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4/Workbooks April 2024/Locked Workbooks/WB Qld/"/>
    </mc:Choice>
  </mc:AlternateContent>
  <xr:revisionPtr revIDLastSave="0" documentId="13_ncr:1_{0F40D736-4B52-3A40-AA0C-32E02D688425}" xr6:coauthVersionLast="47" xr6:coauthVersionMax="47" xr10:uidLastSave="{00000000-0000-0000-0000-000000000000}"/>
  <workbookProtection workbookAlgorithmName="SHA-512" workbookHashValue="uraJe//CZI0LYHc2svLp/ZArVSsy4DF7ZJHOn76Rtw2hmmgTc1odVB0IQLmE2pVpDQ0Zuk9Iv/3PdSbwUeRyEA==" workbookSaltValue="rvU/nYFD45qEfPwf/yM8Qw==" workbookSpinCount="100000" lockStructure="1"/>
  <bookViews>
    <workbookView xWindow="1360" yWindow="500" windowWidth="41900" windowHeight="21540" tabRatio="500" xr2:uid="{00000000-000D-0000-FFFF-FFFF00000000}"/>
  </bookViews>
  <sheets>
    <sheet name="Notes" sheetId="6" r:id="rId1"/>
    <sheet name="SEQ Bills April 2024" sheetId="68" r:id="rId2"/>
    <sheet name="ERG Bills April 2024" sheetId="69" r:id="rId3"/>
    <sheet name="SEQ Bills October 2023" sheetId="64" r:id="rId4"/>
    <sheet name="ERG Bills October 2023" sheetId="65" r:id="rId5"/>
    <sheet name="SEQ Bills April 2023" sheetId="60" r:id="rId6"/>
    <sheet name="ERG Bills April 2023" sheetId="61" r:id="rId7"/>
    <sheet name="SEQ Bills October 2022" sheetId="57" r:id="rId8"/>
    <sheet name="ERG Bills October 2022" sheetId="56" r:id="rId9"/>
    <sheet name="SEQ Bills April 2022" sheetId="52" r:id="rId10"/>
    <sheet name="ERG Bills April 2022" sheetId="53" r:id="rId11"/>
    <sheet name="SEQ Bills October 2021" sheetId="48" r:id="rId12"/>
    <sheet name="ERG Bills October 2021" sheetId="49" r:id="rId13"/>
    <sheet name="SEQ Bills April 2021" sheetId="42" r:id="rId14"/>
    <sheet name="ERG Bills April 2021" sheetId="44" r:id="rId15"/>
    <sheet name="SEQ Bills October 2020" sheetId="39" r:id="rId16"/>
    <sheet name="ERG Bills October 2020" sheetId="40" r:id="rId17"/>
    <sheet name="SEQ Bills April 2020" sheetId="35" r:id="rId18"/>
    <sheet name="ERG Bills April 2020" sheetId="37" r:id="rId19"/>
    <sheet name="SEQ Bills October 2019" sheetId="32" r:id="rId20"/>
    <sheet name="ERG Bills October 2019" sheetId="33" r:id="rId21"/>
    <sheet name="SEQ Bills April 2019" sheetId="28" r:id="rId22"/>
    <sheet name="ERG Bills April 2019" sheetId="29" r:id="rId23"/>
    <sheet name="SEQ Bills October 2018" sheetId="24" r:id="rId24"/>
    <sheet name="ERG Bills October 2018" sheetId="25" r:id="rId25"/>
    <sheet name="SEQ Bills April 2018" sheetId="20" r:id="rId26"/>
    <sheet name="ERG Bills April 2018" sheetId="21" r:id="rId27"/>
    <sheet name="SEQ Bills October 2017" sheetId="16" r:id="rId28"/>
    <sheet name="ERG Bills October 2017" sheetId="17" r:id="rId29"/>
    <sheet name="SEQ Bills April 2017" sheetId="9" r:id="rId30"/>
    <sheet name="ERG Bills April 2017" sheetId="13" r:id="rId31"/>
    <sheet name="SEQ Bills April 2016" sheetId="1" r:id="rId32"/>
    <sheet name="ERG Bills April 2016" sheetId="11" r:id="rId33"/>
    <sheet name="SEQ Apr 2024" sheetId="66" state="hidden" r:id="rId34"/>
    <sheet name="ERG Apr 2024" sheetId="67" state="hidden" r:id="rId35"/>
    <sheet name="SEQ Oct 2023" sheetId="62" state="hidden" r:id="rId36"/>
    <sheet name="ERG Oct 2023" sheetId="63" state="hidden" r:id="rId37"/>
    <sheet name="SEQ Apr 2023" sheetId="58" state="hidden" r:id="rId38"/>
    <sheet name="ERG Apr 2023" sheetId="59" state="hidden" r:id="rId39"/>
    <sheet name="SEQ Oct 2022" sheetId="54" state="hidden" r:id="rId40"/>
    <sheet name="ERG Oct 2022" sheetId="55" state="hidden" r:id="rId41"/>
    <sheet name="SEQ Apr 2022" sheetId="50" state="hidden" r:id="rId42"/>
    <sheet name="ERG Apr 2022" sheetId="51" state="hidden" r:id="rId43"/>
    <sheet name="SEQ Oct 2021" sheetId="46" state="hidden" r:id="rId44"/>
    <sheet name="ERG Oct 2021" sheetId="47" state="hidden" r:id="rId45"/>
    <sheet name="SEQ Apr 2021" sheetId="43" state="hidden" r:id="rId46"/>
    <sheet name="ERG Apr 2021" sheetId="45" state="hidden" r:id="rId47"/>
    <sheet name="SEQ Oct 2020" sheetId="38" state="hidden" r:id="rId48"/>
    <sheet name="ERG Oct 2020" sheetId="41" state="hidden" r:id="rId49"/>
    <sheet name="SEQ Apr 2020" sheetId="34" state="hidden" r:id="rId50"/>
    <sheet name="ERG Apr 2020" sheetId="36" state="hidden" r:id="rId51"/>
    <sheet name="SEQ Oct 2019" sheetId="30" state="hidden" r:id="rId52"/>
    <sheet name="ERG Oct 2019" sheetId="31" state="hidden" r:id="rId53"/>
    <sheet name="SEQ Apr 2019" sheetId="26" state="hidden" r:id="rId54"/>
    <sheet name="ERG Apr 2019" sheetId="27" state="hidden" r:id="rId55"/>
    <sheet name="SEQ Oct 2018" sheetId="22" state="hidden" r:id="rId56"/>
    <sheet name="ERG Oct 2018" sheetId="23" state="hidden" r:id="rId57"/>
    <sheet name="SEQ Apr 2018" sheetId="18" state="hidden" r:id="rId58"/>
    <sheet name="ERG Apr 2018" sheetId="19" state="hidden" r:id="rId59"/>
    <sheet name="SEQ Oct 2017" sheetId="14" state="hidden" r:id="rId60"/>
    <sheet name="ERG Oct 2017" sheetId="15" state="hidden" r:id="rId61"/>
    <sheet name="SEQ Apr 2017" sheetId="8" state="hidden" r:id="rId62"/>
    <sheet name="ERG Apr 2017" sheetId="12" state="hidden" r:id="rId63"/>
    <sheet name="SEQ Apr 2016" sheetId="2" state="hidden" r:id="rId64"/>
    <sheet name="ERG Apr 2016" sheetId="10" state="hidden" r:id="rId65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8" i="68" l="1"/>
  <c r="M8" i="68"/>
  <c r="L8" i="68"/>
  <c r="K8" i="68"/>
  <c r="F8" i="68"/>
  <c r="E8" i="68"/>
  <c r="D8" i="68"/>
  <c r="C8" i="68"/>
  <c r="B8" i="68"/>
  <c r="A8" i="68"/>
  <c r="P8" i="68" s="1"/>
  <c r="N31" i="68"/>
  <c r="M31" i="68"/>
  <c r="L31" i="68"/>
  <c r="K31" i="68"/>
  <c r="F31" i="68"/>
  <c r="E31" i="68"/>
  <c r="D31" i="68"/>
  <c r="C31" i="68"/>
  <c r="B31" i="68"/>
  <c r="A31" i="68"/>
  <c r="P31" i="68" s="1"/>
  <c r="N17" i="69"/>
  <c r="M17" i="69"/>
  <c r="L17" i="69"/>
  <c r="K17" i="69"/>
  <c r="F17" i="69"/>
  <c r="E17" i="69"/>
  <c r="D17" i="69"/>
  <c r="C17" i="69"/>
  <c r="B17" i="69"/>
  <c r="A17" i="69"/>
  <c r="N8" i="69"/>
  <c r="M8" i="69"/>
  <c r="L8" i="69"/>
  <c r="K8" i="69"/>
  <c r="F8" i="69"/>
  <c r="E8" i="69"/>
  <c r="G8" i="69" s="1"/>
  <c r="D8" i="69"/>
  <c r="C8" i="69"/>
  <c r="B8" i="69"/>
  <c r="A8" i="69"/>
  <c r="P8" i="69" s="1"/>
  <c r="P17" i="69"/>
  <c r="O17" i="69"/>
  <c r="G17" i="69"/>
  <c r="O8" i="69"/>
  <c r="A67" i="68"/>
  <c r="P67" i="68" s="1"/>
  <c r="B67" i="68"/>
  <c r="C67" i="68"/>
  <c r="D67" i="68"/>
  <c r="E67" i="68"/>
  <c r="F67" i="68"/>
  <c r="K67" i="68"/>
  <c r="L67" i="68"/>
  <c r="M67" i="68"/>
  <c r="N67" i="68"/>
  <c r="A45" i="68"/>
  <c r="P45" i="68" s="1"/>
  <c r="B45" i="68"/>
  <c r="C45" i="68"/>
  <c r="D45" i="68"/>
  <c r="E45" i="68"/>
  <c r="F45" i="68"/>
  <c r="K45" i="68"/>
  <c r="L45" i="68"/>
  <c r="M45" i="68"/>
  <c r="N45" i="68"/>
  <c r="A22" i="68"/>
  <c r="P22" i="68" s="1"/>
  <c r="B22" i="68"/>
  <c r="C22" i="68"/>
  <c r="D22" i="68"/>
  <c r="E22" i="68"/>
  <c r="F22" i="68"/>
  <c r="K22" i="68"/>
  <c r="L22" i="68"/>
  <c r="M22" i="68"/>
  <c r="N22" i="68"/>
  <c r="N66" i="68"/>
  <c r="M66" i="68"/>
  <c r="L66" i="68"/>
  <c r="K66" i="68"/>
  <c r="F66" i="68"/>
  <c r="E66" i="68"/>
  <c r="D66" i="68"/>
  <c r="C66" i="68"/>
  <c r="B66" i="68"/>
  <c r="A66" i="68"/>
  <c r="P66" i="68" s="1"/>
  <c r="N65" i="68"/>
  <c r="M65" i="68"/>
  <c r="L65" i="68"/>
  <c r="K65" i="68"/>
  <c r="F65" i="68"/>
  <c r="E65" i="68"/>
  <c r="D65" i="68"/>
  <c r="C65" i="68"/>
  <c r="B65" i="68"/>
  <c r="A65" i="68"/>
  <c r="P65" i="68" s="1"/>
  <c r="N64" i="68"/>
  <c r="M64" i="68"/>
  <c r="L64" i="68"/>
  <c r="K64" i="68"/>
  <c r="F64" i="68"/>
  <c r="E64" i="68"/>
  <c r="D64" i="68"/>
  <c r="C64" i="68"/>
  <c r="B64" i="68"/>
  <c r="A64" i="68"/>
  <c r="P64" i="68" s="1"/>
  <c r="N63" i="68"/>
  <c r="M63" i="68"/>
  <c r="L63" i="68"/>
  <c r="K63" i="68"/>
  <c r="F63" i="68"/>
  <c r="E63" i="68"/>
  <c r="D63" i="68"/>
  <c r="C63" i="68"/>
  <c r="B63" i="68"/>
  <c r="A63" i="68"/>
  <c r="P63" i="68" s="1"/>
  <c r="N62" i="68"/>
  <c r="M62" i="68"/>
  <c r="L62" i="68"/>
  <c r="K62" i="68"/>
  <c r="F62" i="68"/>
  <c r="E62" i="68"/>
  <c r="D62" i="68"/>
  <c r="C62" i="68"/>
  <c r="B62" i="68"/>
  <c r="A62" i="68"/>
  <c r="P62" i="68" s="1"/>
  <c r="N61" i="68"/>
  <c r="M61" i="68"/>
  <c r="L61" i="68"/>
  <c r="K61" i="68"/>
  <c r="F61" i="68"/>
  <c r="E61" i="68"/>
  <c r="D61" i="68"/>
  <c r="C61" i="68"/>
  <c r="B61" i="68"/>
  <c r="A61" i="68"/>
  <c r="P61" i="68" s="1"/>
  <c r="N60" i="68"/>
  <c r="M60" i="68"/>
  <c r="L60" i="68"/>
  <c r="K60" i="68"/>
  <c r="F60" i="68"/>
  <c r="E60" i="68"/>
  <c r="D60" i="68"/>
  <c r="C60" i="68"/>
  <c r="B60" i="68"/>
  <c r="A60" i="68"/>
  <c r="P60" i="68" s="1"/>
  <c r="N59" i="68"/>
  <c r="M59" i="68"/>
  <c r="L59" i="68"/>
  <c r="K59" i="68"/>
  <c r="F59" i="68"/>
  <c r="E59" i="68"/>
  <c r="D59" i="68"/>
  <c r="C59" i="68"/>
  <c r="B59" i="68"/>
  <c r="A59" i="68"/>
  <c r="P59" i="68" s="1"/>
  <c r="N58" i="68"/>
  <c r="M58" i="68"/>
  <c r="L58" i="68"/>
  <c r="K58" i="68"/>
  <c r="F58" i="68"/>
  <c r="E58" i="68"/>
  <c r="D58" i="68"/>
  <c r="C58" i="68"/>
  <c r="B58" i="68"/>
  <c r="A58" i="68"/>
  <c r="P58" i="68" s="1"/>
  <c r="N57" i="68"/>
  <c r="M57" i="68"/>
  <c r="L57" i="68"/>
  <c r="K57" i="68"/>
  <c r="F57" i="68"/>
  <c r="E57" i="68"/>
  <c r="D57" i="68"/>
  <c r="C57" i="68"/>
  <c r="B57" i="68"/>
  <c r="A57" i="68"/>
  <c r="P57" i="68" s="1"/>
  <c r="N56" i="68"/>
  <c r="M56" i="68"/>
  <c r="L56" i="68"/>
  <c r="K56" i="68"/>
  <c r="F56" i="68"/>
  <c r="E56" i="68"/>
  <c r="D56" i="68"/>
  <c r="C56" i="68"/>
  <c r="B56" i="68"/>
  <c r="A56" i="68"/>
  <c r="P56" i="68" s="1"/>
  <c r="N55" i="68"/>
  <c r="M55" i="68"/>
  <c r="L55" i="68"/>
  <c r="K55" i="68"/>
  <c r="F55" i="68"/>
  <c r="E55" i="68"/>
  <c r="D55" i="68"/>
  <c r="C55" i="68"/>
  <c r="B55" i="68"/>
  <c r="A55" i="68"/>
  <c r="P55" i="68" s="1"/>
  <c r="N54" i="68"/>
  <c r="M54" i="68"/>
  <c r="L54" i="68"/>
  <c r="K54" i="68"/>
  <c r="F54" i="68"/>
  <c r="E54" i="68"/>
  <c r="D54" i="68"/>
  <c r="C54" i="68"/>
  <c r="B54" i="68"/>
  <c r="A54" i="68"/>
  <c r="P54" i="68" s="1"/>
  <c r="N44" i="68"/>
  <c r="M44" i="68"/>
  <c r="L44" i="68"/>
  <c r="K44" i="68"/>
  <c r="F44" i="68"/>
  <c r="E44" i="68"/>
  <c r="D44" i="68"/>
  <c r="C44" i="68"/>
  <c r="B44" i="68"/>
  <c r="A44" i="68"/>
  <c r="P44" i="68" s="1"/>
  <c r="N43" i="68"/>
  <c r="M43" i="68"/>
  <c r="L43" i="68"/>
  <c r="K43" i="68"/>
  <c r="F43" i="68"/>
  <c r="E43" i="68"/>
  <c r="D43" i="68"/>
  <c r="C43" i="68"/>
  <c r="B43" i="68"/>
  <c r="A43" i="68"/>
  <c r="P43" i="68" s="1"/>
  <c r="N42" i="68"/>
  <c r="M42" i="68"/>
  <c r="L42" i="68"/>
  <c r="K42" i="68"/>
  <c r="F42" i="68"/>
  <c r="E42" i="68"/>
  <c r="D42" i="68"/>
  <c r="C42" i="68"/>
  <c r="B42" i="68"/>
  <c r="A42" i="68"/>
  <c r="P42" i="68" s="1"/>
  <c r="N41" i="68"/>
  <c r="M41" i="68"/>
  <c r="L41" i="68"/>
  <c r="K41" i="68"/>
  <c r="F41" i="68"/>
  <c r="E41" i="68"/>
  <c r="D41" i="68"/>
  <c r="C41" i="68"/>
  <c r="B41" i="68"/>
  <c r="A41" i="68"/>
  <c r="P41" i="68" s="1"/>
  <c r="N40" i="68"/>
  <c r="M40" i="68"/>
  <c r="L40" i="68"/>
  <c r="K40" i="68"/>
  <c r="F40" i="68"/>
  <c r="E40" i="68"/>
  <c r="D40" i="68"/>
  <c r="C40" i="68"/>
  <c r="B40" i="68"/>
  <c r="A40" i="68"/>
  <c r="P40" i="68" s="1"/>
  <c r="N39" i="68"/>
  <c r="M39" i="68"/>
  <c r="L39" i="68"/>
  <c r="K39" i="68"/>
  <c r="F39" i="68"/>
  <c r="E39" i="68"/>
  <c r="D39" i="68"/>
  <c r="C39" i="68"/>
  <c r="B39" i="68"/>
  <c r="A39" i="68"/>
  <c r="P39" i="68" s="1"/>
  <c r="N38" i="68"/>
  <c r="M38" i="68"/>
  <c r="L38" i="68"/>
  <c r="K38" i="68"/>
  <c r="F38" i="68"/>
  <c r="E38" i="68"/>
  <c r="D38" i="68"/>
  <c r="C38" i="68"/>
  <c r="B38" i="68"/>
  <c r="A38" i="68"/>
  <c r="P38" i="68" s="1"/>
  <c r="N37" i="68"/>
  <c r="M37" i="68"/>
  <c r="L37" i="68"/>
  <c r="K37" i="68"/>
  <c r="F37" i="68"/>
  <c r="E37" i="68"/>
  <c r="D37" i="68"/>
  <c r="C37" i="68"/>
  <c r="B37" i="68"/>
  <c r="A37" i="68"/>
  <c r="P37" i="68" s="1"/>
  <c r="N36" i="68"/>
  <c r="M36" i="68"/>
  <c r="L36" i="68"/>
  <c r="K36" i="68"/>
  <c r="F36" i="68"/>
  <c r="E36" i="68"/>
  <c r="D36" i="68"/>
  <c r="C36" i="68"/>
  <c r="B36" i="68"/>
  <c r="A36" i="68"/>
  <c r="P36" i="68" s="1"/>
  <c r="N35" i="68"/>
  <c r="M35" i="68"/>
  <c r="L35" i="68"/>
  <c r="K35" i="68"/>
  <c r="F35" i="68"/>
  <c r="E35" i="68"/>
  <c r="D35" i="68"/>
  <c r="C35" i="68"/>
  <c r="B35" i="68"/>
  <c r="A35" i="68"/>
  <c r="P35" i="68" s="1"/>
  <c r="N34" i="68"/>
  <c r="M34" i="68"/>
  <c r="L34" i="68"/>
  <c r="K34" i="68"/>
  <c r="F34" i="68"/>
  <c r="E34" i="68"/>
  <c r="D34" i="68"/>
  <c r="C34" i="68"/>
  <c r="B34" i="68"/>
  <c r="A34" i="68"/>
  <c r="P34" i="68" s="1"/>
  <c r="N33" i="68"/>
  <c r="M33" i="68"/>
  <c r="L33" i="68"/>
  <c r="K33" i="68"/>
  <c r="F33" i="68"/>
  <c r="E33" i="68"/>
  <c r="D33" i="68"/>
  <c r="C33" i="68"/>
  <c r="B33" i="68"/>
  <c r="A33" i="68"/>
  <c r="P33" i="68" s="1"/>
  <c r="N32" i="68"/>
  <c r="M32" i="68"/>
  <c r="L32" i="68"/>
  <c r="K32" i="68"/>
  <c r="F32" i="68"/>
  <c r="E32" i="68"/>
  <c r="D32" i="68"/>
  <c r="C32" i="68"/>
  <c r="B32" i="68"/>
  <c r="A32" i="68"/>
  <c r="P32" i="68" s="1"/>
  <c r="N21" i="68"/>
  <c r="M21" i="68"/>
  <c r="L21" i="68"/>
  <c r="K21" i="68"/>
  <c r="F21" i="68"/>
  <c r="E21" i="68"/>
  <c r="D21" i="68"/>
  <c r="C21" i="68"/>
  <c r="B21" i="68"/>
  <c r="A21" i="68"/>
  <c r="P21" i="68" s="1"/>
  <c r="N20" i="68"/>
  <c r="M20" i="68"/>
  <c r="L20" i="68"/>
  <c r="K20" i="68"/>
  <c r="F20" i="68"/>
  <c r="E20" i="68"/>
  <c r="D20" i="68"/>
  <c r="C20" i="68"/>
  <c r="B20" i="68"/>
  <c r="A20" i="68"/>
  <c r="P20" i="68" s="1"/>
  <c r="N19" i="68"/>
  <c r="M19" i="68"/>
  <c r="L19" i="68"/>
  <c r="K19" i="68"/>
  <c r="F19" i="68"/>
  <c r="E19" i="68"/>
  <c r="D19" i="68"/>
  <c r="C19" i="68"/>
  <c r="B19" i="68"/>
  <c r="A19" i="68"/>
  <c r="P19" i="68" s="1"/>
  <c r="N18" i="68"/>
  <c r="M18" i="68"/>
  <c r="L18" i="68"/>
  <c r="K18" i="68"/>
  <c r="F18" i="68"/>
  <c r="E18" i="68"/>
  <c r="D18" i="68"/>
  <c r="C18" i="68"/>
  <c r="B18" i="68"/>
  <c r="A18" i="68"/>
  <c r="P18" i="68" s="1"/>
  <c r="N17" i="68"/>
  <c r="M17" i="68"/>
  <c r="L17" i="68"/>
  <c r="K17" i="68"/>
  <c r="F17" i="68"/>
  <c r="E17" i="68"/>
  <c r="D17" i="68"/>
  <c r="C17" i="68"/>
  <c r="B17" i="68"/>
  <c r="A17" i="68"/>
  <c r="P17" i="68" s="1"/>
  <c r="N16" i="68"/>
  <c r="M16" i="68"/>
  <c r="L16" i="68"/>
  <c r="K16" i="68"/>
  <c r="F16" i="68"/>
  <c r="E16" i="68"/>
  <c r="D16" i="68"/>
  <c r="C16" i="68"/>
  <c r="B16" i="68"/>
  <c r="A16" i="68"/>
  <c r="P16" i="68" s="1"/>
  <c r="N15" i="68"/>
  <c r="M15" i="68"/>
  <c r="L15" i="68"/>
  <c r="K15" i="68"/>
  <c r="F15" i="68"/>
  <c r="E15" i="68"/>
  <c r="D15" i="68"/>
  <c r="C15" i="68"/>
  <c r="B15" i="68"/>
  <c r="A15" i="68"/>
  <c r="P15" i="68" s="1"/>
  <c r="N14" i="68"/>
  <c r="M14" i="68"/>
  <c r="L14" i="68"/>
  <c r="K14" i="68"/>
  <c r="F14" i="68"/>
  <c r="E14" i="68"/>
  <c r="D14" i="68"/>
  <c r="C14" i="68"/>
  <c r="B14" i="68"/>
  <c r="A14" i="68"/>
  <c r="P14" i="68" s="1"/>
  <c r="N13" i="68"/>
  <c r="M13" i="68"/>
  <c r="L13" i="68"/>
  <c r="K13" i="68"/>
  <c r="F13" i="68"/>
  <c r="E13" i="68"/>
  <c r="D13" i="68"/>
  <c r="C13" i="68"/>
  <c r="B13" i="68"/>
  <c r="A13" i="68"/>
  <c r="P13" i="68" s="1"/>
  <c r="N12" i="68"/>
  <c r="M12" i="68"/>
  <c r="L12" i="68"/>
  <c r="K12" i="68"/>
  <c r="F12" i="68"/>
  <c r="E12" i="68"/>
  <c r="D12" i="68"/>
  <c r="C12" i="68"/>
  <c r="B12" i="68"/>
  <c r="A12" i="68"/>
  <c r="P12" i="68" s="1"/>
  <c r="N11" i="68"/>
  <c r="M11" i="68"/>
  <c r="L11" i="68"/>
  <c r="K11" i="68"/>
  <c r="F11" i="68"/>
  <c r="E11" i="68"/>
  <c r="D11" i="68"/>
  <c r="C11" i="68"/>
  <c r="B11" i="68"/>
  <c r="A11" i="68"/>
  <c r="P11" i="68" s="1"/>
  <c r="N10" i="68"/>
  <c r="M10" i="68"/>
  <c r="L10" i="68"/>
  <c r="K10" i="68"/>
  <c r="F10" i="68"/>
  <c r="E10" i="68"/>
  <c r="D10" i="68"/>
  <c r="C10" i="68"/>
  <c r="B10" i="68"/>
  <c r="A10" i="68"/>
  <c r="P10" i="68" s="1"/>
  <c r="N9" i="68"/>
  <c r="M9" i="68"/>
  <c r="L9" i="68"/>
  <c r="K9" i="68"/>
  <c r="F9" i="68"/>
  <c r="E9" i="68"/>
  <c r="D9" i="68"/>
  <c r="C9" i="68"/>
  <c r="B9" i="68"/>
  <c r="A9" i="68"/>
  <c r="P9" i="68" s="1"/>
  <c r="A67" i="64"/>
  <c r="P67" i="64" s="1"/>
  <c r="B67" i="64"/>
  <c r="C67" i="64"/>
  <c r="D67" i="64"/>
  <c r="E67" i="64"/>
  <c r="F67" i="64"/>
  <c r="K67" i="64"/>
  <c r="L67" i="64"/>
  <c r="M67" i="64"/>
  <c r="N67" i="64"/>
  <c r="A68" i="64"/>
  <c r="P68" i="64" s="1"/>
  <c r="B68" i="64"/>
  <c r="C68" i="64"/>
  <c r="D68" i="64"/>
  <c r="E68" i="64"/>
  <c r="F68" i="64"/>
  <c r="K68" i="64"/>
  <c r="L68" i="64"/>
  <c r="M68" i="64"/>
  <c r="N68" i="64"/>
  <c r="A44" i="64"/>
  <c r="B44" i="64"/>
  <c r="C44" i="64"/>
  <c r="D44" i="64"/>
  <c r="E44" i="64"/>
  <c r="F44" i="64"/>
  <c r="K44" i="64"/>
  <c r="L44" i="64"/>
  <c r="M44" i="64"/>
  <c r="N44" i="64"/>
  <c r="P44" i="64"/>
  <c r="A45" i="64"/>
  <c r="P45" i="64" s="1"/>
  <c r="B45" i="64"/>
  <c r="C45" i="64"/>
  <c r="D45" i="64"/>
  <c r="E45" i="64"/>
  <c r="F45" i="64"/>
  <c r="K45" i="64"/>
  <c r="L45" i="64"/>
  <c r="M45" i="64"/>
  <c r="N45" i="64"/>
  <c r="A21" i="64"/>
  <c r="B21" i="64"/>
  <c r="C21" i="64"/>
  <c r="D21" i="64"/>
  <c r="E21" i="64"/>
  <c r="F21" i="64"/>
  <c r="K21" i="64"/>
  <c r="L21" i="64"/>
  <c r="O21" i="64" s="1"/>
  <c r="M21" i="64"/>
  <c r="N21" i="64"/>
  <c r="P21" i="64"/>
  <c r="A22" i="64"/>
  <c r="B22" i="64"/>
  <c r="C22" i="64"/>
  <c r="G22" i="64" s="1"/>
  <c r="D22" i="64"/>
  <c r="E22" i="64"/>
  <c r="F22" i="64"/>
  <c r="K22" i="64"/>
  <c r="L22" i="64"/>
  <c r="M22" i="64"/>
  <c r="N22" i="64"/>
  <c r="P22" i="64"/>
  <c r="N17" i="65"/>
  <c r="M17" i="65"/>
  <c r="L17" i="65"/>
  <c r="K17" i="65"/>
  <c r="O17" i="65" s="1"/>
  <c r="F17" i="65"/>
  <c r="E17" i="65"/>
  <c r="D17" i="65"/>
  <c r="C17" i="65"/>
  <c r="B17" i="65"/>
  <c r="A17" i="65"/>
  <c r="P17" i="65" s="1"/>
  <c r="N8" i="65"/>
  <c r="M8" i="65"/>
  <c r="O8" i="65" s="1"/>
  <c r="L8" i="65"/>
  <c r="K8" i="65"/>
  <c r="F8" i="65"/>
  <c r="E8" i="65"/>
  <c r="D8" i="65"/>
  <c r="C8" i="65"/>
  <c r="G8" i="65" s="1"/>
  <c r="B8" i="65"/>
  <c r="A8" i="65"/>
  <c r="P8" i="65" s="1"/>
  <c r="N66" i="64"/>
  <c r="M66" i="64"/>
  <c r="L66" i="64"/>
  <c r="K66" i="64"/>
  <c r="F66" i="64"/>
  <c r="E66" i="64"/>
  <c r="D66" i="64"/>
  <c r="C66" i="64"/>
  <c r="B66" i="64"/>
  <c r="A66" i="64"/>
  <c r="P66" i="64" s="1"/>
  <c r="N65" i="64"/>
  <c r="M65" i="64"/>
  <c r="L65" i="64"/>
  <c r="K65" i="64"/>
  <c r="F65" i="64"/>
  <c r="E65" i="64"/>
  <c r="D65" i="64"/>
  <c r="C65" i="64"/>
  <c r="B65" i="64"/>
  <c r="A65" i="64"/>
  <c r="P65" i="64" s="1"/>
  <c r="N64" i="64"/>
  <c r="M64" i="64"/>
  <c r="L64" i="64"/>
  <c r="K64" i="64"/>
  <c r="F64" i="64"/>
  <c r="E64" i="64"/>
  <c r="D64" i="64"/>
  <c r="C64" i="64"/>
  <c r="B64" i="64"/>
  <c r="A64" i="64"/>
  <c r="P64" i="64" s="1"/>
  <c r="N63" i="64"/>
  <c r="M63" i="64"/>
  <c r="L63" i="64"/>
  <c r="K63" i="64"/>
  <c r="F63" i="64"/>
  <c r="E63" i="64"/>
  <c r="D63" i="64"/>
  <c r="C63" i="64"/>
  <c r="B63" i="64"/>
  <c r="A63" i="64"/>
  <c r="P63" i="64" s="1"/>
  <c r="N62" i="64"/>
  <c r="M62" i="64"/>
  <c r="L62" i="64"/>
  <c r="K62" i="64"/>
  <c r="F62" i="64"/>
  <c r="E62" i="64"/>
  <c r="D62" i="64"/>
  <c r="C62" i="64"/>
  <c r="B62" i="64"/>
  <c r="A62" i="64"/>
  <c r="P62" i="64" s="1"/>
  <c r="N61" i="64"/>
  <c r="M61" i="64"/>
  <c r="L61" i="64"/>
  <c r="K61" i="64"/>
  <c r="F61" i="64"/>
  <c r="E61" i="64"/>
  <c r="D61" i="64"/>
  <c r="C61" i="64"/>
  <c r="B61" i="64"/>
  <c r="A61" i="64"/>
  <c r="P61" i="64" s="1"/>
  <c r="N60" i="64"/>
  <c r="M60" i="64"/>
  <c r="L60" i="64"/>
  <c r="K60" i="64"/>
  <c r="F60" i="64"/>
  <c r="E60" i="64"/>
  <c r="D60" i="64"/>
  <c r="C60" i="64"/>
  <c r="B60" i="64"/>
  <c r="A60" i="64"/>
  <c r="P60" i="64" s="1"/>
  <c r="N59" i="64"/>
  <c r="M59" i="64"/>
  <c r="L59" i="64"/>
  <c r="K59" i="64"/>
  <c r="F59" i="64"/>
  <c r="E59" i="64"/>
  <c r="D59" i="64"/>
  <c r="C59" i="64"/>
  <c r="B59" i="64"/>
  <c r="A59" i="64"/>
  <c r="P59" i="64" s="1"/>
  <c r="N58" i="64"/>
  <c r="M58" i="64"/>
  <c r="L58" i="64"/>
  <c r="K58" i="64"/>
  <c r="F58" i="64"/>
  <c r="E58" i="64"/>
  <c r="D58" i="64"/>
  <c r="C58" i="64"/>
  <c r="B58" i="64"/>
  <c r="A58" i="64"/>
  <c r="P58" i="64" s="1"/>
  <c r="N57" i="64"/>
  <c r="M57" i="64"/>
  <c r="L57" i="64"/>
  <c r="K57" i="64"/>
  <c r="F57" i="64"/>
  <c r="E57" i="64"/>
  <c r="D57" i="64"/>
  <c r="C57" i="64"/>
  <c r="B57" i="64"/>
  <c r="A57" i="64"/>
  <c r="P57" i="64" s="1"/>
  <c r="N56" i="64"/>
  <c r="M56" i="64"/>
  <c r="L56" i="64"/>
  <c r="K56" i="64"/>
  <c r="F56" i="64"/>
  <c r="E56" i="64"/>
  <c r="D56" i="64"/>
  <c r="C56" i="64"/>
  <c r="B56" i="64"/>
  <c r="A56" i="64"/>
  <c r="P56" i="64" s="1"/>
  <c r="N55" i="64"/>
  <c r="M55" i="64"/>
  <c r="L55" i="64"/>
  <c r="K55" i="64"/>
  <c r="F55" i="64"/>
  <c r="E55" i="64"/>
  <c r="D55" i="64"/>
  <c r="C55" i="64"/>
  <c r="B55" i="64"/>
  <c r="A55" i="64"/>
  <c r="P55" i="64" s="1"/>
  <c r="N54" i="64"/>
  <c r="M54" i="64"/>
  <c r="L54" i="64"/>
  <c r="K54" i="64"/>
  <c r="F54" i="64"/>
  <c r="E54" i="64"/>
  <c r="D54" i="64"/>
  <c r="C54" i="64"/>
  <c r="B54" i="64"/>
  <c r="A54" i="64"/>
  <c r="P54" i="64" s="1"/>
  <c r="N43" i="64"/>
  <c r="M43" i="64"/>
  <c r="L43" i="64"/>
  <c r="K43" i="64"/>
  <c r="F43" i="64"/>
  <c r="E43" i="64"/>
  <c r="D43" i="64"/>
  <c r="C43" i="64"/>
  <c r="B43" i="64"/>
  <c r="A43" i="64"/>
  <c r="P43" i="64" s="1"/>
  <c r="N42" i="64"/>
  <c r="M42" i="64"/>
  <c r="L42" i="64"/>
  <c r="K42" i="64"/>
  <c r="F42" i="64"/>
  <c r="E42" i="64"/>
  <c r="D42" i="64"/>
  <c r="C42" i="64"/>
  <c r="B42" i="64"/>
  <c r="A42" i="64"/>
  <c r="P42" i="64" s="1"/>
  <c r="N41" i="64"/>
  <c r="M41" i="64"/>
  <c r="L41" i="64"/>
  <c r="K41" i="64"/>
  <c r="F41" i="64"/>
  <c r="E41" i="64"/>
  <c r="D41" i="64"/>
  <c r="C41" i="64"/>
  <c r="B41" i="64"/>
  <c r="A41" i="64"/>
  <c r="P41" i="64" s="1"/>
  <c r="N40" i="64"/>
  <c r="M40" i="64"/>
  <c r="L40" i="64"/>
  <c r="K40" i="64"/>
  <c r="F40" i="64"/>
  <c r="E40" i="64"/>
  <c r="D40" i="64"/>
  <c r="C40" i="64"/>
  <c r="B40" i="64"/>
  <c r="A40" i="64"/>
  <c r="P40" i="64" s="1"/>
  <c r="N39" i="64"/>
  <c r="M39" i="64"/>
  <c r="L39" i="64"/>
  <c r="K39" i="64"/>
  <c r="F39" i="64"/>
  <c r="E39" i="64"/>
  <c r="D39" i="64"/>
  <c r="C39" i="64"/>
  <c r="B39" i="64"/>
  <c r="A39" i="64"/>
  <c r="P39" i="64" s="1"/>
  <c r="N38" i="64"/>
  <c r="M38" i="64"/>
  <c r="L38" i="64"/>
  <c r="K38" i="64"/>
  <c r="F38" i="64"/>
  <c r="E38" i="64"/>
  <c r="D38" i="64"/>
  <c r="C38" i="64"/>
  <c r="B38" i="64"/>
  <c r="A38" i="64"/>
  <c r="P38" i="64" s="1"/>
  <c r="N37" i="64"/>
  <c r="M37" i="64"/>
  <c r="L37" i="64"/>
  <c r="K37" i="64"/>
  <c r="F37" i="64"/>
  <c r="E37" i="64"/>
  <c r="D37" i="64"/>
  <c r="C37" i="64"/>
  <c r="B37" i="64"/>
  <c r="A37" i="64"/>
  <c r="P37" i="64" s="1"/>
  <c r="N36" i="64"/>
  <c r="M36" i="64"/>
  <c r="L36" i="64"/>
  <c r="K36" i="64"/>
  <c r="F36" i="64"/>
  <c r="E36" i="64"/>
  <c r="D36" i="64"/>
  <c r="C36" i="64"/>
  <c r="B36" i="64"/>
  <c r="A36" i="64"/>
  <c r="P36" i="64" s="1"/>
  <c r="N35" i="64"/>
  <c r="M35" i="64"/>
  <c r="L35" i="64"/>
  <c r="K35" i="64"/>
  <c r="F35" i="64"/>
  <c r="E35" i="64"/>
  <c r="D35" i="64"/>
  <c r="C35" i="64"/>
  <c r="B35" i="64"/>
  <c r="A35" i="64"/>
  <c r="P35" i="64" s="1"/>
  <c r="N34" i="64"/>
  <c r="M34" i="64"/>
  <c r="L34" i="64"/>
  <c r="K34" i="64"/>
  <c r="F34" i="64"/>
  <c r="E34" i="64"/>
  <c r="D34" i="64"/>
  <c r="C34" i="64"/>
  <c r="B34" i="64"/>
  <c r="A34" i="64"/>
  <c r="P34" i="64" s="1"/>
  <c r="N33" i="64"/>
  <c r="M33" i="64"/>
  <c r="L33" i="64"/>
  <c r="K33" i="64"/>
  <c r="F33" i="64"/>
  <c r="E33" i="64"/>
  <c r="D33" i="64"/>
  <c r="C33" i="64"/>
  <c r="B33" i="64"/>
  <c r="A33" i="64"/>
  <c r="P33" i="64" s="1"/>
  <c r="N32" i="64"/>
  <c r="M32" i="64"/>
  <c r="L32" i="64"/>
  <c r="K32" i="64"/>
  <c r="F32" i="64"/>
  <c r="E32" i="64"/>
  <c r="D32" i="64"/>
  <c r="C32" i="64"/>
  <c r="B32" i="64"/>
  <c r="A32" i="64"/>
  <c r="P32" i="64" s="1"/>
  <c r="N31" i="64"/>
  <c r="M31" i="64"/>
  <c r="L31" i="64"/>
  <c r="K31" i="64"/>
  <c r="F31" i="64"/>
  <c r="E31" i="64"/>
  <c r="D31" i="64"/>
  <c r="C31" i="64"/>
  <c r="B31" i="64"/>
  <c r="A31" i="64"/>
  <c r="P31" i="64" s="1"/>
  <c r="N20" i="64"/>
  <c r="M20" i="64"/>
  <c r="L20" i="64"/>
  <c r="K20" i="64"/>
  <c r="F20" i="64"/>
  <c r="E20" i="64"/>
  <c r="D20" i="64"/>
  <c r="C20" i="64"/>
  <c r="B20" i="64"/>
  <c r="A20" i="64"/>
  <c r="P20" i="64" s="1"/>
  <c r="N19" i="64"/>
  <c r="M19" i="64"/>
  <c r="L19" i="64"/>
  <c r="K19" i="64"/>
  <c r="F19" i="64"/>
  <c r="E19" i="64"/>
  <c r="D19" i="64"/>
  <c r="C19" i="64"/>
  <c r="B19" i="64"/>
  <c r="A19" i="64"/>
  <c r="P19" i="64" s="1"/>
  <c r="N18" i="64"/>
  <c r="M18" i="64"/>
  <c r="L18" i="64"/>
  <c r="K18" i="64"/>
  <c r="F18" i="64"/>
  <c r="E18" i="64"/>
  <c r="D18" i="64"/>
  <c r="C18" i="64"/>
  <c r="B18" i="64"/>
  <c r="A18" i="64"/>
  <c r="P18" i="64" s="1"/>
  <c r="N17" i="64"/>
  <c r="M17" i="64"/>
  <c r="L17" i="64"/>
  <c r="K17" i="64"/>
  <c r="F17" i="64"/>
  <c r="E17" i="64"/>
  <c r="D17" i="64"/>
  <c r="C17" i="64"/>
  <c r="B17" i="64"/>
  <c r="A17" i="64"/>
  <c r="P17" i="64" s="1"/>
  <c r="N16" i="64"/>
  <c r="M16" i="64"/>
  <c r="L16" i="64"/>
  <c r="K16" i="64"/>
  <c r="F16" i="64"/>
  <c r="E16" i="64"/>
  <c r="D16" i="64"/>
  <c r="C16" i="64"/>
  <c r="B16" i="64"/>
  <c r="A16" i="64"/>
  <c r="P16" i="64" s="1"/>
  <c r="N15" i="64"/>
  <c r="M15" i="64"/>
  <c r="L15" i="64"/>
  <c r="K15" i="64"/>
  <c r="F15" i="64"/>
  <c r="E15" i="64"/>
  <c r="D15" i="64"/>
  <c r="C15" i="64"/>
  <c r="B15" i="64"/>
  <c r="A15" i="64"/>
  <c r="P15" i="64" s="1"/>
  <c r="N14" i="64"/>
  <c r="M14" i="64"/>
  <c r="L14" i="64"/>
  <c r="K14" i="64"/>
  <c r="F14" i="64"/>
  <c r="E14" i="64"/>
  <c r="D14" i="64"/>
  <c r="C14" i="64"/>
  <c r="B14" i="64"/>
  <c r="A14" i="64"/>
  <c r="P14" i="64" s="1"/>
  <c r="N13" i="64"/>
  <c r="M13" i="64"/>
  <c r="L13" i="64"/>
  <c r="K13" i="64"/>
  <c r="F13" i="64"/>
  <c r="E13" i="64"/>
  <c r="D13" i="64"/>
  <c r="C13" i="64"/>
  <c r="B13" i="64"/>
  <c r="A13" i="64"/>
  <c r="P13" i="64" s="1"/>
  <c r="N12" i="64"/>
  <c r="M12" i="64"/>
  <c r="L12" i="64"/>
  <c r="K12" i="64"/>
  <c r="F12" i="64"/>
  <c r="E12" i="64"/>
  <c r="D12" i="64"/>
  <c r="C12" i="64"/>
  <c r="B12" i="64"/>
  <c r="A12" i="64"/>
  <c r="P12" i="64" s="1"/>
  <c r="N11" i="64"/>
  <c r="M11" i="64"/>
  <c r="L11" i="64"/>
  <c r="K11" i="64"/>
  <c r="F11" i="64"/>
  <c r="E11" i="64"/>
  <c r="D11" i="64"/>
  <c r="C11" i="64"/>
  <c r="B11" i="64"/>
  <c r="A11" i="64"/>
  <c r="P11" i="64" s="1"/>
  <c r="N10" i="64"/>
  <c r="M10" i="64"/>
  <c r="L10" i="64"/>
  <c r="K10" i="64"/>
  <c r="F10" i="64"/>
  <c r="E10" i="64"/>
  <c r="D10" i="64"/>
  <c r="C10" i="64"/>
  <c r="B10" i="64"/>
  <c r="A10" i="64"/>
  <c r="P10" i="64" s="1"/>
  <c r="N9" i="64"/>
  <c r="M9" i="64"/>
  <c r="L9" i="64"/>
  <c r="K9" i="64"/>
  <c r="F9" i="64"/>
  <c r="E9" i="64"/>
  <c r="D9" i="64"/>
  <c r="C9" i="64"/>
  <c r="B9" i="64"/>
  <c r="A9" i="64"/>
  <c r="P9" i="64" s="1"/>
  <c r="N8" i="64"/>
  <c r="M8" i="64"/>
  <c r="L8" i="64"/>
  <c r="K8" i="64"/>
  <c r="F8" i="64"/>
  <c r="E8" i="64"/>
  <c r="D8" i="64"/>
  <c r="C8" i="64"/>
  <c r="B8" i="64"/>
  <c r="A8" i="64"/>
  <c r="P8" i="64" s="1"/>
  <c r="A65" i="60"/>
  <c r="B65" i="60"/>
  <c r="C65" i="60"/>
  <c r="G65" i="60" s="1"/>
  <c r="D65" i="60"/>
  <c r="E65" i="60"/>
  <c r="F65" i="60"/>
  <c r="K65" i="60"/>
  <c r="L65" i="60"/>
  <c r="M65" i="60"/>
  <c r="O65" i="60" s="1"/>
  <c r="N65" i="60"/>
  <c r="P65" i="60"/>
  <c r="A66" i="60"/>
  <c r="P66" i="60" s="1"/>
  <c r="B66" i="60"/>
  <c r="C66" i="60"/>
  <c r="D66" i="60"/>
  <c r="E66" i="60"/>
  <c r="G66" i="60" s="1"/>
  <c r="F66" i="60"/>
  <c r="K66" i="60"/>
  <c r="L66" i="60"/>
  <c r="M66" i="60"/>
  <c r="N66" i="60"/>
  <c r="O66" i="60"/>
  <c r="A43" i="60"/>
  <c r="P43" i="60" s="1"/>
  <c r="B43" i="60"/>
  <c r="C43" i="60"/>
  <c r="G43" i="60" s="1"/>
  <c r="D43" i="60"/>
  <c r="E43" i="60"/>
  <c r="F43" i="60"/>
  <c r="K43" i="60"/>
  <c r="L43" i="60"/>
  <c r="M43" i="60"/>
  <c r="N43" i="60"/>
  <c r="O43" i="60"/>
  <c r="A44" i="60"/>
  <c r="P44" i="60" s="1"/>
  <c r="B44" i="60"/>
  <c r="C44" i="60"/>
  <c r="D44" i="60"/>
  <c r="E44" i="60"/>
  <c r="F44" i="60"/>
  <c r="G44" i="60"/>
  <c r="H44" i="60" s="1"/>
  <c r="K44" i="60"/>
  <c r="L44" i="60"/>
  <c r="M44" i="60"/>
  <c r="N44" i="60"/>
  <c r="O44" i="60"/>
  <c r="A21" i="60"/>
  <c r="B21" i="60"/>
  <c r="C21" i="60"/>
  <c r="D21" i="60"/>
  <c r="E21" i="60"/>
  <c r="F21" i="60"/>
  <c r="K21" i="60"/>
  <c r="L21" i="60"/>
  <c r="O21" i="60" s="1"/>
  <c r="M21" i="60"/>
  <c r="N21" i="60"/>
  <c r="P21" i="60"/>
  <c r="A22" i="60"/>
  <c r="P22" i="60" s="1"/>
  <c r="B22" i="60"/>
  <c r="C22" i="60"/>
  <c r="D22" i="60"/>
  <c r="E22" i="60"/>
  <c r="F22" i="60"/>
  <c r="K22" i="60"/>
  <c r="L22" i="60"/>
  <c r="O22" i="60" s="1"/>
  <c r="M22" i="60"/>
  <c r="N22" i="60"/>
  <c r="N17" i="61"/>
  <c r="M17" i="61"/>
  <c r="L17" i="61"/>
  <c r="K17" i="61"/>
  <c r="O17" i="61" s="1"/>
  <c r="F17" i="61"/>
  <c r="E17" i="61"/>
  <c r="G17" i="61" s="1"/>
  <c r="I17" i="61" s="1"/>
  <c r="J17" i="61" s="1"/>
  <c r="D17" i="61"/>
  <c r="C17" i="61"/>
  <c r="B17" i="61"/>
  <c r="A17" i="61"/>
  <c r="P17" i="61" s="1"/>
  <c r="N8" i="61"/>
  <c r="M8" i="61"/>
  <c r="O8" i="61" s="1"/>
  <c r="L8" i="61"/>
  <c r="K8" i="61"/>
  <c r="F8" i="61"/>
  <c r="E8" i="61"/>
  <c r="D8" i="61"/>
  <c r="C8" i="61"/>
  <c r="B8" i="61"/>
  <c r="A8" i="61"/>
  <c r="P8" i="61" s="1"/>
  <c r="N64" i="60"/>
  <c r="M64" i="60"/>
  <c r="L64" i="60"/>
  <c r="K64" i="60"/>
  <c r="F64" i="60"/>
  <c r="E64" i="60"/>
  <c r="D64" i="60"/>
  <c r="C64" i="60"/>
  <c r="B64" i="60"/>
  <c r="A64" i="60"/>
  <c r="P64" i="60" s="1"/>
  <c r="N63" i="60"/>
  <c r="M63" i="60"/>
  <c r="L63" i="60"/>
  <c r="K63" i="60"/>
  <c r="F63" i="60"/>
  <c r="E63" i="60"/>
  <c r="D63" i="60"/>
  <c r="C63" i="60"/>
  <c r="B63" i="60"/>
  <c r="A63" i="60"/>
  <c r="P63" i="60" s="1"/>
  <c r="N62" i="60"/>
  <c r="M62" i="60"/>
  <c r="L62" i="60"/>
  <c r="K62" i="60"/>
  <c r="F62" i="60"/>
  <c r="E62" i="60"/>
  <c r="D62" i="60"/>
  <c r="C62" i="60"/>
  <c r="B62" i="60"/>
  <c r="A62" i="60"/>
  <c r="P62" i="60" s="1"/>
  <c r="N61" i="60"/>
  <c r="M61" i="60"/>
  <c r="L61" i="60"/>
  <c r="K61" i="60"/>
  <c r="F61" i="60"/>
  <c r="E61" i="60"/>
  <c r="D61" i="60"/>
  <c r="C61" i="60"/>
  <c r="B61" i="60"/>
  <c r="A61" i="60"/>
  <c r="P61" i="60" s="1"/>
  <c r="N60" i="60"/>
  <c r="M60" i="60"/>
  <c r="L60" i="60"/>
  <c r="K60" i="60"/>
  <c r="F60" i="60"/>
  <c r="E60" i="60"/>
  <c r="D60" i="60"/>
  <c r="C60" i="60"/>
  <c r="B60" i="60"/>
  <c r="A60" i="60"/>
  <c r="P60" i="60" s="1"/>
  <c r="N59" i="60"/>
  <c r="M59" i="60"/>
  <c r="L59" i="60"/>
  <c r="K59" i="60"/>
  <c r="F59" i="60"/>
  <c r="E59" i="60"/>
  <c r="D59" i="60"/>
  <c r="C59" i="60"/>
  <c r="B59" i="60"/>
  <c r="A59" i="60"/>
  <c r="P59" i="60" s="1"/>
  <c r="N58" i="60"/>
  <c r="M58" i="60"/>
  <c r="L58" i="60"/>
  <c r="K58" i="60"/>
  <c r="F58" i="60"/>
  <c r="E58" i="60"/>
  <c r="D58" i="60"/>
  <c r="C58" i="60"/>
  <c r="B58" i="60"/>
  <c r="A58" i="60"/>
  <c r="P58" i="60" s="1"/>
  <c r="N57" i="60"/>
  <c r="M57" i="60"/>
  <c r="L57" i="60"/>
  <c r="K57" i="60"/>
  <c r="F57" i="60"/>
  <c r="E57" i="60"/>
  <c r="D57" i="60"/>
  <c r="C57" i="60"/>
  <c r="B57" i="60"/>
  <c r="A57" i="60"/>
  <c r="P57" i="60" s="1"/>
  <c r="N56" i="60"/>
  <c r="M56" i="60"/>
  <c r="L56" i="60"/>
  <c r="K56" i="60"/>
  <c r="F56" i="60"/>
  <c r="E56" i="60"/>
  <c r="D56" i="60"/>
  <c r="C56" i="60"/>
  <c r="B56" i="60"/>
  <c r="A56" i="60"/>
  <c r="P56" i="60" s="1"/>
  <c r="N55" i="60"/>
  <c r="M55" i="60"/>
  <c r="L55" i="60"/>
  <c r="K55" i="60"/>
  <c r="F55" i="60"/>
  <c r="E55" i="60"/>
  <c r="D55" i="60"/>
  <c r="C55" i="60"/>
  <c r="B55" i="60"/>
  <c r="A55" i="60"/>
  <c r="P55" i="60" s="1"/>
  <c r="N54" i="60"/>
  <c r="M54" i="60"/>
  <c r="L54" i="60"/>
  <c r="K54" i="60"/>
  <c r="F54" i="60"/>
  <c r="E54" i="60"/>
  <c r="D54" i="60"/>
  <c r="C54" i="60"/>
  <c r="B54" i="60"/>
  <c r="A54" i="60"/>
  <c r="P54" i="60" s="1"/>
  <c r="N53" i="60"/>
  <c r="M53" i="60"/>
  <c r="L53" i="60"/>
  <c r="K53" i="60"/>
  <c r="F53" i="60"/>
  <c r="E53" i="60"/>
  <c r="D53" i="60"/>
  <c r="C53" i="60"/>
  <c r="B53" i="60"/>
  <c r="A53" i="60"/>
  <c r="P53" i="60" s="1"/>
  <c r="N42" i="60"/>
  <c r="M42" i="60"/>
  <c r="L42" i="60"/>
  <c r="K42" i="60"/>
  <c r="F42" i="60"/>
  <c r="E42" i="60"/>
  <c r="D42" i="60"/>
  <c r="C42" i="60"/>
  <c r="B42" i="60"/>
  <c r="A42" i="60"/>
  <c r="P42" i="60" s="1"/>
  <c r="N41" i="60"/>
  <c r="M41" i="60"/>
  <c r="L41" i="60"/>
  <c r="K41" i="60"/>
  <c r="F41" i="60"/>
  <c r="E41" i="60"/>
  <c r="D41" i="60"/>
  <c r="C41" i="60"/>
  <c r="B41" i="60"/>
  <c r="A41" i="60"/>
  <c r="P41" i="60" s="1"/>
  <c r="N40" i="60"/>
  <c r="M40" i="60"/>
  <c r="L40" i="60"/>
  <c r="K40" i="60"/>
  <c r="F40" i="60"/>
  <c r="E40" i="60"/>
  <c r="D40" i="60"/>
  <c r="C40" i="60"/>
  <c r="B40" i="60"/>
  <c r="A40" i="60"/>
  <c r="P40" i="60" s="1"/>
  <c r="N39" i="60"/>
  <c r="M39" i="60"/>
  <c r="L39" i="60"/>
  <c r="K39" i="60"/>
  <c r="F39" i="60"/>
  <c r="E39" i="60"/>
  <c r="D39" i="60"/>
  <c r="C39" i="60"/>
  <c r="B39" i="60"/>
  <c r="A39" i="60"/>
  <c r="P39" i="60" s="1"/>
  <c r="N38" i="60"/>
  <c r="M38" i="60"/>
  <c r="L38" i="60"/>
  <c r="K38" i="60"/>
  <c r="F38" i="60"/>
  <c r="E38" i="60"/>
  <c r="D38" i="60"/>
  <c r="C38" i="60"/>
  <c r="B38" i="60"/>
  <c r="A38" i="60"/>
  <c r="P38" i="60" s="1"/>
  <c r="N37" i="60"/>
  <c r="M37" i="60"/>
  <c r="L37" i="60"/>
  <c r="K37" i="60"/>
  <c r="F37" i="60"/>
  <c r="E37" i="60"/>
  <c r="D37" i="60"/>
  <c r="C37" i="60"/>
  <c r="B37" i="60"/>
  <c r="A37" i="60"/>
  <c r="P37" i="60" s="1"/>
  <c r="N36" i="60"/>
  <c r="M36" i="60"/>
  <c r="L36" i="60"/>
  <c r="K36" i="60"/>
  <c r="F36" i="60"/>
  <c r="E36" i="60"/>
  <c r="D36" i="60"/>
  <c r="C36" i="60"/>
  <c r="B36" i="60"/>
  <c r="A36" i="60"/>
  <c r="P36" i="60" s="1"/>
  <c r="N35" i="60"/>
  <c r="M35" i="60"/>
  <c r="L35" i="60"/>
  <c r="K35" i="60"/>
  <c r="F35" i="60"/>
  <c r="E35" i="60"/>
  <c r="D35" i="60"/>
  <c r="C35" i="60"/>
  <c r="B35" i="60"/>
  <c r="A35" i="60"/>
  <c r="P35" i="60" s="1"/>
  <c r="N34" i="60"/>
  <c r="M34" i="60"/>
  <c r="L34" i="60"/>
  <c r="K34" i="60"/>
  <c r="F34" i="60"/>
  <c r="E34" i="60"/>
  <c r="D34" i="60"/>
  <c r="C34" i="60"/>
  <c r="B34" i="60"/>
  <c r="A34" i="60"/>
  <c r="P34" i="60" s="1"/>
  <c r="N33" i="60"/>
  <c r="M33" i="60"/>
  <c r="L33" i="60"/>
  <c r="K33" i="60"/>
  <c r="F33" i="60"/>
  <c r="E33" i="60"/>
  <c r="D33" i="60"/>
  <c r="C33" i="60"/>
  <c r="B33" i="60"/>
  <c r="A33" i="60"/>
  <c r="P33" i="60" s="1"/>
  <c r="N32" i="60"/>
  <c r="M32" i="60"/>
  <c r="L32" i="60"/>
  <c r="K32" i="60"/>
  <c r="F32" i="60"/>
  <c r="E32" i="60"/>
  <c r="D32" i="60"/>
  <c r="C32" i="60"/>
  <c r="B32" i="60"/>
  <c r="A32" i="60"/>
  <c r="P32" i="60" s="1"/>
  <c r="N31" i="60"/>
  <c r="M31" i="60"/>
  <c r="L31" i="60"/>
  <c r="K31" i="60"/>
  <c r="F31" i="60"/>
  <c r="E31" i="60"/>
  <c r="D31" i="60"/>
  <c r="C31" i="60"/>
  <c r="B31" i="60"/>
  <c r="A31" i="60"/>
  <c r="P31" i="60" s="1"/>
  <c r="N20" i="60"/>
  <c r="M20" i="60"/>
  <c r="L20" i="60"/>
  <c r="K20" i="60"/>
  <c r="F20" i="60"/>
  <c r="E20" i="60"/>
  <c r="D20" i="60"/>
  <c r="C20" i="60"/>
  <c r="B20" i="60"/>
  <c r="A20" i="60"/>
  <c r="P20" i="60" s="1"/>
  <c r="N19" i="60"/>
  <c r="M19" i="60"/>
  <c r="L19" i="60"/>
  <c r="K19" i="60"/>
  <c r="F19" i="60"/>
  <c r="E19" i="60"/>
  <c r="D19" i="60"/>
  <c r="C19" i="60"/>
  <c r="B19" i="60"/>
  <c r="A19" i="60"/>
  <c r="P19" i="60" s="1"/>
  <c r="N18" i="60"/>
  <c r="M18" i="60"/>
  <c r="L18" i="60"/>
  <c r="K18" i="60"/>
  <c r="F18" i="60"/>
  <c r="E18" i="60"/>
  <c r="D18" i="60"/>
  <c r="C18" i="60"/>
  <c r="B18" i="60"/>
  <c r="A18" i="60"/>
  <c r="P18" i="60" s="1"/>
  <c r="N17" i="60"/>
  <c r="M17" i="60"/>
  <c r="L17" i="60"/>
  <c r="K17" i="60"/>
  <c r="F17" i="60"/>
  <c r="E17" i="60"/>
  <c r="D17" i="60"/>
  <c r="C17" i="60"/>
  <c r="B17" i="60"/>
  <c r="A17" i="60"/>
  <c r="P17" i="60" s="1"/>
  <c r="N16" i="60"/>
  <c r="M16" i="60"/>
  <c r="L16" i="60"/>
  <c r="K16" i="60"/>
  <c r="F16" i="60"/>
  <c r="E16" i="60"/>
  <c r="D16" i="60"/>
  <c r="C16" i="60"/>
  <c r="B16" i="60"/>
  <c r="A16" i="60"/>
  <c r="P16" i="60" s="1"/>
  <c r="N15" i="60"/>
  <c r="M15" i="60"/>
  <c r="L15" i="60"/>
  <c r="K15" i="60"/>
  <c r="F15" i="60"/>
  <c r="E15" i="60"/>
  <c r="D15" i="60"/>
  <c r="C15" i="60"/>
  <c r="B15" i="60"/>
  <c r="A15" i="60"/>
  <c r="P15" i="60" s="1"/>
  <c r="N14" i="60"/>
  <c r="M14" i="60"/>
  <c r="L14" i="60"/>
  <c r="K14" i="60"/>
  <c r="F14" i="60"/>
  <c r="E14" i="60"/>
  <c r="D14" i="60"/>
  <c r="C14" i="60"/>
  <c r="B14" i="60"/>
  <c r="A14" i="60"/>
  <c r="P14" i="60" s="1"/>
  <c r="N13" i="60"/>
  <c r="M13" i="60"/>
  <c r="L13" i="60"/>
  <c r="K13" i="60"/>
  <c r="F13" i="60"/>
  <c r="E13" i="60"/>
  <c r="D13" i="60"/>
  <c r="C13" i="60"/>
  <c r="B13" i="60"/>
  <c r="A13" i="60"/>
  <c r="P13" i="60" s="1"/>
  <c r="N12" i="60"/>
  <c r="M12" i="60"/>
  <c r="L12" i="60"/>
  <c r="K12" i="60"/>
  <c r="F12" i="60"/>
  <c r="E12" i="60"/>
  <c r="D12" i="60"/>
  <c r="C12" i="60"/>
  <c r="B12" i="60"/>
  <c r="A12" i="60"/>
  <c r="P12" i="60" s="1"/>
  <c r="N11" i="60"/>
  <c r="M11" i="60"/>
  <c r="L11" i="60"/>
  <c r="K11" i="60"/>
  <c r="F11" i="60"/>
  <c r="E11" i="60"/>
  <c r="D11" i="60"/>
  <c r="C11" i="60"/>
  <c r="B11" i="60"/>
  <c r="A11" i="60"/>
  <c r="P11" i="60" s="1"/>
  <c r="N10" i="60"/>
  <c r="M10" i="60"/>
  <c r="L10" i="60"/>
  <c r="K10" i="60"/>
  <c r="F10" i="60"/>
  <c r="E10" i="60"/>
  <c r="D10" i="60"/>
  <c r="C10" i="60"/>
  <c r="B10" i="60"/>
  <c r="A10" i="60"/>
  <c r="P10" i="60" s="1"/>
  <c r="N9" i="60"/>
  <c r="M9" i="60"/>
  <c r="L9" i="60"/>
  <c r="K9" i="60"/>
  <c r="F9" i="60"/>
  <c r="E9" i="60"/>
  <c r="D9" i="60"/>
  <c r="C9" i="60"/>
  <c r="B9" i="60"/>
  <c r="A9" i="60"/>
  <c r="P9" i="60" s="1"/>
  <c r="N8" i="60"/>
  <c r="M8" i="60"/>
  <c r="L8" i="60"/>
  <c r="K8" i="60"/>
  <c r="F8" i="60"/>
  <c r="E8" i="60"/>
  <c r="D8" i="60"/>
  <c r="C8" i="60"/>
  <c r="B8" i="60"/>
  <c r="A8" i="60"/>
  <c r="P8" i="60" s="1"/>
  <c r="V60" i="57"/>
  <c r="U60" i="57"/>
  <c r="N60" i="57"/>
  <c r="M60" i="57"/>
  <c r="L60" i="57"/>
  <c r="K60" i="57"/>
  <c r="F60" i="57"/>
  <c r="E60" i="57"/>
  <c r="D60" i="57"/>
  <c r="C60" i="57"/>
  <c r="B60" i="57"/>
  <c r="A60" i="57"/>
  <c r="P60" i="57" s="1"/>
  <c r="V59" i="57"/>
  <c r="U59" i="57"/>
  <c r="N59" i="57"/>
  <c r="M59" i="57"/>
  <c r="L59" i="57"/>
  <c r="K59" i="57"/>
  <c r="F59" i="57"/>
  <c r="E59" i="57"/>
  <c r="D59" i="57"/>
  <c r="C59" i="57"/>
  <c r="B59" i="57"/>
  <c r="A59" i="57"/>
  <c r="P59" i="57" s="1"/>
  <c r="V58" i="57"/>
  <c r="U58" i="57"/>
  <c r="N58" i="57"/>
  <c r="M58" i="57"/>
  <c r="L58" i="57"/>
  <c r="K58" i="57"/>
  <c r="F58" i="57"/>
  <c r="E58" i="57"/>
  <c r="D58" i="57"/>
  <c r="C58" i="57"/>
  <c r="B58" i="57"/>
  <c r="A58" i="57"/>
  <c r="P58" i="57" s="1"/>
  <c r="V57" i="57"/>
  <c r="U57" i="57"/>
  <c r="N57" i="57"/>
  <c r="M57" i="57"/>
  <c r="L57" i="57"/>
  <c r="K57" i="57"/>
  <c r="F57" i="57"/>
  <c r="E57" i="57"/>
  <c r="D57" i="57"/>
  <c r="C57" i="57"/>
  <c r="B57" i="57"/>
  <c r="A57" i="57"/>
  <c r="P57" i="57" s="1"/>
  <c r="V56" i="57"/>
  <c r="U56" i="57"/>
  <c r="N56" i="57"/>
  <c r="M56" i="57"/>
  <c r="L56" i="57"/>
  <c r="K56" i="57"/>
  <c r="F56" i="57"/>
  <c r="E56" i="57"/>
  <c r="D56" i="57"/>
  <c r="C56" i="57"/>
  <c r="B56" i="57"/>
  <c r="A56" i="57"/>
  <c r="P56" i="57" s="1"/>
  <c r="V55" i="57"/>
  <c r="U55" i="57"/>
  <c r="N55" i="57"/>
  <c r="M55" i="57"/>
  <c r="L55" i="57"/>
  <c r="K55" i="57"/>
  <c r="F55" i="57"/>
  <c r="E55" i="57"/>
  <c r="D55" i="57"/>
  <c r="C55" i="57"/>
  <c r="B55" i="57"/>
  <c r="A55" i="57"/>
  <c r="P55" i="57" s="1"/>
  <c r="V54" i="57"/>
  <c r="U54" i="57"/>
  <c r="N54" i="57"/>
  <c r="M54" i="57"/>
  <c r="L54" i="57"/>
  <c r="K54" i="57"/>
  <c r="F54" i="57"/>
  <c r="E54" i="57"/>
  <c r="D54" i="57"/>
  <c r="C54" i="57"/>
  <c r="B54" i="57"/>
  <c r="A54" i="57"/>
  <c r="P54" i="57" s="1"/>
  <c r="V53" i="57"/>
  <c r="U53" i="57"/>
  <c r="N53" i="57"/>
  <c r="M53" i="57"/>
  <c r="L53" i="57"/>
  <c r="K53" i="57"/>
  <c r="F53" i="57"/>
  <c r="E53" i="57"/>
  <c r="D53" i="57"/>
  <c r="C53" i="57"/>
  <c r="B53" i="57"/>
  <c r="A53" i="57"/>
  <c r="P53" i="57" s="1"/>
  <c r="V52" i="57"/>
  <c r="U52" i="57"/>
  <c r="N52" i="57"/>
  <c r="M52" i="57"/>
  <c r="L52" i="57"/>
  <c r="K52" i="57"/>
  <c r="F52" i="57"/>
  <c r="E52" i="57"/>
  <c r="D52" i="57"/>
  <c r="C52" i="57"/>
  <c r="B52" i="57"/>
  <c r="A52" i="57"/>
  <c r="P52" i="57" s="1"/>
  <c r="V51" i="57"/>
  <c r="U51" i="57"/>
  <c r="N51" i="57"/>
  <c r="M51" i="57"/>
  <c r="L51" i="57"/>
  <c r="K51" i="57"/>
  <c r="F51" i="57"/>
  <c r="E51" i="57"/>
  <c r="D51" i="57"/>
  <c r="C51" i="57"/>
  <c r="B51" i="57"/>
  <c r="A51" i="57"/>
  <c r="P51" i="57" s="1"/>
  <c r="V50" i="57"/>
  <c r="U50" i="57"/>
  <c r="N50" i="57"/>
  <c r="M50" i="57"/>
  <c r="L50" i="57"/>
  <c r="K50" i="57"/>
  <c r="F50" i="57"/>
  <c r="E50" i="57"/>
  <c r="D50" i="57"/>
  <c r="C50" i="57"/>
  <c r="B50" i="57"/>
  <c r="A50" i="57"/>
  <c r="P50" i="57" s="1"/>
  <c r="V49" i="57"/>
  <c r="U49" i="57"/>
  <c r="N49" i="57"/>
  <c r="M49" i="57"/>
  <c r="L49" i="57"/>
  <c r="K49" i="57"/>
  <c r="F49" i="57"/>
  <c r="E49" i="57"/>
  <c r="D49" i="57"/>
  <c r="C49" i="57"/>
  <c r="B49" i="57"/>
  <c r="A49" i="57"/>
  <c r="P49" i="57" s="1"/>
  <c r="V40" i="57"/>
  <c r="U40" i="57"/>
  <c r="N40" i="57"/>
  <c r="M40" i="57"/>
  <c r="L40" i="57"/>
  <c r="K40" i="57"/>
  <c r="F40" i="57"/>
  <c r="E40" i="57"/>
  <c r="D40" i="57"/>
  <c r="C40" i="57"/>
  <c r="B40" i="57"/>
  <c r="A40" i="57"/>
  <c r="P40" i="57" s="1"/>
  <c r="V39" i="57"/>
  <c r="U39" i="57"/>
  <c r="N39" i="57"/>
  <c r="M39" i="57"/>
  <c r="L39" i="57"/>
  <c r="K39" i="57"/>
  <c r="F39" i="57"/>
  <c r="E39" i="57"/>
  <c r="D39" i="57"/>
  <c r="C39" i="57"/>
  <c r="B39" i="57"/>
  <c r="A39" i="57"/>
  <c r="P39" i="57" s="1"/>
  <c r="V38" i="57"/>
  <c r="U38" i="57"/>
  <c r="N38" i="57"/>
  <c r="M38" i="57"/>
  <c r="L38" i="57"/>
  <c r="K38" i="57"/>
  <c r="F38" i="57"/>
  <c r="E38" i="57"/>
  <c r="D38" i="57"/>
  <c r="C38" i="57"/>
  <c r="B38" i="57"/>
  <c r="A38" i="57"/>
  <c r="P38" i="57" s="1"/>
  <c r="V37" i="57"/>
  <c r="U37" i="57"/>
  <c r="N37" i="57"/>
  <c r="M37" i="57"/>
  <c r="L37" i="57"/>
  <c r="K37" i="57"/>
  <c r="F37" i="57"/>
  <c r="E37" i="57"/>
  <c r="D37" i="57"/>
  <c r="C37" i="57"/>
  <c r="B37" i="57"/>
  <c r="A37" i="57"/>
  <c r="P37" i="57" s="1"/>
  <c r="V36" i="57"/>
  <c r="U36" i="57"/>
  <c r="N36" i="57"/>
  <c r="M36" i="57"/>
  <c r="L36" i="57"/>
  <c r="K36" i="57"/>
  <c r="F36" i="57"/>
  <c r="E36" i="57"/>
  <c r="D36" i="57"/>
  <c r="C36" i="57"/>
  <c r="B36" i="57"/>
  <c r="A36" i="57"/>
  <c r="P36" i="57" s="1"/>
  <c r="V35" i="57"/>
  <c r="U35" i="57"/>
  <c r="N35" i="57"/>
  <c r="M35" i="57"/>
  <c r="L35" i="57"/>
  <c r="K35" i="57"/>
  <c r="F35" i="57"/>
  <c r="E35" i="57"/>
  <c r="D35" i="57"/>
  <c r="C35" i="57"/>
  <c r="B35" i="57"/>
  <c r="A35" i="57"/>
  <c r="P35" i="57" s="1"/>
  <c r="V34" i="57"/>
  <c r="U34" i="57"/>
  <c r="N34" i="57"/>
  <c r="M34" i="57"/>
  <c r="L34" i="57"/>
  <c r="K34" i="57"/>
  <c r="F34" i="57"/>
  <c r="E34" i="57"/>
  <c r="D34" i="57"/>
  <c r="C34" i="57"/>
  <c r="B34" i="57"/>
  <c r="A34" i="57"/>
  <c r="P34" i="57" s="1"/>
  <c r="V33" i="57"/>
  <c r="U33" i="57"/>
  <c r="N33" i="57"/>
  <c r="M33" i="57"/>
  <c r="L33" i="57"/>
  <c r="K33" i="57"/>
  <c r="F33" i="57"/>
  <c r="E33" i="57"/>
  <c r="D33" i="57"/>
  <c r="C33" i="57"/>
  <c r="B33" i="57"/>
  <c r="A33" i="57"/>
  <c r="P33" i="57" s="1"/>
  <c r="V32" i="57"/>
  <c r="U32" i="57"/>
  <c r="N32" i="57"/>
  <c r="M32" i="57"/>
  <c r="L32" i="57"/>
  <c r="K32" i="57"/>
  <c r="F32" i="57"/>
  <c r="E32" i="57"/>
  <c r="D32" i="57"/>
  <c r="C32" i="57"/>
  <c r="B32" i="57"/>
  <c r="A32" i="57"/>
  <c r="P32" i="57" s="1"/>
  <c r="V31" i="57"/>
  <c r="U31" i="57"/>
  <c r="N31" i="57"/>
  <c r="M31" i="57"/>
  <c r="L31" i="57"/>
  <c r="K31" i="57"/>
  <c r="F31" i="57"/>
  <c r="E31" i="57"/>
  <c r="D31" i="57"/>
  <c r="C31" i="57"/>
  <c r="B31" i="57"/>
  <c r="A31" i="57"/>
  <c r="P31" i="57" s="1"/>
  <c r="V30" i="57"/>
  <c r="U30" i="57"/>
  <c r="N30" i="57"/>
  <c r="M30" i="57"/>
  <c r="L30" i="57"/>
  <c r="K30" i="57"/>
  <c r="F30" i="57"/>
  <c r="E30" i="57"/>
  <c r="D30" i="57"/>
  <c r="C30" i="57"/>
  <c r="B30" i="57"/>
  <c r="A30" i="57"/>
  <c r="P30" i="57" s="1"/>
  <c r="V29" i="57"/>
  <c r="U29" i="57"/>
  <c r="N29" i="57"/>
  <c r="M29" i="57"/>
  <c r="L29" i="57"/>
  <c r="K29" i="57"/>
  <c r="F29" i="57"/>
  <c r="E29" i="57"/>
  <c r="D29" i="57"/>
  <c r="C29" i="57"/>
  <c r="B29" i="57"/>
  <c r="A29" i="57"/>
  <c r="P29" i="57" s="1"/>
  <c r="V20" i="57"/>
  <c r="U20" i="57"/>
  <c r="N20" i="57"/>
  <c r="M20" i="57"/>
  <c r="L20" i="57"/>
  <c r="K20" i="57"/>
  <c r="F20" i="57"/>
  <c r="E20" i="57"/>
  <c r="D20" i="57"/>
  <c r="C20" i="57"/>
  <c r="B20" i="57"/>
  <c r="A20" i="57"/>
  <c r="P20" i="57" s="1"/>
  <c r="V19" i="57"/>
  <c r="U19" i="57"/>
  <c r="N19" i="57"/>
  <c r="M19" i="57"/>
  <c r="L19" i="57"/>
  <c r="K19" i="57"/>
  <c r="F19" i="57"/>
  <c r="E19" i="57"/>
  <c r="D19" i="57"/>
  <c r="C19" i="57"/>
  <c r="B19" i="57"/>
  <c r="A19" i="57"/>
  <c r="P19" i="57" s="1"/>
  <c r="V18" i="57"/>
  <c r="U18" i="57"/>
  <c r="N18" i="57"/>
  <c r="M18" i="57"/>
  <c r="L18" i="57"/>
  <c r="K18" i="57"/>
  <c r="F18" i="57"/>
  <c r="E18" i="57"/>
  <c r="D18" i="57"/>
  <c r="C18" i="57"/>
  <c r="B18" i="57"/>
  <c r="A18" i="57"/>
  <c r="P18" i="57" s="1"/>
  <c r="V17" i="57"/>
  <c r="U17" i="57"/>
  <c r="N17" i="57"/>
  <c r="M17" i="57"/>
  <c r="L17" i="57"/>
  <c r="K17" i="57"/>
  <c r="F17" i="57"/>
  <c r="E17" i="57"/>
  <c r="D17" i="57"/>
  <c r="C17" i="57"/>
  <c r="B17" i="57"/>
  <c r="A17" i="57"/>
  <c r="P17" i="57" s="1"/>
  <c r="V16" i="57"/>
  <c r="U16" i="57"/>
  <c r="N16" i="57"/>
  <c r="M16" i="57"/>
  <c r="L16" i="57"/>
  <c r="K16" i="57"/>
  <c r="F16" i="57"/>
  <c r="E16" i="57"/>
  <c r="D16" i="57"/>
  <c r="C16" i="57"/>
  <c r="B16" i="57"/>
  <c r="A16" i="57"/>
  <c r="P16" i="57" s="1"/>
  <c r="V15" i="57"/>
  <c r="U15" i="57"/>
  <c r="N15" i="57"/>
  <c r="M15" i="57"/>
  <c r="L15" i="57"/>
  <c r="K15" i="57"/>
  <c r="F15" i="57"/>
  <c r="E15" i="57"/>
  <c r="D15" i="57"/>
  <c r="C15" i="57"/>
  <c r="B15" i="57"/>
  <c r="A15" i="57"/>
  <c r="P15" i="57" s="1"/>
  <c r="V14" i="57"/>
  <c r="U14" i="57"/>
  <c r="N14" i="57"/>
  <c r="M14" i="57"/>
  <c r="L14" i="57"/>
  <c r="K14" i="57"/>
  <c r="F14" i="57"/>
  <c r="E14" i="57"/>
  <c r="D14" i="57"/>
  <c r="C14" i="57"/>
  <c r="B14" i="57"/>
  <c r="A14" i="57"/>
  <c r="P14" i="57" s="1"/>
  <c r="V13" i="57"/>
  <c r="U13" i="57"/>
  <c r="N13" i="57"/>
  <c r="M13" i="57"/>
  <c r="L13" i="57"/>
  <c r="K13" i="57"/>
  <c r="F13" i="57"/>
  <c r="E13" i="57"/>
  <c r="D13" i="57"/>
  <c r="C13" i="57"/>
  <c r="B13" i="57"/>
  <c r="A13" i="57"/>
  <c r="P13" i="57" s="1"/>
  <c r="V12" i="57"/>
  <c r="U12" i="57"/>
  <c r="N12" i="57"/>
  <c r="M12" i="57"/>
  <c r="L12" i="57"/>
  <c r="K12" i="57"/>
  <c r="F12" i="57"/>
  <c r="E12" i="57"/>
  <c r="D12" i="57"/>
  <c r="C12" i="57"/>
  <c r="B12" i="57"/>
  <c r="A12" i="57"/>
  <c r="P12" i="57" s="1"/>
  <c r="V11" i="57"/>
  <c r="U11" i="57"/>
  <c r="N11" i="57"/>
  <c r="M11" i="57"/>
  <c r="L11" i="57"/>
  <c r="K11" i="57"/>
  <c r="F11" i="57"/>
  <c r="E11" i="57"/>
  <c r="D11" i="57"/>
  <c r="C11" i="57"/>
  <c r="B11" i="57"/>
  <c r="A11" i="57"/>
  <c r="P11" i="57" s="1"/>
  <c r="V10" i="57"/>
  <c r="U10" i="57"/>
  <c r="N10" i="57"/>
  <c r="M10" i="57"/>
  <c r="L10" i="57"/>
  <c r="K10" i="57"/>
  <c r="F10" i="57"/>
  <c r="E10" i="57"/>
  <c r="D10" i="57"/>
  <c r="C10" i="57"/>
  <c r="B10" i="57"/>
  <c r="A10" i="57"/>
  <c r="P10" i="57" s="1"/>
  <c r="V9" i="57"/>
  <c r="U9" i="57"/>
  <c r="N9" i="57"/>
  <c r="M9" i="57"/>
  <c r="L9" i="57"/>
  <c r="K9" i="57"/>
  <c r="F9" i="57"/>
  <c r="E9" i="57"/>
  <c r="D9" i="57"/>
  <c r="C9" i="57"/>
  <c r="B9" i="57"/>
  <c r="A9" i="57"/>
  <c r="P9" i="57" s="1"/>
  <c r="V8" i="57"/>
  <c r="U8" i="57"/>
  <c r="N8" i="57"/>
  <c r="M8" i="57"/>
  <c r="L8" i="57"/>
  <c r="K8" i="57"/>
  <c r="F8" i="57"/>
  <c r="E8" i="57"/>
  <c r="D8" i="57"/>
  <c r="C8" i="57"/>
  <c r="B8" i="57"/>
  <c r="A8" i="57"/>
  <c r="P8" i="57" s="1"/>
  <c r="V17" i="56"/>
  <c r="U17" i="56"/>
  <c r="N17" i="56"/>
  <c r="M17" i="56"/>
  <c r="L17" i="56"/>
  <c r="K17" i="56"/>
  <c r="F17" i="56"/>
  <c r="E17" i="56"/>
  <c r="D17" i="56"/>
  <c r="C17" i="56"/>
  <c r="B17" i="56"/>
  <c r="A17" i="56"/>
  <c r="P17" i="56" s="1"/>
  <c r="V8" i="56"/>
  <c r="U8" i="56"/>
  <c r="N8" i="56"/>
  <c r="M8" i="56"/>
  <c r="L8" i="56"/>
  <c r="K8" i="56"/>
  <c r="F8" i="56"/>
  <c r="E8" i="56"/>
  <c r="D8" i="56"/>
  <c r="C8" i="56"/>
  <c r="B8" i="56"/>
  <c r="A8" i="56"/>
  <c r="P8" i="56" s="1"/>
  <c r="D8" i="53"/>
  <c r="F26" i="53"/>
  <c r="E26" i="53"/>
  <c r="D26" i="53"/>
  <c r="F17" i="53"/>
  <c r="E17" i="53"/>
  <c r="D17" i="53"/>
  <c r="A98" i="52"/>
  <c r="P98" i="52" s="1"/>
  <c r="B98" i="52"/>
  <c r="C98" i="52"/>
  <c r="D98" i="52"/>
  <c r="E98" i="52"/>
  <c r="F98" i="52"/>
  <c r="K98" i="52"/>
  <c r="L98" i="52"/>
  <c r="M98" i="52"/>
  <c r="N98" i="52"/>
  <c r="U98" i="52"/>
  <c r="V98" i="52"/>
  <c r="A99" i="52"/>
  <c r="P99" i="52" s="1"/>
  <c r="B99" i="52"/>
  <c r="C99" i="52"/>
  <c r="D99" i="52"/>
  <c r="E99" i="52"/>
  <c r="F99" i="52"/>
  <c r="K99" i="52"/>
  <c r="L99" i="52"/>
  <c r="M99" i="52"/>
  <c r="N99" i="52"/>
  <c r="U99" i="52"/>
  <c r="V99" i="52"/>
  <c r="A66" i="52"/>
  <c r="P66" i="52" s="1"/>
  <c r="B66" i="52"/>
  <c r="C66" i="52"/>
  <c r="D66" i="52"/>
  <c r="E66" i="52"/>
  <c r="F66" i="52"/>
  <c r="K66" i="52"/>
  <c r="L66" i="52"/>
  <c r="M66" i="52"/>
  <c r="N66" i="52"/>
  <c r="U66" i="52"/>
  <c r="V66" i="52"/>
  <c r="A67" i="52"/>
  <c r="P67" i="52" s="1"/>
  <c r="B67" i="52"/>
  <c r="C67" i="52"/>
  <c r="D67" i="52"/>
  <c r="E67" i="52"/>
  <c r="F67" i="52"/>
  <c r="K67" i="52"/>
  <c r="L67" i="52"/>
  <c r="M67" i="52"/>
  <c r="O67" i="52" s="1"/>
  <c r="N67" i="52"/>
  <c r="U67" i="52"/>
  <c r="V67" i="52"/>
  <c r="A35" i="52"/>
  <c r="P35" i="52" s="1"/>
  <c r="B35" i="52"/>
  <c r="C35" i="52"/>
  <c r="D35" i="52"/>
  <c r="E35" i="52"/>
  <c r="F35" i="52"/>
  <c r="K35" i="52"/>
  <c r="L35" i="52"/>
  <c r="M35" i="52"/>
  <c r="N35" i="52"/>
  <c r="U35" i="52"/>
  <c r="V35" i="52"/>
  <c r="A17" i="53"/>
  <c r="V26" i="53"/>
  <c r="V17" i="53"/>
  <c r="V8" i="53"/>
  <c r="U26" i="53"/>
  <c r="U17" i="53"/>
  <c r="U8" i="53"/>
  <c r="N26" i="53"/>
  <c r="N17" i="53"/>
  <c r="N8" i="53"/>
  <c r="M26" i="53"/>
  <c r="M17" i="53"/>
  <c r="M8" i="53"/>
  <c r="O8" i="53" s="1"/>
  <c r="L26" i="53"/>
  <c r="O26" i="53" s="1"/>
  <c r="L17" i="53"/>
  <c r="L8" i="53"/>
  <c r="K26" i="53"/>
  <c r="K17" i="53"/>
  <c r="K8" i="53"/>
  <c r="F8" i="53"/>
  <c r="E8" i="53"/>
  <c r="G8" i="53"/>
  <c r="C26" i="53"/>
  <c r="G26" i="53" s="1"/>
  <c r="C17" i="53"/>
  <c r="G17" i="53" s="1"/>
  <c r="I17" i="53" s="1"/>
  <c r="J17" i="53" s="1"/>
  <c r="C8" i="53"/>
  <c r="B26" i="53"/>
  <c r="B17" i="53"/>
  <c r="B8" i="53"/>
  <c r="A26" i="53"/>
  <c r="A8" i="53"/>
  <c r="A9" i="52"/>
  <c r="V97" i="52"/>
  <c r="V96" i="52"/>
  <c r="V95" i="52"/>
  <c r="V94" i="52"/>
  <c r="V93" i="52"/>
  <c r="V92" i="52"/>
  <c r="V91" i="52"/>
  <c r="V90" i="52"/>
  <c r="V89" i="52"/>
  <c r="V88" i="52"/>
  <c r="V87" i="52"/>
  <c r="V86" i="52"/>
  <c r="V85" i="52"/>
  <c r="V84" i="52"/>
  <c r="V83" i="52"/>
  <c r="V82" i="52"/>
  <c r="V81" i="52"/>
  <c r="V80" i="52"/>
  <c r="V79" i="52"/>
  <c r="V78" i="52"/>
  <c r="V77" i="52"/>
  <c r="V76" i="52"/>
  <c r="V65" i="52"/>
  <c r="V64" i="52"/>
  <c r="V63" i="52"/>
  <c r="V62" i="52"/>
  <c r="V61" i="52"/>
  <c r="V60" i="52"/>
  <c r="V59" i="52"/>
  <c r="V58" i="52"/>
  <c r="V57" i="52"/>
  <c r="V56" i="52"/>
  <c r="V55" i="52"/>
  <c r="V54" i="52"/>
  <c r="V53" i="52"/>
  <c r="V52" i="52"/>
  <c r="V51" i="52"/>
  <c r="V50" i="52"/>
  <c r="V49" i="52"/>
  <c r="V48" i="52"/>
  <c r="V47" i="52"/>
  <c r="V46" i="52"/>
  <c r="V45" i="52"/>
  <c r="V44" i="52"/>
  <c r="V34" i="52"/>
  <c r="V33" i="52"/>
  <c r="V32" i="52"/>
  <c r="V31" i="52"/>
  <c r="V30" i="52"/>
  <c r="V29" i="52"/>
  <c r="V28" i="52"/>
  <c r="V27" i="52"/>
  <c r="V26" i="52"/>
  <c r="V25" i="52"/>
  <c r="V24" i="52"/>
  <c r="V23" i="52"/>
  <c r="V22" i="52"/>
  <c r="V21" i="52"/>
  <c r="V20" i="52"/>
  <c r="V19" i="52"/>
  <c r="V18" i="52"/>
  <c r="V17" i="52"/>
  <c r="V16" i="52"/>
  <c r="V15" i="52"/>
  <c r="V14" i="52"/>
  <c r="V13" i="52"/>
  <c r="V12" i="52"/>
  <c r="V11" i="52"/>
  <c r="V10" i="52"/>
  <c r="V9" i="52"/>
  <c r="V8" i="52"/>
  <c r="U97" i="52"/>
  <c r="U96" i="52"/>
  <c r="U95" i="52"/>
  <c r="U94" i="52"/>
  <c r="U93" i="52"/>
  <c r="U92" i="52"/>
  <c r="U91" i="52"/>
  <c r="U90" i="52"/>
  <c r="U89" i="52"/>
  <c r="U88" i="52"/>
  <c r="U87" i="52"/>
  <c r="U86" i="52"/>
  <c r="U85" i="52"/>
  <c r="U84" i="52"/>
  <c r="U83" i="52"/>
  <c r="U82" i="52"/>
  <c r="U81" i="52"/>
  <c r="U80" i="52"/>
  <c r="U79" i="52"/>
  <c r="U78" i="52"/>
  <c r="U77" i="52"/>
  <c r="U76" i="52"/>
  <c r="U65" i="52"/>
  <c r="U64" i="52"/>
  <c r="U63" i="52"/>
  <c r="U62" i="52"/>
  <c r="U61" i="52"/>
  <c r="U60" i="52"/>
  <c r="U59" i="52"/>
  <c r="U58" i="52"/>
  <c r="U57" i="52"/>
  <c r="U56" i="52"/>
  <c r="U55" i="52"/>
  <c r="U54" i="52"/>
  <c r="U53" i="52"/>
  <c r="U52" i="52"/>
  <c r="U51" i="52"/>
  <c r="U50" i="52"/>
  <c r="U49" i="52"/>
  <c r="U48" i="52"/>
  <c r="U47" i="52"/>
  <c r="U46" i="52"/>
  <c r="U45" i="52"/>
  <c r="U44" i="52"/>
  <c r="U34" i="52"/>
  <c r="U33" i="52"/>
  <c r="U32" i="52"/>
  <c r="U31" i="52"/>
  <c r="U30" i="52"/>
  <c r="U29" i="52"/>
  <c r="U28" i="52"/>
  <c r="U27" i="52"/>
  <c r="U26" i="52"/>
  <c r="U25" i="52"/>
  <c r="U24" i="52"/>
  <c r="U23" i="52"/>
  <c r="U22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U9" i="52"/>
  <c r="U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65" i="52"/>
  <c r="N64" i="52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19" i="52"/>
  <c r="N18" i="52"/>
  <c r="N17" i="52"/>
  <c r="N16" i="52"/>
  <c r="N15" i="52"/>
  <c r="N14" i="52"/>
  <c r="N13" i="52"/>
  <c r="N12" i="52"/>
  <c r="N11" i="52"/>
  <c r="N10" i="52"/>
  <c r="N9" i="52"/>
  <c r="N8" i="52"/>
  <c r="M97" i="52"/>
  <c r="M96" i="52"/>
  <c r="M95" i="52"/>
  <c r="M94" i="52"/>
  <c r="M93" i="52"/>
  <c r="M92" i="52"/>
  <c r="M91" i="52"/>
  <c r="M90" i="52"/>
  <c r="M89" i="52"/>
  <c r="M88" i="52"/>
  <c r="M87" i="52"/>
  <c r="M86" i="52"/>
  <c r="M85" i="52"/>
  <c r="M84" i="52"/>
  <c r="M83" i="52"/>
  <c r="M82" i="52"/>
  <c r="M81" i="52"/>
  <c r="M80" i="52"/>
  <c r="M79" i="52"/>
  <c r="M78" i="52"/>
  <c r="M77" i="52"/>
  <c r="M76" i="52"/>
  <c r="M65" i="52"/>
  <c r="M64" i="52"/>
  <c r="M63" i="52"/>
  <c r="M62" i="52"/>
  <c r="M61" i="52"/>
  <c r="M60" i="52"/>
  <c r="M59" i="52"/>
  <c r="M58" i="52"/>
  <c r="M57" i="52"/>
  <c r="M56" i="52"/>
  <c r="M55" i="52"/>
  <c r="M54" i="52"/>
  <c r="M53" i="52"/>
  <c r="M52" i="52"/>
  <c r="M51" i="52"/>
  <c r="M50" i="52"/>
  <c r="M49" i="52"/>
  <c r="M48" i="52"/>
  <c r="M47" i="52"/>
  <c r="M46" i="52"/>
  <c r="M45" i="52"/>
  <c r="M44" i="52"/>
  <c r="M34" i="52"/>
  <c r="M33" i="52"/>
  <c r="M32" i="52"/>
  <c r="M31" i="52"/>
  <c r="M30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M14" i="52"/>
  <c r="M13" i="52"/>
  <c r="M12" i="52"/>
  <c r="M11" i="52"/>
  <c r="M10" i="52"/>
  <c r="M9" i="52"/>
  <c r="M8" i="52"/>
  <c r="L97" i="52"/>
  <c r="L96" i="52"/>
  <c r="L95" i="52"/>
  <c r="L94" i="52"/>
  <c r="L93" i="52"/>
  <c r="L92" i="52"/>
  <c r="L91" i="52"/>
  <c r="L90" i="52"/>
  <c r="L89" i="52"/>
  <c r="L88" i="52"/>
  <c r="L87" i="52"/>
  <c r="L86" i="52"/>
  <c r="L85" i="52"/>
  <c r="L84" i="52"/>
  <c r="L83" i="52"/>
  <c r="L82" i="52"/>
  <c r="L81" i="52"/>
  <c r="L80" i="52"/>
  <c r="L79" i="52"/>
  <c r="L78" i="52"/>
  <c r="L77" i="52"/>
  <c r="L76" i="52"/>
  <c r="L65" i="52"/>
  <c r="L64" i="52"/>
  <c r="L63" i="52"/>
  <c r="L62" i="52"/>
  <c r="L61" i="52"/>
  <c r="L60" i="52"/>
  <c r="L59" i="52"/>
  <c r="L58" i="52"/>
  <c r="L57" i="52"/>
  <c r="L56" i="52"/>
  <c r="L55" i="52"/>
  <c r="L54" i="52"/>
  <c r="L53" i="52"/>
  <c r="L52" i="52"/>
  <c r="L51" i="52"/>
  <c r="L50" i="52"/>
  <c r="L49" i="52"/>
  <c r="L48" i="52"/>
  <c r="L47" i="52"/>
  <c r="L46" i="52"/>
  <c r="L45" i="52"/>
  <c r="L44" i="52"/>
  <c r="L34" i="52"/>
  <c r="L33" i="52"/>
  <c r="L32" i="52"/>
  <c r="L31" i="52"/>
  <c r="L30" i="52"/>
  <c r="L29" i="52"/>
  <c r="L28" i="52"/>
  <c r="L27" i="52"/>
  <c r="L26" i="52"/>
  <c r="L25" i="52"/>
  <c r="L24" i="52"/>
  <c r="L23" i="52"/>
  <c r="L22" i="52"/>
  <c r="L21" i="52"/>
  <c r="L20" i="52"/>
  <c r="L19" i="52"/>
  <c r="L18" i="52"/>
  <c r="L17" i="52"/>
  <c r="L16" i="52"/>
  <c r="L15" i="52"/>
  <c r="L14" i="52"/>
  <c r="L13" i="52"/>
  <c r="L12" i="52"/>
  <c r="L11" i="52"/>
  <c r="L10" i="52"/>
  <c r="L9" i="52"/>
  <c r="L8" i="52"/>
  <c r="K97" i="52"/>
  <c r="K96" i="52"/>
  <c r="K95" i="52"/>
  <c r="O95" i="52" s="1"/>
  <c r="K94" i="52"/>
  <c r="K93" i="52"/>
  <c r="K92" i="52"/>
  <c r="K91" i="52"/>
  <c r="K90" i="52"/>
  <c r="K89" i="52"/>
  <c r="K88" i="52"/>
  <c r="K87" i="52"/>
  <c r="K86" i="52"/>
  <c r="K85" i="52"/>
  <c r="K84" i="52"/>
  <c r="K83" i="52"/>
  <c r="K82" i="52"/>
  <c r="K81" i="52"/>
  <c r="K80" i="52"/>
  <c r="K79" i="52"/>
  <c r="K78" i="52"/>
  <c r="K77" i="52"/>
  <c r="K76" i="52"/>
  <c r="K65" i="52"/>
  <c r="K64" i="52"/>
  <c r="K63" i="52"/>
  <c r="K62" i="52"/>
  <c r="K61" i="52"/>
  <c r="K60" i="52"/>
  <c r="K59" i="52"/>
  <c r="K58" i="52"/>
  <c r="K57" i="52"/>
  <c r="K56" i="52"/>
  <c r="K55" i="52"/>
  <c r="K54" i="52"/>
  <c r="K53" i="52"/>
  <c r="K52" i="52"/>
  <c r="K51" i="52"/>
  <c r="K50" i="52"/>
  <c r="K49" i="52"/>
  <c r="K48" i="52"/>
  <c r="K47" i="52"/>
  <c r="K46" i="52"/>
  <c r="K45" i="52"/>
  <c r="K44" i="52"/>
  <c r="K34" i="52"/>
  <c r="K33" i="52"/>
  <c r="K32" i="52"/>
  <c r="K31" i="52"/>
  <c r="K30" i="52"/>
  <c r="K29" i="52"/>
  <c r="K28" i="52"/>
  <c r="K27" i="52"/>
  <c r="K26" i="52"/>
  <c r="K25" i="52"/>
  <c r="K24" i="52"/>
  <c r="K23" i="52"/>
  <c r="K22" i="52"/>
  <c r="K21" i="52"/>
  <c r="K20" i="52"/>
  <c r="K19" i="52"/>
  <c r="K18" i="52"/>
  <c r="K17" i="52"/>
  <c r="K16" i="52"/>
  <c r="K15" i="52"/>
  <c r="K14" i="52"/>
  <c r="K13" i="52"/>
  <c r="K12" i="52"/>
  <c r="K11" i="52"/>
  <c r="K10" i="52"/>
  <c r="K9" i="52"/>
  <c r="K8" i="52"/>
  <c r="F97" i="52"/>
  <c r="F96" i="52"/>
  <c r="F95" i="52"/>
  <c r="F94" i="52"/>
  <c r="F93" i="52"/>
  <c r="F92" i="52"/>
  <c r="F91" i="52"/>
  <c r="F90" i="52"/>
  <c r="F89" i="52"/>
  <c r="F88" i="52"/>
  <c r="F87" i="52"/>
  <c r="F86" i="52"/>
  <c r="F85" i="52"/>
  <c r="F84" i="52"/>
  <c r="F83" i="52"/>
  <c r="F82" i="52"/>
  <c r="F81" i="52"/>
  <c r="F80" i="52"/>
  <c r="F79" i="52"/>
  <c r="F78" i="52"/>
  <c r="F77" i="52"/>
  <c r="F76" i="52"/>
  <c r="F65" i="52"/>
  <c r="F64" i="52"/>
  <c r="F63" i="52"/>
  <c r="F62" i="52"/>
  <c r="F61" i="52"/>
  <c r="F60" i="52"/>
  <c r="F59" i="52"/>
  <c r="F58" i="52"/>
  <c r="F57" i="52"/>
  <c r="F56" i="52"/>
  <c r="F55" i="52"/>
  <c r="F54" i="52"/>
  <c r="F53" i="52"/>
  <c r="F52" i="52"/>
  <c r="F51" i="52"/>
  <c r="F50" i="52"/>
  <c r="F49" i="52"/>
  <c r="F48" i="52"/>
  <c r="F47" i="52"/>
  <c r="F46" i="52"/>
  <c r="F45" i="52"/>
  <c r="F44" i="52"/>
  <c r="F34" i="52"/>
  <c r="F33" i="52"/>
  <c r="F32" i="52"/>
  <c r="F31" i="52"/>
  <c r="F30" i="52"/>
  <c r="F29" i="52"/>
  <c r="F28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12" i="52"/>
  <c r="F11" i="52"/>
  <c r="F10" i="52"/>
  <c r="F9" i="52"/>
  <c r="F8" i="52"/>
  <c r="E97" i="52"/>
  <c r="E96" i="52"/>
  <c r="E95" i="52"/>
  <c r="E94" i="52"/>
  <c r="E93" i="52"/>
  <c r="E92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C97" i="52"/>
  <c r="C96" i="52"/>
  <c r="C95" i="52"/>
  <c r="C94" i="52"/>
  <c r="C93" i="52"/>
  <c r="C92" i="52"/>
  <c r="C91" i="52"/>
  <c r="C90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34" i="52"/>
  <c r="C33" i="52"/>
  <c r="C32" i="52"/>
  <c r="C31" i="52"/>
  <c r="C30" i="52"/>
  <c r="C29" i="52"/>
  <c r="C28" i="52"/>
  <c r="C27" i="52"/>
  <c r="C26" i="52"/>
  <c r="C25" i="52"/>
  <c r="C24" i="52"/>
  <c r="G24" i="52" s="1"/>
  <c r="H24" i="52" s="1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B97" i="52"/>
  <c r="B96" i="52"/>
  <c r="B95" i="52"/>
  <c r="B94" i="52"/>
  <c r="B93" i="52"/>
  <c r="B92" i="52"/>
  <c r="B91" i="52"/>
  <c r="B90" i="52"/>
  <c r="B89" i="52"/>
  <c r="B88" i="52"/>
  <c r="B87" i="52"/>
  <c r="B86" i="52"/>
  <c r="B85" i="52"/>
  <c r="B84" i="52"/>
  <c r="B83" i="52"/>
  <c r="B82" i="52"/>
  <c r="B81" i="52"/>
  <c r="B80" i="52"/>
  <c r="B79" i="52"/>
  <c r="B78" i="52"/>
  <c r="B77" i="52"/>
  <c r="B76" i="52"/>
  <c r="B65" i="52"/>
  <c r="B64" i="52"/>
  <c r="B63" i="52"/>
  <c r="B62" i="52"/>
  <c r="B61" i="52"/>
  <c r="B60" i="52"/>
  <c r="B59" i="52"/>
  <c r="B58" i="52"/>
  <c r="B57" i="52"/>
  <c r="B56" i="52"/>
  <c r="B55" i="52"/>
  <c r="B54" i="52"/>
  <c r="B53" i="52"/>
  <c r="B52" i="52"/>
  <c r="B51" i="52"/>
  <c r="B50" i="52"/>
  <c r="B49" i="52"/>
  <c r="B48" i="52"/>
  <c r="B47" i="52"/>
  <c r="B46" i="52"/>
  <c r="B45" i="52"/>
  <c r="B44" i="52"/>
  <c r="B34" i="52"/>
  <c r="B33" i="52"/>
  <c r="B32" i="52"/>
  <c r="B31" i="52"/>
  <c r="B30" i="52"/>
  <c r="B29" i="52"/>
  <c r="B28" i="52"/>
  <c r="B27" i="52"/>
  <c r="B26" i="52"/>
  <c r="B25" i="52"/>
  <c r="B24" i="52"/>
  <c r="B23" i="52"/>
  <c r="B22" i="52"/>
  <c r="B21" i="52"/>
  <c r="B20" i="52"/>
  <c r="B19" i="52"/>
  <c r="B18" i="52"/>
  <c r="B17" i="52"/>
  <c r="B16" i="52"/>
  <c r="B15" i="52"/>
  <c r="B14" i="52"/>
  <c r="B13" i="52"/>
  <c r="B12" i="52"/>
  <c r="B11" i="52"/>
  <c r="B10" i="52"/>
  <c r="B9" i="52"/>
  <c r="B8" i="52"/>
  <c r="A97" i="52"/>
  <c r="P97" i="52" s="1"/>
  <c r="A96" i="52"/>
  <c r="P96" i="52" s="1"/>
  <c r="A95" i="52"/>
  <c r="P95" i="52" s="1"/>
  <c r="A94" i="52"/>
  <c r="P94" i="52" s="1"/>
  <c r="A93" i="52"/>
  <c r="P93" i="52" s="1"/>
  <c r="A92" i="52"/>
  <c r="P92" i="52" s="1"/>
  <c r="A91" i="52"/>
  <c r="P91" i="52" s="1"/>
  <c r="A90" i="52"/>
  <c r="P90" i="52" s="1"/>
  <c r="A89" i="52"/>
  <c r="P89" i="52" s="1"/>
  <c r="A88" i="52"/>
  <c r="P88" i="52" s="1"/>
  <c r="A87" i="52"/>
  <c r="P87" i="52" s="1"/>
  <c r="A86" i="52"/>
  <c r="P86" i="52" s="1"/>
  <c r="A85" i="52"/>
  <c r="P85" i="52" s="1"/>
  <c r="A84" i="52"/>
  <c r="P84" i="52" s="1"/>
  <c r="A83" i="52"/>
  <c r="P83" i="52" s="1"/>
  <c r="A82" i="52"/>
  <c r="P82" i="52" s="1"/>
  <c r="A81" i="52"/>
  <c r="P81" i="52" s="1"/>
  <c r="A80" i="52"/>
  <c r="P80" i="52" s="1"/>
  <c r="A79" i="52"/>
  <c r="P79" i="52" s="1"/>
  <c r="A78" i="52"/>
  <c r="P78" i="52" s="1"/>
  <c r="A77" i="52"/>
  <c r="P77" i="52" s="1"/>
  <c r="A76" i="52"/>
  <c r="P76" i="52" s="1"/>
  <c r="A65" i="52"/>
  <c r="P65" i="52" s="1"/>
  <c r="A64" i="52"/>
  <c r="P64" i="52" s="1"/>
  <c r="A63" i="52"/>
  <c r="P63" i="52" s="1"/>
  <c r="A62" i="52"/>
  <c r="P62" i="52" s="1"/>
  <c r="A61" i="52"/>
  <c r="P61" i="52" s="1"/>
  <c r="A60" i="52"/>
  <c r="P60" i="52" s="1"/>
  <c r="A59" i="52"/>
  <c r="P59" i="52" s="1"/>
  <c r="A58" i="52"/>
  <c r="P58" i="52" s="1"/>
  <c r="A57" i="52"/>
  <c r="P57" i="52" s="1"/>
  <c r="A56" i="52"/>
  <c r="P56" i="52" s="1"/>
  <c r="A55" i="52"/>
  <c r="P55" i="52" s="1"/>
  <c r="A54" i="52"/>
  <c r="P54" i="52" s="1"/>
  <c r="A53" i="52"/>
  <c r="P53" i="52" s="1"/>
  <c r="A52" i="52"/>
  <c r="P52" i="52" s="1"/>
  <c r="A51" i="52"/>
  <c r="P51" i="52" s="1"/>
  <c r="A50" i="52"/>
  <c r="P50" i="52" s="1"/>
  <c r="A49" i="52"/>
  <c r="P49" i="52" s="1"/>
  <c r="A48" i="52"/>
  <c r="P48" i="52" s="1"/>
  <c r="A47" i="52"/>
  <c r="P47" i="52" s="1"/>
  <c r="A46" i="52"/>
  <c r="P46" i="52" s="1"/>
  <c r="A45" i="52"/>
  <c r="P45" i="52" s="1"/>
  <c r="A44" i="52"/>
  <c r="P44" i="52" s="1"/>
  <c r="A34" i="52"/>
  <c r="P34" i="52" s="1"/>
  <c r="A33" i="52"/>
  <c r="P33" i="52" s="1"/>
  <c r="A32" i="52"/>
  <c r="P32" i="52" s="1"/>
  <c r="A31" i="52"/>
  <c r="P31" i="52" s="1"/>
  <c r="A30" i="52"/>
  <c r="P30" i="52" s="1"/>
  <c r="A29" i="52"/>
  <c r="P29" i="52" s="1"/>
  <c r="A28" i="52"/>
  <c r="P28" i="52" s="1"/>
  <c r="A27" i="52"/>
  <c r="P27" i="52" s="1"/>
  <c r="A26" i="52"/>
  <c r="P26" i="52" s="1"/>
  <c r="A25" i="52"/>
  <c r="P25" i="52" s="1"/>
  <c r="A24" i="52"/>
  <c r="P24" i="52" s="1"/>
  <c r="A23" i="52"/>
  <c r="P23" i="52" s="1"/>
  <c r="A22" i="52"/>
  <c r="P22" i="52" s="1"/>
  <c r="A21" i="52"/>
  <c r="P21" i="52" s="1"/>
  <c r="A20" i="52"/>
  <c r="P20" i="52" s="1"/>
  <c r="A19" i="52"/>
  <c r="P19" i="52" s="1"/>
  <c r="A18" i="52"/>
  <c r="P18" i="52" s="1"/>
  <c r="A17" i="52"/>
  <c r="P17" i="52" s="1"/>
  <c r="A16" i="52"/>
  <c r="P16" i="52" s="1"/>
  <c r="A15" i="52"/>
  <c r="A14" i="52"/>
  <c r="P14" i="52" s="1"/>
  <c r="A13" i="52"/>
  <c r="P13" i="52" s="1"/>
  <c r="A12" i="52"/>
  <c r="P12" i="52" s="1"/>
  <c r="A11" i="52"/>
  <c r="P11" i="52" s="1"/>
  <c r="A10" i="52"/>
  <c r="P10" i="52" s="1"/>
  <c r="A8" i="52"/>
  <c r="P8" i="52" s="1"/>
  <c r="P26" i="53"/>
  <c r="P17" i="53"/>
  <c r="O17" i="53"/>
  <c r="P8" i="53"/>
  <c r="P15" i="52"/>
  <c r="P9" i="52"/>
  <c r="O31" i="68" l="1"/>
  <c r="G8" i="68"/>
  <c r="O8" i="68"/>
  <c r="G31" i="68"/>
  <c r="I31" i="68" s="1"/>
  <c r="J31" i="68" s="1"/>
  <c r="I8" i="68"/>
  <c r="J8" i="68" s="1"/>
  <c r="H8" i="68"/>
  <c r="Q8" i="68"/>
  <c r="S8" i="68" s="1"/>
  <c r="G67" i="68"/>
  <c r="I67" i="68" s="1"/>
  <c r="J67" i="68" s="1"/>
  <c r="O22" i="68"/>
  <c r="O45" i="68"/>
  <c r="O67" i="68"/>
  <c r="Q67" i="68" s="1"/>
  <c r="S67" i="68" s="1"/>
  <c r="G45" i="68"/>
  <c r="H45" i="68" s="1"/>
  <c r="G22" i="68"/>
  <c r="H22" i="68" s="1"/>
  <c r="H67" i="68"/>
  <c r="I17" i="69"/>
  <c r="J17" i="69" s="1"/>
  <c r="H17" i="69"/>
  <c r="H8" i="69"/>
  <c r="I8" i="69"/>
  <c r="J8" i="69" s="1"/>
  <c r="Q17" i="69"/>
  <c r="S17" i="69" s="1"/>
  <c r="G62" i="68"/>
  <c r="I62" i="68" s="1"/>
  <c r="J62" i="68" s="1"/>
  <c r="G11" i="68"/>
  <c r="I11" i="68" s="1"/>
  <c r="J11" i="68" s="1"/>
  <c r="O13" i="68"/>
  <c r="G15" i="68"/>
  <c r="I15" i="68" s="1"/>
  <c r="J15" i="68" s="1"/>
  <c r="O17" i="68"/>
  <c r="O33" i="68"/>
  <c r="O37" i="68"/>
  <c r="G39" i="68"/>
  <c r="I39" i="68" s="1"/>
  <c r="J39" i="68" s="1"/>
  <c r="O41" i="68"/>
  <c r="O44" i="68"/>
  <c r="G54" i="68"/>
  <c r="I54" i="68" s="1"/>
  <c r="J54" i="68" s="1"/>
  <c r="O56" i="68"/>
  <c r="G58" i="68"/>
  <c r="I58" i="68" s="1"/>
  <c r="J58" i="68" s="1"/>
  <c r="O60" i="68"/>
  <c r="O64" i="68"/>
  <c r="G65" i="68"/>
  <c r="I65" i="68" s="1"/>
  <c r="J65" i="68" s="1"/>
  <c r="G18" i="68"/>
  <c r="I18" i="68" s="1"/>
  <c r="J18" i="68" s="1"/>
  <c r="G21" i="68"/>
  <c r="I21" i="68" s="1"/>
  <c r="J21" i="68" s="1"/>
  <c r="O36" i="68"/>
  <c r="G38" i="68"/>
  <c r="H38" i="68" s="1"/>
  <c r="O66" i="68"/>
  <c r="G14" i="68"/>
  <c r="I14" i="68" s="1"/>
  <c r="J14" i="68" s="1"/>
  <c r="O32" i="68"/>
  <c r="G34" i="68"/>
  <c r="I34" i="68" s="1"/>
  <c r="J34" i="68" s="1"/>
  <c r="O40" i="68"/>
  <c r="G42" i="68"/>
  <c r="H42" i="68" s="1"/>
  <c r="O43" i="68"/>
  <c r="G57" i="68"/>
  <c r="H57" i="68" s="1"/>
  <c r="O59" i="68"/>
  <c r="G61" i="68"/>
  <c r="I61" i="68" s="1"/>
  <c r="J61" i="68" s="1"/>
  <c r="O63" i="68"/>
  <c r="G10" i="68"/>
  <c r="H10" i="68" s="1"/>
  <c r="O12" i="68"/>
  <c r="O16" i="68"/>
  <c r="O20" i="68"/>
  <c r="O55" i="68"/>
  <c r="O14" i="68"/>
  <c r="O61" i="68"/>
  <c r="G64" i="68"/>
  <c r="I64" i="68" s="1"/>
  <c r="J64" i="68" s="1"/>
  <c r="G17" i="68"/>
  <c r="I17" i="68" s="1"/>
  <c r="J17" i="68" s="1"/>
  <c r="O19" i="68"/>
  <c r="G20" i="68"/>
  <c r="I20" i="68" s="1"/>
  <c r="J20" i="68" s="1"/>
  <c r="O39" i="68"/>
  <c r="O9" i="68"/>
  <c r="G19" i="68"/>
  <c r="I19" i="68" s="1"/>
  <c r="J19" i="68" s="1"/>
  <c r="G35" i="68"/>
  <c r="I35" i="68" s="1"/>
  <c r="J35" i="68" s="1"/>
  <c r="G12" i="68"/>
  <c r="I12" i="68" s="1"/>
  <c r="J12" i="68" s="1"/>
  <c r="G16" i="68"/>
  <c r="I16" i="68" s="1"/>
  <c r="J16" i="68" s="1"/>
  <c r="O34" i="68"/>
  <c r="G59" i="68"/>
  <c r="H59" i="68" s="1"/>
  <c r="G66" i="68"/>
  <c r="I66" i="68" s="1"/>
  <c r="O11" i="68"/>
  <c r="O18" i="68"/>
  <c r="G32" i="68"/>
  <c r="H32" i="68" s="1"/>
  <c r="G37" i="68"/>
  <c r="I37" i="68" s="1"/>
  <c r="J37" i="68" s="1"/>
  <c r="G43" i="68"/>
  <c r="I43" i="68" s="1"/>
  <c r="G56" i="68"/>
  <c r="I56" i="68" s="1"/>
  <c r="J56" i="68" s="1"/>
  <c r="O58" i="68"/>
  <c r="O65" i="68"/>
  <c r="O10" i="68"/>
  <c r="O21" i="68"/>
  <c r="G36" i="68"/>
  <c r="H36" i="68" s="1"/>
  <c r="O38" i="68"/>
  <c r="G40" i="68"/>
  <c r="H40" i="68" s="1"/>
  <c r="O42" i="68"/>
  <c r="G55" i="68"/>
  <c r="H55" i="68" s="1"/>
  <c r="O57" i="68"/>
  <c r="G63" i="68"/>
  <c r="I63" i="68" s="1"/>
  <c r="J63" i="68" s="1"/>
  <c r="G9" i="68"/>
  <c r="I9" i="68" s="1"/>
  <c r="J9" i="68" s="1"/>
  <c r="G13" i="68"/>
  <c r="I13" i="68" s="1"/>
  <c r="J13" i="68" s="1"/>
  <c r="O15" i="68"/>
  <c r="G33" i="68"/>
  <c r="I33" i="68" s="1"/>
  <c r="J33" i="68" s="1"/>
  <c r="O35" i="68"/>
  <c r="G41" i="68"/>
  <c r="I41" i="68" s="1"/>
  <c r="G44" i="68"/>
  <c r="I44" i="68" s="1"/>
  <c r="J44" i="68" s="1"/>
  <c r="O54" i="68"/>
  <c r="G60" i="68"/>
  <c r="I60" i="68" s="1"/>
  <c r="J60" i="68" s="1"/>
  <c r="O62" i="68"/>
  <c r="G44" i="64"/>
  <c r="O45" i="64"/>
  <c r="G21" i="64"/>
  <c r="O44" i="64"/>
  <c r="G68" i="64"/>
  <c r="G67" i="64"/>
  <c r="O22" i="64"/>
  <c r="G45" i="64"/>
  <c r="H45" i="64" s="1"/>
  <c r="O68" i="64"/>
  <c r="O67" i="64"/>
  <c r="G17" i="65"/>
  <c r="H68" i="64"/>
  <c r="I68" i="64"/>
  <c r="J68" i="64" s="1"/>
  <c r="I67" i="64"/>
  <c r="J67" i="64" s="1"/>
  <c r="H67" i="64"/>
  <c r="Q68" i="64"/>
  <c r="S68" i="64" s="1"/>
  <c r="I45" i="64"/>
  <c r="J45" i="64" s="1"/>
  <c r="I44" i="64"/>
  <c r="J44" i="64" s="1"/>
  <c r="H44" i="64"/>
  <c r="Q44" i="64"/>
  <c r="S44" i="64" s="1"/>
  <c r="H22" i="64"/>
  <c r="I22" i="64"/>
  <c r="J22" i="64" s="1"/>
  <c r="I21" i="64"/>
  <c r="J21" i="64" s="1"/>
  <c r="H21" i="64"/>
  <c r="Q22" i="64"/>
  <c r="S22" i="64" s="1"/>
  <c r="O8" i="64"/>
  <c r="G17" i="64"/>
  <c r="H17" i="64" s="1"/>
  <c r="G34" i="64"/>
  <c r="O36" i="64"/>
  <c r="G38" i="64"/>
  <c r="I38" i="64" s="1"/>
  <c r="J38" i="64" s="1"/>
  <c r="O40" i="64"/>
  <c r="G42" i="64"/>
  <c r="H42" i="64" s="1"/>
  <c r="O54" i="64"/>
  <c r="G15" i="64"/>
  <c r="H15" i="64" s="1"/>
  <c r="G56" i="64"/>
  <c r="H56" i="64" s="1"/>
  <c r="G66" i="64"/>
  <c r="I66" i="64" s="1"/>
  <c r="J66" i="64" s="1"/>
  <c r="G11" i="64"/>
  <c r="H11" i="64" s="1"/>
  <c r="G54" i="64"/>
  <c r="H54" i="64" s="1"/>
  <c r="O18" i="64"/>
  <c r="G33" i="64"/>
  <c r="H33" i="64" s="1"/>
  <c r="O35" i="64"/>
  <c r="G62" i="64"/>
  <c r="H62" i="64" s="1"/>
  <c r="G65" i="64"/>
  <c r="H65" i="64" s="1"/>
  <c r="O17" i="64"/>
  <c r="G31" i="64"/>
  <c r="H31" i="64" s="1"/>
  <c r="O11" i="64"/>
  <c r="G13" i="64"/>
  <c r="H13" i="64" s="1"/>
  <c r="O66" i="64"/>
  <c r="G8" i="64"/>
  <c r="H8" i="64" s="1"/>
  <c r="O20" i="64"/>
  <c r="O10" i="64"/>
  <c r="G12" i="64"/>
  <c r="I12" i="64" s="1"/>
  <c r="J12" i="64" s="1"/>
  <c r="O13" i="64"/>
  <c r="O14" i="64"/>
  <c r="O16" i="64"/>
  <c r="G32" i="64"/>
  <c r="H32" i="64" s="1"/>
  <c r="O33" i="64"/>
  <c r="O34" i="64"/>
  <c r="G36" i="64"/>
  <c r="H36" i="64" s="1"/>
  <c r="O38" i="64"/>
  <c r="G40" i="64"/>
  <c r="H40" i="64" s="1"/>
  <c r="G43" i="64"/>
  <c r="I43" i="64" s="1"/>
  <c r="J43" i="64" s="1"/>
  <c r="O55" i="64"/>
  <c r="G57" i="64"/>
  <c r="H57" i="64" s="1"/>
  <c r="O59" i="64"/>
  <c r="G61" i="64"/>
  <c r="H61" i="64" s="1"/>
  <c r="O63" i="64"/>
  <c r="G64" i="64"/>
  <c r="I64" i="64" s="1"/>
  <c r="J64" i="64" s="1"/>
  <c r="G9" i="64"/>
  <c r="H9" i="64" s="1"/>
  <c r="O15" i="64"/>
  <c r="G16" i="64"/>
  <c r="H16" i="64" s="1"/>
  <c r="G19" i="64"/>
  <c r="H19" i="64" s="1"/>
  <c r="O31" i="64"/>
  <c r="G37" i="64"/>
  <c r="H37" i="64" s="1"/>
  <c r="O39" i="64"/>
  <c r="G41" i="64"/>
  <c r="H41" i="64" s="1"/>
  <c r="O42" i="64"/>
  <c r="O56" i="64"/>
  <c r="O57" i="64"/>
  <c r="G58" i="64"/>
  <c r="H58" i="64" s="1"/>
  <c r="G59" i="64"/>
  <c r="I59" i="64" s="1"/>
  <c r="J59" i="64" s="1"/>
  <c r="O60" i="64"/>
  <c r="G63" i="64"/>
  <c r="H63" i="64" s="1"/>
  <c r="O64" i="64"/>
  <c r="O65" i="64"/>
  <c r="G10" i="64"/>
  <c r="H10" i="64" s="1"/>
  <c r="O12" i="64"/>
  <c r="G14" i="64"/>
  <c r="H14" i="64" s="1"/>
  <c r="G20" i="64"/>
  <c r="I20" i="64" s="1"/>
  <c r="J20" i="64" s="1"/>
  <c r="O32" i="64"/>
  <c r="O43" i="64"/>
  <c r="G55" i="64"/>
  <c r="I55" i="64" s="1"/>
  <c r="J55" i="64" s="1"/>
  <c r="O61" i="64"/>
  <c r="O9" i="64"/>
  <c r="G18" i="64"/>
  <c r="H18" i="64" s="1"/>
  <c r="O19" i="64"/>
  <c r="G35" i="64"/>
  <c r="H35" i="64" s="1"/>
  <c r="O37" i="64"/>
  <c r="G39" i="64"/>
  <c r="H39" i="64" s="1"/>
  <c r="O41" i="64"/>
  <c r="O58" i="64"/>
  <c r="G60" i="64"/>
  <c r="H60" i="64" s="1"/>
  <c r="O62" i="64"/>
  <c r="I17" i="65"/>
  <c r="J17" i="65" s="1"/>
  <c r="H17" i="65"/>
  <c r="H8" i="65"/>
  <c r="I8" i="65"/>
  <c r="J8" i="65" s="1"/>
  <c r="H66" i="64"/>
  <c r="I17" i="64"/>
  <c r="J17" i="64" s="1"/>
  <c r="H38" i="64"/>
  <c r="H34" i="64"/>
  <c r="I34" i="64"/>
  <c r="J34" i="64" s="1"/>
  <c r="I65" i="64"/>
  <c r="J65" i="64" s="1"/>
  <c r="G8" i="61"/>
  <c r="H66" i="60"/>
  <c r="I66" i="60"/>
  <c r="J66" i="60" s="1"/>
  <c r="I65" i="60"/>
  <c r="J65" i="60" s="1"/>
  <c r="H65" i="60"/>
  <c r="I43" i="60"/>
  <c r="J43" i="60" s="1"/>
  <c r="H43" i="60"/>
  <c r="G21" i="60"/>
  <c r="I21" i="60" s="1"/>
  <c r="J21" i="60" s="1"/>
  <c r="I44" i="60"/>
  <c r="J44" i="60" s="1"/>
  <c r="G22" i="60"/>
  <c r="Q65" i="60"/>
  <c r="S65" i="60" s="1"/>
  <c r="Q66" i="60"/>
  <c r="S66" i="60" s="1"/>
  <c r="R66" i="60"/>
  <c r="T66" i="60" s="1"/>
  <c r="R65" i="60"/>
  <c r="T65" i="60" s="1"/>
  <c r="Q43" i="60"/>
  <c r="S43" i="60" s="1"/>
  <c r="Q44" i="60"/>
  <c r="S44" i="60" s="1"/>
  <c r="R44" i="60"/>
  <c r="T44" i="60" s="1"/>
  <c r="H22" i="60"/>
  <c r="I22" i="60"/>
  <c r="J22" i="60" s="1"/>
  <c r="O31" i="60"/>
  <c r="O39" i="60"/>
  <c r="G8" i="60"/>
  <c r="O9" i="60"/>
  <c r="G12" i="60"/>
  <c r="H12" i="60" s="1"/>
  <c r="O13" i="60"/>
  <c r="O15" i="60"/>
  <c r="G18" i="60"/>
  <c r="I18" i="60" s="1"/>
  <c r="J18" i="60" s="1"/>
  <c r="O19" i="60"/>
  <c r="O33" i="60"/>
  <c r="O35" i="60"/>
  <c r="G60" i="60"/>
  <c r="I60" i="60" s="1"/>
  <c r="J60" i="60" s="1"/>
  <c r="G62" i="60"/>
  <c r="H62" i="60" s="1"/>
  <c r="G38" i="60"/>
  <c r="I38" i="60" s="1"/>
  <c r="J38" i="60" s="1"/>
  <c r="G10" i="60"/>
  <c r="H10" i="60" s="1"/>
  <c r="O11" i="60"/>
  <c r="O17" i="60"/>
  <c r="G32" i="60"/>
  <c r="I32" i="60" s="1"/>
  <c r="J32" i="60" s="1"/>
  <c r="G34" i="60"/>
  <c r="I34" i="60" s="1"/>
  <c r="J34" i="60" s="1"/>
  <c r="G36" i="60"/>
  <c r="H36" i="60" s="1"/>
  <c r="G40" i="60"/>
  <c r="I40" i="60" s="1"/>
  <c r="J40" i="60" s="1"/>
  <c r="G42" i="60"/>
  <c r="I42" i="60" s="1"/>
  <c r="J42" i="60" s="1"/>
  <c r="G54" i="60"/>
  <c r="I54" i="60" s="1"/>
  <c r="J54" i="60" s="1"/>
  <c r="O55" i="60"/>
  <c r="G58" i="60"/>
  <c r="I58" i="60" s="1"/>
  <c r="J58" i="60" s="1"/>
  <c r="G64" i="60"/>
  <c r="I64" i="60" s="1"/>
  <c r="J64" i="60" s="1"/>
  <c r="G14" i="60"/>
  <c r="I14" i="60" s="1"/>
  <c r="J14" i="60" s="1"/>
  <c r="G20" i="60"/>
  <c r="I20" i="60" s="1"/>
  <c r="J20" i="60" s="1"/>
  <c r="O37" i="60"/>
  <c r="O41" i="60"/>
  <c r="O53" i="60"/>
  <c r="G56" i="60"/>
  <c r="I56" i="60" s="1"/>
  <c r="J56" i="60" s="1"/>
  <c r="O57" i="60"/>
  <c r="O59" i="60"/>
  <c r="O61" i="60"/>
  <c r="O63" i="60"/>
  <c r="G16" i="60"/>
  <c r="H16" i="60" s="1"/>
  <c r="O16" i="60"/>
  <c r="O36" i="60"/>
  <c r="G11" i="60"/>
  <c r="I11" i="60" s="1"/>
  <c r="J11" i="60" s="1"/>
  <c r="G31" i="60"/>
  <c r="I31" i="60" s="1"/>
  <c r="O8" i="60"/>
  <c r="G9" i="60"/>
  <c r="I9" i="60" s="1"/>
  <c r="J9" i="60" s="1"/>
  <c r="O10" i="60"/>
  <c r="O12" i="60"/>
  <c r="G13" i="60"/>
  <c r="H13" i="60" s="1"/>
  <c r="O14" i="60"/>
  <c r="Q14" i="60" s="1"/>
  <c r="S14" i="60" s="1"/>
  <c r="G15" i="60"/>
  <c r="I15" i="60" s="1"/>
  <c r="J15" i="60" s="1"/>
  <c r="G17" i="60"/>
  <c r="I17" i="60" s="1"/>
  <c r="J17" i="60" s="1"/>
  <c r="O18" i="60"/>
  <c r="G19" i="60"/>
  <c r="I19" i="60" s="1"/>
  <c r="J19" i="60" s="1"/>
  <c r="O20" i="60"/>
  <c r="O32" i="60"/>
  <c r="G33" i="60"/>
  <c r="I33" i="60" s="1"/>
  <c r="J33" i="60" s="1"/>
  <c r="O34" i="60"/>
  <c r="Q34" i="60" s="1"/>
  <c r="S34" i="60" s="1"/>
  <c r="G35" i="60"/>
  <c r="H35" i="60" s="1"/>
  <c r="G37" i="60"/>
  <c r="I37" i="60" s="1"/>
  <c r="J37" i="60" s="1"/>
  <c r="O38" i="60"/>
  <c r="G39" i="60"/>
  <c r="I39" i="60" s="1"/>
  <c r="J39" i="60" s="1"/>
  <c r="O40" i="60"/>
  <c r="G41" i="60"/>
  <c r="H41" i="60" s="1"/>
  <c r="O42" i="60"/>
  <c r="Q42" i="60" s="1"/>
  <c r="S42" i="60" s="1"/>
  <c r="G53" i="60"/>
  <c r="H53" i="60" s="1"/>
  <c r="O54" i="60"/>
  <c r="G55" i="60"/>
  <c r="I55" i="60" s="1"/>
  <c r="J55" i="60" s="1"/>
  <c r="O56" i="60"/>
  <c r="G57" i="60"/>
  <c r="H57" i="60" s="1"/>
  <c r="O58" i="60"/>
  <c r="G59" i="60"/>
  <c r="I59" i="60" s="1"/>
  <c r="J59" i="60" s="1"/>
  <c r="O60" i="60"/>
  <c r="G61" i="60"/>
  <c r="H61" i="60" s="1"/>
  <c r="O62" i="60"/>
  <c r="G63" i="60"/>
  <c r="I63" i="60" s="1"/>
  <c r="J63" i="60" s="1"/>
  <c r="O64" i="60"/>
  <c r="Q64" i="60" s="1"/>
  <c r="S64" i="60" s="1"/>
  <c r="I8" i="61"/>
  <c r="J8" i="61" s="1"/>
  <c r="H8" i="61"/>
  <c r="H17" i="61"/>
  <c r="Q17" i="61"/>
  <c r="S17" i="61" s="1"/>
  <c r="I8" i="60"/>
  <c r="J8" i="60" s="1"/>
  <c r="H8" i="60"/>
  <c r="H32" i="60"/>
  <c r="I12" i="60"/>
  <c r="J12" i="60" s="1"/>
  <c r="H60" i="60"/>
  <c r="H14" i="60"/>
  <c r="G8" i="56"/>
  <c r="O17" i="56"/>
  <c r="O8" i="56"/>
  <c r="G17" i="56"/>
  <c r="I17" i="56" s="1"/>
  <c r="J17" i="56" s="1"/>
  <c r="O57" i="57"/>
  <c r="O31" i="57"/>
  <c r="G40" i="57"/>
  <c r="H40" i="57" s="1"/>
  <c r="G57" i="57"/>
  <c r="I57" i="57" s="1"/>
  <c r="J57" i="57" s="1"/>
  <c r="O39" i="57"/>
  <c r="G54" i="57"/>
  <c r="I54" i="57" s="1"/>
  <c r="J54" i="57" s="1"/>
  <c r="O15" i="57"/>
  <c r="O18" i="57"/>
  <c r="O54" i="57"/>
  <c r="G59" i="57"/>
  <c r="H59" i="57" s="1"/>
  <c r="O36" i="57"/>
  <c r="G31" i="57"/>
  <c r="I31" i="57" s="1"/>
  <c r="J31" i="57" s="1"/>
  <c r="G51" i="57"/>
  <c r="H51" i="57" s="1"/>
  <c r="O56" i="57"/>
  <c r="G15" i="57"/>
  <c r="I15" i="57" s="1"/>
  <c r="J15" i="57" s="1"/>
  <c r="O20" i="57"/>
  <c r="G34" i="57"/>
  <c r="I34" i="57" s="1"/>
  <c r="J34" i="57" s="1"/>
  <c r="O53" i="57"/>
  <c r="G56" i="57"/>
  <c r="H56" i="57" s="1"/>
  <c r="O59" i="57"/>
  <c r="G39" i="57"/>
  <c r="I39" i="57" s="1"/>
  <c r="J39" i="57" s="1"/>
  <c r="G49" i="57"/>
  <c r="H49" i="57" s="1"/>
  <c r="O12" i="57"/>
  <c r="G18" i="57"/>
  <c r="I18" i="57" s="1"/>
  <c r="J18" i="57" s="1"/>
  <c r="G36" i="57"/>
  <c r="H36" i="57" s="1"/>
  <c r="G37" i="57"/>
  <c r="H37" i="57" s="1"/>
  <c r="O49" i="57"/>
  <c r="O51" i="57"/>
  <c r="G52" i="57"/>
  <c r="H52" i="57" s="1"/>
  <c r="O34" i="57"/>
  <c r="O37" i="57"/>
  <c r="O8" i="57"/>
  <c r="G13" i="57"/>
  <c r="H13" i="57" s="1"/>
  <c r="G10" i="57"/>
  <c r="H10" i="57" s="1"/>
  <c r="O10" i="57"/>
  <c r="G9" i="57"/>
  <c r="H9" i="57" s="1"/>
  <c r="G11" i="57"/>
  <c r="H11" i="57" s="1"/>
  <c r="O14" i="57"/>
  <c r="G19" i="57"/>
  <c r="I19" i="57" s="1"/>
  <c r="G30" i="57"/>
  <c r="H30" i="57" s="1"/>
  <c r="G32" i="57"/>
  <c r="I32" i="57" s="1"/>
  <c r="J32" i="57" s="1"/>
  <c r="O35" i="57"/>
  <c r="G38" i="57"/>
  <c r="I38" i="57" s="1"/>
  <c r="J38" i="57" s="1"/>
  <c r="G50" i="57"/>
  <c r="I50" i="57" s="1"/>
  <c r="J50" i="57" s="1"/>
  <c r="O55" i="57"/>
  <c r="O58" i="57"/>
  <c r="G60" i="57"/>
  <c r="H60" i="57" s="1"/>
  <c r="G8" i="57"/>
  <c r="H8" i="57" s="1"/>
  <c r="O9" i="57"/>
  <c r="O11" i="57"/>
  <c r="G12" i="57"/>
  <c r="I12" i="57" s="1"/>
  <c r="O13" i="57"/>
  <c r="G14" i="57"/>
  <c r="I14" i="57" s="1"/>
  <c r="J14" i="57" s="1"/>
  <c r="G17" i="57"/>
  <c r="I17" i="57" s="1"/>
  <c r="J17" i="57" s="1"/>
  <c r="O19" i="57"/>
  <c r="G20" i="57"/>
  <c r="I20" i="57" s="1"/>
  <c r="J20" i="57" s="1"/>
  <c r="G29" i="57"/>
  <c r="H29" i="57" s="1"/>
  <c r="O30" i="57"/>
  <c r="O32" i="57"/>
  <c r="G35" i="57"/>
  <c r="I35" i="57" s="1"/>
  <c r="O38" i="57"/>
  <c r="O40" i="57"/>
  <c r="O50" i="57"/>
  <c r="O52" i="57"/>
  <c r="G53" i="57"/>
  <c r="H53" i="57" s="1"/>
  <c r="G55" i="57"/>
  <c r="H55" i="57" s="1"/>
  <c r="G58" i="57"/>
  <c r="H58" i="57" s="1"/>
  <c r="O60" i="57"/>
  <c r="O17" i="57"/>
  <c r="O33" i="57"/>
  <c r="O16" i="57"/>
  <c r="G16" i="57"/>
  <c r="O29" i="57"/>
  <c r="G33" i="57"/>
  <c r="I8" i="56"/>
  <c r="J8" i="56" s="1"/>
  <c r="H8" i="56"/>
  <c r="G9" i="52"/>
  <c r="O66" i="52"/>
  <c r="O98" i="52"/>
  <c r="G90" i="52"/>
  <c r="H90" i="52" s="1"/>
  <c r="O94" i="52"/>
  <c r="G98" i="52"/>
  <c r="H98" i="52" s="1"/>
  <c r="O99" i="52"/>
  <c r="G11" i="52"/>
  <c r="G26" i="52"/>
  <c r="I26" i="52" s="1"/>
  <c r="J26" i="52" s="1"/>
  <c r="G34" i="52"/>
  <c r="H34" i="52" s="1"/>
  <c r="G76" i="52"/>
  <c r="I76" i="52" s="1"/>
  <c r="J76" i="52" s="1"/>
  <c r="G84" i="52"/>
  <c r="G92" i="52"/>
  <c r="I92" i="52" s="1"/>
  <c r="J92" i="52" s="1"/>
  <c r="O15" i="52"/>
  <c r="O23" i="52"/>
  <c r="O47" i="52"/>
  <c r="Q47" i="52" s="1"/>
  <c r="S47" i="52" s="1"/>
  <c r="O62" i="52"/>
  <c r="O80" i="52"/>
  <c r="O88" i="52"/>
  <c r="O96" i="52"/>
  <c r="G66" i="52"/>
  <c r="I66" i="52" s="1"/>
  <c r="G67" i="52"/>
  <c r="H67" i="52" s="1"/>
  <c r="G99" i="52"/>
  <c r="H99" i="52" s="1"/>
  <c r="O48" i="52"/>
  <c r="O89" i="52"/>
  <c r="O35" i="52"/>
  <c r="I98" i="52"/>
  <c r="J98" i="52" s="1"/>
  <c r="I99" i="52"/>
  <c r="J99" i="52" s="1"/>
  <c r="I67" i="52"/>
  <c r="J67" i="52" s="1"/>
  <c r="G15" i="52"/>
  <c r="H15" i="52" s="1"/>
  <c r="G23" i="52"/>
  <c r="H23" i="52" s="1"/>
  <c r="G30" i="52"/>
  <c r="I30" i="52" s="1"/>
  <c r="J30" i="52" s="1"/>
  <c r="G47" i="52"/>
  <c r="I47" i="52" s="1"/>
  <c r="J47" i="52" s="1"/>
  <c r="G55" i="52"/>
  <c r="H55" i="52" s="1"/>
  <c r="G62" i="52"/>
  <c r="H62" i="52" s="1"/>
  <c r="G80" i="52"/>
  <c r="I80" i="52" s="1"/>
  <c r="J80" i="52" s="1"/>
  <c r="G88" i="52"/>
  <c r="G96" i="52"/>
  <c r="G22" i="52"/>
  <c r="H22" i="52" s="1"/>
  <c r="G29" i="52"/>
  <c r="I29" i="52" s="1"/>
  <c r="J29" i="52" s="1"/>
  <c r="G46" i="52"/>
  <c r="G87" i="52"/>
  <c r="I87" i="52" s="1"/>
  <c r="J87" i="52" s="1"/>
  <c r="O11" i="52"/>
  <c r="O19" i="52"/>
  <c r="O26" i="52"/>
  <c r="O34" i="52"/>
  <c r="O51" i="52"/>
  <c r="O76" i="52"/>
  <c r="O84" i="52"/>
  <c r="O92" i="52"/>
  <c r="O18" i="52"/>
  <c r="O33" i="52"/>
  <c r="O58" i="52"/>
  <c r="O65" i="52"/>
  <c r="G35" i="52"/>
  <c r="I35" i="52" s="1"/>
  <c r="H35" i="52"/>
  <c r="G97" i="52"/>
  <c r="G16" i="52"/>
  <c r="H16" i="52" s="1"/>
  <c r="G81" i="52"/>
  <c r="H81" i="52" s="1"/>
  <c r="O12" i="52"/>
  <c r="O59" i="52"/>
  <c r="G58" i="52"/>
  <c r="H58" i="52" s="1"/>
  <c r="G31" i="52"/>
  <c r="H31" i="52" s="1"/>
  <c r="G63" i="52"/>
  <c r="H63" i="52" s="1"/>
  <c r="G18" i="52"/>
  <c r="I18" i="52" s="1"/>
  <c r="J18" i="52" s="1"/>
  <c r="O14" i="52"/>
  <c r="O54" i="52"/>
  <c r="O61" i="52"/>
  <c r="O79" i="52"/>
  <c r="O45" i="52"/>
  <c r="O86" i="52"/>
  <c r="O20" i="52"/>
  <c r="O27" i="52"/>
  <c r="O44" i="52"/>
  <c r="O52" i="52"/>
  <c r="O77" i="52"/>
  <c r="O85" i="52"/>
  <c r="O93" i="52"/>
  <c r="G33" i="52"/>
  <c r="H33" i="52" s="1"/>
  <c r="G65" i="52"/>
  <c r="I65" i="52" s="1"/>
  <c r="J65" i="52" s="1"/>
  <c r="G64" i="52"/>
  <c r="H64" i="52" s="1"/>
  <c r="G48" i="52"/>
  <c r="I48" i="52" s="1"/>
  <c r="J48" i="52" s="1"/>
  <c r="G25" i="52"/>
  <c r="H25" i="52" s="1"/>
  <c r="G83" i="52"/>
  <c r="H83" i="52" s="1"/>
  <c r="G21" i="52"/>
  <c r="H21" i="52" s="1"/>
  <c r="G28" i="52"/>
  <c r="H28" i="52" s="1"/>
  <c r="G53" i="52"/>
  <c r="H53" i="52" s="1"/>
  <c r="G60" i="52"/>
  <c r="H60" i="52" s="1"/>
  <c r="G78" i="52"/>
  <c r="I78" i="52" s="1"/>
  <c r="J78" i="52" s="1"/>
  <c r="G94" i="52"/>
  <c r="H94" i="52" s="1"/>
  <c r="G12" i="52"/>
  <c r="I12" i="52" s="1"/>
  <c r="G20" i="52"/>
  <c r="H20" i="52" s="1"/>
  <c r="G27" i="52"/>
  <c r="H27" i="52" s="1"/>
  <c r="G44" i="52"/>
  <c r="H44" i="52" s="1"/>
  <c r="G52" i="52"/>
  <c r="H52" i="52" s="1"/>
  <c r="G59" i="52"/>
  <c r="H59" i="52" s="1"/>
  <c r="G77" i="52"/>
  <c r="G85" i="52"/>
  <c r="H85" i="52" s="1"/>
  <c r="G93" i="52"/>
  <c r="H93" i="52" s="1"/>
  <c r="G19" i="52"/>
  <c r="H19" i="52" s="1"/>
  <c r="G51" i="52"/>
  <c r="H51" i="52" s="1"/>
  <c r="G10" i="52"/>
  <c r="I10" i="52" s="1"/>
  <c r="J10" i="52" s="1"/>
  <c r="O9" i="52"/>
  <c r="O24" i="52"/>
  <c r="O32" i="52"/>
  <c r="O49" i="52"/>
  <c r="O64" i="52"/>
  <c r="O8" i="52"/>
  <c r="O16" i="52"/>
  <c r="O31" i="52"/>
  <c r="O56" i="52"/>
  <c r="O63" i="52"/>
  <c r="O81" i="52"/>
  <c r="O97" i="52"/>
  <c r="O30" i="52"/>
  <c r="O55" i="52"/>
  <c r="O22" i="52"/>
  <c r="O29" i="52"/>
  <c r="Q29" i="52" s="1"/>
  <c r="S29" i="52" s="1"/>
  <c r="O46" i="52"/>
  <c r="O87" i="52"/>
  <c r="G50" i="52"/>
  <c r="I50" i="52" s="1"/>
  <c r="J50" i="52" s="1"/>
  <c r="G91" i="52"/>
  <c r="I91" i="52" s="1"/>
  <c r="J91" i="52" s="1"/>
  <c r="G8" i="52"/>
  <c r="I8" i="52" s="1"/>
  <c r="J8" i="52" s="1"/>
  <c r="G56" i="52"/>
  <c r="I56" i="52" s="1"/>
  <c r="J56" i="52" s="1"/>
  <c r="G89" i="52"/>
  <c r="I89" i="52" s="1"/>
  <c r="J89" i="52" s="1"/>
  <c r="G14" i="52"/>
  <c r="H14" i="52" s="1"/>
  <c r="G54" i="52"/>
  <c r="I54" i="52" s="1"/>
  <c r="G61" i="52"/>
  <c r="I61" i="52" s="1"/>
  <c r="J61" i="52" s="1"/>
  <c r="G79" i="52"/>
  <c r="I79" i="52" s="1"/>
  <c r="J79" i="52" s="1"/>
  <c r="G95" i="52"/>
  <c r="I95" i="52" s="1"/>
  <c r="J95" i="52" s="1"/>
  <c r="O10" i="52"/>
  <c r="O25" i="52"/>
  <c r="O50" i="52"/>
  <c r="O83" i="52"/>
  <c r="H26" i="53"/>
  <c r="I26" i="53"/>
  <c r="J26" i="53" s="1"/>
  <c r="H30" i="52"/>
  <c r="I8" i="53"/>
  <c r="J8" i="53" s="1"/>
  <c r="H8" i="53"/>
  <c r="Q26" i="53"/>
  <c r="S26" i="53" s="1"/>
  <c r="Q8" i="53"/>
  <c r="S8" i="53" s="1"/>
  <c r="Q17" i="53"/>
  <c r="S17" i="53" s="1"/>
  <c r="H17" i="53"/>
  <c r="H77" i="52"/>
  <c r="I77" i="52"/>
  <c r="J77" i="52" s="1"/>
  <c r="I88" i="52"/>
  <c r="J88" i="52" s="1"/>
  <c r="H88" i="52"/>
  <c r="I9" i="52"/>
  <c r="J9" i="52" s="1"/>
  <c r="H9" i="52"/>
  <c r="I62" i="52"/>
  <c r="J62" i="52" s="1"/>
  <c r="I16" i="52"/>
  <c r="J16" i="52" s="1"/>
  <c r="I34" i="52"/>
  <c r="J34" i="52" s="1"/>
  <c r="H87" i="52"/>
  <c r="H11" i="52"/>
  <c r="I11" i="52"/>
  <c r="J11" i="52" s="1"/>
  <c r="H92" i="52"/>
  <c r="I23" i="52"/>
  <c r="J23" i="52" s="1"/>
  <c r="Q80" i="52"/>
  <c r="S80" i="52" s="1"/>
  <c r="I84" i="52"/>
  <c r="J84" i="52" s="1"/>
  <c r="H84" i="52"/>
  <c r="I22" i="52"/>
  <c r="J22" i="52" s="1"/>
  <c r="I15" i="52"/>
  <c r="J15" i="52" s="1"/>
  <c r="I46" i="52"/>
  <c r="J46" i="52" s="1"/>
  <c r="H46" i="52"/>
  <c r="I97" i="52"/>
  <c r="J97" i="52" s="1"/>
  <c r="H97" i="52"/>
  <c r="G17" i="52"/>
  <c r="H26" i="52"/>
  <c r="O28" i="52"/>
  <c r="H29" i="52"/>
  <c r="G57" i="52"/>
  <c r="O78" i="52"/>
  <c r="H80" i="52"/>
  <c r="G82" i="52"/>
  <c r="I96" i="52"/>
  <c r="J96" i="52" s="1"/>
  <c r="H96" i="52"/>
  <c r="Q76" i="52"/>
  <c r="S76" i="52" s="1"/>
  <c r="H47" i="52"/>
  <c r="O53" i="52"/>
  <c r="O13" i="52"/>
  <c r="G32" i="52"/>
  <c r="O17" i="52"/>
  <c r="G45" i="52"/>
  <c r="O57" i="52"/>
  <c r="O82" i="52"/>
  <c r="G86" i="52"/>
  <c r="I90" i="52"/>
  <c r="J90" i="52" s="1"/>
  <c r="O91" i="52"/>
  <c r="G13" i="52"/>
  <c r="O21" i="52"/>
  <c r="I24" i="52"/>
  <c r="J24" i="52" s="1"/>
  <c r="G49" i="52"/>
  <c r="O60" i="52"/>
  <c r="O90" i="52"/>
  <c r="V26" i="49"/>
  <c r="U26" i="49"/>
  <c r="N26" i="49"/>
  <c r="M26" i="49"/>
  <c r="L26" i="49"/>
  <c r="K26" i="49"/>
  <c r="F26" i="49"/>
  <c r="E26" i="49"/>
  <c r="D26" i="49"/>
  <c r="C26" i="49"/>
  <c r="G26" i="49" s="1"/>
  <c r="H26" i="49" s="1"/>
  <c r="B26" i="49"/>
  <c r="A26" i="49"/>
  <c r="V17" i="49"/>
  <c r="U17" i="49"/>
  <c r="N17" i="49"/>
  <c r="M17" i="49"/>
  <c r="L17" i="49"/>
  <c r="K17" i="49"/>
  <c r="O17" i="49" s="1"/>
  <c r="F17" i="49"/>
  <c r="E17" i="49"/>
  <c r="D17" i="49"/>
  <c r="G17" i="49" s="1"/>
  <c r="C17" i="49"/>
  <c r="B17" i="49"/>
  <c r="A17" i="49"/>
  <c r="P17" i="49" s="1"/>
  <c r="V8" i="49"/>
  <c r="U8" i="49"/>
  <c r="N8" i="49"/>
  <c r="M8" i="49"/>
  <c r="L8" i="49"/>
  <c r="K8" i="49"/>
  <c r="O8" i="49" s="1"/>
  <c r="F8" i="49"/>
  <c r="E8" i="49"/>
  <c r="D8" i="49"/>
  <c r="C8" i="49"/>
  <c r="G8" i="49" s="1"/>
  <c r="B8" i="49"/>
  <c r="A8" i="49"/>
  <c r="P26" i="49"/>
  <c r="O26" i="49"/>
  <c r="P8" i="49"/>
  <c r="U96" i="48"/>
  <c r="V96" i="48"/>
  <c r="A96" i="48"/>
  <c r="P96" i="48" s="1"/>
  <c r="B96" i="48"/>
  <c r="C96" i="48"/>
  <c r="D96" i="48"/>
  <c r="E96" i="48"/>
  <c r="F96" i="48"/>
  <c r="G96" i="48"/>
  <c r="I96" i="48" s="1"/>
  <c r="J96" i="48" s="1"/>
  <c r="K96" i="48"/>
  <c r="O96" i="48" s="1"/>
  <c r="L96" i="48"/>
  <c r="M96" i="48"/>
  <c r="N96" i="48"/>
  <c r="U64" i="48"/>
  <c r="V64" i="48"/>
  <c r="U65" i="48"/>
  <c r="V65" i="48"/>
  <c r="U66" i="48"/>
  <c r="V66" i="48"/>
  <c r="A64" i="48"/>
  <c r="P64" i="48" s="1"/>
  <c r="B64" i="48"/>
  <c r="C64" i="48"/>
  <c r="D64" i="48"/>
  <c r="E64" i="48"/>
  <c r="F64" i="48"/>
  <c r="K64" i="48"/>
  <c r="L64" i="48"/>
  <c r="M64" i="48"/>
  <c r="N64" i="48"/>
  <c r="A65" i="48"/>
  <c r="P65" i="48" s="1"/>
  <c r="B65" i="48"/>
  <c r="C65" i="48"/>
  <c r="D65" i="48"/>
  <c r="G65" i="48" s="1"/>
  <c r="E65" i="48"/>
  <c r="F65" i="48"/>
  <c r="K65" i="48"/>
  <c r="O65" i="48" s="1"/>
  <c r="L65" i="48"/>
  <c r="M65" i="48"/>
  <c r="N65" i="48"/>
  <c r="A66" i="48"/>
  <c r="P66" i="48" s="1"/>
  <c r="B66" i="48"/>
  <c r="C66" i="48"/>
  <c r="D66" i="48"/>
  <c r="E66" i="48"/>
  <c r="F66" i="48"/>
  <c r="K66" i="48"/>
  <c r="L66" i="48"/>
  <c r="M66" i="48"/>
  <c r="N66" i="48"/>
  <c r="B63" i="48"/>
  <c r="C63" i="48"/>
  <c r="D63" i="48"/>
  <c r="G63" i="48" s="1"/>
  <c r="H63" i="48" s="1"/>
  <c r="E63" i="48"/>
  <c r="F63" i="48"/>
  <c r="K63" i="48"/>
  <c r="L63" i="48"/>
  <c r="M63" i="48"/>
  <c r="N63" i="48"/>
  <c r="K34" i="48"/>
  <c r="L34" i="48"/>
  <c r="M34" i="48"/>
  <c r="N34" i="48"/>
  <c r="U34" i="48"/>
  <c r="V34" i="48"/>
  <c r="K35" i="48"/>
  <c r="L35" i="48"/>
  <c r="M35" i="48"/>
  <c r="N35" i="48"/>
  <c r="U35" i="48"/>
  <c r="V35" i="48"/>
  <c r="A34" i="48"/>
  <c r="P34" i="48" s="1"/>
  <c r="B34" i="48"/>
  <c r="C34" i="48"/>
  <c r="D34" i="48"/>
  <c r="E34" i="48"/>
  <c r="F34" i="48"/>
  <c r="A35" i="48"/>
  <c r="P35" i="48" s="1"/>
  <c r="B35" i="48"/>
  <c r="C35" i="48"/>
  <c r="D35" i="48"/>
  <c r="E35" i="48"/>
  <c r="F35" i="48"/>
  <c r="V95" i="48"/>
  <c r="U95" i="48"/>
  <c r="N95" i="48"/>
  <c r="M95" i="48"/>
  <c r="L95" i="48"/>
  <c r="K95" i="48"/>
  <c r="F95" i="48"/>
  <c r="E95" i="48"/>
  <c r="D95" i="48"/>
  <c r="C95" i="48"/>
  <c r="B95" i="48"/>
  <c r="A95" i="48"/>
  <c r="V94" i="48"/>
  <c r="U94" i="48"/>
  <c r="N94" i="48"/>
  <c r="M94" i="48"/>
  <c r="L94" i="48"/>
  <c r="K94" i="48"/>
  <c r="F94" i="48"/>
  <c r="E94" i="48"/>
  <c r="D94" i="48"/>
  <c r="C94" i="48"/>
  <c r="B94" i="48"/>
  <c r="A94" i="48"/>
  <c r="P94" i="48" s="1"/>
  <c r="V93" i="48"/>
  <c r="U93" i="48"/>
  <c r="N93" i="48"/>
  <c r="M93" i="48"/>
  <c r="L93" i="48"/>
  <c r="K93" i="48"/>
  <c r="F93" i="48"/>
  <c r="E93" i="48"/>
  <c r="D93" i="48"/>
  <c r="C93" i="48"/>
  <c r="B93" i="48"/>
  <c r="A93" i="48"/>
  <c r="V92" i="48"/>
  <c r="U92" i="48"/>
  <c r="N92" i="48"/>
  <c r="M92" i="48"/>
  <c r="L92" i="48"/>
  <c r="K92" i="48"/>
  <c r="F92" i="48"/>
  <c r="E92" i="48"/>
  <c r="D92" i="48"/>
  <c r="C92" i="48"/>
  <c r="B92" i="48"/>
  <c r="A92" i="48"/>
  <c r="P92" i="48" s="1"/>
  <c r="V91" i="48"/>
  <c r="U91" i="48"/>
  <c r="N91" i="48"/>
  <c r="M91" i="48"/>
  <c r="L91" i="48"/>
  <c r="K91" i="48"/>
  <c r="F91" i="48"/>
  <c r="E91" i="48"/>
  <c r="D91" i="48"/>
  <c r="C91" i="48"/>
  <c r="B91" i="48"/>
  <c r="A91" i="48"/>
  <c r="V90" i="48"/>
  <c r="U90" i="48"/>
  <c r="N90" i="48"/>
  <c r="M90" i="48"/>
  <c r="L90" i="48"/>
  <c r="K90" i="48"/>
  <c r="F90" i="48"/>
  <c r="E90" i="48"/>
  <c r="D90" i="48"/>
  <c r="C90" i="48"/>
  <c r="B90" i="48"/>
  <c r="A90" i="48"/>
  <c r="P90" i="48" s="1"/>
  <c r="V89" i="48"/>
  <c r="U89" i="48"/>
  <c r="N89" i="48"/>
  <c r="M89" i="48"/>
  <c r="L89" i="48"/>
  <c r="K89" i="48"/>
  <c r="F89" i="48"/>
  <c r="E89" i="48"/>
  <c r="D89" i="48"/>
  <c r="C89" i="48"/>
  <c r="B89" i="48"/>
  <c r="A89" i="48"/>
  <c r="V88" i="48"/>
  <c r="U88" i="48"/>
  <c r="N88" i="48"/>
  <c r="M88" i="48"/>
  <c r="L88" i="48"/>
  <c r="K88" i="48"/>
  <c r="F88" i="48"/>
  <c r="E88" i="48"/>
  <c r="D88" i="48"/>
  <c r="C88" i="48"/>
  <c r="B88" i="48"/>
  <c r="A88" i="48"/>
  <c r="P88" i="48" s="1"/>
  <c r="V87" i="48"/>
  <c r="U87" i="48"/>
  <c r="N87" i="48"/>
  <c r="M87" i="48"/>
  <c r="L87" i="48"/>
  <c r="K87" i="48"/>
  <c r="F87" i="48"/>
  <c r="E87" i="48"/>
  <c r="D87" i="48"/>
  <c r="C87" i="48"/>
  <c r="B87" i="48"/>
  <c r="A87" i="48"/>
  <c r="V86" i="48"/>
  <c r="U86" i="48"/>
  <c r="N86" i="48"/>
  <c r="M86" i="48"/>
  <c r="L86" i="48"/>
  <c r="K86" i="48"/>
  <c r="F86" i="48"/>
  <c r="E86" i="48"/>
  <c r="D86" i="48"/>
  <c r="C86" i="48"/>
  <c r="B86" i="48"/>
  <c r="A86" i="48"/>
  <c r="P86" i="48" s="1"/>
  <c r="V85" i="48"/>
  <c r="U85" i="48"/>
  <c r="N85" i="48"/>
  <c r="M85" i="48"/>
  <c r="L85" i="48"/>
  <c r="K85" i="48"/>
  <c r="F85" i="48"/>
  <c r="E85" i="48"/>
  <c r="D85" i="48"/>
  <c r="C85" i="48"/>
  <c r="B85" i="48"/>
  <c r="A85" i="48"/>
  <c r="V84" i="48"/>
  <c r="U84" i="48"/>
  <c r="N84" i="48"/>
  <c r="M84" i="48"/>
  <c r="L84" i="48"/>
  <c r="K84" i="48"/>
  <c r="F84" i="48"/>
  <c r="E84" i="48"/>
  <c r="D84" i="48"/>
  <c r="C84" i="48"/>
  <c r="B84" i="48"/>
  <c r="A84" i="48"/>
  <c r="P84" i="48" s="1"/>
  <c r="V83" i="48"/>
  <c r="U83" i="48"/>
  <c r="N83" i="48"/>
  <c r="M83" i="48"/>
  <c r="L83" i="48"/>
  <c r="K83" i="48"/>
  <c r="F83" i="48"/>
  <c r="E83" i="48"/>
  <c r="D83" i="48"/>
  <c r="C83" i="48"/>
  <c r="B83" i="48"/>
  <c r="A83" i="48"/>
  <c r="V82" i="48"/>
  <c r="U82" i="48"/>
  <c r="N82" i="48"/>
  <c r="M82" i="48"/>
  <c r="L82" i="48"/>
  <c r="K82" i="48"/>
  <c r="F82" i="48"/>
  <c r="E82" i="48"/>
  <c r="D82" i="48"/>
  <c r="C82" i="48"/>
  <c r="B82" i="48"/>
  <c r="A82" i="48"/>
  <c r="P82" i="48" s="1"/>
  <c r="V81" i="48"/>
  <c r="U81" i="48"/>
  <c r="N81" i="48"/>
  <c r="M81" i="48"/>
  <c r="L81" i="48"/>
  <c r="K81" i="48"/>
  <c r="O81" i="48" s="1"/>
  <c r="F81" i="48"/>
  <c r="E81" i="48"/>
  <c r="D81" i="48"/>
  <c r="C81" i="48"/>
  <c r="B81" i="48"/>
  <c r="A81" i="48"/>
  <c r="V80" i="48"/>
  <c r="U80" i="48"/>
  <c r="N80" i="48"/>
  <c r="M80" i="48"/>
  <c r="L80" i="48"/>
  <c r="K80" i="48"/>
  <c r="F80" i="48"/>
  <c r="E80" i="48"/>
  <c r="D80" i="48"/>
  <c r="C80" i="48"/>
  <c r="B80" i="48"/>
  <c r="A80" i="48"/>
  <c r="P80" i="48" s="1"/>
  <c r="V79" i="48"/>
  <c r="U79" i="48"/>
  <c r="N79" i="48"/>
  <c r="M79" i="48"/>
  <c r="L79" i="48"/>
  <c r="K79" i="48"/>
  <c r="F79" i="48"/>
  <c r="E79" i="48"/>
  <c r="D79" i="48"/>
  <c r="C79" i="48"/>
  <c r="B79" i="48"/>
  <c r="A79" i="48"/>
  <c r="P79" i="48" s="1"/>
  <c r="V78" i="48"/>
  <c r="U78" i="48"/>
  <c r="N78" i="48"/>
  <c r="M78" i="48"/>
  <c r="L78" i="48"/>
  <c r="K78" i="48"/>
  <c r="F78" i="48"/>
  <c r="E78" i="48"/>
  <c r="D78" i="48"/>
  <c r="C78" i="48"/>
  <c r="B78" i="48"/>
  <c r="A78" i="48"/>
  <c r="P78" i="48" s="1"/>
  <c r="V77" i="48"/>
  <c r="U77" i="48"/>
  <c r="N77" i="48"/>
  <c r="M77" i="48"/>
  <c r="L77" i="48"/>
  <c r="K77" i="48"/>
  <c r="F77" i="48"/>
  <c r="E77" i="48"/>
  <c r="D77" i="48"/>
  <c r="C77" i="48"/>
  <c r="B77" i="48"/>
  <c r="A77" i="48"/>
  <c r="V76" i="48"/>
  <c r="U76" i="48"/>
  <c r="N76" i="48"/>
  <c r="M76" i="48"/>
  <c r="L76" i="48"/>
  <c r="K76" i="48"/>
  <c r="F76" i="48"/>
  <c r="E76" i="48"/>
  <c r="D76" i="48"/>
  <c r="C76" i="48"/>
  <c r="B76" i="48"/>
  <c r="A76" i="48"/>
  <c r="P76" i="48" s="1"/>
  <c r="V75" i="48"/>
  <c r="U75" i="48"/>
  <c r="N75" i="48"/>
  <c r="M75" i="48"/>
  <c r="L75" i="48"/>
  <c r="K75" i="48"/>
  <c r="F75" i="48"/>
  <c r="E75" i="48"/>
  <c r="D75" i="48"/>
  <c r="C75" i="48"/>
  <c r="B75" i="48"/>
  <c r="A75" i="48"/>
  <c r="V63" i="48"/>
  <c r="U63" i="48"/>
  <c r="A63" i="48"/>
  <c r="P63" i="48" s="1"/>
  <c r="V62" i="48"/>
  <c r="U62" i="48"/>
  <c r="N62" i="48"/>
  <c r="M62" i="48"/>
  <c r="L62" i="48"/>
  <c r="K62" i="48"/>
  <c r="F62" i="48"/>
  <c r="E62" i="48"/>
  <c r="D62" i="48"/>
  <c r="C62" i="48"/>
  <c r="B62" i="48"/>
  <c r="A62" i="48"/>
  <c r="V61" i="48"/>
  <c r="U61" i="48"/>
  <c r="N61" i="48"/>
  <c r="M61" i="48"/>
  <c r="L61" i="48"/>
  <c r="K61" i="48"/>
  <c r="F61" i="48"/>
  <c r="E61" i="48"/>
  <c r="D61" i="48"/>
  <c r="C61" i="48"/>
  <c r="B61" i="48"/>
  <c r="A61" i="48"/>
  <c r="P61" i="48" s="1"/>
  <c r="V60" i="48"/>
  <c r="U60" i="48"/>
  <c r="N60" i="48"/>
  <c r="M60" i="48"/>
  <c r="L60" i="48"/>
  <c r="K60" i="48"/>
  <c r="F60" i="48"/>
  <c r="E60" i="48"/>
  <c r="D60" i="48"/>
  <c r="C60" i="48"/>
  <c r="B60" i="48"/>
  <c r="A60" i="48"/>
  <c r="P60" i="48" s="1"/>
  <c r="V59" i="48"/>
  <c r="U59" i="48"/>
  <c r="N59" i="48"/>
  <c r="M59" i="48"/>
  <c r="L59" i="48"/>
  <c r="K59" i="48"/>
  <c r="F59" i="48"/>
  <c r="E59" i="48"/>
  <c r="D59" i="48"/>
  <c r="C59" i="48"/>
  <c r="B59" i="48"/>
  <c r="A59" i="48"/>
  <c r="P59" i="48" s="1"/>
  <c r="V58" i="48"/>
  <c r="U58" i="48"/>
  <c r="N58" i="48"/>
  <c r="M58" i="48"/>
  <c r="L58" i="48"/>
  <c r="K58" i="48"/>
  <c r="F58" i="48"/>
  <c r="E58" i="48"/>
  <c r="D58" i="48"/>
  <c r="C58" i="48"/>
  <c r="B58" i="48"/>
  <c r="A58" i="48"/>
  <c r="P58" i="48" s="1"/>
  <c r="V57" i="48"/>
  <c r="U57" i="48"/>
  <c r="N57" i="48"/>
  <c r="M57" i="48"/>
  <c r="L57" i="48"/>
  <c r="K57" i="48"/>
  <c r="F57" i="48"/>
  <c r="E57" i="48"/>
  <c r="D57" i="48"/>
  <c r="C57" i="48"/>
  <c r="B57" i="48"/>
  <c r="A57" i="48"/>
  <c r="P57" i="48" s="1"/>
  <c r="V56" i="48"/>
  <c r="U56" i="48"/>
  <c r="N56" i="48"/>
  <c r="M56" i="48"/>
  <c r="L56" i="48"/>
  <c r="K56" i="48"/>
  <c r="F56" i="48"/>
  <c r="E56" i="48"/>
  <c r="D56" i="48"/>
  <c r="C56" i="48"/>
  <c r="B56" i="48"/>
  <c r="A56" i="48"/>
  <c r="V55" i="48"/>
  <c r="U55" i="48"/>
  <c r="N55" i="48"/>
  <c r="M55" i="48"/>
  <c r="L55" i="48"/>
  <c r="K55" i="48"/>
  <c r="F55" i="48"/>
  <c r="E55" i="48"/>
  <c r="D55" i="48"/>
  <c r="C55" i="48"/>
  <c r="B55" i="48"/>
  <c r="A55" i="48"/>
  <c r="P55" i="48" s="1"/>
  <c r="V54" i="48"/>
  <c r="U54" i="48"/>
  <c r="N54" i="48"/>
  <c r="M54" i="48"/>
  <c r="L54" i="48"/>
  <c r="K54" i="48"/>
  <c r="F54" i="48"/>
  <c r="E54" i="48"/>
  <c r="D54" i="48"/>
  <c r="C54" i="48"/>
  <c r="B54" i="48"/>
  <c r="A54" i="48"/>
  <c r="P54" i="48" s="1"/>
  <c r="V53" i="48"/>
  <c r="U53" i="48"/>
  <c r="N53" i="48"/>
  <c r="M53" i="48"/>
  <c r="L53" i="48"/>
  <c r="K53" i="48"/>
  <c r="F53" i="48"/>
  <c r="E53" i="48"/>
  <c r="D53" i="48"/>
  <c r="C53" i="48"/>
  <c r="B53" i="48"/>
  <c r="A53" i="48"/>
  <c r="P53" i="48" s="1"/>
  <c r="V52" i="48"/>
  <c r="U52" i="48"/>
  <c r="N52" i="48"/>
  <c r="M52" i="48"/>
  <c r="L52" i="48"/>
  <c r="K52" i="48"/>
  <c r="F52" i="48"/>
  <c r="E52" i="48"/>
  <c r="D52" i="48"/>
  <c r="C52" i="48"/>
  <c r="B52" i="48"/>
  <c r="A52" i="48"/>
  <c r="V51" i="48"/>
  <c r="U51" i="48"/>
  <c r="N51" i="48"/>
  <c r="M51" i="48"/>
  <c r="L51" i="48"/>
  <c r="K51" i="48"/>
  <c r="F51" i="48"/>
  <c r="E51" i="48"/>
  <c r="D51" i="48"/>
  <c r="C51" i="48"/>
  <c r="B51" i="48"/>
  <c r="A51" i="48"/>
  <c r="P51" i="48" s="1"/>
  <c r="V50" i="48"/>
  <c r="U50" i="48"/>
  <c r="N50" i="48"/>
  <c r="M50" i="48"/>
  <c r="L50" i="48"/>
  <c r="K50" i="48"/>
  <c r="F50" i="48"/>
  <c r="E50" i="48"/>
  <c r="D50" i="48"/>
  <c r="C50" i="48"/>
  <c r="B50" i="48"/>
  <c r="A50" i="48"/>
  <c r="V49" i="48"/>
  <c r="U49" i="48"/>
  <c r="N49" i="48"/>
  <c r="M49" i="48"/>
  <c r="L49" i="48"/>
  <c r="K49" i="48"/>
  <c r="F49" i="48"/>
  <c r="E49" i="48"/>
  <c r="D49" i="48"/>
  <c r="C49" i="48"/>
  <c r="B49" i="48"/>
  <c r="A49" i="48"/>
  <c r="P49" i="48" s="1"/>
  <c r="V48" i="48"/>
  <c r="U48" i="48"/>
  <c r="N48" i="48"/>
  <c r="M48" i="48"/>
  <c r="L48" i="48"/>
  <c r="K48" i="48"/>
  <c r="F48" i="48"/>
  <c r="E48" i="48"/>
  <c r="D48" i="48"/>
  <c r="C48" i="48"/>
  <c r="B48" i="48"/>
  <c r="A48" i="48"/>
  <c r="P48" i="48" s="1"/>
  <c r="V47" i="48"/>
  <c r="U47" i="48"/>
  <c r="N47" i="48"/>
  <c r="M47" i="48"/>
  <c r="L47" i="48"/>
  <c r="K47" i="48"/>
  <c r="F47" i="48"/>
  <c r="E47" i="48"/>
  <c r="D47" i="48"/>
  <c r="C47" i="48"/>
  <c r="B47" i="48"/>
  <c r="A47" i="48"/>
  <c r="P47" i="48" s="1"/>
  <c r="V46" i="48"/>
  <c r="U46" i="48"/>
  <c r="N46" i="48"/>
  <c r="M46" i="48"/>
  <c r="L46" i="48"/>
  <c r="K46" i="48"/>
  <c r="F46" i="48"/>
  <c r="E46" i="48"/>
  <c r="D46" i="48"/>
  <c r="C46" i="48"/>
  <c r="B46" i="48"/>
  <c r="A46" i="48"/>
  <c r="P46" i="48" s="1"/>
  <c r="V45" i="48"/>
  <c r="U45" i="48"/>
  <c r="N45" i="48"/>
  <c r="M45" i="48"/>
  <c r="L45" i="48"/>
  <c r="K45" i="48"/>
  <c r="F45" i="48"/>
  <c r="E45" i="48"/>
  <c r="D45" i="48"/>
  <c r="C45" i="48"/>
  <c r="B45" i="48"/>
  <c r="A45" i="48"/>
  <c r="P45" i="48" s="1"/>
  <c r="V44" i="48"/>
  <c r="U44" i="48"/>
  <c r="N44" i="48"/>
  <c r="M44" i="48"/>
  <c r="L44" i="48"/>
  <c r="K44" i="48"/>
  <c r="F44" i="48"/>
  <c r="E44" i="48"/>
  <c r="D44" i="48"/>
  <c r="C44" i="48"/>
  <c r="B44" i="48"/>
  <c r="A44" i="48"/>
  <c r="P44" i="48" s="1"/>
  <c r="V33" i="48"/>
  <c r="U33" i="48"/>
  <c r="N33" i="48"/>
  <c r="M33" i="48"/>
  <c r="L33" i="48"/>
  <c r="K33" i="48"/>
  <c r="F33" i="48"/>
  <c r="E33" i="48"/>
  <c r="D33" i="48"/>
  <c r="C33" i="48"/>
  <c r="B33" i="48"/>
  <c r="A33" i="48"/>
  <c r="P33" i="48" s="1"/>
  <c r="V32" i="48"/>
  <c r="U32" i="48"/>
  <c r="N32" i="48"/>
  <c r="M32" i="48"/>
  <c r="L32" i="48"/>
  <c r="K32" i="48"/>
  <c r="F32" i="48"/>
  <c r="E32" i="48"/>
  <c r="D32" i="48"/>
  <c r="C32" i="48"/>
  <c r="B32" i="48"/>
  <c r="A32" i="48"/>
  <c r="P32" i="48" s="1"/>
  <c r="V31" i="48"/>
  <c r="U31" i="48"/>
  <c r="N31" i="48"/>
  <c r="M31" i="48"/>
  <c r="L31" i="48"/>
  <c r="K31" i="48"/>
  <c r="F31" i="48"/>
  <c r="E31" i="48"/>
  <c r="D31" i="48"/>
  <c r="C31" i="48"/>
  <c r="B31" i="48"/>
  <c r="A31" i="48"/>
  <c r="P31" i="48" s="1"/>
  <c r="V30" i="48"/>
  <c r="U30" i="48"/>
  <c r="N30" i="48"/>
  <c r="M30" i="48"/>
  <c r="L30" i="48"/>
  <c r="K30" i="48"/>
  <c r="F30" i="48"/>
  <c r="E30" i="48"/>
  <c r="D30" i="48"/>
  <c r="C30" i="48"/>
  <c r="B30" i="48"/>
  <c r="A30" i="48"/>
  <c r="P30" i="48" s="1"/>
  <c r="V29" i="48"/>
  <c r="U29" i="48"/>
  <c r="N29" i="48"/>
  <c r="M29" i="48"/>
  <c r="L29" i="48"/>
  <c r="K29" i="48"/>
  <c r="F29" i="48"/>
  <c r="E29" i="48"/>
  <c r="D29" i="48"/>
  <c r="C29" i="48"/>
  <c r="B29" i="48"/>
  <c r="A29" i="48"/>
  <c r="P29" i="48" s="1"/>
  <c r="V28" i="48"/>
  <c r="U28" i="48"/>
  <c r="N28" i="48"/>
  <c r="M28" i="48"/>
  <c r="L28" i="48"/>
  <c r="K28" i="48"/>
  <c r="F28" i="48"/>
  <c r="E28" i="48"/>
  <c r="D28" i="48"/>
  <c r="C28" i="48"/>
  <c r="B28" i="48"/>
  <c r="A28" i="48"/>
  <c r="P28" i="48" s="1"/>
  <c r="V27" i="48"/>
  <c r="U27" i="48"/>
  <c r="N27" i="48"/>
  <c r="M27" i="48"/>
  <c r="L27" i="48"/>
  <c r="K27" i="48"/>
  <c r="F27" i="48"/>
  <c r="E27" i="48"/>
  <c r="D27" i="48"/>
  <c r="C27" i="48"/>
  <c r="B27" i="48"/>
  <c r="A27" i="48"/>
  <c r="P27" i="48" s="1"/>
  <c r="V26" i="48"/>
  <c r="U26" i="48"/>
  <c r="N26" i="48"/>
  <c r="M26" i="48"/>
  <c r="L26" i="48"/>
  <c r="K26" i="48"/>
  <c r="F26" i="48"/>
  <c r="E26" i="48"/>
  <c r="D26" i="48"/>
  <c r="C26" i="48"/>
  <c r="B26" i="48"/>
  <c r="A26" i="48"/>
  <c r="P26" i="48" s="1"/>
  <c r="V25" i="48"/>
  <c r="U25" i="48"/>
  <c r="N25" i="48"/>
  <c r="M25" i="48"/>
  <c r="L25" i="48"/>
  <c r="K25" i="48"/>
  <c r="F25" i="48"/>
  <c r="E25" i="48"/>
  <c r="D25" i="48"/>
  <c r="C25" i="48"/>
  <c r="B25" i="48"/>
  <c r="A25" i="48"/>
  <c r="P25" i="48" s="1"/>
  <c r="V24" i="48"/>
  <c r="U24" i="48"/>
  <c r="N24" i="48"/>
  <c r="M24" i="48"/>
  <c r="L24" i="48"/>
  <c r="K24" i="48"/>
  <c r="F24" i="48"/>
  <c r="E24" i="48"/>
  <c r="D24" i="48"/>
  <c r="C24" i="48"/>
  <c r="B24" i="48"/>
  <c r="A24" i="48"/>
  <c r="P24" i="48" s="1"/>
  <c r="V23" i="48"/>
  <c r="U23" i="48"/>
  <c r="N23" i="48"/>
  <c r="M23" i="48"/>
  <c r="L23" i="48"/>
  <c r="K23" i="48"/>
  <c r="F23" i="48"/>
  <c r="E23" i="48"/>
  <c r="D23" i="48"/>
  <c r="C23" i="48"/>
  <c r="B23" i="48"/>
  <c r="A23" i="48"/>
  <c r="P23" i="48" s="1"/>
  <c r="V22" i="48"/>
  <c r="U22" i="48"/>
  <c r="N22" i="48"/>
  <c r="M22" i="48"/>
  <c r="L22" i="48"/>
  <c r="K22" i="48"/>
  <c r="F22" i="48"/>
  <c r="E22" i="48"/>
  <c r="D22" i="48"/>
  <c r="C22" i="48"/>
  <c r="B22" i="48"/>
  <c r="A22" i="48"/>
  <c r="P22" i="48" s="1"/>
  <c r="V21" i="48"/>
  <c r="U21" i="48"/>
  <c r="N21" i="48"/>
  <c r="M21" i="48"/>
  <c r="L21" i="48"/>
  <c r="K21" i="48"/>
  <c r="F21" i="48"/>
  <c r="E21" i="48"/>
  <c r="D21" i="48"/>
  <c r="C21" i="48"/>
  <c r="B21" i="48"/>
  <c r="A21" i="48"/>
  <c r="P21" i="48" s="1"/>
  <c r="V20" i="48"/>
  <c r="U20" i="48"/>
  <c r="N20" i="48"/>
  <c r="M20" i="48"/>
  <c r="L20" i="48"/>
  <c r="K20" i="48"/>
  <c r="F20" i="48"/>
  <c r="E20" i="48"/>
  <c r="D20" i="48"/>
  <c r="C20" i="48"/>
  <c r="B20" i="48"/>
  <c r="A20" i="48"/>
  <c r="P20" i="48" s="1"/>
  <c r="V19" i="48"/>
  <c r="U19" i="48"/>
  <c r="N19" i="48"/>
  <c r="M19" i="48"/>
  <c r="L19" i="48"/>
  <c r="K19" i="48"/>
  <c r="F19" i="48"/>
  <c r="E19" i="48"/>
  <c r="D19" i="48"/>
  <c r="C19" i="48"/>
  <c r="B19" i="48"/>
  <c r="A19" i="48"/>
  <c r="P19" i="48" s="1"/>
  <c r="V18" i="48"/>
  <c r="U18" i="48"/>
  <c r="N18" i="48"/>
  <c r="M18" i="48"/>
  <c r="L18" i="48"/>
  <c r="K18" i="48"/>
  <c r="F18" i="48"/>
  <c r="E18" i="48"/>
  <c r="D18" i="48"/>
  <c r="C18" i="48"/>
  <c r="B18" i="48"/>
  <c r="A18" i="48"/>
  <c r="P18" i="48" s="1"/>
  <c r="V17" i="48"/>
  <c r="U17" i="48"/>
  <c r="N17" i="48"/>
  <c r="M17" i="48"/>
  <c r="L17" i="48"/>
  <c r="K17" i="48"/>
  <c r="F17" i="48"/>
  <c r="E17" i="48"/>
  <c r="D17" i="48"/>
  <c r="C17" i="48"/>
  <c r="B17" i="48"/>
  <c r="A17" i="48"/>
  <c r="P17" i="48" s="1"/>
  <c r="V16" i="48"/>
  <c r="U16" i="48"/>
  <c r="N16" i="48"/>
  <c r="M16" i="48"/>
  <c r="L16" i="48"/>
  <c r="K16" i="48"/>
  <c r="F16" i="48"/>
  <c r="E16" i="48"/>
  <c r="D16" i="48"/>
  <c r="C16" i="48"/>
  <c r="B16" i="48"/>
  <c r="A16" i="48"/>
  <c r="P16" i="48" s="1"/>
  <c r="V15" i="48"/>
  <c r="U15" i="48"/>
  <c r="N15" i="48"/>
  <c r="M15" i="48"/>
  <c r="L15" i="48"/>
  <c r="K15" i="48"/>
  <c r="F15" i="48"/>
  <c r="E15" i="48"/>
  <c r="D15" i="48"/>
  <c r="C15" i="48"/>
  <c r="B15" i="48"/>
  <c r="A15" i="48"/>
  <c r="P15" i="48" s="1"/>
  <c r="V14" i="48"/>
  <c r="U14" i="48"/>
  <c r="N14" i="48"/>
  <c r="M14" i="48"/>
  <c r="L14" i="48"/>
  <c r="K14" i="48"/>
  <c r="F14" i="48"/>
  <c r="E14" i="48"/>
  <c r="D14" i="48"/>
  <c r="C14" i="48"/>
  <c r="B14" i="48"/>
  <c r="A14" i="48"/>
  <c r="P14" i="48" s="1"/>
  <c r="V13" i="48"/>
  <c r="U13" i="48"/>
  <c r="N13" i="48"/>
  <c r="M13" i="48"/>
  <c r="L13" i="48"/>
  <c r="K13" i="48"/>
  <c r="F13" i="48"/>
  <c r="E13" i="48"/>
  <c r="D13" i="48"/>
  <c r="C13" i="48"/>
  <c r="B13" i="48"/>
  <c r="A13" i="48"/>
  <c r="P13" i="48" s="1"/>
  <c r="V12" i="48"/>
  <c r="U12" i="48"/>
  <c r="N12" i="48"/>
  <c r="M12" i="48"/>
  <c r="L12" i="48"/>
  <c r="K12" i="48"/>
  <c r="F12" i="48"/>
  <c r="E12" i="48"/>
  <c r="D12" i="48"/>
  <c r="C12" i="48"/>
  <c r="B12" i="48"/>
  <c r="A12" i="48"/>
  <c r="P12" i="48" s="1"/>
  <c r="V11" i="48"/>
  <c r="U11" i="48"/>
  <c r="N11" i="48"/>
  <c r="M11" i="48"/>
  <c r="L11" i="48"/>
  <c r="K11" i="48"/>
  <c r="F11" i="48"/>
  <c r="E11" i="48"/>
  <c r="D11" i="48"/>
  <c r="C11" i="48"/>
  <c r="B11" i="48"/>
  <c r="A11" i="48"/>
  <c r="P11" i="48" s="1"/>
  <c r="V10" i="48"/>
  <c r="U10" i="48"/>
  <c r="N10" i="48"/>
  <c r="M10" i="48"/>
  <c r="L10" i="48"/>
  <c r="K10" i="48"/>
  <c r="F10" i="48"/>
  <c r="E10" i="48"/>
  <c r="D10" i="48"/>
  <c r="C10" i="48"/>
  <c r="B10" i="48"/>
  <c r="A10" i="48"/>
  <c r="P10" i="48" s="1"/>
  <c r="V9" i="48"/>
  <c r="U9" i="48"/>
  <c r="N9" i="48"/>
  <c r="M9" i="48"/>
  <c r="L9" i="48"/>
  <c r="K9" i="48"/>
  <c r="F9" i="48"/>
  <c r="E9" i="48"/>
  <c r="D9" i="48"/>
  <c r="C9" i="48"/>
  <c r="B9" i="48"/>
  <c r="A9" i="48"/>
  <c r="P9" i="48" s="1"/>
  <c r="V8" i="48"/>
  <c r="U8" i="48"/>
  <c r="N8" i="48"/>
  <c r="M8" i="48"/>
  <c r="L8" i="48"/>
  <c r="K8" i="48"/>
  <c r="F8" i="48"/>
  <c r="E8" i="48"/>
  <c r="D8" i="48"/>
  <c r="C8" i="48"/>
  <c r="B8" i="48"/>
  <c r="A8" i="48"/>
  <c r="P8" i="48" s="1"/>
  <c r="O95" i="48"/>
  <c r="P95" i="48"/>
  <c r="G94" i="48"/>
  <c r="O93" i="48"/>
  <c r="P93" i="48"/>
  <c r="G92" i="48"/>
  <c r="H92" i="48" s="1"/>
  <c r="O91" i="48"/>
  <c r="P91" i="48"/>
  <c r="O89" i="48"/>
  <c r="P89" i="48"/>
  <c r="G88" i="48"/>
  <c r="H88" i="48" s="1"/>
  <c r="O87" i="48"/>
  <c r="P87" i="48"/>
  <c r="O85" i="48"/>
  <c r="P85" i="48"/>
  <c r="P83" i="48"/>
  <c r="G82" i="48"/>
  <c r="P81" i="48"/>
  <c r="G80" i="48"/>
  <c r="H80" i="48" s="1"/>
  <c r="O79" i="48"/>
  <c r="O77" i="48"/>
  <c r="P77" i="48"/>
  <c r="G76" i="48"/>
  <c r="H76" i="48" s="1"/>
  <c r="P75" i="48"/>
  <c r="P62" i="48"/>
  <c r="O60" i="48"/>
  <c r="P56" i="48"/>
  <c r="O54" i="48"/>
  <c r="P52" i="48"/>
  <c r="P50" i="48"/>
  <c r="U89" i="42"/>
  <c r="V89" i="42"/>
  <c r="U90" i="42"/>
  <c r="V90" i="42"/>
  <c r="A89" i="42"/>
  <c r="P89" i="42" s="1"/>
  <c r="B89" i="42"/>
  <c r="C89" i="42"/>
  <c r="D89" i="42"/>
  <c r="E89" i="42"/>
  <c r="F89" i="42"/>
  <c r="K89" i="42"/>
  <c r="L89" i="42"/>
  <c r="M89" i="42"/>
  <c r="N89" i="42"/>
  <c r="A90" i="42"/>
  <c r="P90" i="42" s="1"/>
  <c r="B90" i="42"/>
  <c r="C90" i="42"/>
  <c r="D90" i="42"/>
  <c r="E90" i="42"/>
  <c r="F90" i="42"/>
  <c r="K90" i="42"/>
  <c r="L90" i="42"/>
  <c r="M90" i="42"/>
  <c r="N90" i="42"/>
  <c r="U61" i="42"/>
  <c r="V61" i="42"/>
  <c r="A61" i="42"/>
  <c r="P61" i="42" s="1"/>
  <c r="B61" i="42"/>
  <c r="C61" i="42"/>
  <c r="D61" i="42"/>
  <c r="E61" i="42"/>
  <c r="F61" i="42"/>
  <c r="K61" i="42"/>
  <c r="L61" i="42"/>
  <c r="M61" i="42"/>
  <c r="N61" i="42"/>
  <c r="A60" i="42"/>
  <c r="U31" i="42"/>
  <c r="V31" i="42"/>
  <c r="U32" i="42"/>
  <c r="V32" i="42"/>
  <c r="U33" i="42"/>
  <c r="V33" i="42"/>
  <c r="C31" i="42"/>
  <c r="D31" i="42"/>
  <c r="E31" i="42"/>
  <c r="F31" i="42"/>
  <c r="K31" i="42"/>
  <c r="L31" i="42"/>
  <c r="M31" i="42"/>
  <c r="N31" i="42"/>
  <c r="C32" i="42"/>
  <c r="D32" i="42"/>
  <c r="E32" i="42"/>
  <c r="F32" i="42"/>
  <c r="K32" i="42"/>
  <c r="L32" i="42"/>
  <c r="M32" i="42"/>
  <c r="N32" i="42"/>
  <c r="C33" i="42"/>
  <c r="D33" i="42"/>
  <c r="E33" i="42"/>
  <c r="F33" i="42"/>
  <c r="K33" i="42"/>
  <c r="L33" i="42"/>
  <c r="M33" i="42"/>
  <c r="N33" i="42"/>
  <c r="A31" i="42"/>
  <c r="P31" i="42" s="1"/>
  <c r="B31" i="42"/>
  <c r="A32" i="42"/>
  <c r="P32" i="42" s="1"/>
  <c r="B32" i="42"/>
  <c r="A33" i="42"/>
  <c r="P33" i="42" s="1"/>
  <c r="B33" i="42"/>
  <c r="H31" i="68" l="1"/>
  <c r="Q31" i="68"/>
  <c r="S31" i="68" s="1"/>
  <c r="R8" i="68"/>
  <c r="T8" i="68" s="1"/>
  <c r="R31" i="68"/>
  <c r="T31" i="68" s="1"/>
  <c r="H54" i="68"/>
  <c r="H11" i="68"/>
  <c r="Q54" i="68"/>
  <c r="S54" i="68" s="1"/>
  <c r="I22" i="68"/>
  <c r="J22" i="68" s="1"/>
  <c r="I45" i="68"/>
  <c r="J45" i="68" s="1"/>
  <c r="H18" i="68"/>
  <c r="R67" i="68"/>
  <c r="T67" i="68" s="1"/>
  <c r="H62" i="68"/>
  <c r="R17" i="69"/>
  <c r="T17" i="69" s="1"/>
  <c r="Q8" i="69"/>
  <c r="H64" i="68"/>
  <c r="H12" i="68"/>
  <c r="H34" i="68"/>
  <c r="H65" i="68"/>
  <c r="Q39" i="68"/>
  <c r="S39" i="68" s="1"/>
  <c r="Q35" i="68"/>
  <c r="S35" i="68" s="1"/>
  <c r="H63" i="68"/>
  <c r="H66" i="68"/>
  <c r="H58" i="68"/>
  <c r="H19" i="68"/>
  <c r="I42" i="68"/>
  <c r="J42" i="68" s="1"/>
  <c r="H21" i="68"/>
  <c r="I10" i="68"/>
  <c r="J10" i="68" s="1"/>
  <c r="Q15" i="68"/>
  <c r="S15" i="68" s="1"/>
  <c r="H15" i="68"/>
  <c r="Q20" i="68"/>
  <c r="S20" i="68" s="1"/>
  <c r="Q19" i="68"/>
  <c r="S19" i="68" s="1"/>
  <c r="H16" i="68"/>
  <c r="H61" i="68"/>
  <c r="H39" i="68"/>
  <c r="H14" i="68"/>
  <c r="I38" i="68"/>
  <c r="J38" i="68" s="1"/>
  <c r="I57" i="68"/>
  <c r="J57" i="68" s="1"/>
  <c r="H20" i="68"/>
  <c r="I36" i="68"/>
  <c r="J36" i="68" s="1"/>
  <c r="Q17" i="68"/>
  <c r="S17" i="68" s="1"/>
  <c r="H17" i="68"/>
  <c r="I32" i="68"/>
  <c r="H44" i="68"/>
  <c r="Q56" i="68"/>
  <c r="S56" i="68" s="1"/>
  <c r="Q37" i="68"/>
  <c r="S37" i="68" s="1"/>
  <c r="Q11" i="68"/>
  <c r="S11" i="68" s="1"/>
  <c r="I55" i="68"/>
  <c r="J55" i="68" s="1"/>
  <c r="H35" i="68"/>
  <c r="H33" i="68"/>
  <c r="Q34" i="68"/>
  <c r="S34" i="68" s="1"/>
  <c r="I40" i="68"/>
  <c r="J40" i="68" s="1"/>
  <c r="I59" i="68"/>
  <c r="J59" i="68" s="1"/>
  <c r="H37" i="68"/>
  <c r="J66" i="68"/>
  <c r="Q66" i="68"/>
  <c r="S66" i="68" s="1"/>
  <c r="J43" i="68"/>
  <c r="Q43" i="68"/>
  <c r="S43" i="68" s="1"/>
  <c r="H56" i="68"/>
  <c r="Q61" i="68"/>
  <c r="S61" i="68" s="1"/>
  <c r="H43" i="68"/>
  <c r="H60" i="68"/>
  <c r="Q44" i="68"/>
  <c r="S44" i="68" s="1"/>
  <c r="Q33" i="68"/>
  <c r="Q13" i="68"/>
  <c r="J41" i="68"/>
  <c r="Q41" i="68"/>
  <c r="S41" i="68" s="1"/>
  <c r="H41" i="68"/>
  <c r="Q12" i="68"/>
  <c r="S12" i="68" s="1"/>
  <c r="H13" i="68"/>
  <c r="Q62" i="68"/>
  <c r="S62" i="68" s="1"/>
  <c r="H9" i="68"/>
  <c r="Q9" i="68"/>
  <c r="Q65" i="68"/>
  <c r="S65" i="68" s="1"/>
  <c r="Q63" i="68"/>
  <c r="S63" i="68" s="1"/>
  <c r="Q21" i="68"/>
  <c r="S21" i="68" s="1"/>
  <c r="Q64" i="68"/>
  <c r="S64" i="68" s="1"/>
  <c r="Q58" i="68"/>
  <c r="S58" i="68" s="1"/>
  <c r="Q60" i="68"/>
  <c r="R54" i="68"/>
  <c r="T54" i="68" s="1"/>
  <c r="Q14" i="68"/>
  <c r="Q16" i="68"/>
  <c r="Q18" i="68"/>
  <c r="Q45" i="64"/>
  <c r="S45" i="64" s="1"/>
  <c r="Q67" i="64"/>
  <c r="S67" i="64" s="1"/>
  <c r="R68" i="64"/>
  <c r="T68" i="64" s="1"/>
  <c r="R67" i="64"/>
  <c r="T67" i="64" s="1"/>
  <c r="R44" i="64"/>
  <c r="T44" i="64" s="1"/>
  <c r="R45" i="64"/>
  <c r="T45" i="64" s="1"/>
  <c r="R22" i="64"/>
  <c r="T22" i="64" s="1"/>
  <c r="Q21" i="64"/>
  <c r="I42" i="64"/>
  <c r="J42" i="64" s="1"/>
  <c r="H43" i="64"/>
  <c r="I13" i="64"/>
  <c r="J13" i="64" s="1"/>
  <c r="I63" i="64"/>
  <c r="J63" i="64" s="1"/>
  <c r="I15" i="64"/>
  <c r="J15" i="64" s="1"/>
  <c r="I56" i="64"/>
  <c r="J56" i="64" s="1"/>
  <c r="I11" i="64"/>
  <c r="J11" i="64" s="1"/>
  <c r="I61" i="64"/>
  <c r="J61" i="64" s="1"/>
  <c r="I54" i="64"/>
  <c r="J54" i="64" s="1"/>
  <c r="I62" i="64"/>
  <c r="J62" i="64" s="1"/>
  <c r="H64" i="64"/>
  <c r="I33" i="64"/>
  <c r="J33" i="64" s="1"/>
  <c r="Q13" i="64"/>
  <c r="S13" i="64" s="1"/>
  <c r="I9" i="64"/>
  <c r="Q9" i="64" s="1"/>
  <c r="Q17" i="64"/>
  <c r="S17" i="64" s="1"/>
  <c r="H59" i="64"/>
  <c r="I36" i="64"/>
  <c r="J36" i="64" s="1"/>
  <c r="H12" i="64"/>
  <c r="I14" i="64"/>
  <c r="J14" i="64" s="1"/>
  <c r="I18" i="64"/>
  <c r="J18" i="64" s="1"/>
  <c r="Q15" i="64"/>
  <c r="S15" i="64" s="1"/>
  <c r="I37" i="64"/>
  <c r="J37" i="64" s="1"/>
  <c r="I10" i="64"/>
  <c r="J10" i="64" s="1"/>
  <c r="I58" i="64"/>
  <c r="J58" i="64" s="1"/>
  <c r="H55" i="64"/>
  <c r="I16" i="64"/>
  <c r="J16" i="64" s="1"/>
  <c r="I31" i="64"/>
  <c r="J31" i="64" s="1"/>
  <c r="I8" i="64"/>
  <c r="J8" i="64" s="1"/>
  <c r="I39" i="64"/>
  <c r="J39" i="64" s="1"/>
  <c r="I19" i="64"/>
  <c r="J19" i="64" s="1"/>
  <c r="I40" i="64"/>
  <c r="J40" i="64" s="1"/>
  <c r="I57" i="64"/>
  <c r="J57" i="64" s="1"/>
  <c r="I35" i="64"/>
  <c r="J35" i="64" s="1"/>
  <c r="I32" i="64"/>
  <c r="J32" i="64" s="1"/>
  <c r="I41" i="64"/>
  <c r="J41" i="64" s="1"/>
  <c r="H20" i="64"/>
  <c r="I60" i="64"/>
  <c r="Q60" i="64" s="1"/>
  <c r="Q17" i="65"/>
  <c r="S17" i="65" s="1"/>
  <c r="Q42" i="64"/>
  <c r="Q65" i="64"/>
  <c r="Q12" i="64"/>
  <c r="S12" i="64" s="1"/>
  <c r="Q8" i="65"/>
  <c r="Q66" i="64"/>
  <c r="Q38" i="64"/>
  <c r="Q34" i="64"/>
  <c r="Q43" i="64"/>
  <c r="Q20" i="64"/>
  <c r="Q55" i="64"/>
  <c r="Q59" i="64"/>
  <c r="Q64" i="64"/>
  <c r="Q8" i="61"/>
  <c r="S8" i="61" s="1"/>
  <c r="H64" i="60"/>
  <c r="H19" i="60"/>
  <c r="H21" i="60"/>
  <c r="H34" i="60"/>
  <c r="R43" i="60"/>
  <c r="T43" i="60" s="1"/>
  <c r="Q21" i="60"/>
  <c r="Q22" i="60"/>
  <c r="Q60" i="60"/>
  <c r="S60" i="60" s="1"/>
  <c r="I62" i="60"/>
  <c r="J62" i="60" s="1"/>
  <c r="I16" i="60"/>
  <c r="J16" i="60" s="1"/>
  <c r="I10" i="60"/>
  <c r="J10" i="60" s="1"/>
  <c r="H42" i="60"/>
  <c r="H20" i="60"/>
  <c r="I36" i="60"/>
  <c r="J36" i="60" s="1"/>
  <c r="I61" i="60"/>
  <c r="J61" i="60" s="1"/>
  <c r="H38" i="60"/>
  <c r="H40" i="60"/>
  <c r="Q11" i="60"/>
  <c r="S11" i="60" s="1"/>
  <c r="H54" i="60"/>
  <c r="I13" i="60"/>
  <c r="J13" i="60" s="1"/>
  <c r="J31" i="60"/>
  <c r="Q31" i="60"/>
  <c r="S31" i="60" s="1"/>
  <c r="H31" i="60"/>
  <c r="H56" i="60"/>
  <c r="I41" i="60"/>
  <c r="J41" i="60" s="1"/>
  <c r="H18" i="60"/>
  <c r="Q18" i="60" s="1"/>
  <c r="R18" i="60" s="1"/>
  <c r="T18" i="60" s="1"/>
  <c r="H17" i="60"/>
  <c r="H59" i="60"/>
  <c r="H58" i="60"/>
  <c r="R11" i="60"/>
  <c r="T11" i="60" s="1"/>
  <c r="H37" i="60"/>
  <c r="H11" i="60"/>
  <c r="H55" i="60"/>
  <c r="Q56" i="60"/>
  <c r="S56" i="60" s="1"/>
  <c r="Q38" i="60"/>
  <c r="S38" i="60" s="1"/>
  <c r="H39" i="60"/>
  <c r="Q58" i="60"/>
  <c r="S58" i="60" s="1"/>
  <c r="I57" i="60"/>
  <c r="J57" i="60" s="1"/>
  <c r="Q40" i="60"/>
  <c r="S40" i="60" s="1"/>
  <c r="H9" i="60"/>
  <c r="Q20" i="60"/>
  <c r="S20" i="60" s="1"/>
  <c r="I35" i="60"/>
  <c r="J35" i="60" s="1"/>
  <c r="H15" i="60"/>
  <c r="H33" i="60"/>
  <c r="Q19" i="60"/>
  <c r="H63" i="60"/>
  <c r="I53" i="60"/>
  <c r="Q33" i="60"/>
  <c r="R42" i="60"/>
  <c r="T42" i="60" s="1"/>
  <c r="Q37" i="60"/>
  <c r="R17" i="61"/>
  <c r="T17" i="61" s="1"/>
  <c r="R8" i="61"/>
  <c r="T8" i="61" s="1"/>
  <c r="S18" i="60"/>
  <c r="Q59" i="60"/>
  <c r="Q15" i="60"/>
  <c r="Q32" i="60"/>
  <c r="Q39" i="60"/>
  <c r="Q62" i="60"/>
  <c r="Q9" i="60"/>
  <c r="Q12" i="60"/>
  <c r="R64" i="60"/>
  <c r="T64" i="60" s="1"/>
  <c r="Q16" i="60"/>
  <c r="R60" i="60"/>
  <c r="T60" i="60" s="1"/>
  <c r="R14" i="60"/>
  <c r="T14" i="60" s="1"/>
  <c r="Q17" i="60"/>
  <c r="Q55" i="60"/>
  <c r="Q8" i="60"/>
  <c r="Q63" i="60"/>
  <c r="R34" i="60"/>
  <c r="T34" i="60" s="1"/>
  <c r="Q54" i="60"/>
  <c r="Q17" i="56"/>
  <c r="S17" i="56" s="1"/>
  <c r="H17" i="56"/>
  <c r="H57" i="57"/>
  <c r="I53" i="57"/>
  <c r="Q53" i="57" s="1"/>
  <c r="I40" i="57"/>
  <c r="J40" i="57" s="1"/>
  <c r="I9" i="57"/>
  <c r="J9" i="57" s="1"/>
  <c r="I11" i="57"/>
  <c r="J11" i="57" s="1"/>
  <c r="I37" i="57"/>
  <c r="J37" i="57" s="1"/>
  <c r="H32" i="57"/>
  <c r="H39" i="57"/>
  <c r="H18" i="57"/>
  <c r="Q18" i="57" s="1"/>
  <c r="S18" i="57" s="1"/>
  <c r="I30" i="57"/>
  <c r="J30" i="57" s="1"/>
  <c r="H15" i="57"/>
  <c r="H54" i="57"/>
  <c r="H12" i="57"/>
  <c r="H31" i="57"/>
  <c r="H34" i="57"/>
  <c r="I13" i="57"/>
  <c r="J13" i="57" s="1"/>
  <c r="I59" i="57"/>
  <c r="J59" i="57" s="1"/>
  <c r="H50" i="57"/>
  <c r="H14" i="57"/>
  <c r="I10" i="57"/>
  <c r="J10" i="57" s="1"/>
  <c r="Q14" i="57"/>
  <c r="S14" i="57" s="1"/>
  <c r="I60" i="57"/>
  <c r="J60" i="57" s="1"/>
  <c r="I51" i="57"/>
  <c r="J51" i="57" s="1"/>
  <c r="I8" i="57"/>
  <c r="J8" i="57" s="1"/>
  <c r="I55" i="57"/>
  <c r="J55" i="57" s="1"/>
  <c r="I36" i="57"/>
  <c r="J36" i="57" s="1"/>
  <c r="I56" i="57"/>
  <c r="J56" i="57" s="1"/>
  <c r="I52" i="57"/>
  <c r="J52" i="57" s="1"/>
  <c r="H17" i="57"/>
  <c r="I49" i="57"/>
  <c r="H20" i="57"/>
  <c r="Q32" i="57"/>
  <c r="S32" i="57" s="1"/>
  <c r="I58" i="57"/>
  <c r="J58" i="57" s="1"/>
  <c r="H38" i="57"/>
  <c r="Q38" i="57" s="1"/>
  <c r="J12" i="57"/>
  <c r="Q12" i="57"/>
  <c r="J35" i="57"/>
  <c r="Q35" i="57"/>
  <c r="S35" i="57" s="1"/>
  <c r="J19" i="57"/>
  <c r="Q19" i="57"/>
  <c r="S19" i="57" s="1"/>
  <c r="Q15" i="57"/>
  <c r="S15" i="57" s="1"/>
  <c r="H19" i="57"/>
  <c r="H35" i="57"/>
  <c r="I29" i="57"/>
  <c r="J29" i="57" s="1"/>
  <c r="Q31" i="57"/>
  <c r="S31" i="57" s="1"/>
  <c r="R17" i="56"/>
  <c r="T17" i="56" s="1"/>
  <c r="Q57" i="57"/>
  <c r="Q34" i="57"/>
  <c r="H33" i="57"/>
  <c r="I33" i="57"/>
  <c r="J33" i="57" s="1"/>
  <c r="Q50" i="57"/>
  <c r="I16" i="57"/>
  <c r="J16" i="57" s="1"/>
  <c r="H16" i="57"/>
  <c r="Q17" i="57"/>
  <c r="S17" i="57" s="1"/>
  <c r="Q20" i="57"/>
  <c r="Q39" i="57"/>
  <c r="Q54" i="57"/>
  <c r="Q8" i="56"/>
  <c r="H66" i="52"/>
  <c r="I85" i="52"/>
  <c r="J85" i="52" s="1"/>
  <c r="H91" i="52"/>
  <c r="J66" i="52"/>
  <c r="Q66" i="52"/>
  <c r="S66" i="52" s="1"/>
  <c r="H95" i="52"/>
  <c r="I55" i="52"/>
  <c r="J55" i="52" s="1"/>
  <c r="H12" i="52"/>
  <c r="Q67" i="52"/>
  <c r="S67" i="52" s="1"/>
  <c r="H76" i="52"/>
  <c r="H79" i="52"/>
  <c r="H50" i="52"/>
  <c r="I58" i="52"/>
  <c r="J58" i="52" s="1"/>
  <c r="Q99" i="52"/>
  <c r="S99" i="52" s="1"/>
  <c r="R47" i="52"/>
  <c r="T47" i="52" s="1"/>
  <c r="I63" i="52"/>
  <c r="J63" i="52" s="1"/>
  <c r="H78" i="52"/>
  <c r="Q98" i="52"/>
  <c r="J35" i="52"/>
  <c r="Q35" i="52"/>
  <c r="I94" i="52"/>
  <c r="J94" i="52" s="1"/>
  <c r="I60" i="52"/>
  <c r="J60" i="52" s="1"/>
  <c r="Q26" i="52"/>
  <c r="S26" i="52" s="1"/>
  <c r="H48" i="52"/>
  <c r="I81" i="52"/>
  <c r="J81" i="52" s="1"/>
  <c r="Q77" i="52"/>
  <c r="S77" i="52" s="1"/>
  <c r="Q9" i="52"/>
  <c r="S9" i="52" s="1"/>
  <c r="I83" i="52"/>
  <c r="J83" i="52" s="1"/>
  <c r="Q87" i="52"/>
  <c r="S87" i="52" s="1"/>
  <c r="I44" i="52"/>
  <c r="J44" i="52" s="1"/>
  <c r="I28" i="52"/>
  <c r="J28" i="52" s="1"/>
  <c r="H10" i="52"/>
  <c r="H8" i="52"/>
  <c r="I31" i="52"/>
  <c r="J31" i="52" s="1"/>
  <c r="I20" i="52"/>
  <c r="J20" i="52" s="1"/>
  <c r="I53" i="52"/>
  <c r="J53" i="52" s="1"/>
  <c r="I33" i="52"/>
  <c r="J33" i="52" s="1"/>
  <c r="H18" i="52"/>
  <c r="I64" i="52"/>
  <c r="J64" i="52" s="1"/>
  <c r="I59" i="52"/>
  <c r="J59" i="52" s="1"/>
  <c r="H61" i="52"/>
  <c r="H56" i="52"/>
  <c r="H65" i="52"/>
  <c r="I21" i="52"/>
  <c r="J21" i="52" s="1"/>
  <c r="I52" i="52"/>
  <c r="J52" i="52" s="1"/>
  <c r="Q88" i="52"/>
  <c r="S88" i="52" s="1"/>
  <c r="I25" i="52"/>
  <c r="J25" i="52" s="1"/>
  <c r="Q62" i="52"/>
  <c r="S62" i="52" s="1"/>
  <c r="Q56" i="52"/>
  <c r="S56" i="52" s="1"/>
  <c r="Q85" i="52"/>
  <c r="S85" i="52" s="1"/>
  <c r="Q96" i="52"/>
  <c r="S96" i="52" s="1"/>
  <c r="H89" i="52"/>
  <c r="I27" i="52"/>
  <c r="J27" i="52" s="1"/>
  <c r="I19" i="52"/>
  <c r="J19" i="52" s="1"/>
  <c r="I14" i="52"/>
  <c r="J14" i="52" s="1"/>
  <c r="I93" i="52"/>
  <c r="J54" i="52"/>
  <c r="Q54" i="52"/>
  <c r="S54" i="52" s="1"/>
  <c r="J12" i="52"/>
  <c r="Q12" i="52"/>
  <c r="Q65" i="52"/>
  <c r="S65" i="52" s="1"/>
  <c r="Q23" i="52"/>
  <c r="S23" i="52" s="1"/>
  <c r="Q18" i="52"/>
  <c r="S18" i="52" s="1"/>
  <c r="H54" i="52"/>
  <c r="I51" i="52"/>
  <c r="R8" i="53"/>
  <c r="T8" i="53" s="1"/>
  <c r="Q84" i="52"/>
  <c r="S84" i="52" s="1"/>
  <c r="Q50" i="52"/>
  <c r="S50" i="52" s="1"/>
  <c r="Q89" i="52"/>
  <c r="S89" i="52" s="1"/>
  <c r="Q30" i="52"/>
  <c r="S30" i="52" s="1"/>
  <c r="R17" i="53"/>
  <c r="T17" i="53" s="1"/>
  <c r="R26" i="53"/>
  <c r="T26" i="53" s="1"/>
  <c r="H86" i="52"/>
  <c r="I86" i="52"/>
  <c r="H32" i="52"/>
  <c r="I32" i="52"/>
  <c r="Q24" i="52"/>
  <c r="R26" i="52"/>
  <c r="T26" i="52" s="1"/>
  <c r="Q15" i="52"/>
  <c r="R29" i="52"/>
  <c r="T29" i="52" s="1"/>
  <c r="Q55" i="52"/>
  <c r="Q22" i="52"/>
  <c r="Q92" i="52"/>
  <c r="Q97" i="52"/>
  <c r="H82" i="52"/>
  <c r="I82" i="52"/>
  <c r="J82" i="52" s="1"/>
  <c r="R80" i="52"/>
  <c r="T80" i="52" s="1"/>
  <c r="Q46" i="52"/>
  <c r="Q79" i="52"/>
  <c r="H45" i="52"/>
  <c r="I45" i="52"/>
  <c r="Q48" i="52"/>
  <c r="H49" i="52"/>
  <c r="I49" i="52"/>
  <c r="Q90" i="52"/>
  <c r="S90" i="52" s="1"/>
  <c r="H17" i="52"/>
  <c r="I17" i="52"/>
  <c r="J17" i="52" s="1"/>
  <c r="Q91" i="52"/>
  <c r="S91" i="52" s="1"/>
  <c r="Q16" i="52"/>
  <c r="Q11" i="52"/>
  <c r="Q61" i="52"/>
  <c r="Q34" i="52"/>
  <c r="Q10" i="52"/>
  <c r="I13" i="52"/>
  <c r="J13" i="52" s="1"/>
  <c r="H13" i="52"/>
  <c r="Q78" i="52"/>
  <c r="S78" i="52" s="1"/>
  <c r="Q95" i="52"/>
  <c r="H57" i="52"/>
  <c r="I57" i="52"/>
  <c r="J57" i="52" s="1"/>
  <c r="R76" i="52"/>
  <c r="T76" i="52" s="1"/>
  <c r="Q8" i="52"/>
  <c r="Q96" i="48"/>
  <c r="S96" i="48" s="1"/>
  <c r="O63" i="48"/>
  <c r="O64" i="48"/>
  <c r="G64" i="48"/>
  <c r="I64" i="48" s="1"/>
  <c r="J64" i="48" s="1"/>
  <c r="O66" i="48"/>
  <c r="H17" i="49"/>
  <c r="I17" i="49"/>
  <c r="J17" i="49" s="1"/>
  <c r="I8" i="49"/>
  <c r="J8" i="49" s="1"/>
  <c r="H8" i="49"/>
  <c r="R26" i="49"/>
  <c r="T26" i="49" s="1"/>
  <c r="Q8" i="49"/>
  <c r="S8" i="49" s="1"/>
  <c r="Q17" i="49"/>
  <c r="S17" i="49" s="1"/>
  <c r="I26" i="49"/>
  <c r="J26" i="49" s="1"/>
  <c r="Q26" i="49"/>
  <c r="S26" i="49" s="1"/>
  <c r="H96" i="48"/>
  <c r="O11" i="48"/>
  <c r="G20" i="48"/>
  <c r="H20" i="48" s="1"/>
  <c r="O19" i="48"/>
  <c r="O21" i="48"/>
  <c r="G26" i="48"/>
  <c r="I26" i="48" s="1"/>
  <c r="J26" i="48" s="1"/>
  <c r="G30" i="48"/>
  <c r="H30" i="48" s="1"/>
  <c r="O55" i="48"/>
  <c r="O9" i="48"/>
  <c r="G18" i="48"/>
  <c r="G24" i="48"/>
  <c r="H24" i="48" s="1"/>
  <c r="O33" i="48"/>
  <c r="G10" i="48"/>
  <c r="I10" i="48" s="1"/>
  <c r="J10" i="48" s="1"/>
  <c r="G14" i="48"/>
  <c r="I14" i="48" s="1"/>
  <c r="J14" i="48" s="1"/>
  <c r="O23" i="48"/>
  <c r="O31" i="48"/>
  <c r="G46" i="48"/>
  <c r="H46" i="48" s="1"/>
  <c r="O50" i="48"/>
  <c r="G55" i="48"/>
  <c r="I55" i="48" s="1"/>
  <c r="J55" i="48" s="1"/>
  <c r="O13" i="48"/>
  <c r="O15" i="48"/>
  <c r="O17" i="48"/>
  <c r="G22" i="48"/>
  <c r="H22" i="48" s="1"/>
  <c r="O25" i="48"/>
  <c r="O27" i="48"/>
  <c r="O45" i="48"/>
  <c r="G66" i="48"/>
  <c r="I66" i="48" s="1"/>
  <c r="G8" i="48"/>
  <c r="H8" i="48" s="1"/>
  <c r="G28" i="48"/>
  <c r="H28" i="48" s="1"/>
  <c r="G44" i="48"/>
  <c r="H44" i="48" s="1"/>
  <c r="G12" i="48"/>
  <c r="H12" i="48" s="1"/>
  <c r="G16" i="48"/>
  <c r="H16" i="48" s="1"/>
  <c r="G32" i="48"/>
  <c r="I32" i="48" s="1"/>
  <c r="J32" i="48" s="1"/>
  <c r="I63" i="48"/>
  <c r="J63" i="48" s="1"/>
  <c r="H65" i="48"/>
  <c r="I65" i="48"/>
  <c r="J65" i="48" s="1"/>
  <c r="G34" i="48"/>
  <c r="I34" i="48" s="1"/>
  <c r="J34" i="48" s="1"/>
  <c r="G60" i="48"/>
  <c r="I60" i="48" s="1"/>
  <c r="J60" i="48" s="1"/>
  <c r="G62" i="48"/>
  <c r="I62" i="48" s="1"/>
  <c r="J62" i="48" s="1"/>
  <c r="G75" i="48"/>
  <c r="I75" i="48" s="1"/>
  <c r="J75" i="48" s="1"/>
  <c r="O76" i="48"/>
  <c r="G77" i="48"/>
  <c r="I77" i="48" s="1"/>
  <c r="J77" i="48" s="1"/>
  <c r="O78" i="48"/>
  <c r="G79" i="48"/>
  <c r="I79" i="48" s="1"/>
  <c r="J79" i="48" s="1"/>
  <c r="O80" i="48"/>
  <c r="G81" i="48"/>
  <c r="I81" i="48" s="1"/>
  <c r="J81" i="48" s="1"/>
  <c r="O82" i="48"/>
  <c r="G83" i="48"/>
  <c r="H83" i="48" s="1"/>
  <c r="O84" i="48"/>
  <c r="G85" i="48"/>
  <c r="I85" i="48" s="1"/>
  <c r="J85" i="48" s="1"/>
  <c r="O86" i="48"/>
  <c r="G87" i="48"/>
  <c r="I87" i="48" s="1"/>
  <c r="J87" i="48" s="1"/>
  <c r="O88" i="48"/>
  <c r="G89" i="48"/>
  <c r="H89" i="48" s="1"/>
  <c r="O90" i="48"/>
  <c r="G91" i="48"/>
  <c r="I91" i="48" s="1"/>
  <c r="J91" i="48" s="1"/>
  <c r="O92" i="48"/>
  <c r="G93" i="48"/>
  <c r="H93" i="48" s="1"/>
  <c r="O94" i="48"/>
  <c r="G95" i="48"/>
  <c r="I95" i="48" s="1"/>
  <c r="J95" i="48" s="1"/>
  <c r="O34" i="48"/>
  <c r="Q34" i="48" s="1"/>
  <c r="O83" i="48"/>
  <c r="G84" i="48"/>
  <c r="H84" i="48" s="1"/>
  <c r="G90" i="48"/>
  <c r="I90" i="48" s="1"/>
  <c r="J90" i="48" s="1"/>
  <c r="G35" i="48"/>
  <c r="H35" i="48" s="1"/>
  <c r="O35" i="48"/>
  <c r="O61" i="48"/>
  <c r="G56" i="48"/>
  <c r="I56" i="48" s="1"/>
  <c r="J56" i="48" s="1"/>
  <c r="O59" i="48"/>
  <c r="O57" i="48"/>
  <c r="G58" i="48"/>
  <c r="I58" i="48" s="1"/>
  <c r="J58" i="48" s="1"/>
  <c r="O47" i="48"/>
  <c r="G48" i="48"/>
  <c r="I48" i="48" s="1"/>
  <c r="J48" i="48" s="1"/>
  <c r="O49" i="48"/>
  <c r="G50" i="48"/>
  <c r="H50" i="48" s="1"/>
  <c r="O51" i="48"/>
  <c r="G52" i="48"/>
  <c r="I52" i="48" s="1"/>
  <c r="J52" i="48" s="1"/>
  <c r="O53" i="48"/>
  <c r="G54" i="48"/>
  <c r="I54" i="48" s="1"/>
  <c r="J54" i="48" s="1"/>
  <c r="I35" i="48"/>
  <c r="J35" i="48" s="1"/>
  <c r="O30" i="48"/>
  <c r="G31" i="48"/>
  <c r="H31" i="48" s="1"/>
  <c r="G47" i="48"/>
  <c r="I47" i="48" s="1"/>
  <c r="J47" i="48" s="1"/>
  <c r="G49" i="48"/>
  <c r="H49" i="48" s="1"/>
  <c r="O52" i="48"/>
  <c r="O56" i="48"/>
  <c r="G57" i="48"/>
  <c r="H57" i="48" s="1"/>
  <c r="O58" i="48"/>
  <c r="G59" i="48"/>
  <c r="I59" i="48" s="1"/>
  <c r="J59" i="48" s="1"/>
  <c r="G61" i="48"/>
  <c r="H61" i="48" s="1"/>
  <c r="O62" i="48"/>
  <c r="O75" i="48"/>
  <c r="G78" i="48"/>
  <c r="H78" i="48" s="1"/>
  <c r="G86" i="48"/>
  <c r="I86" i="48" s="1"/>
  <c r="J86" i="48" s="1"/>
  <c r="G25" i="48"/>
  <c r="H25" i="48" s="1"/>
  <c r="G45" i="48"/>
  <c r="H45" i="48" s="1"/>
  <c r="O22" i="48"/>
  <c r="O32" i="48"/>
  <c r="G21" i="48"/>
  <c r="H21" i="48" s="1"/>
  <c r="O8" i="48"/>
  <c r="G9" i="48"/>
  <c r="H9" i="48" s="1"/>
  <c r="O12" i="48"/>
  <c r="G27" i="48"/>
  <c r="H27" i="48" s="1"/>
  <c r="O26" i="48"/>
  <c r="O46" i="48"/>
  <c r="G53" i="48"/>
  <c r="H53" i="48" s="1"/>
  <c r="I76" i="48"/>
  <c r="J76" i="48" s="1"/>
  <c r="O18" i="48"/>
  <c r="G15" i="48"/>
  <c r="H15" i="48" s="1"/>
  <c r="G13" i="48"/>
  <c r="H13" i="48" s="1"/>
  <c r="G11" i="48"/>
  <c r="I11" i="48" s="1"/>
  <c r="J11" i="48" s="1"/>
  <c r="O16" i="48"/>
  <c r="O28" i="48"/>
  <c r="G29" i="48"/>
  <c r="I29" i="48" s="1"/>
  <c r="J29" i="48" s="1"/>
  <c r="O44" i="48"/>
  <c r="O48" i="48"/>
  <c r="G51" i="48"/>
  <c r="I51" i="48" s="1"/>
  <c r="J51" i="48" s="1"/>
  <c r="O10" i="48"/>
  <c r="O14" i="48"/>
  <c r="G17" i="48"/>
  <c r="I17" i="48" s="1"/>
  <c r="J17" i="48" s="1"/>
  <c r="G19" i="48"/>
  <c r="H19" i="48" s="1"/>
  <c r="G23" i="48"/>
  <c r="I23" i="48" s="1"/>
  <c r="I80" i="48"/>
  <c r="J80" i="48" s="1"/>
  <c r="I22" i="48"/>
  <c r="J22" i="48" s="1"/>
  <c r="H18" i="48"/>
  <c r="I18" i="48"/>
  <c r="J18" i="48" s="1"/>
  <c r="H26" i="48"/>
  <c r="I44" i="48"/>
  <c r="J44" i="48" s="1"/>
  <c r="I46" i="48"/>
  <c r="J46" i="48" s="1"/>
  <c r="I83" i="48"/>
  <c r="J83" i="48" s="1"/>
  <c r="H85" i="48"/>
  <c r="I94" i="48"/>
  <c r="J94" i="48" s="1"/>
  <c r="H94" i="48"/>
  <c r="I82" i="48"/>
  <c r="J82" i="48" s="1"/>
  <c r="H82" i="48"/>
  <c r="O24" i="48"/>
  <c r="G33" i="48"/>
  <c r="I24" i="48"/>
  <c r="J24" i="48" s="1"/>
  <c r="H59" i="48"/>
  <c r="O20" i="48"/>
  <c r="I93" i="48"/>
  <c r="J93" i="48" s="1"/>
  <c r="O29" i="48"/>
  <c r="I88" i="48"/>
  <c r="J88" i="48" s="1"/>
  <c r="I92" i="48"/>
  <c r="J92" i="48" s="1"/>
  <c r="H48" i="48"/>
  <c r="Q48" i="48"/>
  <c r="S48" i="48" s="1"/>
  <c r="Q75" i="48"/>
  <c r="S75" i="48" s="1"/>
  <c r="G89" i="42"/>
  <c r="I89" i="42" s="1"/>
  <c r="J89" i="42" s="1"/>
  <c r="O89" i="42"/>
  <c r="O90" i="42"/>
  <c r="Q89" i="42"/>
  <c r="S89" i="42" s="1"/>
  <c r="G90" i="42"/>
  <c r="H90" i="42" s="1"/>
  <c r="H89" i="42"/>
  <c r="G61" i="42"/>
  <c r="I61" i="42" s="1"/>
  <c r="J61" i="42" s="1"/>
  <c r="O61" i="42"/>
  <c r="O32" i="42"/>
  <c r="O31" i="42"/>
  <c r="O33" i="42"/>
  <c r="G33" i="42"/>
  <c r="H33" i="42" s="1"/>
  <c r="G32" i="42"/>
  <c r="I32" i="42" s="1"/>
  <c r="G31" i="42"/>
  <c r="H31" i="42" s="1"/>
  <c r="Q45" i="68" l="1"/>
  <c r="Q22" i="68"/>
  <c r="R35" i="68"/>
  <c r="T35" i="68" s="1"/>
  <c r="S45" i="68"/>
  <c r="R45" i="68"/>
  <c r="T45" i="68" s="1"/>
  <c r="R19" i="68"/>
  <c r="T19" i="68" s="1"/>
  <c r="S22" i="68"/>
  <c r="R22" i="68"/>
  <c r="T22" i="68" s="1"/>
  <c r="S8" i="69"/>
  <c r="R8" i="69"/>
  <c r="T8" i="69" s="1"/>
  <c r="R39" i="68"/>
  <c r="T39" i="68" s="1"/>
  <c r="R20" i="68"/>
  <c r="T20" i="68" s="1"/>
  <c r="Q42" i="68"/>
  <c r="S42" i="68" s="1"/>
  <c r="Q36" i="68"/>
  <c r="S36" i="68" s="1"/>
  <c r="Q10" i="68"/>
  <c r="S10" i="68" s="1"/>
  <c r="Q38" i="68"/>
  <c r="S38" i="68" s="1"/>
  <c r="R15" i="68"/>
  <c r="T15" i="68" s="1"/>
  <c r="Q57" i="68"/>
  <c r="S57" i="68" s="1"/>
  <c r="Q40" i="68"/>
  <c r="R40" i="68" s="1"/>
  <c r="T40" i="68" s="1"/>
  <c r="R61" i="68"/>
  <c r="T61" i="68" s="1"/>
  <c r="R43" i="68"/>
  <c r="T43" i="68" s="1"/>
  <c r="R11" i="68"/>
  <c r="T11" i="68" s="1"/>
  <c r="Q59" i="68"/>
  <c r="R59" i="68" s="1"/>
  <c r="T59" i="68" s="1"/>
  <c r="R56" i="68"/>
  <c r="T56" i="68" s="1"/>
  <c r="R34" i="68"/>
  <c r="T34" i="68" s="1"/>
  <c r="J32" i="68"/>
  <c r="Q32" i="68"/>
  <c r="R37" i="68"/>
  <c r="T37" i="68" s="1"/>
  <c r="R66" i="68"/>
  <c r="T66" i="68" s="1"/>
  <c r="R17" i="68"/>
  <c r="T17" i="68" s="1"/>
  <c r="Q55" i="68"/>
  <c r="R44" i="68"/>
  <c r="T44" i="68" s="1"/>
  <c r="R65" i="68"/>
  <c r="T65" i="68" s="1"/>
  <c r="R12" i="68"/>
  <c r="T12" i="68" s="1"/>
  <c r="R58" i="68"/>
  <c r="T58" i="68" s="1"/>
  <c r="S13" i="68"/>
  <c r="R13" i="68"/>
  <c r="T13" i="68" s="1"/>
  <c r="R41" i="68"/>
  <c r="T41" i="68" s="1"/>
  <c r="S33" i="68"/>
  <c r="R33" i="68"/>
  <c r="T33" i="68" s="1"/>
  <c r="R62" i="68"/>
  <c r="T62" i="68" s="1"/>
  <c r="S9" i="68"/>
  <c r="R9" i="68"/>
  <c r="T9" i="68" s="1"/>
  <c r="R63" i="68"/>
  <c r="T63" i="68" s="1"/>
  <c r="R64" i="68"/>
  <c r="T64" i="68" s="1"/>
  <c r="R21" i="68"/>
  <c r="T21" i="68" s="1"/>
  <c r="S60" i="68"/>
  <c r="R60" i="68"/>
  <c r="T60" i="68" s="1"/>
  <c r="S18" i="68"/>
  <c r="R18" i="68"/>
  <c r="T18" i="68" s="1"/>
  <c r="S14" i="68"/>
  <c r="R14" i="68"/>
  <c r="T14" i="68" s="1"/>
  <c r="S16" i="68"/>
  <c r="R16" i="68"/>
  <c r="T16" i="68" s="1"/>
  <c r="R17" i="65"/>
  <c r="T17" i="65" s="1"/>
  <c r="S21" i="64"/>
  <c r="R21" i="64"/>
  <c r="T21" i="64" s="1"/>
  <c r="Q61" i="64"/>
  <c r="R61" i="64" s="1"/>
  <c r="T61" i="64" s="1"/>
  <c r="Q11" i="64"/>
  <c r="Q63" i="64"/>
  <c r="R63" i="64" s="1"/>
  <c r="T63" i="64" s="1"/>
  <c r="R13" i="64"/>
  <c r="T13" i="64" s="1"/>
  <c r="Q56" i="64"/>
  <c r="S56" i="64" s="1"/>
  <c r="Q54" i="64"/>
  <c r="R54" i="64" s="1"/>
  <c r="T54" i="64" s="1"/>
  <c r="Q62" i="64"/>
  <c r="S62" i="64" s="1"/>
  <c r="Q33" i="64"/>
  <c r="R33" i="64" s="1"/>
  <c r="T33" i="64" s="1"/>
  <c r="Q14" i="64"/>
  <c r="S14" i="64" s="1"/>
  <c r="Q58" i="64"/>
  <c r="S58" i="64" s="1"/>
  <c r="Q36" i="64"/>
  <c r="S36" i="64" s="1"/>
  <c r="R17" i="64"/>
  <c r="T17" i="64" s="1"/>
  <c r="J9" i="64"/>
  <c r="Q19" i="64"/>
  <c r="S19" i="64" s="1"/>
  <c r="J60" i="64"/>
  <c r="Q16" i="64"/>
  <c r="S16" i="64" s="1"/>
  <c r="Q18" i="64"/>
  <c r="S18" i="64" s="1"/>
  <c r="Q57" i="64"/>
  <c r="S57" i="64" s="1"/>
  <c r="R15" i="64"/>
  <c r="T15" i="64" s="1"/>
  <c r="Q8" i="64"/>
  <c r="R8" i="64" s="1"/>
  <c r="T8" i="64" s="1"/>
  <c r="Q10" i="64"/>
  <c r="R10" i="64" s="1"/>
  <c r="T10" i="64" s="1"/>
  <c r="Q39" i="64"/>
  <c r="Q37" i="64"/>
  <c r="R37" i="64" s="1"/>
  <c r="T37" i="64" s="1"/>
  <c r="Q35" i="64"/>
  <c r="S35" i="64" s="1"/>
  <c r="Q40" i="64"/>
  <c r="S40" i="64" s="1"/>
  <c r="Q31" i="64"/>
  <c r="S31" i="64" s="1"/>
  <c r="Q41" i="64"/>
  <c r="Q32" i="64"/>
  <c r="S32" i="64" s="1"/>
  <c r="R12" i="64"/>
  <c r="T12" i="64" s="1"/>
  <c r="S65" i="64"/>
  <c r="R65" i="64"/>
  <c r="T65" i="64" s="1"/>
  <c r="S42" i="64"/>
  <c r="R42" i="64"/>
  <c r="T42" i="64" s="1"/>
  <c r="S8" i="65"/>
  <c r="R8" i="65"/>
  <c r="T8" i="65" s="1"/>
  <c r="S38" i="64"/>
  <c r="R38" i="64"/>
  <c r="T38" i="64" s="1"/>
  <c r="S64" i="64"/>
  <c r="R64" i="64"/>
  <c r="T64" i="64" s="1"/>
  <c r="S9" i="64"/>
  <c r="R9" i="64"/>
  <c r="T9" i="64" s="1"/>
  <c r="S59" i="64"/>
  <c r="R59" i="64"/>
  <c r="T59" i="64" s="1"/>
  <c r="S60" i="64"/>
  <c r="R60" i="64"/>
  <c r="T60" i="64" s="1"/>
  <c r="S63" i="64"/>
  <c r="S43" i="64"/>
  <c r="R43" i="64"/>
  <c r="T43" i="64" s="1"/>
  <c r="S55" i="64"/>
  <c r="R55" i="64"/>
  <c r="T55" i="64" s="1"/>
  <c r="S66" i="64"/>
  <c r="R66" i="64"/>
  <c r="T66" i="64" s="1"/>
  <c r="S20" i="64"/>
  <c r="R20" i="64"/>
  <c r="T20" i="64" s="1"/>
  <c r="S11" i="64"/>
  <c r="R11" i="64"/>
  <c r="T11" i="64" s="1"/>
  <c r="S34" i="64"/>
  <c r="R34" i="64"/>
  <c r="T34" i="64" s="1"/>
  <c r="S61" i="64"/>
  <c r="S22" i="60"/>
  <c r="R22" i="60"/>
  <c r="T22" i="60" s="1"/>
  <c r="S21" i="60"/>
  <c r="R21" i="60"/>
  <c r="T21" i="60" s="1"/>
  <c r="Q10" i="60"/>
  <c r="S10" i="60" s="1"/>
  <c r="R38" i="60"/>
  <c r="T38" i="60" s="1"/>
  <c r="Q36" i="60"/>
  <c r="S36" i="60" s="1"/>
  <c r="R58" i="60"/>
  <c r="T58" i="60" s="1"/>
  <c r="Q13" i="60"/>
  <c r="S13" i="60" s="1"/>
  <c r="Q57" i="60"/>
  <c r="S57" i="60" s="1"/>
  <c r="Q61" i="60"/>
  <c r="S61" i="60" s="1"/>
  <c r="R31" i="60"/>
  <c r="T31" i="60" s="1"/>
  <c r="R56" i="60"/>
  <c r="T56" i="60" s="1"/>
  <c r="Q41" i="60"/>
  <c r="S41" i="60" s="1"/>
  <c r="Q35" i="60"/>
  <c r="S35" i="60" s="1"/>
  <c r="R40" i="60"/>
  <c r="T40" i="60" s="1"/>
  <c r="R20" i="60"/>
  <c r="T20" i="60" s="1"/>
  <c r="J53" i="60"/>
  <c r="Q53" i="60"/>
  <c r="S19" i="60"/>
  <c r="R19" i="60"/>
  <c r="T19" i="60" s="1"/>
  <c r="S33" i="60"/>
  <c r="R33" i="60"/>
  <c r="T33" i="60" s="1"/>
  <c r="S37" i="60"/>
  <c r="R37" i="60"/>
  <c r="T37" i="60" s="1"/>
  <c r="S63" i="60"/>
  <c r="R63" i="60"/>
  <c r="T63" i="60" s="1"/>
  <c r="S39" i="60"/>
  <c r="R39" i="60"/>
  <c r="T39" i="60" s="1"/>
  <c r="S55" i="60"/>
  <c r="R55" i="60"/>
  <c r="T55" i="60" s="1"/>
  <c r="S32" i="60"/>
  <c r="R32" i="60"/>
  <c r="T32" i="60" s="1"/>
  <c r="S15" i="60"/>
  <c r="R15" i="60"/>
  <c r="T15" i="60" s="1"/>
  <c r="S54" i="60"/>
  <c r="R54" i="60"/>
  <c r="T54" i="60" s="1"/>
  <c r="S9" i="60"/>
  <c r="R9" i="60"/>
  <c r="T9" i="60" s="1"/>
  <c r="S8" i="60"/>
  <c r="R8" i="60"/>
  <c r="T8" i="60" s="1"/>
  <c r="S59" i="60"/>
  <c r="R59" i="60"/>
  <c r="T59" i="60" s="1"/>
  <c r="R35" i="60"/>
  <c r="T35" i="60" s="1"/>
  <c r="S62" i="60"/>
  <c r="R62" i="60"/>
  <c r="T62" i="60" s="1"/>
  <c r="S17" i="60"/>
  <c r="R17" i="60"/>
  <c r="T17" i="60" s="1"/>
  <c r="S12" i="60"/>
  <c r="R12" i="60"/>
  <c r="T12" i="60" s="1"/>
  <c r="S16" i="60"/>
  <c r="R16" i="60"/>
  <c r="T16" i="60" s="1"/>
  <c r="Q11" i="57"/>
  <c r="Q52" i="57"/>
  <c r="S52" i="57" s="1"/>
  <c r="J53" i="57"/>
  <c r="Q36" i="57"/>
  <c r="R36" i="57" s="1"/>
  <c r="T36" i="57" s="1"/>
  <c r="Q40" i="57"/>
  <c r="S40" i="57" s="1"/>
  <c r="R32" i="57"/>
  <c r="T32" i="57" s="1"/>
  <c r="Q60" i="57"/>
  <c r="S60" i="57" s="1"/>
  <c r="Q9" i="57"/>
  <c r="R9" i="57" s="1"/>
  <c r="T9" i="57" s="1"/>
  <c r="Q37" i="57"/>
  <c r="S37" i="57" s="1"/>
  <c r="Q30" i="57"/>
  <c r="R30" i="57" s="1"/>
  <c r="T30" i="57" s="1"/>
  <c r="R35" i="57"/>
  <c r="T35" i="57" s="1"/>
  <c r="Q51" i="57"/>
  <c r="S51" i="57" s="1"/>
  <c r="Q10" i="57"/>
  <c r="S10" i="57" s="1"/>
  <c r="Q56" i="57"/>
  <c r="S56" i="57" s="1"/>
  <c r="Q8" i="57"/>
  <c r="S8" i="57" s="1"/>
  <c r="R14" i="57"/>
  <c r="T14" i="57" s="1"/>
  <c r="Q59" i="57"/>
  <c r="S59" i="57" s="1"/>
  <c r="R31" i="57"/>
  <c r="T31" i="57" s="1"/>
  <c r="Q29" i="57"/>
  <c r="S29" i="57" s="1"/>
  <c r="Q13" i="57"/>
  <c r="S13" i="57" s="1"/>
  <c r="Q58" i="57"/>
  <c r="S58" i="57" s="1"/>
  <c r="R19" i="57"/>
  <c r="T19" i="57" s="1"/>
  <c r="Q55" i="57"/>
  <c r="J49" i="57"/>
  <c r="Q49" i="57"/>
  <c r="R52" i="57"/>
  <c r="T52" i="57" s="1"/>
  <c r="S12" i="57"/>
  <c r="R12" i="57"/>
  <c r="T12" i="57" s="1"/>
  <c r="R15" i="57"/>
  <c r="T15" i="57" s="1"/>
  <c r="S57" i="57"/>
  <c r="R57" i="57"/>
  <c r="T57" i="57" s="1"/>
  <c r="S38" i="57"/>
  <c r="R38" i="57"/>
  <c r="T38" i="57" s="1"/>
  <c r="S34" i="57"/>
  <c r="R34" i="57"/>
  <c r="T34" i="57" s="1"/>
  <c r="R17" i="57"/>
  <c r="T17" i="57" s="1"/>
  <c r="R18" i="57"/>
  <c r="T18" i="57" s="1"/>
  <c r="R60" i="57"/>
  <c r="T60" i="57" s="1"/>
  <c r="Q16" i="57"/>
  <c r="S50" i="57"/>
  <c r="R50" i="57"/>
  <c r="T50" i="57" s="1"/>
  <c r="S53" i="57"/>
  <c r="R53" i="57"/>
  <c r="T53" i="57" s="1"/>
  <c r="S54" i="57"/>
  <c r="R54" i="57"/>
  <c r="T54" i="57" s="1"/>
  <c r="S11" i="57"/>
  <c r="R11" i="57"/>
  <c r="T11" i="57" s="1"/>
  <c r="S9" i="57"/>
  <c r="S20" i="57"/>
  <c r="R20" i="57"/>
  <c r="T20" i="57" s="1"/>
  <c r="Q33" i="57"/>
  <c r="S36" i="57"/>
  <c r="S39" i="57"/>
  <c r="R39" i="57"/>
  <c r="T39" i="57" s="1"/>
  <c r="S8" i="56"/>
  <c r="R8" i="56"/>
  <c r="T8" i="56" s="1"/>
  <c r="Q58" i="52"/>
  <c r="S58" i="52" s="1"/>
  <c r="R66" i="52"/>
  <c r="T66" i="52" s="1"/>
  <c r="R87" i="52"/>
  <c r="T87" i="52" s="1"/>
  <c r="R77" i="52"/>
  <c r="T77" i="52" s="1"/>
  <c r="Q21" i="52"/>
  <c r="S21" i="52" s="1"/>
  <c r="Q81" i="52"/>
  <c r="R67" i="52"/>
  <c r="T67" i="52" s="1"/>
  <c r="Q60" i="52"/>
  <c r="S60" i="52" s="1"/>
  <c r="Q94" i="52"/>
  <c r="R99" i="52"/>
  <c r="T99" i="52" s="1"/>
  <c r="R89" i="52"/>
  <c r="T89" i="52" s="1"/>
  <c r="Q31" i="52"/>
  <c r="R31" i="52" s="1"/>
  <c r="T31" i="52" s="1"/>
  <c r="S98" i="52"/>
  <c r="R98" i="52"/>
  <c r="T98" i="52" s="1"/>
  <c r="Q53" i="52"/>
  <c r="S53" i="52" s="1"/>
  <c r="R9" i="52"/>
  <c r="T9" i="52" s="1"/>
  <c r="Q64" i="52"/>
  <c r="R64" i="52" s="1"/>
  <c r="T64" i="52" s="1"/>
  <c r="Q63" i="52"/>
  <c r="S63" i="52" s="1"/>
  <c r="R96" i="52"/>
  <c r="T96" i="52" s="1"/>
  <c r="Q44" i="52"/>
  <c r="S44" i="52" s="1"/>
  <c r="S35" i="52"/>
  <c r="R35" i="52"/>
  <c r="T35" i="52" s="1"/>
  <c r="Q28" i="52"/>
  <c r="S28" i="52" s="1"/>
  <c r="Q14" i="52"/>
  <c r="S14" i="52" s="1"/>
  <c r="Q19" i="52"/>
  <c r="S19" i="52" s="1"/>
  <c r="R88" i="52"/>
  <c r="T88" i="52" s="1"/>
  <c r="Q59" i="52"/>
  <c r="Q83" i="52"/>
  <c r="S83" i="52" s="1"/>
  <c r="Q52" i="52"/>
  <c r="Q20" i="52"/>
  <c r="S20" i="52" s="1"/>
  <c r="Q25" i="52"/>
  <c r="S25" i="52" s="1"/>
  <c r="R65" i="52"/>
  <c r="T65" i="52" s="1"/>
  <c r="R62" i="52"/>
  <c r="T62" i="52" s="1"/>
  <c r="Q33" i="52"/>
  <c r="R23" i="52"/>
  <c r="T23" i="52" s="1"/>
  <c r="R58" i="52"/>
  <c r="T58" i="52" s="1"/>
  <c r="R18" i="52"/>
  <c r="T18" i="52" s="1"/>
  <c r="R56" i="52"/>
  <c r="T56" i="52" s="1"/>
  <c r="R85" i="52"/>
  <c r="T85" i="52" s="1"/>
  <c r="J93" i="52"/>
  <c r="Q93" i="52"/>
  <c r="R54" i="52"/>
  <c r="T54" i="52" s="1"/>
  <c r="Q27" i="52"/>
  <c r="S27" i="52" s="1"/>
  <c r="R30" i="52"/>
  <c r="T30" i="52" s="1"/>
  <c r="J51" i="52"/>
  <c r="Q51" i="52"/>
  <c r="S12" i="52"/>
  <c r="R12" i="52"/>
  <c r="T12" i="52" s="1"/>
  <c r="R84" i="52"/>
  <c r="T84" i="52" s="1"/>
  <c r="R90" i="52"/>
  <c r="T90" i="52" s="1"/>
  <c r="R78" i="52"/>
  <c r="T78" i="52" s="1"/>
  <c r="R50" i="52"/>
  <c r="T50" i="52" s="1"/>
  <c r="R21" i="52"/>
  <c r="T21" i="52" s="1"/>
  <c r="R14" i="52"/>
  <c r="T14" i="52" s="1"/>
  <c r="Q82" i="52"/>
  <c r="Q13" i="52"/>
  <c r="S13" i="52" s="1"/>
  <c r="S64" i="52"/>
  <c r="S16" i="52"/>
  <c r="R16" i="52"/>
  <c r="T16" i="52" s="1"/>
  <c r="S79" i="52"/>
  <c r="R79" i="52"/>
  <c r="T79" i="52" s="1"/>
  <c r="S97" i="52"/>
  <c r="R97" i="52"/>
  <c r="T97" i="52" s="1"/>
  <c r="Q57" i="52"/>
  <c r="S10" i="52"/>
  <c r="R10" i="52"/>
  <c r="T10" i="52" s="1"/>
  <c r="S46" i="52"/>
  <c r="R46" i="52"/>
  <c r="T46" i="52" s="1"/>
  <c r="S48" i="52"/>
  <c r="R48" i="52"/>
  <c r="T48" i="52" s="1"/>
  <c r="S95" i="52"/>
  <c r="R95" i="52"/>
  <c r="T95" i="52" s="1"/>
  <c r="S92" i="52"/>
  <c r="R92" i="52"/>
  <c r="T92" i="52" s="1"/>
  <c r="S24" i="52"/>
  <c r="R24" i="52"/>
  <c r="T24" i="52" s="1"/>
  <c r="Q17" i="52"/>
  <c r="R20" i="52"/>
  <c r="T20" i="52" s="1"/>
  <c r="S55" i="52"/>
  <c r="R55" i="52"/>
  <c r="T55" i="52" s="1"/>
  <c r="S22" i="52"/>
  <c r="R22" i="52"/>
  <c r="T22" i="52" s="1"/>
  <c r="J49" i="52"/>
  <c r="Q49" i="52"/>
  <c r="S34" i="52"/>
  <c r="R34" i="52"/>
  <c r="T34" i="52" s="1"/>
  <c r="S11" i="52"/>
  <c r="R11" i="52"/>
  <c r="T11" i="52" s="1"/>
  <c r="J45" i="52"/>
  <c r="Q45" i="52"/>
  <c r="J86" i="52"/>
  <c r="Q86" i="52"/>
  <c r="R91" i="52"/>
  <c r="T91" i="52" s="1"/>
  <c r="S81" i="52"/>
  <c r="R81" i="52"/>
  <c r="T81" i="52" s="1"/>
  <c r="S61" i="52"/>
  <c r="R61" i="52"/>
  <c r="T61" i="52" s="1"/>
  <c r="R60" i="52"/>
  <c r="T60" i="52" s="1"/>
  <c r="S8" i="52"/>
  <c r="R8" i="52"/>
  <c r="T8" i="52" s="1"/>
  <c r="S31" i="52"/>
  <c r="S94" i="52"/>
  <c r="R94" i="52"/>
  <c r="T94" i="52" s="1"/>
  <c r="S15" i="52"/>
  <c r="R15" i="52"/>
  <c r="T15" i="52" s="1"/>
  <c r="J32" i="52"/>
  <c r="Q32" i="52"/>
  <c r="I16" i="48"/>
  <c r="H64" i="48"/>
  <c r="H32" i="48"/>
  <c r="H95" i="48"/>
  <c r="I89" i="48"/>
  <c r="J89" i="48" s="1"/>
  <c r="H58" i="48"/>
  <c r="I12" i="48"/>
  <c r="J12" i="48" s="1"/>
  <c r="I30" i="48"/>
  <c r="J30" i="48" s="1"/>
  <c r="R96" i="48"/>
  <c r="T96" i="48" s="1"/>
  <c r="R17" i="49"/>
  <c r="T17" i="49" s="1"/>
  <c r="R8" i="49"/>
  <c r="T8" i="49" s="1"/>
  <c r="J66" i="48"/>
  <c r="Q66" i="48"/>
  <c r="H14" i="48"/>
  <c r="I49" i="48"/>
  <c r="J49" i="48" s="1"/>
  <c r="I8" i="48"/>
  <c r="J8" i="48" s="1"/>
  <c r="H10" i="48"/>
  <c r="H55" i="48"/>
  <c r="I78" i="48"/>
  <c r="J78" i="48" s="1"/>
  <c r="I20" i="48"/>
  <c r="J20" i="48" s="1"/>
  <c r="H34" i="48"/>
  <c r="H66" i="48"/>
  <c r="Q65" i="48"/>
  <c r="H62" i="48"/>
  <c r="H91" i="48"/>
  <c r="I28" i="48"/>
  <c r="J28" i="48" s="1"/>
  <c r="Q64" i="48"/>
  <c r="H75" i="48"/>
  <c r="Q79" i="48"/>
  <c r="S79" i="48" s="1"/>
  <c r="Q35" i="48"/>
  <c r="S35" i="48" s="1"/>
  <c r="H81" i="48"/>
  <c r="Q60" i="48"/>
  <c r="S60" i="48" s="1"/>
  <c r="H60" i="48"/>
  <c r="I31" i="48"/>
  <c r="J31" i="48" s="1"/>
  <c r="I21" i="48"/>
  <c r="J21" i="48" s="1"/>
  <c r="H79" i="48"/>
  <c r="H87" i="48"/>
  <c r="H47" i="48"/>
  <c r="H77" i="48"/>
  <c r="H56" i="48"/>
  <c r="I50" i="48"/>
  <c r="J50" i="48" s="1"/>
  <c r="S34" i="48"/>
  <c r="R34" i="48"/>
  <c r="T34" i="48" s="1"/>
  <c r="H90" i="48"/>
  <c r="Q90" i="48" s="1"/>
  <c r="S90" i="48" s="1"/>
  <c r="I84" i="48"/>
  <c r="I25" i="48"/>
  <c r="J25" i="48" s="1"/>
  <c r="Q56" i="48"/>
  <c r="S56" i="48" s="1"/>
  <c r="Q17" i="48"/>
  <c r="R17" i="48" s="1"/>
  <c r="T17" i="48" s="1"/>
  <c r="I61" i="48"/>
  <c r="J61" i="48" s="1"/>
  <c r="H54" i="48"/>
  <c r="H52" i="48"/>
  <c r="Q52" i="48"/>
  <c r="S52" i="48" s="1"/>
  <c r="I45" i="48"/>
  <c r="J45" i="48" s="1"/>
  <c r="H86" i="48"/>
  <c r="H11" i="48"/>
  <c r="I57" i="48"/>
  <c r="J57" i="48" s="1"/>
  <c r="I27" i="48"/>
  <c r="J27" i="48" s="1"/>
  <c r="I53" i="48"/>
  <c r="J53" i="48" s="1"/>
  <c r="I13" i="48"/>
  <c r="J13" i="48" s="1"/>
  <c r="Q80" i="48"/>
  <c r="S80" i="48" s="1"/>
  <c r="I15" i="48"/>
  <c r="J15" i="48" s="1"/>
  <c r="H29" i="48"/>
  <c r="H17" i="48"/>
  <c r="I9" i="48"/>
  <c r="J9" i="48" s="1"/>
  <c r="Q14" i="48"/>
  <c r="S14" i="48" s="1"/>
  <c r="Q76" i="48"/>
  <c r="S76" i="48" s="1"/>
  <c r="Q32" i="48"/>
  <c r="S32" i="48" s="1"/>
  <c r="H23" i="48"/>
  <c r="Q26" i="48"/>
  <c r="S26" i="48" s="1"/>
  <c r="H51" i="48"/>
  <c r="J23" i="48"/>
  <c r="Q23" i="48"/>
  <c r="S23" i="48" s="1"/>
  <c r="Q82" i="48"/>
  <c r="S82" i="48" s="1"/>
  <c r="I19" i="48"/>
  <c r="J19" i="48" s="1"/>
  <c r="Q77" i="48"/>
  <c r="S77" i="48" s="1"/>
  <c r="Q49" i="48"/>
  <c r="Q59" i="48"/>
  <c r="S59" i="48" s="1"/>
  <c r="Q62" i="48"/>
  <c r="S62" i="48" s="1"/>
  <c r="R79" i="48"/>
  <c r="T79" i="48" s="1"/>
  <c r="Q88" i="48"/>
  <c r="S88" i="48" s="1"/>
  <c r="Q55" i="48"/>
  <c r="S55" i="48" s="1"/>
  <c r="Q95" i="48"/>
  <c r="S95" i="48" s="1"/>
  <c r="Q58" i="48"/>
  <c r="Q93" i="48"/>
  <c r="S93" i="48" s="1"/>
  <c r="Q28" i="48"/>
  <c r="Q91" i="48"/>
  <c r="S91" i="48" s="1"/>
  <c r="Q54" i="48"/>
  <c r="S54" i="48" s="1"/>
  <c r="Q83" i="48"/>
  <c r="S83" i="48" s="1"/>
  <c r="Q46" i="48"/>
  <c r="S46" i="48" s="1"/>
  <c r="Q86" i="48"/>
  <c r="S86" i="48" s="1"/>
  <c r="Q78" i="48"/>
  <c r="Q11" i="48"/>
  <c r="Q20" i="48"/>
  <c r="S20" i="48" s="1"/>
  <c r="J16" i="48"/>
  <c r="Q16" i="48"/>
  <c r="I33" i="48"/>
  <c r="H33" i="48"/>
  <c r="R75" i="48"/>
  <c r="T75" i="48" s="1"/>
  <c r="Q24" i="48"/>
  <c r="S24" i="48" s="1"/>
  <c r="Q51" i="48"/>
  <c r="R56" i="48"/>
  <c r="T56" i="48" s="1"/>
  <c r="Q47" i="48"/>
  <c r="Q89" i="48"/>
  <c r="Q18" i="48"/>
  <c r="Q10" i="48"/>
  <c r="Q22" i="48"/>
  <c r="R48" i="48"/>
  <c r="T48" i="48" s="1"/>
  <c r="Q15" i="48"/>
  <c r="Q63" i="48"/>
  <c r="Q94" i="48"/>
  <c r="Q85" i="48"/>
  <c r="Q45" i="48"/>
  <c r="Q12" i="48"/>
  <c r="R26" i="48"/>
  <c r="T26" i="48" s="1"/>
  <c r="Q92" i="48"/>
  <c r="Q29" i="48"/>
  <c r="S29" i="48" s="1"/>
  <c r="Q81" i="48"/>
  <c r="Q87" i="48"/>
  <c r="Q44" i="48"/>
  <c r="H61" i="42"/>
  <c r="H32" i="42"/>
  <c r="R89" i="42"/>
  <c r="T89" i="42" s="1"/>
  <c r="I90" i="42"/>
  <c r="I33" i="42"/>
  <c r="J33" i="42" s="1"/>
  <c r="Q33" i="42"/>
  <c r="S33" i="42" s="1"/>
  <c r="Q61" i="42"/>
  <c r="J32" i="42"/>
  <c r="Q32" i="42"/>
  <c r="I31" i="42"/>
  <c r="R33" i="42"/>
  <c r="T33" i="42" s="1"/>
  <c r="R10" i="68" l="1"/>
  <c r="T10" i="68" s="1"/>
  <c r="R42" i="68"/>
  <c r="T42" i="68" s="1"/>
  <c r="R36" i="68"/>
  <c r="T36" i="68" s="1"/>
  <c r="R57" i="68"/>
  <c r="T57" i="68" s="1"/>
  <c r="S59" i="68"/>
  <c r="R38" i="68"/>
  <c r="T38" i="68" s="1"/>
  <c r="S40" i="68"/>
  <c r="S32" i="68"/>
  <c r="R32" i="68"/>
  <c r="T32" i="68" s="1"/>
  <c r="S55" i="68"/>
  <c r="R55" i="68"/>
  <c r="T55" i="68" s="1"/>
  <c r="R14" i="64"/>
  <c r="T14" i="64" s="1"/>
  <c r="R56" i="64"/>
  <c r="T56" i="64" s="1"/>
  <c r="S33" i="64"/>
  <c r="R62" i="64"/>
  <c r="T62" i="64" s="1"/>
  <c r="S54" i="64"/>
  <c r="R36" i="64"/>
  <c r="T36" i="64" s="1"/>
  <c r="R57" i="64"/>
  <c r="T57" i="64" s="1"/>
  <c r="R58" i="64"/>
  <c r="T58" i="64" s="1"/>
  <c r="R40" i="64"/>
  <c r="T40" i="64" s="1"/>
  <c r="S10" i="64"/>
  <c r="R31" i="64"/>
  <c r="T31" i="64" s="1"/>
  <c r="R32" i="64"/>
  <c r="T32" i="64" s="1"/>
  <c r="R19" i="64"/>
  <c r="T19" i="64" s="1"/>
  <c r="R18" i="64"/>
  <c r="T18" i="64" s="1"/>
  <c r="R16" i="64"/>
  <c r="T16" i="64" s="1"/>
  <c r="S8" i="64"/>
  <c r="R35" i="64"/>
  <c r="T35" i="64" s="1"/>
  <c r="S37" i="64"/>
  <c r="S39" i="64"/>
  <c r="R39" i="64"/>
  <c r="T39" i="64" s="1"/>
  <c r="S41" i="64"/>
  <c r="R41" i="64"/>
  <c r="T41" i="64" s="1"/>
  <c r="R10" i="60"/>
  <c r="T10" i="60" s="1"/>
  <c r="R41" i="60"/>
  <c r="T41" i="60" s="1"/>
  <c r="R13" i="60"/>
  <c r="T13" i="60" s="1"/>
  <c r="R36" i="60"/>
  <c r="T36" i="60" s="1"/>
  <c r="R57" i="60"/>
  <c r="T57" i="60" s="1"/>
  <c r="R61" i="60"/>
  <c r="T61" i="60" s="1"/>
  <c r="S53" i="60"/>
  <c r="R53" i="60"/>
  <c r="T53" i="60" s="1"/>
  <c r="S30" i="57"/>
  <c r="R40" i="57"/>
  <c r="T40" i="57" s="1"/>
  <c r="R37" i="57"/>
  <c r="T37" i="57" s="1"/>
  <c r="R8" i="57"/>
  <c r="T8" i="57" s="1"/>
  <c r="R51" i="57"/>
  <c r="T51" i="57" s="1"/>
  <c r="R58" i="57"/>
  <c r="T58" i="57" s="1"/>
  <c r="R10" i="57"/>
  <c r="T10" i="57" s="1"/>
  <c r="R56" i="57"/>
  <c r="T56" i="57" s="1"/>
  <c r="R29" i="57"/>
  <c r="T29" i="57" s="1"/>
  <c r="R59" i="57"/>
  <c r="T59" i="57" s="1"/>
  <c r="R13" i="57"/>
  <c r="T13" i="57" s="1"/>
  <c r="S55" i="57"/>
  <c r="R55" i="57"/>
  <c r="T55" i="57" s="1"/>
  <c r="S49" i="57"/>
  <c r="R49" i="57"/>
  <c r="T49" i="57" s="1"/>
  <c r="S33" i="57"/>
  <c r="R33" i="57"/>
  <c r="T33" i="57" s="1"/>
  <c r="S16" i="57"/>
  <c r="R16" i="57"/>
  <c r="T16" i="57" s="1"/>
  <c r="R53" i="52"/>
  <c r="T53" i="52" s="1"/>
  <c r="R28" i="52"/>
  <c r="T28" i="52" s="1"/>
  <c r="R63" i="52"/>
  <c r="T63" i="52" s="1"/>
  <c r="R44" i="52"/>
  <c r="T44" i="52" s="1"/>
  <c r="R19" i="52"/>
  <c r="T19" i="52" s="1"/>
  <c r="S52" i="52"/>
  <c r="R52" i="52"/>
  <c r="T52" i="52" s="1"/>
  <c r="R25" i="52"/>
  <c r="T25" i="52" s="1"/>
  <c r="S59" i="52"/>
  <c r="R59" i="52"/>
  <c r="T59" i="52" s="1"/>
  <c r="R83" i="52"/>
  <c r="T83" i="52" s="1"/>
  <c r="R13" i="52"/>
  <c r="T13" i="52" s="1"/>
  <c r="S33" i="52"/>
  <c r="R33" i="52"/>
  <c r="T33" i="52" s="1"/>
  <c r="R27" i="52"/>
  <c r="T27" i="52" s="1"/>
  <c r="S93" i="52"/>
  <c r="R93" i="52"/>
  <c r="T93" i="52" s="1"/>
  <c r="S51" i="52"/>
  <c r="R51" i="52"/>
  <c r="T51" i="52" s="1"/>
  <c r="S82" i="52"/>
  <c r="R82" i="52"/>
  <c r="T82" i="52" s="1"/>
  <c r="S57" i="52"/>
  <c r="R57" i="52"/>
  <c r="T57" i="52" s="1"/>
  <c r="S17" i="52"/>
  <c r="R17" i="52"/>
  <c r="T17" i="52" s="1"/>
  <c r="S49" i="52"/>
  <c r="R49" i="52"/>
  <c r="T49" i="52" s="1"/>
  <c r="S45" i="52"/>
  <c r="R45" i="52"/>
  <c r="T45" i="52" s="1"/>
  <c r="S32" i="52"/>
  <c r="R32" i="52"/>
  <c r="T32" i="52" s="1"/>
  <c r="S86" i="52"/>
  <c r="R86" i="52"/>
  <c r="T86" i="52" s="1"/>
  <c r="R60" i="48"/>
  <c r="T60" i="48" s="1"/>
  <c r="Q8" i="48"/>
  <c r="Q30" i="48"/>
  <c r="S30" i="48" s="1"/>
  <c r="S64" i="48"/>
  <c r="R64" i="48"/>
  <c r="T64" i="48" s="1"/>
  <c r="S65" i="48"/>
  <c r="R65" i="48"/>
  <c r="T65" i="48" s="1"/>
  <c r="Q21" i="48"/>
  <c r="S21" i="48" s="1"/>
  <c r="S66" i="48"/>
  <c r="R66" i="48"/>
  <c r="T66" i="48" s="1"/>
  <c r="R82" i="48"/>
  <c r="T82" i="48" s="1"/>
  <c r="Q27" i="48"/>
  <c r="R77" i="48"/>
  <c r="T77" i="48" s="1"/>
  <c r="Q31" i="48"/>
  <c r="R35" i="48"/>
  <c r="T35" i="48" s="1"/>
  <c r="Q50" i="48"/>
  <c r="R50" i="48" s="1"/>
  <c r="T50" i="48" s="1"/>
  <c r="Q61" i="48"/>
  <c r="R61" i="48" s="1"/>
  <c r="T61" i="48" s="1"/>
  <c r="R95" i="48"/>
  <c r="T95" i="48" s="1"/>
  <c r="J84" i="48"/>
  <c r="Q84" i="48"/>
  <c r="R30" i="48"/>
  <c r="T30" i="48" s="1"/>
  <c r="Q13" i="48"/>
  <c r="S13" i="48" s="1"/>
  <c r="Q25" i="48"/>
  <c r="Q53" i="48"/>
  <c r="R53" i="48" s="1"/>
  <c r="T53" i="48" s="1"/>
  <c r="Q57" i="48"/>
  <c r="R52" i="48"/>
  <c r="T52" i="48" s="1"/>
  <c r="R80" i="48"/>
  <c r="T80" i="48" s="1"/>
  <c r="R54" i="48"/>
  <c r="T54" i="48" s="1"/>
  <c r="Q9" i="48"/>
  <c r="R83" i="48"/>
  <c r="T83" i="48" s="1"/>
  <c r="R14" i="48"/>
  <c r="T14" i="48" s="1"/>
  <c r="R90" i="48"/>
  <c r="T90" i="48" s="1"/>
  <c r="R76" i="48"/>
  <c r="T76" i="48" s="1"/>
  <c r="R32" i="48"/>
  <c r="T32" i="48" s="1"/>
  <c r="Q19" i="48"/>
  <c r="R19" i="48" s="1"/>
  <c r="T19" i="48" s="1"/>
  <c r="R59" i="48"/>
  <c r="T59" i="48" s="1"/>
  <c r="S17" i="48"/>
  <c r="R86" i="48"/>
  <c r="T86" i="48" s="1"/>
  <c r="S49" i="48"/>
  <c r="R49" i="48"/>
  <c r="T49" i="48" s="1"/>
  <c r="R93" i="48"/>
  <c r="T93" i="48" s="1"/>
  <c r="R23" i="48"/>
  <c r="T23" i="48" s="1"/>
  <c r="R62" i="48"/>
  <c r="T62" i="48" s="1"/>
  <c r="R88" i="48"/>
  <c r="T88" i="48" s="1"/>
  <c r="R46" i="48"/>
  <c r="T46" i="48" s="1"/>
  <c r="R91" i="48"/>
  <c r="T91" i="48" s="1"/>
  <c r="R55" i="48"/>
  <c r="T55" i="48" s="1"/>
  <c r="S28" i="48"/>
  <c r="R28" i="48"/>
  <c r="T28" i="48" s="1"/>
  <c r="S58" i="48"/>
  <c r="R58" i="48"/>
  <c r="T58" i="48" s="1"/>
  <c r="S31" i="48"/>
  <c r="R31" i="48"/>
  <c r="T31" i="48" s="1"/>
  <c r="S8" i="48"/>
  <c r="R8" i="48"/>
  <c r="T8" i="48" s="1"/>
  <c r="S61" i="48"/>
  <c r="S92" i="48"/>
  <c r="R92" i="48"/>
  <c r="T92" i="48" s="1"/>
  <c r="R29" i="48"/>
  <c r="T29" i="48" s="1"/>
  <c r="S22" i="48"/>
  <c r="R22" i="48"/>
  <c r="T22" i="48" s="1"/>
  <c r="R20" i="48"/>
  <c r="T20" i="48" s="1"/>
  <c r="S51" i="48"/>
  <c r="R51" i="48"/>
  <c r="T51" i="48" s="1"/>
  <c r="S63" i="48"/>
  <c r="R63" i="48"/>
  <c r="T63" i="48" s="1"/>
  <c r="S10" i="48"/>
  <c r="R10" i="48"/>
  <c r="T10" i="48" s="1"/>
  <c r="S16" i="48"/>
  <c r="R16" i="48"/>
  <c r="T16" i="48" s="1"/>
  <c r="J33" i="48"/>
  <c r="Q33" i="48"/>
  <c r="S12" i="48"/>
  <c r="R12" i="48"/>
  <c r="T12" i="48" s="1"/>
  <c r="S15" i="48"/>
  <c r="R15" i="48"/>
  <c r="T15" i="48" s="1"/>
  <c r="S18" i="48"/>
  <c r="R18" i="48"/>
  <c r="T18" i="48" s="1"/>
  <c r="S9" i="48"/>
  <c r="R9" i="48"/>
  <c r="T9" i="48" s="1"/>
  <c r="S45" i="48"/>
  <c r="R45" i="48"/>
  <c r="T45" i="48" s="1"/>
  <c r="S89" i="48"/>
  <c r="R89" i="48"/>
  <c r="T89" i="48" s="1"/>
  <c r="S44" i="48"/>
  <c r="R44" i="48"/>
  <c r="T44" i="48" s="1"/>
  <c r="S87" i="48"/>
  <c r="R87" i="48"/>
  <c r="T87" i="48" s="1"/>
  <c r="S85" i="48"/>
  <c r="R85" i="48"/>
  <c r="T85" i="48" s="1"/>
  <c r="S47" i="48"/>
  <c r="R47" i="48"/>
  <c r="T47" i="48" s="1"/>
  <c r="R24" i="48"/>
  <c r="T24" i="48" s="1"/>
  <c r="S27" i="48"/>
  <c r="R27" i="48"/>
  <c r="T27" i="48" s="1"/>
  <c r="S11" i="48"/>
  <c r="R11" i="48"/>
  <c r="T11" i="48" s="1"/>
  <c r="S81" i="48"/>
  <c r="R81" i="48"/>
  <c r="T81" i="48" s="1"/>
  <c r="S94" i="48"/>
  <c r="R94" i="48"/>
  <c r="T94" i="48" s="1"/>
  <c r="S78" i="48"/>
  <c r="R78" i="48"/>
  <c r="T78" i="48" s="1"/>
  <c r="J90" i="42"/>
  <c r="Q90" i="42"/>
  <c r="S61" i="42"/>
  <c r="R61" i="42"/>
  <c r="T61" i="42" s="1"/>
  <c r="J31" i="42"/>
  <c r="Q31" i="42"/>
  <c r="S32" i="42"/>
  <c r="R32" i="42"/>
  <c r="T32" i="42" s="1"/>
  <c r="R13" i="48" l="1"/>
  <c r="T13" i="48" s="1"/>
  <c r="S50" i="48"/>
  <c r="R21" i="48"/>
  <c r="T21" i="48" s="1"/>
  <c r="S19" i="48"/>
  <c r="S25" i="48"/>
  <c r="R25" i="48"/>
  <c r="T25" i="48" s="1"/>
  <c r="R84" i="48"/>
  <c r="T84" i="48" s="1"/>
  <c r="S84" i="48"/>
  <c r="S53" i="48"/>
  <c r="S57" i="48"/>
  <c r="R57" i="48"/>
  <c r="T57" i="48" s="1"/>
  <c r="S33" i="48"/>
  <c r="R33" i="48"/>
  <c r="T33" i="48" s="1"/>
  <c r="S90" i="42"/>
  <c r="R90" i="42"/>
  <c r="T90" i="42" s="1"/>
  <c r="S31" i="42"/>
  <c r="R31" i="42"/>
  <c r="T31" i="42" s="1"/>
  <c r="V26" i="44" l="1"/>
  <c r="U26" i="44"/>
  <c r="N26" i="44"/>
  <c r="M26" i="44"/>
  <c r="O26" i="44" s="1"/>
  <c r="L26" i="44"/>
  <c r="K26" i="44"/>
  <c r="F26" i="44"/>
  <c r="E26" i="44"/>
  <c r="G26" i="44" s="1"/>
  <c r="D26" i="44"/>
  <c r="C26" i="44"/>
  <c r="B26" i="44"/>
  <c r="A26" i="44"/>
  <c r="P26" i="44" s="1"/>
  <c r="V17" i="44"/>
  <c r="U17" i="44"/>
  <c r="N17" i="44"/>
  <c r="M17" i="44"/>
  <c r="L17" i="44"/>
  <c r="K17" i="44"/>
  <c r="F17" i="44"/>
  <c r="E17" i="44"/>
  <c r="D17" i="44"/>
  <c r="C17" i="44"/>
  <c r="G17" i="44" s="1"/>
  <c r="B17" i="44"/>
  <c r="A17" i="44"/>
  <c r="P17" i="44" s="1"/>
  <c r="V8" i="44"/>
  <c r="U8" i="44"/>
  <c r="N8" i="44"/>
  <c r="M8" i="44"/>
  <c r="L8" i="44"/>
  <c r="K8" i="44"/>
  <c r="F8" i="44"/>
  <c r="E8" i="44"/>
  <c r="D8" i="44"/>
  <c r="C8" i="44"/>
  <c r="G8" i="44" s="1"/>
  <c r="B8" i="44"/>
  <c r="A8" i="44"/>
  <c r="P8" i="44" s="1"/>
  <c r="O17" i="44"/>
  <c r="O8" i="44"/>
  <c r="V88" i="42"/>
  <c r="U88" i="42"/>
  <c r="N88" i="42"/>
  <c r="M88" i="42"/>
  <c r="L88" i="42"/>
  <c r="K88" i="42"/>
  <c r="F88" i="42"/>
  <c r="E88" i="42"/>
  <c r="D88" i="42"/>
  <c r="C88" i="42"/>
  <c r="B88" i="42"/>
  <c r="A88" i="42"/>
  <c r="V87" i="42"/>
  <c r="U87" i="42"/>
  <c r="N87" i="42"/>
  <c r="M87" i="42"/>
  <c r="L87" i="42"/>
  <c r="K87" i="42"/>
  <c r="F87" i="42"/>
  <c r="E87" i="42"/>
  <c r="D87" i="42"/>
  <c r="C87" i="42"/>
  <c r="B87" i="42"/>
  <c r="A87" i="42"/>
  <c r="V86" i="42"/>
  <c r="U86" i="42"/>
  <c r="N86" i="42"/>
  <c r="M86" i="42"/>
  <c r="L86" i="42"/>
  <c r="K86" i="42"/>
  <c r="F86" i="42"/>
  <c r="E86" i="42"/>
  <c r="D86" i="42"/>
  <c r="C86" i="42"/>
  <c r="B86" i="42"/>
  <c r="A86" i="42"/>
  <c r="V85" i="42"/>
  <c r="U85" i="42"/>
  <c r="N85" i="42"/>
  <c r="M85" i="42"/>
  <c r="L85" i="42"/>
  <c r="K85" i="42"/>
  <c r="F85" i="42"/>
  <c r="E85" i="42"/>
  <c r="D85" i="42"/>
  <c r="C85" i="42"/>
  <c r="B85" i="42"/>
  <c r="A85" i="42"/>
  <c r="V84" i="42"/>
  <c r="U84" i="42"/>
  <c r="N84" i="42"/>
  <c r="M84" i="42"/>
  <c r="L84" i="42"/>
  <c r="K84" i="42"/>
  <c r="F84" i="42"/>
  <c r="E84" i="42"/>
  <c r="D84" i="42"/>
  <c r="C84" i="42"/>
  <c r="B84" i="42"/>
  <c r="A84" i="42"/>
  <c r="V83" i="42"/>
  <c r="U83" i="42"/>
  <c r="N83" i="42"/>
  <c r="M83" i="42"/>
  <c r="L83" i="42"/>
  <c r="K83" i="42"/>
  <c r="F83" i="42"/>
  <c r="E83" i="42"/>
  <c r="D83" i="42"/>
  <c r="C83" i="42"/>
  <c r="B83" i="42"/>
  <c r="A83" i="42"/>
  <c r="V82" i="42"/>
  <c r="U82" i="42"/>
  <c r="N82" i="42"/>
  <c r="M82" i="42"/>
  <c r="L82" i="42"/>
  <c r="K82" i="42"/>
  <c r="F82" i="42"/>
  <c r="E82" i="42"/>
  <c r="D82" i="42"/>
  <c r="C82" i="42"/>
  <c r="B82" i="42"/>
  <c r="A82" i="42"/>
  <c r="V81" i="42"/>
  <c r="U81" i="42"/>
  <c r="N81" i="42"/>
  <c r="M81" i="42"/>
  <c r="L81" i="42"/>
  <c r="K81" i="42"/>
  <c r="F81" i="42"/>
  <c r="E81" i="42"/>
  <c r="D81" i="42"/>
  <c r="C81" i="42"/>
  <c r="B81" i="42"/>
  <c r="A81" i="42"/>
  <c r="V80" i="42"/>
  <c r="U80" i="42"/>
  <c r="N80" i="42"/>
  <c r="M80" i="42"/>
  <c r="L80" i="42"/>
  <c r="K80" i="42"/>
  <c r="F80" i="42"/>
  <c r="E80" i="42"/>
  <c r="D80" i="42"/>
  <c r="C80" i="42"/>
  <c r="B80" i="42"/>
  <c r="A80" i="42"/>
  <c r="V79" i="42"/>
  <c r="U79" i="42"/>
  <c r="N79" i="42"/>
  <c r="M79" i="42"/>
  <c r="L79" i="42"/>
  <c r="K79" i="42"/>
  <c r="F79" i="42"/>
  <c r="E79" i="42"/>
  <c r="D79" i="42"/>
  <c r="C79" i="42"/>
  <c r="B79" i="42"/>
  <c r="A79" i="42"/>
  <c r="V78" i="42"/>
  <c r="U78" i="42"/>
  <c r="N78" i="42"/>
  <c r="M78" i="42"/>
  <c r="L78" i="42"/>
  <c r="K78" i="42"/>
  <c r="F78" i="42"/>
  <c r="E78" i="42"/>
  <c r="D78" i="42"/>
  <c r="C78" i="42"/>
  <c r="B78" i="42"/>
  <c r="A78" i="42"/>
  <c r="V77" i="42"/>
  <c r="U77" i="42"/>
  <c r="N77" i="42"/>
  <c r="M77" i="42"/>
  <c r="L77" i="42"/>
  <c r="K77" i="42"/>
  <c r="F77" i="42"/>
  <c r="E77" i="42"/>
  <c r="D77" i="42"/>
  <c r="C77" i="42"/>
  <c r="B77" i="42"/>
  <c r="A77" i="42"/>
  <c r="V76" i="42"/>
  <c r="U76" i="42"/>
  <c r="N76" i="42"/>
  <c r="M76" i="42"/>
  <c r="L76" i="42"/>
  <c r="K76" i="42"/>
  <c r="F76" i="42"/>
  <c r="E76" i="42"/>
  <c r="D76" i="42"/>
  <c r="C76" i="42"/>
  <c r="B76" i="42"/>
  <c r="A76" i="42"/>
  <c r="P76" i="42" s="1"/>
  <c r="V75" i="42"/>
  <c r="U75" i="42"/>
  <c r="N75" i="42"/>
  <c r="M75" i="42"/>
  <c r="L75" i="42"/>
  <c r="K75" i="42"/>
  <c r="F75" i="42"/>
  <c r="E75" i="42"/>
  <c r="D75" i="42"/>
  <c r="C75" i="42"/>
  <c r="B75" i="42"/>
  <c r="A75" i="42"/>
  <c r="V74" i="42"/>
  <c r="U74" i="42"/>
  <c r="N74" i="42"/>
  <c r="M74" i="42"/>
  <c r="L74" i="42"/>
  <c r="K74" i="42"/>
  <c r="F74" i="42"/>
  <c r="E74" i="42"/>
  <c r="D74" i="42"/>
  <c r="C74" i="42"/>
  <c r="B74" i="42"/>
  <c r="A74" i="42"/>
  <c r="V73" i="42"/>
  <c r="U73" i="42"/>
  <c r="N73" i="42"/>
  <c r="M73" i="42"/>
  <c r="L73" i="42"/>
  <c r="K73" i="42"/>
  <c r="F73" i="42"/>
  <c r="E73" i="42"/>
  <c r="D73" i="42"/>
  <c r="C73" i="42"/>
  <c r="B73" i="42"/>
  <c r="A73" i="42"/>
  <c r="P73" i="42" s="1"/>
  <c r="V72" i="42"/>
  <c r="U72" i="42"/>
  <c r="N72" i="42"/>
  <c r="M72" i="42"/>
  <c r="L72" i="42"/>
  <c r="K72" i="42"/>
  <c r="F72" i="42"/>
  <c r="E72" i="42"/>
  <c r="D72" i="42"/>
  <c r="C72" i="42"/>
  <c r="B72" i="42"/>
  <c r="A72" i="42"/>
  <c r="V71" i="42"/>
  <c r="U71" i="42"/>
  <c r="N71" i="42"/>
  <c r="M71" i="42"/>
  <c r="L71" i="42"/>
  <c r="K71" i="42"/>
  <c r="F71" i="42"/>
  <c r="E71" i="42"/>
  <c r="D71" i="42"/>
  <c r="C71" i="42"/>
  <c r="B71" i="42"/>
  <c r="A71" i="42"/>
  <c r="P71" i="42" s="1"/>
  <c r="V70" i="42"/>
  <c r="U70" i="42"/>
  <c r="N70" i="42"/>
  <c r="M70" i="42"/>
  <c r="L70" i="42"/>
  <c r="K70" i="42"/>
  <c r="F70" i="42"/>
  <c r="E70" i="42"/>
  <c r="D70" i="42"/>
  <c r="C70" i="42"/>
  <c r="B70" i="42"/>
  <c r="A70" i="42"/>
  <c r="P70" i="42" s="1"/>
  <c r="V60" i="42"/>
  <c r="U60" i="42"/>
  <c r="N60" i="42"/>
  <c r="M60" i="42"/>
  <c r="L60" i="42"/>
  <c r="K60" i="42"/>
  <c r="F60" i="42"/>
  <c r="E60" i="42"/>
  <c r="D60" i="42"/>
  <c r="C60" i="42"/>
  <c r="B60" i="42"/>
  <c r="P60" i="42"/>
  <c r="V59" i="42"/>
  <c r="U59" i="42"/>
  <c r="N59" i="42"/>
  <c r="M59" i="42"/>
  <c r="O59" i="42" s="1"/>
  <c r="L59" i="42"/>
  <c r="K59" i="42"/>
  <c r="F59" i="42"/>
  <c r="E59" i="42"/>
  <c r="G59" i="42" s="1"/>
  <c r="D59" i="42"/>
  <c r="C59" i="42"/>
  <c r="B59" i="42"/>
  <c r="A59" i="42"/>
  <c r="P59" i="42" s="1"/>
  <c r="V58" i="42"/>
  <c r="U58" i="42"/>
  <c r="N58" i="42"/>
  <c r="M58" i="42"/>
  <c r="O58" i="42" s="1"/>
  <c r="L58" i="42"/>
  <c r="K58" i="42"/>
  <c r="F58" i="42"/>
  <c r="E58" i="42"/>
  <c r="D58" i="42"/>
  <c r="C58" i="42"/>
  <c r="B58" i="42"/>
  <c r="A58" i="42"/>
  <c r="P58" i="42" s="1"/>
  <c r="V57" i="42"/>
  <c r="U57" i="42"/>
  <c r="N57" i="42"/>
  <c r="M57" i="42"/>
  <c r="O57" i="42" s="1"/>
  <c r="L57" i="42"/>
  <c r="K57" i="42"/>
  <c r="F57" i="42"/>
  <c r="E57" i="42"/>
  <c r="D57" i="42"/>
  <c r="C57" i="42"/>
  <c r="B57" i="42"/>
  <c r="A57" i="42"/>
  <c r="P57" i="42" s="1"/>
  <c r="V56" i="42"/>
  <c r="U56" i="42"/>
  <c r="N56" i="42"/>
  <c r="M56" i="42"/>
  <c r="L56" i="42"/>
  <c r="K56" i="42"/>
  <c r="F56" i="42"/>
  <c r="E56" i="42"/>
  <c r="G56" i="42" s="1"/>
  <c r="H56" i="42" s="1"/>
  <c r="D56" i="42"/>
  <c r="C56" i="42"/>
  <c r="B56" i="42"/>
  <c r="A56" i="42"/>
  <c r="P56" i="42" s="1"/>
  <c r="V55" i="42"/>
  <c r="U55" i="42"/>
  <c r="N55" i="42"/>
  <c r="M55" i="42"/>
  <c r="L55" i="42"/>
  <c r="K55" i="42"/>
  <c r="F55" i="42"/>
  <c r="E55" i="42"/>
  <c r="D55" i="42"/>
  <c r="C55" i="42"/>
  <c r="B55" i="42"/>
  <c r="A55" i="42"/>
  <c r="P55" i="42" s="1"/>
  <c r="V54" i="42"/>
  <c r="U54" i="42"/>
  <c r="N54" i="42"/>
  <c r="M54" i="42"/>
  <c r="L54" i="42"/>
  <c r="K54" i="42"/>
  <c r="F54" i="42"/>
  <c r="E54" i="42"/>
  <c r="D54" i="42"/>
  <c r="C54" i="42"/>
  <c r="B54" i="42"/>
  <c r="A54" i="42"/>
  <c r="P54" i="42" s="1"/>
  <c r="V53" i="42"/>
  <c r="U53" i="42"/>
  <c r="N53" i="42"/>
  <c r="M53" i="42"/>
  <c r="O53" i="42" s="1"/>
  <c r="L53" i="42"/>
  <c r="K53" i="42"/>
  <c r="F53" i="42"/>
  <c r="E53" i="42"/>
  <c r="D53" i="42"/>
  <c r="C53" i="42"/>
  <c r="B53" i="42"/>
  <c r="A53" i="42"/>
  <c r="P53" i="42" s="1"/>
  <c r="V52" i="42"/>
  <c r="U52" i="42"/>
  <c r="N52" i="42"/>
  <c r="M52" i="42"/>
  <c r="L52" i="42"/>
  <c r="K52" i="42"/>
  <c r="F52" i="42"/>
  <c r="E52" i="42"/>
  <c r="D52" i="42"/>
  <c r="C52" i="42"/>
  <c r="B52" i="42"/>
  <c r="A52" i="42"/>
  <c r="P52" i="42" s="1"/>
  <c r="V51" i="42"/>
  <c r="U51" i="42"/>
  <c r="N51" i="42"/>
  <c r="M51" i="42"/>
  <c r="O51" i="42" s="1"/>
  <c r="L51" i="42"/>
  <c r="K51" i="42"/>
  <c r="F51" i="42"/>
  <c r="E51" i="42"/>
  <c r="G51" i="42" s="1"/>
  <c r="D51" i="42"/>
  <c r="C51" i="42"/>
  <c r="B51" i="42"/>
  <c r="A51" i="42"/>
  <c r="P51" i="42" s="1"/>
  <c r="V50" i="42"/>
  <c r="U50" i="42"/>
  <c r="N50" i="42"/>
  <c r="M50" i="42"/>
  <c r="O50" i="42" s="1"/>
  <c r="L50" i="42"/>
  <c r="K50" i="42"/>
  <c r="F50" i="42"/>
  <c r="E50" i="42"/>
  <c r="G50" i="42" s="1"/>
  <c r="D50" i="42"/>
  <c r="C50" i="42"/>
  <c r="B50" i="42"/>
  <c r="A50" i="42"/>
  <c r="P50" i="42" s="1"/>
  <c r="V49" i="42"/>
  <c r="U49" i="42"/>
  <c r="N49" i="42"/>
  <c r="M49" i="42"/>
  <c r="O49" i="42" s="1"/>
  <c r="L49" i="42"/>
  <c r="K49" i="42"/>
  <c r="F49" i="42"/>
  <c r="E49" i="42"/>
  <c r="G49" i="42" s="1"/>
  <c r="D49" i="42"/>
  <c r="C49" i="42"/>
  <c r="B49" i="42"/>
  <c r="A49" i="42"/>
  <c r="P49" i="42" s="1"/>
  <c r="V48" i="42"/>
  <c r="U48" i="42"/>
  <c r="N48" i="42"/>
  <c r="M48" i="42"/>
  <c r="O48" i="42" s="1"/>
  <c r="L48" i="42"/>
  <c r="K48" i="42"/>
  <c r="F48" i="42"/>
  <c r="E48" i="42"/>
  <c r="G48" i="42" s="1"/>
  <c r="D48" i="42"/>
  <c r="C48" i="42"/>
  <c r="B48" i="42"/>
  <c r="A48" i="42"/>
  <c r="P48" i="42" s="1"/>
  <c r="V47" i="42"/>
  <c r="U47" i="42"/>
  <c r="N47" i="42"/>
  <c r="M47" i="42"/>
  <c r="O47" i="42" s="1"/>
  <c r="L47" i="42"/>
  <c r="K47" i="42"/>
  <c r="F47" i="42"/>
  <c r="E47" i="42"/>
  <c r="D47" i="42"/>
  <c r="C47" i="42"/>
  <c r="B47" i="42"/>
  <c r="A47" i="42"/>
  <c r="P47" i="42" s="1"/>
  <c r="V46" i="42"/>
  <c r="U46" i="42"/>
  <c r="N46" i="42"/>
  <c r="M46" i="42"/>
  <c r="O46" i="42" s="1"/>
  <c r="L46" i="42"/>
  <c r="K46" i="42"/>
  <c r="F46" i="42"/>
  <c r="E46" i="42"/>
  <c r="G46" i="42" s="1"/>
  <c r="D46" i="42"/>
  <c r="C46" i="42"/>
  <c r="B46" i="42"/>
  <c r="A46" i="42"/>
  <c r="P46" i="42" s="1"/>
  <c r="V45" i="42"/>
  <c r="U45" i="42"/>
  <c r="N45" i="42"/>
  <c r="M45" i="42"/>
  <c r="L45" i="42"/>
  <c r="K45" i="42"/>
  <c r="F45" i="42"/>
  <c r="E45" i="42"/>
  <c r="G45" i="42" s="1"/>
  <c r="H45" i="42" s="1"/>
  <c r="D45" i="42"/>
  <c r="C45" i="42"/>
  <c r="B45" i="42"/>
  <c r="A45" i="42"/>
  <c r="P45" i="42" s="1"/>
  <c r="V44" i="42"/>
  <c r="U44" i="42"/>
  <c r="N44" i="42"/>
  <c r="M44" i="42"/>
  <c r="O44" i="42" s="1"/>
  <c r="L44" i="42"/>
  <c r="K44" i="42"/>
  <c r="F44" i="42"/>
  <c r="E44" i="42"/>
  <c r="G44" i="42" s="1"/>
  <c r="D44" i="42"/>
  <c r="C44" i="42"/>
  <c r="B44" i="42"/>
  <c r="A44" i="42"/>
  <c r="P44" i="42" s="1"/>
  <c r="V43" i="42"/>
  <c r="U43" i="42"/>
  <c r="N43" i="42"/>
  <c r="M43" i="42"/>
  <c r="L43" i="42"/>
  <c r="K43" i="42"/>
  <c r="F43" i="42"/>
  <c r="E43" i="42"/>
  <c r="G43" i="42" s="1"/>
  <c r="I43" i="42" s="1"/>
  <c r="J43" i="42" s="1"/>
  <c r="D43" i="42"/>
  <c r="C43" i="42"/>
  <c r="B43" i="42"/>
  <c r="A43" i="42"/>
  <c r="P43" i="42" s="1"/>
  <c r="V42" i="42"/>
  <c r="U42" i="42"/>
  <c r="N42" i="42"/>
  <c r="M42" i="42"/>
  <c r="L42" i="42"/>
  <c r="K42" i="42"/>
  <c r="F42" i="42"/>
  <c r="E42" i="42"/>
  <c r="D42" i="42"/>
  <c r="C42" i="42"/>
  <c r="B42" i="42"/>
  <c r="A42" i="42"/>
  <c r="P42" i="42" s="1"/>
  <c r="V30" i="42"/>
  <c r="U30" i="42"/>
  <c r="N30" i="42"/>
  <c r="M30" i="42"/>
  <c r="O30" i="42" s="1"/>
  <c r="L30" i="42"/>
  <c r="K30" i="42"/>
  <c r="F30" i="42"/>
  <c r="E30" i="42"/>
  <c r="G30" i="42" s="1"/>
  <c r="D30" i="42"/>
  <c r="C30" i="42"/>
  <c r="B30" i="42"/>
  <c r="A30" i="42"/>
  <c r="P30" i="42" s="1"/>
  <c r="V29" i="42"/>
  <c r="U29" i="42"/>
  <c r="N29" i="42"/>
  <c r="M29" i="42"/>
  <c r="O29" i="42" s="1"/>
  <c r="L29" i="42"/>
  <c r="K29" i="42"/>
  <c r="F29" i="42"/>
  <c r="E29" i="42"/>
  <c r="D29" i="42"/>
  <c r="C29" i="42"/>
  <c r="B29" i="42"/>
  <c r="A29" i="42"/>
  <c r="P29" i="42" s="1"/>
  <c r="V28" i="42"/>
  <c r="U28" i="42"/>
  <c r="N28" i="42"/>
  <c r="M28" i="42"/>
  <c r="O28" i="42" s="1"/>
  <c r="L28" i="42"/>
  <c r="K28" i="42"/>
  <c r="F28" i="42"/>
  <c r="E28" i="42"/>
  <c r="G28" i="42" s="1"/>
  <c r="D28" i="42"/>
  <c r="C28" i="42"/>
  <c r="B28" i="42"/>
  <c r="A28" i="42"/>
  <c r="P28" i="42" s="1"/>
  <c r="V27" i="42"/>
  <c r="U27" i="42"/>
  <c r="N27" i="42"/>
  <c r="M27" i="42"/>
  <c r="O27" i="42" s="1"/>
  <c r="L27" i="42"/>
  <c r="K27" i="42"/>
  <c r="F27" i="42"/>
  <c r="E27" i="42"/>
  <c r="G27" i="42" s="1"/>
  <c r="D27" i="42"/>
  <c r="C27" i="42"/>
  <c r="B27" i="42"/>
  <c r="A27" i="42"/>
  <c r="P27" i="42" s="1"/>
  <c r="V26" i="42"/>
  <c r="U26" i="42"/>
  <c r="N26" i="42"/>
  <c r="M26" i="42"/>
  <c r="L26" i="42"/>
  <c r="K26" i="42"/>
  <c r="F26" i="42"/>
  <c r="E26" i="42"/>
  <c r="D26" i="42"/>
  <c r="C26" i="42"/>
  <c r="B26" i="42"/>
  <c r="A26" i="42"/>
  <c r="P26" i="42" s="1"/>
  <c r="V25" i="42"/>
  <c r="U25" i="42"/>
  <c r="N25" i="42"/>
  <c r="M25" i="42"/>
  <c r="O25" i="42" s="1"/>
  <c r="L25" i="42"/>
  <c r="K25" i="42"/>
  <c r="F25" i="42"/>
  <c r="E25" i="42"/>
  <c r="G25" i="42" s="1"/>
  <c r="D25" i="42"/>
  <c r="C25" i="42"/>
  <c r="B25" i="42"/>
  <c r="A25" i="42"/>
  <c r="P25" i="42" s="1"/>
  <c r="V24" i="42"/>
  <c r="U24" i="42"/>
  <c r="N24" i="42"/>
  <c r="M24" i="42"/>
  <c r="L24" i="42"/>
  <c r="K24" i="42"/>
  <c r="F24" i="42"/>
  <c r="E24" i="42"/>
  <c r="D24" i="42"/>
  <c r="C24" i="42"/>
  <c r="B24" i="42"/>
  <c r="A24" i="42"/>
  <c r="P24" i="42" s="1"/>
  <c r="V23" i="42"/>
  <c r="U23" i="42"/>
  <c r="N23" i="42"/>
  <c r="M23" i="42"/>
  <c r="O23" i="42" s="1"/>
  <c r="L23" i="42"/>
  <c r="K23" i="42"/>
  <c r="F23" i="42"/>
  <c r="E23" i="42"/>
  <c r="D23" i="42"/>
  <c r="C23" i="42"/>
  <c r="B23" i="42"/>
  <c r="A23" i="42"/>
  <c r="P23" i="42" s="1"/>
  <c r="V22" i="42"/>
  <c r="U22" i="42"/>
  <c r="N22" i="42"/>
  <c r="M22" i="42"/>
  <c r="L22" i="42"/>
  <c r="K22" i="42"/>
  <c r="F22" i="42"/>
  <c r="E22" i="42"/>
  <c r="G22" i="42" s="1"/>
  <c r="H22" i="42" s="1"/>
  <c r="D22" i="42"/>
  <c r="C22" i="42"/>
  <c r="B22" i="42"/>
  <c r="A22" i="42"/>
  <c r="P22" i="42" s="1"/>
  <c r="V21" i="42"/>
  <c r="U21" i="42"/>
  <c r="N21" i="42"/>
  <c r="M21" i="42"/>
  <c r="O21" i="42" s="1"/>
  <c r="L21" i="42"/>
  <c r="K21" i="42"/>
  <c r="F21" i="42"/>
  <c r="E21" i="42"/>
  <c r="G21" i="42" s="1"/>
  <c r="D21" i="42"/>
  <c r="C21" i="42"/>
  <c r="B21" i="42"/>
  <c r="A21" i="42"/>
  <c r="P21" i="42" s="1"/>
  <c r="V20" i="42"/>
  <c r="U20" i="42"/>
  <c r="N20" i="42"/>
  <c r="M20" i="42"/>
  <c r="O20" i="42" s="1"/>
  <c r="L20" i="42"/>
  <c r="K20" i="42"/>
  <c r="F20" i="42"/>
  <c r="E20" i="42"/>
  <c r="D20" i="42"/>
  <c r="C20" i="42"/>
  <c r="B20" i="42"/>
  <c r="A20" i="42"/>
  <c r="P20" i="42" s="1"/>
  <c r="V19" i="42"/>
  <c r="U19" i="42"/>
  <c r="N19" i="42"/>
  <c r="M19" i="42"/>
  <c r="O19" i="42" s="1"/>
  <c r="L19" i="42"/>
  <c r="K19" i="42"/>
  <c r="F19" i="42"/>
  <c r="E19" i="42"/>
  <c r="G19" i="42" s="1"/>
  <c r="D19" i="42"/>
  <c r="C19" i="42"/>
  <c r="B19" i="42"/>
  <c r="A19" i="42"/>
  <c r="P19" i="42" s="1"/>
  <c r="V18" i="42"/>
  <c r="U18" i="42"/>
  <c r="N18" i="42"/>
  <c r="M18" i="42"/>
  <c r="O18" i="42" s="1"/>
  <c r="L18" i="42"/>
  <c r="K18" i="42"/>
  <c r="F18" i="42"/>
  <c r="E18" i="42"/>
  <c r="G18" i="42" s="1"/>
  <c r="D18" i="42"/>
  <c r="C18" i="42"/>
  <c r="B18" i="42"/>
  <c r="A18" i="42"/>
  <c r="P18" i="42" s="1"/>
  <c r="V17" i="42"/>
  <c r="U17" i="42"/>
  <c r="N17" i="42"/>
  <c r="M17" i="42"/>
  <c r="O17" i="42" s="1"/>
  <c r="L17" i="42"/>
  <c r="K17" i="42"/>
  <c r="F17" i="42"/>
  <c r="E17" i="42"/>
  <c r="G17" i="42" s="1"/>
  <c r="D17" i="42"/>
  <c r="C17" i="42"/>
  <c r="B17" i="42"/>
  <c r="A17" i="42"/>
  <c r="P17" i="42" s="1"/>
  <c r="V16" i="42"/>
  <c r="U16" i="42"/>
  <c r="N16" i="42"/>
  <c r="M16" i="42"/>
  <c r="O16" i="42" s="1"/>
  <c r="L16" i="42"/>
  <c r="K16" i="42"/>
  <c r="F16" i="42"/>
  <c r="E16" i="42"/>
  <c r="G16" i="42" s="1"/>
  <c r="D16" i="42"/>
  <c r="C16" i="42"/>
  <c r="B16" i="42"/>
  <c r="A16" i="42"/>
  <c r="P16" i="42" s="1"/>
  <c r="V15" i="42"/>
  <c r="U15" i="42"/>
  <c r="N15" i="42"/>
  <c r="M15" i="42"/>
  <c r="O15" i="42" s="1"/>
  <c r="L15" i="42"/>
  <c r="K15" i="42"/>
  <c r="F15" i="42"/>
  <c r="E15" i="42"/>
  <c r="G15" i="42" s="1"/>
  <c r="D15" i="42"/>
  <c r="C15" i="42"/>
  <c r="B15" i="42"/>
  <c r="A15" i="42"/>
  <c r="P15" i="42" s="1"/>
  <c r="V14" i="42"/>
  <c r="U14" i="42"/>
  <c r="N14" i="42"/>
  <c r="M14" i="42"/>
  <c r="O14" i="42" s="1"/>
  <c r="L14" i="42"/>
  <c r="K14" i="42"/>
  <c r="F14" i="42"/>
  <c r="E14" i="42"/>
  <c r="D14" i="42"/>
  <c r="C14" i="42"/>
  <c r="B14" i="42"/>
  <c r="A14" i="42"/>
  <c r="P14" i="42" s="1"/>
  <c r="V13" i="42"/>
  <c r="U13" i="42"/>
  <c r="N13" i="42"/>
  <c r="M13" i="42"/>
  <c r="L13" i="42"/>
  <c r="K13" i="42"/>
  <c r="F13" i="42"/>
  <c r="E13" i="42"/>
  <c r="D13" i="42"/>
  <c r="C13" i="42"/>
  <c r="B13" i="42"/>
  <c r="A13" i="42"/>
  <c r="P13" i="42" s="1"/>
  <c r="V12" i="42"/>
  <c r="U12" i="42"/>
  <c r="N12" i="42"/>
  <c r="M12" i="42"/>
  <c r="L12" i="42"/>
  <c r="K12" i="42"/>
  <c r="F12" i="42"/>
  <c r="E12" i="42"/>
  <c r="D12" i="42"/>
  <c r="C12" i="42"/>
  <c r="B12" i="42"/>
  <c r="A12" i="42"/>
  <c r="P12" i="42" s="1"/>
  <c r="V11" i="42"/>
  <c r="U11" i="42"/>
  <c r="N11" i="42"/>
  <c r="M11" i="42"/>
  <c r="L11" i="42"/>
  <c r="K11" i="42"/>
  <c r="F11" i="42"/>
  <c r="E11" i="42"/>
  <c r="D11" i="42"/>
  <c r="C11" i="42"/>
  <c r="B11" i="42"/>
  <c r="A11" i="42"/>
  <c r="P11" i="42" s="1"/>
  <c r="V10" i="42"/>
  <c r="U10" i="42"/>
  <c r="N10" i="42"/>
  <c r="M10" i="42"/>
  <c r="L10" i="42"/>
  <c r="K10" i="42"/>
  <c r="F10" i="42"/>
  <c r="E10" i="42"/>
  <c r="D10" i="42"/>
  <c r="C10" i="42"/>
  <c r="B10" i="42"/>
  <c r="A10" i="42"/>
  <c r="P10" i="42" s="1"/>
  <c r="V9" i="42"/>
  <c r="U9" i="42"/>
  <c r="N9" i="42"/>
  <c r="M9" i="42"/>
  <c r="L9" i="42"/>
  <c r="K9" i="42"/>
  <c r="F9" i="42"/>
  <c r="E9" i="42"/>
  <c r="D9" i="42"/>
  <c r="C9" i="42"/>
  <c r="B9" i="42"/>
  <c r="A9" i="42"/>
  <c r="P9" i="42" s="1"/>
  <c r="V8" i="42"/>
  <c r="U8" i="42"/>
  <c r="N8" i="42"/>
  <c r="M8" i="42"/>
  <c r="L8" i="42"/>
  <c r="K8" i="42"/>
  <c r="F8" i="42"/>
  <c r="E8" i="42"/>
  <c r="D8" i="42"/>
  <c r="C8" i="42"/>
  <c r="B8" i="42"/>
  <c r="A8" i="42"/>
  <c r="P8" i="42" s="1"/>
  <c r="O88" i="42"/>
  <c r="G88" i="42"/>
  <c r="P88" i="42"/>
  <c r="P87" i="42"/>
  <c r="O86" i="42"/>
  <c r="G86" i="42"/>
  <c r="H86" i="42" s="1"/>
  <c r="P86" i="42"/>
  <c r="P85" i="42"/>
  <c r="O85" i="42"/>
  <c r="G85" i="42"/>
  <c r="P84" i="42"/>
  <c r="P83" i="42"/>
  <c r="O83" i="42"/>
  <c r="O82" i="42"/>
  <c r="G82" i="42"/>
  <c r="H82" i="42" s="1"/>
  <c r="P82" i="42"/>
  <c r="P81" i="42"/>
  <c r="O81" i="42"/>
  <c r="G81" i="42"/>
  <c r="P80" i="42"/>
  <c r="P79" i="42"/>
  <c r="O79" i="42"/>
  <c r="G79" i="42"/>
  <c r="O78" i="42"/>
  <c r="P78" i="42"/>
  <c r="P77" i="42"/>
  <c r="O77" i="42"/>
  <c r="G77" i="42"/>
  <c r="P75" i="42"/>
  <c r="O75" i="42"/>
  <c r="G75" i="42"/>
  <c r="G74" i="42"/>
  <c r="H74" i="42" s="1"/>
  <c r="P74" i="42"/>
  <c r="G73" i="42"/>
  <c r="P72" i="42"/>
  <c r="G71" i="42"/>
  <c r="R79" i="39"/>
  <c r="R51" i="39"/>
  <c r="T51" i="39"/>
  <c r="R18" i="39"/>
  <c r="G60" i="42" l="1"/>
  <c r="H60" i="42" s="1"/>
  <c r="G70" i="42"/>
  <c r="H70" i="42" s="1"/>
  <c r="O70" i="42"/>
  <c r="O71" i="42"/>
  <c r="G72" i="42"/>
  <c r="H72" i="42" s="1"/>
  <c r="O73" i="42"/>
  <c r="O74" i="42"/>
  <c r="O8" i="42"/>
  <c r="O9" i="42"/>
  <c r="G10" i="42"/>
  <c r="I10" i="42" s="1"/>
  <c r="J10" i="42" s="1"/>
  <c r="O11" i="42"/>
  <c r="G12" i="42"/>
  <c r="H12" i="42" s="1"/>
  <c r="G13" i="42"/>
  <c r="I13" i="42" s="1"/>
  <c r="G52" i="42"/>
  <c r="H52" i="42" s="1"/>
  <c r="G53" i="42"/>
  <c r="H53" i="42" s="1"/>
  <c r="O54" i="42"/>
  <c r="O55" i="42"/>
  <c r="G57" i="42"/>
  <c r="I57" i="42" s="1"/>
  <c r="J57" i="42" s="1"/>
  <c r="G8" i="42"/>
  <c r="I8" i="42" s="1"/>
  <c r="J8" i="42" s="1"/>
  <c r="G9" i="42"/>
  <c r="I9" i="42" s="1"/>
  <c r="J9" i="42" s="1"/>
  <c r="O10" i="42"/>
  <c r="G11" i="42"/>
  <c r="H11" i="42" s="1"/>
  <c r="O12" i="42"/>
  <c r="O13" i="42"/>
  <c r="G14" i="42"/>
  <c r="H14" i="42" s="1"/>
  <c r="G83" i="42"/>
  <c r="H83" i="42" s="1"/>
  <c r="G55" i="42"/>
  <c r="H55" i="42" s="1"/>
  <c r="G23" i="42"/>
  <c r="H23" i="42" s="1"/>
  <c r="G78" i="42"/>
  <c r="H78" i="42" s="1"/>
  <c r="I8" i="44"/>
  <c r="J8" i="44" s="1"/>
  <c r="H8" i="44"/>
  <c r="H17" i="44"/>
  <c r="I17" i="44"/>
  <c r="J17" i="44" s="1"/>
  <c r="I26" i="44"/>
  <c r="J26" i="44" s="1"/>
  <c r="H26" i="44"/>
  <c r="R26" i="44"/>
  <c r="T26" i="44" s="1"/>
  <c r="Q26" i="44"/>
  <c r="S26" i="44" s="1"/>
  <c r="Q8" i="44"/>
  <c r="S8" i="44" s="1"/>
  <c r="I17" i="42"/>
  <c r="J17" i="42" s="1"/>
  <c r="H17" i="42"/>
  <c r="I18" i="42"/>
  <c r="J18" i="42" s="1"/>
  <c r="H18" i="42"/>
  <c r="I30" i="42"/>
  <c r="J30" i="42" s="1"/>
  <c r="H30" i="42"/>
  <c r="I25" i="42"/>
  <c r="J25" i="42" s="1"/>
  <c r="H25" i="42"/>
  <c r="I27" i="42"/>
  <c r="J27" i="42" s="1"/>
  <c r="H27" i="42"/>
  <c r="I44" i="42"/>
  <c r="J44" i="42" s="1"/>
  <c r="H44" i="42"/>
  <c r="H19" i="42"/>
  <c r="I19" i="42"/>
  <c r="J19" i="42" s="1"/>
  <c r="I15" i="42"/>
  <c r="J15" i="42" s="1"/>
  <c r="H15" i="42"/>
  <c r="I21" i="42"/>
  <c r="J21" i="42" s="1"/>
  <c r="H21" i="42"/>
  <c r="I28" i="42"/>
  <c r="J28" i="42" s="1"/>
  <c r="H28" i="42"/>
  <c r="I46" i="42"/>
  <c r="J46" i="42" s="1"/>
  <c r="H46" i="42"/>
  <c r="I16" i="42"/>
  <c r="J16" i="42" s="1"/>
  <c r="H16" i="42"/>
  <c r="H48" i="42"/>
  <c r="I48" i="42"/>
  <c r="J48" i="42" s="1"/>
  <c r="I49" i="42"/>
  <c r="J49" i="42" s="1"/>
  <c r="H49" i="42"/>
  <c r="G20" i="42"/>
  <c r="I22" i="42"/>
  <c r="J22" i="42" s="1"/>
  <c r="O26" i="42"/>
  <c r="H43" i="42"/>
  <c r="I45" i="42"/>
  <c r="J45" i="42" s="1"/>
  <c r="H50" i="42"/>
  <c r="I50" i="42"/>
  <c r="J50" i="42" s="1"/>
  <c r="H51" i="42"/>
  <c r="I51" i="42"/>
  <c r="J51" i="42" s="1"/>
  <c r="I70" i="42"/>
  <c r="J70" i="42" s="1"/>
  <c r="I77" i="42"/>
  <c r="J77" i="42" s="1"/>
  <c r="H77" i="42"/>
  <c r="I85" i="42"/>
  <c r="J85" i="42" s="1"/>
  <c r="H85" i="42"/>
  <c r="O24" i="42"/>
  <c r="G26" i="42"/>
  <c r="G42" i="42"/>
  <c r="O45" i="42"/>
  <c r="I71" i="42"/>
  <c r="J71" i="42" s="1"/>
  <c r="H71" i="42"/>
  <c r="I79" i="42"/>
  <c r="J79" i="42" s="1"/>
  <c r="H79" i="42"/>
  <c r="O22" i="42"/>
  <c r="G24" i="42"/>
  <c r="G29" i="42"/>
  <c r="O43" i="42"/>
  <c r="G47" i="42"/>
  <c r="I73" i="42"/>
  <c r="J73" i="42" s="1"/>
  <c r="H73" i="42"/>
  <c r="I81" i="42"/>
  <c r="J81" i="42" s="1"/>
  <c r="H81" i="42"/>
  <c r="I88" i="42"/>
  <c r="J88" i="42" s="1"/>
  <c r="H88" i="42"/>
  <c r="O42" i="42"/>
  <c r="I59" i="42"/>
  <c r="J59" i="42" s="1"/>
  <c r="H59" i="42"/>
  <c r="I75" i="42"/>
  <c r="J75" i="42" s="1"/>
  <c r="H75" i="42"/>
  <c r="O52" i="42"/>
  <c r="G54" i="42"/>
  <c r="O56" i="42"/>
  <c r="G58" i="42"/>
  <c r="O60" i="42"/>
  <c r="O72" i="42"/>
  <c r="G76" i="42"/>
  <c r="G80" i="42"/>
  <c r="G84" i="42"/>
  <c r="G87" i="42"/>
  <c r="O76" i="42"/>
  <c r="O80" i="42"/>
  <c r="O84" i="42"/>
  <c r="O87" i="42"/>
  <c r="I56" i="42"/>
  <c r="J56" i="42" s="1"/>
  <c r="I60" i="42"/>
  <c r="J60" i="42" s="1"/>
  <c r="I72" i="42"/>
  <c r="J72" i="42" s="1"/>
  <c r="I74" i="42"/>
  <c r="J74" i="42" s="1"/>
  <c r="I82" i="42"/>
  <c r="J82" i="42" s="1"/>
  <c r="I86" i="42"/>
  <c r="J86" i="42" s="1"/>
  <c r="V88" i="39"/>
  <c r="U88" i="39"/>
  <c r="P88" i="39"/>
  <c r="N88" i="39"/>
  <c r="M88" i="39"/>
  <c r="L88" i="39"/>
  <c r="K88" i="39"/>
  <c r="O88" i="39" s="1"/>
  <c r="F88" i="39"/>
  <c r="E88" i="39"/>
  <c r="D88" i="39"/>
  <c r="C88" i="39"/>
  <c r="G88" i="39" s="1"/>
  <c r="B88" i="39"/>
  <c r="A88" i="39"/>
  <c r="V87" i="39"/>
  <c r="U87" i="39"/>
  <c r="P87" i="39"/>
  <c r="N87" i="39"/>
  <c r="M87" i="39"/>
  <c r="L87" i="39"/>
  <c r="K87" i="39"/>
  <c r="O87" i="39" s="1"/>
  <c r="F87" i="39"/>
  <c r="E87" i="39"/>
  <c r="D87" i="39"/>
  <c r="C87" i="39"/>
  <c r="G87" i="39" s="1"/>
  <c r="B87" i="39"/>
  <c r="A87" i="39"/>
  <c r="V86" i="39"/>
  <c r="U86" i="39"/>
  <c r="N86" i="39"/>
  <c r="O86" i="39" s="1"/>
  <c r="M86" i="39"/>
  <c r="L86" i="39"/>
  <c r="K86" i="39"/>
  <c r="F86" i="39"/>
  <c r="E86" i="39"/>
  <c r="D86" i="39"/>
  <c r="C86" i="39"/>
  <c r="G86" i="39" s="1"/>
  <c r="B86" i="39"/>
  <c r="A86" i="39"/>
  <c r="P86" i="39" s="1"/>
  <c r="V85" i="39"/>
  <c r="U85" i="39"/>
  <c r="N85" i="39"/>
  <c r="M85" i="39"/>
  <c r="L85" i="39"/>
  <c r="K85" i="39"/>
  <c r="O85" i="39" s="1"/>
  <c r="F85" i="39"/>
  <c r="E85" i="39"/>
  <c r="D85" i="39"/>
  <c r="C85" i="39"/>
  <c r="G85" i="39" s="1"/>
  <c r="B85" i="39"/>
  <c r="A85" i="39"/>
  <c r="P85" i="39" s="1"/>
  <c r="V89" i="39"/>
  <c r="U89" i="39"/>
  <c r="P89" i="39"/>
  <c r="N89" i="39"/>
  <c r="M89" i="39"/>
  <c r="L89" i="39"/>
  <c r="K89" i="39"/>
  <c r="O89" i="39" s="1"/>
  <c r="F89" i="39"/>
  <c r="E89" i="39"/>
  <c r="D89" i="39"/>
  <c r="C89" i="39"/>
  <c r="G89" i="39" s="1"/>
  <c r="B89" i="39"/>
  <c r="A89" i="39"/>
  <c r="V59" i="39"/>
  <c r="U59" i="39"/>
  <c r="N59" i="39"/>
  <c r="O59" i="39" s="1"/>
  <c r="M59" i="39"/>
  <c r="L59" i="39"/>
  <c r="K59" i="39"/>
  <c r="F59" i="39"/>
  <c r="E59" i="39"/>
  <c r="D59" i="39"/>
  <c r="C59" i="39"/>
  <c r="G59" i="39" s="1"/>
  <c r="B59" i="39"/>
  <c r="A59" i="39"/>
  <c r="P59" i="39" s="1"/>
  <c r="V58" i="39"/>
  <c r="U58" i="39"/>
  <c r="N58" i="39"/>
  <c r="M58" i="39"/>
  <c r="L58" i="39"/>
  <c r="K58" i="39"/>
  <c r="O58" i="39" s="1"/>
  <c r="F58" i="39"/>
  <c r="E58" i="39"/>
  <c r="D58" i="39"/>
  <c r="C58" i="39"/>
  <c r="G58" i="39" s="1"/>
  <c r="B58" i="39"/>
  <c r="A58" i="39"/>
  <c r="P58" i="39" s="1"/>
  <c r="V57" i="39"/>
  <c r="U57" i="39"/>
  <c r="N57" i="39"/>
  <c r="M57" i="39"/>
  <c r="L57" i="39"/>
  <c r="K57" i="39"/>
  <c r="O57" i="39" s="1"/>
  <c r="F57" i="39"/>
  <c r="E57" i="39"/>
  <c r="D57" i="39"/>
  <c r="C57" i="39"/>
  <c r="G57" i="39" s="1"/>
  <c r="B57" i="39"/>
  <c r="A57" i="39"/>
  <c r="P57" i="39" s="1"/>
  <c r="V60" i="39"/>
  <c r="U60" i="39"/>
  <c r="N60" i="39"/>
  <c r="O60" i="39" s="1"/>
  <c r="M60" i="39"/>
  <c r="L60" i="39"/>
  <c r="K60" i="39"/>
  <c r="F60" i="39"/>
  <c r="E60" i="39"/>
  <c r="D60" i="39"/>
  <c r="C60" i="39"/>
  <c r="G60" i="39" s="1"/>
  <c r="B60" i="39"/>
  <c r="A60" i="39"/>
  <c r="P60" i="39" s="1"/>
  <c r="V31" i="39"/>
  <c r="U31" i="39"/>
  <c r="N31" i="39"/>
  <c r="M31" i="39"/>
  <c r="L31" i="39"/>
  <c r="K31" i="39"/>
  <c r="F31" i="39"/>
  <c r="E31" i="39"/>
  <c r="D31" i="39"/>
  <c r="C31" i="39"/>
  <c r="B31" i="39"/>
  <c r="A31" i="39"/>
  <c r="P31" i="39" s="1"/>
  <c r="V30" i="39"/>
  <c r="U30" i="39"/>
  <c r="N30" i="39"/>
  <c r="M30" i="39"/>
  <c r="L30" i="39"/>
  <c r="K30" i="39"/>
  <c r="F30" i="39"/>
  <c r="E30" i="39"/>
  <c r="D30" i="39"/>
  <c r="C30" i="39"/>
  <c r="B30" i="39"/>
  <c r="A30" i="39"/>
  <c r="P30" i="39" s="1"/>
  <c r="V29" i="39"/>
  <c r="U29" i="39"/>
  <c r="N29" i="39"/>
  <c r="M29" i="39"/>
  <c r="L29" i="39"/>
  <c r="K29" i="39"/>
  <c r="F29" i="39"/>
  <c r="E29" i="39"/>
  <c r="D29" i="39"/>
  <c r="C29" i="39"/>
  <c r="B29" i="39"/>
  <c r="A29" i="39"/>
  <c r="P29" i="39" s="1"/>
  <c r="V28" i="39"/>
  <c r="U28" i="39"/>
  <c r="N28" i="39"/>
  <c r="M28" i="39"/>
  <c r="L28" i="39"/>
  <c r="K28" i="39"/>
  <c r="F28" i="39"/>
  <c r="E28" i="39"/>
  <c r="D28" i="39"/>
  <c r="C28" i="39"/>
  <c r="B28" i="39"/>
  <c r="A28" i="39"/>
  <c r="P28" i="39" s="1"/>
  <c r="V27" i="39"/>
  <c r="U27" i="39"/>
  <c r="N27" i="39"/>
  <c r="M27" i="39"/>
  <c r="L27" i="39"/>
  <c r="K27" i="39"/>
  <c r="F27" i="39"/>
  <c r="E27" i="39"/>
  <c r="D27" i="39"/>
  <c r="C27" i="39"/>
  <c r="B27" i="39"/>
  <c r="A27" i="39"/>
  <c r="P27" i="39" s="1"/>
  <c r="V32" i="39"/>
  <c r="U32" i="39"/>
  <c r="N32" i="39"/>
  <c r="M32" i="39"/>
  <c r="L32" i="39"/>
  <c r="K32" i="39"/>
  <c r="F32" i="39"/>
  <c r="E32" i="39"/>
  <c r="D32" i="39"/>
  <c r="C32" i="39"/>
  <c r="B32" i="39"/>
  <c r="A32" i="39"/>
  <c r="P32" i="39" s="1"/>
  <c r="V84" i="39"/>
  <c r="U84" i="39"/>
  <c r="N84" i="39"/>
  <c r="M84" i="39"/>
  <c r="L84" i="39"/>
  <c r="K84" i="39"/>
  <c r="F84" i="39"/>
  <c r="E84" i="39"/>
  <c r="D84" i="39"/>
  <c r="C84" i="39"/>
  <c r="B84" i="39"/>
  <c r="A84" i="39"/>
  <c r="P84" i="39" s="1"/>
  <c r="V56" i="39"/>
  <c r="U56" i="39"/>
  <c r="N56" i="39"/>
  <c r="M56" i="39"/>
  <c r="L56" i="39"/>
  <c r="K56" i="39"/>
  <c r="F56" i="39"/>
  <c r="E56" i="39"/>
  <c r="D56" i="39"/>
  <c r="C56" i="39"/>
  <c r="B56" i="39"/>
  <c r="A56" i="39"/>
  <c r="P56" i="39" s="1"/>
  <c r="V26" i="39"/>
  <c r="U26" i="39"/>
  <c r="N26" i="39"/>
  <c r="M26" i="39"/>
  <c r="L26" i="39"/>
  <c r="K26" i="39"/>
  <c r="F26" i="39"/>
  <c r="E26" i="39"/>
  <c r="D26" i="39"/>
  <c r="C26" i="39"/>
  <c r="B26" i="39"/>
  <c r="A26" i="39"/>
  <c r="P26" i="39" s="1"/>
  <c r="I83" i="42" l="1"/>
  <c r="J83" i="42" s="1"/>
  <c r="I53" i="42"/>
  <c r="J53" i="42" s="1"/>
  <c r="H8" i="42"/>
  <c r="I11" i="42"/>
  <c r="J11" i="42" s="1"/>
  <c r="I23" i="42"/>
  <c r="J23" i="42" s="1"/>
  <c r="I55" i="42"/>
  <c r="J55" i="42" s="1"/>
  <c r="H13" i="42"/>
  <c r="I12" i="42"/>
  <c r="J12" i="42" s="1"/>
  <c r="H57" i="42"/>
  <c r="Q57" i="42" s="1"/>
  <c r="S57" i="42" s="1"/>
  <c r="I14" i="42"/>
  <c r="J14" i="42" s="1"/>
  <c r="H9" i="42"/>
  <c r="J13" i="42"/>
  <c r="Q13" i="42"/>
  <c r="S13" i="42" s="1"/>
  <c r="Q88" i="42"/>
  <c r="S88" i="42" s="1"/>
  <c r="Q79" i="42"/>
  <c r="R79" i="42" s="1"/>
  <c r="T79" i="42" s="1"/>
  <c r="I52" i="42"/>
  <c r="J52" i="42" s="1"/>
  <c r="H10" i="42"/>
  <c r="I78" i="42"/>
  <c r="J78" i="42" s="1"/>
  <c r="Q75" i="42"/>
  <c r="S75" i="42" s="1"/>
  <c r="Q83" i="42"/>
  <c r="S83" i="42" s="1"/>
  <c r="Q49" i="42"/>
  <c r="S49" i="42" s="1"/>
  <c r="Q15" i="42"/>
  <c r="S15" i="42" s="1"/>
  <c r="Q21" i="42"/>
  <c r="S21" i="42" s="1"/>
  <c r="Q59" i="42"/>
  <c r="S59" i="42" s="1"/>
  <c r="Q81" i="42"/>
  <c r="S81" i="42" s="1"/>
  <c r="Q9" i="42"/>
  <c r="S9" i="42" s="1"/>
  <c r="Q8" i="42"/>
  <c r="S8" i="42" s="1"/>
  <c r="Q30" i="42"/>
  <c r="S30" i="42" s="1"/>
  <c r="Q17" i="44"/>
  <c r="S17" i="44" s="1"/>
  <c r="R8" i="44"/>
  <c r="T8" i="44" s="1"/>
  <c r="R17" i="44"/>
  <c r="T17" i="44" s="1"/>
  <c r="Q74" i="42"/>
  <c r="Q28" i="42"/>
  <c r="S28" i="42" s="1"/>
  <c r="Q18" i="42"/>
  <c r="S18" i="42" s="1"/>
  <c r="Q44" i="42"/>
  <c r="S44" i="42" s="1"/>
  <c r="Q73" i="42"/>
  <c r="S73" i="42" s="1"/>
  <c r="Q71" i="42"/>
  <c r="S71" i="42" s="1"/>
  <c r="Q48" i="42"/>
  <c r="S48" i="42" s="1"/>
  <c r="Q46" i="42"/>
  <c r="S46" i="42" s="1"/>
  <c r="Q10" i="42"/>
  <c r="S10" i="42" s="1"/>
  <c r="Q86" i="42"/>
  <c r="S86" i="42" s="1"/>
  <c r="Q16" i="42"/>
  <c r="S16" i="42" s="1"/>
  <c r="Q27" i="42"/>
  <c r="S27" i="42" s="1"/>
  <c r="Q60" i="42"/>
  <c r="S60" i="42" s="1"/>
  <c r="Q43" i="42"/>
  <c r="S43" i="42" s="1"/>
  <c r="Q85" i="42"/>
  <c r="Q77" i="42"/>
  <c r="Q70" i="42"/>
  <c r="H80" i="42"/>
  <c r="I80" i="42"/>
  <c r="J80" i="42" s="1"/>
  <c r="H76" i="42"/>
  <c r="I76" i="42"/>
  <c r="J76" i="42" s="1"/>
  <c r="Q78" i="42"/>
  <c r="H87" i="42"/>
  <c r="I87" i="42"/>
  <c r="J87" i="42" s="1"/>
  <c r="Q72" i="42"/>
  <c r="S72" i="42" s="1"/>
  <c r="Q56" i="42"/>
  <c r="S56" i="42" s="1"/>
  <c r="I29" i="42"/>
  <c r="H29" i="42"/>
  <c r="I20" i="42"/>
  <c r="H20" i="42"/>
  <c r="Q19" i="42"/>
  <c r="Q17" i="42"/>
  <c r="Q23" i="42"/>
  <c r="H58" i="42"/>
  <c r="I58" i="42"/>
  <c r="Q55" i="42"/>
  <c r="H84" i="42"/>
  <c r="I84" i="42"/>
  <c r="J84" i="42" s="1"/>
  <c r="H54" i="42"/>
  <c r="I54" i="42"/>
  <c r="Q82" i="42"/>
  <c r="I24" i="42"/>
  <c r="J24" i="42" s="1"/>
  <c r="H24" i="42"/>
  <c r="Q45" i="42"/>
  <c r="S45" i="42" s="1"/>
  <c r="I26" i="42"/>
  <c r="J26" i="42" s="1"/>
  <c r="H26" i="42"/>
  <c r="Q51" i="42"/>
  <c r="Q50" i="42"/>
  <c r="Q25" i="42"/>
  <c r="I47" i="42"/>
  <c r="H47" i="42"/>
  <c r="Q22" i="42"/>
  <c r="S22" i="42" s="1"/>
  <c r="I42" i="42"/>
  <c r="J42" i="42" s="1"/>
  <c r="H42" i="42"/>
  <c r="Q88" i="39"/>
  <c r="S88" i="39" s="1"/>
  <c r="I88" i="39"/>
  <c r="J88" i="39" s="1"/>
  <c r="H88" i="39"/>
  <c r="R87" i="39"/>
  <c r="T87" i="39" s="1"/>
  <c r="Q87" i="39"/>
  <c r="S87" i="39" s="1"/>
  <c r="H87" i="39"/>
  <c r="I87" i="39"/>
  <c r="J87" i="39" s="1"/>
  <c r="I86" i="39"/>
  <c r="J86" i="39" s="1"/>
  <c r="H86" i="39"/>
  <c r="I85" i="39"/>
  <c r="J85" i="39" s="1"/>
  <c r="H85" i="39"/>
  <c r="Q85" i="39"/>
  <c r="S85" i="39" s="1"/>
  <c r="I89" i="39"/>
  <c r="J89" i="39" s="1"/>
  <c r="H89" i="39"/>
  <c r="Q89" i="39"/>
  <c r="S89" i="39" s="1"/>
  <c r="Q59" i="39"/>
  <c r="S59" i="39" s="1"/>
  <c r="I59" i="39"/>
  <c r="J59" i="39" s="1"/>
  <c r="H59" i="39"/>
  <c r="I58" i="39"/>
  <c r="J58" i="39" s="1"/>
  <c r="H58" i="39"/>
  <c r="Q58" i="39"/>
  <c r="S58" i="39" s="1"/>
  <c r="I57" i="39"/>
  <c r="J57" i="39" s="1"/>
  <c r="H57" i="39"/>
  <c r="Q57" i="39" s="1"/>
  <c r="Q60" i="39"/>
  <c r="S60" i="39" s="1"/>
  <c r="R60" i="39"/>
  <c r="T60" i="39" s="1"/>
  <c r="I60" i="39"/>
  <c r="J60" i="39" s="1"/>
  <c r="H60" i="39"/>
  <c r="G30" i="39"/>
  <c r="H30" i="39" s="1"/>
  <c r="O30" i="39"/>
  <c r="G29" i="39"/>
  <c r="I29" i="39" s="1"/>
  <c r="J29" i="39" s="1"/>
  <c r="O29" i="39"/>
  <c r="O32" i="39"/>
  <c r="O27" i="39"/>
  <c r="G31" i="39"/>
  <c r="I31" i="39" s="1"/>
  <c r="J31" i="39" s="1"/>
  <c r="O31" i="39"/>
  <c r="G32" i="39"/>
  <c r="H32" i="39" s="1"/>
  <c r="G27" i="39"/>
  <c r="H27" i="39" s="1"/>
  <c r="G28" i="39"/>
  <c r="H28" i="39" s="1"/>
  <c r="O28" i="39"/>
  <c r="H31" i="39"/>
  <c r="G56" i="39"/>
  <c r="H56" i="39" s="1"/>
  <c r="O56" i="39"/>
  <c r="G84" i="39"/>
  <c r="I84" i="39" s="1"/>
  <c r="J84" i="39" s="1"/>
  <c r="O84" i="39"/>
  <c r="G26" i="39"/>
  <c r="I26" i="39" s="1"/>
  <c r="J26" i="39" s="1"/>
  <c r="O26" i="39"/>
  <c r="Q53" i="42" l="1"/>
  <c r="Q11" i="42"/>
  <c r="R21" i="42"/>
  <c r="T21" i="42" s="1"/>
  <c r="Q14" i="42"/>
  <c r="S14" i="42" s="1"/>
  <c r="S79" i="42"/>
  <c r="Q12" i="42"/>
  <c r="S12" i="42" s="1"/>
  <c r="Q52" i="42"/>
  <c r="S52" i="42" s="1"/>
  <c r="R75" i="42"/>
  <c r="T75" i="42" s="1"/>
  <c r="R13" i="42"/>
  <c r="T13" i="42" s="1"/>
  <c r="R16" i="42"/>
  <c r="T16" i="42" s="1"/>
  <c r="R8" i="42"/>
  <c r="T8" i="42" s="1"/>
  <c r="R30" i="42"/>
  <c r="T30" i="42" s="1"/>
  <c r="R57" i="42"/>
  <c r="T57" i="42" s="1"/>
  <c r="R49" i="42"/>
  <c r="T49" i="42" s="1"/>
  <c r="R88" i="42"/>
  <c r="T88" i="42" s="1"/>
  <c r="R83" i="42"/>
  <c r="T83" i="42" s="1"/>
  <c r="R27" i="42"/>
  <c r="T27" i="42" s="1"/>
  <c r="R86" i="42"/>
  <c r="T86" i="42" s="1"/>
  <c r="R28" i="42"/>
  <c r="T28" i="42" s="1"/>
  <c r="R48" i="42"/>
  <c r="T48" i="42" s="1"/>
  <c r="R15" i="42"/>
  <c r="T15" i="42" s="1"/>
  <c r="R18" i="42"/>
  <c r="T18" i="42" s="1"/>
  <c r="R71" i="42"/>
  <c r="T71" i="42" s="1"/>
  <c r="Q76" i="42"/>
  <c r="S76" i="42" s="1"/>
  <c r="R56" i="42"/>
  <c r="T56" i="42" s="1"/>
  <c r="R81" i="42"/>
  <c r="T81" i="42" s="1"/>
  <c r="Q87" i="42"/>
  <c r="S87" i="42" s="1"/>
  <c r="R10" i="42"/>
  <c r="T10" i="42" s="1"/>
  <c r="R9" i="42"/>
  <c r="T9" i="42" s="1"/>
  <c r="Q80" i="42"/>
  <c r="S80" i="42" s="1"/>
  <c r="R59" i="42"/>
  <c r="T59" i="42" s="1"/>
  <c r="Q24" i="42"/>
  <c r="S24" i="42" s="1"/>
  <c r="R73" i="42"/>
  <c r="T73" i="42" s="1"/>
  <c r="S74" i="42"/>
  <c r="R74" i="42"/>
  <c r="T74" i="42" s="1"/>
  <c r="R46" i="42"/>
  <c r="T46" i="42" s="1"/>
  <c r="Q84" i="42"/>
  <c r="S84" i="42" s="1"/>
  <c r="R22" i="42"/>
  <c r="T22" i="42" s="1"/>
  <c r="R44" i="42"/>
  <c r="T44" i="42" s="1"/>
  <c r="Q26" i="42"/>
  <c r="S82" i="42"/>
  <c r="R82" i="42"/>
  <c r="T82" i="42" s="1"/>
  <c r="J58" i="42"/>
  <c r="Q58" i="42"/>
  <c r="S19" i="42"/>
  <c r="R19" i="42"/>
  <c r="T19" i="42" s="1"/>
  <c r="S78" i="42"/>
  <c r="R78" i="42"/>
  <c r="T78" i="42" s="1"/>
  <c r="S85" i="42"/>
  <c r="R85" i="42"/>
  <c r="T85" i="42" s="1"/>
  <c r="J54" i="42"/>
  <c r="Q54" i="42"/>
  <c r="S55" i="42"/>
  <c r="R55" i="42"/>
  <c r="T55" i="42" s="1"/>
  <c r="J20" i="42"/>
  <c r="Q20" i="42"/>
  <c r="J29" i="42"/>
  <c r="Q29" i="42"/>
  <c r="S53" i="42"/>
  <c r="R53" i="42"/>
  <c r="T53" i="42" s="1"/>
  <c r="S25" i="42"/>
  <c r="R25" i="42"/>
  <c r="T25" i="42" s="1"/>
  <c r="S50" i="42"/>
  <c r="R50" i="42"/>
  <c r="T50" i="42" s="1"/>
  <c r="Q42" i="42"/>
  <c r="S23" i="42"/>
  <c r="R23" i="42"/>
  <c r="T23" i="42" s="1"/>
  <c r="S70" i="42"/>
  <c r="R70" i="42"/>
  <c r="T70" i="42" s="1"/>
  <c r="J47" i="42"/>
  <c r="Q47" i="42"/>
  <c r="R51" i="42"/>
  <c r="T51" i="42" s="1"/>
  <c r="S51" i="42"/>
  <c r="R45" i="42"/>
  <c r="T45" i="42" s="1"/>
  <c r="S17" i="42"/>
  <c r="R17" i="42"/>
  <c r="T17" i="42" s="1"/>
  <c r="R72" i="42"/>
  <c r="T72" i="42" s="1"/>
  <c r="S77" i="42"/>
  <c r="R77" i="42"/>
  <c r="T77" i="42" s="1"/>
  <c r="R43" i="42"/>
  <c r="T43" i="42" s="1"/>
  <c r="R60" i="42"/>
  <c r="T60" i="42" s="1"/>
  <c r="R88" i="39"/>
  <c r="T88" i="39" s="1"/>
  <c r="Q86" i="39"/>
  <c r="R85" i="39"/>
  <c r="T85" i="39" s="1"/>
  <c r="R89" i="39"/>
  <c r="T89" i="39" s="1"/>
  <c r="R59" i="39"/>
  <c r="T59" i="39" s="1"/>
  <c r="R58" i="39"/>
  <c r="T58" i="39" s="1"/>
  <c r="S57" i="39"/>
  <c r="R57" i="39"/>
  <c r="T57" i="39" s="1"/>
  <c r="H29" i="39"/>
  <c r="I28" i="39"/>
  <c r="J28" i="39" s="1"/>
  <c r="I30" i="39"/>
  <c r="J30" i="39" s="1"/>
  <c r="I32" i="39"/>
  <c r="J32" i="39" s="1"/>
  <c r="Q29" i="39"/>
  <c r="S29" i="39" s="1"/>
  <c r="I27" i="39"/>
  <c r="J27" i="39" s="1"/>
  <c r="Q31" i="39"/>
  <c r="S31" i="39" s="1"/>
  <c r="Q28" i="39"/>
  <c r="Q27" i="39"/>
  <c r="Q32" i="39"/>
  <c r="Q84" i="39"/>
  <c r="S84" i="39" s="1"/>
  <c r="I56" i="39"/>
  <c r="J56" i="39" s="1"/>
  <c r="H84" i="39"/>
  <c r="H26" i="39"/>
  <c r="Q26" i="39"/>
  <c r="S26" i="39" s="1"/>
  <c r="R14" i="42" l="1"/>
  <c r="T14" i="42" s="1"/>
  <c r="S11" i="42"/>
  <c r="R11" i="42"/>
  <c r="T11" i="42" s="1"/>
  <c r="R52" i="42"/>
  <c r="T52" i="42" s="1"/>
  <c r="R12" i="42"/>
  <c r="T12" i="42" s="1"/>
  <c r="R84" i="42"/>
  <c r="T84" i="42" s="1"/>
  <c r="R76" i="42"/>
  <c r="T76" i="42" s="1"/>
  <c r="R80" i="42"/>
  <c r="T80" i="42" s="1"/>
  <c r="R87" i="42"/>
  <c r="T87" i="42" s="1"/>
  <c r="R24" i="42"/>
  <c r="T24" i="42" s="1"/>
  <c r="S29" i="42"/>
  <c r="R29" i="42"/>
  <c r="T29" i="42" s="1"/>
  <c r="S54" i="42"/>
  <c r="R54" i="42"/>
  <c r="T54" i="42" s="1"/>
  <c r="S58" i="42"/>
  <c r="R58" i="42"/>
  <c r="T58" i="42" s="1"/>
  <c r="S47" i="42"/>
  <c r="R47" i="42"/>
  <c r="T47" i="42" s="1"/>
  <c r="S42" i="42"/>
  <c r="R42" i="42"/>
  <c r="T42" i="42" s="1"/>
  <c r="S26" i="42"/>
  <c r="R26" i="42"/>
  <c r="T26" i="42" s="1"/>
  <c r="S20" i="42"/>
  <c r="R20" i="42"/>
  <c r="T20" i="42" s="1"/>
  <c r="S86" i="39"/>
  <c r="R86" i="39"/>
  <c r="T86" i="39" s="1"/>
  <c r="R29" i="39"/>
  <c r="T29" i="39" s="1"/>
  <c r="Q30" i="39"/>
  <c r="S30" i="39" s="1"/>
  <c r="R31" i="39"/>
  <c r="T31" i="39" s="1"/>
  <c r="S28" i="39"/>
  <c r="R28" i="39"/>
  <c r="T28" i="39" s="1"/>
  <c r="S27" i="39"/>
  <c r="R27" i="39"/>
  <c r="T27" i="39" s="1"/>
  <c r="S32" i="39"/>
  <c r="R32" i="39"/>
  <c r="T32" i="39" s="1"/>
  <c r="Q56" i="39"/>
  <c r="S56" i="39" s="1"/>
  <c r="R84" i="39"/>
  <c r="T84" i="39" s="1"/>
  <c r="R26" i="39"/>
  <c r="T26" i="39" s="1"/>
  <c r="R30" i="39" l="1"/>
  <c r="T30" i="39" s="1"/>
  <c r="R56" i="39"/>
  <c r="T56" i="39" s="1"/>
  <c r="V83" i="39" l="1"/>
  <c r="U83" i="39"/>
  <c r="N83" i="39"/>
  <c r="M83" i="39"/>
  <c r="L83" i="39"/>
  <c r="K83" i="39"/>
  <c r="F83" i="39"/>
  <c r="E83" i="39"/>
  <c r="D83" i="39"/>
  <c r="C83" i="39"/>
  <c r="B83" i="39"/>
  <c r="A83" i="39"/>
  <c r="P83" i="39" s="1"/>
  <c r="V55" i="39"/>
  <c r="U55" i="39"/>
  <c r="N55" i="39"/>
  <c r="M55" i="39"/>
  <c r="L55" i="39"/>
  <c r="K55" i="39"/>
  <c r="F55" i="39"/>
  <c r="E55" i="39"/>
  <c r="D55" i="39"/>
  <c r="C55" i="39"/>
  <c r="B55" i="39"/>
  <c r="A55" i="39"/>
  <c r="P55" i="39" s="1"/>
  <c r="V25" i="39"/>
  <c r="U25" i="39"/>
  <c r="N25" i="39"/>
  <c r="M25" i="39"/>
  <c r="L25" i="39"/>
  <c r="K25" i="39"/>
  <c r="F25" i="39"/>
  <c r="E25" i="39"/>
  <c r="D25" i="39"/>
  <c r="C25" i="39"/>
  <c r="B25" i="39"/>
  <c r="A25" i="39"/>
  <c r="P25" i="39" s="1"/>
  <c r="V54" i="39"/>
  <c r="U54" i="39"/>
  <c r="N54" i="39"/>
  <c r="M54" i="39"/>
  <c r="L54" i="39"/>
  <c r="K54" i="39"/>
  <c r="F54" i="39"/>
  <c r="E54" i="39"/>
  <c r="D54" i="39"/>
  <c r="C54" i="39"/>
  <c r="B54" i="39"/>
  <c r="A54" i="39"/>
  <c r="P54" i="39" s="1"/>
  <c r="V24" i="39"/>
  <c r="U24" i="39"/>
  <c r="N24" i="39"/>
  <c r="M24" i="39"/>
  <c r="L24" i="39"/>
  <c r="K24" i="39"/>
  <c r="F24" i="39"/>
  <c r="E24" i="39"/>
  <c r="D24" i="39"/>
  <c r="C24" i="39"/>
  <c r="B24" i="39"/>
  <c r="A24" i="39"/>
  <c r="P24" i="39" s="1"/>
  <c r="G83" i="39" l="1"/>
  <c r="I83" i="39" s="1"/>
  <c r="J83" i="39" s="1"/>
  <c r="O83" i="39"/>
  <c r="G55" i="39"/>
  <c r="I55" i="39" s="1"/>
  <c r="J55" i="39" s="1"/>
  <c r="O55" i="39"/>
  <c r="O25" i="39"/>
  <c r="G25" i="39"/>
  <c r="I25" i="39" s="1"/>
  <c r="J25" i="39" s="1"/>
  <c r="O54" i="39"/>
  <c r="G54" i="39"/>
  <c r="H54" i="39" s="1"/>
  <c r="G24" i="39"/>
  <c r="I24" i="39" s="1"/>
  <c r="J24" i="39" s="1"/>
  <c r="O24" i="39"/>
  <c r="V26" i="40"/>
  <c r="U26" i="40"/>
  <c r="N26" i="40"/>
  <c r="M26" i="40"/>
  <c r="L26" i="40"/>
  <c r="K26" i="40"/>
  <c r="F26" i="40"/>
  <c r="E26" i="40"/>
  <c r="D26" i="40"/>
  <c r="C26" i="40"/>
  <c r="B26" i="40"/>
  <c r="A26" i="40"/>
  <c r="V17" i="40"/>
  <c r="U17" i="40"/>
  <c r="N17" i="40"/>
  <c r="M17" i="40"/>
  <c r="L17" i="40"/>
  <c r="K17" i="40"/>
  <c r="F17" i="40"/>
  <c r="E17" i="40"/>
  <c r="D17" i="40"/>
  <c r="C17" i="40"/>
  <c r="B17" i="40"/>
  <c r="A17" i="40"/>
  <c r="V8" i="40"/>
  <c r="U8" i="40"/>
  <c r="N8" i="40"/>
  <c r="M8" i="40"/>
  <c r="L8" i="40"/>
  <c r="K8" i="40"/>
  <c r="F8" i="40"/>
  <c r="E8" i="40"/>
  <c r="D8" i="40"/>
  <c r="C8" i="40"/>
  <c r="B8" i="40"/>
  <c r="A8" i="40"/>
  <c r="V82" i="39"/>
  <c r="U82" i="39"/>
  <c r="N82" i="39"/>
  <c r="M82" i="39"/>
  <c r="L82" i="39"/>
  <c r="K82" i="39"/>
  <c r="F82" i="39"/>
  <c r="E82" i="39"/>
  <c r="D82" i="39"/>
  <c r="C82" i="39"/>
  <c r="B82" i="39"/>
  <c r="A82" i="39"/>
  <c r="V81" i="39"/>
  <c r="U81" i="39"/>
  <c r="N81" i="39"/>
  <c r="M81" i="39"/>
  <c r="L81" i="39"/>
  <c r="K81" i="39"/>
  <c r="F81" i="39"/>
  <c r="E81" i="39"/>
  <c r="D81" i="39"/>
  <c r="C81" i="39"/>
  <c r="B81" i="39"/>
  <c r="A81" i="39"/>
  <c r="V80" i="39"/>
  <c r="U80" i="39"/>
  <c r="N80" i="39"/>
  <c r="M80" i="39"/>
  <c r="L80" i="39"/>
  <c r="K80" i="39"/>
  <c r="F80" i="39"/>
  <c r="E80" i="39"/>
  <c r="D80" i="39"/>
  <c r="C80" i="39"/>
  <c r="B80" i="39"/>
  <c r="A80" i="39"/>
  <c r="V79" i="39"/>
  <c r="U79" i="39"/>
  <c r="N79" i="39"/>
  <c r="M79" i="39"/>
  <c r="L79" i="39"/>
  <c r="K79" i="39"/>
  <c r="F79" i="39"/>
  <c r="E79" i="39"/>
  <c r="D79" i="39"/>
  <c r="C79" i="39"/>
  <c r="B79" i="39"/>
  <c r="A79" i="39"/>
  <c r="V78" i="39"/>
  <c r="U78" i="39"/>
  <c r="N78" i="39"/>
  <c r="M78" i="39"/>
  <c r="L78" i="39"/>
  <c r="K78" i="39"/>
  <c r="F78" i="39"/>
  <c r="E78" i="39"/>
  <c r="D78" i="39"/>
  <c r="C78" i="39"/>
  <c r="B78" i="39"/>
  <c r="A78" i="39"/>
  <c r="V77" i="39"/>
  <c r="U77" i="39"/>
  <c r="N77" i="39"/>
  <c r="M77" i="39"/>
  <c r="L77" i="39"/>
  <c r="K77" i="39"/>
  <c r="F77" i="39"/>
  <c r="E77" i="39"/>
  <c r="D77" i="39"/>
  <c r="C77" i="39"/>
  <c r="B77" i="39"/>
  <c r="A77" i="39"/>
  <c r="V76" i="39"/>
  <c r="U76" i="39"/>
  <c r="N76" i="39"/>
  <c r="M76" i="39"/>
  <c r="L76" i="39"/>
  <c r="K76" i="39"/>
  <c r="F76" i="39"/>
  <c r="E76" i="39"/>
  <c r="D76" i="39"/>
  <c r="C76" i="39"/>
  <c r="B76" i="39"/>
  <c r="A76" i="39"/>
  <c r="V75" i="39"/>
  <c r="U75" i="39"/>
  <c r="N75" i="39"/>
  <c r="M75" i="39"/>
  <c r="L75" i="39"/>
  <c r="K75" i="39"/>
  <c r="F75" i="39"/>
  <c r="E75" i="39"/>
  <c r="D75" i="39"/>
  <c r="C75" i="39"/>
  <c r="B75" i="39"/>
  <c r="A75" i="39"/>
  <c r="V74" i="39"/>
  <c r="U74" i="39"/>
  <c r="N74" i="39"/>
  <c r="M74" i="39"/>
  <c r="L74" i="39"/>
  <c r="K74" i="39"/>
  <c r="F74" i="39"/>
  <c r="E74" i="39"/>
  <c r="D74" i="39"/>
  <c r="C74" i="39"/>
  <c r="B74" i="39"/>
  <c r="A74" i="39"/>
  <c r="V73" i="39"/>
  <c r="U73" i="39"/>
  <c r="N73" i="39"/>
  <c r="M73" i="39"/>
  <c r="L73" i="39"/>
  <c r="K73" i="39"/>
  <c r="F73" i="39"/>
  <c r="E73" i="39"/>
  <c r="D73" i="39"/>
  <c r="C73" i="39"/>
  <c r="B73" i="39"/>
  <c r="A73" i="39"/>
  <c r="V72" i="39"/>
  <c r="U72" i="39"/>
  <c r="N72" i="39"/>
  <c r="M72" i="39"/>
  <c r="L72" i="39"/>
  <c r="K72" i="39"/>
  <c r="F72" i="39"/>
  <c r="E72" i="39"/>
  <c r="D72" i="39"/>
  <c r="C72" i="39"/>
  <c r="B72" i="39"/>
  <c r="A72" i="39"/>
  <c r="V71" i="39"/>
  <c r="U71" i="39"/>
  <c r="N71" i="39"/>
  <c r="M71" i="39"/>
  <c r="L71" i="39"/>
  <c r="K71" i="39"/>
  <c r="F71" i="39"/>
  <c r="E71" i="39"/>
  <c r="D71" i="39"/>
  <c r="C71" i="39"/>
  <c r="B71" i="39"/>
  <c r="A71" i="39"/>
  <c r="V70" i="39"/>
  <c r="U70" i="39"/>
  <c r="N70" i="39"/>
  <c r="M70" i="39"/>
  <c r="L70" i="39"/>
  <c r="K70" i="39"/>
  <c r="F70" i="39"/>
  <c r="E70" i="39"/>
  <c r="D70" i="39"/>
  <c r="C70" i="39"/>
  <c r="B70" i="39"/>
  <c r="A70" i="39"/>
  <c r="V69" i="39"/>
  <c r="U69" i="39"/>
  <c r="N69" i="39"/>
  <c r="M69" i="39"/>
  <c r="L69" i="39"/>
  <c r="K69" i="39"/>
  <c r="F69" i="39"/>
  <c r="E69" i="39"/>
  <c r="D69" i="39"/>
  <c r="C69" i="39"/>
  <c r="B69" i="39"/>
  <c r="A69" i="39"/>
  <c r="V53" i="39"/>
  <c r="U53" i="39"/>
  <c r="N53" i="39"/>
  <c r="M53" i="39"/>
  <c r="L53" i="39"/>
  <c r="K53" i="39"/>
  <c r="F53" i="39"/>
  <c r="E53" i="39"/>
  <c r="D53" i="39"/>
  <c r="C53" i="39"/>
  <c r="B53" i="39"/>
  <c r="A53" i="39"/>
  <c r="V52" i="39"/>
  <c r="U52" i="39"/>
  <c r="N52" i="39"/>
  <c r="M52" i="39"/>
  <c r="L52" i="39"/>
  <c r="K52" i="39"/>
  <c r="F52" i="39"/>
  <c r="E52" i="39"/>
  <c r="D52" i="39"/>
  <c r="C52" i="39"/>
  <c r="B52" i="39"/>
  <c r="A52" i="39"/>
  <c r="V51" i="39"/>
  <c r="U51" i="39"/>
  <c r="N51" i="39"/>
  <c r="M51" i="39"/>
  <c r="L51" i="39"/>
  <c r="K51" i="39"/>
  <c r="F51" i="39"/>
  <c r="E51" i="39"/>
  <c r="D51" i="39"/>
  <c r="C51" i="39"/>
  <c r="B51" i="39"/>
  <c r="A51" i="39"/>
  <c r="V50" i="39"/>
  <c r="U50" i="39"/>
  <c r="N50" i="39"/>
  <c r="M50" i="39"/>
  <c r="L50" i="39"/>
  <c r="K50" i="39"/>
  <c r="F50" i="39"/>
  <c r="E50" i="39"/>
  <c r="D50" i="39"/>
  <c r="C50" i="39"/>
  <c r="B50" i="39"/>
  <c r="A50" i="39"/>
  <c r="V49" i="39"/>
  <c r="U49" i="39"/>
  <c r="N49" i="39"/>
  <c r="M49" i="39"/>
  <c r="L49" i="39"/>
  <c r="K49" i="39"/>
  <c r="F49" i="39"/>
  <c r="E49" i="39"/>
  <c r="D49" i="39"/>
  <c r="C49" i="39"/>
  <c r="B49" i="39"/>
  <c r="A49" i="39"/>
  <c r="V48" i="39"/>
  <c r="U48" i="39"/>
  <c r="N48" i="39"/>
  <c r="M48" i="39"/>
  <c r="L48" i="39"/>
  <c r="K48" i="39"/>
  <c r="F48" i="39"/>
  <c r="E48" i="39"/>
  <c r="D48" i="39"/>
  <c r="C48" i="39"/>
  <c r="B48" i="39"/>
  <c r="A48" i="39"/>
  <c r="V47" i="39"/>
  <c r="U47" i="39"/>
  <c r="N47" i="39"/>
  <c r="M47" i="39"/>
  <c r="L47" i="39"/>
  <c r="K47" i="39"/>
  <c r="F47" i="39"/>
  <c r="E47" i="39"/>
  <c r="D47" i="39"/>
  <c r="C47" i="39"/>
  <c r="B47" i="39"/>
  <c r="A47" i="39"/>
  <c r="V46" i="39"/>
  <c r="U46" i="39"/>
  <c r="N46" i="39"/>
  <c r="M46" i="39"/>
  <c r="L46" i="39"/>
  <c r="K46" i="39"/>
  <c r="F46" i="39"/>
  <c r="E46" i="39"/>
  <c r="D46" i="39"/>
  <c r="C46" i="39"/>
  <c r="B46" i="39"/>
  <c r="A46" i="39"/>
  <c r="V45" i="39"/>
  <c r="U45" i="39"/>
  <c r="N45" i="39"/>
  <c r="M45" i="39"/>
  <c r="L45" i="39"/>
  <c r="K45" i="39"/>
  <c r="F45" i="39"/>
  <c r="E45" i="39"/>
  <c r="D45" i="39"/>
  <c r="C45" i="39"/>
  <c r="B45" i="39"/>
  <c r="A45" i="39"/>
  <c r="V44" i="39"/>
  <c r="U44" i="39"/>
  <c r="N44" i="39"/>
  <c r="M44" i="39"/>
  <c r="L44" i="39"/>
  <c r="K44" i="39"/>
  <c r="F44" i="39"/>
  <c r="E44" i="39"/>
  <c r="D44" i="39"/>
  <c r="C44" i="39"/>
  <c r="B44" i="39"/>
  <c r="A44" i="39"/>
  <c r="V43" i="39"/>
  <c r="U43" i="39"/>
  <c r="N43" i="39"/>
  <c r="M43" i="39"/>
  <c r="L43" i="39"/>
  <c r="K43" i="39"/>
  <c r="F43" i="39"/>
  <c r="E43" i="39"/>
  <c r="D43" i="39"/>
  <c r="C43" i="39"/>
  <c r="B43" i="39"/>
  <c r="A43" i="39"/>
  <c r="V42" i="39"/>
  <c r="U42" i="39"/>
  <c r="N42" i="39"/>
  <c r="M42" i="39"/>
  <c r="L42" i="39"/>
  <c r="K42" i="39"/>
  <c r="F42" i="39"/>
  <c r="E42" i="39"/>
  <c r="D42" i="39"/>
  <c r="C42" i="39"/>
  <c r="B42" i="39"/>
  <c r="A42" i="39"/>
  <c r="V41" i="39"/>
  <c r="U41" i="39"/>
  <c r="N41" i="39"/>
  <c r="M41" i="39"/>
  <c r="L41" i="39"/>
  <c r="K41" i="39"/>
  <c r="F41" i="39"/>
  <c r="E41" i="39"/>
  <c r="D41" i="39"/>
  <c r="C41" i="39"/>
  <c r="B41" i="39"/>
  <c r="A41" i="39"/>
  <c r="V23" i="39"/>
  <c r="U23" i="39"/>
  <c r="N23" i="39"/>
  <c r="M23" i="39"/>
  <c r="L23" i="39"/>
  <c r="K23" i="39"/>
  <c r="F23" i="39"/>
  <c r="E23" i="39"/>
  <c r="D23" i="39"/>
  <c r="C23" i="39"/>
  <c r="B23" i="39"/>
  <c r="A23" i="39"/>
  <c r="V22" i="39"/>
  <c r="U22" i="39"/>
  <c r="N22" i="39"/>
  <c r="M22" i="39"/>
  <c r="L22" i="39"/>
  <c r="K22" i="39"/>
  <c r="F22" i="39"/>
  <c r="E22" i="39"/>
  <c r="D22" i="39"/>
  <c r="C22" i="39"/>
  <c r="B22" i="39"/>
  <c r="A22" i="39"/>
  <c r="V21" i="39"/>
  <c r="U21" i="39"/>
  <c r="N21" i="39"/>
  <c r="M21" i="39"/>
  <c r="L21" i="39"/>
  <c r="K21" i="39"/>
  <c r="F21" i="39"/>
  <c r="E21" i="39"/>
  <c r="D21" i="39"/>
  <c r="C21" i="39"/>
  <c r="B21" i="39"/>
  <c r="A21" i="39"/>
  <c r="V20" i="39"/>
  <c r="U20" i="39"/>
  <c r="N20" i="39"/>
  <c r="M20" i="39"/>
  <c r="L20" i="39"/>
  <c r="K20" i="39"/>
  <c r="F20" i="39"/>
  <c r="E20" i="39"/>
  <c r="D20" i="39"/>
  <c r="C20" i="39"/>
  <c r="B20" i="39"/>
  <c r="A20" i="39"/>
  <c r="V19" i="39"/>
  <c r="U19" i="39"/>
  <c r="N19" i="39"/>
  <c r="M19" i="39"/>
  <c r="L19" i="39"/>
  <c r="K19" i="39"/>
  <c r="F19" i="39"/>
  <c r="E19" i="39"/>
  <c r="D19" i="39"/>
  <c r="C19" i="39"/>
  <c r="B19" i="39"/>
  <c r="A19" i="39"/>
  <c r="V18" i="39"/>
  <c r="U18" i="39"/>
  <c r="N18" i="39"/>
  <c r="M18" i="39"/>
  <c r="L18" i="39"/>
  <c r="K18" i="39"/>
  <c r="F18" i="39"/>
  <c r="E18" i="39"/>
  <c r="D18" i="39"/>
  <c r="C18" i="39"/>
  <c r="B18" i="39"/>
  <c r="A18" i="39"/>
  <c r="V17" i="39"/>
  <c r="U17" i="39"/>
  <c r="N17" i="39"/>
  <c r="M17" i="39"/>
  <c r="L17" i="39"/>
  <c r="K17" i="39"/>
  <c r="F17" i="39"/>
  <c r="E17" i="39"/>
  <c r="D17" i="39"/>
  <c r="C17" i="39"/>
  <c r="B17" i="39"/>
  <c r="A17" i="39"/>
  <c r="V16" i="39"/>
  <c r="U16" i="39"/>
  <c r="N16" i="39"/>
  <c r="M16" i="39"/>
  <c r="L16" i="39"/>
  <c r="K16" i="39"/>
  <c r="F16" i="39"/>
  <c r="E16" i="39"/>
  <c r="D16" i="39"/>
  <c r="C16" i="39"/>
  <c r="B16" i="39"/>
  <c r="A16" i="39"/>
  <c r="V15" i="39"/>
  <c r="U15" i="39"/>
  <c r="N15" i="39"/>
  <c r="M15" i="39"/>
  <c r="L15" i="39"/>
  <c r="K15" i="39"/>
  <c r="F15" i="39"/>
  <c r="E15" i="39"/>
  <c r="D15" i="39"/>
  <c r="C15" i="39"/>
  <c r="B15" i="39"/>
  <c r="A15" i="39"/>
  <c r="V14" i="39"/>
  <c r="U14" i="39"/>
  <c r="N14" i="39"/>
  <c r="M14" i="39"/>
  <c r="L14" i="39"/>
  <c r="K14" i="39"/>
  <c r="F14" i="39"/>
  <c r="E14" i="39"/>
  <c r="D14" i="39"/>
  <c r="C14" i="39"/>
  <c r="B14" i="39"/>
  <c r="A14" i="39"/>
  <c r="V13" i="39"/>
  <c r="U13" i="39"/>
  <c r="N13" i="39"/>
  <c r="M13" i="39"/>
  <c r="L13" i="39"/>
  <c r="K13" i="39"/>
  <c r="F13" i="39"/>
  <c r="E13" i="39"/>
  <c r="D13" i="39"/>
  <c r="C13" i="39"/>
  <c r="B13" i="39"/>
  <c r="A13" i="39"/>
  <c r="V12" i="39"/>
  <c r="U12" i="39"/>
  <c r="N12" i="39"/>
  <c r="M12" i="39"/>
  <c r="L12" i="39"/>
  <c r="K12" i="39"/>
  <c r="F12" i="39"/>
  <c r="E12" i="39"/>
  <c r="D12" i="39"/>
  <c r="C12" i="39"/>
  <c r="B12" i="39"/>
  <c r="A12" i="39"/>
  <c r="V11" i="39"/>
  <c r="U11" i="39"/>
  <c r="N11" i="39"/>
  <c r="M11" i="39"/>
  <c r="L11" i="39"/>
  <c r="K11" i="39"/>
  <c r="F11" i="39"/>
  <c r="E11" i="39"/>
  <c r="D11" i="39"/>
  <c r="C11" i="39"/>
  <c r="B11" i="39"/>
  <c r="A11" i="39"/>
  <c r="V10" i="39"/>
  <c r="U10" i="39"/>
  <c r="N10" i="39"/>
  <c r="M10" i="39"/>
  <c r="L10" i="39"/>
  <c r="K10" i="39"/>
  <c r="F10" i="39"/>
  <c r="E10" i="39"/>
  <c r="D10" i="39"/>
  <c r="C10" i="39"/>
  <c r="B10" i="39"/>
  <c r="A10" i="39"/>
  <c r="V9" i="39"/>
  <c r="U9" i="39"/>
  <c r="N9" i="39"/>
  <c r="M9" i="39"/>
  <c r="L9" i="39"/>
  <c r="K9" i="39"/>
  <c r="F9" i="39"/>
  <c r="E9" i="39"/>
  <c r="D9" i="39"/>
  <c r="C9" i="39"/>
  <c r="B9" i="39"/>
  <c r="A9" i="39"/>
  <c r="V8" i="39"/>
  <c r="U8" i="39"/>
  <c r="N8" i="39"/>
  <c r="M8" i="39"/>
  <c r="L8" i="39"/>
  <c r="K8" i="39"/>
  <c r="F8" i="39"/>
  <c r="E8" i="39"/>
  <c r="D8" i="39"/>
  <c r="C8" i="39"/>
  <c r="B8" i="39"/>
  <c r="A8" i="39"/>
  <c r="Q83" i="39" l="1"/>
  <c r="S83" i="39" s="1"/>
  <c r="H83" i="39"/>
  <c r="H25" i="39"/>
  <c r="Q55" i="39"/>
  <c r="S55" i="39" s="1"/>
  <c r="H55" i="39"/>
  <c r="Q25" i="39"/>
  <c r="S25" i="39" s="1"/>
  <c r="I54" i="39"/>
  <c r="J54" i="39" s="1"/>
  <c r="H24" i="39"/>
  <c r="Q24" i="39"/>
  <c r="S24" i="39" s="1"/>
  <c r="O26" i="40"/>
  <c r="G26" i="40"/>
  <c r="P26" i="40"/>
  <c r="O17" i="40"/>
  <c r="G17" i="40"/>
  <c r="P17" i="40"/>
  <c r="O8" i="40"/>
  <c r="G8" i="40"/>
  <c r="P8" i="40"/>
  <c r="O82" i="39"/>
  <c r="G82" i="39"/>
  <c r="P82" i="39"/>
  <c r="O81" i="39"/>
  <c r="G81" i="39"/>
  <c r="P81" i="39"/>
  <c r="O80" i="39"/>
  <c r="G80" i="39"/>
  <c r="P80" i="39"/>
  <c r="O79" i="39"/>
  <c r="G79" i="39"/>
  <c r="P79" i="39"/>
  <c r="O78" i="39"/>
  <c r="G78" i="39"/>
  <c r="P78" i="39"/>
  <c r="O77" i="39"/>
  <c r="G77" i="39"/>
  <c r="P77" i="39"/>
  <c r="O76" i="39"/>
  <c r="G76" i="39"/>
  <c r="P76" i="39"/>
  <c r="O75" i="39"/>
  <c r="G75" i="39"/>
  <c r="P75" i="39"/>
  <c r="O74" i="39"/>
  <c r="G74" i="39"/>
  <c r="P74" i="39"/>
  <c r="O73" i="39"/>
  <c r="G73" i="39"/>
  <c r="P73" i="39"/>
  <c r="O72" i="39"/>
  <c r="G72" i="39"/>
  <c r="P72" i="39"/>
  <c r="O71" i="39"/>
  <c r="G71" i="39"/>
  <c r="H71" i="39" s="1"/>
  <c r="P71" i="39"/>
  <c r="O70" i="39"/>
  <c r="G70" i="39"/>
  <c r="P70" i="39"/>
  <c r="O69" i="39"/>
  <c r="P69" i="39"/>
  <c r="G53" i="39"/>
  <c r="H53" i="39" s="1"/>
  <c r="P53" i="39"/>
  <c r="O52" i="39"/>
  <c r="G52" i="39"/>
  <c r="H52" i="39" s="1"/>
  <c r="P52" i="39"/>
  <c r="O51" i="39"/>
  <c r="G51" i="39"/>
  <c r="P51" i="39"/>
  <c r="O50" i="39"/>
  <c r="P50" i="39"/>
  <c r="O49" i="39"/>
  <c r="G49" i="39"/>
  <c r="P49" i="39"/>
  <c r="O48" i="39"/>
  <c r="G48" i="39"/>
  <c r="P48" i="39"/>
  <c r="O47" i="39"/>
  <c r="G47" i="39"/>
  <c r="P47" i="39"/>
  <c r="O46" i="39"/>
  <c r="G46" i="39"/>
  <c r="P46" i="39"/>
  <c r="O45" i="39"/>
  <c r="G45" i="39"/>
  <c r="P45" i="39"/>
  <c r="O44" i="39"/>
  <c r="G44" i="39"/>
  <c r="P44" i="39"/>
  <c r="O43" i="39"/>
  <c r="G43" i="39"/>
  <c r="P43" i="39"/>
  <c r="O42" i="39"/>
  <c r="G42" i="39"/>
  <c r="P42" i="39"/>
  <c r="O41" i="39"/>
  <c r="G41" i="39"/>
  <c r="P41" i="39"/>
  <c r="O23" i="39"/>
  <c r="G23" i="39"/>
  <c r="P23" i="39"/>
  <c r="O22" i="39"/>
  <c r="G22" i="39"/>
  <c r="P22" i="39"/>
  <c r="O21" i="39"/>
  <c r="G21" i="39"/>
  <c r="P21" i="39"/>
  <c r="O20" i="39"/>
  <c r="G20" i="39"/>
  <c r="P20" i="39"/>
  <c r="O19" i="39"/>
  <c r="G19" i="39"/>
  <c r="P19" i="39"/>
  <c r="P18" i="39"/>
  <c r="O18" i="39"/>
  <c r="G18" i="39"/>
  <c r="O17" i="39"/>
  <c r="G17" i="39"/>
  <c r="P17" i="39"/>
  <c r="P16" i="39"/>
  <c r="O16" i="39"/>
  <c r="G16" i="39"/>
  <c r="I16" i="39" s="1"/>
  <c r="J16" i="39" s="1"/>
  <c r="O15" i="39"/>
  <c r="G15" i="39"/>
  <c r="P15" i="39"/>
  <c r="P14" i="39"/>
  <c r="O14" i="39"/>
  <c r="G14" i="39"/>
  <c r="O13" i="39"/>
  <c r="G13" i="39"/>
  <c r="P13" i="39"/>
  <c r="P12" i="39"/>
  <c r="O12" i="39"/>
  <c r="G12" i="39"/>
  <c r="O11" i="39"/>
  <c r="G11" i="39"/>
  <c r="P11" i="39"/>
  <c r="P10" i="39"/>
  <c r="O10" i="39"/>
  <c r="G10" i="39"/>
  <c r="O9" i="39"/>
  <c r="G9" i="39"/>
  <c r="P9" i="39"/>
  <c r="P8" i="39"/>
  <c r="O8" i="39"/>
  <c r="G8" i="39"/>
  <c r="R83" i="39" l="1"/>
  <c r="T83" i="39" s="1"/>
  <c r="Q54" i="39"/>
  <c r="S54" i="39" s="1"/>
  <c r="R55" i="39"/>
  <c r="T55" i="39" s="1"/>
  <c r="R25" i="39"/>
  <c r="T25" i="39" s="1"/>
  <c r="R24" i="39"/>
  <c r="T24" i="39" s="1"/>
  <c r="I8" i="39"/>
  <c r="J8" i="39" s="1"/>
  <c r="H8" i="39"/>
  <c r="I12" i="39"/>
  <c r="J12" i="39" s="1"/>
  <c r="H12" i="39"/>
  <c r="H11" i="39"/>
  <c r="I11" i="39"/>
  <c r="J11" i="39" s="1"/>
  <c r="H13" i="39"/>
  <c r="I13" i="39"/>
  <c r="J13" i="39" s="1"/>
  <c r="I18" i="39"/>
  <c r="J18" i="39" s="1"/>
  <c r="H18" i="39"/>
  <c r="I20" i="39"/>
  <c r="J20" i="39" s="1"/>
  <c r="H20" i="39"/>
  <c r="I41" i="39"/>
  <c r="J41" i="39" s="1"/>
  <c r="H41" i="39"/>
  <c r="H42" i="39"/>
  <c r="I42" i="39"/>
  <c r="J42" i="39" s="1"/>
  <c r="H44" i="39"/>
  <c r="I44" i="39"/>
  <c r="J44" i="39" s="1"/>
  <c r="H45" i="39"/>
  <c r="I45" i="39"/>
  <c r="J45" i="39" s="1"/>
  <c r="H46" i="39"/>
  <c r="I46" i="39"/>
  <c r="J46" i="39" s="1"/>
  <c r="H47" i="39"/>
  <c r="I47" i="39"/>
  <c r="J47" i="39" s="1"/>
  <c r="H48" i="39"/>
  <c r="I48" i="39"/>
  <c r="J48" i="39" s="1"/>
  <c r="I49" i="39"/>
  <c r="J49" i="39" s="1"/>
  <c r="H49" i="39"/>
  <c r="I51" i="39"/>
  <c r="J51" i="39" s="1"/>
  <c r="H51" i="39"/>
  <c r="I70" i="39"/>
  <c r="J70" i="39" s="1"/>
  <c r="H70" i="39"/>
  <c r="I14" i="39"/>
  <c r="J14" i="39" s="1"/>
  <c r="H14" i="39"/>
  <c r="H17" i="39"/>
  <c r="I17" i="39"/>
  <c r="J17" i="39" s="1"/>
  <c r="H15" i="39"/>
  <c r="I15" i="39"/>
  <c r="J15" i="39" s="1"/>
  <c r="H19" i="39"/>
  <c r="I19" i="39"/>
  <c r="J19" i="39" s="1"/>
  <c r="H21" i="39"/>
  <c r="I21" i="39"/>
  <c r="J21" i="39" s="1"/>
  <c r="I22" i="39"/>
  <c r="J22" i="39" s="1"/>
  <c r="H22" i="39"/>
  <c r="H23" i="39"/>
  <c r="I23" i="39"/>
  <c r="J23" i="39" s="1"/>
  <c r="I43" i="39"/>
  <c r="J43" i="39" s="1"/>
  <c r="H43" i="39"/>
  <c r="H9" i="39"/>
  <c r="I9" i="39"/>
  <c r="J9" i="39" s="1"/>
  <c r="I10" i="39"/>
  <c r="J10" i="39" s="1"/>
  <c r="H10" i="39"/>
  <c r="I52" i="39"/>
  <c r="J52" i="39" s="1"/>
  <c r="I71" i="39"/>
  <c r="J71" i="39" s="1"/>
  <c r="H16" i="39"/>
  <c r="I53" i="39"/>
  <c r="J53" i="39" s="1"/>
  <c r="Q16" i="39"/>
  <c r="S16" i="39" s="1"/>
  <c r="O53" i="39"/>
  <c r="I72" i="39"/>
  <c r="J72" i="39" s="1"/>
  <c r="H72" i="39"/>
  <c r="H73" i="39"/>
  <c r="I73" i="39"/>
  <c r="J73" i="39" s="1"/>
  <c r="I74" i="39"/>
  <c r="J74" i="39" s="1"/>
  <c r="H74" i="39"/>
  <c r="H75" i="39"/>
  <c r="I75" i="39"/>
  <c r="J75" i="39" s="1"/>
  <c r="I76" i="39"/>
  <c r="J76" i="39" s="1"/>
  <c r="H76" i="39"/>
  <c r="H77" i="39"/>
  <c r="I77" i="39"/>
  <c r="J77" i="39" s="1"/>
  <c r="I78" i="39"/>
  <c r="J78" i="39" s="1"/>
  <c r="H78" i="39"/>
  <c r="H79" i="39"/>
  <c r="I79" i="39"/>
  <c r="J79" i="39" s="1"/>
  <c r="I80" i="39"/>
  <c r="J80" i="39" s="1"/>
  <c r="H80" i="39"/>
  <c r="H81" i="39"/>
  <c r="I81" i="39"/>
  <c r="J81" i="39" s="1"/>
  <c r="I82" i="39"/>
  <c r="J82" i="39" s="1"/>
  <c r="H82" i="39"/>
  <c r="I8" i="40"/>
  <c r="J8" i="40" s="1"/>
  <c r="H8" i="40"/>
  <c r="H17" i="40"/>
  <c r="I17" i="40"/>
  <c r="J17" i="40" s="1"/>
  <c r="I26" i="40"/>
  <c r="J26" i="40" s="1"/>
  <c r="H26" i="40"/>
  <c r="G50" i="39"/>
  <c r="G69" i="39"/>
  <c r="V26" i="37"/>
  <c r="U26" i="37"/>
  <c r="N26" i="37"/>
  <c r="M26" i="37"/>
  <c r="L26" i="37"/>
  <c r="K26" i="37"/>
  <c r="F26" i="37"/>
  <c r="E26" i="37"/>
  <c r="D26" i="37"/>
  <c r="C26" i="37"/>
  <c r="V17" i="37"/>
  <c r="U17" i="37"/>
  <c r="N17" i="37"/>
  <c r="M17" i="37"/>
  <c r="L17" i="37"/>
  <c r="K17" i="37"/>
  <c r="F17" i="37"/>
  <c r="E17" i="37"/>
  <c r="D17" i="37"/>
  <c r="C17" i="37"/>
  <c r="G17" i="37" s="1"/>
  <c r="V8" i="37"/>
  <c r="U8" i="37"/>
  <c r="N8" i="37"/>
  <c r="M8" i="37"/>
  <c r="L8" i="37"/>
  <c r="K8" i="37"/>
  <c r="F8" i="37"/>
  <c r="E8" i="37"/>
  <c r="D8" i="37"/>
  <c r="C8" i="37"/>
  <c r="R54" i="39" l="1"/>
  <c r="T54" i="39" s="1"/>
  <c r="Q11" i="39"/>
  <c r="S11" i="39" s="1"/>
  <c r="Q49" i="39"/>
  <c r="S49" i="39" s="1"/>
  <c r="Q20" i="39"/>
  <c r="S20" i="39" s="1"/>
  <c r="Q48" i="39"/>
  <c r="S48" i="39" s="1"/>
  <c r="Q71" i="39"/>
  <c r="S71" i="39" s="1"/>
  <c r="Q51" i="39"/>
  <c r="S51" i="39" s="1"/>
  <c r="Q52" i="39"/>
  <c r="S52" i="39" s="1"/>
  <c r="Q13" i="39"/>
  <c r="S13" i="39" s="1"/>
  <c r="Q41" i="39"/>
  <c r="S41" i="39" s="1"/>
  <c r="Q18" i="39"/>
  <c r="S18" i="39" s="1"/>
  <c r="Q70" i="39"/>
  <c r="S70" i="39" s="1"/>
  <c r="Q46" i="39"/>
  <c r="S46" i="39" s="1"/>
  <c r="Q15" i="39"/>
  <c r="S15" i="39" s="1"/>
  <c r="Q8" i="39"/>
  <c r="S8" i="39" s="1"/>
  <c r="Q47" i="39"/>
  <c r="S47" i="39" s="1"/>
  <c r="Q44" i="39"/>
  <c r="S44" i="39" s="1"/>
  <c r="Q45" i="39"/>
  <c r="S45" i="39" s="1"/>
  <c r="H50" i="39"/>
  <c r="I50" i="39"/>
  <c r="Q26" i="40"/>
  <c r="Q17" i="40"/>
  <c r="Q8" i="40"/>
  <c r="Q82" i="39"/>
  <c r="Q81" i="39"/>
  <c r="Q80" i="39"/>
  <c r="Q79" i="39"/>
  <c r="Q78" i="39"/>
  <c r="Q77" i="39"/>
  <c r="Q76" i="39"/>
  <c r="Q75" i="39"/>
  <c r="Q74" i="39"/>
  <c r="Q73" i="39"/>
  <c r="Q72" i="39"/>
  <c r="Q10" i="39"/>
  <c r="Q9" i="39"/>
  <c r="Q42" i="39"/>
  <c r="Q22" i="39"/>
  <c r="Q14" i="39"/>
  <c r="Q12" i="39"/>
  <c r="H69" i="39"/>
  <c r="I69" i="39"/>
  <c r="Q53" i="39"/>
  <c r="S53" i="39" s="1"/>
  <c r="Q43" i="39"/>
  <c r="Q23" i="39"/>
  <c r="Q21" i="39"/>
  <c r="Q19" i="39"/>
  <c r="Q17" i="39"/>
  <c r="R16" i="39"/>
  <c r="T16" i="39" s="1"/>
  <c r="G26" i="37"/>
  <c r="O26" i="37"/>
  <c r="O8" i="37"/>
  <c r="G8" i="37"/>
  <c r="I8" i="37" s="1"/>
  <c r="J8" i="37" s="1"/>
  <c r="O17" i="37"/>
  <c r="I26" i="37"/>
  <c r="J26" i="37" s="1"/>
  <c r="H26" i="37"/>
  <c r="I17" i="37"/>
  <c r="J17" i="37" s="1"/>
  <c r="H17" i="37"/>
  <c r="B26" i="37"/>
  <c r="A26" i="37"/>
  <c r="P26" i="37" s="1"/>
  <c r="B17" i="37"/>
  <c r="A17" i="37"/>
  <c r="P17" i="37" s="1"/>
  <c r="B8" i="37"/>
  <c r="A8" i="37"/>
  <c r="P8" i="37" s="1"/>
  <c r="V75" i="35"/>
  <c r="U75" i="35"/>
  <c r="N75" i="35"/>
  <c r="M75" i="35"/>
  <c r="L75" i="35"/>
  <c r="K75" i="35"/>
  <c r="F75" i="35"/>
  <c r="E75" i="35"/>
  <c r="D75" i="35"/>
  <c r="C75" i="35"/>
  <c r="B75" i="35"/>
  <c r="A75" i="35"/>
  <c r="V74" i="35"/>
  <c r="U74" i="35"/>
  <c r="N74" i="35"/>
  <c r="M74" i="35"/>
  <c r="L74" i="35"/>
  <c r="K74" i="35"/>
  <c r="F74" i="35"/>
  <c r="E74" i="35"/>
  <c r="D74" i="35"/>
  <c r="C74" i="35"/>
  <c r="B74" i="35"/>
  <c r="A74" i="35"/>
  <c r="V73" i="35"/>
  <c r="U73" i="35"/>
  <c r="N73" i="35"/>
  <c r="M73" i="35"/>
  <c r="L73" i="35"/>
  <c r="K73" i="35"/>
  <c r="F73" i="35"/>
  <c r="E73" i="35"/>
  <c r="D73" i="35"/>
  <c r="C73" i="35"/>
  <c r="B73" i="35"/>
  <c r="A73" i="35"/>
  <c r="V72" i="35"/>
  <c r="U72" i="35"/>
  <c r="N72" i="35"/>
  <c r="M72" i="35"/>
  <c r="L72" i="35"/>
  <c r="K72" i="35"/>
  <c r="F72" i="35"/>
  <c r="E72" i="35"/>
  <c r="D72" i="35"/>
  <c r="C72" i="35"/>
  <c r="B72" i="35"/>
  <c r="A72" i="35"/>
  <c r="V71" i="35"/>
  <c r="U71" i="35"/>
  <c r="N71" i="35"/>
  <c r="M71" i="35"/>
  <c r="L71" i="35"/>
  <c r="K71" i="35"/>
  <c r="F71" i="35"/>
  <c r="E71" i="35"/>
  <c r="D71" i="35"/>
  <c r="C71" i="35"/>
  <c r="B71" i="35"/>
  <c r="A71" i="35"/>
  <c r="V70" i="35"/>
  <c r="U70" i="35"/>
  <c r="N70" i="35"/>
  <c r="M70" i="35"/>
  <c r="L70" i="35"/>
  <c r="K70" i="35"/>
  <c r="F70" i="35"/>
  <c r="E70" i="35"/>
  <c r="D70" i="35"/>
  <c r="C70" i="35"/>
  <c r="B70" i="35"/>
  <c r="A70" i="35"/>
  <c r="V69" i="35"/>
  <c r="U69" i="35"/>
  <c r="N69" i="35"/>
  <c r="M69" i="35"/>
  <c r="L69" i="35"/>
  <c r="K69" i="35"/>
  <c r="F69" i="35"/>
  <c r="E69" i="35"/>
  <c r="D69" i="35"/>
  <c r="C69" i="35"/>
  <c r="B69" i="35"/>
  <c r="A69" i="35"/>
  <c r="V68" i="35"/>
  <c r="U68" i="35"/>
  <c r="N68" i="35"/>
  <c r="M68" i="35"/>
  <c r="L68" i="35"/>
  <c r="K68" i="35"/>
  <c r="F68" i="35"/>
  <c r="E68" i="35"/>
  <c r="D68" i="35"/>
  <c r="C68" i="35"/>
  <c r="B68" i="35"/>
  <c r="A68" i="35"/>
  <c r="V67" i="35"/>
  <c r="U67" i="35"/>
  <c r="N67" i="35"/>
  <c r="M67" i="35"/>
  <c r="L67" i="35"/>
  <c r="K67" i="35"/>
  <c r="F67" i="35"/>
  <c r="E67" i="35"/>
  <c r="D67" i="35"/>
  <c r="C67" i="35"/>
  <c r="B67" i="35"/>
  <c r="A67" i="35"/>
  <c r="V66" i="35"/>
  <c r="U66" i="35"/>
  <c r="N66" i="35"/>
  <c r="M66" i="35"/>
  <c r="L66" i="35"/>
  <c r="K66" i="35"/>
  <c r="F66" i="35"/>
  <c r="E66" i="35"/>
  <c r="D66" i="35"/>
  <c r="C66" i="35"/>
  <c r="B66" i="35"/>
  <c r="A66" i="35"/>
  <c r="V65" i="35"/>
  <c r="U65" i="35"/>
  <c r="N65" i="35"/>
  <c r="M65" i="35"/>
  <c r="L65" i="35"/>
  <c r="K65" i="35"/>
  <c r="F65" i="35"/>
  <c r="E65" i="35"/>
  <c r="D65" i="35"/>
  <c r="C65" i="35"/>
  <c r="B65" i="35"/>
  <c r="A65" i="35"/>
  <c r="V64" i="35"/>
  <c r="U64" i="35"/>
  <c r="N64" i="35"/>
  <c r="M64" i="35"/>
  <c r="L64" i="35"/>
  <c r="K64" i="35"/>
  <c r="F64" i="35"/>
  <c r="E64" i="35"/>
  <c r="D64" i="35"/>
  <c r="C64" i="35"/>
  <c r="B64" i="35"/>
  <c r="A64" i="35"/>
  <c r="V63" i="35"/>
  <c r="U63" i="35"/>
  <c r="N63" i="35"/>
  <c r="M63" i="35"/>
  <c r="L63" i="35"/>
  <c r="K63" i="35"/>
  <c r="F63" i="35"/>
  <c r="E63" i="35"/>
  <c r="D63" i="35"/>
  <c r="C63" i="35"/>
  <c r="B63" i="35"/>
  <c r="A63" i="35"/>
  <c r="V62" i="35"/>
  <c r="U62" i="35"/>
  <c r="N62" i="35"/>
  <c r="M62" i="35"/>
  <c r="L62" i="35"/>
  <c r="K62" i="35"/>
  <c r="F62" i="35"/>
  <c r="E62" i="35"/>
  <c r="D62" i="35"/>
  <c r="C62" i="35"/>
  <c r="B62" i="35"/>
  <c r="A62" i="35"/>
  <c r="V61" i="35"/>
  <c r="U61" i="35"/>
  <c r="N61" i="35"/>
  <c r="M61" i="35"/>
  <c r="L61" i="35"/>
  <c r="K61" i="35"/>
  <c r="F61" i="35"/>
  <c r="E61" i="35"/>
  <c r="D61" i="35"/>
  <c r="C61" i="35"/>
  <c r="B61" i="35"/>
  <c r="A61" i="35"/>
  <c r="V60" i="35"/>
  <c r="U60" i="35"/>
  <c r="N60" i="35"/>
  <c r="M60" i="35"/>
  <c r="L60" i="35"/>
  <c r="K60" i="35"/>
  <c r="F60" i="35"/>
  <c r="E60" i="35"/>
  <c r="D60" i="35"/>
  <c r="C60" i="35"/>
  <c r="B60" i="35"/>
  <c r="A60" i="35"/>
  <c r="V59" i="35"/>
  <c r="U59" i="35"/>
  <c r="N59" i="35"/>
  <c r="M59" i="35"/>
  <c r="L59" i="35"/>
  <c r="K59" i="35"/>
  <c r="F59" i="35"/>
  <c r="E59" i="35"/>
  <c r="D59" i="35"/>
  <c r="C59" i="35"/>
  <c r="B59" i="35"/>
  <c r="A59" i="35"/>
  <c r="V50" i="35"/>
  <c r="U50" i="35"/>
  <c r="N50" i="35"/>
  <c r="M50" i="35"/>
  <c r="L50" i="35"/>
  <c r="K50" i="35"/>
  <c r="F50" i="35"/>
  <c r="E50" i="35"/>
  <c r="D50" i="35"/>
  <c r="C50" i="35"/>
  <c r="B50" i="35"/>
  <c r="A50" i="35"/>
  <c r="V49" i="35"/>
  <c r="U49" i="35"/>
  <c r="N49" i="35"/>
  <c r="M49" i="35"/>
  <c r="L49" i="35"/>
  <c r="K49" i="35"/>
  <c r="F49" i="35"/>
  <c r="E49" i="35"/>
  <c r="D49" i="35"/>
  <c r="C49" i="35"/>
  <c r="B49" i="35"/>
  <c r="A49" i="35"/>
  <c r="V48" i="35"/>
  <c r="U48" i="35"/>
  <c r="N48" i="35"/>
  <c r="M48" i="35"/>
  <c r="L48" i="35"/>
  <c r="K48" i="35"/>
  <c r="F48" i="35"/>
  <c r="E48" i="35"/>
  <c r="D48" i="35"/>
  <c r="C48" i="35"/>
  <c r="B48" i="35"/>
  <c r="A48" i="35"/>
  <c r="V47" i="35"/>
  <c r="U47" i="35"/>
  <c r="N47" i="35"/>
  <c r="M47" i="35"/>
  <c r="L47" i="35"/>
  <c r="K47" i="35"/>
  <c r="F47" i="35"/>
  <c r="E47" i="35"/>
  <c r="D47" i="35"/>
  <c r="C47" i="35"/>
  <c r="B47" i="35"/>
  <c r="A47" i="35"/>
  <c r="V46" i="35"/>
  <c r="U46" i="35"/>
  <c r="N46" i="35"/>
  <c r="M46" i="35"/>
  <c r="L46" i="35"/>
  <c r="K46" i="35"/>
  <c r="F46" i="35"/>
  <c r="E46" i="35"/>
  <c r="D46" i="35"/>
  <c r="C46" i="35"/>
  <c r="B46" i="35"/>
  <c r="A46" i="35"/>
  <c r="V45" i="35"/>
  <c r="U45" i="35"/>
  <c r="N45" i="35"/>
  <c r="M45" i="35"/>
  <c r="L45" i="35"/>
  <c r="K45" i="35"/>
  <c r="F45" i="35"/>
  <c r="E45" i="35"/>
  <c r="D45" i="35"/>
  <c r="C45" i="35"/>
  <c r="B45" i="35"/>
  <c r="A45" i="35"/>
  <c r="V44" i="35"/>
  <c r="U44" i="35"/>
  <c r="N44" i="35"/>
  <c r="M44" i="35"/>
  <c r="L44" i="35"/>
  <c r="K44" i="35"/>
  <c r="F44" i="35"/>
  <c r="E44" i="35"/>
  <c r="D44" i="35"/>
  <c r="C44" i="35"/>
  <c r="B44" i="35"/>
  <c r="A44" i="35"/>
  <c r="V43" i="35"/>
  <c r="U43" i="35"/>
  <c r="N43" i="35"/>
  <c r="M43" i="35"/>
  <c r="L43" i="35"/>
  <c r="K43" i="35"/>
  <c r="F43" i="35"/>
  <c r="E43" i="35"/>
  <c r="D43" i="35"/>
  <c r="C43" i="35"/>
  <c r="B43" i="35"/>
  <c r="A43" i="35"/>
  <c r="V42" i="35"/>
  <c r="U42" i="35"/>
  <c r="N42" i="35"/>
  <c r="M42" i="35"/>
  <c r="L42" i="35"/>
  <c r="K42" i="35"/>
  <c r="F42" i="35"/>
  <c r="E42" i="35"/>
  <c r="D42" i="35"/>
  <c r="C42" i="35"/>
  <c r="B42" i="35"/>
  <c r="A42" i="35"/>
  <c r="V41" i="35"/>
  <c r="U41" i="35"/>
  <c r="N41" i="35"/>
  <c r="M41" i="35"/>
  <c r="L41" i="35"/>
  <c r="K41" i="35"/>
  <c r="F41" i="35"/>
  <c r="E41" i="35"/>
  <c r="D41" i="35"/>
  <c r="C41" i="35"/>
  <c r="B41" i="35"/>
  <c r="A41" i="35"/>
  <c r="V40" i="35"/>
  <c r="U40" i="35"/>
  <c r="N40" i="35"/>
  <c r="M40" i="35"/>
  <c r="L40" i="35"/>
  <c r="K40" i="35"/>
  <c r="F40" i="35"/>
  <c r="E40" i="35"/>
  <c r="D40" i="35"/>
  <c r="C40" i="35"/>
  <c r="B40" i="35"/>
  <c r="A40" i="35"/>
  <c r="V39" i="35"/>
  <c r="U39" i="35"/>
  <c r="N39" i="35"/>
  <c r="M39" i="35"/>
  <c r="L39" i="35"/>
  <c r="K39" i="35"/>
  <c r="F39" i="35"/>
  <c r="E39" i="35"/>
  <c r="D39" i="35"/>
  <c r="C39" i="35"/>
  <c r="B39" i="35"/>
  <c r="A39" i="35"/>
  <c r="V38" i="35"/>
  <c r="U38" i="35"/>
  <c r="N38" i="35"/>
  <c r="M38" i="35"/>
  <c r="L38" i="35"/>
  <c r="K38" i="35"/>
  <c r="F38" i="35"/>
  <c r="E38" i="35"/>
  <c r="D38" i="35"/>
  <c r="C38" i="35"/>
  <c r="B38" i="35"/>
  <c r="A38" i="35"/>
  <c r="V37" i="35"/>
  <c r="U37" i="35"/>
  <c r="N37" i="35"/>
  <c r="M37" i="35"/>
  <c r="L37" i="35"/>
  <c r="K37" i="35"/>
  <c r="F37" i="35"/>
  <c r="E37" i="35"/>
  <c r="D37" i="35"/>
  <c r="C37" i="35"/>
  <c r="B37" i="35"/>
  <c r="A37" i="35"/>
  <c r="V36" i="35"/>
  <c r="U36" i="35"/>
  <c r="N36" i="35"/>
  <c r="M36" i="35"/>
  <c r="L36" i="35"/>
  <c r="K36" i="35"/>
  <c r="F36" i="35"/>
  <c r="E36" i="35"/>
  <c r="D36" i="35"/>
  <c r="C36" i="35"/>
  <c r="B36" i="35"/>
  <c r="A36" i="35"/>
  <c r="V35" i="35"/>
  <c r="U35" i="35"/>
  <c r="N35" i="35"/>
  <c r="M35" i="35"/>
  <c r="L35" i="35"/>
  <c r="K35" i="35"/>
  <c r="F35" i="35"/>
  <c r="E35" i="35"/>
  <c r="D35" i="35"/>
  <c r="C35" i="35"/>
  <c r="B35" i="35"/>
  <c r="A35" i="35"/>
  <c r="V34" i="35"/>
  <c r="U34" i="35"/>
  <c r="N34" i="35"/>
  <c r="M34" i="35"/>
  <c r="L34" i="35"/>
  <c r="K34" i="35"/>
  <c r="F34" i="35"/>
  <c r="E34" i="35"/>
  <c r="D34" i="35"/>
  <c r="C34" i="35"/>
  <c r="B34" i="35"/>
  <c r="A34" i="35"/>
  <c r="V25" i="35"/>
  <c r="U25" i="35"/>
  <c r="N25" i="35"/>
  <c r="M25" i="35"/>
  <c r="L25" i="35"/>
  <c r="K25" i="35"/>
  <c r="F25" i="35"/>
  <c r="E25" i="35"/>
  <c r="D25" i="35"/>
  <c r="C25" i="35"/>
  <c r="B25" i="35"/>
  <c r="A25" i="35"/>
  <c r="V24" i="35"/>
  <c r="U24" i="35"/>
  <c r="N24" i="35"/>
  <c r="M24" i="35"/>
  <c r="L24" i="35"/>
  <c r="K24" i="35"/>
  <c r="F24" i="35"/>
  <c r="E24" i="35"/>
  <c r="D24" i="35"/>
  <c r="C24" i="35"/>
  <c r="B24" i="35"/>
  <c r="A24" i="35"/>
  <c r="V23" i="35"/>
  <c r="U23" i="35"/>
  <c r="N23" i="35"/>
  <c r="M23" i="35"/>
  <c r="L23" i="35"/>
  <c r="K23" i="35"/>
  <c r="F23" i="35"/>
  <c r="E23" i="35"/>
  <c r="D23" i="35"/>
  <c r="C23" i="35"/>
  <c r="B23" i="35"/>
  <c r="A23" i="35"/>
  <c r="V22" i="35"/>
  <c r="U22" i="35"/>
  <c r="N22" i="35"/>
  <c r="M22" i="35"/>
  <c r="L22" i="35"/>
  <c r="K22" i="35"/>
  <c r="F22" i="35"/>
  <c r="E22" i="35"/>
  <c r="D22" i="35"/>
  <c r="C22" i="35"/>
  <c r="B22" i="35"/>
  <c r="A22" i="35"/>
  <c r="V21" i="35"/>
  <c r="U21" i="35"/>
  <c r="N21" i="35"/>
  <c r="M21" i="35"/>
  <c r="L21" i="35"/>
  <c r="K21" i="35"/>
  <c r="F21" i="35"/>
  <c r="E21" i="35"/>
  <c r="D21" i="35"/>
  <c r="C21" i="35"/>
  <c r="B21" i="35"/>
  <c r="A21" i="35"/>
  <c r="V20" i="35"/>
  <c r="U20" i="35"/>
  <c r="N20" i="35"/>
  <c r="M20" i="35"/>
  <c r="L20" i="35"/>
  <c r="K20" i="35"/>
  <c r="F20" i="35"/>
  <c r="E20" i="35"/>
  <c r="D20" i="35"/>
  <c r="C20" i="35"/>
  <c r="B20" i="35"/>
  <c r="A20" i="35"/>
  <c r="V19" i="35"/>
  <c r="U19" i="35"/>
  <c r="N19" i="35"/>
  <c r="M19" i="35"/>
  <c r="L19" i="35"/>
  <c r="K19" i="35"/>
  <c r="F19" i="35"/>
  <c r="E19" i="35"/>
  <c r="D19" i="35"/>
  <c r="C19" i="35"/>
  <c r="B19" i="35"/>
  <c r="A19" i="35"/>
  <c r="V18" i="35"/>
  <c r="U18" i="35"/>
  <c r="N18" i="35"/>
  <c r="M18" i="35"/>
  <c r="L18" i="35"/>
  <c r="K18" i="35"/>
  <c r="F18" i="35"/>
  <c r="E18" i="35"/>
  <c r="D18" i="35"/>
  <c r="C18" i="35"/>
  <c r="B18" i="35"/>
  <c r="A18" i="35"/>
  <c r="V17" i="35"/>
  <c r="U17" i="35"/>
  <c r="N17" i="35"/>
  <c r="M17" i="35"/>
  <c r="L17" i="35"/>
  <c r="K17" i="35"/>
  <c r="F17" i="35"/>
  <c r="E17" i="35"/>
  <c r="D17" i="35"/>
  <c r="C17" i="35"/>
  <c r="B17" i="35"/>
  <c r="A17" i="35"/>
  <c r="V16" i="35"/>
  <c r="U16" i="35"/>
  <c r="N16" i="35"/>
  <c r="M16" i="35"/>
  <c r="L16" i="35"/>
  <c r="K16" i="35"/>
  <c r="F16" i="35"/>
  <c r="E16" i="35"/>
  <c r="D16" i="35"/>
  <c r="C16" i="35"/>
  <c r="B16" i="35"/>
  <c r="A16" i="35"/>
  <c r="V15" i="35"/>
  <c r="U15" i="35"/>
  <c r="N15" i="35"/>
  <c r="M15" i="35"/>
  <c r="L15" i="35"/>
  <c r="K15" i="35"/>
  <c r="F15" i="35"/>
  <c r="E15" i="35"/>
  <c r="D15" i="35"/>
  <c r="C15" i="35"/>
  <c r="B15" i="35"/>
  <c r="A15" i="35"/>
  <c r="V14" i="35"/>
  <c r="U14" i="35"/>
  <c r="N14" i="35"/>
  <c r="M14" i="35"/>
  <c r="L14" i="35"/>
  <c r="K14" i="35"/>
  <c r="F14" i="35"/>
  <c r="E14" i="35"/>
  <c r="D14" i="35"/>
  <c r="C14" i="35"/>
  <c r="B14" i="35"/>
  <c r="A14" i="35"/>
  <c r="V13" i="35"/>
  <c r="U13" i="35"/>
  <c r="N13" i="35"/>
  <c r="M13" i="35"/>
  <c r="L13" i="35"/>
  <c r="K13" i="35"/>
  <c r="F13" i="35"/>
  <c r="E13" i="35"/>
  <c r="D13" i="35"/>
  <c r="C13" i="35"/>
  <c r="B13" i="35"/>
  <c r="A13" i="35"/>
  <c r="V12" i="35"/>
  <c r="U12" i="35"/>
  <c r="N12" i="35"/>
  <c r="M12" i="35"/>
  <c r="L12" i="35"/>
  <c r="K12" i="35"/>
  <c r="F12" i="35"/>
  <c r="E12" i="35"/>
  <c r="D12" i="35"/>
  <c r="C12" i="35"/>
  <c r="B12" i="35"/>
  <c r="A12" i="35"/>
  <c r="V11" i="35"/>
  <c r="U11" i="35"/>
  <c r="N11" i="35"/>
  <c r="M11" i="35"/>
  <c r="L11" i="35"/>
  <c r="K11" i="35"/>
  <c r="F11" i="35"/>
  <c r="E11" i="35"/>
  <c r="D11" i="35"/>
  <c r="C11" i="35"/>
  <c r="B11" i="35"/>
  <c r="A11" i="35"/>
  <c r="V10" i="35"/>
  <c r="U10" i="35"/>
  <c r="N10" i="35"/>
  <c r="M10" i="35"/>
  <c r="L10" i="35"/>
  <c r="K10" i="35"/>
  <c r="F10" i="35"/>
  <c r="E10" i="35"/>
  <c r="D10" i="35"/>
  <c r="C10" i="35"/>
  <c r="B10" i="35"/>
  <c r="A10" i="35"/>
  <c r="V9" i="35"/>
  <c r="U9" i="35"/>
  <c r="N9" i="35"/>
  <c r="M9" i="35"/>
  <c r="L9" i="35"/>
  <c r="K9" i="35"/>
  <c r="F9" i="35"/>
  <c r="E9" i="35"/>
  <c r="D9" i="35"/>
  <c r="C9" i="35"/>
  <c r="B9" i="35"/>
  <c r="A9" i="35"/>
  <c r="V8" i="35"/>
  <c r="U8" i="35"/>
  <c r="N8" i="35"/>
  <c r="M8" i="35"/>
  <c r="L8" i="35"/>
  <c r="K8" i="35"/>
  <c r="F8" i="35"/>
  <c r="E8" i="35"/>
  <c r="D8" i="35"/>
  <c r="C8" i="35"/>
  <c r="B8" i="35"/>
  <c r="A8" i="35"/>
  <c r="R52" i="39" l="1"/>
  <c r="T52" i="39" s="1"/>
  <c r="R20" i="39"/>
  <c r="T20" i="39" s="1"/>
  <c r="R45" i="39"/>
  <c r="T45" i="39" s="1"/>
  <c r="R47" i="39"/>
  <c r="T47" i="39" s="1"/>
  <c r="R11" i="39"/>
  <c r="T11" i="39" s="1"/>
  <c r="R71" i="39"/>
  <c r="T71" i="39" s="1"/>
  <c r="R48" i="39"/>
  <c r="T48" i="39" s="1"/>
  <c r="R70" i="39"/>
  <c r="T70" i="39" s="1"/>
  <c r="R8" i="39"/>
  <c r="T8" i="39" s="1"/>
  <c r="R49" i="39"/>
  <c r="T49" i="39" s="1"/>
  <c r="T18" i="39"/>
  <c r="R41" i="39"/>
  <c r="T41" i="39" s="1"/>
  <c r="R13" i="39"/>
  <c r="T13" i="39" s="1"/>
  <c r="R46" i="39"/>
  <c r="T46" i="39" s="1"/>
  <c r="R53" i="39"/>
  <c r="T53" i="39" s="1"/>
  <c r="R44" i="39"/>
  <c r="T44" i="39" s="1"/>
  <c r="R15" i="39"/>
  <c r="T15" i="39" s="1"/>
  <c r="S19" i="39"/>
  <c r="R19" i="39"/>
  <c r="T19" i="39" s="1"/>
  <c r="S43" i="39"/>
  <c r="R43" i="39"/>
  <c r="T43" i="39" s="1"/>
  <c r="J69" i="39"/>
  <c r="Q69" i="39"/>
  <c r="S22" i="39"/>
  <c r="R22" i="39"/>
  <c r="T22" i="39" s="1"/>
  <c r="S73" i="39"/>
  <c r="R73" i="39"/>
  <c r="T73" i="39" s="1"/>
  <c r="S77" i="39"/>
  <c r="R77" i="39"/>
  <c r="T77" i="39" s="1"/>
  <c r="S81" i="39"/>
  <c r="R81" i="39"/>
  <c r="T81" i="39" s="1"/>
  <c r="J50" i="39"/>
  <c r="Q50" i="39"/>
  <c r="S21" i="39"/>
  <c r="R21" i="39"/>
  <c r="T21" i="39" s="1"/>
  <c r="S42" i="39"/>
  <c r="R42" i="39"/>
  <c r="T42" i="39" s="1"/>
  <c r="S74" i="39"/>
  <c r="R74" i="39"/>
  <c r="T74" i="39" s="1"/>
  <c r="S78" i="39"/>
  <c r="R78" i="39"/>
  <c r="T78" i="39" s="1"/>
  <c r="S82" i="39"/>
  <c r="R82" i="39"/>
  <c r="T82" i="39" s="1"/>
  <c r="S8" i="40"/>
  <c r="R8" i="40"/>
  <c r="T8" i="40" s="1"/>
  <c r="S23" i="39"/>
  <c r="R23" i="39"/>
  <c r="T23" i="39" s="1"/>
  <c r="S12" i="39"/>
  <c r="R12" i="39"/>
  <c r="T12" i="39" s="1"/>
  <c r="S9" i="39"/>
  <c r="R9" i="39"/>
  <c r="T9" i="39" s="1"/>
  <c r="S75" i="39"/>
  <c r="R75" i="39"/>
  <c r="T75" i="39" s="1"/>
  <c r="S79" i="39"/>
  <c r="T79" i="39"/>
  <c r="S17" i="40"/>
  <c r="R17" i="40"/>
  <c r="T17" i="40" s="1"/>
  <c r="S17" i="39"/>
  <c r="R17" i="39"/>
  <c r="T17" i="39" s="1"/>
  <c r="S14" i="39"/>
  <c r="R14" i="39"/>
  <c r="T14" i="39" s="1"/>
  <c r="S10" i="39"/>
  <c r="R10" i="39"/>
  <c r="T10" i="39" s="1"/>
  <c r="S72" i="39"/>
  <c r="R72" i="39"/>
  <c r="T72" i="39" s="1"/>
  <c r="S76" i="39"/>
  <c r="R76" i="39"/>
  <c r="T76" i="39" s="1"/>
  <c r="S80" i="39"/>
  <c r="R80" i="39"/>
  <c r="T80" i="39" s="1"/>
  <c r="S26" i="40"/>
  <c r="R26" i="40"/>
  <c r="T26" i="40" s="1"/>
  <c r="Q8" i="37"/>
  <c r="S8" i="37" s="1"/>
  <c r="H8" i="37"/>
  <c r="Q17" i="37"/>
  <c r="S17" i="37" s="1"/>
  <c r="Q26" i="37"/>
  <c r="R8" i="37"/>
  <c r="T8" i="37" s="1"/>
  <c r="P75" i="35"/>
  <c r="O75" i="35"/>
  <c r="G75" i="35"/>
  <c r="P74" i="35"/>
  <c r="P73" i="35"/>
  <c r="O73" i="35"/>
  <c r="G73" i="35"/>
  <c r="O72" i="35"/>
  <c r="G72" i="35"/>
  <c r="H72" i="35" s="1"/>
  <c r="P72" i="35"/>
  <c r="P71" i="35"/>
  <c r="O71" i="35"/>
  <c r="G71" i="35"/>
  <c r="P70" i="35"/>
  <c r="P69" i="35"/>
  <c r="O69" i="35"/>
  <c r="G69" i="35"/>
  <c r="P68" i="35"/>
  <c r="P67" i="35"/>
  <c r="O67" i="35"/>
  <c r="G67" i="35"/>
  <c r="P66" i="35"/>
  <c r="P65" i="35"/>
  <c r="O65" i="35"/>
  <c r="G65" i="35"/>
  <c r="G64" i="35"/>
  <c r="H64" i="35" s="1"/>
  <c r="P64" i="35"/>
  <c r="P63" i="35"/>
  <c r="O63" i="35"/>
  <c r="G63" i="35"/>
  <c r="O62" i="35"/>
  <c r="P62" i="35"/>
  <c r="P61" i="35"/>
  <c r="O61" i="35"/>
  <c r="G61" i="35"/>
  <c r="G60" i="35"/>
  <c r="H60" i="35" s="1"/>
  <c r="P60" i="35"/>
  <c r="P59" i="35"/>
  <c r="O59" i="35"/>
  <c r="G59" i="35"/>
  <c r="O50" i="35"/>
  <c r="P50" i="35"/>
  <c r="P49" i="35"/>
  <c r="O49" i="35"/>
  <c r="G49" i="35"/>
  <c r="G48" i="35"/>
  <c r="H48" i="35" s="1"/>
  <c r="P48" i="35"/>
  <c r="P47" i="35"/>
  <c r="O47" i="35"/>
  <c r="G47" i="35"/>
  <c r="O46" i="35"/>
  <c r="P46" i="35"/>
  <c r="P45" i="35"/>
  <c r="O45" i="35"/>
  <c r="G45" i="35"/>
  <c r="G44" i="35"/>
  <c r="H44" i="35" s="1"/>
  <c r="P44" i="35"/>
  <c r="P43" i="35"/>
  <c r="O43" i="35"/>
  <c r="G43" i="35"/>
  <c r="O42" i="35"/>
  <c r="P42" i="35"/>
  <c r="P41" i="35"/>
  <c r="O41" i="35"/>
  <c r="G41" i="35"/>
  <c r="G40" i="35"/>
  <c r="H40" i="35" s="1"/>
  <c r="P40" i="35"/>
  <c r="P39" i="35"/>
  <c r="O39" i="35"/>
  <c r="G39" i="35"/>
  <c r="O38" i="35"/>
  <c r="P38" i="35"/>
  <c r="P37" i="35"/>
  <c r="O37" i="35"/>
  <c r="G37" i="35"/>
  <c r="G36" i="35"/>
  <c r="H36" i="35" s="1"/>
  <c r="P36" i="35"/>
  <c r="P35" i="35"/>
  <c r="O35" i="35"/>
  <c r="G35" i="35"/>
  <c r="O34" i="35"/>
  <c r="G34" i="35"/>
  <c r="P34" i="35"/>
  <c r="P25" i="35"/>
  <c r="O25" i="35"/>
  <c r="G25" i="35"/>
  <c r="P24" i="35"/>
  <c r="O24" i="35"/>
  <c r="G24" i="35"/>
  <c r="P23" i="35"/>
  <c r="O23" i="35"/>
  <c r="G23" i="35"/>
  <c r="P22" i="35"/>
  <c r="O22" i="35"/>
  <c r="G22" i="35"/>
  <c r="P21" i="35"/>
  <c r="O21" i="35"/>
  <c r="G21" i="35"/>
  <c r="P20" i="35"/>
  <c r="O20" i="35"/>
  <c r="G20" i="35"/>
  <c r="P19" i="35"/>
  <c r="O19" i="35"/>
  <c r="G19" i="35"/>
  <c r="P18" i="35"/>
  <c r="O18" i="35"/>
  <c r="G18" i="35"/>
  <c r="P17" i="35"/>
  <c r="O17" i="35"/>
  <c r="G17" i="35"/>
  <c r="P16" i="35"/>
  <c r="O16" i="35"/>
  <c r="P15" i="35"/>
  <c r="O15" i="35"/>
  <c r="G15" i="35"/>
  <c r="I15" i="35" s="1"/>
  <c r="J15" i="35" s="1"/>
  <c r="P14" i="35"/>
  <c r="P13" i="35"/>
  <c r="G13" i="35"/>
  <c r="I13" i="35" s="1"/>
  <c r="J13" i="35" s="1"/>
  <c r="P12" i="35"/>
  <c r="O12" i="35"/>
  <c r="P11" i="35"/>
  <c r="O11" i="35"/>
  <c r="G11" i="35"/>
  <c r="I11" i="35" s="1"/>
  <c r="J11" i="35" s="1"/>
  <c r="P10" i="35"/>
  <c r="P9" i="35"/>
  <c r="G9" i="35"/>
  <c r="I9" i="35" s="1"/>
  <c r="J9" i="35" s="1"/>
  <c r="P8" i="35"/>
  <c r="O8" i="35"/>
  <c r="S50" i="39" l="1"/>
  <c r="R50" i="39"/>
  <c r="T50" i="39" s="1"/>
  <c r="S69" i="39"/>
  <c r="R69" i="39"/>
  <c r="T69" i="39" s="1"/>
  <c r="R17" i="37"/>
  <c r="T17" i="37" s="1"/>
  <c r="S26" i="37"/>
  <c r="R26" i="37"/>
  <c r="T26" i="37" s="1"/>
  <c r="H15" i="35"/>
  <c r="I17" i="35"/>
  <c r="J17" i="35" s="1"/>
  <c r="H17" i="35"/>
  <c r="I21" i="35"/>
  <c r="J21" i="35" s="1"/>
  <c r="H21" i="35"/>
  <c r="I25" i="35"/>
  <c r="J25" i="35" s="1"/>
  <c r="H25" i="35"/>
  <c r="I41" i="35"/>
  <c r="J41" i="35" s="1"/>
  <c r="H41" i="35"/>
  <c r="I49" i="35"/>
  <c r="J49" i="35" s="1"/>
  <c r="H49" i="35"/>
  <c r="I65" i="35"/>
  <c r="J65" i="35" s="1"/>
  <c r="H65" i="35"/>
  <c r="I73" i="35"/>
  <c r="J73" i="35" s="1"/>
  <c r="H73" i="35"/>
  <c r="H11" i="35"/>
  <c r="G10" i="35"/>
  <c r="H22" i="35"/>
  <c r="I22" i="35"/>
  <c r="J22" i="35" s="1"/>
  <c r="I35" i="35"/>
  <c r="J35" i="35" s="1"/>
  <c r="H35" i="35"/>
  <c r="I43" i="35"/>
  <c r="J43" i="35" s="1"/>
  <c r="H43" i="35"/>
  <c r="I59" i="35"/>
  <c r="J59" i="35" s="1"/>
  <c r="H59" i="35"/>
  <c r="I67" i="35"/>
  <c r="J67" i="35" s="1"/>
  <c r="H67" i="35"/>
  <c r="I75" i="35"/>
  <c r="J75" i="35" s="1"/>
  <c r="H75" i="35"/>
  <c r="Q15" i="35"/>
  <c r="S15" i="35" s="1"/>
  <c r="H18" i="35"/>
  <c r="I18" i="35"/>
  <c r="J18" i="35" s="1"/>
  <c r="Q22" i="35"/>
  <c r="S22" i="35" s="1"/>
  <c r="H34" i="35"/>
  <c r="I34" i="35"/>
  <c r="J34" i="35" s="1"/>
  <c r="O10" i="35"/>
  <c r="H13" i="35"/>
  <c r="O14" i="35"/>
  <c r="I19" i="35"/>
  <c r="J19" i="35" s="1"/>
  <c r="H19" i="35"/>
  <c r="I23" i="35"/>
  <c r="J23" i="35" s="1"/>
  <c r="H23" i="35"/>
  <c r="I37" i="35"/>
  <c r="J37" i="35" s="1"/>
  <c r="H37" i="35"/>
  <c r="I45" i="35"/>
  <c r="J45" i="35" s="1"/>
  <c r="H45" i="35"/>
  <c r="I61" i="35"/>
  <c r="J61" i="35" s="1"/>
  <c r="H61" i="35"/>
  <c r="I69" i="35"/>
  <c r="J69" i="35" s="1"/>
  <c r="H69" i="35"/>
  <c r="Q11" i="35"/>
  <c r="S11" i="35" s="1"/>
  <c r="G14" i="35"/>
  <c r="H9" i="35"/>
  <c r="G8" i="35"/>
  <c r="O9" i="35"/>
  <c r="G12" i="35"/>
  <c r="O13" i="35"/>
  <c r="G16" i="35"/>
  <c r="H20" i="35"/>
  <c r="I20" i="35"/>
  <c r="J20" i="35" s="1"/>
  <c r="H24" i="35"/>
  <c r="I24" i="35"/>
  <c r="J24" i="35" s="1"/>
  <c r="I39" i="35"/>
  <c r="J39" i="35" s="1"/>
  <c r="H39" i="35"/>
  <c r="I47" i="35"/>
  <c r="J47" i="35" s="1"/>
  <c r="H47" i="35"/>
  <c r="I63" i="35"/>
  <c r="J63" i="35" s="1"/>
  <c r="H63" i="35"/>
  <c r="I71" i="35"/>
  <c r="J71" i="35" s="1"/>
  <c r="H71" i="35"/>
  <c r="G74" i="35"/>
  <c r="I36" i="35"/>
  <c r="J36" i="35" s="1"/>
  <c r="I40" i="35"/>
  <c r="J40" i="35" s="1"/>
  <c r="I44" i="35"/>
  <c r="J44" i="35" s="1"/>
  <c r="I48" i="35"/>
  <c r="J48" i="35" s="1"/>
  <c r="I60" i="35"/>
  <c r="J60" i="35" s="1"/>
  <c r="I64" i="35"/>
  <c r="J64" i="35" s="1"/>
  <c r="O66" i="35"/>
  <c r="G68" i="35"/>
  <c r="O70" i="35"/>
  <c r="O74" i="35"/>
  <c r="I72" i="35"/>
  <c r="J72" i="35" s="1"/>
  <c r="O36" i="35"/>
  <c r="G38" i="35"/>
  <c r="O40" i="35"/>
  <c r="G42" i="35"/>
  <c r="O44" i="35"/>
  <c r="G46" i="35"/>
  <c r="O48" i="35"/>
  <c r="G50" i="35"/>
  <c r="O60" i="35"/>
  <c r="G62" i="35"/>
  <c r="O64" i="35"/>
  <c r="G66" i="35"/>
  <c r="O68" i="35"/>
  <c r="G70" i="35"/>
  <c r="Q70" i="28"/>
  <c r="R70" i="28" s="1"/>
  <c r="Q69" i="28"/>
  <c r="R69" i="28" s="1"/>
  <c r="Q68" i="28"/>
  <c r="R68" i="28" s="1"/>
  <c r="Q67" i="28"/>
  <c r="R67" i="28" s="1"/>
  <c r="Q66" i="28"/>
  <c r="R66" i="28" s="1"/>
  <c r="Q65" i="28"/>
  <c r="R65" i="28" s="1"/>
  <c r="Q64" i="28"/>
  <c r="R64" i="28" s="1"/>
  <c r="Q63" i="28"/>
  <c r="R63" i="28" s="1"/>
  <c r="Q62" i="28"/>
  <c r="R62" i="28" s="1"/>
  <c r="Q61" i="28"/>
  <c r="R61" i="28" s="1"/>
  <c r="Q60" i="28"/>
  <c r="R60" i="28" s="1"/>
  <c r="Q59" i="28"/>
  <c r="R59" i="28" s="1"/>
  <c r="Q58" i="28"/>
  <c r="R58" i="28" s="1"/>
  <c r="Q57" i="28"/>
  <c r="R57" i="28" s="1"/>
  <c r="Q56" i="28"/>
  <c r="R56" i="28" s="1"/>
  <c r="J70" i="28"/>
  <c r="J69" i="28"/>
  <c r="J68" i="28"/>
  <c r="J67" i="28"/>
  <c r="J66" i="28"/>
  <c r="J65" i="28"/>
  <c r="J64" i="28"/>
  <c r="J63" i="28"/>
  <c r="J62" i="28"/>
  <c r="J61" i="28"/>
  <c r="J60" i="28"/>
  <c r="J59" i="28"/>
  <c r="J58" i="28"/>
  <c r="J57" i="28"/>
  <c r="J56" i="28"/>
  <c r="Q47" i="28"/>
  <c r="R47" i="28" s="1"/>
  <c r="Q46" i="28"/>
  <c r="R46" i="28" s="1"/>
  <c r="Q45" i="28"/>
  <c r="R45" i="28" s="1"/>
  <c r="Q44" i="28"/>
  <c r="R44" i="28" s="1"/>
  <c r="Q43" i="28"/>
  <c r="R43" i="28" s="1"/>
  <c r="Q42" i="28"/>
  <c r="R42" i="28" s="1"/>
  <c r="Q41" i="28"/>
  <c r="R41" i="28" s="1"/>
  <c r="Q40" i="28"/>
  <c r="R40" i="28" s="1"/>
  <c r="Q39" i="28"/>
  <c r="R39" i="28" s="1"/>
  <c r="Q38" i="28"/>
  <c r="R38" i="28" s="1"/>
  <c r="Q37" i="28"/>
  <c r="R37" i="28" s="1"/>
  <c r="Q36" i="28"/>
  <c r="R36" i="28" s="1"/>
  <c r="Q35" i="28"/>
  <c r="R35" i="28" s="1"/>
  <c r="Q34" i="28"/>
  <c r="R34" i="28" s="1"/>
  <c r="Q33" i="28"/>
  <c r="R33" i="28" s="1"/>
  <c r="Q32" i="28"/>
  <c r="R32" i="28" s="1"/>
  <c r="Q23" i="28"/>
  <c r="R23" i="28" s="1"/>
  <c r="Q22" i="28"/>
  <c r="R22" i="28" s="1"/>
  <c r="R21" i="28"/>
  <c r="Q21" i="28"/>
  <c r="Q20" i="28"/>
  <c r="R20" i="28" s="1"/>
  <c r="R19" i="28"/>
  <c r="Q19" i="28"/>
  <c r="Q18" i="28"/>
  <c r="R18" i="28" s="1"/>
  <c r="R17" i="28"/>
  <c r="Q17" i="28"/>
  <c r="Q16" i="28"/>
  <c r="R16" i="28" s="1"/>
  <c r="R15" i="28"/>
  <c r="Q15" i="28"/>
  <c r="Q14" i="28"/>
  <c r="R14" i="28" s="1"/>
  <c r="R13" i="28"/>
  <c r="Q13" i="28"/>
  <c r="Q12" i="28"/>
  <c r="R12" i="28" s="1"/>
  <c r="R11" i="28"/>
  <c r="Q11" i="28"/>
  <c r="Q10" i="28"/>
  <c r="R10" i="28" s="1"/>
  <c r="R9" i="28"/>
  <c r="Q9" i="28"/>
  <c r="Q8" i="28"/>
  <c r="R8" i="28" s="1"/>
  <c r="J47" i="28"/>
  <c r="J46" i="28"/>
  <c r="J45" i="28"/>
  <c r="J44" i="28"/>
  <c r="J43" i="28"/>
  <c r="J42" i="28"/>
  <c r="J41" i="28"/>
  <c r="J40" i="28"/>
  <c r="J39" i="28"/>
  <c r="J38" i="28"/>
  <c r="J37" i="28"/>
  <c r="J36" i="28"/>
  <c r="J35" i="28"/>
  <c r="J34" i="28"/>
  <c r="J33" i="28"/>
  <c r="J32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8" i="28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Q75" i="32"/>
  <c r="R75" i="32" s="1"/>
  <c r="Q74" i="32"/>
  <c r="R74" i="32" s="1"/>
  <c r="Q73" i="32"/>
  <c r="R73" i="32" s="1"/>
  <c r="Q72" i="32"/>
  <c r="R72" i="32" s="1"/>
  <c r="Q71" i="32"/>
  <c r="R71" i="32" s="1"/>
  <c r="Q70" i="32"/>
  <c r="R70" i="32" s="1"/>
  <c r="Q69" i="32"/>
  <c r="R69" i="32" s="1"/>
  <c r="Q68" i="32"/>
  <c r="R68" i="32" s="1"/>
  <c r="Q67" i="32"/>
  <c r="R67" i="32" s="1"/>
  <c r="Q66" i="32"/>
  <c r="R66" i="32" s="1"/>
  <c r="Q65" i="32"/>
  <c r="R65" i="32" s="1"/>
  <c r="Q64" i="32"/>
  <c r="R64" i="32" s="1"/>
  <c r="Q63" i="32"/>
  <c r="R63" i="32" s="1"/>
  <c r="Q62" i="32"/>
  <c r="R62" i="32" s="1"/>
  <c r="Q61" i="32"/>
  <c r="R61" i="32" s="1"/>
  <c r="Q60" i="32"/>
  <c r="R60" i="32" s="1"/>
  <c r="Q59" i="32"/>
  <c r="R59" i="32" s="1"/>
  <c r="Q50" i="32"/>
  <c r="R50" i="32" s="1"/>
  <c r="Q49" i="32"/>
  <c r="R49" i="32" s="1"/>
  <c r="R48" i="32"/>
  <c r="Q48" i="32"/>
  <c r="Q47" i="32"/>
  <c r="R47" i="32" s="1"/>
  <c r="Q46" i="32"/>
  <c r="R46" i="32" s="1"/>
  <c r="Q45" i="32"/>
  <c r="R45" i="32" s="1"/>
  <c r="Q44" i="32"/>
  <c r="R44" i="32" s="1"/>
  <c r="Q43" i="32"/>
  <c r="R43" i="32" s="1"/>
  <c r="Q42" i="32"/>
  <c r="R42" i="32" s="1"/>
  <c r="Q41" i="32"/>
  <c r="R41" i="32" s="1"/>
  <c r="Q40" i="32"/>
  <c r="R40" i="32" s="1"/>
  <c r="Q39" i="32"/>
  <c r="R39" i="32" s="1"/>
  <c r="Q38" i="32"/>
  <c r="R38" i="32" s="1"/>
  <c r="Q37" i="32"/>
  <c r="R37" i="32" s="1"/>
  <c r="Q36" i="32"/>
  <c r="R36" i="32" s="1"/>
  <c r="Q35" i="32"/>
  <c r="R35" i="32" s="1"/>
  <c r="Q34" i="32"/>
  <c r="R34" i="32" s="1"/>
  <c r="Q25" i="32"/>
  <c r="R25" i="32" s="1"/>
  <c r="Q24" i="32"/>
  <c r="R24" i="32" s="1"/>
  <c r="R23" i="32"/>
  <c r="Q23" i="32"/>
  <c r="Q22" i="32"/>
  <c r="R22" i="32" s="1"/>
  <c r="Q21" i="32"/>
  <c r="R21" i="32" s="1"/>
  <c r="Q20" i="32"/>
  <c r="R20" i="32" s="1"/>
  <c r="Q19" i="32"/>
  <c r="R19" i="32" s="1"/>
  <c r="Q18" i="32"/>
  <c r="R18" i="32" s="1"/>
  <c r="Q17" i="32"/>
  <c r="R17" i="32" s="1"/>
  <c r="Q16" i="32"/>
  <c r="R16" i="32" s="1"/>
  <c r="Q15" i="32"/>
  <c r="R15" i="32" s="1"/>
  <c r="Q14" i="32"/>
  <c r="R14" i="32" s="1"/>
  <c r="Q13" i="32"/>
  <c r="R13" i="32" s="1"/>
  <c r="Q12" i="32"/>
  <c r="R12" i="32" s="1"/>
  <c r="Q11" i="32"/>
  <c r="R11" i="32" s="1"/>
  <c r="Q10" i="32"/>
  <c r="R10" i="32" s="1"/>
  <c r="Q9" i="32"/>
  <c r="R9" i="32" s="1"/>
  <c r="Q8" i="32"/>
  <c r="R8" i="32" s="1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25" i="32"/>
  <c r="J24" i="32"/>
  <c r="J23" i="32"/>
  <c r="J22" i="32"/>
  <c r="J21" i="32"/>
  <c r="Q18" i="35" l="1"/>
  <c r="S18" i="35" s="1"/>
  <c r="Q19" i="35"/>
  <c r="S19" i="35" s="1"/>
  <c r="Q35" i="35"/>
  <c r="S35" i="35" s="1"/>
  <c r="Q45" i="35"/>
  <c r="S45" i="35" s="1"/>
  <c r="Q61" i="35"/>
  <c r="S61" i="35" s="1"/>
  <c r="Q72" i="35"/>
  <c r="S72" i="35" s="1"/>
  <c r="Q69" i="35"/>
  <c r="S69" i="35" s="1"/>
  <c r="Q23" i="35"/>
  <c r="S23" i="35" s="1"/>
  <c r="Q37" i="35"/>
  <c r="S37" i="35" s="1"/>
  <c r="Q47" i="35"/>
  <c r="S47" i="35" s="1"/>
  <c r="Q43" i="35"/>
  <c r="S43" i="35" s="1"/>
  <c r="Q75" i="35"/>
  <c r="S75" i="35" s="1"/>
  <c r="R69" i="35"/>
  <c r="T69" i="35" s="1"/>
  <c r="R61" i="35"/>
  <c r="T61" i="35" s="1"/>
  <c r="R45" i="35"/>
  <c r="T45" i="35" s="1"/>
  <c r="R37" i="35"/>
  <c r="T37" i="35" s="1"/>
  <c r="R47" i="35"/>
  <c r="T47" i="35" s="1"/>
  <c r="R19" i="35"/>
  <c r="T19" i="35" s="1"/>
  <c r="R11" i="35"/>
  <c r="T11" i="35" s="1"/>
  <c r="Q59" i="35"/>
  <c r="S59" i="35" s="1"/>
  <c r="Q34" i="35"/>
  <c r="S34" i="35" s="1"/>
  <c r="Q39" i="35"/>
  <c r="S39" i="35" s="1"/>
  <c r="R43" i="35"/>
  <c r="T43" i="35" s="1"/>
  <c r="Q67" i="35"/>
  <c r="S67" i="35" s="1"/>
  <c r="Q44" i="35"/>
  <c r="S44" i="35" s="1"/>
  <c r="Q36" i="35"/>
  <c r="S36" i="35" s="1"/>
  <c r="H68" i="35"/>
  <c r="I68" i="35"/>
  <c r="J68" i="35" s="1"/>
  <c r="H16" i="35"/>
  <c r="I16" i="35"/>
  <c r="I8" i="35"/>
  <c r="H8" i="35"/>
  <c r="H14" i="35"/>
  <c r="I14" i="35"/>
  <c r="J14" i="35" s="1"/>
  <c r="I10" i="35"/>
  <c r="J10" i="35" s="1"/>
  <c r="H10" i="35"/>
  <c r="H42" i="35"/>
  <c r="I42" i="35"/>
  <c r="Q13" i="35"/>
  <c r="S13" i="35" s="1"/>
  <c r="R35" i="35"/>
  <c r="T35" i="35" s="1"/>
  <c r="R34" i="35"/>
  <c r="T34" i="35" s="1"/>
  <c r="Q68" i="35"/>
  <c r="S68" i="35" s="1"/>
  <c r="H66" i="35"/>
  <c r="I66" i="35"/>
  <c r="J66" i="35" s="1"/>
  <c r="R72" i="35"/>
  <c r="T72" i="35" s="1"/>
  <c r="Q64" i="35"/>
  <c r="S64" i="35" s="1"/>
  <c r="Q48" i="35"/>
  <c r="S48" i="35" s="1"/>
  <c r="Q40" i="35"/>
  <c r="S40" i="35" s="1"/>
  <c r="H74" i="35"/>
  <c r="I74" i="35"/>
  <c r="J74" i="35" s="1"/>
  <c r="R39" i="35"/>
  <c r="T39" i="35" s="1"/>
  <c r="Q24" i="35"/>
  <c r="Q20" i="35"/>
  <c r="H12" i="35"/>
  <c r="I12" i="35"/>
  <c r="R22" i="35"/>
  <c r="T22" i="35" s="1"/>
  <c r="R15" i="35"/>
  <c r="T15" i="35" s="1"/>
  <c r="R75" i="35"/>
  <c r="T75" i="35" s="1"/>
  <c r="R67" i="35"/>
  <c r="T67" i="35" s="1"/>
  <c r="R59" i="35"/>
  <c r="T59" i="35" s="1"/>
  <c r="Q73" i="35"/>
  <c r="Q65" i="35"/>
  <c r="Q49" i="35"/>
  <c r="Q41" i="35"/>
  <c r="Q25" i="35"/>
  <c r="Q21" i="35"/>
  <c r="Q17" i="35"/>
  <c r="Q60" i="35"/>
  <c r="S60" i="35" s="1"/>
  <c r="H50" i="35"/>
  <c r="I50" i="35"/>
  <c r="H70" i="35"/>
  <c r="I70" i="35"/>
  <c r="J70" i="35" s="1"/>
  <c r="H62" i="35"/>
  <c r="I62" i="35"/>
  <c r="H46" i="35"/>
  <c r="I46" i="35"/>
  <c r="H38" i="35"/>
  <c r="I38" i="35"/>
  <c r="Q71" i="35"/>
  <c r="Q63" i="35"/>
  <c r="Q9" i="35"/>
  <c r="S9" i="35" s="1"/>
  <c r="R18" i="35"/>
  <c r="T18" i="35" s="1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56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32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8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45" i="28"/>
  <c r="C39" i="28"/>
  <c r="C47" i="28"/>
  <c r="C46" i="28"/>
  <c r="C44" i="28"/>
  <c r="C43" i="28"/>
  <c r="C42" i="28"/>
  <c r="C41" i="28"/>
  <c r="C40" i="28"/>
  <c r="C38" i="28"/>
  <c r="C37" i="28"/>
  <c r="C36" i="28"/>
  <c r="C35" i="28"/>
  <c r="C34" i="28"/>
  <c r="C33" i="28"/>
  <c r="C32" i="28"/>
  <c r="C21" i="28"/>
  <c r="C23" i="28"/>
  <c r="C22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59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34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8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59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8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59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8" i="32"/>
  <c r="Q10" i="35" l="1"/>
  <c r="S10" i="35" s="1"/>
  <c r="R23" i="35"/>
  <c r="T23" i="35" s="1"/>
  <c r="Q70" i="35"/>
  <c r="S70" i="35" s="1"/>
  <c r="R13" i="35"/>
  <c r="T13" i="35" s="1"/>
  <c r="R70" i="35"/>
  <c r="T70" i="35" s="1"/>
  <c r="Q14" i="35"/>
  <c r="R64" i="35"/>
  <c r="T64" i="35" s="1"/>
  <c r="R40" i="35"/>
  <c r="T40" i="35" s="1"/>
  <c r="R44" i="35"/>
  <c r="T44" i="35" s="1"/>
  <c r="R9" i="35"/>
  <c r="T9" i="35" s="1"/>
  <c r="J46" i="35"/>
  <c r="Q46" i="35"/>
  <c r="R60" i="35"/>
  <c r="T60" i="35" s="1"/>
  <c r="S25" i="35"/>
  <c r="R25" i="35"/>
  <c r="T25" i="35" s="1"/>
  <c r="S73" i="35"/>
  <c r="R73" i="35"/>
  <c r="T73" i="35" s="1"/>
  <c r="J12" i="35"/>
  <c r="Q12" i="35"/>
  <c r="Q66" i="35"/>
  <c r="R68" i="35"/>
  <c r="T68" i="35" s="1"/>
  <c r="J16" i="35"/>
  <c r="Q16" i="35"/>
  <c r="R36" i="35"/>
  <c r="T36" i="35" s="1"/>
  <c r="S41" i="35"/>
  <c r="R41" i="35"/>
  <c r="T41" i="35" s="1"/>
  <c r="S63" i="35"/>
  <c r="R63" i="35"/>
  <c r="T63" i="35" s="1"/>
  <c r="J38" i="35"/>
  <c r="Q38" i="35"/>
  <c r="J62" i="35"/>
  <c r="Q62" i="35"/>
  <c r="J50" i="35"/>
  <c r="Q50" i="35"/>
  <c r="S17" i="35"/>
  <c r="R17" i="35"/>
  <c r="T17" i="35" s="1"/>
  <c r="S49" i="35"/>
  <c r="R49" i="35"/>
  <c r="T49" i="35" s="1"/>
  <c r="S20" i="35"/>
  <c r="R20" i="35"/>
  <c r="T20" i="35" s="1"/>
  <c r="J42" i="35"/>
  <c r="Q42" i="35"/>
  <c r="S71" i="35"/>
  <c r="R71" i="35"/>
  <c r="T71" i="35" s="1"/>
  <c r="S21" i="35"/>
  <c r="R21" i="35"/>
  <c r="T21" i="35" s="1"/>
  <c r="S65" i="35"/>
  <c r="R65" i="35"/>
  <c r="T65" i="35" s="1"/>
  <c r="S24" i="35"/>
  <c r="R24" i="35"/>
  <c r="T24" i="35" s="1"/>
  <c r="Q74" i="35"/>
  <c r="R48" i="35"/>
  <c r="T48" i="35" s="1"/>
  <c r="J8" i="35"/>
  <c r="Q8" i="35"/>
  <c r="F47" i="32"/>
  <c r="F46" i="32"/>
  <c r="F42" i="32"/>
  <c r="F72" i="32"/>
  <c r="F67" i="32"/>
  <c r="F60" i="32"/>
  <c r="F61" i="32"/>
  <c r="F62" i="32"/>
  <c r="F63" i="32"/>
  <c r="F64" i="32"/>
  <c r="F65" i="32"/>
  <c r="F66" i="32"/>
  <c r="F68" i="32"/>
  <c r="F69" i="32"/>
  <c r="F70" i="32"/>
  <c r="F71" i="32"/>
  <c r="F73" i="32"/>
  <c r="F74" i="32"/>
  <c r="G74" i="32" s="1"/>
  <c r="F75" i="32"/>
  <c r="A74" i="32"/>
  <c r="P74" i="32" s="1"/>
  <c r="B74" i="32"/>
  <c r="K74" i="32"/>
  <c r="L74" i="32"/>
  <c r="M74" i="32"/>
  <c r="N74" i="32"/>
  <c r="U74" i="32"/>
  <c r="V74" i="32"/>
  <c r="A75" i="32"/>
  <c r="P75" i="32" s="1"/>
  <c r="B75" i="32"/>
  <c r="K75" i="32"/>
  <c r="L75" i="32"/>
  <c r="M75" i="32"/>
  <c r="N75" i="32"/>
  <c r="U75" i="32"/>
  <c r="V75" i="32"/>
  <c r="F50" i="32"/>
  <c r="F49" i="32"/>
  <c r="F48" i="32"/>
  <c r="F45" i="32"/>
  <c r="F44" i="32"/>
  <c r="F43" i="32"/>
  <c r="F41" i="32"/>
  <c r="F40" i="32"/>
  <c r="F39" i="32"/>
  <c r="F38" i="32"/>
  <c r="F37" i="32"/>
  <c r="F36" i="32"/>
  <c r="F35" i="32"/>
  <c r="U48" i="32"/>
  <c r="V48" i="32"/>
  <c r="U49" i="32"/>
  <c r="V49" i="32"/>
  <c r="U50" i="32"/>
  <c r="V50" i="32"/>
  <c r="K48" i="32"/>
  <c r="L48" i="32"/>
  <c r="M48" i="32"/>
  <c r="N48" i="32"/>
  <c r="K49" i="32"/>
  <c r="L49" i="32"/>
  <c r="M49" i="32"/>
  <c r="N49" i="32"/>
  <c r="K50" i="32"/>
  <c r="L50" i="32"/>
  <c r="M50" i="32"/>
  <c r="N50" i="32"/>
  <c r="A48" i="32"/>
  <c r="P48" i="32" s="1"/>
  <c r="B48" i="32"/>
  <c r="A49" i="32"/>
  <c r="P49" i="32" s="1"/>
  <c r="B49" i="32"/>
  <c r="A50" i="32"/>
  <c r="P50" i="32" s="1"/>
  <c r="B50" i="32"/>
  <c r="U24" i="32"/>
  <c r="V24" i="32"/>
  <c r="U25" i="32"/>
  <c r="V25" i="32"/>
  <c r="K24" i="32"/>
  <c r="L24" i="32"/>
  <c r="M24" i="32"/>
  <c r="N24" i="32"/>
  <c r="K25" i="32"/>
  <c r="L25" i="32"/>
  <c r="M25" i="32"/>
  <c r="N25" i="32"/>
  <c r="G24" i="32"/>
  <c r="A24" i="32"/>
  <c r="P24" i="32" s="1"/>
  <c r="B24" i="32"/>
  <c r="A25" i="32"/>
  <c r="P25" i="32" s="1"/>
  <c r="B25" i="32"/>
  <c r="E26" i="33"/>
  <c r="R10" i="35" l="1"/>
  <c r="T10" i="35" s="1"/>
  <c r="S14" i="35"/>
  <c r="R14" i="35"/>
  <c r="T14" i="35" s="1"/>
  <c r="S66" i="35"/>
  <c r="R66" i="35"/>
  <c r="T66" i="35" s="1"/>
  <c r="S46" i="35"/>
  <c r="R46" i="35"/>
  <c r="T46" i="35" s="1"/>
  <c r="S62" i="35"/>
  <c r="R62" i="35"/>
  <c r="T62" i="35" s="1"/>
  <c r="S74" i="35"/>
  <c r="R74" i="35"/>
  <c r="T74" i="35" s="1"/>
  <c r="S16" i="35"/>
  <c r="R16" i="35"/>
  <c r="T16" i="35" s="1"/>
  <c r="S12" i="35"/>
  <c r="R12" i="35"/>
  <c r="T12" i="35" s="1"/>
  <c r="S8" i="35"/>
  <c r="R8" i="35"/>
  <c r="T8" i="35" s="1"/>
  <c r="S42" i="35"/>
  <c r="R42" i="35"/>
  <c r="T42" i="35" s="1"/>
  <c r="S50" i="35"/>
  <c r="R50" i="35"/>
  <c r="T50" i="35" s="1"/>
  <c r="S38" i="35"/>
  <c r="R38" i="35"/>
  <c r="T38" i="35" s="1"/>
  <c r="O50" i="32"/>
  <c r="O49" i="32"/>
  <c r="O48" i="32"/>
  <c r="O75" i="32"/>
  <c r="O74" i="32"/>
  <c r="I74" i="32"/>
  <c r="H74" i="32"/>
  <c r="O25" i="32"/>
  <c r="O24" i="32"/>
  <c r="I24" i="32"/>
  <c r="H24" i="32"/>
  <c r="G75" i="32"/>
  <c r="G48" i="32"/>
  <c r="G49" i="32"/>
  <c r="G50" i="32"/>
  <c r="G25" i="32"/>
  <c r="G23" i="32"/>
  <c r="V73" i="32"/>
  <c r="U73" i="32"/>
  <c r="N73" i="32"/>
  <c r="M73" i="32"/>
  <c r="L73" i="32"/>
  <c r="K73" i="32"/>
  <c r="B73" i="32"/>
  <c r="A73" i="32"/>
  <c r="P73" i="32" s="1"/>
  <c r="V72" i="32"/>
  <c r="U72" i="32"/>
  <c r="N72" i="32"/>
  <c r="M72" i="32"/>
  <c r="L72" i="32"/>
  <c r="K72" i="32"/>
  <c r="B72" i="32"/>
  <c r="A72" i="32"/>
  <c r="P72" i="32" s="1"/>
  <c r="V71" i="32"/>
  <c r="U71" i="32"/>
  <c r="N71" i="32"/>
  <c r="M71" i="32"/>
  <c r="L71" i="32"/>
  <c r="K71" i="32"/>
  <c r="G71" i="32"/>
  <c r="B71" i="32"/>
  <c r="A71" i="32"/>
  <c r="P71" i="32" s="1"/>
  <c r="V70" i="32"/>
  <c r="U70" i="32"/>
  <c r="N70" i="32"/>
  <c r="M70" i="32"/>
  <c r="L70" i="32"/>
  <c r="K70" i="32"/>
  <c r="G70" i="32"/>
  <c r="B70" i="32"/>
  <c r="A70" i="32"/>
  <c r="P70" i="32" s="1"/>
  <c r="V69" i="32"/>
  <c r="U69" i="32"/>
  <c r="N69" i="32"/>
  <c r="M69" i="32"/>
  <c r="L69" i="32"/>
  <c r="K69" i="32"/>
  <c r="G69" i="32"/>
  <c r="B69" i="32"/>
  <c r="A69" i="32"/>
  <c r="P69" i="32" s="1"/>
  <c r="V68" i="32"/>
  <c r="U68" i="32"/>
  <c r="N68" i="32"/>
  <c r="M68" i="32"/>
  <c r="L68" i="32"/>
  <c r="K68" i="32"/>
  <c r="O68" i="32" s="1"/>
  <c r="B68" i="32"/>
  <c r="A68" i="32"/>
  <c r="P68" i="32" s="1"/>
  <c r="V67" i="32"/>
  <c r="U67" i="32"/>
  <c r="N67" i="32"/>
  <c r="M67" i="32"/>
  <c r="L67" i="32"/>
  <c r="K67" i="32"/>
  <c r="O67" i="32" s="1"/>
  <c r="G67" i="32"/>
  <c r="B67" i="32"/>
  <c r="A67" i="32"/>
  <c r="P67" i="32" s="1"/>
  <c r="V66" i="32"/>
  <c r="U66" i="32"/>
  <c r="N66" i="32"/>
  <c r="M66" i="32"/>
  <c r="L66" i="32"/>
  <c r="K66" i="32"/>
  <c r="G66" i="32"/>
  <c r="B66" i="32"/>
  <c r="A66" i="32"/>
  <c r="P66" i="32" s="1"/>
  <c r="V65" i="32"/>
  <c r="U65" i="32"/>
  <c r="N65" i="32"/>
  <c r="M65" i="32"/>
  <c r="L65" i="32"/>
  <c r="K65" i="32"/>
  <c r="G65" i="32"/>
  <c r="B65" i="32"/>
  <c r="A65" i="32"/>
  <c r="P65" i="32" s="1"/>
  <c r="V64" i="32"/>
  <c r="U64" i="32"/>
  <c r="N64" i="32"/>
  <c r="M64" i="32"/>
  <c r="L64" i="32"/>
  <c r="K64" i="32"/>
  <c r="B64" i="32"/>
  <c r="A64" i="32"/>
  <c r="P64" i="32" s="1"/>
  <c r="V63" i="32"/>
  <c r="U63" i="32"/>
  <c r="N63" i="32"/>
  <c r="M63" i="32"/>
  <c r="L63" i="32"/>
  <c r="K63" i="32"/>
  <c r="G63" i="32"/>
  <c r="B63" i="32"/>
  <c r="A63" i="32"/>
  <c r="P63" i="32" s="1"/>
  <c r="V62" i="32"/>
  <c r="U62" i="32"/>
  <c r="N62" i="32"/>
  <c r="M62" i="32"/>
  <c r="L62" i="32"/>
  <c r="K62" i="32"/>
  <c r="O62" i="32" s="1"/>
  <c r="G62" i="32"/>
  <c r="B62" i="32"/>
  <c r="A62" i="32"/>
  <c r="P62" i="32" s="1"/>
  <c r="V61" i="32"/>
  <c r="U61" i="32"/>
  <c r="N61" i="32"/>
  <c r="M61" i="32"/>
  <c r="L61" i="32"/>
  <c r="K61" i="32"/>
  <c r="G61" i="32"/>
  <c r="B61" i="32"/>
  <c r="A61" i="32"/>
  <c r="P61" i="32" s="1"/>
  <c r="V60" i="32"/>
  <c r="U60" i="32"/>
  <c r="N60" i="32"/>
  <c r="M60" i="32"/>
  <c r="L60" i="32"/>
  <c r="K60" i="32"/>
  <c r="B60" i="32"/>
  <c r="A60" i="32"/>
  <c r="P60" i="32" s="1"/>
  <c r="V59" i="32"/>
  <c r="U59" i="32"/>
  <c r="N59" i="32"/>
  <c r="M59" i="32"/>
  <c r="L59" i="32"/>
  <c r="K59" i="32"/>
  <c r="F59" i="32"/>
  <c r="B59" i="32"/>
  <c r="A59" i="32"/>
  <c r="P59" i="32" s="1"/>
  <c r="V47" i="32"/>
  <c r="U47" i="32"/>
  <c r="N47" i="32"/>
  <c r="M47" i="32"/>
  <c r="L47" i="32"/>
  <c r="K47" i="32"/>
  <c r="B47" i="32"/>
  <c r="A47" i="32"/>
  <c r="P47" i="32" s="1"/>
  <c r="V46" i="32"/>
  <c r="U46" i="32"/>
  <c r="N46" i="32"/>
  <c r="M46" i="32"/>
  <c r="L46" i="32"/>
  <c r="K46" i="32"/>
  <c r="G46" i="32"/>
  <c r="B46" i="32"/>
  <c r="A46" i="32"/>
  <c r="P46" i="32" s="1"/>
  <c r="V45" i="32"/>
  <c r="U45" i="32"/>
  <c r="N45" i="32"/>
  <c r="M45" i="32"/>
  <c r="L45" i="32"/>
  <c r="K45" i="32"/>
  <c r="O45" i="32" s="1"/>
  <c r="B45" i="32"/>
  <c r="A45" i="32"/>
  <c r="P45" i="32" s="1"/>
  <c r="V44" i="32"/>
  <c r="U44" i="32"/>
  <c r="N44" i="32"/>
  <c r="M44" i="32"/>
  <c r="L44" i="32"/>
  <c r="K44" i="32"/>
  <c r="O44" i="32" s="1"/>
  <c r="G44" i="32"/>
  <c r="B44" i="32"/>
  <c r="A44" i="32"/>
  <c r="P44" i="32" s="1"/>
  <c r="V43" i="32"/>
  <c r="U43" i="32"/>
  <c r="N43" i="32"/>
  <c r="M43" i="32"/>
  <c r="L43" i="32"/>
  <c r="K43" i="32"/>
  <c r="B43" i="32"/>
  <c r="A43" i="32"/>
  <c r="P43" i="32" s="1"/>
  <c r="V42" i="32"/>
  <c r="U42" i="32"/>
  <c r="N42" i="32"/>
  <c r="M42" i="32"/>
  <c r="L42" i="32"/>
  <c r="K42" i="32"/>
  <c r="B42" i="32"/>
  <c r="A42" i="32"/>
  <c r="P42" i="32" s="1"/>
  <c r="V41" i="32"/>
  <c r="U41" i="32"/>
  <c r="N41" i="32"/>
  <c r="M41" i="32"/>
  <c r="L41" i="32"/>
  <c r="K41" i="32"/>
  <c r="B41" i="32"/>
  <c r="A41" i="32"/>
  <c r="P41" i="32" s="1"/>
  <c r="V40" i="32"/>
  <c r="U40" i="32"/>
  <c r="N40" i="32"/>
  <c r="M40" i="32"/>
  <c r="L40" i="32"/>
  <c r="K40" i="32"/>
  <c r="G40" i="32"/>
  <c r="B40" i="32"/>
  <c r="A40" i="32"/>
  <c r="P40" i="32" s="1"/>
  <c r="V39" i="32"/>
  <c r="U39" i="32"/>
  <c r="N39" i="32"/>
  <c r="M39" i="32"/>
  <c r="L39" i="32"/>
  <c r="K39" i="32"/>
  <c r="B39" i="32"/>
  <c r="A39" i="32"/>
  <c r="P39" i="32" s="1"/>
  <c r="V38" i="32"/>
  <c r="U38" i="32"/>
  <c r="N38" i="32"/>
  <c r="M38" i="32"/>
  <c r="L38" i="32"/>
  <c r="K38" i="32"/>
  <c r="G38" i="32"/>
  <c r="B38" i="32"/>
  <c r="A38" i="32"/>
  <c r="P38" i="32" s="1"/>
  <c r="V37" i="32"/>
  <c r="U37" i="32"/>
  <c r="N37" i="32"/>
  <c r="M37" i="32"/>
  <c r="L37" i="32"/>
  <c r="K37" i="32"/>
  <c r="B37" i="32"/>
  <c r="A37" i="32"/>
  <c r="P37" i="32" s="1"/>
  <c r="V36" i="32"/>
  <c r="U36" i="32"/>
  <c r="N36" i="32"/>
  <c r="M36" i="32"/>
  <c r="L36" i="32"/>
  <c r="K36" i="32"/>
  <c r="G36" i="32"/>
  <c r="B36" i="32"/>
  <c r="A36" i="32"/>
  <c r="P36" i="32" s="1"/>
  <c r="V35" i="32"/>
  <c r="U35" i="32"/>
  <c r="N35" i="32"/>
  <c r="M35" i="32"/>
  <c r="L35" i="32"/>
  <c r="K35" i="32"/>
  <c r="O35" i="32" s="1"/>
  <c r="B35" i="32"/>
  <c r="A35" i="32"/>
  <c r="P35" i="32" s="1"/>
  <c r="V34" i="32"/>
  <c r="U34" i="32"/>
  <c r="N34" i="32"/>
  <c r="M34" i="32"/>
  <c r="L34" i="32"/>
  <c r="K34" i="32"/>
  <c r="O34" i="32" s="1"/>
  <c r="F34" i="32"/>
  <c r="B34" i="32"/>
  <c r="A34" i="32"/>
  <c r="P34" i="32" s="1"/>
  <c r="V23" i="32"/>
  <c r="U23" i="32"/>
  <c r="N23" i="32"/>
  <c r="M23" i="32"/>
  <c r="L23" i="32"/>
  <c r="K23" i="32"/>
  <c r="B23" i="32"/>
  <c r="A23" i="32"/>
  <c r="P23" i="32" s="1"/>
  <c r="V22" i="32"/>
  <c r="U22" i="32"/>
  <c r="N22" i="32"/>
  <c r="M22" i="32"/>
  <c r="L22" i="32"/>
  <c r="K22" i="32"/>
  <c r="G22" i="32"/>
  <c r="B22" i="32"/>
  <c r="A22" i="32"/>
  <c r="P22" i="32" s="1"/>
  <c r="V21" i="32"/>
  <c r="U21" i="32"/>
  <c r="N21" i="32"/>
  <c r="M21" i="32"/>
  <c r="L21" i="32"/>
  <c r="K21" i="32"/>
  <c r="B21" i="32"/>
  <c r="A21" i="32"/>
  <c r="P21" i="32" s="1"/>
  <c r="V20" i="32"/>
  <c r="U20" i="32"/>
  <c r="N20" i="32"/>
  <c r="M20" i="32"/>
  <c r="L20" i="32"/>
  <c r="K20" i="32"/>
  <c r="B20" i="32"/>
  <c r="A20" i="32"/>
  <c r="P20" i="32" s="1"/>
  <c r="V19" i="32"/>
  <c r="U19" i="32"/>
  <c r="N19" i="32"/>
  <c r="M19" i="32"/>
  <c r="L19" i="32"/>
  <c r="K19" i="32"/>
  <c r="B19" i="32"/>
  <c r="A19" i="32"/>
  <c r="P19" i="32" s="1"/>
  <c r="V18" i="32"/>
  <c r="U18" i="32"/>
  <c r="N18" i="32"/>
  <c r="M18" i="32"/>
  <c r="L18" i="32"/>
  <c r="K18" i="32"/>
  <c r="B18" i="32"/>
  <c r="A18" i="32"/>
  <c r="P18" i="32" s="1"/>
  <c r="V17" i="32"/>
  <c r="U17" i="32"/>
  <c r="N17" i="32"/>
  <c r="M17" i="32"/>
  <c r="L17" i="32"/>
  <c r="K17" i="32"/>
  <c r="B17" i="32"/>
  <c r="A17" i="32"/>
  <c r="P17" i="32" s="1"/>
  <c r="V16" i="32"/>
  <c r="U16" i="32"/>
  <c r="N16" i="32"/>
  <c r="M16" i="32"/>
  <c r="L16" i="32"/>
  <c r="K16" i="32"/>
  <c r="B16" i="32"/>
  <c r="A16" i="32"/>
  <c r="P16" i="32" s="1"/>
  <c r="V15" i="32"/>
  <c r="U15" i="32"/>
  <c r="N15" i="32"/>
  <c r="M15" i="32"/>
  <c r="L15" i="32"/>
  <c r="K15" i="32"/>
  <c r="B15" i="32"/>
  <c r="A15" i="32"/>
  <c r="P15" i="32" s="1"/>
  <c r="V14" i="32"/>
  <c r="U14" i="32"/>
  <c r="N14" i="32"/>
  <c r="M14" i="32"/>
  <c r="L14" i="32"/>
  <c r="K14" i="32"/>
  <c r="B14" i="32"/>
  <c r="A14" i="32"/>
  <c r="P14" i="32" s="1"/>
  <c r="V13" i="32"/>
  <c r="U13" i="32"/>
  <c r="N13" i="32"/>
  <c r="M13" i="32"/>
  <c r="L13" i="32"/>
  <c r="K13" i="32"/>
  <c r="B13" i="32"/>
  <c r="A13" i="32"/>
  <c r="P13" i="32" s="1"/>
  <c r="V12" i="32"/>
  <c r="U12" i="32"/>
  <c r="N12" i="32"/>
  <c r="M12" i="32"/>
  <c r="L12" i="32"/>
  <c r="K12" i="32"/>
  <c r="B12" i="32"/>
  <c r="A12" i="32"/>
  <c r="P12" i="32" s="1"/>
  <c r="V11" i="32"/>
  <c r="U11" i="32"/>
  <c r="N11" i="32"/>
  <c r="M11" i="32"/>
  <c r="L11" i="32"/>
  <c r="K11" i="32"/>
  <c r="B11" i="32"/>
  <c r="A11" i="32"/>
  <c r="P11" i="32" s="1"/>
  <c r="V10" i="32"/>
  <c r="U10" i="32"/>
  <c r="N10" i="32"/>
  <c r="M10" i="32"/>
  <c r="L10" i="32"/>
  <c r="K10" i="32"/>
  <c r="B10" i="32"/>
  <c r="A10" i="32"/>
  <c r="P10" i="32" s="1"/>
  <c r="V9" i="32"/>
  <c r="U9" i="32"/>
  <c r="N9" i="32"/>
  <c r="M9" i="32"/>
  <c r="L9" i="32"/>
  <c r="K9" i="32"/>
  <c r="B9" i="32"/>
  <c r="A9" i="32"/>
  <c r="P9" i="32" s="1"/>
  <c r="V8" i="32"/>
  <c r="U8" i="32"/>
  <c r="N8" i="32"/>
  <c r="M8" i="32"/>
  <c r="L8" i="32"/>
  <c r="K8" i="32"/>
  <c r="B8" i="32"/>
  <c r="A8" i="32"/>
  <c r="P8" i="32" s="1"/>
  <c r="D26" i="33"/>
  <c r="C26" i="33"/>
  <c r="B26" i="33"/>
  <c r="A26" i="33"/>
  <c r="E17" i="33"/>
  <c r="D17" i="33"/>
  <c r="C17" i="33"/>
  <c r="B17" i="33"/>
  <c r="A17" i="33"/>
  <c r="D8" i="33"/>
  <c r="C8" i="33"/>
  <c r="F8" i="33" s="1"/>
  <c r="G8" i="33" s="1"/>
  <c r="H8" i="33" s="1"/>
  <c r="B8" i="33"/>
  <c r="A8" i="33"/>
  <c r="G73" i="32"/>
  <c r="G68" i="32"/>
  <c r="G64" i="32"/>
  <c r="G60" i="32"/>
  <c r="G47" i="32"/>
  <c r="G42" i="32"/>
  <c r="I64" i="32" l="1"/>
  <c r="H64" i="32"/>
  <c r="I47" i="32"/>
  <c r="H47" i="32"/>
  <c r="O9" i="32"/>
  <c r="O10" i="32"/>
  <c r="O12" i="32"/>
  <c r="O13" i="32"/>
  <c r="O14" i="32"/>
  <c r="O15" i="32"/>
  <c r="O16" i="32"/>
  <c r="O17" i="32"/>
  <c r="O18" i="32"/>
  <c r="O19" i="32"/>
  <c r="O20" i="32"/>
  <c r="O38" i="32"/>
  <c r="O39" i="32"/>
  <c r="I40" i="32"/>
  <c r="T40" i="32" s="1"/>
  <c r="H40" i="32"/>
  <c r="O59" i="32"/>
  <c r="O60" i="32"/>
  <c r="I61" i="32"/>
  <c r="H61" i="32"/>
  <c r="O65" i="32"/>
  <c r="I66" i="32"/>
  <c r="H66" i="32"/>
  <c r="O70" i="32"/>
  <c r="I71" i="32"/>
  <c r="H71" i="32"/>
  <c r="I75" i="32"/>
  <c r="H75" i="32"/>
  <c r="S75" i="32"/>
  <c r="I73" i="32"/>
  <c r="H73" i="32"/>
  <c r="O11" i="32"/>
  <c r="I60" i="32"/>
  <c r="H60" i="32"/>
  <c r="O22" i="32"/>
  <c r="O23" i="32"/>
  <c r="O40" i="32"/>
  <c r="O41" i="32"/>
  <c r="O42" i="32"/>
  <c r="O43" i="32"/>
  <c r="I44" i="32"/>
  <c r="S44" i="32" s="1"/>
  <c r="H44" i="32"/>
  <c r="O61" i="32"/>
  <c r="I62" i="32"/>
  <c r="H62" i="32"/>
  <c r="O66" i="32"/>
  <c r="I67" i="32"/>
  <c r="H67" i="32"/>
  <c r="O71" i="32"/>
  <c r="O72" i="32"/>
  <c r="O73" i="32"/>
  <c r="I50" i="32"/>
  <c r="T50" i="32" s="1"/>
  <c r="H50" i="32"/>
  <c r="I36" i="32"/>
  <c r="H36" i="32"/>
  <c r="I46" i="32"/>
  <c r="S46" i="32" s="1"/>
  <c r="H46" i="32"/>
  <c r="I63" i="32"/>
  <c r="H63" i="32"/>
  <c r="S67" i="32"/>
  <c r="S68" i="32"/>
  <c r="I69" i="32"/>
  <c r="H69" i="32"/>
  <c r="I49" i="32"/>
  <c r="T49" i="32" s="1"/>
  <c r="H49" i="32"/>
  <c r="I42" i="32"/>
  <c r="S42" i="32" s="1"/>
  <c r="H42" i="32"/>
  <c r="I68" i="32"/>
  <c r="H68" i="32"/>
  <c r="O36" i="32"/>
  <c r="O37" i="32"/>
  <c r="I38" i="32"/>
  <c r="T38" i="32" s="1"/>
  <c r="H38" i="32"/>
  <c r="O46" i="32"/>
  <c r="O47" i="32"/>
  <c r="O63" i="32"/>
  <c r="O64" i="32"/>
  <c r="I65" i="32"/>
  <c r="H65" i="32"/>
  <c r="O69" i="32"/>
  <c r="I70" i="32"/>
  <c r="H70" i="32"/>
  <c r="I48" i="32"/>
  <c r="T48" i="32" s="1"/>
  <c r="H48" i="32"/>
  <c r="S24" i="32"/>
  <c r="S74" i="32"/>
  <c r="T74" i="32"/>
  <c r="T42" i="32"/>
  <c r="S38" i="32"/>
  <c r="S48" i="32"/>
  <c r="S49" i="32"/>
  <c r="S40" i="32"/>
  <c r="F17" i="33"/>
  <c r="G17" i="33" s="1"/>
  <c r="H17" i="33" s="1"/>
  <c r="O8" i="32"/>
  <c r="O21" i="32"/>
  <c r="I25" i="32"/>
  <c r="H25" i="32"/>
  <c r="I22" i="32"/>
  <c r="H22" i="32"/>
  <c r="I23" i="32"/>
  <c r="H23" i="32"/>
  <c r="G72" i="32"/>
  <c r="G34" i="32"/>
  <c r="G59" i="32"/>
  <c r="G9" i="32"/>
  <c r="G11" i="32"/>
  <c r="G13" i="32"/>
  <c r="G15" i="32"/>
  <c r="G17" i="32"/>
  <c r="G19" i="32"/>
  <c r="G21" i="32"/>
  <c r="G20" i="32"/>
  <c r="G35" i="32"/>
  <c r="G37" i="32"/>
  <c r="G39" i="32"/>
  <c r="G41" i="32"/>
  <c r="G43" i="32"/>
  <c r="G45" i="32"/>
  <c r="G8" i="32"/>
  <c r="G12" i="32"/>
  <c r="G14" i="32"/>
  <c r="G16" i="32"/>
  <c r="G10" i="32"/>
  <c r="G18" i="32"/>
  <c r="F26" i="33"/>
  <c r="G26" i="33" s="1"/>
  <c r="H26" i="33" s="1"/>
  <c r="T44" i="32" l="1"/>
  <c r="S50" i="32"/>
  <c r="T46" i="32"/>
  <c r="S25" i="32"/>
  <c r="T24" i="32"/>
  <c r="T25" i="32"/>
  <c r="S62" i="32"/>
  <c r="T62" i="32"/>
  <c r="S69" i="32"/>
  <c r="T69" i="32"/>
  <c r="I45" i="32"/>
  <c r="T45" i="32" s="1"/>
  <c r="H45" i="32"/>
  <c r="I72" i="32"/>
  <c r="H72" i="32"/>
  <c r="S36" i="32"/>
  <c r="S66" i="32"/>
  <c r="S65" i="32"/>
  <c r="T65" i="32"/>
  <c r="S59" i="32"/>
  <c r="I59" i="32"/>
  <c r="H59" i="32"/>
  <c r="S63" i="32"/>
  <c r="I37" i="32"/>
  <c r="H37" i="32"/>
  <c r="I43" i="32"/>
  <c r="H43" i="32"/>
  <c r="I35" i="32"/>
  <c r="T35" i="32" s="1"/>
  <c r="H35" i="32"/>
  <c r="S64" i="32"/>
  <c r="T64" i="32"/>
  <c r="T68" i="32"/>
  <c r="S71" i="32"/>
  <c r="T71" i="32"/>
  <c r="T75" i="32"/>
  <c r="S70" i="32"/>
  <c r="S16" i="32"/>
  <c r="I41" i="32"/>
  <c r="S41" i="32" s="1"/>
  <c r="H41" i="32"/>
  <c r="I39" i="32"/>
  <c r="T39" i="32" s="1"/>
  <c r="H39" i="32"/>
  <c r="I34" i="32"/>
  <c r="H34" i="32"/>
  <c r="T67" i="32"/>
  <c r="S73" i="32"/>
  <c r="T73" i="32"/>
  <c r="S61" i="32"/>
  <c r="S22" i="32"/>
  <c r="T22" i="32"/>
  <c r="S60" i="32"/>
  <c r="S39" i="32"/>
  <c r="S37" i="32"/>
  <c r="T37" i="32"/>
  <c r="T34" i="32"/>
  <c r="S34" i="32"/>
  <c r="T43" i="32"/>
  <c r="S43" i="32"/>
  <c r="I12" i="32"/>
  <c r="H12" i="32"/>
  <c r="I11" i="32"/>
  <c r="H11" i="32"/>
  <c r="I10" i="32"/>
  <c r="H10" i="32"/>
  <c r="I17" i="32"/>
  <c r="H17" i="32"/>
  <c r="I16" i="32"/>
  <c r="J16" i="32" s="1"/>
  <c r="H16" i="32"/>
  <c r="I20" i="32"/>
  <c r="H20" i="32"/>
  <c r="I15" i="32"/>
  <c r="H15" i="32"/>
  <c r="I18" i="32"/>
  <c r="H18" i="32"/>
  <c r="I19" i="32"/>
  <c r="H19" i="32"/>
  <c r="I8" i="32"/>
  <c r="H8" i="32"/>
  <c r="I9" i="32"/>
  <c r="H9" i="32"/>
  <c r="I14" i="32"/>
  <c r="H14" i="32"/>
  <c r="I21" i="32"/>
  <c r="H21" i="32"/>
  <c r="I13" i="32"/>
  <c r="H13" i="32"/>
  <c r="U45" i="28"/>
  <c r="V45" i="28"/>
  <c r="U46" i="28"/>
  <c r="V46" i="28"/>
  <c r="K45" i="28"/>
  <c r="L45" i="28"/>
  <c r="M45" i="28"/>
  <c r="N45" i="28"/>
  <c r="K46" i="28"/>
  <c r="L46" i="28"/>
  <c r="M46" i="28"/>
  <c r="N46" i="28"/>
  <c r="F45" i="28"/>
  <c r="F46" i="28"/>
  <c r="A45" i="28"/>
  <c r="B45" i="28"/>
  <c r="A46" i="28"/>
  <c r="B46" i="28"/>
  <c r="M22" i="28"/>
  <c r="G20" i="28"/>
  <c r="N20" i="28"/>
  <c r="N18" i="28"/>
  <c r="G16" i="28"/>
  <c r="M16" i="28"/>
  <c r="G14" i="28"/>
  <c r="M14" i="28"/>
  <c r="G10" i="28"/>
  <c r="M10" i="28"/>
  <c r="G9" i="28"/>
  <c r="M9" i="28"/>
  <c r="G8" i="28"/>
  <c r="L8" i="28"/>
  <c r="L18" i="28"/>
  <c r="G17" i="28"/>
  <c r="L17" i="28"/>
  <c r="L13" i="28"/>
  <c r="L12" i="28"/>
  <c r="G11" i="28"/>
  <c r="L11" i="28"/>
  <c r="E26" i="29"/>
  <c r="D26" i="29"/>
  <c r="C26" i="29"/>
  <c r="B26" i="29"/>
  <c r="A26" i="29"/>
  <c r="E17" i="29"/>
  <c r="D17" i="29"/>
  <c r="C17" i="29"/>
  <c r="B17" i="29"/>
  <c r="A17" i="29"/>
  <c r="D8" i="29"/>
  <c r="C8" i="29"/>
  <c r="F8" i="29"/>
  <c r="G8" i="29" s="1"/>
  <c r="H8" i="29" s="1"/>
  <c r="B8" i="29"/>
  <c r="A8" i="29"/>
  <c r="V70" i="28"/>
  <c r="U70" i="28"/>
  <c r="N70" i="28"/>
  <c r="M70" i="28"/>
  <c r="L70" i="28"/>
  <c r="K70" i="28"/>
  <c r="F70" i="28"/>
  <c r="B70" i="28"/>
  <c r="A70" i="28"/>
  <c r="V69" i="28"/>
  <c r="U69" i="28"/>
  <c r="N69" i="28"/>
  <c r="M69" i="28"/>
  <c r="L69" i="28"/>
  <c r="K69" i="28"/>
  <c r="F69" i="28"/>
  <c r="B69" i="28"/>
  <c r="A69" i="28"/>
  <c r="V68" i="28"/>
  <c r="U68" i="28"/>
  <c r="N68" i="28"/>
  <c r="M68" i="28"/>
  <c r="L68" i="28"/>
  <c r="K68" i="28"/>
  <c r="F68" i="28"/>
  <c r="B68" i="28"/>
  <c r="A68" i="28"/>
  <c r="V67" i="28"/>
  <c r="U67" i="28"/>
  <c r="N67" i="28"/>
  <c r="M67" i="28"/>
  <c r="L67" i="28"/>
  <c r="K67" i="28"/>
  <c r="F67" i="28"/>
  <c r="B67" i="28"/>
  <c r="A67" i="28"/>
  <c r="V66" i="28"/>
  <c r="U66" i="28"/>
  <c r="N66" i="28"/>
  <c r="M66" i="28"/>
  <c r="L66" i="28"/>
  <c r="K66" i="28"/>
  <c r="F66" i="28"/>
  <c r="B66" i="28"/>
  <c r="A66" i="28"/>
  <c r="V65" i="28"/>
  <c r="U65" i="28"/>
  <c r="N65" i="28"/>
  <c r="M65" i="28"/>
  <c r="L65" i="28"/>
  <c r="K65" i="28"/>
  <c r="F65" i="28"/>
  <c r="B65" i="28"/>
  <c r="A65" i="28"/>
  <c r="V64" i="28"/>
  <c r="U64" i="28"/>
  <c r="N64" i="28"/>
  <c r="M64" i="28"/>
  <c r="L64" i="28"/>
  <c r="K64" i="28"/>
  <c r="O64" i="28" s="1"/>
  <c r="F64" i="28"/>
  <c r="G64" i="28" s="1"/>
  <c r="B64" i="28"/>
  <c r="A64" i="28"/>
  <c r="V63" i="28"/>
  <c r="U63" i="28"/>
  <c r="N63" i="28"/>
  <c r="M63" i="28"/>
  <c r="L63" i="28"/>
  <c r="K63" i="28"/>
  <c r="F63" i="28"/>
  <c r="B63" i="28"/>
  <c r="A63" i="28"/>
  <c r="V62" i="28"/>
  <c r="U62" i="28"/>
  <c r="N62" i="28"/>
  <c r="M62" i="28"/>
  <c r="L62" i="28"/>
  <c r="K62" i="28"/>
  <c r="F62" i="28"/>
  <c r="B62" i="28"/>
  <c r="A62" i="28"/>
  <c r="V61" i="28"/>
  <c r="U61" i="28"/>
  <c r="N61" i="28"/>
  <c r="M61" i="28"/>
  <c r="L61" i="28"/>
  <c r="K61" i="28"/>
  <c r="F61" i="28"/>
  <c r="B61" i="28"/>
  <c r="A61" i="28"/>
  <c r="V60" i="28"/>
  <c r="U60" i="28"/>
  <c r="N60" i="28"/>
  <c r="M60" i="28"/>
  <c r="L60" i="28"/>
  <c r="K60" i="28"/>
  <c r="O60" i="28" s="1"/>
  <c r="F60" i="28"/>
  <c r="B60" i="28"/>
  <c r="A60" i="28"/>
  <c r="V59" i="28"/>
  <c r="U59" i="28"/>
  <c r="N59" i="28"/>
  <c r="M59" i="28"/>
  <c r="L59" i="28"/>
  <c r="K59" i="28"/>
  <c r="F59" i="28"/>
  <c r="B59" i="28"/>
  <c r="A59" i="28"/>
  <c r="V58" i="28"/>
  <c r="U58" i="28"/>
  <c r="N58" i="28"/>
  <c r="M58" i="28"/>
  <c r="L58" i="28"/>
  <c r="K58" i="28"/>
  <c r="F58" i="28"/>
  <c r="B58" i="28"/>
  <c r="A58" i="28"/>
  <c r="V57" i="28"/>
  <c r="U57" i="28"/>
  <c r="N57" i="28"/>
  <c r="M57" i="28"/>
  <c r="L57" i="28"/>
  <c r="K57" i="28"/>
  <c r="F57" i="28"/>
  <c r="B57" i="28"/>
  <c r="A57" i="28"/>
  <c r="V56" i="28"/>
  <c r="U56" i="28"/>
  <c r="N56" i="28"/>
  <c r="M56" i="28"/>
  <c r="L56" i="28"/>
  <c r="K56" i="28"/>
  <c r="F56" i="28"/>
  <c r="B56" i="28"/>
  <c r="A56" i="28"/>
  <c r="V47" i="28"/>
  <c r="U47" i="28"/>
  <c r="N47" i="28"/>
  <c r="M47" i="28"/>
  <c r="L47" i="28"/>
  <c r="K47" i="28"/>
  <c r="O47" i="28" s="1"/>
  <c r="F47" i="28"/>
  <c r="G47" i="28" s="1"/>
  <c r="B47" i="28"/>
  <c r="A47" i="28"/>
  <c r="V44" i="28"/>
  <c r="U44" i="28"/>
  <c r="N44" i="28"/>
  <c r="M44" i="28"/>
  <c r="L44" i="28"/>
  <c r="K44" i="28"/>
  <c r="F44" i="28"/>
  <c r="B44" i="28"/>
  <c r="A44" i="28"/>
  <c r="V43" i="28"/>
  <c r="U43" i="28"/>
  <c r="N43" i="28"/>
  <c r="M43" i="28"/>
  <c r="L43" i="28"/>
  <c r="K43" i="28"/>
  <c r="F43" i="28"/>
  <c r="B43" i="28"/>
  <c r="A43" i="28"/>
  <c r="V42" i="28"/>
  <c r="U42" i="28"/>
  <c r="N42" i="28"/>
  <c r="M42" i="28"/>
  <c r="L42" i="28"/>
  <c r="K42" i="28"/>
  <c r="F42" i="28"/>
  <c r="B42" i="28"/>
  <c r="A42" i="28"/>
  <c r="V41" i="28"/>
  <c r="U41" i="28"/>
  <c r="N41" i="28"/>
  <c r="M41" i="28"/>
  <c r="L41" i="28"/>
  <c r="K41" i="28"/>
  <c r="O41" i="28" s="1"/>
  <c r="F41" i="28"/>
  <c r="G41" i="28" s="1"/>
  <c r="B41" i="28"/>
  <c r="A41" i="28"/>
  <c r="V40" i="28"/>
  <c r="U40" i="28"/>
  <c r="N40" i="28"/>
  <c r="M40" i="28"/>
  <c r="L40" i="28"/>
  <c r="K40" i="28"/>
  <c r="F40" i="28"/>
  <c r="G40" i="28" s="1"/>
  <c r="B40" i="28"/>
  <c r="A40" i="28"/>
  <c r="V39" i="28"/>
  <c r="U39" i="28"/>
  <c r="N39" i="28"/>
  <c r="M39" i="28"/>
  <c r="L39" i="28"/>
  <c r="K39" i="28"/>
  <c r="F39" i="28"/>
  <c r="B39" i="28"/>
  <c r="A39" i="28"/>
  <c r="V38" i="28"/>
  <c r="U38" i="28"/>
  <c r="N38" i="28"/>
  <c r="M38" i="28"/>
  <c r="L38" i="28"/>
  <c r="K38" i="28"/>
  <c r="F38" i="28"/>
  <c r="B38" i="28"/>
  <c r="A38" i="28"/>
  <c r="V37" i="28"/>
  <c r="U37" i="28"/>
  <c r="N37" i="28"/>
  <c r="M37" i="28"/>
  <c r="L37" i="28"/>
  <c r="K37" i="28"/>
  <c r="O37" i="28" s="1"/>
  <c r="F37" i="28"/>
  <c r="G37" i="28" s="1"/>
  <c r="B37" i="28"/>
  <c r="A37" i="28"/>
  <c r="V36" i="28"/>
  <c r="U36" i="28"/>
  <c r="N36" i="28"/>
  <c r="M36" i="28"/>
  <c r="L36" i="28"/>
  <c r="K36" i="28"/>
  <c r="F36" i="28"/>
  <c r="G36" i="28" s="1"/>
  <c r="B36" i="28"/>
  <c r="A36" i="28"/>
  <c r="V35" i="28"/>
  <c r="U35" i="28"/>
  <c r="N35" i="28"/>
  <c r="M35" i="28"/>
  <c r="L35" i="28"/>
  <c r="K35" i="28"/>
  <c r="F35" i="28"/>
  <c r="G35" i="28" s="1"/>
  <c r="B35" i="28"/>
  <c r="A35" i="28"/>
  <c r="V34" i="28"/>
  <c r="U34" i="28"/>
  <c r="N34" i="28"/>
  <c r="M34" i="28"/>
  <c r="L34" i="28"/>
  <c r="K34" i="28"/>
  <c r="F34" i="28"/>
  <c r="B34" i="28"/>
  <c r="A34" i="28"/>
  <c r="V33" i="28"/>
  <c r="U33" i="28"/>
  <c r="N33" i="28"/>
  <c r="M33" i="28"/>
  <c r="L33" i="28"/>
  <c r="K33" i="28"/>
  <c r="O33" i="28" s="1"/>
  <c r="F33" i="28"/>
  <c r="G33" i="28" s="1"/>
  <c r="B33" i="28"/>
  <c r="A33" i="28"/>
  <c r="V32" i="28"/>
  <c r="U32" i="28"/>
  <c r="N32" i="28"/>
  <c r="M32" i="28"/>
  <c r="L32" i="28"/>
  <c r="K32" i="28"/>
  <c r="F32" i="28"/>
  <c r="G32" i="28" s="1"/>
  <c r="B32" i="28"/>
  <c r="A32" i="28"/>
  <c r="V23" i="28"/>
  <c r="U23" i="28"/>
  <c r="N23" i="28"/>
  <c r="M23" i="28"/>
  <c r="L23" i="28"/>
  <c r="K23" i="28"/>
  <c r="B23" i="28"/>
  <c r="A23" i="28"/>
  <c r="V22" i="28"/>
  <c r="U22" i="28"/>
  <c r="N22" i="28"/>
  <c r="L22" i="28"/>
  <c r="K22" i="28"/>
  <c r="B22" i="28"/>
  <c r="A22" i="28"/>
  <c r="V21" i="28"/>
  <c r="U21" i="28"/>
  <c r="N21" i="28"/>
  <c r="M21" i="28"/>
  <c r="L21" i="28"/>
  <c r="K21" i="28"/>
  <c r="G21" i="28"/>
  <c r="B21" i="28"/>
  <c r="A21" i="28"/>
  <c r="V20" i="28"/>
  <c r="U20" i="28"/>
  <c r="M20" i="28"/>
  <c r="L20" i="28"/>
  <c r="K20" i="28"/>
  <c r="B20" i="28"/>
  <c r="A20" i="28"/>
  <c r="V19" i="28"/>
  <c r="U19" i="28"/>
  <c r="N19" i="28"/>
  <c r="M19" i="28"/>
  <c r="L19" i="28"/>
  <c r="K19" i="28"/>
  <c r="G19" i="28"/>
  <c r="B19" i="28"/>
  <c r="A19" i="28"/>
  <c r="V18" i="28"/>
  <c r="U18" i="28"/>
  <c r="M18" i="28"/>
  <c r="K18" i="28"/>
  <c r="O18" i="28" s="1"/>
  <c r="B18" i="28"/>
  <c r="A18" i="28"/>
  <c r="V17" i="28"/>
  <c r="U17" i="28"/>
  <c r="N17" i="28"/>
  <c r="M17" i="28"/>
  <c r="K17" i="28"/>
  <c r="B17" i="28"/>
  <c r="A17" i="28"/>
  <c r="V16" i="28"/>
  <c r="U16" i="28"/>
  <c r="N16" i="28"/>
  <c r="L16" i="28"/>
  <c r="K16" i="28"/>
  <c r="B16" i="28"/>
  <c r="A16" i="28"/>
  <c r="V15" i="28"/>
  <c r="U15" i="28"/>
  <c r="N15" i="28"/>
  <c r="M15" i="28"/>
  <c r="L15" i="28"/>
  <c r="K15" i="28"/>
  <c r="G15" i="28"/>
  <c r="B15" i="28"/>
  <c r="A15" i="28"/>
  <c r="V14" i="28"/>
  <c r="U14" i="28"/>
  <c r="N14" i="28"/>
  <c r="L14" i="28"/>
  <c r="K14" i="28"/>
  <c r="B14" i="28"/>
  <c r="A14" i="28"/>
  <c r="V13" i="28"/>
  <c r="U13" i="28"/>
  <c r="N13" i="28"/>
  <c r="M13" i="28"/>
  <c r="K13" i="28"/>
  <c r="B13" i="28"/>
  <c r="A13" i="28"/>
  <c r="V12" i="28"/>
  <c r="U12" i="28"/>
  <c r="N12" i="28"/>
  <c r="M12" i="28"/>
  <c r="K12" i="28"/>
  <c r="O12" i="28" s="1"/>
  <c r="B12" i="28"/>
  <c r="A12" i="28"/>
  <c r="V11" i="28"/>
  <c r="U11" i="28"/>
  <c r="N11" i="28"/>
  <c r="M11" i="28"/>
  <c r="K11" i="28"/>
  <c r="B11" i="28"/>
  <c r="A11" i="28"/>
  <c r="V10" i="28"/>
  <c r="U10" i="28"/>
  <c r="N10" i="28"/>
  <c r="L10" i="28"/>
  <c r="K10" i="28"/>
  <c r="B10" i="28"/>
  <c r="A10" i="28"/>
  <c r="V9" i="28"/>
  <c r="U9" i="28"/>
  <c r="N9" i="28"/>
  <c r="L9" i="28"/>
  <c r="K9" i="28"/>
  <c r="B9" i="28"/>
  <c r="A9" i="28"/>
  <c r="V8" i="28"/>
  <c r="U8" i="28"/>
  <c r="N8" i="28"/>
  <c r="M8" i="28"/>
  <c r="K8" i="28"/>
  <c r="O8" i="28" s="1"/>
  <c r="B8" i="28"/>
  <c r="A8" i="28"/>
  <c r="F26" i="29"/>
  <c r="G26" i="29"/>
  <c r="H26" i="29"/>
  <c r="F17" i="29"/>
  <c r="G17" i="29" s="1"/>
  <c r="H17" i="29" s="1"/>
  <c r="G69" i="28"/>
  <c r="G59" i="28"/>
  <c r="G44" i="28"/>
  <c r="G23" i="28"/>
  <c r="C61" i="24"/>
  <c r="C39" i="24"/>
  <c r="C15" i="24"/>
  <c r="R69" i="24"/>
  <c r="Q69" i="24"/>
  <c r="L69" i="24"/>
  <c r="K69" i="24"/>
  <c r="J69" i="24"/>
  <c r="I69" i="24"/>
  <c r="F69" i="24"/>
  <c r="D69" i="24"/>
  <c r="C69" i="24"/>
  <c r="G69" i="24" s="1"/>
  <c r="H69" i="24" s="1"/>
  <c r="M69" i="24" s="1"/>
  <c r="N69" i="24" s="1"/>
  <c r="B69" i="24"/>
  <c r="A69" i="24"/>
  <c r="R68" i="24"/>
  <c r="Q68" i="24"/>
  <c r="L68" i="24"/>
  <c r="K68" i="24"/>
  <c r="J68" i="24"/>
  <c r="I68" i="24"/>
  <c r="F68" i="24"/>
  <c r="E68" i="24"/>
  <c r="D68" i="24"/>
  <c r="C68" i="24"/>
  <c r="G68" i="24" s="1"/>
  <c r="H68" i="24" s="1"/>
  <c r="M68" i="24" s="1"/>
  <c r="N68" i="24" s="1"/>
  <c r="B68" i="24"/>
  <c r="A68" i="24"/>
  <c r="R67" i="24"/>
  <c r="Q67" i="24"/>
  <c r="L67" i="24"/>
  <c r="K67" i="24"/>
  <c r="J67" i="24"/>
  <c r="I67" i="24"/>
  <c r="F67" i="24"/>
  <c r="D67" i="24"/>
  <c r="C67" i="24"/>
  <c r="G67" i="24" s="1"/>
  <c r="H67" i="24" s="1"/>
  <c r="M67" i="24" s="1"/>
  <c r="N67" i="24" s="1"/>
  <c r="B67" i="24"/>
  <c r="A67" i="24"/>
  <c r="R66" i="24"/>
  <c r="Q66" i="24"/>
  <c r="L66" i="24"/>
  <c r="K66" i="24"/>
  <c r="J66" i="24"/>
  <c r="I66" i="24"/>
  <c r="F66" i="24"/>
  <c r="D66" i="24"/>
  <c r="C66" i="24"/>
  <c r="B66" i="24"/>
  <c r="A66" i="24"/>
  <c r="R65" i="24"/>
  <c r="Q65" i="24"/>
  <c r="L65" i="24"/>
  <c r="K65" i="24"/>
  <c r="J65" i="24"/>
  <c r="I65" i="24"/>
  <c r="F65" i="24"/>
  <c r="D65" i="24"/>
  <c r="C65" i="24"/>
  <c r="G65" i="24" s="1"/>
  <c r="H65" i="24" s="1"/>
  <c r="M65" i="24" s="1"/>
  <c r="N65" i="24" s="1"/>
  <c r="B65" i="24"/>
  <c r="A65" i="24"/>
  <c r="R64" i="24"/>
  <c r="Q64" i="24"/>
  <c r="L64" i="24"/>
  <c r="K64" i="24"/>
  <c r="J64" i="24"/>
  <c r="I64" i="24"/>
  <c r="F64" i="24"/>
  <c r="D64" i="24"/>
  <c r="G64" i="24"/>
  <c r="H64" i="24" s="1"/>
  <c r="C64" i="24"/>
  <c r="B64" i="24"/>
  <c r="A64" i="24"/>
  <c r="R63" i="24"/>
  <c r="Q63" i="24"/>
  <c r="L63" i="24"/>
  <c r="K63" i="24"/>
  <c r="J63" i="24"/>
  <c r="I63" i="24"/>
  <c r="F63" i="24"/>
  <c r="D63" i="24"/>
  <c r="G63" i="24" s="1"/>
  <c r="H63" i="24" s="1"/>
  <c r="M63" i="24" s="1"/>
  <c r="N63" i="24" s="1"/>
  <c r="C63" i="24"/>
  <c r="B63" i="24"/>
  <c r="A63" i="24"/>
  <c r="R62" i="24"/>
  <c r="Q62" i="24"/>
  <c r="L62" i="24"/>
  <c r="K62" i="24"/>
  <c r="J62" i="24"/>
  <c r="I62" i="24"/>
  <c r="F62" i="24"/>
  <c r="D62" i="24"/>
  <c r="C62" i="24"/>
  <c r="B62" i="24"/>
  <c r="A62" i="24"/>
  <c r="R61" i="24"/>
  <c r="Q61" i="24"/>
  <c r="L61" i="24"/>
  <c r="K61" i="24"/>
  <c r="J61" i="24"/>
  <c r="I61" i="24"/>
  <c r="F61" i="24"/>
  <c r="D61" i="24"/>
  <c r="G61" i="24" s="1"/>
  <c r="H61" i="24" s="1"/>
  <c r="M61" i="24" s="1"/>
  <c r="N61" i="24" s="1"/>
  <c r="B61" i="24"/>
  <c r="A61" i="24"/>
  <c r="R60" i="24"/>
  <c r="Q60" i="24"/>
  <c r="L60" i="24"/>
  <c r="K60" i="24"/>
  <c r="J60" i="24"/>
  <c r="I60" i="24"/>
  <c r="F60" i="24"/>
  <c r="D60" i="24"/>
  <c r="C60" i="24"/>
  <c r="B60" i="24"/>
  <c r="A60" i="24"/>
  <c r="R59" i="24"/>
  <c r="Q59" i="24"/>
  <c r="L59" i="24"/>
  <c r="K59" i="24"/>
  <c r="J59" i="24"/>
  <c r="I59" i="24"/>
  <c r="F59" i="24"/>
  <c r="D59" i="24"/>
  <c r="C59" i="24"/>
  <c r="G59" i="24" s="1"/>
  <c r="H59" i="24" s="1"/>
  <c r="M59" i="24" s="1"/>
  <c r="N59" i="24" s="1"/>
  <c r="B59" i="24"/>
  <c r="A59" i="24"/>
  <c r="R58" i="24"/>
  <c r="Q58" i="24"/>
  <c r="L58" i="24"/>
  <c r="K58" i="24"/>
  <c r="J58" i="24"/>
  <c r="I58" i="24"/>
  <c r="F58" i="24"/>
  <c r="D58" i="24"/>
  <c r="C58" i="24"/>
  <c r="B58" i="24"/>
  <c r="A58" i="24"/>
  <c r="R57" i="24"/>
  <c r="Q57" i="24"/>
  <c r="L57" i="24"/>
  <c r="K57" i="24"/>
  <c r="J57" i="24"/>
  <c r="I57" i="24"/>
  <c r="F57" i="24"/>
  <c r="D57" i="24"/>
  <c r="C57" i="24"/>
  <c r="B57" i="24"/>
  <c r="A57" i="24"/>
  <c r="R56" i="24"/>
  <c r="Q56" i="24"/>
  <c r="L56" i="24"/>
  <c r="K56" i="24"/>
  <c r="J56" i="24"/>
  <c r="I56" i="24"/>
  <c r="F56" i="24"/>
  <c r="D56" i="24"/>
  <c r="C56" i="24"/>
  <c r="B56" i="24"/>
  <c r="A56" i="24"/>
  <c r="R55" i="24"/>
  <c r="Q55" i="24"/>
  <c r="L55" i="24"/>
  <c r="K55" i="24"/>
  <c r="J55" i="24"/>
  <c r="I55" i="24"/>
  <c r="F55" i="24"/>
  <c r="D55" i="24"/>
  <c r="C55" i="24"/>
  <c r="B55" i="24"/>
  <c r="A55" i="24"/>
  <c r="R54" i="24"/>
  <c r="Q54" i="24"/>
  <c r="L54" i="24"/>
  <c r="K54" i="24"/>
  <c r="J54" i="24"/>
  <c r="I54" i="24"/>
  <c r="F54" i="24"/>
  <c r="D54" i="24"/>
  <c r="C54" i="24"/>
  <c r="B54" i="24"/>
  <c r="A54" i="24"/>
  <c r="R45" i="24"/>
  <c r="Q45" i="24"/>
  <c r="L45" i="24"/>
  <c r="K45" i="24"/>
  <c r="J45" i="24"/>
  <c r="I45" i="24"/>
  <c r="F45" i="24"/>
  <c r="D45" i="24"/>
  <c r="C45" i="24"/>
  <c r="B45" i="24"/>
  <c r="A45" i="24"/>
  <c r="R44" i="24"/>
  <c r="Q44" i="24"/>
  <c r="L44" i="24"/>
  <c r="K44" i="24"/>
  <c r="J44" i="24"/>
  <c r="I44" i="24"/>
  <c r="F44" i="24"/>
  <c r="D44" i="24"/>
  <c r="C44" i="24"/>
  <c r="B44" i="24"/>
  <c r="A44" i="24"/>
  <c r="R43" i="24"/>
  <c r="Q43" i="24"/>
  <c r="L43" i="24"/>
  <c r="K43" i="24"/>
  <c r="J43" i="24"/>
  <c r="I43" i="24"/>
  <c r="F43" i="24"/>
  <c r="D43" i="24"/>
  <c r="C43" i="24"/>
  <c r="B43" i="24"/>
  <c r="A43" i="24"/>
  <c r="R42" i="24"/>
  <c r="Q42" i="24"/>
  <c r="L42" i="24"/>
  <c r="K42" i="24"/>
  <c r="J42" i="24"/>
  <c r="I42" i="24"/>
  <c r="F42" i="24"/>
  <c r="D42" i="24"/>
  <c r="C42" i="24"/>
  <c r="B42" i="24"/>
  <c r="A42" i="24"/>
  <c r="R41" i="24"/>
  <c r="Q41" i="24"/>
  <c r="L41" i="24"/>
  <c r="K41" i="24"/>
  <c r="J41" i="24"/>
  <c r="I41" i="24"/>
  <c r="F41" i="24"/>
  <c r="D41" i="24"/>
  <c r="C41" i="24"/>
  <c r="B41" i="24"/>
  <c r="A41" i="24"/>
  <c r="R40" i="24"/>
  <c r="Q40" i="24"/>
  <c r="L40" i="24"/>
  <c r="K40" i="24"/>
  <c r="J40" i="24"/>
  <c r="I40" i="24"/>
  <c r="F40" i="24"/>
  <c r="D40" i="24"/>
  <c r="C40" i="24"/>
  <c r="B40" i="24"/>
  <c r="A40" i="24"/>
  <c r="R39" i="24"/>
  <c r="Q39" i="24"/>
  <c r="L39" i="24"/>
  <c r="K39" i="24"/>
  <c r="J39" i="24"/>
  <c r="I39" i="24"/>
  <c r="F39" i="24"/>
  <c r="D39" i="24"/>
  <c r="B39" i="24"/>
  <c r="A39" i="24"/>
  <c r="R38" i="24"/>
  <c r="Q38" i="24"/>
  <c r="L38" i="24"/>
  <c r="K38" i="24"/>
  <c r="J38" i="24"/>
  <c r="I38" i="24"/>
  <c r="F38" i="24"/>
  <c r="D38" i="24"/>
  <c r="C38" i="24"/>
  <c r="B38" i="24"/>
  <c r="A38" i="24"/>
  <c r="R37" i="24"/>
  <c r="Q37" i="24"/>
  <c r="L37" i="24"/>
  <c r="K37" i="24"/>
  <c r="J37" i="24"/>
  <c r="I37" i="24"/>
  <c r="F37" i="24"/>
  <c r="D37" i="24"/>
  <c r="C37" i="24"/>
  <c r="B37" i="24"/>
  <c r="A37" i="24"/>
  <c r="R36" i="24"/>
  <c r="Q36" i="24"/>
  <c r="L36" i="24"/>
  <c r="K36" i="24"/>
  <c r="J36" i="24"/>
  <c r="I36" i="24"/>
  <c r="F36" i="24"/>
  <c r="D36" i="24"/>
  <c r="C36" i="24"/>
  <c r="B36" i="24"/>
  <c r="A36" i="24"/>
  <c r="R35" i="24"/>
  <c r="Q35" i="24"/>
  <c r="L35" i="24"/>
  <c r="K35" i="24"/>
  <c r="J35" i="24"/>
  <c r="I35" i="24"/>
  <c r="F35" i="24"/>
  <c r="D35" i="24"/>
  <c r="C35" i="24"/>
  <c r="B35" i="24"/>
  <c r="A35" i="24"/>
  <c r="R34" i="24"/>
  <c r="Q34" i="24"/>
  <c r="L34" i="24"/>
  <c r="K34" i="24"/>
  <c r="J34" i="24"/>
  <c r="I34" i="24"/>
  <c r="F34" i="24"/>
  <c r="D34" i="24"/>
  <c r="C34" i="24"/>
  <c r="B34" i="24"/>
  <c r="A34" i="24"/>
  <c r="R33" i="24"/>
  <c r="Q33" i="24"/>
  <c r="L33" i="24"/>
  <c r="K33" i="24"/>
  <c r="J33" i="24"/>
  <c r="I33" i="24"/>
  <c r="F33" i="24"/>
  <c r="D33" i="24"/>
  <c r="C33" i="24"/>
  <c r="B33" i="24"/>
  <c r="A33" i="24"/>
  <c r="R32" i="24"/>
  <c r="Q32" i="24"/>
  <c r="L32" i="24"/>
  <c r="K32" i="24"/>
  <c r="J32" i="24"/>
  <c r="I32" i="24"/>
  <c r="F32" i="24"/>
  <c r="D32" i="24"/>
  <c r="C32" i="24"/>
  <c r="B32" i="24"/>
  <c r="A32" i="24"/>
  <c r="R23" i="24"/>
  <c r="Q23" i="24"/>
  <c r="L23" i="24"/>
  <c r="K23" i="24"/>
  <c r="J23" i="24"/>
  <c r="I23" i="24"/>
  <c r="D23" i="24"/>
  <c r="C23" i="24"/>
  <c r="B23" i="24"/>
  <c r="A23" i="24"/>
  <c r="R22" i="24"/>
  <c r="Q22" i="24"/>
  <c r="L22" i="24"/>
  <c r="K22" i="24"/>
  <c r="J22" i="24"/>
  <c r="I22" i="24"/>
  <c r="F22" i="24"/>
  <c r="D22" i="24"/>
  <c r="C22" i="24"/>
  <c r="B22" i="24"/>
  <c r="A22" i="24"/>
  <c r="R21" i="24"/>
  <c r="Q21" i="24"/>
  <c r="L21" i="24"/>
  <c r="K21" i="24"/>
  <c r="J21" i="24"/>
  <c r="I21" i="24"/>
  <c r="D21" i="24"/>
  <c r="C21" i="24"/>
  <c r="B21" i="24"/>
  <c r="A21" i="24"/>
  <c r="R20" i="24"/>
  <c r="Q20" i="24"/>
  <c r="L20" i="24"/>
  <c r="K20" i="24"/>
  <c r="J20" i="24"/>
  <c r="I20" i="24"/>
  <c r="D20" i="24"/>
  <c r="C20" i="24"/>
  <c r="B20" i="24"/>
  <c r="A20" i="24"/>
  <c r="R19" i="24"/>
  <c r="Q19" i="24"/>
  <c r="L19" i="24"/>
  <c r="K19" i="24"/>
  <c r="J19" i="24"/>
  <c r="I19" i="24"/>
  <c r="D19" i="24"/>
  <c r="C19" i="24"/>
  <c r="G19" i="24" s="1"/>
  <c r="H19" i="24" s="1"/>
  <c r="M19" i="24" s="1"/>
  <c r="B19" i="24"/>
  <c r="A19" i="24"/>
  <c r="R18" i="24"/>
  <c r="Q18" i="24"/>
  <c r="L18" i="24"/>
  <c r="K18" i="24"/>
  <c r="J18" i="24"/>
  <c r="I18" i="24"/>
  <c r="D18" i="24"/>
  <c r="C18" i="24"/>
  <c r="B18" i="24"/>
  <c r="A18" i="24"/>
  <c r="R17" i="24"/>
  <c r="Q17" i="24"/>
  <c r="L17" i="24"/>
  <c r="K17" i="24"/>
  <c r="J17" i="24"/>
  <c r="I17" i="24"/>
  <c r="D17" i="24"/>
  <c r="C17" i="24"/>
  <c r="G17" i="24"/>
  <c r="H17" i="24" s="1"/>
  <c r="B17" i="24"/>
  <c r="A17" i="24"/>
  <c r="R16" i="24"/>
  <c r="Q16" i="24"/>
  <c r="L16" i="24"/>
  <c r="K16" i="24"/>
  <c r="J16" i="24"/>
  <c r="I16" i="24"/>
  <c r="D16" i="24"/>
  <c r="C16" i="24"/>
  <c r="B16" i="24"/>
  <c r="A16" i="24"/>
  <c r="R15" i="24"/>
  <c r="Q15" i="24"/>
  <c r="L15" i="24"/>
  <c r="K15" i="24"/>
  <c r="J15" i="24"/>
  <c r="I15" i="24"/>
  <c r="D15" i="24"/>
  <c r="G15" i="24" s="1"/>
  <c r="H15" i="24" s="1"/>
  <c r="M15" i="24" s="1"/>
  <c r="B15" i="24"/>
  <c r="A15" i="24"/>
  <c r="R14" i="24"/>
  <c r="Q14" i="24"/>
  <c r="L14" i="24"/>
  <c r="K14" i="24"/>
  <c r="J14" i="24"/>
  <c r="I14" i="24"/>
  <c r="D14" i="24"/>
  <c r="C14" i="24"/>
  <c r="B14" i="24"/>
  <c r="A14" i="24"/>
  <c r="R13" i="24"/>
  <c r="Q13" i="24"/>
  <c r="L13" i="24"/>
  <c r="K13" i="24"/>
  <c r="J13" i="24"/>
  <c r="I13" i="24"/>
  <c r="D13" i="24"/>
  <c r="C13" i="24"/>
  <c r="G13" i="24"/>
  <c r="H13" i="24" s="1"/>
  <c r="M13" i="24" s="1"/>
  <c r="B13" i="24"/>
  <c r="A13" i="24"/>
  <c r="R12" i="24"/>
  <c r="Q12" i="24"/>
  <c r="L12" i="24"/>
  <c r="K12" i="24"/>
  <c r="J12" i="24"/>
  <c r="I12" i="24"/>
  <c r="D12" i="24"/>
  <c r="C12" i="24"/>
  <c r="B12" i="24"/>
  <c r="A12" i="24"/>
  <c r="R11" i="24"/>
  <c r="Q11" i="24"/>
  <c r="L11" i="24"/>
  <c r="K11" i="24"/>
  <c r="J11" i="24"/>
  <c r="I11" i="24"/>
  <c r="D11" i="24"/>
  <c r="C11" i="24"/>
  <c r="G11" i="24" s="1"/>
  <c r="H11" i="24" s="1"/>
  <c r="M11" i="24" s="1"/>
  <c r="B11" i="24"/>
  <c r="A11" i="24"/>
  <c r="R10" i="24"/>
  <c r="Q10" i="24"/>
  <c r="L10" i="24"/>
  <c r="K10" i="24"/>
  <c r="J10" i="24"/>
  <c r="I10" i="24"/>
  <c r="D10" i="24"/>
  <c r="C10" i="24"/>
  <c r="B10" i="24"/>
  <c r="A10" i="24"/>
  <c r="R9" i="24"/>
  <c r="Q9" i="24"/>
  <c r="L9" i="24"/>
  <c r="K9" i="24"/>
  <c r="J9" i="24"/>
  <c r="I9" i="24"/>
  <c r="D9" i="24"/>
  <c r="C9" i="24"/>
  <c r="G9" i="24"/>
  <c r="H9" i="24" s="1"/>
  <c r="M9" i="24" s="1"/>
  <c r="N9" i="24" s="1"/>
  <c r="B9" i="24"/>
  <c r="A9" i="24"/>
  <c r="R8" i="24"/>
  <c r="Q8" i="24"/>
  <c r="L8" i="24"/>
  <c r="K8" i="24"/>
  <c r="J8" i="24"/>
  <c r="I8" i="24"/>
  <c r="D8" i="24"/>
  <c r="C8" i="24"/>
  <c r="B8" i="24"/>
  <c r="A8" i="24"/>
  <c r="E26" i="25"/>
  <c r="D26" i="25"/>
  <c r="C26" i="25"/>
  <c r="F26" i="25" s="1"/>
  <c r="G26" i="25" s="1"/>
  <c r="H26" i="25" s="1"/>
  <c r="B26" i="25"/>
  <c r="A26" i="25"/>
  <c r="E17" i="25"/>
  <c r="D17" i="25"/>
  <c r="C17" i="25"/>
  <c r="F17" i="25" s="1"/>
  <c r="G17" i="25" s="1"/>
  <c r="H17" i="25" s="1"/>
  <c r="B17" i="25"/>
  <c r="A17" i="25"/>
  <c r="D8" i="25"/>
  <c r="C8" i="25"/>
  <c r="F8" i="25" s="1"/>
  <c r="G8" i="25" s="1"/>
  <c r="H8" i="25" s="1"/>
  <c r="B8" i="25"/>
  <c r="A8" i="25"/>
  <c r="Q70" i="20"/>
  <c r="R70" i="20"/>
  <c r="Q71" i="20"/>
  <c r="R71" i="20"/>
  <c r="Q72" i="20"/>
  <c r="R72" i="20"/>
  <c r="E71" i="20"/>
  <c r="D71" i="20"/>
  <c r="D70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56" i="20"/>
  <c r="J70" i="20"/>
  <c r="K70" i="20"/>
  <c r="L70" i="20"/>
  <c r="J71" i="20"/>
  <c r="K71" i="20"/>
  <c r="L71" i="20"/>
  <c r="J72" i="20"/>
  <c r="K72" i="20"/>
  <c r="L72" i="20"/>
  <c r="C70" i="20"/>
  <c r="F70" i="20"/>
  <c r="G70" i="20" s="1"/>
  <c r="H70" i="20" s="1"/>
  <c r="M70" i="20" s="1"/>
  <c r="N70" i="20" s="1"/>
  <c r="P70" i="20" s="1"/>
  <c r="C71" i="20"/>
  <c r="F71" i="20"/>
  <c r="C72" i="20"/>
  <c r="D72" i="20"/>
  <c r="F72" i="20"/>
  <c r="G72" i="20"/>
  <c r="H72" i="20" s="1"/>
  <c r="M72" i="20" s="1"/>
  <c r="C47" i="20"/>
  <c r="D47" i="20"/>
  <c r="G47" i="20" s="1"/>
  <c r="H47" i="20" s="1"/>
  <c r="M47" i="20" s="1"/>
  <c r="N47" i="20" s="1"/>
  <c r="P47" i="20" s="1"/>
  <c r="F47" i="20"/>
  <c r="K47" i="20"/>
  <c r="Q47" i="20"/>
  <c r="R47" i="20"/>
  <c r="C46" i="20"/>
  <c r="G46" i="20" s="1"/>
  <c r="H46" i="20" s="1"/>
  <c r="D46" i="20"/>
  <c r="F46" i="20"/>
  <c r="L46" i="20"/>
  <c r="C45" i="20"/>
  <c r="D45" i="20"/>
  <c r="G45" i="20" s="1"/>
  <c r="H45" i="20" s="1"/>
  <c r="M45" i="20" s="1"/>
  <c r="N45" i="20" s="1"/>
  <c r="F45" i="20"/>
  <c r="C44" i="20"/>
  <c r="D44" i="20"/>
  <c r="F44" i="20"/>
  <c r="G44" i="20" s="1"/>
  <c r="H44" i="20" s="1"/>
  <c r="N44" i="20" s="1"/>
  <c r="P44" i="20" s="1"/>
  <c r="L44" i="20"/>
  <c r="C43" i="20"/>
  <c r="G43" i="20" s="1"/>
  <c r="H43" i="20" s="1"/>
  <c r="M43" i="20" s="1"/>
  <c r="N43" i="20" s="1"/>
  <c r="D43" i="20"/>
  <c r="F43" i="20"/>
  <c r="J43" i="20"/>
  <c r="C42" i="20"/>
  <c r="D42" i="20"/>
  <c r="G42" i="20" s="1"/>
  <c r="H42" i="20" s="1"/>
  <c r="M42" i="20" s="1"/>
  <c r="N42" i="20" s="1"/>
  <c r="F42" i="20"/>
  <c r="K42" i="20"/>
  <c r="C41" i="20"/>
  <c r="D41" i="20"/>
  <c r="G41" i="20" s="1"/>
  <c r="H41" i="20" s="1"/>
  <c r="M41" i="20" s="1"/>
  <c r="N41" i="20" s="1"/>
  <c r="F41" i="20"/>
  <c r="C40" i="20"/>
  <c r="D40" i="20"/>
  <c r="F40" i="20"/>
  <c r="G40" i="20" s="1"/>
  <c r="H40" i="20" s="1"/>
  <c r="M40" i="20" s="1"/>
  <c r="K40" i="20"/>
  <c r="C39" i="20"/>
  <c r="D39" i="20"/>
  <c r="G39" i="20" s="1"/>
  <c r="H39" i="20" s="1"/>
  <c r="M39" i="20" s="1"/>
  <c r="N39" i="20" s="1"/>
  <c r="P39" i="20" s="1"/>
  <c r="F39" i="20"/>
  <c r="C38" i="20"/>
  <c r="D38" i="20"/>
  <c r="F38" i="20"/>
  <c r="J38" i="20"/>
  <c r="C37" i="20"/>
  <c r="D37" i="20"/>
  <c r="F37" i="20"/>
  <c r="C36" i="20"/>
  <c r="D36" i="20"/>
  <c r="G36" i="20" s="1"/>
  <c r="H36" i="20" s="1"/>
  <c r="M36" i="20" s="1"/>
  <c r="N36" i="20" s="1"/>
  <c r="P36" i="20" s="1"/>
  <c r="F36" i="20"/>
  <c r="J36" i="20"/>
  <c r="C35" i="20"/>
  <c r="D35" i="20"/>
  <c r="F35" i="20"/>
  <c r="K35" i="20"/>
  <c r="C34" i="20"/>
  <c r="D34" i="20"/>
  <c r="F34" i="20"/>
  <c r="K34" i="20"/>
  <c r="C33" i="20"/>
  <c r="D33" i="20"/>
  <c r="F33" i="20"/>
  <c r="J33" i="20"/>
  <c r="J47" i="20"/>
  <c r="L47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33" i="20"/>
  <c r="C22" i="20"/>
  <c r="D22" i="20"/>
  <c r="Q22" i="20"/>
  <c r="R22" i="20"/>
  <c r="C23" i="20"/>
  <c r="D23" i="20"/>
  <c r="G23" i="20" s="1"/>
  <c r="H23" i="20" s="1"/>
  <c r="M23" i="20" s="1"/>
  <c r="F23" i="20"/>
  <c r="K23" i="20"/>
  <c r="Q23" i="20"/>
  <c r="R23" i="20"/>
  <c r="C24" i="20"/>
  <c r="G24" i="20" s="1"/>
  <c r="H24" i="20" s="1"/>
  <c r="M24" i="20" s="1"/>
  <c r="O24" i="20" s="1"/>
  <c r="D24" i="20"/>
  <c r="K24" i="20"/>
  <c r="Q24" i="20"/>
  <c r="R24" i="20"/>
  <c r="C15" i="20"/>
  <c r="D15" i="20"/>
  <c r="K15" i="20"/>
  <c r="C9" i="20"/>
  <c r="G9" i="20" s="1"/>
  <c r="H9" i="20" s="1"/>
  <c r="M9" i="20" s="1"/>
  <c r="N9" i="20" s="1"/>
  <c r="P9" i="20" s="1"/>
  <c r="D9" i="20"/>
  <c r="K9" i="20"/>
  <c r="C11" i="20"/>
  <c r="G11" i="20" s="1"/>
  <c r="H11" i="20" s="1"/>
  <c r="M11" i="20" s="1"/>
  <c r="D11" i="20"/>
  <c r="J11" i="20"/>
  <c r="C8" i="20"/>
  <c r="D8" i="20"/>
  <c r="J8" i="20"/>
  <c r="J22" i="20"/>
  <c r="K22" i="20"/>
  <c r="L22" i="20"/>
  <c r="J23" i="20"/>
  <c r="L23" i="20"/>
  <c r="J24" i="20"/>
  <c r="L24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8" i="20"/>
  <c r="A70" i="20"/>
  <c r="B70" i="20"/>
  <c r="A71" i="20"/>
  <c r="B71" i="20"/>
  <c r="A72" i="20"/>
  <c r="B72" i="20"/>
  <c r="A47" i="20"/>
  <c r="B47" i="20"/>
  <c r="A22" i="20"/>
  <c r="B22" i="20"/>
  <c r="A23" i="20"/>
  <c r="B23" i="20"/>
  <c r="A24" i="20"/>
  <c r="B24" i="20"/>
  <c r="E26" i="21"/>
  <c r="D26" i="21"/>
  <c r="C26" i="21"/>
  <c r="F26" i="21" s="1"/>
  <c r="G26" i="21" s="1"/>
  <c r="H26" i="21" s="1"/>
  <c r="B26" i="21"/>
  <c r="A26" i="21"/>
  <c r="E17" i="21"/>
  <c r="D17" i="21"/>
  <c r="C17" i="21"/>
  <c r="B17" i="21"/>
  <c r="A17" i="21"/>
  <c r="D8" i="21"/>
  <c r="F8" i="21" s="1"/>
  <c r="G8" i="21" s="1"/>
  <c r="H8" i="21" s="1"/>
  <c r="C8" i="21"/>
  <c r="B8" i="21"/>
  <c r="A8" i="21"/>
  <c r="R69" i="20"/>
  <c r="Q69" i="20"/>
  <c r="L69" i="20"/>
  <c r="K69" i="20"/>
  <c r="J69" i="20"/>
  <c r="F69" i="20"/>
  <c r="G69" i="20" s="1"/>
  <c r="H69" i="20" s="1"/>
  <c r="N69" i="20" s="1"/>
  <c r="D69" i="20"/>
  <c r="C69" i="20"/>
  <c r="B69" i="20"/>
  <c r="A69" i="20"/>
  <c r="R68" i="20"/>
  <c r="Q68" i="20"/>
  <c r="L68" i="20"/>
  <c r="K68" i="20"/>
  <c r="J68" i="20"/>
  <c r="F68" i="20"/>
  <c r="C68" i="20"/>
  <c r="D68" i="20"/>
  <c r="G68" i="20"/>
  <c r="H68" i="20" s="1"/>
  <c r="M68" i="20" s="1"/>
  <c r="B68" i="20"/>
  <c r="A68" i="20"/>
  <c r="R67" i="20"/>
  <c r="Q67" i="20"/>
  <c r="L67" i="20"/>
  <c r="K67" i="20"/>
  <c r="J67" i="20"/>
  <c r="F67" i="20"/>
  <c r="D67" i="20"/>
  <c r="G67" i="20"/>
  <c r="H67" i="20" s="1"/>
  <c r="N67" i="20" s="1"/>
  <c r="C67" i="20"/>
  <c r="B67" i="20"/>
  <c r="A67" i="20"/>
  <c r="R66" i="20"/>
  <c r="Q66" i="20"/>
  <c r="L66" i="20"/>
  <c r="K66" i="20"/>
  <c r="J66" i="20"/>
  <c r="F66" i="20"/>
  <c r="D66" i="20"/>
  <c r="G66" i="20" s="1"/>
  <c r="H66" i="20" s="1"/>
  <c r="M66" i="20" s="1"/>
  <c r="C66" i="20"/>
  <c r="B66" i="20"/>
  <c r="A66" i="20"/>
  <c r="R65" i="20"/>
  <c r="Q65" i="20"/>
  <c r="L65" i="20"/>
  <c r="K65" i="20"/>
  <c r="J65" i="20"/>
  <c r="F65" i="20"/>
  <c r="G65" i="20" s="1"/>
  <c r="H65" i="20" s="1"/>
  <c r="M65" i="20" s="1"/>
  <c r="N65" i="20" s="1"/>
  <c r="D65" i="20"/>
  <c r="C65" i="20"/>
  <c r="B65" i="20"/>
  <c r="A65" i="20"/>
  <c r="R64" i="20"/>
  <c r="Q64" i="20"/>
  <c r="L64" i="20"/>
  <c r="K64" i="20"/>
  <c r="J64" i="20"/>
  <c r="F64" i="20"/>
  <c r="C64" i="20"/>
  <c r="G64" i="20" s="1"/>
  <c r="H64" i="20" s="1"/>
  <c r="M64" i="20" s="1"/>
  <c r="D64" i="20"/>
  <c r="B64" i="20"/>
  <c r="A64" i="20"/>
  <c r="R63" i="20"/>
  <c r="Q63" i="20"/>
  <c r="L63" i="20"/>
  <c r="K63" i="20"/>
  <c r="J63" i="20"/>
  <c r="F63" i="20"/>
  <c r="D63" i="20"/>
  <c r="C63" i="20"/>
  <c r="G63" i="20" s="1"/>
  <c r="H63" i="20" s="1"/>
  <c r="M63" i="20" s="1"/>
  <c r="N63" i="20" s="1"/>
  <c r="B63" i="20"/>
  <c r="A63" i="20"/>
  <c r="R62" i="20"/>
  <c r="Q62" i="20"/>
  <c r="L62" i="20"/>
  <c r="K62" i="20"/>
  <c r="J62" i="20"/>
  <c r="F62" i="20"/>
  <c r="D62" i="20"/>
  <c r="C62" i="20"/>
  <c r="B62" i="20"/>
  <c r="A62" i="20"/>
  <c r="R61" i="20"/>
  <c r="Q61" i="20"/>
  <c r="L61" i="20"/>
  <c r="K61" i="20"/>
  <c r="J61" i="20"/>
  <c r="F61" i="20"/>
  <c r="D61" i="20"/>
  <c r="G61" i="20" s="1"/>
  <c r="H61" i="20" s="1"/>
  <c r="M61" i="20" s="1"/>
  <c r="N61" i="20" s="1"/>
  <c r="C61" i="20"/>
  <c r="B61" i="20"/>
  <c r="A61" i="20"/>
  <c r="R60" i="20"/>
  <c r="Q60" i="20"/>
  <c r="L60" i="20"/>
  <c r="K60" i="20"/>
  <c r="J60" i="20"/>
  <c r="F60" i="20"/>
  <c r="C60" i="20"/>
  <c r="D60" i="20"/>
  <c r="B60" i="20"/>
  <c r="A60" i="20"/>
  <c r="R59" i="20"/>
  <c r="Q59" i="20"/>
  <c r="L59" i="20"/>
  <c r="K59" i="20"/>
  <c r="J59" i="20"/>
  <c r="F59" i="20"/>
  <c r="D59" i="20"/>
  <c r="G59" i="20" s="1"/>
  <c r="H59" i="20" s="1"/>
  <c r="M59" i="20" s="1"/>
  <c r="N59" i="20" s="1"/>
  <c r="C59" i="20"/>
  <c r="B59" i="20"/>
  <c r="A59" i="20"/>
  <c r="R58" i="20"/>
  <c r="Q58" i="20"/>
  <c r="L58" i="20"/>
  <c r="K58" i="20"/>
  <c r="J58" i="20"/>
  <c r="F58" i="20"/>
  <c r="D58" i="20"/>
  <c r="C58" i="20"/>
  <c r="G58" i="20"/>
  <c r="H58" i="20" s="1"/>
  <c r="M58" i="20" s="1"/>
  <c r="B58" i="20"/>
  <c r="A58" i="20"/>
  <c r="R57" i="20"/>
  <c r="Q57" i="20"/>
  <c r="L57" i="20"/>
  <c r="K57" i="20"/>
  <c r="J57" i="20"/>
  <c r="F57" i="20"/>
  <c r="D57" i="20"/>
  <c r="C57" i="20"/>
  <c r="G57" i="20" s="1"/>
  <c r="H57" i="20" s="1"/>
  <c r="M57" i="20" s="1"/>
  <c r="N57" i="20" s="1"/>
  <c r="B57" i="20"/>
  <c r="A57" i="20"/>
  <c r="R56" i="20"/>
  <c r="Q56" i="20"/>
  <c r="L56" i="20"/>
  <c r="K56" i="20"/>
  <c r="J56" i="20"/>
  <c r="F56" i="20"/>
  <c r="G56" i="20" s="1"/>
  <c r="H56" i="20" s="1"/>
  <c r="M56" i="20" s="1"/>
  <c r="C56" i="20"/>
  <c r="D56" i="20"/>
  <c r="B56" i="20"/>
  <c r="A56" i="20"/>
  <c r="R46" i="20"/>
  <c r="Q46" i="20"/>
  <c r="K46" i="20"/>
  <c r="J46" i="20"/>
  <c r="B46" i="20"/>
  <c r="A46" i="20"/>
  <c r="R45" i="20"/>
  <c r="Q45" i="20"/>
  <c r="L45" i="20"/>
  <c r="K45" i="20"/>
  <c r="J45" i="20"/>
  <c r="B45" i="20"/>
  <c r="A45" i="20"/>
  <c r="R44" i="20"/>
  <c r="Q44" i="20"/>
  <c r="K44" i="20"/>
  <c r="J44" i="20"/>
  <c r="B44" i="20"/>
  <c r="A44" i="20"/>
  <c r="R43" i="20"/>
  <c r="Q43" i="20"/>
  <c r="L43" i="20"/>
  <c r="K43" i="20"/>
  <c r="B43" i="20"/>
  <c r="A43" i="20"/>
  <c r="R42" i="20"/>
  <c r="Q42" i="20"/>
  <c r="L42" i="20"/>
  <c r="J42" i="20"/>
  <c r="B42" i="20"/>
  <c r="A42" i="20"/>
  <c r="R41" i="20"/>
  <c r="Q41" i="20"/>
  <c r="L41" i="20"/>
  <c r="K41" i="20"/>
  <c r="J41" i="20"/>
  <c r="B41" i="20"/>
  <c r="A41" i="20"/>
  <c r="R40" i="20"/>
  <c r="Q40" i="20"/>
  <c r="L40" i="20"/>
  <c r="J40" i="20"/>
  <c r="B40" i="20"/>
  <c r="A40" i="20"/>
  <c r="R39" i="20"/>
  <c r="Q39" i="20"/>
  <c r="L39" i="20"/>
  <c r="K39" i="20"/>
  <c r="J39" i="20"/>
  <c r="B39" i="20"/>
  <c r="A39" i="20"/>
  <c r="R38" i="20"/>
  <c r="Q38" i="20"/>
  <c r="L38" i="20"/>
  <c r="K38" i="20"/>
  <c r="B38" i="20"/>
  <c r="A38" i="20"/>
  <c r="R37" i="20"/>
  <c r="Q37" i="20"/>
  <c r="L37" i="20"/>
  <c r="K37" i="20"/>
  <c r="J37" i="20"/>
  <c r="B37" i="20"/>
  <c r="A37" i="20"/>
  <c r="R36" i="20"/>
  <c r="Q36" i="20"/>
  <c r="L36" i="20"/>
  <c r="K36" i="20"/>
  <c r="B36" i="20"/>
  <c r="A36" i="20"/>
  <c r="R35" i="20"/>
  <c r="Q35" i="20"/>
  <c r="L35" i="20"/>
  <c r="J35" i="20"/>
  <c r="B35" i="20"/>
  <c r="A35" i="20"/>
  <c r="R34" i="20"/>
  <c r="Q34" i="20"/>
  <c r="L34" i="20"/>
  <c r="J34" i="20"/>
  <c r="B34" i="20"/>
  <c r="A34" i="20"/>
  <c r="R33" i="20"/>
  <c r="Q33" i="20"/>
  <c r="L33" i="20"/>
  <c r="K33" i="20"/>
  <c r="B33" i="20"/>
  <c r="A33" i="20"/>
  <c r="R21" i="20"/>
  <c r="Q21" i="20"/>
  <c r="L21" i="20"/>
  <c r="K21" i="20"/>
  <c r="J21" i="20"/>
  <c r="D21" i="20"/>
  <c r="C21" i="20"/>
  <c r="B21" i="20"/>
  <c r="A21" i="20"/>
  <c r="R20" i="20"/>
  <c r="Q20" i="20"/>
  <c r="L20" i="20"/>
  <c r="K20" i="20"/>
  <c r="J20" i="20"/>
  <c r="D20" i="20"/>
  <c r="C20" i="20"/>
  <c r="G20" i="20"/>
  <c r="H20" i="20" s="1"/>
  <c r="M20" i="20" s="1"/>
  <c r="B20" i="20"/>
  <c r="A20" i="20"/>
  <c r="R19" i="20"/>
  <c r="Q19" i="20"/>
  <c r="L19" i="20"/>
  <c r="K19" i="20"/>
  <c r="J19" i="20"/>
  <c r="D19" i="20"/>
  <c r="C19" i="20"/>
  <c r="G19" i="20"/>
  <c r="H19" i="20" s="1"/>
  <c r="B19" i="20"/>
  <c r="A19" i="20"/>
  <c r="R18" i="20"/>
  <c r="Q18" i="20"/>
  <c r="L18" i="20"/>
  <c r="K18" i="20"/>
  <c r="J18" i="20"/>
  <c r="D18" i="20"/>
  <c r="C18" i="20"/>
  <c r="B18" i="20"/>
  <c r="A18" i="20"/>
  <c r="R17" i="20"/>
  <c r="Q17" i="20"/>
  <c r="L17" i="20"/>
  <c r="K17" i="20"/>
  <c r="J17" i="20"/>
  <c r="D17" i="20"/>
  <c r="C17" i="20"/>
  <c r="B17" i="20"/>
  <c r="A17" i="20"/>
  <c r="R16" i="20"/>
  <c r="Q16" i="20"/>
  <c r="L16" i="20"/>
  <c r="K16" i="20"/>
  <c r="J16" i="20"/>
  <c r="D16" i="20"/>
  <c r="C16" i="20"/>
  <c r="G16" i="20" s="1"/>
  <c r="H16" i="20" s="1"/>
  <c r="M16" i="20" s="1"/>
  <c r="O16" i="20"/>
  <c r="B16" i="20"/>
  <c r="A16" i="20"/>
  <c r="R15" i="20"/>
  <c r="Q15" i="20"/>
  <c r="L15" i="20"/>
  <c r="J15" i="20"/>
  <c r="B15" i="20"/>
  <c r="A15" i="20"/>
  <c r="R14" i="20"/>
  <c r="Q14" i="20"/>
  <c r="L14" i="20"/>
  <c r="K14" i="20"/>
  <c r="J14" i="20"/>
  <c r="D14" i="20"/>
  <c r="C14" i="20"/>
  <c r="G14" i="20"/>
  <c r="H14" i="20" s="1"/>
  <c r="M14" i="20" s="1"/>
  <c r="B14" i="20"/>
  <c r="A14" i="20"/>
  <c r="R13" i="20"/>
  <c r="Q13" i="20"/>
  <c r="L13" i="20"/>
  <c r="K13" i="20"/>
  <c r="J13" i="20"/>
  <c r="D13" i="20"/>
  <c r="C13" i="20"/>
  <c r="G13" i="20" s="1"/>
  <c r="H13" i="20" s="1"/>
  <c r="M13" i="20" s="1"/>
  <c r="B13" i="20"/>
  <c r="A13" i="20"/>
  <c r="R12" i="20"/>
  <c r="Q12" i="20"/>
  <c r="L12" i="20"/>
  <c r="K12" i="20"/>
  <c r="J12" i="20"/>
  <c r="D12" i="20"/>
  <c r="C12" i="20"/>
  <c r="B12" i="20"/>
  <c r="A12" i="20"/>
  <c r="R11" i="20"/>
  <c r="Q11" i="20"/>
  <c r="L11" i="20"/>
  <c r="K11" i="20"/>
  <c r="B11" i="20"/>
  <c r="A11" i="20"/>
  <c r="R10" i="20"/>
  <c r="Q10" i="20"/>
  <c r="L10" i="20"/>
  <c r="K10" i="20"/>
  <c r="J10" i="20"/>
  <c r="D10" i="20"/>
  <c r="C10" i="20"/>
  <c r="G10" i="20" s="1"/>
  <c r="H10" i="20" s="1"/>
  <c r="M10" i="20" s="1"/>
  <c r="B10" i="20"/>
  <c r="A10" i="20"/>
  <c r="R9" i="20"/>
  <c r="Q9" i="20"/>
  <c r="L9" i="20"/>
  <c r="J9" i="20"/>
  <c r="B9" i="20"/>
  <c r="A9" i="20"/>
  <c r="R8" i="20"/>
  <c r="Q8" i="20"/>
  <c r="L8" i="20"/>
  <c r="K8" i="20"/>
  <c r="B8" i="20"/>
  <c r="A8" i="20"/>
  <c r="G62" i="20"/>
  <c r="H62" i="20" s="1"/>
  <c r="M62" i="20" s="1"/>
  <c r="G21" i="20"/>
  <c r="H21" i="20" s="1"/>
  <c r="M21" i="20" s="1"/>
  <c r="O21" i="20" s="1"/>
  <c r="G17" i="20"/>
  <c r="H17" i="20" s="1"/>
  <c r="M17" i="20" s="1"/>
  <c r="N17" i="20" s="1"/>
  <c r="P17" i="20" s="1"/>
  <c r="D63" i="16"/>
  <c r="E63" i="16"/>
  <c r="P63" i="16"/>
  <c r="Q63" i="16"/>
  <c r="D64" i="16"/>
  <c r="E64" i="16"/>
  <c r="C64" i="16"/>
  <c r="P64" i="16"/>
  <c r="Q64" i="16"/>
  <c r="D65" i="16"/>
  <c r="E65" i="16"/>
  <c r="P65" i="16"/>
  <c r="Q65" i="16"/>
  <c r="D62" i="16"/>
  <c r="E62" i="16"/>
  <c r="C62" i="16"/>
  <c r="F62" i="16" s="1"/>
  <c r="G62" i="16" s="1"/>
  <c r="L62" i="16" s="1"/>
  <c r="I62" i="16"/>
  <c r="D61" i="16"/>
  <c r="E61" i="16"/>
  <c r="D60" i="16"/>
  <c r="E60" i="16"/>
  <c r="D59" i="16"/>
  <c r="E59" i="16"/>
  <c r="F59" i="16"/>
  <c r="G59" i="16" s="1"/>
  <c r="L59" i="16" s="1"/>
  <c r="D58" i="16"/>
  <c r="E58" i="16"/>
  <c r="C58" i="16"/>
  <c r="F58" i="16" s="1"/>
  <c r="G58" i="16" s="1"/>
  <c r="L58" i="16" s="1"/>
  <c r="N58" i="16" s="1"/>
  <c r="D57" i="16"/>
  <c r="E57" i="16"/>
  <c r="D56" i="16"/>
  <c r="E56" i="16"/>
  <c r="D55" i="16"/>
  <c r="E55" i="16"/>
  <c r="D54" i="16"/>
  <c r="E54" i="16"/>
  <c r="F54" i="16" s="1"/>
  <c r="G54" i="16" s="1"/>
  <c r="L54" i="16" s="1"/>
  <c r="M54" i="16" s="1"/>
  <c r="O54" i="16" s="1"/>
  <c r="D53" i="16"/>
  <c r="E53" i="16"/>
  <c r="D52" i="16"/>
  <c r="E52" i="16"/>
  <c r="C52" i="16"/>
  <c r="F52" i="16" s="1"/>
  <c r="G52" i="16" s="1"/>
  <c r="L52" i="16" s="1"/>
  <c r="I52" i="16"/>
  <c r="I63" i="16"/>
  <c r="J63" i="16"/>
  <c r="K63" i="16"/>
  <c r="I64" i="16"/>
  <c r="J64" i="16"/>
  <c r="K64" i="16"/>
  <c r="I65" i="16"/>
  <c r="J65" i="16"/>
  <c r="K65" i="16"/>
  <c r="A63" i="16"/>
  <c r="B63" i="16"/>
  <c r="C63" i="16"/>
  <c r="F63" i="16"/>
  <c r="G63" i="16"/>
  <c r="A64" i="16"/>
  <c r="B64" i="16"/>
  <c r="A65" i="16"/>
  <c r="B65" i="16"/>
  <c r="C65" i="16"/>
  <c r="F65" i="16" s="1"/>
  <c r="G65" i="16" s="1"/>
  <c r="D41" i="16"/>
  <c r="E41" i="16"/>
  <c r="P41" i="16"/>
  <c r="Q41" i="16"/>
  <c r="D42" i="16"/>
  <c r="E42" i="16"/>
  <c r="P42" i="16"/>
  <c r="Q42" i="16"/>
  <c r="D43" i="16"/>
  <c r="F43" i="16" s="1"/>
  <c r="G43" i="16" s="1"/>
  <c r="E43" i="16"/>
  <c r="C43" i="16"/>
  <c r="P43" i="16"/>
  <c r="Q43" i="16"/>
  <c r="D40" i="16"/>
  <c r="E40" i="16"/>
  <c r="D39" i="16"/>
  <c r="E39" i="16"/>
  <c r="D38" i="16"/>
  <c r="E38" i="16"/>
  <c r="F38" i="16" s="1"/>
  <c r="G38" i="16" s="1"/>
  <c r="L38" i="16" s="1"/>
  <c r="M38" i="16" s="1"/>
  <c r="O38" i="16" s="1"/>
  <c r="D37" i="16"/>
  <c r="E37" i="16"/>
  <c r="C37" i="16"/>
  <c r="F37" i="16"/>
  <c r="G37" i="16" s="1"/>
  <c r="L37" i="16" s="1"/>
  <c r="N37" i="16" s="1"/>
  <c r="D36" i="16"/>
  <c r="F36" i="16" s="1"/>
  <c r="G36" i="16" s="1"/>
  <c r="L36" i="16" s="1"/>
  <c r="E36" i="16"/>
  <c r="D35" i="16"/>
  <c r="E35" i="16"/>
  <c r="D34" i="16"/>
  <c r="E34" i="16"/>
  <c r="D33" i="16"/>
  <c r="E33" i="16"/>
  <c r="C33" i="16"/>
  <c r="F33" i="16" s="1"/>
  <c r="G33" i="16" s="1"/>
  <c r="L33" i="16" s="1"/>
  <c r="I33" i="16"/>
  <c r="D32" i="16"/>
  <c r="E32" i="16"/>
  <c r="D31" i="16"/>
  <c r="E31" i="16"/>
  <c r="C31" i="16"/>
  <c r="F31" i="16" s="1"/>
  <c r="G31" i="16" s="1"/>
  <c r="L31" i="16" s="1"/>
  <c r="N31" i="16" s="1"/>
  <c r="D30" i="16"/>
  <c r="E30" i="16"/>
  <c r="I41" i="16"/>
  <c r="J41" i="16"/>
  <c r="K41" i="16"/>
  <c r="I42" i="16"/>
  <c r="J42" i="16"/>
  <c r="K42" i="16"/>
  <c r="I43" i="16"/>
  <c r="J43" i="16"/>
  <c r="K43" i="16"/>
  <c r="C41" i="16"/>
  <c r="C42" i="16"/>
  <c r="F42" i="16" s="1"/>
  <c r="G42" i="16" s="1"/>
  <c r="L42" i="16" s="1"/>
  <c r="N42" i="16" s="1"/>
  <c r="A41" i="16"/>
  <c r="B41" i="16"/>
  <c r="A42" i="16"/>
  <c r="B42" i="16"/>
  <c r="A43" i="16"/>
  <c r="B43" i="16"/>
  <c r="A19" i="16"/>
  <c r="D19" i="16"/>
  <c r="P19" i="16"/>
  <c r="Q19" i="16"/>
  <c r="D20" i="16"/>
  <c r="C20" i="16"/>
  <c r="F20" i="16" s="1"/>
  <c r="G20" i="16" s="1"/>
  <c r="L20" i="16" s="1"/>
  <c r="P20" i="16"/>
  <c r="Q20" i="16"/>
  <c r="D21" i="16"/>
  <c r="P21" i="16"/>
  <c r="Q21" i="16"/>
  <c r="D18" i="16"/>
  <c r="D15" i="16"/>
  <c r="C15" i="16"/>
  <c r="F15" i="16" s="1"/>
  <c r="G15" i="16" s="1"/>
  <c r="L15" i="16" s="1"/>
  <c r="D13" i="16"/>
  <c r="F13" i="16" s="1"/>
  <c r="G13" i="16" s="1"/>
  <c r="D11" i="16"/>
  <c r="C11" i="16"/>
  <c r="F11" i="16" s="1"/>
  <c r="G11" i="16" s="1"/>
  <c r="L11" i="16" s="1"/>
  <c r="M11" i="16" s="1"/>
  <c r="O11" i="16" s="1"/>
  <c r="D9" i="16"/>
  <c r="D8" i="16"/>
  <c r="I19" i="16"/>
  <c r="J19" i="16"/>
  <c r="K19" i="16"/>
  <c r="I20" i="16"/>
  <c r="J20" i="16"/>
  <c r="K20" i="16"/>
  <c r="I21" i="16"/>
  <c r="J21" i="16"/>
  <c r="K21" i="16"/>
  <c r="C19" i="16"/>
  <c r="F19" i="16"/>
  <c r="G19" i="16" s="1"/>
  <c r="L19" i="16" s="1"/>
  <c r="N19" i="16" s="1"/>
  <c r="C21" i="16"/>
  <c r="B19" i="16"/>
  <c r="A20" i="16"/>
  <c r="B20" i="16"/>
  <c r="A21" i="16"/>
  <c r="B21" i="16"/>
  <c r="Q62" i="16"/>
  <c r="P62" i="16"/>
  <c r="K62" i="16"/>
  <c r="J62" i="16"/>
  <c r="B62" i="16"/>
  <c r="A62" i="16"/>
  <c r="Q61" i="16"/>
  <c r="P61" i="16"/>
  <c r="K61" i="16"/>
  <c r="J61" i="16"/>
  <c r="I61" i="16"/>
  <c r="C61" i="16"/>
  <c r="B61" i="16"/>
  <c r="A61" i="16"/>
  <c r="Q60" i="16"/>
  <c r="P60" i="16"/>
  <c r="K60" i="16"/>
  <c r="J60" i="16"/>
  <c r="I60" i="16"/>
  <c r="C60" i="16"/>
  <c r="B60" i="16"/>
  <c r="A60" i="16"/>
  <c r="Q59" i="16"/>
  <c r="P59" i="16"/>
  <c r="K59" i="16"/>
  <c r="J59" i="16"/>
  <c r="I59" i="16"/>
  <c r="C59" i="16"/>
  <c r="B59" i="16"/>
  <c r="A59" i="16"/>
  <c r="Q58" i="16"/>
  <c r="P58" i="16"/>
  <c r="K58" i="16"/>
  <c r="J58" i="16"/>
  <c r="I58" i="16"/>
  <c r="B58" i="16"/>
  <c r="A58" i="16"/>
  <c r="Q57" i="16"/>
  <c r="P57" i="16"/>
  <c r="K57" i="16"/>
  <c r="J57" i="16"/>
  <c r="I57" i="16"/>
  <c r="C57" i="16"/>
  <c r="F57" i="16" s="1"/>
  <c r="G57" i="16" s="1"/>
  <c r="L57" i="16" s="1"/>
  <c r="M57" i="16" s="1"/>
  <c r="O57" i="16" s="1"/>
  <c r="B57" i="16"/>
  <c r="A57" i="16"/>
  <c r="Q56" i="16"/>
  <c r="P56" i="16"/>
  <c r="K56" i="16"/>
  <c r="J56" i="16"/>
  <c r="I56" i="16"/>
  <c r="C56" i="16"/>
  <c r="B56" i="16"/>
  <c r="A56" i="16"/>
  <c r="Q55" i="16"/>
  <c r="P55" i="16"/>
  <c r="K55" i="16"/>
  <c r="J55" i="16"/>
  <c r="I55" i="16"/>
  <c r="C55" i="16"/>
  <c r="B55" i="16"/>
  <c r="A55" i="16"/>
  <c r="Q54" i="16"/>
  <c r="P54" i="16"/>
  <c r="K54" i="16"/>
  <c r="J54" i="16"/>
  <c r="I54" i="16"/>
  <c r="C54" i="16"/>
  <c r="B54" i="16"/>
  <c r="A54" i="16"/>
  <c r="Q53" i="16"/>
  <c r="P53" i="16"/>
  <c r="K53" i="16"/>
  <c r="J53" i="16"/>
  <c r="I53" i="16"/>
  <c r="C53" i="16"/>
  <c r="F53" i="16"/>
  <c r="G53" i="16"/>
  <c r="L53" i="16" s="1"/>
  <c r="M53" i="16" s="1"/>
  <c r="O53" i="16" s="1"/>
  <c r="B53" i="16"/>
  <c r="A53" i="16"/>
  <c r="Q52" i="16"/>
  <c r="P52" i="16"/>
  <c r="K52" i="16"/>
  <c r="J52" i="16"/>
  <c r="B52" i="16"/>
  <c r="A52" i="16"/>
  <c r="Q40" i="16"/>
  <c r="P40" i="16"/>
  <c r="K40" i="16"/>
  <c r="J40" i="16"/>
  <c r="I40" i="16"/>
  <c r="C40" i="16"/>
  <c r="B40" i="16"/>
  <c r="A40" i="16"/>
  <c r="Q39" i="16"/>
  <c r="P39" i="16"/>
  <c r="K39" i="16"/>
  <c r="J39" i="16"/>
  <c r="I39" i="16"/>
  <c r="C39" i="16"/>
  <c r="F39" i="16" s="1"/>
  <c r="G39" i="16" s="1"/>
  <c r="L39" i="16" s="1"/>
  <c r="M39" i="16" s="1"/>
  <c r="O39" i="16" s="1"/>
  <c r="B39" i="16"/>
  <c r="A39" i="16"/>
  <c r="Q38" i="16"/>
  <c r="P38" i="16"/>
  <c r="K38" i="16"/>
  <c r="J38" i="16"/>
  <c r="I38" i="16"/>
  <c r="C38" i="16"/>
  <c r="B38" i="16"/>
  <c r="A38" i="16"/>
  <c r="Q37" i="16"/>
  <c r="P37" i="16"/>
  <c r="K37" i="16"/>
  <c r="J37" i="16"/>
  <c r="I37" i="16"/>
  <c r="B37" i="16"/>
  <c r="A37" i="16"/>
  <c r="Q36" i="16"/>
  <c r="P36" i="16"/>
  <c r="K36" i="16"/>
  <c r="J36" i="16"/>
  <c r="I36" i="16"/>
  <c r="C36" i="16"/>
  <c r="B36" i="16"/>
  <c r="A36" i="16"/>
  <c r="Q35" i="16"/>
  <c r="P35" i="16"/>
  <c r="K35" i="16"/>
  <c r="J35" i="16"/>
  <c r="I35" i="16"/>
  <c r="C35" i="16"/>
  <c r="B35" i="16"/>
  <c r="A35" i="16"/>
  <c r="Q34" i="16"/>
  <c r="P34" i="16"/>
  <c r="K34" i="16"/>
  <c r="J34" i="16"/>
  <c r="I34" i="16"/>
  <c r="C34" i="16"/>
  <c r="F34" i="16" s="1"/>
  <c r="G34" i="16" s="1"/>
  <c r="L34" i="16" s="1"/>
  <c r="B34" i="16"/>
  <c r="A34" i="16"/>
  <c r="Q33" i="16"/>
  <c r="P33" i="16"/>
  <c r="K33" i="16"/>
  <c r="J33" i="16"/>
  <c r="B33" i="16"/>
  <c r="A33" i="16"/>
  <c r="Q32" i="16"/>
  <c r="P32" i="16"/>
  <c r="K32" i="16"/>
  <c r="J32" i="16"/>
  <c r="I32" i="16"/>
  <c r="C32" i="16"/>
  <c r="B32" i="16"/>
  <c r="A32" i="16"/>
  <c r="Q31" i="16"/>
  <c r="P31" i="16"/>
  <c r="K31" i="16"/>
  <c r="J31" i="16"/>
  <c r="I31" i="16"/>
  <c r="B31" i="16"/>
  <c r="A31" i="16"/>
  <c r="Q30" i="16"/>
  <c r="P30" i="16"/>
  <c r="K30" i="16"/>
  <c r="J30" i="16"/>
  <c r="I30" i="16"/>
  <c r="C30" i="16"/>
  <c r="F30" i="16" s="1"/>
  <c r="G30" i="16" s="1"/>
  <c r="L30" i="16" s="1"/>
  <c r="B30" i="16"/>
  <c r="A30" i="16"/>
  <c r="Q18" i="16"/>
  <c r="P18" i="16"/>
  <c r="K18" i="16"/>
  <c r="J18" i="16"/>
  <c r="I18" i="16"/>
  <c r="C18" i="16"/>
  <c r="F18" i="16" s="1"/>
  <c r="G18" i="16" s="1"/>
  <c r="L18" i="16" s="1"/>
  <c r="B18" i="16"/>
  <c r="A18" i="16"/>
  <c r="Q17" i="16"/>
  <c r="P17" i="16"/>
  <c r="K17" i="16"/>
  <c r="J17" i="16"/>
  <c r="I17" i="16"/>
  <c r="D17" i="16"/>
  <c r="C17" i="16"/>
  <c r="F17" i="16" s="1"/>
  <c r="G17" i="16" s="1"/>
  <c r="L17" i="16" s="1"/>
  <c r="M17" i="16" s="1"/>
  <c r="O17" i="16" s="1"/>
  <c r="B17" i="16"/>
  <c r="A17" i="16"/>
  <c r="Q16" i="16"/>
  <c r="P16" i="16"/>
  <c r="K16" i="16"/>
  <c r="J16" i="16"/>
  <c r="I16" i="16"/>
  <c r="D16" i="16"/>
  <c r="C16" i="16"/>
  <c r="F16" i="16" s="1"/>
  <c r="G16" i="16" s="1"/>
  <c r="L16" i="16" s="1"/>
  <c r="M16" i="16" s="1"/>
  <c r="O16" i="16" s="1"/>
  <c r="B16" i="16"/>
  <c r="A16" i="16"/>
  <c r="Q15" i="16"/>
  <c r="P15" i="16"/>
  <c r="K15" i="16"/>
  <c r="J15" i="16"/>
  <c r="I15" i="16"/>
  <c r="B15" i="16"/>
  <c r="A15" i="16"/>
  <c r="Q14" i="16"/>
  <c r="P14" i="16"/>
  <c r="K14" i="16"/>
  <c r="J14" i="16"/>
  <c r="I14" i="16"/>
  <c r="D14" i="16"/>
  <c r="C14" i="16"/>
  <c r="F14" i="16"/>
  <c r="G14" i="16" s="1"/>
  <c r="L14" i="16" s="1"/>
  <c r="N14" i="16" s="1"/>
  <c r="B14" i="16"/>
  <c r="A14" i="16"/>
  <c r="Q13" i="16"/>
  <c r="P13" i="16"/>
  <c r="K13" i="16"/>
  <c r="J13" i="16"/>
  <c r="I13" i="16"/>
  <c r="C13" i="16"/>
  <c r="B13" i="16"/>
  <c r="A13" i="16"/>
  <c r="Q12" i="16"/>
  <c r="P12" i="16"/>
  <c r="K12" i="16"/>
  <c r="J12" i="16"/>
  <c r="I12" i="16"/>
  <c r="D12" i="16"/>
  <c r="C12" i="16"/>
  <c r="F12" i="16" s="1"/>
  <c r="G12" i="16" s="1"/>
  <c r="L12" i="16" s="1"/>
  <c r="B12" i="16"/>
  <c r="A12" i="16"/>
  <c r="Q11" i="16"/>
  <c r="P11" i="16"/>
  <c r="K11" i="16"/>
  <c r="J11" i="16"/>
  <c r="I11" i="16"/>
  <c r="B11" i="16"/>
  <c r="A11" i="16"/>
  <c r="Q10" i="16"/>
  <c r="P10" i="16"/>
  <c r="K10" i="16"/>
  <c r="J10" i="16"/>
  <c r="I10" i="16"/>
  <c r="D10" i="16"/>
  <c r="C10" i="16"/>
  <c r="F10" i="16" s="1"/>
  <c r="G10" i="16" s="1"/>
  <c r="L10" i="16" s="1"/>
  <c r="B10" i="16"/>
  <c r="A10" i="16"/>
  <c r="Q9" i="16"/>
  <c r="P9" i="16"/>
  <c r="K9" i="16"/>
  <c r="J9" i="16"/>
  <c r="I9" i="16"/>
  <c r="C9" i="16"/>
  <c r="F9" i="16"/>
  <c r="G9" i="16" s="1"/>
  <c r="L9" i="16" s="1"/>
  <c r="B9" i="16"/>
  <c r="A9" i="16"/>
  <c r="Q8" i="16"/>
  <c r="P8" i="16"/>
  <c r="K8" i="16"/>
  <c r="J8" i="16"/>
  <c r="I8" i="16"/>
  <c r="C8" i="16"/>
  <c r="B8" i="16"/>
  <c r="A8" i="16"/>
  <c r="E26" i="17"/>
  <c r="D26" i="17"/>
  <c r="C26" i="17"/>
  <c r="F26" i="17"/>
  <c r="G26" i="17" s="1"/>
  <c r="H26" i="17" s="1"/>
  <c r="B26" i="17"/>
  <c r="A26" i="17"/>
  <c r="E17" i="17"/>
  <c r="D17" i="17"/>
  <c r="C17" i="17"/>
  <c r="F17" i="17"/>
  <c r="G17" i="17" s="1"/>
  <c r="H17" i="17" s="1"/>
  <c r="B17" i="17"/>
  <c r="A17" i="17"/>
  <c r="D8" i="17"/>
  <c r="C8" i="17"/>
  <c r="B8" i="17"/>
  <c r="A8" i="17"/>
  <c r="B26" i="11"/>
  <c r="A26" i="11"/>
  <c r="B17" i="11"/>
  <c r="A17" i="11"/>
  <c r="B8" i="11"/>
  <c r="A8" i="11"/>
  <c r="E26" i="11"/>
  <c r="D26" i="11"/>
  <c r="C26" i="11"/>
  <c r="F26" i="11" s="1"/>
  <c r="G26" i="11" s="1"/>
  <c r="H26" i="11" s="1"/>
  <c r="E17" i="11"/>
  <c r="D17" i="11"/>
  <c r="C17" i="11"/>
  <c r="F17" i="11"/>
  <c r="G17" i="11" s="1"/>
  <c r="H17" i="11" s="1"/>
  <c r="D8" i="11"/>
  <c r="C8" i="11"/>
  <c r="F8" i="11" s="1"/>
  <c r="G8" i="11" s="1"/>
  <c r="H8" i="11" s="1"/>
  <c r="E26" i="13"/>
  <c r="D26" i="13"/>
  <c r="C26" i="13"/>
  <c r="E17" i="13"/>
  <c r="D17" i="13"/>
  <c r="C17" i="13"/>
  <c r="F17" i="13" s="1"/>
  <c r="G17" i="13" s="1"/>
  <c r="H17" i="13" s="1"/>
  <c r="A17" i="13"/>
  <c r="A26" i="13"/>
  <c r="B26" i="13"/>
  <c r="B17" i="13"/>
  <c r="B8" i="13"/>
  <c r="D8" i="13"/>
  <c r="C8" i="13"/>
  <c r="F8" i="13"/>
  <c r="G8" i="13" s="1"/>
  <c r="H8" i="13" s="1"/>
  <c r="A8" i="13"/>
  <c r="F26" i="13"/>
  <c r="G26" i="13" s="1"/>
  <c r="H26" i="13" s="1"/>
  <c r="C8" i="1"/>
  <c r="F8" i="1"/>
  <c r="G8" i="1" s="1"/>
  <c r="L8" i="1" s="1"/>
  <c r="D8" i="1"/>
  <c r="I8" i="1"/>
  <c r="C9" i="1"/>
  <c r="F9" i="1" s="1"/>
  <c r="G9" i="1" s="1"/>
  <c r="L9" i="1" s="1"/>
  <c r="D9" i="1"/>
  <c r="C10" i="1"/>
  <c r="D10" i="1"/>
  <c r="F10" i="1"/>
  <c r="G10" i="1" s="1"/>
  <c r="L10" i="1" s="1"/>
  <c r="M10" i="1" s="1"/>
  <c r="O10" i="1" s="1"/>
  <c r="C11" i="1"/>
  <c r="F11" i="1"/>
  <c r="G11" i="1" s="1"/>
  <c r="L11" i="1" s="1"/>
  <c r="D11" i="1"/>
  <c r="I11" i="1"/>
  <c r="C12" i="1"/>
  <c r="F12" i="1" s="1"/>
  <c r="G12" i="1" s="1"/>
  <c r="L12" i="1" s="1"/>
  <c r="N12" i="1" s="1"/>
  <c r="D12" i="1"/>
  <c r="C13" i="1"/>
  <c r="D13" i="1"/>
  <c r="F13" i="1" s="1"/>
  <c r="G13" i="1" s="1"/>
  <c r="L13" i="1" s="1"/>
  <c r="N13" i="1" s="1"/>
  <c r="C14" i="1"/>
  <c r="F14" i="1" s="1"/>
  <c r="G14" i="1" s="1"/>
  <c r="L14" i="1" s="1"/>
  <c r="D14" i="1"/>
  <c r="I14" i="1"/>
  <c r="C15" i="1"/>
  <c r="D15" i="1"/>
  <c r="F15" i="1"/>
  <c r="G15" i="1" s="1"/>
  <c r="L15" i="1" s="1"/>
  <c r="M15" i="1" s="1"/>
  <c r="O15" i="1" s="1"/>
  <c r="C16" i="1"/>
  <c r="F16" i="1" s="1"/>
  <c r="G16" i="1" s="1"/>
  <c r="L16" i="1" s="1"/>
  <c r="M16" i="1" s="1"/>
  <c r="O16" i="1" s="1"/>
  <c r="D16" i="1"/>
  <c r="C41" i="1"/>
  <c r="D41" i="1"/>
  <c r="E41" i="1"/>
  <c r="I41" i="1"/>
  <c r="C42" i="1"/>
  <c r="D42" i="1"/>
  <c r="E42" i="1"/>
  <c r="F42" i="1" s="1"/>
  <c r="G42" i="1" s="1"/>
  <c r="L42" i="1" s="1"/>
  <c r="J42" i="1"/>
  <c r="C43" i="1"/>
  <c r="D43" i="1"/>
  <c r="F43" i="1"/>
  <c r="G43" i="1" s="1"/>
  <c r="L43" i="1" s="1"/>
  <c r="E43" i="1"/>
  <c r="J43" i="1"/>
  <c r="C44" i="1"/>
  <c r="F44" i="1" s="1"/>
  <c r="G44" i="1" s="1"/>
  <c r="L44" i="1" s="1"/>
  <c r="N44" i="1" s="1"/>
  <c r="D44" i="1"/>
  <c r="E44" i="1"/>
  <c r="I44" i="1"/>
  <c r="C45" i="1"/>
  <c r="F45" i="1" s="1"/>
  <c r="G45" i="1" s="1"/>
  <c r="L45" i="1" s="1"/>
  <c r="D45" i="1"/>
  <c r="E45" i="1"/>
  <c r="C46" i="1"/>
  <c r="D46" i="1"/>
  <c r="E46" i="1"/>
  <c r="C47" i="1"/>
  <c r="D47" i="1"/>
  <c r="E47" i="1"/>
  <c r="F47" i="1" s="1"/>
  <c r="G47" i="1" s="1"/>
  <c r="L47" i="1" s="1"/>
  <c r="M47" i="1" s="1"/>
  <c r="O47" i="1" s="1"/>
  <c r="I47" i="1"/>
  <c r="C48" i="1"/>
  <c r="D48" i="1"/>
  <c r="E48" i="1"/>
  <c r="C49" i="1"/>
  <c r="D49" i="1"/>
  <c r="F49" i="1"/>
  <c r="G49" i="1" s="1"/>
  <c r="L49" i="1" s="1"/>
  <c r="E49" i="1"/>
  <c r="K49" i="1"/>
  <c r="C25" i="1"/>
  <c r="D25" i="1"/>
  <c r="E25" i="1"/>
  <c r="I25" i="1"/>
  <c r="C26" i="1"/>
  <c r="D26" i="1"/>
  <c r="E26" i="1"/>
  <c r="J26" i="1"/>
  <c r="C27" i="1"/>
  <c r="D27" i="1"/>
  <c r="E27" i="1"/>
  <c r="J27" i="1"/>
  <c r="C28" i="1"/>
  <c r="D28" i="1"/>
  <c r="E28" i="1"/>
  <c r="I28" i="1"/>
  <c r="C29" i="1"/>
  <c r="D29" i="1"/>
  <c r="E29" i="1"/>
  <c r="C30" i="1"/>
  <c r="F30" i="1" s="1"/>
  <c r="G30" i="1" s="1"/>
  <c r="L30" i="1" s="1"/>
  <c r="M30" i="1" s="1"/>
  <c r="O30" i="1" s="1"/>
  <c r="D30" i="1"/>
  <c r="E30" i="1"/>
  <c r="I30" i="1"/>
  <c r="C31" i="1"/>
  <c r="D31" i="1"/>
  <c r="E31" i="1"/>
  <c r="C32" i="1"/>
  <c r="D32" i="1"/>
  <c r="E32" i="1"/>
  <c r="K32" i="1"/>
  <c r="J9" i="1"/>
  <c r="J10" i="1"/>
  <c r="K16" i="1"/>
  <c r="Q25" i="1"/>
  <c r="Q26" i="1"/>
  <c r="Q27" i="1"/>
  <c r="Q28" i="1"/>
  <c r="Q29" i="1"/>
  <c r="Q30" i="1"/>
  <c r="Q31" i="1"/>
  <c r="Q32" i="1"/>
  <c r="P25" i="1"/>
  <c r="P26" i="1"/>
  <c r="P27" i="1"/>
  <c r="P28" i="1"/>
  <c r="P29" i="1"/>
  <c r="P30" i="1"/>
  <c r="P31" i="1"/>
  <c r="P32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Q41" i="1"/>
  <c r="P41" i="1"/>
  <c r="I42" i="1"/>
  <c r="K42" i="1"/>
  <c r="I43" i="1"/>
  <c r="K43" i="1"/>
  <c r="J44" i="1"/>
  <c r="K44" i="1"/>
  <c r="I45" i="1"/>
  <c r="J45" i="1"/>
  <c r="K45" i="1"/>
  <c r="I46" i="1"/>
  <c r="J46" i="1"/>
  <c r="K46" i="1"/>
  <c r="J47" i="1"/>
  <c r="K47" i="1"/>
  <c r="I48" i="1"/>
  <c r="J48" i="1"/>
  <c r="K48" i="1"/>
  <c r="I49" i="1"/>
  <c r="J49" i="1"/>
  <c r="K41" i="1"/>
  <c r="J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B41" i="1"/>
  <c r="A41" i="1"/>
  <c r="I26" i="1"/>
  <c r="K26" i="1"/>
  <c r="I27" i="1"/>
  <c r="K27" i="1"/>
  <c r="J28" i="1"/>
  <c r="K28" i="1"/>
  <c r="I29" i="1"/>
  <c r="J29" i="1"/>
  <c r="K29" i="1"/>
  <c r="J30" i="1"/>
  <c r="K30" i="1"/>
  <c r="I31" i="1"/>
  <c r="J31" i="1"/>
  <c r="K31" i="1"/>
  <c r="I32" i="1"/>
  <c r="J32" i="1"/>
  <c r="K25" i="1"/>
  <c r="J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B25" i="1"/>
  <c r="A25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Q8" i="1"/>
  <c r="P8" i="1"/>
  <c r="I9" i="1"/>
  <c r="K9" i="1"/>
  <c r="I10" i="1"/>
  <c r="K10" i="1"/>
  <c r="J11" i="1"/>
  <c r="K11" i="1"/>
  <c r="I12" i="1"/>
  <c r="J12" i="1"/>
  <c r="K12" i="1"/>
  <c r="I13" i="1"/>
  <c r="J13" i="1"/>
  <c r="K13" i="1"/>
  <c r="J14" i="1"/>
  <c r="K14" i="1"/>
  <c r="I15" i="1"/>
  <c r="J15" i="1"/>
  <c r="K15" i="1"/>
  <c r="I16" i="1"/>
  <c r="J16" i="1"/>
  <c r="K8" i="1"/>
  <c r="J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B8" i="1"/>
  <c r="A8" i="1"/>
  <c r="P54" i="9"/>
  <c r="Q54" i="9"/>
  <c r="P55" i="9"/>
  <c r="Q55" i="9"/>
  <c r="P56" i="9"/>
  <c r="Q56" i="9"/>
  <c r="C56" i="9"/>
  <c r="D56" i="9"/>
  <c r="F56" i="9"/>
  <c r="G56" i="9" s="1"/>
  <c r="E56" i="9"/>
  <c r="I56" i="9"/>
  <c r="C55" i="9"/>
  <c r="F55" i="9" s="1"/>
  <c r="G55" i="9" s="1"/>
  <c r="L55" i="9" s="1"/>
  <c r="N55" i="9" s="1"/>
  <c r="D55" i="9"/>
  <c r="E55" i="9"/>
  <c r="J55" i="9"/>
  <c r="C54" i="9"/>
  <c r="D54" i="9"/>
  <c r="E54" i="9"/>
  <c r="I54" i="9"/>
  <c r="J54" i="9"/>
  <c r="K54" i="9"/>
  <c r="I55" i="9"/>
  <c r="K55" i="9"/>
  <c r="J56" i="9"/>
  <c r="K56" i="9"/>
  <c r="A54" i="9"/>
  <c r="B54" i="9"/>
  <c r="A55" i="9"/>
  <c r="B55" i="9"/>
  <c r="A56" i="9"/>
  <c r="B56" i="9"/>
  <c r="P35" i="9"/>
  <c r="Q35" i="9"/>
  <c r="P36" i="9"/>
  <c r="Q36" i="9"/>
  <c r="P37" i="9"/>
  <c r="Q37" i="9"/>
  <c r="C37" i="9"/>
  <c r="D37" i="9"/>
  <c r="E37" i="9"/>
  <c r="F37" i="9"/>
  <c r="G37" i="9" s="1"/>
  <c r="L37" i="9" s="1"/>
  <c r="M37" i="9" s="1"/>
  <c r="O37" i="9" s="1"/>
  <c r="I37" i="9"/>
  <c r="C36" i="9"/>
  <c r="D36" i="9"/>
  <c r="E36" i="9"/>
  <c r="J36" i="9"/>
  <c r="C35" i="9"/>
  <c r="D35" i="9"/>
  <c r="E35" i="9"/>
  <c r="I35" i="9"/>
  <c r="J35" i="9"/>
  <c r="K35" i="9"/>
  <c r="I36" i="9"/>
  <c r="K36" i="9"/>
  <c r="J37" i="9"/>
  <c r="K37" i="9"/>
  <c r="A35" i="9"/>
  <c r="B35" i="9"/>
  <c r="A36" i="9"/>
  <c r="B36" i="9"/>
  <c r="A37" i="9"/>
  <c r="B37" i="9"/>
  <c r="P16" i="9"/>
  <c r="Q16" i="9"/>
  <c r="P17" i="9"/>
  <c r="Q17" i="9"/>
  <c r="P18" i="9"/>
  <c r="Q18" i="9"/>
  <c r="C18" i="9"/>
  <c r="F18" i="9" s="1"/>
  <c r="G18" i="9" s="1"/>
  <c r="L18" i="9" s="1"/>
  <c r="M18" i="9" s="1"/>
  <c r="O18" i="9" s="1"/>
  <c r="D18" i="9"/>
  <c r="I18" i="9"/>
  <c r="C17" i="9"/>
  <c r="F17" i="9" s="1"/>
  <c r="G17" i="9" s="1"/>
  <c r="L17" i="9" s="1"/>
  <c r="N17" i="9" s="1"/>
  <c r="D17" i="9"/>
  <c r="J17" i="9"/>
  <c r="C16" i="9"/>
  <c r="D16" i="9"/>
  <c r="I16" i="9"/>
  <c r="J16" i="9"/>
  <c r="K16" i="9"/>
  <c r="I17" i="9"/>
  <c r="K17" i="9"/>
  <c r="J18" i="9"/>
  <c r="K18" i="9"/>
  <c r="A16" i="9"/>
  <c r="B16" i="9"/>
  <c r="A17" i="9"/>
  <c r="B17" i="9"/>
  <c r="A18" i="9"/>
  <c r="B18" i="9"/>
  <c r="C53" i="9"/>
  <c r="D53" i="9"/>
  <c r="E53" i="9"/>
  <c r="C34" i="9"/>
  <c r="F34" i="9" s="1"/>
  <c r="G34" i="9" s="1"/>
  <c r="L34" i="9" s="1"/>
  <c r="D34" i="9"/>
  <c r="E34" i="9"/>
  <c r="C15" i="9"/>
  <c r="D15" i="9"/>
  <c r="F15" i="9"/>
  <c r="G15" i="9" s="1"/>
  <c r="L15" i="9" s="1"/>
  <c r="Q53" i="9"/>
  <c r="P53" i="9"/>
  <c r="K53" i="9"/>
  <c r="J53" i="9"/>
  <c r="I53" i="9"/>
  <c r="B53" i="9"/>
  <c r="A53" i="9"/>
  <c r="Q52" i="9"/>
  <c r="P52" i="9"/>
  <c r="K52" i="9"/>
  <c r="J52" i="9"/>
  <c r="I52" i="9"/>
  <c r="E52" i="9"/>
  <c r="D52" i="9"/>
  <c r="C52" i="9"/>
  <c r="F52" i="9" s="1"/>
  <c r="G52" i="9" s="1"/>
  <c r="L52" i="9" s="1"/>
  <c r="B52" i="9"/>
  <c r="A52" i="9"/>
  <c r="Q51" i="9"/>
  <c r="P51" i="9"/>
  <c r="K51" i="9"/>
  <c r="J51" i="9"/>
  <c r="I51" i="9"/>
  <c r="E51" i="9"/>
  <c r="F51" i="9" s="1"/>
  <c r="G51" i="9" s="1"/>
  <c r="D51" i="9"/>
  <c r="C51" i="9"/>
  <c r="B51" i="9"/>
  <c r="A51" i="9"/>
  <c r="Q50" i="9"/>
  <c r="P50" i="9"/>
  <c r="K50" i="9"/>
  <c r="J50" i="9"/>
  <c r="I50" i="9"/>
  <c r="E50" i="9"/>
  <c r="D50" i="9"/>
  <c r="C50" i="9"/>
  <c r="F50" i="9" s="1"/>
  <c r="G50" i="9" s="1"/>
  <c r="L50" i="9" s="1"/>
  <c r="B50" i="9"/>
  <c r="A50" i="9"/>
  <c r="Q49" i="9"/>
  <c r="P49" i="9"/>
  <c r="K49" i="9"/>
  <c r="J49" i="9"/>
  <c r="I49" i="9"/>
  <c r="E49" i="9"/>
  <c r="D49" i="9"/>
  <c r="C49" i="9"/>
  <c r="F49" i="9" s="1"/>
  <c r="G49" i="9" s="1"/>
  <c r="L49" i="9" s="1"/>
  <c r="N49" i="9" s="1"/>
  <c r="B49" i="9"/>
  <c r="A49" i="9"/>
  <c r="Q48" i="9"/>
  <c r="P48" i="9"/>
  <c r="K48" i="9"/>
  <c r="J48" i="9"/>
  <c r="I48" i="9"/>
  <c r="E48" i="9"/>
  <c r="D48" i="9"/>
  <c r="C48" i="9"/>
  <c r="B48" i="9"/>
  <c r="A48" i="9"/>
  <c r="Q47" i="9"/>
  <c r="P47" i="9"/>
  <c r="K47" i="9"/>
  <c r="J47" i="9"/>
  <c r="I47" i="9"/>
  <c r="E47" i="9"/>
  <c r="D47" i="9"/>
  <c r="F47" i="9"/>
  <c r="G47" i="9" s="1"/>
  <c r="L47" i="9" s="1"/>
  <c r="M47" i="9" s="1"/>
  <c r="O47" i="9" s="1"/>
  <c r="C47" i="9"/>
  <c r="B47" i="9"/>
  <c r="A47" i="9"/>
  <c r="Q46" i="9"/>
  <c r="P46" i="9"/>
  <c r="K46" i="9"/>
  <c r="J46" i="9"/>
  <c r="I46" i="9"/>
  <c r="E46" i="9"/>
  <c r="D46" i="9"/>
  <c r="C46" i="9"/>
  <c r="F46" i="9"/>
  <c r="G46" i="9" s="1"/>
  <c r="L46" i="9" s="1"/>
  <c r="N46" i="9" s="1"/>
  <c r="B46" i="9"/>
  <c r="A46" i="9"/>
  <c r="Q34" i="9"/>
  <c r="P34" i="9"/>
  <c r="K34" i="9"/>
  <c r="J34" i="9"/>
  <c r="I34" i="9"/>
  <c r="B34" i="9"/>
  <c r="A34" i="9"/>
  <c r="Q33" i="9"/>
  <c r="P33" i="9"/>
  <c r="K33" i="9"/>
  <c r="J33" i="9"/>
  <c r="I33" i="9"/>
  <c r="E33" i="9"/>
  <c r="D33" i="9"/>
  <c r="C33" i="9"/>
  <c r="B33" i="9"/>
  <c r="A33" i="9"/>
  <c r="Q32" i="9"/>
  <c r="P32" i="9"/>
  <c r="K32" i="9"/>
  <c r="J32" i="9"/>
  <c r="I32" i="9"/>
  <c r="E32" i="9"/>
  <c r="D32" i="9"/>
  <c r="C32" i="9"/>
  <c r="B32" i="9"/>
  <c r="A32" i="9"/>
  <c r="Q31" i="9"/>
  <c r="P31" i="9"/>
  <c r="K31" i="9"/>
  <c r="J31" i="9"/>
  <c r="I31" i="9"/>
  <c r="E31" i="9"/>
  <c r="C31" i="9"/>
  <c r="D31" i="9"/>
  <c r="F31" i="9" s="1"/>
  <c r="G31" i="9" s="1"/>
  <c r="L31" i="9" s="1"/>
  <c r="B31" i="9"/>
  <c r="A31" i="9"/>
  <c r="Q30" i="9"/>
  <c r="P30" i="9"/>
  <c r="K30" i="9"/>
  <c r="J30" i="9"/>
  <c r="I30" i="9"/>
  <c r="E30" i="9"/>
  <c r="D30" i="9"/>
  <c r="C30" i="9"/>
  <c r="F30" i="9" s="1"/>
  <c r="G30" i="9" s="1"/>
  <c r="L30" i="9" s="1"/>
  <c r="M30" i="9" s="1"/>
  <c r="O30" i="9" s="1"/>
  <c r="B30" i="9"/>
  <c r="A30" i="9"/>
  <c r="Q29" i="9"/>
  <c r="P29" i="9"/>
  <c r="K29" i="9"/>
  <c r="J29" i="9"/>
  <c r="I29" i="9"/>
  <c r="E29" i="9"/>
  <c r="C29" i="9"/>
  <c r="F29" i="9" s="1"/>
  <c r="G29" i="9" s="1"/>
  <c r="L29" i="9" s="1"/>
  <c r="M29" i="9" s="1"/>
  <c r="O29" i="9" s="1"/>
  <c r="D29" i="9"/>
  <c r="B29" i="9"/>
  <c r="A29" i="9"/>
  <c r="Q28" i="9"/>
  <c r="P28" i="9"/>
  <c r="K28" i="9"/>
  <c r="J28" i="9"/>
  <c r="I28" i="9"/>
  <c r="E28" i="9"/>
  <c r="F28" i="9" s="1"/>
  <c r="G28" i="9" s="1"/>
  <c r="L28" i="9" s="1"/>
  <c r="N28" i="9" s="1"/>
  <c r="D28" i="9"/>
  <c r="C28" i="9"/>
  <c r="B28" i="9"/>
  <c r="A28" i="9"/>
  <c r="Q27" i="9"/>
  <c r="P27" i="9"/>
  <c r="K27" i="9"/>
  <c r="J27" i="9"/>
  <c r="I27" i="9"/>
  <c r="E27" i="9"/>
  <c r="C27" i="9"/>
  <c r="F27" i="9"/>
  <c r="G27" i="9" s="1"/>
  <c r="L27" i="9" s="1"/>
  <c r="M27" i="9" s="1"/>
  <c r="O27" i="9" s="1"/>
  <c r="D27" i="9"/>
  <c r="B27" i="9"/>
  <c r="A27" i="9"/>
  <c r="Q15" i="9"/>
  <c r="P15" i="9"/>
  <c r="K15" i="9"/>
  <c r="J15" i="9"/>
  <c r="I15" i="9"/>
  <c r="B15" i="9"/>
  <c r="A15" i="9"/>
  <c r="Q14" i="9"/>
  <c r="P14" i="9"/>
  <c r="K14" i="9"/>
  <c r="J14" i="9"/>
  <c r="I14" i="9"/>
  <c r="D14" i="9"/>
  <c r="C14" i="9"/>
  <c r="F14" i="9"/>
  <c r="G14" i="9" s="1"/>
  <c r="L14" i="9" s="1"/>
  <c r="N14" i="9" s="1"/>
  <c r="M14" i="9"/>
  <c r="O14" i="9" s="1"/>
  <c r="B14" i="9"/>
  <c r="A14" i="9"/>
  <c r="Q13" i="9"/>
  <c r="P13" i="9"/>
  <c r="K13" i="9"/>
  <c r="J13" i="9"/>
  <c r="I13" i="9"/>
  <c r="D13" i="9"/>
  <c r="C13" i="9"/>
  <c r="F13" i="9" s="1"/>
  <c r="G13" i="9" s="1"/>
  <c r="L13" i="9" s="1"/>
  <c r="N13" i="9" s="1"/>
  <c r="B13" i="9"/>
  <c r="A13" i="9"/>
  <c r="Q12" i="9"/>
  <c r="P12" i="9"/>
  <c r="K12" i="9"/>
  <c r="J12" i="9"/>
  <c r="I12" i="9"/>
  <c r="D12" i="9"/>
  <c r="C12" i="9"/>
  <c r="B12" i="9"/>
  <c r="A12" i="9"/>
  <c r="Q11" i="9"/>
  <c r="P11" i="9"/>
  <c r="K11" i="9"/>
  <c r="J11" i="9"/>
  <c r="I11" i="9"/>
  <c r="D11" i="9"/>
  <c r="C11" i="9"/>
  <c r="F11" i="9"/>
  <c r="G11" i="9" s="1"/>
  <c r="L11" i="9" s="1"/>
  <c r="N11" i="9" s="1"/>
  <c r="B11" i="9"/>
  <c r="A11" i="9"/>
  <c r="Q10" i="9"/>
  <c r="P10" i="9"/>
  <c r="K10" i="9"/>
  <c r="J10" i="9"/>
  <c r="I10" i="9"/>
  <c r="D10" i="9"/>
  <c r="C10" i="9"/>
  <c r="B10" i="9"/>
  <c r="A10" i="9"/>
  <c r="Q9" i="9"/>
  <c r="P9" i="9"/>
  <c r="K9" i="9"/>
  <c r="J9" i="9"/>
  <c r="I9" i="9"/>
  <c r="D9" i="9"/>
  <c r="C9" i="9"/>
  <c r="B9" i="9"/>
  <c r="A9" i="9"/>
  <c r="Q8" i="9"/>
  <c r="P8" i="9"/>
  <c r="K8" i="9"/>
  <c r="J8" i="9"/>
  <c r="I8" i="9"/>
  <c r="D8" i="9"/>
  <c r="C8" i="9"/>
  <c r="B8" i="9"/>
  <c r="A8" i="9"/>
  <c r="L51" i="9"/>
  <c r="N51" i="9" s="1"/>
  <c r="F48" i="9"/>
  <c r="G48" i="9" s="1"/>
  <c r="L48" i="9" s="1"/>
  <c r="N48" i="9" s="1"/>
  <c r="F33" i="9"/>
  <c r="G33" i="9" s="1"/>
  <c r="L33" i="9" s="1"/>
  <c r="M33" i="9" s="1"/>
  <c r="O33" i="9" s="1"/>
  <c r="F32" i="9"/>
  <c r="G32" i="9" s="1"/>
  <c r="L32" i="9" s="1"/>
  <c r="F8" i="9"/>
  <c r="G8" i="9"/>
  <c r="L8" i="9" s="1"/>
  <c r="M8" i="9" s="1"/>
  <c r="O8" i="9" s="1"/>
  <c r="O20" i="20"/>
  <c r="N20" i="20"/>
  <c r="P20" i="20"/>
  <c r="O11" i="20"/>
  <c r="N11" i="20"/>
  <c r="P11" i="20" s="1"/>
  <c r="N19" i="20"/>
  <c r="P19" i="20"/>
  <c r="M19" i="20"/>
  <c r="O19" i="20" s="1"/>
  <c r="P43" i="20"/>
  <c r="O43" i="20"/>
  <c r="O14" i="20"/>
  <c r="N14" i="20"/>
  <c r="P14" i="20" s="1"/>
  <c r="N16" i="20"/>
  <c r="P16" i="20"/>
  <c r="N21" i="20"/>
  <c r="P21" i="20" s="1"/>
  <c r="P42" i="20"/>
  <c r="O42" i="20"/>
  <c r="P57" i="20"/>
  <c r="O57" i="20"/>
  <c r="P59" i="20"/>
  <c r="P61" i="20"/>
  <c r="O61" i="20"/>
  <c r="P63" i="20"/>
  <c r="O63" i="20"/>
  <c r="P65" i="20"/>
  <c r="O65" i="20"/>
  <c r="P67" i="20"/>
  <c r="P69" i="20"/>
  <c r="P41" i="20"/>
  <c r="O41" i="20"/>
  <c r="P45" i="20"/>
  <c r="O45" i="20"/>
  <c r="O10" i="20"/>
  <c r="N10" i="20"/>
  <c r="P10" i="20" s="1"/>
  <c r="O39" i="20"/>
  <c r="M14" i="16"/>
  <c r="O14" i="16"/>
  <c r="M10" i="16"/>
  <c r="O10" i="16"/>
  <c r="N10" i="16"/>
  <c r="L43" i="16"/>
  <c r="N43" i="16" s="1"/>
  <c r="M43" i="16"/>
  <c r="O43" i="16" s="1"/>
  <c r="M33" i="16"/>
  <c r="O33" i="16" s="1"/>
  <c r="N33" i="16"/>
  <c r="M63" i="16"/>
  <c r="O63" i="16" s="1"/>
  <c r="L63" i="16"/>
  <c r="N63" i="16"/>
  <c r="M13" i="1"/>
  <c r="O13" i="1" s="1"/>
  <c r="N18" i="16"/>
  <c r="M18" i="16"/>
  <c r="O18" i="16"/>
  <c r="M36" i="16"/>
  <c r="O36" i="16" s="1"/>
  <c r="N36" i="16"/>
  <c r="F16" i="9"/>
  <c r="G16" i="9" s="1"/>
  <c r="L16" i="9" s="1"/>
  <c r="M16" i="9"/>
  <c r="O16" i="9"/>
  <c r="M12" i="16"/>
  <c r="O12" i="16"/>
  <c r="N12" i="16"/>
  <c r="F8" i="17"/>
  <c r="G8" i="17"/>
  <c r="H8" i="17" s="1"/>
  <c r="L13" i="16"/>
  <c r="M13" i="16" s="1"/>
  <c r="O13" i="16"/>
  <c r="M42" i="16"/>
  <c r="O42" i="16" s="1"/>
  <c r="N39" i="16"/>
  <c r="M58" i="16"/>
  <c r="O58" i="16" s="1"/>
  <c r="M62" i="16"/>
  <c r="O62" i="16"/>
  <c r="N62" i="16"/>
  <c r="F8" i="16"/>
  <c r="G8" i="16"/>
  <c r="L8" i="16"/>
  <c r="N8" i="16" s="1"/>
  <c r="F21" i="16"/>
  <c r="G21" i="16" s="1"/>
  <c r="M21" i="16" s="1"/>
  <c r="L21" i="16"/>
  <c r="N21" i="16"/>
  <c r="N13" i="16"/>
  <c r="O21" i="16"/>
  <c r="M11" i="1"/>
  <c r="O11" i="1" s="1"/>
  <c r="N11" i="1"/>
  <c r="N33" i="9"/>
  <c r="O23" i="20"/>
  <c r="N23" i="20"/>
  <c r="P23" i="20" s="1"/>
  <c r="O72" i="20"/>
  <c r="N72" i="20"/>
  <c r="P72" i="20" s="1"/>
  <c r="M37" i="16"/>
  <c r="O37" i="16"/>
  <c r="F35" i="9"/>
  <c r="G35" i="9" s="1"/>
  <c r="L35" i="9"/>
  <c r="M35" i="9" s="1"/>
  <c r="O35" i="9" s="1"/>
  <c r="L56" i="9"/>
  <c r="N30" i="16"/>
  <c r="M30" i="16"/>
  <c r="O30" i="16" s="1"/>
  <c r="N17" i="16"/>
  <c r="N14" i="1"/>
  <c r="M14" i="1"/>
  <c r="O14" i="1" s="1"/>
  <c r="N10" i="1"/>
  <c r="N8" i="1"/>
  <c r="M8" i="1"/>
  <c r="O8" i="1" s="1"/>
  <c r="N9" i="16"/>
  <c r="M9" i="16"/>
  <c r="O9" i="16" s="1"/>
  <c r="O17" i="20"/>
  <c r="O59" i="20"/>
  <c r="O36" i="20"/>
  <c r="M69" i="20"/>
  <c r="O69" i="20" s="1"/>
  <c r="F35" i="16"/>
  <c r="G35" i="16"/>
  <c r="L35" i="16" s="1"/>
  <c r="M35" i="16" s="1"/>
  <c r="O35" i="16" s="1"/>
  <c r="G8" i="20"/>
  <c r="H8" i="20"/>
  <c r="M8" i="20" s="1"/>
  <c r="O8" i="20" s="1"/>
  <c r="G37" i="20"/>
  <c r="H37" i="20"/>
  <c r="M37" i="20" s="1"/>
  <c r="N37" i="20" s="1"/>
  <c r="P37" i="20" s="1"/>
  <c r="G38" i="20"/>
  <c r="H38" i="20"/>
  <c r="M38" i="20"/>
  <c r="O38" i="20" s="1"/>
  <c r="O47" i="20"/>
  <c r="F32" i="16"/>
  <c r="G32" i="16"/>
  <c r="L32" i="16"/>
  <c r="F40" i="16"/>
  <c r="G40" i="16" s="1"/>
  <c r="L40" i="16" s="1"/>
  <c r="F55" i="16"/>
  <c r="G55" i="16" s="1"/>
  <c r="L55" i="16" s="1"/>
  <c r="M55" i="16" s="1"/>
  <c r="O55" i="16" s="1"/>
  <c r="F60" i="16"/>
  <c r="G60" i="16"/>
  <c r="L60" i="16" s="1"/>
  <c r="G15" i="20"/>
  <c r="H15" i="20"/>
  <c r="M15" i="20" s="1"/>
  <c r="O15" i="20" s="1"/>
  <c r="G22" i="20"/>
  <c r="H22" i="20"/>
  <c r="M22" i="20" s="1"/>
  <c r="G71" i="20"/>
  <c r="H71" i="20" s="1"/>
  <c r="M71" i="20"/>
  <c r="N71" i="20" s="1"/>
  <c r="P71" i="20" s="1"/>
  <c r="F41" i="16"/>
  <c r="G41" i="16" s="1"/>
  <c r="M41" i="16" s="1"/>
  <c r="O41" i="16" s="1"/>
  <c r="G18" i="20"/>
  <c r="H18" i="20"/>
  <c r="M18" i="20"/>
  <c r="N18" i="20" s="1"/>
  <c r="P18" i="20" s="1"/>
  <c r="G60" i="20"/>
  <c r="H60" i="20" s="1"/>
  <c r="M60" i="20" s="1"/>
  <c r="F17" i="21"/>
  <c r="G17" i="21" s="1"/>
  <c r="H17" i="21" s="1"/>
  <c r="G33" i="20"/>
  <c r="H33" i="20"/>
  <c r="M33" i="20" s="1"/>
  <c r="O33" i="20" s="1"/>
  <c r="G34" i="20"/>
  <c r="H34" i="20"/>
  <c r="M34" i="20" s="1"/>
  <c r="N34" i="20" s="1"/>
  <c r="P34" i="20" s="1"/>
  <c r="G35" i="20"/>
  <c r="H35" i="20"/>
  <c r="M35" i="20" s="1"/>
  <c r="M67" i="20"/>
  <c r="O67" i="20" s="1"/>
  <c r="M56" i="9"/>
  <c r="O56" i="9"/>
  <c r="N56" i="9"/>
  <c r="N11" i="16"/>
  <c r="N57" i="16"/>
  <c r="N52" i="16"/>
  <c r="M52" i="16"/>
  <c r="O52" i="16" s="1"/>
  <c r="N59" i="16"/>
  <c r="M59" i="16"/>
  <c r="O59" i="16" s="1"/>
  <c r="F56" i="16"/>
  <c r="G56" i="16"/>
  <c r="L56" i="16"/>
  <c r="N56" i="16" s="1"/>
  <c r="F61" i="16"/>
  <c r="G61" i="16" s="1"/>
  <c r="L61" i="16" s="1"/>
  <c r="F64" i="16"/>
  <c r="G64" i="16" s="1"/>
  <c r="L64" i="16" s="1"/>
  <c r="F10" i="9"/>
  <c r="G10" i="9" s="1"/>
  <c r="L10" i="9" s="1"/>
  <c r="N10" i="9"/>
  <c r="F9" i="9"/>
  <c r="G9" i="9" s="1"/>
  <c r="L9" i="9" s="1"/>
  <c r="N9" i="9" s="1"/>
  <c r="M49" i="1"/>
  <c r="O49" i="1"/>
  <c r="N49" i="1"/>
  <c r="M45" i="1"/>
  <c r="O45" i="1"/>
  <c r="N45" i="1"/>
  <c r="F48" i="1"/>
  <c r="G48" i="1" s="1"/>
  <c r="L48" i="1"/>
  <c r="N48" i="1" s="1"/>
  <c r="N47" i="1"/>
  <c r="F46" i="1"/>
  <c r="G46" i="1" s="1"/>
  <c r="L46" i="1"/>
  <c r="N46" i="1" s="1"/>
  <c r="F41" i="1"/>
  <c r="G41" i="1" s="1"/>
  <c r="L41" i="1" s="1"/>
  <c r="N41" i="1" s="1"/>
  <c r="F31" i="1"/>
  <c r="G31" i="1"/>
  <c r="L31" i="1" s="1"/>
  <c r="M31" i="1" s="1"/>
  <c r="O31" i="1"/>
  <c r="N31" i="1"/>
  <c r="F29" i="1"/>
  <c r="G29" i="1" s="1"/>
  <c r="L29" i="1"/>
  <c r="M29" i="1"/>
  <c r="O29" i="1" s="1"/>
  <c r="F28" i="1"/>
  <c r="G28" i="1"/>
  <c r="L28" i="1"/>
  <c r="F26" i="1"/>
  <c r="G26" i="1" s="1"/>
  <c r="L26" i="1"/>
  <c r="M26" i="1" s="1"/>
  <c r="O26" i="1" s="1"/>
  <c r="L65" i="16"/>
  <c r="N65" i="16" s="1"/>
  <c r="M65" i="16"/>
  <c r="O65" i="16"/>
  <c r="L41" i="16"/>
  <c r="N41" i="16" s="1"/>
  <c r="O70" i="20"/>
  <c r="N55" i="16"/>
  <c r="N52" i="9"/>
  <c r="M52" i="9"/>
  <c r="O52" i="9" s="1"/>
  <c r="O34" i="20"/>
  <c r="N38" i="20"/>
  <c r="P38" i="20" s="1"/>
  <c r="N29" i="9"/>
  <c r="N30" i="9"/>
  <c r="M49" i="9"/>
  <c r="O49" i="9" s="1"/>
  <c r="N15" i="20"/>
  <c r="P15" i="20" s="1"/>
  <c r="O18" i="20"/>
  <c r="O71" i="20"/>
  <c r="M13" i="9"/>
  <c r="O13" i="9" s="1"/>
  <c r="N42" i="1"/>
  <c r="M42" i="1"/>
  <c r="O42" i="1"/>
  <c r="N43" i="1"/>
  <c r="M43" i="1"/>
  <c r="O43" i="1" s="1"/>
  <c r="M9" i="1"/>
  <c r="O9" i="1"/>
  <c r="N9" i="1"/>
  <c r="N58" i="20"/>
  <c r="P58" i="20"/>
  <c r="O58" i="20"/>
  <c r="N64" i="20"/>
  <c r="P64" i="20" s="1"/>
  <c r="O64" i="20"/>
  <c r="N68" i="20"/>
  <c r="P68" i="20" s="1"/>
  <c r="O68" i="20"/>
  <c r="N40" i="20"/>
  <c r="P40" i="20" s="1"/>
  <c r="O40" i="20"/>
  <c r="N33" i="20"/>
  <c r="P33" i="20" s="1"/>
  <c r="N50" i="9"/>
  <c r="M50" i="9"/>
  <c r="O50" i="9"/>
  <c r="M15" i="9"/>
  <c r="O15" i="9" s="1"/>
  <c r="N15" i="9"/>
  <c r="F53" i="9"/>
  <c r="G53" i="9" s="1"/>
  <c r="L53" i="9" s="1"/>
  <c r="F27" i="1"/>
  <c r="G27" i="1"/>
  <c r="L27" i="1" s="1"/>
  <c r="N27" i="1" s="1"/>
  <c r="F25" i="1"/>
  <c r="G25" i="1" s="1"/>
  <c r="L25" i="1"/>
  <c r="N25" i="1" s="1"/>
  <c r="N34" i="9"/>
  <c r="M34" i="9"/>
  <c r="O34" i="9" s="1"/>
  <c r="M15" i="16"/>
  <c r="O15" i="16"/>
  <c r="N15" i="16"/>
  <c r="N66" i="20"/>
  <c r="P66" i="20"/>
  <c r="O66" i="20"/>
  <c r="M44" i="20"/>
  <c r="O44" i="20" s="1"/>
  <c r="N15" i="1"/>
  <c r="M19" i="16"/>
  <c r="O19" i="16" s="1"/>
  <c r="N8" i="20"/>
  <c r="P8" i="20"/>
  <c r="N24" i="20"/>
  <c r="P24" i="20" s="1"/>
  <c r="N16" i="9"/>
  <c r="M31" i="16"/>
  <c r="O31" i="16" s="1"/>
  <c r="M44" i="1"/>
  <c r="O44" i="1"/>
  <c r="N8" i="9"/>
  <c r="M51" i="9"/>
  <c r="O51" i="9"/>
  <c r="F36" i="9"/>
  <c r="G36" i="9" s="1"/>
  <c r="L36" i="9" s="1"/>
  <c r="F32" i="1"/>
  <c r="G32" i="1"/>
  <c r="L32" i="1" s="1"/>
  <c r="M32" i="1" s="1"/>
  <c r="O32" i="1" s="1"/>
  <c r="N27" i="9"/>
  <c r="N34" i="16"/>
  <c r="M34" i="16"/>
  <c r="O34" i="16" s="1"/>
  <c r="N13" i="20"/>
  <c r="P13" i="20"/>
  <c r="O13" i="20"/>
  <c r="N56" i="20"/>
  <c r="P56" i="20"/>
  <c r="O56" i="20"/>
  <c r="M12" i="1"/>
  <c r="O12" i="1" s="1"/>
  <c r="O9" i="20"/>
  <c r="N47" i="9"/>
  <c r="N53" i="16"/>
  <c r="N54" i="16"/>
  <c r="N32" i="9"/>
  <c r="M32" i="9"/>
  <c r="O32" i="9" s="1"/>
  <c r="N18" i="9"/>
  <c r="N37" i="9"/>
  <c r="F54" i="9"/>
  <c r="G54" i="9" s="1"/>
  <c r="L54" i="9" s="1"/>
  <c r="N30" i="1"/>
  <c r="M20" i="16"/>
  <c r="O20" i="16"/>
  <c r="N20" i="16"/>
  <c r="N46" i="20"/>
  <c r="P46" i="20"/>
  <c r="M46" i="20"/>
  <c r="O46" i="20" s="1"/>
  <c r="M64" i="24"/>
  <c r="N64" i="24"/>
  <c r="P64" i="24"/>
  <c r="G60" i="24"/>
  <c r="H60" i="24" s="1"/>
  <c r="M60" i="24" s="1"/>
  <c r="G21" i="24"/>
  <c r="H21" i="24"/>
  <c r="M21" i="24"/>
  <c r="O21" i="24" s="1"/>
  <c r="N21" i="24"/>
  <c r="P21" i="24" s="1"/>
  <c r="G66" i="24"/>
  <c r="H66" i="24"/>
  <c r="N66" i="24" s="1"/>
  <c r="P66" i="24" s="1"/>
  <c r="G36" i="24"/>
  <c r="H36" i="24" s="1"/>
  <c r="M36" i="24" s="1"/>
  <c r="G37" i="24"/>
  <c r="H37" i="24" s="1"/>
  <c r="M37" i="24" s="1"/>
  <c r="G38" i="24"/>
  <c r="H38" i="24"/>
  <c r="G40" i="24"/>
  <c r="H40" i="24" s="1"/>
  <c r="M40" i="24" s="1"/>
  <c r="G41" i="24"/>
  <c r="H41" i="24"/>
  <c r="M41" i="24"/>
  <c r="N41" i="24" s="1"/>
  <c r="P41" i="24" s="1"/>
  <c r="G42" i="24"/>
  <c r="H42" i="24"/>
  <c r="M42" i="24" s="1"/>
  <c r="O42" i="24" s="1"/>
  <c r="G44" i="24"/>
  <c r="H44" i="24" s="1"/>
  <c r="G45" i="24"/>
  <c r="H45" i="24"/>
  <c r="G54" i="24"/>
  <c r="H54" i="24" s="1"/>
  <c r="M54" i="24" s="1"/>
  <c r="G56" i="24"/>
  <c r="H56" i="24"/>
  <c r="G57" i="24"/>
  <c r="H57" i="24"/>
  <c r="M57" i="24" s="1"/>
  <c r="N11" i="24"/>
  <c r="P11" i="24"/>
  <c r="G8" i="24"/>
  <c r="H8" i="24"/>
  <c r="M8" i="24" s="1"/>
  <c r="G10" i="24"/>
  <c r="H10" i="24"/>
  <c r="M10" i="24"/>
  <c r="O10" i="24" s="1"/>
  <c r="G12" i="24"/>
  <c r="H12" i="24"/>
  <c r="M12" i="24" s="1"/>
  <c r="G14" i="24"/>
  <c r="H14" i="24"/>
  <c r="M14" i="24" s="1"/>
  <c r="G16" i="24"/>
  <c r="H16" i="24"/>
  <c r="M16" i="24"/>
  <c r="N16" i="24" s="1"/>
  <c r="P16" i="24" s="1"/>
  <c r="G18" i="24"/>
  <c r="H18" i="24"/>
  <c r="M18" i="24" s="1"/>
  <c r="O18" i="24" s="1"/>
  <c r="G20" i="24"/>
  <c r="H20" i="24" s="1"/>
  <c r="G22" i="24"/>
  <c r="H22" i="24"/>
  <c r="M22" i="24"/>
  <c r="O22" i="24" s="1"/>
  <c r="G23" i="24"/>
  <c r="H23" i="24"/>
  <c r="M23" i="24"/>
  <c r="N23" i="24"/>
  <c r="G33" i="24"/>
  <c r="H33" i="24"/>
  <c r="G34" i="24"/>
  <c r="H34" i="24"/>
  <c r="M34" i="24" s="1"/>
  <c r="G35" i="24"/>
  <c r="H35" i="24"/>
  <c r="G58" i="24"/>
  <c r="H58" i="24"/>
  <c r="M58" i="24" s="1"/>
  <c r="G62" i="24"/>
  <c r="H62" i="24"/>
  <c r="G43" i="24"/>
  <c r="H43" i="24"/>
  <c r="M43" i="24" s="1"/>
  <c r="M17" i="24"/>
  <c r="N17" i="24"/>
  <c r="P17" i="24"/>
  <c r="G32" i="24"/>
  <c r="H32" i="24" s="1"/>
  <c r="M32" i="24" s="1"/>
  <c r="G39" i="24"/>
  <c r="H39" i="24"/>
  <c r="G55" i="24"/>
  <c r="H55" i="24" s="1"/>
  <c r="M55" i="24" s="1"/>
  <c r="O19" i="24"/>
  <c r="N19" i="24"/>
  <c r="P19" i="24"/>
  <c r="P9" i="24"/>
  <c r="O9" i="24"/>
  <c r="O23" i="24"/>
  <c r="P23" i="24"/>
  <c r="O41" i="24"/>
  <c r="O59" i="24"/>
  <c r="P59" i="24"/>
  <c r="O61" i="24"/>
  <c r="P61" i="24"/>
  <c r="O63" i="24"/>
  <c r="P63" i="24"/>
  <c r="O65" i="24"/>
  <c r="P65" i="24"/>
  <c r="O67" i="24"/>
  <c r="P67" i="24"/>
  <c r="O69" i="24"/>
  <c r="P69" i="24"/>
  <c r="O13" i="24"/>
  <c r="N13" i="24"/>
  <c r="P13" i="24"/>
  <c r="O15" i="24"/>
  <c r="N15" i="24"/>
  <c r="P15" i="24"/>
  <c r="P68" i="24"/>
  <c r="O68" i="24"/>
  <c r="O64" i="24"/>
  <c r="N64" i="16"/>
  <c r="M64" i="16"/>
  <c r="O64" i="16"/>
  <c r="M56" i="16"/>
  <c r="O56" i="16"/>
  <c r="M10" i="9"/>
  <c r="O10" i="9"/>
  <c r="M9" i="9"/>
  <c r="O9" i="9" s="1"/>
  <c r="M48" i="1"/>
  <c r="O48" i="1" s="1"/>
  <c r="N29" i="1"/>
  <c r="M28" i="1"/>
  <c r="O28" i="1"/>
  <c r="N28" i="1"/>
  <c r="M38" i="24"/>
  <c r="N38" i="24" s="1"/>
  <c r="P38" i="24" s="1"/>
  <c r="M25" i="1"/>
  <c r="O25" i="1" s="1"/>
  <c r="M62" i="24"/>
  <c r="N62" i="24"/>
  <c r="P62" i="24"/>
  <c r="N18" i="24"/>
  <c r="P18" i="24" s="1"/>
  <c r="M56" i="24"/>
  <c r="N56" i="24" s="1"/>
  <c r="P56" i="24" s="1"/>
  <c r="M36" i="9"/>
  <c r="O36" i="9" s="1"/>
  <c r="N36" i="9"/>
  <c r="M33" i="24"/>
  <c r="N33" i="24"/>
  <c r="P33" i="24" s="1"/>
  <c r="N42" i="24"/>
  <c r="P42" i="24" s="1"/>
  <c r="M53" i="9"/>
  <c r="O53" i="9"/>
  <c r="N53" i="9"/>
  <c r="M35" i="24"/>
  <c r="N35" i="24"/>
  <c r="P35" i="24"/>
  <c r="N22" i="24"/>
  <c r="P22" i="24" s="1"/>
  <c r="M45" i="24"/>
  <c r="N45" i="24" s="1"/>
  <c r="P45" i="24" s="1"/>
  <c r="M66" i="24"/>
  <c r="O66" i="24" s="1"/>
  <c r="N32" i="1"/>
  <c r="M39" i="24"/>
  <c r="N39" i="24" s="1"/>
  <c r="P39" i="24" s="1"/>
  <c r="O11" i="24"/>
  <c r="O17" i="24"/>
  <c r="O33" i="24"/>
  <c r="O35" i="24"/>
  <c r="O38" i="24"/>
  <c r="O56" i="24"/>
  <c r="O62" i="24"/>
  <c r="O9" i="28" l="1"/>
  <c r="O13" i="28"/>
  <c r="O19" i="28"/>
  <c r="O20" i="28"/>
  <c r="O21" i="28"/>
  <c r="O22" i="28"/>
  <c r="O32" i="28"/>
  <c r="O36" i="28"/>
  <c r="O40" i="28"/>
  <c r="O44" i="28"/>
  <c r="O58" i="28"/>
  <c r="O62" i="28"/>
  <c r="O66" i="28"/>
  <c r="O70" i="28"/>
  <c r="I59" i="28"/>
  <c r="H59" i="28"/>
  <c r="O59" i="28"/>
  <c r="O63" i="28"/>
  <c r="I64" i="28"/>
  <c r="H64" i="28"/>
  <c r="O67" i="28"/>
  <c r="I69" i="28"/>
  <c r="H69" i="28"/>
  <c r="O11" i="28"/>
  <c r="O17" i="28"/>
  <c r="O34" i="28"/>
  <c r="O38" i="28"/>
  <c r="O42" i="28"/>
  <c r="O56" i="28"/>
  <c r="S64" i="28"/>
  <c r="O68" i="28"/>
  <c r="O10" i="28"/>
  <c r="O14" i="28"/>
  <c r="O15" i="28"/>
  <c r="O16" i="28"/>
  <c r="O23" i="28"/>
  <c r="O35" i="28"/>
  <c r="O39" i="28"/>
  <c r="O43" i="28"/>
  <c r="O57" i="28"/>
  <c r="O61" i="28"/>
  <c r="O65" i="28"/>
  <c r="O69" i="28"/>
  <c r="O46" i="28"/>
  <c r="O45" i="28"/>
  <c r="S35" i="32"/>
  <c r="T41" i="32"/>
  <c r="S45" i="32"/>
  <c r="T9" i="32"/>
  <c r="J9" i="32"/>
  <c r="J19" i="32"/>
  <c r="T15" i="32"/>
  <c r="J15" i="32"/>
  <c r="J10" i="32"/>
  <c r="T12" i="32"/>
  <c r="J12" i="32"/>
  <c r="J13" i="32"/>
  <c r="T14" i="32"/>
  <c r="J14" i="32"/>
  <c r="T8" i="32"/>
  <c r="J8" i="32"/>
  <c r="T18" i="32"/>
  <c r="J18" i="32"/>
  <c r="T20" i="32"/>
  <c r="J20" i="32"/>
  <c r="S17" i="32"/>
  <c r="J17" i="32"/>
  <c r="T11" i="32"/>
  <c r="J11" i="32"/>
  <c r="S21" i="32"/>
  <c r="T21" i="32"/>
  <c r="S9" i="32"/>
  <c r="S19" i="32"/>
  <c r="T19" i="32"/>
  <c r="S15" i="32"/>
  <c r="S10" i="32"/>
  <c r="T10" i="32"/>
  <c r="S12" i="32"/>
  <c r="S13" i="32"/>
  <c r="T13" i="32"/>
  <c r="S14" i="32"/>
  <c r="S8" i="32"/>
  <c r="S18" i="32"/>
  <c r="S20" i="32"/>
  <c r="S11" i="32"/>
  <c r="S72" i="32"/>
  <c r="T72" i="32"/>
  <c r="T47" i="32"/>
  <c r="S47" i="32"/>
  <c r="T23" i="32"/>
  <c r="S23" i="32"/>
  <c r="T60" i="32"/>
  <c r="T61" i="32"/>
  <c r="T16" i="32"/>
  <c r="T70" i="32"/>
  <c r="T63" i="32"/>
  <c r="T59" i="32"/>
  <c r="T66" i="32"/>
  <c r="T36" i="32"/>
  <c r="I35" i="28"/>
  <c r="H35" i="28"/>
  <c r="I36" i="28"/>
  <c r="H36" i="28"/>
  <c r="I40" i="28"/>
  <c r="H40" i="28"/>
  <c r="I44" i="28"/>
  <c r="H44" i="28"/>
  <c r="I33" i="28"/>
  <c r="H33" i="28"/>
  <c r="I37" i="28"/>
  <c r="H37" i="28"/>
  <c r="I41" i="28"/>
  <c r="H41" i="28"/>
  <c r="I47" i="28"/>
  <c r="H47" i="28"/>
  <c r="I32" i="28"/>
  <c r="H32" i="28"/>
  <c r="G61" i="28"/>
  <c r="G65" i="28"/>
  <c r="G68" i="28"/>
  <c r="G45" i="28"/>
  <c r="I8" i="28"/>
  <c r="H8" i="28"/>
  <c r="I10" i="28"/>
  <c r="H10" i="28"/>
  <c r="I16" i="28"/>
  <c r="H16" i="28"/>
  <c r="I15" i="28"/>
  <c r="H15" i="28"/>
  <c r="I11" i="28"/>
  <c r="H11" i="28"/>
  <c r="I17" i="28"/>
  <c r="H17" i="28"/>
  <c r="I23" i="28"/>
  <c r="H23" i="28"/>
  <c r="I19" i="28"/>
  <c r="H19" i="28"/>
  <c r="I21" i="28"/>
  <c r="H21" i="28"/>
  <c r="I9" i="28"/>
  <c r="H9" i="28"/>
  <c r="I14" i="28"/>
  <c r="H14" i="28"/>
  <c r="G66" i="28"/>
  <c r="I20" i="28"/>
  <c r="H20" i="28"/>
  <c r="G43" i="28"/>
  <c r="G57" i="28"/>
  <c r="G58" i="28"/>
  <c r="G62" i="28"/>
  <c r="G22" i="28"/>
  <c r="G34" i="28"/>
  <c r="G38" i="28"/>
  <c r="G42" i="28"/>
  <c r="G63" i="28"/>
  <c r="G67" i="28"/>
  <c r="G70" i="28"/>
  <c r="G46" i="28"/>
  <c r="G56" i="28"/>
  <c r="G12" i="28"/>
  <c r="G13" i="28"/>
  <c r="G18" i="28"/>
  <c r="N40" i="16"/>
  <c r="M40" i="16"/>
  <c r="O40" i="16" s="1"/>
  <c r="M20" i="24"/>
  <c r="O20" i="24" s="1"/>
  <c r="N20" i="24"/>
  <c r="P20" i="24" s="1"/>
  <c r="N44" i="24"/>
  <c r="P44" i="24" s="1"/>
  <c r="M44" i="24"/>
  <c r="O44" i="24" s="1"/>
  <c r="M61" i="16"/>
  <c r="O61" i="16" s="1"/>
  <c r="N61" i="16"/>
  <c r="N22" i="20"/>
  <c r="P22" i="20" s="1"/>
  <c r="O22" i="20"/>
  <c r="O58" i="24"/>
  <c r="N58" i="24"/>
  <c r="P58" i="24" s="1"/>
  <c r="O34" i="24"/>
  <c r="N34" i="24"/>
  <c r="P34" i="24" s="1"/>
  <c r="N8" i="24"/>
  <c r="P8" i="24" s="1"/>
  <c r="O8" i="24"/>
  <c r="O57" i="24"/>
  <c r="N57" i="24"/>
  <c r="P57" i="24" s="1"/>
  <c r="O54" i="24"/>
  <c r="N54" i="24"/>
  <c r="P54" i="24" s="1"/>
  <c r="O37" i="24"/>
  <c r="N37" i="24"/>
  <c r="P37" i="24" s="1"/>
  <c r="O60" i="24"/>
  <c r="N60" i="24"/>
  <c r="P60" i="24" s="1"/>
  <c r="N60" i="20"/>
  <c r="P60" i="20" s="1"/>
  <c r="O60" i="20"/>
  <c r="N12" i="24"/>
  <c r="P12" i="24" s="1"/>
  <c r="O12" i="24"/>
  <c r="N54" i="9"/>
  <c r="M54" i="9"/>
  <c r="O54" i="9" s="1"/>
  <c r="O32" i="24"/>
  <c r="N32" i="24"/>
  <c r="P32" i="24" s="1"/>
  <c r="O43" i="24"/>
  <c r="N43" i="24"/>
  <c r="P43" i="24" s="1"/>
  <c r="N55" i="24"/>
  <c r="P55" i="24" s="1"/>
  <c r="O55" i="24"/>
  <c r="O14" i="24"/>
  <c r="N14" i="24"/>
  <c r="P14" i="24" s="1"/>
  <c r="O40" i="24"/>
  <c r="N40" i="24"/>
  <c r="P40" i="24" s="1"/>
  <c r="O36" i="24"/>
  <c r="N36" i="24"/>
  <c r="P36" i="24" s="1"/>
  <c r="O35" i="20"/>
  <c r="N35" i="20"/>
  <c r="P35" i="20" s="1"/>
  <c r="M11" i="9"/>
  <c r="O11" i="9" s="1"/>
  <c r="N10" i="24"/>
  <c r="P10" i="24" s="1"/>
  <c r="M41" i="1"/>
  <c r="O41" i="1" s="1"/>
  <c r="M27" i="1"/>
  <c r="O27" i="1" s="1"/>
  <c r="O16" i="24"/>
  <c r="M28" i="9"/>
  <c r="O28" i="9" s="1"/>
  <c r="M48" i="9"/>
  <c r="O48" i="9" s="1"/>
  <c r="N26" i="1"/>
  <c r="N35" i="16"/>
  <c r="O45" i="24"/>
  <c r="N32" i="16"/>
  <c r="M32" i="16"/>
  <c r="O32" i="16" s="1"/>
  <c r="M46" i="1"/>
  <c r="O46" i="1" s="1"/>
  <c r="O39" i="24"/>
  <c r="M8" i="16"/>
  <c r="O8" i="16" s="1"/>
  <c r="O37" i="20"/>
  <c r="N35" i="9"/>
  <c r="N60" i="16"/>
  <c r="M60" i="16"/>
  <c r="O60" i="16" s="1"/>
  <c r="N31" i="9"/>
  <c r="M31" i="9"/>
  <c r="O31" i="9" s="1"/>
  <c r="O62" i="20"/>
  <c r="N62" i="20"/>
  <c r="P62" i="20" s="1"/>
  <c r="M46" i="9"/>
  <c r="O46" i="9" s="1"/>
  <c r="M55" i="9"/>
  <c r="O55" i="9" s="1"/>
  <c r="M17" i="9"/>
  <c r="O17" i="9" s="1"/>
  <c r="N16" i="16"/>
  <c r="F12" i="9"/>
  <c r="G12" i="9" s="1"/>
  <c r="L12" i="9" s="1"/>
  <c r="N38" i="16"/>
  <c r="N16" i="1"/>
  <c r="G12" i="20"/>
  <c r="H12" i="20" s="1"/>
  <c r="M12" i="20" s="1"/>
  <c r="G39" i="28"/>
  <c r="G60" i="28"/>
  <c r="T64" i="28" l="1"/>
  <c r="T41" i="28"/>
  <c r="S41" i="28"/>
  <c r="S8" i="28"/>
  <c r="T8" i="28"/>
  <c r="S37" i="28"/>
  <c r="T37" i="28"/>
  <c r="S47" i="28"/>
  <c r="T47" i="28"/>
  <c r="T33" i="28"/>
  <c r="S33" i="28"/>
  <c r="I61" i="28"/>
  <c r="H61" i="28"/>
  <c r="I58" i="28"/>
  <c r="H58" i="28"/>
  <c r="S20" i="28"/>
  <c r="I62" i="28"/>
  <c r="H62" i="28"/>
  <c r="I70" i="28"/>
  <c r="H70" i="28"/>
  <c r="S14" i="28"/>
  <c r="T14" i="28"/>
  <c r="I67" i="28"/>
  <c r="H67" i="28"/>
  <c r="I57" i="28"/>
  <c r="H57" i="28"/>
  <c r="I66" i="28"/>
  <c r="H66" i="28"/>
  <c r="I68" i="28"/>
  <c r="H68" i="28"/>
  <c r="S57" i="28"/>
  <c r="S23" i="28"/>
  <c r="S10" i="28"/>
  <c r="S32" i="28"/>
  <c r="S19" i="28"/>
  <c r="S15" i="28"/>
  <c r="T15" i="28"/>
  <c r="S35" i="28"/>
  <c r="S11" i="28"/>
  <c r="I60" i="28"/>
  <c r="H60" i="28"/>
  <c r="I56" i="28"/>
  <c r="H56" i="28"/>
  <c r="I63" i="28"/>
  <c r="H63" i="28"/>
  <c r="I65" i="28"/>
  <c r="H65" i="28"/>
  <c r="T69" i="28"/>
  <c r="S69" i="28"/>
  <c r="S16" i="28"/>
  <c r="S68" i="28"/>
  <c r="S17" i="28"/>
  <c r="S59" i="28"/>
  <c r="T59" i="28"/>
  <c r="S66" i="28"/>
  <c r="S40" i="28"/>
  <c r="T40" i="28"/>
  <c r="S21" i="28"/>
  <c r="T21" i="28"/>
  <c r="S9" i="28"/>
  <c r="T9" i="28"/>
  <c r="T17" i="32"/>
  <c r="I43" i="28"/>
  <c r="H43" i="28"/>
  <c r="I46" i="28"/>
  <c r="H46" i="28"/>
  <c r="I42" i="28"/>
  <c r="H42" i="28"/>
  <c r="I39" i="28"/>
  <c r="H39" i="28"/>
  <c r="I38" i="28"/>
  <c r="H38" i="28"/>
  <c r="I34" i="28"/>
  <c r="H34" i="28"/>
  <c r="I45" i="28"/>
  <c r="H45" i="28"/>
  <c r="T23" i="28"/>
  <c r="I12" i="28"/>
  <c r="H12" i="28"/>
  <c r="I18" i="28"/>
  <c r="H18" i="28"/>
  <c r="I13" i="28"/>
  <c r="H13" i="28"/>
  <c r="I22" i="28"/>
  <c r="H22" i="28"/>
  <c r="M12" i="9"/>
  <c r="O12" i="9" s="1"/>
  <c r="N12" i="9"/>
  <c r="O12" i="20"/>
  <c r="N12" i="20"/>
  <c r="P12" i="20" s="1"/>
  <c r="T66" i="28" l="1"/>
  <c r="S43" i="28"/>
  <c r="T43" i="28"/>
  <c r="S22" i="28"/>
  <c r="T22" i="28"/>
  <c r="S42" i="28"/>
  <c r="T42" i="28"/>
  <c r="T45" i="28"/>
  <c r="S45" i="28"/>
  <c r="S63" i="28"/>
  <c r="T63" i="28"/>
  <c r="S13" i="28"/>
  <c r="T13" i="28"/>
  <c r="T38" i="28"/>
  <c r="S38" i="28"/>
  <c r="T34" i="28"/>
  <c r="S34" i="28"/>
  <c r="S39" i="28"/>
  <c r="T39" i="28"/>
  <c r="T46" i="28"/>
  <c r="S46" i="28"/>
  <c r="T65" i="28"/>
  <c r="S65" i="28"/>
  <c r="T44" i="28"/>
  <c r="S44" i="28"/>
  <c r="S60" i="28"/>
  <c r="T60" i="28"/>
  <c r="T57" i="28"/>
  <c r="S18" i="28"/>
  <c r="T18" i="28"/>
  <c r="T56" i="28"/>
  <c r="S56" i="28"/>
  <c r="T70" i="28"/>
  <c r="S70" i="28"/>
  <c r="T68" i="28"/>
  <c r="T11" i="28"/>
  <c r="T35" i="28"/>
  <c r="T32" i="28"/>
  <c r="T10" i="28"/>
  <c r="T36" i="28"/>
  <c r="S36" i="28"/>
  <c r="T67" i="28"/>
  <c r="S67" i="28"/>
  <c r="T61" i="28"/>
  <c r="S61" i="28"/>
  <c r="T17" i="28"/>
  <c r="T16" i="28"/>
  <c r="T19" i="28"/>
  <c r="T58" i="28"/>
  <c r="S58" i="28"/>
  <c r="T62" i="28"/>
  <c r="S62" i="28"/>
  <c r="T20" i="28"/>
  <c r="S12" i="28" l="1"/>
  <c r="T1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27CDF74F-CF73-974A-B21C-313E0FA937A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3" authorId="1" shapeId="0" xr:uid="{522CD90F-F540-2347-85D8-8DF2B59A97B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P30" authorId="0" shapeId="0" xr:uid="{7764BD48-07F3-2241-A65F-2D25F80F7C8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53" authorId="0" shapeId="0" xr:uid="{719A5BE7-EAD6-1B49-B032-69F5F967613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D86404E5-3432-A34E-9E6F-9A685A32387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4B8F656B-A185-3F44-91D1-8F63D2E24C1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CC4EBF7B-534C-F349-9B03-52254513AEA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Ryan Johnston</author>
  </authors>
  <commentList>
    <comment ref="P7" authorId="0" shapeId="0" xr:uid="{B9BB29C1-AB8E-774F-8A87-F372CFC293D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508EDE8C-02BE-7842-9ADF-F8756E277E5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18" authorId="1" shapeId="0" xr:uid="{3E997A59-1E48-644E-937D-C7BBF57D0E70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43" authorId="0" shapeId="0" xr:uid="{B53F36CB-1440-6249-9A73-815DC267BE7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0" shapeId="0" xr:uid="{BA269647-824F-5F4C-8D55-90771804B8C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74" authorId="0" shapeId="0" xr:uid="{6973095A-96F3-3543-B9A2-D9BE8F3EAA2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1" authorId="0" shapeId="0" xr:uid="{E7BD4D1A-2181-FD4D-88C2-F908B10F0897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C1FF4164-2DD4-DC4C-A2A3-91BC810688A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88C5556D-2C26-B14F-AD06-9594464C962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2881D714-DFE5-6745-B80D-32834600710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1FCB54C7-B84C-5144-ADA5-BC8A79FB5BA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DC9F5A95-7518-E64F-AE24-1A1D44110145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17" authorId="1" shapeId="0" xr:uid="{51D3ABB5-7165-634F-A411-7E736E6FE1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41" authorId="0" shapeId="0" xr:uid="{FE91994B-44AE-7E40-9E3F-D95C4DB347C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0" shapeId="0" xr:uid="{C369E37D-2619-4244-8759-4D85622BBF5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1" authorId="1" shapeId="0" xr:uid="{D0A4C436-B7A0-DB46-8B39-849BC275145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69" authorId="0" shapeId="0" xr:uid="{34B44263-6148-C14D-8B64-249D40B4F71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6" authorId="0" shapeId="0" xr:uid="{947889FA-5701-CB46-B36F-9141E9605AF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79" authorId="1" shapeId="0" xr:uid="{6B24531D-E276-3F42-B244-305A8D1A167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2640F4DD-3F47-5142-987B-CF134A3B177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A98793F6-8653-7B40-B5D5-6688EF44840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585F7AE8-F04D-5043-99A2-0921ABBCC3F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67D214B1-2D03-E94B-8909-4F168A85CD0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1E4F36F2-A6AF-854B-B0F7-7004F48AF577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18" authorId="1" shapeId="0" xr:uid="{C33B2A41-5194-4945-95F2-D22B76BD53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40" authorId="0" shapeId="0" xr:uid="{3DDB2F2C-B9AC-BA41-9396-CE6F19B6384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0" shapeId="0" xr:uid="{CBCCCDF7-7021-E740-BC27-1D71E320C2D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1" authorId="1" shapeId="0" xr:uid="{1D2560A1-0E71-E74C-B370-557A97CB97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68" authorId="0" shapeId="0" xr:uid="{6EAB1AC9-1903-8F44-85BE-BCFE00F0B23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6" authorId="0" shapeId="0" xr:uid="{1F29A98F-3676-ED49-B2DA-743807B257C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79" authorId="1" shapeId="0" xr:uid="{92B910A3-87C1-E245-BB35-D018133B642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96E5976C-EE53-2848-BEE5-EC3615B6C0D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9E489B10-2E0F-A443-BB27-9C801D2315B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3B10E8AC-62E4-F94A-9689-719315590CC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5483559F-AFF1-6E49-B499-C0D7E650415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93778E16-D7AB-E947-9064-BD0C5D7B07D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0" authorId="0" shapeId="0" xr:uid="{4F3E6C6B-02D9-8146-859A-DF9162B419A2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33" authorId="0" shapeId="0" xr:uid="{12AEA219-7AB6-9B4C-B58A-0D259C2D65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1" authorId="0" shapeId="0" xr:uid="{7DEC3DDE-8281-2943-87D6-146912A1B032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58" authorId="0" shapeId="0" xr:uid="{71CB0D9A-5E66-3049-BBC1-E445D872FE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6" authorId="0" shapeId="0" xr:uid="{B55AE425-DBC6-BC49-BFBD-2D7C11A1D415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75" authorId="0" shapeId="0" xr:uid="{FAAE5D3A-A320-A44F-9157-05F5F63A7DAF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284AE48B-B4FE-0747-A419-4C1069655C1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354B8783-9ECC-7648-87CB-03BD000253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B69F88C9-29D4-7B45-9FBF-9F014C3BA39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F2EE8411-AB66-2140-893E-32DCBB2326B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B5FA9E80-1AE6-0344-B39A-4EA95CAAE8E4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0" authorId="0" shapeId="0" xr:uid="{38AA5876-C010-F449-9CD0-8D356BF43EA4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33" authorId="0" shapeId="0" xr:uid="{69A9B95B-2A71-E44A-8C69-D712A8FF804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1" authorId="0" shapeId="0" xr:uid="{D10B5E92-64E3-624E-BF4F-EEC36F1C76EF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58" authorId="0" shapeId="0" xr:uid="{FE60BC86-B421-6A48-9504-25F13AABC8B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6" authorId="0" shapeId="0" xr:uid="{7A37F7FF-070E-184C-9220-E628B061574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75" authorId="0" shapeId="0" xr:uid="{1CB1C177-AE72-5749-B3FB-4BD22F0661B2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4A71FA1F-EEBA-1441-A1B5-E28A02245B9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0BA49A19-F898-DE45-A57A-DEB296F3464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C15" authorId="0" shapeId="0" xr:uid="{410116FB-7D25-7243-9E02-C1CA99A8CA1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1" authorId="0" shapeId="0" xr:uid="{DDEC9347-4180-BD4D-93A6-C72FF3D51F2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39" authorId="0" shapeId="0" xr:uid="{9D79922E-7041-A341-9459-C4C48CB2154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45" authorId="0" shapeId="0" xr:uid="{35FBA5F2-8943-2D42-9AEB-FF27E8B66BB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63" authorId="0" shapeId="0" xr:uid="{AF8191DA-B831-CE4C-AE4E-CE7F46FB718C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0C88E9F6-EACC-2C4E-B4CE-5CA528AC804D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F783A0E3-27CD-AA40-BFDB-B8DB1E32B046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510EC76C-C6DF-D945-A531-3F3FF1C3C22E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1991819A-8FC3-2A44-BA1F-934205CA368A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51DB5A1-6639-DE46-B45D-84367999FEF2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FCF27080-9EB9-6548-85DE-F5CE96428733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7BFB481-0EAC-5749-8FF4-3992216C8714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DA86F175-3A13-F843-AA8D-4EFC0D94D05F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542DB32B-A8AB-E94B-8DA6-423C2C665D4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3" authorId="1" shapeId="0" xr:uid="{8AE67D21-6184-AF47-B1A2-DD022C459B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P30" authorId="0" shapeId="0" xr:uid="{5DFC6340-12E7-144A-9712-0B8D4817B20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53" authorId="0" shapeId="0" xr:uid="{808B3B5D-CD05-D448-81B0-A3742CBD2F2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58FA7040-9687-184A-AC39-7D565D1E105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B0009E1B-2E6F-2D4C-9308-52714AD8DCD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0CAA563A-6A28-D147-B1D4-A5A721B944E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3" authorId="1" shapeId="0" xr:uid="{73C60BA5-4219-3047-B9D8-F3C8FDC9171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Includes membership fee</t>
        </r>
      </text>
    </comment>
    <comment ref="C16" authorId="1" shapeId="0" xr:uid="{2ABE755E-C337-0844-A855-E5149F4E2A8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30" authorId="0" shapeId="0" xr:uid="{90126404-2ACB-944A-935C-321DC0B5679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52" authorId="0" shapeId="0" xr:uid="{2207826D-222D-334E-8AC7-FBBBE5C5C14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6F48E06E-9C9E-E94A-BE2F-BF87C8D4CFE2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1618D6FA-4B0C-5440-84D3-7BDFDA2674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A9F82190-3CAA-8E40-8222-80BB6976BFF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4A5A3110-689B-8D44-B709-2FCB80BDBC80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28" authorId="0" shapeId="0" xr:uid="{CF8281D8-EEB6-1046-ACAC-8EDC00926CD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35" authorId="0" shapeId="0" xr:uid="{0DF69B03-EC33-E54C-8C3C-692DB084735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48" authorId="0" shapeId="0" xr:uid="{FC6F0FB3-5F19-3C48-B4C9-613C6C624D8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5" authorId="0" shapeId="0" xr:uid="{504A4F9E-C654-A04C-BFB5-627B9AA4E416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EB03E114-CB4F-0A48-9DC3-686C151B86A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F092BC0F-0804-4C40-9250-DCAEE426D1A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Ryan Johnston</author>
  </authors>
  <commentList>
    <comment ref="P7" authorId="0" shapeId="0" xr:uid="{BECA3503-3C34-2848-B817-61F6FFBB33D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A5E3137B-F796-F54F-ABEE-726A41DDD4A1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18" authorId="1" shapeId="0" xr:uid="{BB258112-9260-C842-9BFC-2F5CC8061DC3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43" authorId="0" shapeId="0" xr:uid="{75384A69-5C07-F54A-957F-E2C15C3FFE4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0" shapeId="0" xr:uid="{D378E605-2613-184F-862C-2592B9E8C767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75" authorId="0" shapeId="0" xr:uid="{5C11EC32-02FE-FA4D-8A5F-C49E372D5D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2" authorId="0" shapeId="0" xr:uid="{FCEF6205-F323-AA4F-895D-D84B73AAB4E2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sharedStrings.xml><?xml version="1.0" encoding="utf-8"?>
<sst xmlns="http://schemas.openxmlformats.org/spreadsheetml/2006/main" count="17069" uniqueCount="1120">
  <si>
    <t>Dual Fuel discount off usage (%)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</si>
  <si>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</si>
  <si>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</si>
  <si>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</si>
  <si>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Incentive type</t>
    <phoneticPr fontId="0" type="noConversion"/>
  </si>
  <si>
    <t>Approx. incentive value ($)</t>
    <phoneticPr fontId="0" type="noConversion"/>
  </si>
  <si>
    <t>Comments</t>
    <phoneticPr fontId="0" type="noConversion"/>
  </si>
  <si>
    <t>QLD</t>
    <phoneticPr fontId="3" type="noConversion"/>
  </si>
  <si>
    <t>Ergon</t>
    <phoneticPr fontId="3" type="noConversion"/>
  </si>
  <si>
    <t>n</t>
    <phoneticPr fontId="3" type="noConversion"/>
  </si>
  <si>
    <t>Ergon Energy</t>
    <phoneticPr fontId="3" type="noConversion"/>
  </si>
  <si>
    <t>Regulated</t>
    <phoneticPr fontId="3" type="noConversion"/>
  </si>
  <si>
    <t xml:space="preserve">QLD-Single </t>
    <phoneticPr fontId="3" type="noConversion"/>
  </si>
  <si>
    <t>net</t>
    <phoneticPr fontId="3" type="noConversion"/>
  </si>
  <si>
    <t>o</t>
    <phoneticPr fontId="3" type="noConversion"/>
  </si>
  <si>
    <t>Ergon</t>
    <phoneticPr fontId="3" type="noConversion"/>
  </si>
  <si>
    <t>Controlled</t>
    <phoneticPr fontId="3" type="noConversion"/>
  </si>
  <si>
    <t>QLD-Two rate</t>
    <phoneticPr fontId="3" type="noConversion"/>
  </si>
  <si>
    <t>TOU</t>
    <phoneticPr fontId="3" type="noConversion"/>
  </si>
  <si>
    <t>Ergon-TOU</t>
    <phoneticPr fontId="3" type="noConversion"/>
  </si>
  <si>
    <t>s</t>
    <phoneticPr fontId="3" type="noConversion"/>
  </si>
  <si>
    <t>REGIONAL QUEENSLAND, ERGON NETWORK</t>
    <phoneticPr fontId="3" type="noConversion"/>
  </si>
  <si>
    <t>Peak</t>
    <phoneticPr fontId="3" type="noConversion"/>
  </si>
  <si>
    <t>Annual bill (incl GST)</t>
  </si>
  <si>
    <t>Small Business Regulated Electricity Offers</t>
  </si>
  <si>
    <t>Minimum monthly demand charged (kW)</t>
    <phoneticPr fontId="8" type="noConversion"/>
  </si>
  <si>
    <t>QLD</t>
    <phoneticPr fontId="8" type="noConversion"/>
  </si>
  <si>
    <t>Ergon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</si>
  <si>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</si>
  <si>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</si>
  <si>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</si>
  <si>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Ergon Energy</t>
    <phoneticPr fontId="8" type="noConversion"/>
  </si>
  <si>
    <t>Regulated</t>
    <phoneticPr fontId="8" type="noConversion"/>
  </si>
  <si>
    <t>net</t>
    <phoneticPr fontId="8" type="noConversion"/>
  </si>
  <si>
    <t>o</t>
    <phoneticPr fontId="8" type="noConversion"/>
  </si>
  <si>
    <t>n</t>
    <phoneticPr fontId="8" type="noConversion"/>
  </si>
  <si>
    <t>https://www.ergon.com.au/__data/assets/pdf_file/0010/344809/Energy-Price-Factsheet-Business-1-July-2016-to-30-June-2017.pdf</t>
  </si>
  <si>
    <t>Controlled</t>
    <phoneticPr fontId="8" type="noConversion"/>
  </si>
  <si>
    <t>y</t>
    <phoneticPr fontId="8" type="noConversion"/>
  </si>
  <si>
    <t>QLD-Controlled 1</t>
    <phoneticPr fontId="8" type="noConversion"/>
  </si>
  <si>
    <t>TOU</t>
    <phoneticPr fontId="8" type="noConversion"/>
  </si>
  <si>
    <t>Ergon-TOU</t>
    <phoneticPr fontId="8" type="noConversion"/>
  </si>
  <si>
    <t>s</t>
    <phoneticPr fontId="8" type="noConversion"/>
  </si>
  <si>
    <t>QLD Networks:</t>
  </si>
  <si>
    <t>Energex</t>
  </si>
  <si>
    <t>Ergon</t>
  </si>
  <si>
    <t>$50 account credit if signing up online</t>
    <phoneticPr fontId="8" type="noConversion"/>
  </si>
  <si>
    <t xml:space="preserve">Small Business Electricity Market Offers </t>
  </si>
  <si>
    <t>Powershop</t>
  </si>
  <si>
    <t>Energy Locals</t>
  </si>
  <si>
    <t>Red Energy</t>
  </si>
  <si>
    <t>Simply Energy</t>
  </si>
  <si>
    <t>April</t>
  </si>
  <si>
    <t>Tab colors:</t>
  </si>
  <si>
    <t>QLD Workbook 1 - Electricity offers</t>
  </si>
  <si>
    <t>Timestamp</t>
    <phoneticPr fontId="0" type="noConversion"/>
  </si>
  <si>
    <t>DB</t>
    <phoneticPr fontId="0" type="noConversion"/>
  </si>
  <si>
    <t>Solar (y/n)</t>
    <phoneticPr fontId="0" type="noConversion"/>
  </si>
  <si>
    <t>Restricted eligibility? (n/so/nso)</t>
    <phoneticPr fontId="0" type="noConversion"/>
  </si>
  <si>
    <t>Peak 2nd rate (c/kWh)</t>
    <phoneticPr fontId="0" type="noConversion"/>
  </si>
  <si>
    <t>Peak 3rd step (kWh)</t>
    <phoneticPr fontId="0" type="noConversion"/>
  </si>
  <si>
    <t>Peak 4th rate (c/kWh)</t>
    <phoneticPr fontId="0" type="noConversion"/>
  </si>
  <si>
    <t>Seasonal: peak/ off-peak rate (c/kWh)</t>
    <phoneticPr fontId="0" type="noConversion"/>
  </si>
  <si>
    <t>Off-peak rate (c/kWh)</t>
    <phoneticPr fontId="0" type="noConversion"/>
  </si>
  <si>
    <t>Off peak 1st step (kWh)</t>
    <phoneticPr fontId="0" type="noConversion"/>
  </si>
  <si>
    <t>Off peak 2nd step (kWh)</t>
    <phoneticPr fontId="0" type="noConversion"/>
  </si>
  <si>
    <t>Off peak 3rd step (kWh)</t>
    <phoneticPr fontId="0" type="noConversion"/>
  </si>
  <si>
    <t>Seasonal: Off-peak/ Off-peak rate (c/kWh)</t>
    <phoneticPr fontId="0" type="noConversion"/>
  </si>
  <si>
    <t>Cont' off peak</t>
    <phoneticPr fontId="0" type="noConversion"/>
  </si>
  <si>
    <t>Cont' off peak 2nd rate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</si>
  <si>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</si>
  <si>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</si>
  <si>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</si>
  <si>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</si>
  <si>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</si>
  <si>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Shoulder Capacity charge  (c/kVA/day)</t>
    <phoneticPr fontId="0" type="noConversion"/>
  </si>
  <si>
    <t>Off-peak Capacity charge  (c/kVA/day)</t>
    <phoneticPr fontId="0" type="noConversion"/>
  </si>
  <si>
    <t>Time structure Code</t>
    <phoneticPr fontId="0" type="noConversion"/>
  </si>
  <si>
    <t>Summer or winter peak (s/w)</t>
    <phoneticPr fontId="0" type="noConversion"/>
  </si>
  <si>
    <t>Number of peak months</t>
    <phoneticPr fontId="0" type="noConversion"/>
  </si>
  <si>
    <t>FIT (c/kWh)</t>
    <phoneticPr fontId="0" type="noConversion"/>
  </si>
  <si>
    <t>Green (y/n/o)</t>
    <phoneticPr fontId="0" type="noConversion"/>
  </si>
  <si>
    <t>Green note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</si>
  <si>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</si>
  <si>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</si>
  <si>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</si>
  <si>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</si>
  <si>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</si>
  <si>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</si>
  <si>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</si>
  <si>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y</t>
    <phoneticPr fontId="8" type="noConversion"/>
  </si>
  <si>
    <t>Single</t>
    <phoneticPr fontId="8" type="noConversion"/>
  </si>
  <si>
    <t>ERM Power</t>
    <phoneticPr fontId="8" type="noConversion"/>
  </si>
  <si>
    <t>Adjustable</t>
    <phoneticPr fontId="8" type="noConversion"/>
  </si>
  <si>
    <t>net</t>
    <phoneticPr fontId="8" type="noConversion"/>
  </si>
  <si>
    <t>Single</t>
    <phoneticPr fontId="8" type="noConversion"/>
  </si>
  <si>
    <t>Origin Energy</t>
    <phoneticPr fontId="8" type="noConversion"/>
  </si>
  <si>
    <t>Business Saver</t>
    <phoneticPr fontId="8" type="noConversion"/>
  </si>
  <si>
    <t>net</t>
    <phoneticPr fontId="8" type="noConversion"/>
  </si>
  <si>
    <t>Also available with 2 years benefit period</t>
    <phoneticPr fontId="8" type="noConversion"/>
  </si>
  <si>
    <t>nso</t>
    <phoneticPr fontId="8" type="noConversion"/>
  </si>
  <si>
    <t>Powerdirect</t>
    <phoneticPr fontId="8" type="noConversion"/>
  </si>
  <si>
    <t>Discount included</t>
    <phoneticPr fontId="8" type="noConversion"/>
  </si>
  <si>
    <t>Powershop</t>
    <phoneticPr fontId="8" type="noConversion"/>
  </si>
  <si>
    <t>Standard Saver</t>
    <phoneticPr fontId="8" type="noConversion"/>
  </si>
  <si>
    <t>Monthly e-billing.</t>
    <phoneticPr fontId="8" type="noConversion"/>
  </si>
  <si>
    <t>Controlled</t>
    <phoneticPr fontId="8" type="noConversion"/>
  </si>
  <si>
    <t>AGL</t>
    <phoneticPr fontId="8" type="noConversion"/>
  </si>
  <si>
    <t>QLD-Controlled 1</t>
    <phoneticPr fontId="8" type="noConversion"/>
  </si>
  <si>
    <t>Controlled</t>
    <phoneticPr fontId="8" type="noConversion"/>
  </si>
  <si>
    <t>Diamond Energy</t>
    <phoneticPr fontId="8" type="noConversion"/>
  </si>
  <si>
    <t>QLD-Controlled 1</t>
    <phoneticPr fontId="8" type="noConversion"/>
  </si>
  <si>
    <t>net</t>
    <phoneticPr fontId="8" type="noConversion"/>
  </si>
  <si>
    <t>n</t>
    <phoneticPr fontId="8" type="noConversion"/>
  </si>
  <si>
    <t>Energex</t>
    <phoneticPr fontId="8" type="noConversion"/>
  </si>
  <si>
    <t>Two Rate</t>
    <phoneticPr fontId="8" type="noConversion"/>
  </si>
  <si>
    <t>n</t>
    <phoneticPr fontId="8" type="noConversion"/>
  </si>
  <si>
    <t>QLD-Two rate</t>
    <phoneticPr fontId="8" type="noConversion"/>
  </si>
  <si>
    <t>Click Energy</t>
    <phoneticPr fontId="8" type="noConversion"/>
  </si>
  <si>
    <t>QLD-Two rate</t>
    <phoneticPr fontId="8" type="noConversion"/>
  </si>
  <si>
    <t>Two rate</t>
    <phoneticPr fontId="8" type="noConversion"/>
  </si>
  <si>
    <t>Energy Locals</t>
    <phoneticPr fontId="8" type="noConversion"/>
  </si>
  <si>
    <t>Market offer</t>
    <phoneticPr fontId="8" type="noConversion"/>
  </si>
  <si>
    <t>o</t>
    <phoneticPr fontId="8" type="noConversion"/>
  </si>
  <si>
    <t>Red Energy</t>
    <phoneticPr fontId="8" type="noConversion"/>
  </si>
  <si>
    <t>Easy Saver</t>
    <phoneticPr fontId="8" type="noConversion"/>
  </si>
  <si>
    <t>Simply Energy</t>
    <phoneticPr fontId="8" type="noConversion"/>
  </si>
  <si>
    <t>Business Save Online</t>
    <phoneticPr fontId="8" type="noConversion"/>
  </si>
  <si>
    <t>$50 account credit if signing up online</t>
    <phoneticPr fontId="8" type="noConversion"/>
  </si>
  <si>
    <t>Account credit</t>
    <phoneticPr fontId="8" type="noConversion"/>
  </si>
  <si>
    <t>Summer or winter peak (s/w)</t>
    <phoneticPr fontId="0" type="noConversion"/>
  </si>
  <si>
    <t>solar (net/gross)</t>
  </si>
  <si>
    <t>ERM Power</t>
    <phoneticPr fontId="3" type="noConversion"/>
  </si>
  <si>
    <t>Adjustable</t>
    <phoneticPr fontId="3" type="noConversion"/>
  </si>
  <si>
    <t>Origin Energy</t>
    <phoneticPr fontId="3" type="noConversion"/>
  </si>
  <si>
    <t>Shoulder Capacity charge  (c/kVA/day)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</si>
  <si>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</si>
  <si>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</si>
  <si>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</si>
  <si>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Dual fuel condition? (y/n)</t>
    <phoneticPr fontId="0" type="noConversion"/>
  </si>
  <si>
    <t>Comments</t>
    <phoneticPr fontId="0" type="noConversion"/>
  </si>
  <si>
    <t>Two rate</t>
    <phoneticPr fontId="3" type="noConversion"/>
  </si>
  <si>
    <t>Also available with 2 years benefit period</t>
    <phoneticPr fontId="3" type="noConversion"/>
  </si>
  <si>
    <t>Solar meter fee (c/day)</t>
  </si>
  <si>
    <t>Retailer</t>
  </si>
  <si>
    <t>Supply (c/day)</t>
  </si>
  <si>
    <t>block type</t>
  </si>
  <si>
    <t>Peak 2nd rate (c/kWh)</t>
    <phoneticPr fontId="0" type="noConversion"/>
  </si>
  <si>
    <t>Peak 2nd step (kWh)</t>
    <phoneticPr fontId="0" type="noConversion"/>
  </si>
  <si>
    <t>Peak 3rd rate (c/kWh)</t>
    <phoneticPr fontId="0" type="noConversion"/>
  </si>
  <si>
    <t>Peak 3rd step (kWh)</t>
    <phoneticPr fontId="0" type="noConversion"/>
  </si>
  <si>
    <t>net</t>
    <phoneticPr fontId="3" type="noConversion"/>
  </si>
  <si>
    <t>Click Energy</t>
    <phoneticPr fontId="3" type="noConversion"/>
  </si>
  <si>
    <t>Click Business</t>
    <phoneticPr fontId="3" type="noConversion"/>
  </si>
  <si>
    <t>Single</t>
    <phoneticPr fontId="3" type="noConversion"/>
  </si>
  <si>
    <t>Incentive type</t>
    <phoneticPr fontId="0" type="noConversion"/>
  </si>
  <si>
    <t>Approx. incentive value ($)</t>
    <phoneticPr fontId="0" type="noConversion"/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</si>
  <si>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</si>
  <si>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</si>
  <si>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</si>
  <si>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</si>
  <si>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</si>
  <si>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Everyday Saver Business</t>
    <phoneticPr fontId="3" type="noConversion"/>
  </si>
  <si>
    <t>Cont' off peak</t>
    <phoneticPr fontId="0" type="noConversion"/>
  </si>
  <si>
    <t>Cont' off peak 1st step (kWh)</t>
    <phoneticPr fontId="0" type="noConversion"/>
  </si>
  <si>
    <t>Cont' off peak 2nd rate</t>
    <phoneticPr fontId="0" type="noConversion"/>
  </si>
  <si>
    <t>QLD</t>
    <phoneticPr fontId="8" type="noConversion"/>
  </si>
  <si>
    <t>Energex</t>
    <phoneticPr fontId="8" type="noConversion"/>
  </si>
  <si>
    <t>Single</t>
    <phoneticPr fontId="8" type="noConversion"/>
  </si>
  <si>
    <t>n</t>
    <phoneticPr fontId="8" type="noConversion"/>
  </si>
  <si>
    <t>nso</t>
    <phoneticPr fontId="8" type="noConversion"/>
  </si>
  <si>
    <t>AGL</t>
    <phoneticPr fontId="8" type="noConversion"/>
  </si>
  <si>
    <t>Business Savers</t>
    <phoneticPr fontId="8" type="noConversion"/>
  </si>
  <si>
    <t xml:space="preserve">QLD-Single </t>
    <phoneticPr fontId="8" type="noConversion"/>
  </si>
  <si>
    <t>o</t>
    <phoneticPr fontId="8" type="noConversion"/>
  </si>
  <si>
    <t>n</t>
    <phoneticPr fontId="8" type="noConversion"/>
  </si>
  <si>
    <t>Unchanged</t>
    <phoneticPr fontId="8" type="noConversion"/>
  </si>
  <si>
    <t>Energex</t>
    <phoneticPr fontId="8" type="noConversion"/>
  </si>
  <si>
    <t>nso</t>
    <phoneticPr fontId="8" type="noConversion"/>
  </si>
  <si>
    <t>Click Energy</t>
    <phoneticPr fontId="8" type="noConversion"/>
  </si>
  <si>
    <t>Click Business</t>
    <phoneticPr fontId="8" type="noConversion"/>
  </si>
  <si>
    <t>Monthly E-billing</t>
    <phoneticPr fontId="8" type="noConversion"/>
  </si>
  <si>
    <t>Single</t>
    <phoneticPr fontId="8" type="noConversion"/>
  </si>
  <si>
    <t>y</t>
    <phoneticPr fontId="8" type="noConversion"/>
  </si>
  <si>
    <t>Diamond Energy</t>
    <phoneticPr fontId="8" type="noConversion"/>
  </si>
  <si>
    <t>Pay on time discount</t>
    <phoneticPr fontId="8" type="noConversion"/>
  </si>
  <si>
    <t>n</t>
    <phoneticPr fontId="8" type="noConversion"/>
  </si>
  <si>
    <t>net</t>
    <phoneticPr fontId="8" type="noConversion"/>
  </si>
  <si>
    <t>o</t>
    <phoneticPr fontId="8" type="noConversion"/>
  </si>
  <si>
    <t>y</t>
    <phoneticPr fontId="8" type="noConversion"/>
  </si>
  <si>
    <t>EnergyAustralia</t>
    <phoneticPr fontId="8" type="noConversion"/>
  </si>
  <si>
    <t>Everyday Saver Business</t>
    <phoneticPr fontId="8" type="noConversion"/>
  </si>
  <si>
    <t>net</t>
    <phoneticPr fontId="8" type="noConversion"/>
  </si>
  <si>
    <t>o</t>
    <phoneticPr fontId="8" type="noConversion"/>
  </si>
  <si>
    <t>Annual bill incl guaranteed discounts</t>
  </si>
  <si>
    <t>Annual bill incl conditional discounts</t>
  </si>
  <si>
    <t>Effective from</t>
    <phoneticPr fontId="0" type="noConversion"/>
  </si>
  <si>
    <t>Solar (y/n)</t>
    <phoneticPr fontId="0" type="noConversion"/>
  </si>
  <si>
    <t>Insert quarterly consumption (kWh):</t>
  </si>
  <si>
    <t>ID</t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</si>
  <si>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</si>
  <si>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</si>
  <si>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</si>
  <si>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</si>
  <si>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Supply charge</t>
  </si>
  <si>
    <t>Peak balance</t>
  </si>
  <si>
    <t>Quarterly bill</t>
  </si>
  <si>
    <t>Annual bill (excl GST)</t>
  </si>
  <si>
    <t>Off-peak rate (c/kWh)</t>
    <phoneticPr fontId="0" type="noConversion"/>
  </si>
  <si>
    <t>Off peak 1st step (kWh)</t>
    <phoneticPr fontId="0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</si>
  <si>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</si>
  <si>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</si>
  <si>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</si>
  <si>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Off peak 3rd step (kWh)</t>
    <phoneticPr fontId="0" type="noConversion"/>
  </si>
  <si>
    <t>QLD-Two rate</t>
    <phoneticPr fontId="3" type="noConversion"/>
  </si>
  <si>
    <t>QLD</t>
    <phoneticPr fontId="3" type="noConversion"/>
  </si>
  <si>
    <t>Energex</t>
    <phoneticPr fontId="3" type="noConversion"/>
  </si>
  <si>
    <t>Seasonal: Off-peak/ Off-peak rate (c/kWh)</t>
    <phoneticPr fontId="0" type="noConversion"/>
  </si>
  <si>
    <t>Insert off-peak proportion (%):</t>
  </si>
  <si>
    <t>Off-Peak</t>
  </si>
  <si>
    <t>Two Rate</t>
  </si>
  <si>
    <t>SOUTH EAST QUEENSLAND, ENERGEX NETWORK</t>
    <phoneticPr fontId="3" type="noConversion"/>
  </si>
  <si>
    <t>FIT (c/kWh)</t>
    <phoneticPr fontId="0" type="noConversion"/>
  </si>
  <si>
    <t>Green (y/n/o)</t>
    <phoneticPr fontId="0" type="noConversion"/>
  </si>
  <si>
    <t>Green note</t>
    <phoneticPr fontId="0" type="noConversion"/>
  </si>
  <si>
    <t>Monthly E-billing</t>
    <phoneticPr fontId="3" type="noConversion"/>
  </si>
  <si>
    <t>Time structure Code</t>
    <phoneticPr fontId="0" type="noConversion"/>
  </si>
  <si>
    <t>Number of peak months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</si>
  <si>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</si>
  <si>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</si>
  <si>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</si>
  <si>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</si>
  <si>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</si>
  <si>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</si>
  <si>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Restricted eligibility? (n/so/nso)</t>
    <phoneticPr fontId="0" type="noConversion"/>
  </si>
  <si>
    <t>Powerdirect</t>
    <phoneticPr fontId="3" type="noConversion"/>
  </si>
  <si>
    <t>Discount included</t>
    <phoneticPr fontId="3" type="noConversion"/>
  </si>
  <si>
    <t>Seasonal: peak/ off-peak rate (c/kWh)</t>
    <phoneticPr fontId="0" type="noConversion"/>
  </si>
  <si>
    <t>Other incentives</t>
    <phoneticPr fontId="0" type="noConversion"/>
  </si>
  <si>
    <t>Single rate</t>
  </si>
  <si>
    <t>Off peak 4th rate (c/kWh)</t>
    <phoneticPr fontId="0" type="noConversion"/>
  </si>
  <si>
    <t>Seasonal tariff with non-seasonal off-peak rate (c/kWh)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</si>
  <si>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</si>
  <si>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</si>
  <si>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</si>
  <si>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Shoulder (c/kWh)</t>
    <phoneticPr fontId="0" type="noConversion"/>
  </si>
  <si>
    <t>Split week tariff: Shoulder - weekdays (c/kWh)</t>
    <phoneticPr fontId="0" type="noConversion"/>
  </si>
  <si>
    <t>Seasonal? (y/n)</t>
    <phoneticPr fontId="0" type="noConversion"/>
  </si>
  <si>
    <t>Business Premium</t>
    <phoneticPr fontId="3" type="noConversion"/>
  </si>
  <si>
    <t>Dedicated account management team</t>
    <phoneticPr fontId="3" type="noConversion"/>
  </si>
  <si>
    <t>Two Rate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</si>
  <si>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</si>
  <si>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</si>
  <si>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</si>
  <si>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</si>
  <si>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</si>
  <si>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</si>
  <si>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</si>
  <si>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</si>
  <si>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>Lumo Energy</t>
    <phoneticPr fontId="3" type="noConversion"/>
  </si>
  <si>
    <t>Diamond Energy</t>
    <phoneticPr fontId="3" type="noConversion"/>
  </si>
  <si>
    <t>Pay on time discount</t>
    <phoneticPr fontId="3" type="noConversion"/>
  </si>
  <si>
    <t>EnergyAustralia</t>
    <phoneticPr fontId="3" type="noConversion"/>
  </si>
  <si>
    <t>Contract length (months)</t>
  </si>
  <si>
    <t>Exit fee (yes/no)</t>
  </si>
  <si>
    <t>Controlled load</t>
  </si>
  <si>
    <t>Insert peak proportion (%):</t>
  </si>
  <si>
    <t>Insert controlled off-peak proportion (%):</t>
  </si>
  <si>
    <t>Off-peak Capacity charge  (c/kVA/day)</t>
    <phoneticPr fontId="0" type="noConversion"/>
  </si>
  <si>
    <t xml:space="preserve">QLD-Single </t>
    <phoneticPr fontId="3" type="noConversion"/>
  </si>
  <si>
    <t xml:space="preserve">Small Business Electricity Offers 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</si>
  <si>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</si>
  <si>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</si>
  <si>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n</t>
    <phoneticPr fontId="3" type="noConversion"/>
  </si>
  <si>
    <t>o</t>
    <phoneticPr fontId="3" type="noConversion"/>
  </si>
  <si>
    <t>$25 credit if signing up online</t>
    <phoneticPr fontId="3" type="noConversion"/>
  </si>
  <si>
    <t>Account credit</t>
  </si>
  <si>
    <t>Controlled</t>
    <phoneticPr fontId="3" type="noConversion"/>
  </si>
  <si>
    <t>nso</t>
    <phoneticPr fontId="3" type="noConversion"/>
  </si>
  <si>
    <t>AGL</t>
    <phoneticPr fontId="3" type="noConversion"/>
  </si>
  <si>
    <t>Business Savers</t>
    <phoneticPr fontId="3" type="noConversion"/>
  </si>
  <si>
    <t>QLD-Controlled 1</t>
    <phoneticPr fontId="3" type="noConversion"/>
  </si>
  <si>
    <t>y</t>
    <phoneticPr fontId="3" type="noConversion"/>
  </si>
  <si>
    <t>Urth Energy</t>
    <phoneticPr fontId="3" type="noConversion"/>
  </si>
  <si>
    <t>Market offer</t>
    <phoneticPr fontId="3" type="noConversion"/>
  </si>
  <si>
    <t>Guaranteed discount off bill (%)</t>
    <phoneticPr fontId="0" type="noConversion"/>
  </si>
  <si>
    <t>Guaranteed discount off bill (%)</t>
  </si>
  <si>
    <t>Guaranteed discount off usage (%)</t>
  </si>
  <si>
    <t>POT discount off bill (%)</t>
  </si>
  <si>
    <t>POT discount off usage (%)</t>
  </si>
  <si>
    <t>The Energex network (South East Queensland/SEQ)</t>
    <phoneticPr fontId="3" type="noConversion"/>
  </si>
  <si>
    <t>this analysis include the three most common electricity offers based on meter type:</t>
  </si>
  <si>
    <t xml:space="preserve">1) Single rate (also known as flat rate). </t>
    <phoneticPr fontId="3" type="noConversion"/>
  </si>
  <si>
    <t>*All supply charges published as quarterly charges have been divided by 91 days.</t>
  </si>
  <si>
    <t>*All daily inclining block thresholds have been multiplied by 91 to calculate quarterly bills.</t>
    <phoneticPr fontId="3" type="noConversion"/>
  </si>
  <si>
    <t xml:space="preserve">changes to SME energy offers in the Queensland.  </t>
    <phoneticPr fontId="3" type="noConversion"/>
  </si>
  <si>
    <t>2) Controlled load (also known as dedicated circuit). Typically used for hot water and heating.</t>
    <phoneticPr fontId="3" type="noConversion"/>
  </si>
  <si>
    <t xml:space="preserve">3) Two rate (Also known as Time of Use/TOU). </t>
    <phoneticPr fontId="3" type="noConversion"/>
  </si>
  <si>
    <t>AGL</t>
  </si>
  <si>
    <t>Click Energy</t>
  </si>
  <si>
    <t>Diamond Energy</t>
  </si>
  <si>
    <t>EnergyAustralia</t>
  </si>
  <si>
    <t>Origin Energy</t>
  </si>
  <si>
    <t>Powerdirect</t>
  </si>
  <si>
    <t>QLD Retailers:</t>
    <phoneticPr fontId="3" type="noConversion"/>
  </si>
  <si>
    <t>The Ergon network (northern and rural Queensland)</t>
    <phoneticPr fontId="3" type="noConversion"/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</si>
  <si>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</si>
  <si>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</si>
  <si>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</si>
  <si>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</si>
  <si>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</si>
  <si>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</si>
  <si>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</si>
  <si>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</si>
  <si>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*As SME electricity offers currently depend on the type of metering installed at the premises,</t>
    <phoneticPr fontId="3" type="noConversion"/>
  </si>
  <si>
    <t>Name</t>
    <phoneticPr fontId="0" type="noConversion"/>
  </si>
  <si>
    <t>Single or peak rate (c/kWh)</t>
    <phoneticPr fontId="0" type="noConversion"/>
  </si>
  <si>
    <t>Peak 1st step (kWh)</t>
    <phoneticPr fontId="0" type="noConversion"/>
  </si>
  <si>
    <t>Peak 4th rate (c/kWh)</t>
    <phoneticPr fontId="0" type="noConversion"/>
  </si>
  <si>
    <t>Peak</t>
    <phoneticPr fontId="3" type="noConversion"/>
  </si>
  <si>
    <t>Offer</t>
  </si>
  <si>
    <t>Business Saver</t>
    <phoneticPr fontId="3" type="noConversion"/>
  </si>
  <si>
    <t>Contract length (months)</t>
    <phoneticPr fontId="0" type="noConversion"/>
  </si>
  <si>
    <t>ETF (Y/N)</t>
    <phoneticPr fontId="0" type="noConversion"/>
  </si>
  <si>
    <t>October</t>
  </si>
  <si>
    <t>QLD</t>
    <phoneticPr fontId="9" type="noConversion"/>
  </si>
  <si>
    <t>Energex</t>
    <phoneticPr fontId="9" type="noConversion"/>
  </si>
  <si>
    <t>Single</t>
    <phoneticPr fontId="9" type="noConversion"/>
  </si>
  <si>
    <t>n</t>
    <phoneticPr fontId="9" type="noConversion"/>
  </si>
  <si>
    <t>nso</t>
    <phoneticPr fontId="9" type="noConversion"/>
  </si>
  <si>
    <t>AGL</t>
    <phoneticPr fontId="9" type="noConversion"/>
  </si>
  <si>
    <t>Business Savers</t>
    <phoneticPr fontId="9" type="noConversion"/>
  </si>
  <si>
    <t xml:space="preserve">QLD-Single </t>
    <phoneticPr fontId="9" type="noConversion"/>
  </si>
  <si>
    <t>n</t>
    <phoneticPr fontId="9" type="noConversion"/>
  </si>
  <si>
    <t>o</t>
    <phoneticPr fontId="9" type="noConversion"/>
  </si>
  <si>
    <t>Energex</t>
    <phoneticPr fontId="9" type="noConversion"/>
  </si>
  <si>
    <t>Single</t>
    <phoneticPr fontId="9" type="noConversion"/>
  </si>
  <si>
    <t>nso</t>
    <phoneticPr fontId="9" type="noConversion"/>
  </si>
  <si>
    <t>Click Energy</t>
    <phoneticPr fontId="9" type="noConversion"/>
  </si>
  <si>
    <t>Click Business</t>
    <phoneticPr fontId="9" type="noConversion"/>
  </si>
  <si>
    <t>Monthly E-billing</t>
    <phoneticPr fontId="9" type="noConversion"/>
  </si>
  <si>
    <t>Single</t>
    <phoneticPr fontId="9" type="noConversion"/>
  </si>
  <si>
    <t>y</t>
    <phoneticPr fontId="9" type="noConversion"/>
  </si>
  <si>
    <t>Diamond Energy</t>
    <phoneticPr fontId="9" type="noConversion"/>
  </si>
  <si>
    <t>Pay on time discount</t>
    <phoneticPr fontId="9" type="noConversion"/>
  </si>
  <si>
    <t>net</t>
    <phoneticPr fontId="9" type="noConversion"/>
  </si>
  <si>
    <t>o</t>
    <phoneticPr fontId="9" type="noConversion"/>
  </si>
  <si>
    <t>y</t>
    <phoneticPr fontId="9" type="noConversion"/>
  </si>
  <si>
    <t>EnergyAustralia</t>
    <phoneticPr fontId="9" type="noConversion"/>
  </si>
  <si>
    <t>Everyday Saver Business</t>
    <phoneticPr fontId="9" type="noConversion"/>
  </si>
  <si>
    <t>net</t>
    <phoneticPr fontId="9" type="noConversion"/>
  </si>
  <si>
    <t>o</t>
    <phoneticPr fontId="9" type="noConversion"/>
  </si>
  <si>
    <t>ERM Power</t>
    <phoneticPr fontId="9" type="noConversion"/>
  </si>
  <si>
    <t>Adjustable</t>
    <phoneticPr fontId="9" type="noConversion"/>
  </si>
  <si>
    <t>Origin Energy</t>
    <phoneticPr fontId="9" type="noConversion"/>
  </si>
  <si>
    <t>Business Saver</t>
    <phoneticPr fontId="9" type="noConversion"/>
  </si>
  <si>
    <t>net</t>
    <phoneticPr fontId="9" type="noConversion"/>
  </si>
  <si>
    <t>y</t>
    <phoneticPr fontId="9" type="noConversion"/>
  </si>
  <si>
    <t>Also available with 2 years benefit period</t>
    <phoneticPr fontId="9" type="noConversion"/>
  </si>
  <si>
    <t>nso</t>
    <phoneticPr fontId="9" type="noConversion"/>
  </si>
  <si>
    <t>Powerdirect</t>
    <phoneticPr fontId="9" type="noConversion"/>
  </si>
  <si>
    <t>Discount included</t>
    <phoneticPr fontId="9" type="noConversion"/>
  </si>
  <si>
    <t>n</t>
    <phoneticPr fontId="9" type="noConversion"/>
  </si>
  <si>
    <t>Energex</t>
    <phoneticPr fontId="9" type="noConversion"/>
  </si>
  <si>
    <t>Powershop</t>
    <phoneticPr fontId="9" type="noConversion"/>
  </si>
  <si>
    <t>Standard Saver</t>
    <phoneticPr fontId="9" type="noConversion"/>
  </si>
  <si>
    <t>Free smart meter</t>
    <phoneticPr fontId="9" type="noConversion"/>
  </si>
  <si>
    <t>Monthly e-billing.</t>
    <phoneticPr fontId="9" type="noConversion"/>
  </si>
  <si>
    <t>Energex</t>
    <phoneticPr fontId="9" type="noConversion"/>
  </si>
  <si>
    <t>Single</t>
    <phoneticPr fontId="9" type="noConversion"/>
  </si>
  <si>
    <t>n</t>
    <phoneticPr fontId="9" type="noConversion"/>
  </si>
  <si>
    <t>Energy Locals</t>
    <phoneticPr fontId="9" type="noConversion"/>
  </si>
  <si>
    <t>Market offer</t>
    <phoneticPr fontId="9" type="noConversion"/>
  </si>
  <si>
    <t>Rates fixed until 1 July 2018</t>
  </si>
  <si>
    <t>Energex</t>
    <phoneticPr fontId="9" type="noConversion"/>
  </si>
  <si>
    <t>Red Energy</t>
    <phoneticPr fontId="9" type="noConversion"/>
  </si>
  <si>
    <t>Easy Saver</t>
    <phoneticPr fontId="9" type="noConversion"/>
  </si>
  <si>
    <t>Simply Energy</t>
    <phoneticPr fontId="9" type="noConversion"/>
  </si>
  <si>
    <t>Business Save Online</t>
    <phoneticPr fontId="9" type="noConversion"/>
  </si>
  <si>
    <t>n</t>
    <phoneticPr fontId="9" type="noConversion"/>
  </si>
  <si>
    <t>$50 account credit if signing up online</t>
    <phoneticPr fontId="9" type="noConversion"/>
  </si>
  <si>
    <t>Account credit</t>
    <phoneticPr fontId="9" type="noConversion"/>
  </si>
  <si>
    <t>Alinta Energy</t>
    <phoneticPr fontId="9" type="noConversion"/>
  </si>
  <si>
    <t>Business Saver Plus</t>
  </si>
  <si>
    <t>n</t>
    <phoneticPr fontId="9" type="noConversion"/>
  </si>
  <si>
    <t>Q Energy</t>
    <phoneticPr fontId="9" type="noConversion"/>
  </si>
  <si>
    <t>Flexi Biz</t>
  </si>
  <si>
    <t>y</t>
  </si>
  <si>
    <t>1st Energy</t>
    <phoneticPr fontId="9" type="noConversion"/>
  </si>
  <si>
    <t>1st Saver</t>
    <phoneticPr fontId="9" type="noConversion"/>
  </si>
  <si>
    <t>n</t>
  </si>
  <si>
    <t>Controlled</t>
    <phoneticPr fontId="9" type="noConversion"/>
  </si>
  <si>
    <t>AGL</t>
    <phoneticPr fontId="9" type="noConversion"/>
  </si>
  <si>
    <t>QLD-Controlled 1</t>
    <phoneticPr fontId="9" type="noConversion"/>
  </si>
  <si>
    <t>Controlled</t>
    <phoneticPr fontId="9" type="noConversion"/>
  </si>
  <si>
    <t>y</t>
    <phoneticPr fontId="9" type="noConversion"/>
  </si>
  <si>
    <t>Diamond Energy</t>
    <phoneticPr fontId="9" type="noConversion"/>
  </si>
  <si>
    <t>Controlled</t>
    <phoneticPr fontId="9" type="noConversion"/>
  </si>
  <si>
    <t>Origin Energy</t>
    <phoneticPr fontId="9" type="noConversion"/>
  </si>
  <si>
    <t>Powerdirect</t>
    <phoneticPr fontId="9" type="noConversion"/>
  </si>
  <si>
    <t>$50 account credit if signing up online</t>
    <phoneticPr fontId="9" type="noConversion"/>
  </si>
  <si>
    <t>Energex</t>
    <phoneticPr fontId="9" type="noConversion"/>
  </si>
  <si>
    <t>Two Rate</t>
    <phoneticPr fontId="9" type="noConversion"/>
  </si>
  <si>
    <t>QLD-Two rate</t>
    <phoneticPr fontId="9" type="noConversion"/>
  </si>
  <si>
    <t>QLD-Two rate</t>
    <phoneticPr fontId="9" type="noConversion"/>
  </si>
  <si>
    <t>Two Rate</t>
    <phoneticPr fontId="9" type="noConversion"/>
  </si>
  <si>
    <t>QLD-Two rate</t>
    <phoneticPr fontId="9" type="noConversion"/>
  </si>
  <si>
    <t>Two Rate</t>
    <phoneticPr fontId="9" type="noConversion"/>
  </si>
  <si>
    <t>QLD-Two rate</t>
    <phoneticPr fontId="9" type="noConversion"/>
  </si>
  <si>
    <t>Two Rate</t>
    <phoneticPr fontId="9" type="noConversion"/>
  </si>
  <si>
    <t>y</t>
    <phoneticPr fontId="9" type="noConversion"/>
  </si>
  <si>
    <t>Two rate</t>
    <phoneticPr fontId="9" type="noConversion"/>
  </si>
  <si>
    <t>QLD-Two rate</t>
    <phoneticPr fontId="9" type="noConversion"/>
  </si>
  <si>
    <t>QLD-Two rate</t>
    <phoneticPr fontId="9" type="noConversion"/>
  </si>
  <si>
    <t>Two Rate</t>
    <phoneticPr fontId="9" type="noConversion"/>
  </si>
  <si>
    <t>Ergon</t>
    <phoneticPr fontId="9" type="noConversion"/>
  </si>
  <si>
    <t>Ergon Energy</t>
    <phoneticPr fontId="9" type="noConversion"/>
  </si>
  <si>
    <t>Regulated</t>
    <phoneticPr fontId="9" type="noConversion"/>
  </si>
  <si>
    <t>net</t>
    <phoneticPr fontId="9" type="noConversion"/>
  </si>
  <si>
    <t>y</t>
    <phoneticPr fontId="9" type="noConversion"/>
  </si>
  <si>
    <t>TOU</t>
    <phoneticPr fontId="9" type="noConversion"/>
  </si>
  <si>
    <t>Ergon-TOU</t>
    <phoneticPr fontId="9" type="noConversion"/>
  </si>
  <si>
    <t>s</t>
    <phoneticPr fontId="9" type="noConversion"/>
  </si>
  <si>
    <t>Alinta Energy</t>
  </si>
  <si>
    <t>Q Energy</t>
  </si>
  <si>
    <t>1st Energy</t>
  </si>
  <si>
    <t>Price fix (months)</t>
  </si>
  <si>
    <t>Price fix (date)</t>
  </si>
  <si>
    <t>https://www.agl.com.au/-/media/AGLData/DistributorData/PDFs/PriceFactSheet_AGL443896MS.pdf</t>
  </si>
  <si>
    <t>Unchanged</t>
  </si>
  <si>
    <t>Not available</t>
  </si>
  <si>
    <t>http://diamondenergy.com.au/wp-content/uploads/2017/07/DER-Energy-Price-Fact-Sheet-SB-EG.pdf</t>
  </si>
  <si>
    <t>Changed</t>
  </si>
  <si>
    <t>http://www.powerdirect.com.au/src/</t>
  </si>
  <si>
    <t>Online Saver</t>
  </si>
  <si>
    <t>Free smart meter</t>
  </si>
  <si>
    <t>To qualify for Pay on Time discount you musy log in to Powershop at least once a month and buy enough of the Online Saver to cover your usage for your Account Review period. Monthly online payment.</t>
  </si>
  <si>
    <t>https://www.powershop.com.au/content/prices/qld/Energex/Business/PSH-MarketOffer-EnergexBusiness-71103.pdf</t>
  </si>
  <si>
    <t>https://assets.energylocals.com.au/EL_MO_QLD_EGX_Bus_Approved.pdf</t>
  </si>
  <si>
    <t>https://www.redenergy.com.au/docs/qld_price_fact_sheets/Red-Energy-QLD-Easy-Saver-10%25-Business-Energex.pdf</t>
  </si>
  <si>
    <t>Not available</t>
    <phoneticPr fontId="8" type="noConversion"/>
  </si>
  <si>
    <t>Alinta Energy</t>
    <phoneticPr fontId="8" type="noConversion"/>
  </si>
  <si>
    <t>https://www.alintaenergy.com.au/Alinta/media/Documents/Business-SaverPlus-Single-Rate.pdf</t>
  </si>
  <si>
    <t>Q Energy</t>
    <phoneticPr fontId="8" type="noConversion"/>
  </si>
  <si>
    <t>net</t>
  </si>
  <si>
    <t>1st Energy</t>
    <phoneticPr fontId="8" type="noConversion"/>
  </si>
  <si>
    <t>1st Saver</t>
    <phoneticPr fontId="8" type="noConversion"/>
  </si>
  <si>
    <t>http://www.1stenergy.com.au/wp-content/uploads/2017/08/Energex_BUS_M1.pdf</t>
  </si>
  <si>
    <t>Lumo Energy</t>
  </si>
  <si>
    <t>Business Premium</t>
  </si>
  <si>
    <t>https://lumoenergy.com.au/~/media/price-change/20180201%20-%20qld%20solar%20change/20180201_qld_lumo_business_premium.ashx</t>
  </si>
  <si>
    <t>Next Business Energy</t>
    <phoneticPr fontId="8" type="noConversion"/>
  </si>
  <si>
    <t>Market offer</t>
  </si>
  <si>
    <t>quarter</t>
  </si>
  <si>
    <t>Monthly billing.</t>
  </si>
  <si>
    <t>http://www.nextbusinessenergy.com.au</t>
  </si>
  <si>
    <t>Amaysim</t>
  </si>
  <si>
    <t>Business 1</t>
  </si>
  <si>
    <t>https://www.amaysim.com.au/energy/energy-price-fact-sheets/energex/business-1/101</t>
  </si>
  <si>
    <t>https://www.agl.com.au/-/media/AGLData/DistributorData/PDFs/PriceFactSheet_AGL443891MS.pdf</t>
  </si>
  <si>
    <t>https://www.alintaenergy.com.au/Alinta/media/Documents/Business-SaverPlus-Single-Rate-with-Controlled-Load-1.pdf</t>
  </si>
  <si>
    <t>https://www.agl.com.au/-/media/AGLData/DistributorData/PDFs/PriceFactSheet_AGL444067MS.pdf</t>
  </si>
  <si>
    <t>https://www.alintaenergy.com.au/Alinta/media/Documents/Business-SaverPlus-Two-Rate.pdf</t>
  </si>
  <si>
    <t>1st block</t>
  </si>
  <si>
    <t>2nd block</t>
  </si>
  <si>
    <t>Peak</t>
  </si>
  <si>
    <t>Next Business Energy</t>
  </si>
  <si>
    <t>https://www.ergon.com.au/__data/assets/pdf_file/0005/656582/Energy-Price-Factsheet-Business-1-July-2018-to-30-June-2019.pdf</t>
  </si>
  <si>
    <t>Click Business Plus</t>
  </si>
  <si>
    <t>New</t>
  </si>
  <si>
    <t>Mega Pack</t>
  </si>
  <si>
    <t>To qualify for Pay on Time discount you must purchase 3 months worth of power in advance</t>
  </si>
  <si>
    <t>Business Member</t>
  </si>
  <si>
    <t>Business Save</t>
    <phoneticPr fontId="8" type="noConversion"/>
  </si>
  <si>
    <t>https://www.qenergy.com.au/flux-content/qenergy/pdf/2017/Energex-Flexi-Biz.pdf</t>
  </si>
  <si>
    <t>Monthly billing</t>
  </si>
  <si>
    <t>Pay on time</t>
  </si>
  <si>
    <t>Ergon Energy</t>
  </si>
  <si>
    <t>QLD</t>
    <phoneticPr fontId="10" type="noConversion"/>
  </si>
  <si>
    <t>Energex</t>
    <phoneticPr fontId="10" type="noConversion"/>
  </si>
  <si>
    <t>Controlled</t>
    <phoneticPr fontId="10" type="noConversion"/>
  </si>
  <si>
    <t>1st Energy</t>
    <phoneticPr fontId="10" type="noConversion"/>
  </si>
  <si>
    <t>1st Saver</t>
    <phoneticPr fontId="10" type="noConversion"/>
  </si>
  <si>
    <t>QLD-Controlled 1</t>
    <phoneticPr fontId="10" type="noConversion"/>
  </si>
  <si>
    <t>n</t>
    <phoneticPr fontId="10" type="noConversion"/>
  </si>
  <si>
    <t>y</t>
    <phoneticPr fontId="10" type="noConversion"/>
  </si>
  <si>
    <t>AGL</t>
    <phoneticPr fontId="10" type="noConversion"/>
  </si>
  <si>
    <t>net</t>
    <phoneticPr fontId="10" type="noConversion"/>
  </si>
  <si>
    <t>o</t>
    <phoneticPr fontId="10" type="noConversion"/>
  </si>
  <si>
    <t>Business Savers</t>
    <phoneticPr fontId="10" type="noConversion"/>
  </si>
  <si>
    <t>nso</t>
    <phoneticPr fontId="10" type="noConversion"/>
  </si>
  <si>
    <t>Alinta Energy</t>
    <phoneticPr fontId="10" type="noConversion"/>
  </si>
  <si>
    <t>Corporate Saver</t>
  </si>
  <si>
    <t>Business as you go</t>
  </si>
  <si>
    <t>Click Energy</t>
    <phoneticPr fontId="10" type="noConversion"/>
  </si>
  <si>
    <t>Click Business Choice</t>
  </si>
  <si>
    <t>Monthly E-billing</t>
    <phoneticPr fontId="10" type="noConversion"/>
  </si>
  <si>
    <t>Diamond Energy</t>
    <phoneticPr fontId="10" type="noConversion"/>
  </si>
  <si>
    <t>Pay on time discount</t>
    <phoneticPr fontId="10" type="noConversion"/>
  </si>
  <si>
    <t>Energy Locals</t>
    <phoneticPr fontId="10" type="noConversion"/>
  </si>
  <si>
    <t>Unchanged</t>
    <phoneticPr fontId="10" type="noConversion"/>
  </si>
  <si>
    <t>EnergyAustralia</t>
    <phoneticPr fontId="10" type="noConversion"/>
  </si>
  <si>
    <t>Everyday Saver Business</t>
    <phoneticPr fontId="10" type="noConversion"/>
  </si>
  <si>
    <t>Next Business Energy</t>
    <phoneticPr fontId="10" type="noConversion"/>
  </si>
  <si>
    <t>Origin Energy</t>
    <phoneticPr fontId="10" type="noConversion"/>
  </si>
  <si>
    <t>Business Saver</t>
    <phoneticPr fontId="10" type="noConversion"/>
  </si>
  <si>
    <t>Also available with 2 years benefit period</t>
    <phoneticPr fontId="10" type="noConversion"/>
  </si>
  <si>
    <t>nso</t>
  </si>
  <si>
    <t>Power Club</t>
  </si>
  <si>
    <t>Powerbank Business</t>
  </si>
  <si>
    <t>n</t>
    <phoneticPr fontId="6" type="noConversion"/>
  </si>
  <si>
    <t>A refundable contribution to your powerbank of $40 per 1,000 kWh of annual consumption must be paid. Monthly billing.</t>
  </si>
  <si>
    <t>Powerdirect</t>
    <phoneticPr fontId="10" type="noConversion"/>
  </si>
  <si>
    <t>Powershop</t>
    <phoneticPr fontId="10" type="noConversion"/>
  </si>
  <si>
    <t>Auto Pay with Power Saver</t>
  </si>
  <si>
    <t>To qualify for Pay on Time discount you must log in to Powershop at least once a month and buy enough of the Power Saver to cover your usage for your Account Review period. Monthly online payment</t>
  </si>
  <si>
    <t>Q Energy</t>
    <phoneticPr fontId="10" type="noConversion"/>
  </si>
  <si>
    <t>Biz Saver</t>
  </si>
  <si>
    <t>Red Energy</t>
    <phoneticPr fontId="10" type="noConversion"/>
  </si>
  <si>
    <t>Easy Saver</t>
    <phoneticPr fontId="10" type="noConversion"/>
  </si>
  <si>
    <t>17c FIT rate for first 5 kWh/day only. 11.5 c FIT after that.</t>
  </si>
  <si>
    <t>Simply Energy</t>
    <phoneticPr fontId="10" type="noConversion"/>
  </si>
  <si>
    <t>Business Save</t>
    <phoneticPr fontId="10" type="noConversion"/>
  </si>
  <si>
    <t>$50 account credit if signing up online</t>
    <phoneticPr fontId="10" type="noConversion"/>
  </si>
  <si>
    <t>Account credit</t>
    <phoneticPr fontId="10" type="noConversion"/>
  </si>
  <si>
    <t>Single</t>
    <phoneticPr fontId="10" type="noConversion"/>
  </si>
  <si>
    <t xml:space="preserve">QLD-Single </t>
    <phoneticPr fontId="10" type="noConversion"/>
  </si>
  <si>
    <t>Two Rate</t>
    <phoneticPr fontId="10" type="noConversion"/>
  </si>
  <si>
    <t>QLD-Two rate</t>
    <phoneticPr fontId="10" type="noConversion"/>
  </si>
  <si>
    <t xml:space="preserve">*Electricity market offers and regulated offers as of April 2016, April 2017,  October 2017, April 2018, </t>
  </si>
  <si>
    <t>QLD</t>
  </si>
  <si>
    <t>Single</t>
  </si>
  <si>
    <t>Regulated</t>
  </si>
  <si>
    <t xml:space="preserve">QLD-Single </t>
  </si>
  <si>
    <t>o</t>
  </si>
  <si>
    <t>Controlled</t>
  </si>
  <si>
    <t>QLD-Controlled 1</t>
  </si>
  <si>
    <t>TOU</t>
  </si>
  <si>
    <t>Ergon-TOU</t>
  </si>
  <si>
    <t>s</t>
  </si>
  <si>
    <t>Business Essentials</t>
  </si>
  <si>
    <t>Click Business Start</t>
  </si>
  <si>
    <t>$50 gift card when switching to Click Energy</t>
  </si>
  <si>
    <t>Gift card</t>
  </si>
  <si>
    <t>https://www.energymadeeasy.gov.au/offer/982127</t>
  </si>
  <si>
    <t>Renewable Saver POT</t>
  </si>
  <si>
    <t>https://diamondenergy.com.au/epfs/business/market/energex.pdf</t>
  </si>
  <si>
    <t>Total Plan</t>
  </si>
  <si>
    <t xml:space="preserve">Flexi </t>
  </si>
  <si>
    <t>Discount Saver</t>
  </si>
  <si>
    <t>Shopper with Mega Pack</t>
  </si>
  <si>
    <t>https://s3-ap-southeast-2.amazonaws.com/psau-wordpress/wp-content/uploads/2019/06/30211407/PSH-EX-90701-MB.pdf</t>
  </si>
  <si>
    <t>Business Plus</t>
  </si>
  <si>
    <t xml:space="preserve">$30 account credit each anniversary from your supply start date </t>
  </si>
  <si>
    <t>Business Advantage</t>
  </si>
  <si>
    <t>1st Saver</t>
  </si>
  <si>
    <t>Powerclub</t>
  </si>
  <si>
    <t>https://nextbusinessenergy.com.au/wp-content/uploads/2019/06/QLD-Energex-MO-BSR-POT-NEX921102MS_CZ2.pdf</t>
  </si>
  <si>
    <t>Red Business Saver</t>
  </si>
  <si>
    <t>16.1c FIT rate for first 5 kWh/day only. 10 c FIT after that.</t>
  </si>
  <si>
    <t>Blue NRG</t>
  </si>
  <si>
    <t>Blue Saver</t>
  </si>
  <si>
    <t>Future X Power</t>
  </si>
  <si>
    <t>Flexi Saver</t>
  </si>
  <si>
    <t>https://www.energymadeeasy.gov.au/offer/982133</t>
  </si>
  <si>
    <t>QLD-Two rate</t>
  </si>
  <si>
    <t>https://www.energymadeeasy.gov.au/offer/982386</t>
  </si>
  <si>
    <t>Two rate</t>
  </si>
  <si>
    <t>https://nextbusinessenergy.com.au/wp-content/uploads/2019/06/QLD-Energex-MO-BTOU-POT-NEX921564MS_CZ2.pdf</t>
  </si>
  <si>
    <t>Service fee ($ per annum)</t>
  </si>
  <si>
    <t>Annual consumption only</t>
  </si>
  <si>
    <t>Type of discount</t>
  </si>
  <si>
    <t>Discount is inclusive or exclusive of GST</t>
  </si>
  <si>
    <t>Exclusive</t>
  </si>
  <si>
    <t>Annual bill incl guaranteed discounts (excl GST)</t>
    <phoneticPr fontId="2" type="noConversion"/>
  </si>
  <si>
    <t>Annual bill incl conditional discounts (excl GST)</t>
    <phoneticPr fontId="2" type="noConversion"/>
  </si>
  <si>
    <t>Mandatory shortened billing cycle (months)</t>
  </si>
  <si>
    <t>Source</t>
    <phoneticPr fontId="0" type="noConversion"/>
  </si>
  <si>
    <t>Update status</t>
    <phoneticPr fontId="0" type="noConversion"/>
  </si>
  <si>
    <t>Business Essentials Saver</t>
  </si>
  <si>
    <t>https://www.energymadeeasy.gov.au/plan?id=CLI40158MBE&amp;postcode=4000</t>
  </si>
  <si>
    <t>https://www.energymadeeasy.gov.au/plan?id=ORI24869MBE&amp;utm_source=Origin%20Energy&amp;utm_campaign=bpi-retailer&amp;utm_medium=retailer&amp;postcode=4000</t>
  </si>
  <si>
    <t>https://www.energymadeeasy.gov.au/plan?id=POW15448MBE&amp;postcode=4000</t>
  </si>
  <si>
    <t>https://www.powershop.com.au/app/rates/business/elec/energex/business-elec-energex-market-offer-tariff-all.pdf?v=1</t>
  </si>
  <si>
    <t>A refundable contribution to your powerbank of $40 per 1,000 kWh of annual consumption must be paid.</t>
  </si>
  <si>
    <t>https://www.energymadeeasy.gov.au/plan?id=PWR41474MBE1&amp;postcode=4000</t>
  </si>
  <si>
    <t>https://www.energymadeeasy.gov.au/plan?id=NEX42163MBE&amp;postcode=4000</t>
  </si>
  <si>
    <t>https://www.energymadeeasy.gov.au/plan?id=RED21484MBE&amp;postcode=4000</t>
  </si>
  <si>
    <t>Blue Essential</t>
  </si>
  <si>
    <t>https://www.energymadeeasy.gov.au/plan?id=BLU24759MBE&amp;postcode=4000</t>
  </si>
  <si>
    <t>https://www.energymadeeasy.gov.au/plan?id=FXP14713MBE1&amp;postcode=4000</t>
  </si>
  <si>
    <t>LPE</t>
  </si>
  <si>
    <t>https://localityenergy.com.au/uploads/images/LPE14834MBE1_CZ2.pdf#asset:44956%3Aurl</t>
  </si>
  <si>
    <t>https://www.energymadeeasy.gov.au/plan?id=CLI40162MBE&amp;postcode=4000</t>
  </si>
  <si>
    <t>https://www.energymadeeasy.gov.au/plan?id=ORI24867MBE&amp;postcode=4000</t>
  </si>
  <si>
    <t>https://www.energymadeeasy.gov.au/plan?id=POW15449MBE&amp;postcode=4000</t>
  </si>
  <si>
    <t>https://www.energymadeeasy.gov.au/plan?id=RED21485MBE&amp;postcode=4000</t>
  </si>
  <si>
    <t>https://www.energymadeeasy.gov.au/plan?id=BLU24757MBE&amp;postcode=4000</t>
  </si>
  <si>
    <t>https://www.energymadeeasy.gov.au/plan?id=FXP13791MBE1&amp;postcode=4000</t>
  </si>
  <si>
    <t>https://localityenergy.com.au/uploads/images/LPE14836MBE1_CZ2.pdf#asset:44958%3Aurl</t>
  </si>
  <si>
    <t>https://www.energymadeeasy.gov.au/plan?id=CLI40152MBE&amp;postcode=4000</t>
  </si>
  <si>
    <t>https://www.energymadeeasy.gov.au/plan?id=ORI25399MBE&amp;utm_source=Origin%20Energy&amp;utm_campaign=bpi-retailer&amp;utm_medium=retailer&amp;postcode=4000</t>
  </si>
  <si>
    <t>https://www.energymadeeasy.gov.au/plan?id=POW15468MBE&amp;utm_source=Powerdirect&amp;utm_campaign=bpi-retailer&amp;utm_medium=retailer&amp;postcode=4000</t>
  </si>
  <si>
    <t>https://www.energymadeeasy.gov.au/plan?id=PWR41433MBE1&amp;postcode=4000</t>
  </si>
  <si>
    <t>https://www.energymadeeasy.gov.au/plan?id=NEX44652MBE&amp;postcode=4000</t>
  </si>
  <si>
    <t>https://www.energymadeeasy.gov.au/plan?id=RED21768MBE&amp;postcode=4000</t>
  </si>
  <si>
    <t>https://www.energymadeeasy.gov.au/plan?id=BLU24574MBE&amp;postcode=4000</t>
  </si>
  <si>
    <t>https://localityenergy.com.au/uploads/images/LPE14868MBE1_CZ2.pdf#asset:44972%3Aurl</t>
  </si>
  <si>
    <t xml:space="preserve">  </t>
  </si>
  <si>
    <t>https://www.energymadeeasy.gov.au/plan?id=AGL15126MBE&amp;postcode=4000</t>
  </si>
  <si>
    <t>Click Business Pin</t>
  </si>
  <si>
    <t>https://www.energymadeeasy.gov.au/plan?id=CLI65376MBE&amp;postcode=4000</t>
  </si>
  <si>
    <t>https://www.energymadeeasy.gov.au/plan?id=DIA34667MBE&amp;postcode=4000</t>
  </si>
  <si>
    <t>https://www.energymadeeasy.gov.au/plan?id=ENE32417MBE&amp;utm_source=EnergyAustralia&amp;utm_campaign=bpi-retailer&amp;utm_medium=retailer&amp;postcode=4000</t>
  </si>
  <si>
    <t>https://www.energymadeeasy.gov.au/plan?id=ORI24869MBE&amp;postcode=4000</t>
  </si>
  <si>
    <t>Business Rate Saver</t>
  </si>
  <si>
    <t xml:space="preserve">Solar FiT is 16c/kWh for first 10kWh/day, after which 8.50c/kWh. </t>
  </si>
  <si>
    <t>https://www.energymadeeasy.gov.au/plan?id=LCL112019MBE&amp;postcode=4000</t>
  </si>
  <si>
    <t>Business Saver</t>
  </si>
  <si>
    <t>https://www.energymadeeasy.gov.au/plan?id=SIM61742MBE&amp;utm_source=Simply%20Energy&amp;utm_campaign=bpi-retailer&amp;utm_medium=retailer&amp;postcode=4000</t>
  </si>
  <si>
    <t>BusinessDeal</t>
  </si>
  <si>
    <t>https://www.energymadeeasy.gov.au/plan?id=ALI13076MBE&amp;postcode=4000</t>
  </si>
  <si>
    <t>1st Saver Plus</t>
  </si>
  <si>
    <t>https://www.energymadeeasy.gov.au/plan?id=1ST121609MBE&amp;postcode=4000</t>
  </si>
  <si>
    <t>Bis Flat</t>
  </si>
  <si>
    <t>https://www.energymadeeasy.gov.au/plan?id=PWR93210MBE&amp;postcode=4000</t>
  </si>
  <si>
    <t xml:space="preserve">Assured </t>
  </si>
  <si>
    <t>15c FIT rate for first 5 kWh/day only. 8 c FIT after that.</t>
  </si>
  <si>
    <t>Business Smart</t>
  </si>
  <si>
    <t>https://www.energymadeeasy.gov.au/plan?id=FXP98021MBE&amp;postcode=4000</t>
  </si>
  <si>
    <t>https://www.energymadeeasy.gov.au/plan?id=AGL15125MBE&amp;postcode=4000</t>
  </si>
  <si>
    <t>https://www.energymadeeasy.gov.au/plan?id=CLI65398MBE&amp;postcode=4000</t>
  </si>
  <si>
    <t>https://www.energymadeeasy.gov.au/plan?id=DIA34668MBE&amp;postcode=4000</t>
  </si>
  <si>
    <t>https://www.energymadeeasy.gov.au/plan?id=ENE32418MBE&amp;utm_source=EnergyAustralia&amp;utm_campaign=bpi-retailer&amp;utm_medium=retailer&amp;postcode=4000</t>
  </si>
  <si>
    <t>https://www.energymadeeasy.gov.au/plan?id=LCL112020MBE&amp;postcode=4000</t>
  </si>
  <si>
    <t>https://www.energymadeeasy.gov.au/plan?id=SIM61733MBE&amp;utm_source=Simply%20Energy&amp;utm_campaign=bpi-retailer&amp;utm_medium=retailer&amp;postcode=4000</t>
  </si>
  <si>
    <t>https://www.energymadeeasy.gov.au/plan?id=ALI13098MBE&amp;postcode=4000</t>
  </si>
  <si>
    <t>https://www.energymadeeasy.gov.au/plan?id=1ST121605MBE&amp;postcode=4000</t>
  </si>
  <si>
    <t>https://www.energymadeeasy.gov.au/plan?id=FXP98023MBE&amp;utm_source=Future%20X%20Power&amp;utm_campaign=bpi-retailer&amp;utm_medium=retailer&amp;postcode=4000</t>
  </si>
  <si>
    <t>https://www.energymadeeasy.gov.au/plan?id=AGL15012MBE&amp;postcode=4000</t>
  </si>
  <si>
    <t>https://www.energymadeeasy.gov.au/plan?id=CLI65301MBE&amp;postcode=4000</t>
  </si>
  <si>
    <t>https://www.energymadeeasy.gov.au/plan?id=DIA48976MBE&amp;postcode=4000</t>
  </si>
  <si>
    <t>https://www.energymadeeasy.gov.au/plan?id=ENE32481MBE&amp;utm_source=EnergyAustralia&amp;utm_campaign=bpi-retailer&amp;utm_medium=retailer&amp;postcode=4000</t>
  </si>
  <si>
    <t>https://www.energymadeeasy.gov.au/plan?id=ORI25399MBE&amp;postcode=4000</t>
  </si>
  <si>
    <t>https://www.energymadeeasy.gov.au/plan?id=POW15468MBE&amp;postcode=4000</t>
  </si>
  <si>
    <t>https://www.energymadeeasy.gov.au/plan?id=LCL112348MBE&amp;postcode=4000</t>
  </si>
  <si>
    <t>https://www.energymadeeasy.gov.au/plan?id=SIM62067MBE&amp;utm_source=Simply%20Energy&amp;utm_campaign=bpi-retailer&amp;utm_medium=retailer&amp;postcode=4000</t>
  </si>
  <si>
    <t>https://www.energymadeeasy.gov.au/plan?id=ALI13086MBE&amp;utm_source=Alinta%20Energy&amp;utm_campaign=bpi-retailer&amp;utm_medium=retailer&amp;postcode=4000</t>
  </si>
  <si>
    <t>https://www.energymadeeasy.gov.au/plan?id=1ST121618MBE&amp;utm_source=1st%20Energy&amp;utm_campaign=bpi-retailer&amp;utm_medium=retailer&amp;postcode=4000</t>
  </si>
  <si>
    <t>https://www.energymadeeasy.gov.au/plan?id=BLU140599MBE1&amp;postcode=4000</t>
  </si>
  <si>
    <t>https://www.energymadeeasy.gov.au/plan?id=BLU140628MBE1&amp;postcode=4000</t>
  </si>
  <si>
    <t>Bright Spark Power</t>
  </si>
  <si>
    <t>Business 12 Months</t>
  </si>
  <si>
    <t>https://www.energymadeeasy.gov.au/plan?id=BSP124488MBE1&amp;postcode=4000</t>
  </si>
  <si>
    <t>Locality Planning Energy</t>
  </si>
  <si>
    <t>https://www.energymadeeasy.gov.au/plan?id=BSP124489MBE1&amp;postcode=4000</t>
  </si>
  <si>
    <t>CovaU</t>
  </si>
  <si>
    <t>Freedom Plus</t>
  </si>
  <si>
    <t>https://www.energymadeeasy.gov.au/plan?id=COV71664MBE1&amp;postcode=4000</t>
  </si>
  <si>
    <t>https://www.energymadeeasy.gov.au/plan?id=COV71668MBE1&amp;postcode=4000</t>
  </si>
  <si>
    <t>https://www.energymadeeasy.gov.au/plan?id=COV71663MBE1&amp;postcode=4000</t>
  </si>
  <si>
    <t>Discover Energy</t>
  </si>
  <si>
    <t>Business Smart Saver</t>
  </si>
  <si>
    <t>https://www.energymadeeasy.gov.au/plan?id=DEN36109MBE3&amp;postcode=4000</t>
  </si>
  <si>
    <t>Only for new customers of Discover Energy; customers must be sign-up only, direct debit and credit card payment only; billing by email only.</t>
  </si>
  <si>
    <t>https://www.energymadeeasy.gov.au/plan?id=DEN36115MBE3&amp;postcode=4000</t>
  </si>
  <si>
    <t>https://www.energymadeeasy.gov.au/plan?id=DEN36085MBE2&amp;postcode=4000</t>
  </si>
  <si>
    <t>Glow Power</t>
  </si>
  <si>
    <t>Everyday Saver</t>
  </si>
  <si>
    <t>https://www.energymadeeasy.gov.au/plan?id=ESM149564MBE1&amp;postcode=4000</t>
  </si>
  <si>
    <t>https://www.energymadeeasy.gov.au/plan?id=ESM149570MBE1&amp;postcode=4000</t>
  </si>
  <si>
    <t>https://www.energymadeeasy.gov.au/plan?id=ESM149552MBE1&amp;postcode=4000</t>
  </si>
  <si>
    <t>QEnergy</t>
  </si>
  <si>
    <t>Biz your Way</t>
  </si>
  <si>
    <t>https://www.energymadeeasy.gov.au/plan?id=QEN85833SBE2&amp;postcode=4000</t>
  </si>
  <si>
    <t>Only for existing Qenergy customers</t>
  </si>
  <si>
    <t>Radian Energy</t>
  </si>
  <si>
    <t>GTG Business Anytime</t>
  </si>
  <si>
    <t>https://www.energymadeeasy.gov.au/plan?id=RAD133268SBE1&amp;postcode=4000</t>
  </si>
  <si>
    <t>ReAmped Energy</t>
  </si>
  <si>
    <t>ReAmped Business</t>
  </si>
  <si>
    <t>https://www.energymadeeasy.gov.au/plan?id=REA51348MBE2&amp;postcode=4000</t>
  </si>
  <si>
    <t>Sumo Power</t>
  </si>
  <si>
    <t>Freedom Business</t>
  </si>
  <si>
    <t>https://www.energymadeeasy.gov.au/plan?id=SUM108312MBE1&amp;postcode=4000</t>
  </si>
  <si>
    <t>Reamped Business</t>
  </si>
  <si>
    <t>https://www.energymadeeasy.gov.au/plan?id=REA51349MBE2&amp;postcode=4000</t>
  </si>
  <si>
    <t>https://www.energymadeeasy.gov.au/plan?id=SUM108309MBE1&amp;postcode=4000</t>
  </si>
  <si>
    <t>https://www.energymadeeasy.gov.au/plan?id=QEN106332SBE1&amp;postcode=4000</t>
  </si>
  <si>
    <t>https://www.energymadeeasy.gov.au/plan?id=REA51352MBE2&amp;postcode=4000</t>
  </si>
  <si>
    <t>https://www.energymadeeasy.gov.au/plan?id=SUM108310MBE1&amp;postcode=4000</t>
  </si>
  <si>
    <t>https://www.energymadeeasy.gov.au/plan?id=ORI24866MBE&amp;postcode=4000</t>
  </si>
  <si>
    <t>https://www.energymadeeasy.gov.au/plan?id=ORI24864MBE&amp;postcode=4000</t>
  </si>
  <si>
    <t>https://www.energymadeeasy.gov.au/plan?id=ORI25400MBE&amp;postcode=4000</t>
  </si>
  <si>
    <t>https://www.energymadeeasy.gov.au/plan?id=REA206726MBE1&amp;postcode=4000</t>
  </si>
  <si>
    <t>https://www.energymadeeasy.gov.au/plan?id=BSP198905MBE1&amp;postcode=4000</t>
  </si>
  <si>
    <t>Enova Energy</t>
  </si>
  <si>
    <t>Economy Plus</t>
  </si>
  <si>
    <t>https://www.energymadeeasy.gov.au/plan?id=ENO192681MBE1&amp;postcode=4000</t>
  </si>
  <si>
    <t>https://www.energymadeeasy.gov.au/plan?id=ALI143839MBE4&amp;postcode=4000</t>
  </si>
  <si>
    <t>Momentum Energy</t>
  </si>
  <si>
    <t>Smile Power</t>
  </si>
  <si>
    <t>https://www.energymadeeasy.gov.au/plan?id=MOM191639MBE1&amp;postcode=4000</t>
  </si>
  <si>
    <t>Electricity in a box</t>
  </si>
  <si>
    <t>Business Anytime</t>
  </si>
  <si>
    <t>https://www.energymadeeasy.gov.au/plan?id=BOX147432MBE2&amp;postcode=4000</t>
  </si>
  <si>
    <t>https://www.energymadeeasy.gov.au/plan?id=LPE108096MBE3&amp;postcode=4000</t>
  </si>
  <si>
    <t>https://www.energymadeeasy.gov.au/plan?id=COV182545MBE1&amp;postcode=4000</t>
  </si>
  <si>
    <t>https://www.energymadeeasy.gov.au/plan?id=ESM197635MBE1&amp;postcode=4000</t>
  </si>
  <si>
    <t>Saver</t>
  </si>
  <si>
    <t>https://www.energymadeeasy.gov.au/plan?id=FXP102966MBE4&amp;postcode=4000</t>
  </si>
  <si>
    <t>https://www.energymadeeasy.gov.au/plan?id=POW15448MBE7&amp;postcode=4000</t>
  </si>
  <si>
    <t>https://www.energymadeeasy.gov.au/plan?id=ALI143847MBE&amp;postcode=4000</t>
  </si>
  <si>
    <t>https://www.energymadeeasy.gov.au/plan?id=ALI143849MBE&amp;postcode=4000</t>
  </si>
  <si>
    <t>https://www.energymadeeasy.gov.au/plan?postcode=4000&amp;id=REA206722MBE</t>
  </si>
  <si>
    <t>https://www.energymadeeasy.gov.au/plan?postcode=4000&amp;id=REA206723MBE</t>
  </si>
  <si>
    <t>https://localityenergy.com.au/uploads/images/Energex/20201216_Bus.Adv/LPE108098MBE3_CZ5.pdf</t>
  </si>
  <si>
    <t>https://localityenergy.com.au/uploads/images/Energex/20201216_Bus.Adv/LPE108100MBE5.pdf</t>
  </si>
  <si>
    <t>https://www.energymadeeasy.gov.au/plan?id=COV182546MBE&amp;postcode=4000</t>
  </si>
  <si>
    <t>https://www.energymadeeasy.gov.au/plan?id=MOM191627MBE&amp;utm_source=Momentum%20Energy&amp;utm_campaign=bpi-retailer&amp;utm_medium=retailer&amp;postcode=4000</t>
  </si>
  <si>
    <t>https://www.energymadeeasy.gov.au/plan?id=MOM191607MBE&amp;utm_source=Momentum%20Energy&amp;utm_campaign=bpi-retailer&amp;utm_medium=retailer&amp;postcode=4000</t>
  </si>
  <si>
    <t>https://www.energymadeeasy.gov.au/plan?id=ESM197641MBE1&amp;postcode=4000</t>
  </si>
  <si>
    <t>https://www.energymadeeasy.gov.au/plan?id=ESM197623MBE1&amp;postcode=4000</t>
  </si>
  <si>
    <t>Timestamp</t>
  </si>
  <si>
    <t>State</t>
  </si>
  <si>
    <t>DB</t>
  </si>
  <si>
    <t>DB Zone</t>
  </si>
  <si>
    <t>Meter type</t>
  </si>
  <si>
    <t>Effective from</t>
  </si>
  <si>
    <t>Solar (y/n)</t>
  </si>
  <si>
    <t>Restricted eligibility? (n/so/nso)</t>
  </si>
  <si>
    <t>Name</t>
  </si>
  <si>
    <t>Single or peak rate (c/kWh)</t>
  </si>
  <si>
    <t>Peak 1st step (kWh)</t>
  </si>
  <si>
    <t>Peak 2nd rate (c/kWh)</t>
  </si>
  <si>
    <t>Peak 2nd step (kWh)</t>
  </si>
  <si>
    <t>Peak 3rd rate (c/kWh)</t>
  </si>
  <si>
    <t>Peak 3rd step (kWh)</t>
  </si>
  <si>
    <t>Peak 4th rate (c/kWh)</t>
  </si>
  <si>
    <t>Seasonal: peak/ off-peak rate (c/kWh)</t>
  </si>
  <si>
    <t>Off-peak rate (c/kWh)</t>
  </si>
  <si>
    <t>Off peak 1st step (kWh)</t>
  </si>
  <si>
    <t>Off peak 2nd rate (c/kWh)</t>
  </si>
  <si>
    <t>Off peak 2nd step (kWh)</t>
  </si>
  <si>
    <t>Off peak 3rd rate (c/kWh)</t>
  </si>
  <si>
    <t>Off peak 3rd step (kWh)</t>
  </si>
  <si>
    <t>Off peak 4th rate (c/kWh)</t>
  </si>
  <si>
    <t>Seasonal tariff with non-seasonal off-peak rate (c/kWh)</t>
  </si>
  <si>
    <t>Seasonal: Off-peak/ Off-peak rate (c/kWh)</t>
  </si>
  <si>
    <t>Cont' off peak</t>
  </si>
  <si>
    <t>Cont' off peak 1st step (kWh)</t>
  </si>
  <si>
    <t>Cont' off peak 2nd rate</t>
  </si>
  <si>
    <t>Shoulder (c/kWh)</t>
  </si>
  <si>
    <t>Split week tariff: Shoulder - weekdays (c/kWh)</t>
  </si>
  <si>
    <t>Split week tariff: Shoulder - weekends (c/kWh)</t>
  </si>
  <si>
    <t>Seasonal: Peak season shoulder rate (c/kWh)</t>
  </si>
  <si>
    <t>Seasonal: Off peak season shoulder rate (c/kWh)</t>
  </si>
  <si>
    <t>Peak or single Capacity charge  (c/kVA/day)</t>
  </si>
  <si>
    <t>Shoulder Capacity charge  (c/kVA/day)</t>
  </si>
  <si>
    <t>Off-peak Capacity charge  (c/kVA/day)</t>
  </si>
  <si>
    <t>Time structure Code</t>
  </si>
  <si>
    <t>Seasonal? (y/n)</t>
  </si>
  <si>
    <t>Summer or winter peak (s/w)</t>
  </si>
  <si>
    <t>Number of peak months</t>
  </si>
  <si>
    <t>FIT (c/kWh)</t>
  </si>
  <si>
    <t>Green (y/n/o)</t>
  </si>
  <si>
    <t>Green note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</si>
  <si>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</si>
  <si>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</si>
  <si>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</si>
  <si>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</si>
  <si>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</si>
  <si>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</si>
  <si>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</si>
  <si>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</si>
  <si>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</si>
  <si>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</si>
  <si>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</si>
  <si>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</si>
  <si>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</si>
  <si>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</si>
  <si>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Source</t>
  </si>
  <si>
    <t>https://www.energymadeeasy.gov.au/plan?id=SIM240881MBE2&amp;postcode=4000</t>
  </si>
  <si>
    <t>https://www.energymadeeasy.gov.au/plan?id=PWR287390MBE1&amp;postcode=4000</t>
  </si>
  <si>
    <t>Qenergy</t>
  </si>
  <si>
    <t>Biz Elite</t>
  </si>
  <si>
    <t>https://www.energymadeeasy.gov.au/plan?id=QEN215476MBE1&amp;postcode=4000</t>
  </si>
  <si>
    <t>https://www.energymadeeasy.gov.au/plan?id=LCL305291MBE1&amp;postcode=4000</t>
  </si>
  <si>
    <t>https://www.energymadeeasy.gov.au/plan?id=REA293596MBE1&amp;postcode=4000</t>
  </si>
  <si>
    <t>Blue Business Champion</t>
  </si>
  <si>
    <t>https://www.energymadeeasy.gov.au/plan?id=BLU309672MBE2&amp;postcode=4000</t>
  </si>
  <si>
    <t>https://www.energymadeeasy.gov.au/plan?id=ALI143847MBE9&amp;postcode=4000</t>
  </si>
  <si>
    <t>100% Carbon Neutral Rate Lock</t>
  </si>
  <si>
    <t>https://www.energymadeeasy.gov.au/plan?id=PSH305267MBE3&amp;postcode=4000</t>
  </si>
  <si>
    <t>https://www.energymadeeasy.gov.au/plan?id=POW15448MBE15&amp;postcode=4000</t>
  </si>
  <si>
    <t>https://www.energymadeeasy.gov.au/plan?id=LPE231002MBE5&amp;postcode=4000</t>
  </si>
  <si>
    <t>Freedom</t>
  </si>
  <si>
    <t>https://www.energymadeeasy.gov.au/plan?id=COV319668MBE1&amp;postcode=4000</t>
  </si>
  <si>
    <t>11.5c FIT rate for first 5 kWh/day only. 5 c FIT after that.</t>
  </si>
  <si>
    <t>https://www.energymadeeasy.gov.au/plan?id=RED21484MBE5&amp;postcode=4000</t>
  </si>
  <si>
    <t>https://www.energymadeeasy.gov.au/plan?id=ENE32417MBE7&amp;postcode=4000</t>
  </si>
  <si>
    <t>Tango Energy</t>
  </si>
  <si>
    <t>Business Select</t>
  </si>
  <si>
    <t>https://www.energymadeeasy.gov.au/plan?id=TAN255872MBE4&amp;postcode=4000</t>
  </si>
  <si>
    <t>https://www.energymadeeasy.gov.au/plan?id=MOM294568MBE1&amp;postcode=4000</t>
  </si>
  <si>
    <t>Business Go</t>
  </si>
  <si>
    <t>https://www.energymadeeasy.gov.au/plan?id=ORI151068MBE4&amp;postcode=4000</t>
  </si>
  <si>
    <t>Flexible Saver</t>
  </si>
  <si>
    <t>https://www.energymadeeasy.gov.au/plan?id=AGL238867MBE7&amp;postcode=4000</t>
  </si>
  <si>
    <t>https://www.energymadeeasy.gov.au/plan?id=DIA34667MBE4&amp;postcode=4000</t>
  </si>
  <si>
    <t>https://www.energymadeeasy.gov.au/plan?id=BSP239650MBE1&amp;postcode=4000</t>
  </si>
  <si>
    <t>Simple Switch</t>
  </si>
  <si>
    <t>https://www.energymadeeasy.gov.au/plan?id=RAD213044SBE6&amp;postcode=4000</t>
  </si>
  <si>
    <t>https://www.energymadeeasy.gov.au/plan?id=NEX42163MBE5&amp;postcode=4000</t>
  </si>
  <si>
    <t>https://www.energymadeeasy.gov.au/plan?id=1ST252928MBE1&amp;postcode=4000</t>
  </si>
  <si>
    <t>https://www.energymadeeasy.gov.au/plan?id=ENO192681MBE3&amp;postcode=4000</t>
  </si>
  <si>
    <t>https://www.energymadeeasy.gov.au/plan?id=DEN254088MBE1&amp;postcode=4000</t>
  </si>
  <si>
    <t>Blue Business Lightning</t>
  </si>
  <si>
    <t>https://www.energymadeeasy.gov.au/plan?id=ERG255735RBE&amp;postcode=4700</t>
  </si>
  <si>
    <t>https://www.energymadeeasy.gov.au/plan?id=ERG255736RBE&amp;postcode=4700</t>
  </si>
  <si>
    <t>https://www.energymadeeasy.gov.au/plan?id=ERG255759RBE&amp;postcode=4700</t>
  </si>
  <si>
    <t>QLD</t>
    <phoneticPr fontId="0" type="noConversion"/>
  </si>
  <si>
    <t>Ergon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</si>
  <si>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</si>
  <si>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</si>
  <si>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</si>
  <si>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Ergon Energy</t>
    <phoneticPr fontId="0" type="noConversion"/>
  </si>
  <si>
    <t>Regulated</t>
    <phoneticPr fontId="0" type="noConversion"/>
  </si>
  <si>
    <t xml:space="preserve">QLD-Single </t>
    <phoneticPr fontId="0" type="noConversion"/>
  </si>
  <si>
    <t>https://www.energymadeeasy.gov.au/plan?id=ERG255735RBE&amp;postcode=4810</t>
  </si>
  <si>
    <t>Controlled</t>
    <phoneticPr fontId="0" type="noConversion"/>
  </si>
  <si>
    <t>QLD-Controlled 1</t>
    <phoneticPr fontId="0" type="noConversion"/>
  </si>
  <si>
    <t>https://www.energymadeeasy.gov.au/plan?id=ERG255738RBE&amp;postcode=4810</t>
  </si>
  <si>
    <t>TOU</t>
    <phoneticPr fontId="0" type="noConversion"/>
  </si>
  <si>
    <t>Ergon-TOU</t>
    <phoneticPr fontId="0" type="noConversion"/>
  </si>
  <si>
    <t>s</t>
    <phoneticPr fontId="0" type="noConversion"/>
  </si>
  <si>
    <t>https://www.energymadeeasy.gov.au/plan?id=ERG255759RBE&amp;postcode=4810</t>
  </si>
  <si>
    <t>Energex</t>
    <phoneticPr fontId="0" type="noConversion"/>
  </si>
  <si>
    <t>AGL</t>
    <phoneticPr fontId="0" type="noConversion"/>
  </si>
  <si>
    <t>Business Value Saver</t>
  </si>
  <si>
    <t>o</t>
    <phoneticPr fontId="0" type="noConversion"/>
  </si>
  <si>
    <t>Mandatory eBilling</t>
  </si>
  <si>
    <t>https://www.energymadeeasy.gov.au/plan?id=AGL361440MBE2&amp;postcode=4000</t>
  </si>
  <si>
    <t>Diamond Energy</t>
    <phoneticPr fontId="0" type="noConversion"/>
  </si>
  <si>
    <t>EnergyAustralia</t>
    <phoneticPr fontId="0" type="noConversion"/>
  </si>
  <si>
    <t>Origin Energy</t>
    <phoneticPr fontId="0" type="noConversion"/>
  </si>
  <si>
    <t>Go Variable</t>
  </si>
  <si>
    <t>https://www.energymadeeasy.gov.au/plan?id=ORI218051MBE&amp;postcode=4000</t>
  </si>
  <si>
    <t>Powershop</t>
    <phoneticPr fontId="0" type="noConversion"/>
  </si>
  <si>
    <t>100% Carbon Neutral</t>
  </si>
  <si>
    <t>https://www.energymadeeasy.gov.au/plan?id=PSH65641MBE3&amp;postcode=4000</t>
  </si>
  <si>
    <t>Energy Locals</t>
    <phoneticPr fontId="0" type="noConversion"/>
  </si>
  <si>
    <t>Your first six months membership total will be credited back to your account after six months</t>
  </si>
  <si>
    <t>https://www.energymadeeasy.gov.au/plan?id=LCL336794MBE1&amp;postcode=4000</t>
  </si>
  <si>
    <t>Simply Energy</t>
    <phoneticPr fontId="0" type="noConversion"/>
  </si>
  <si>
    <t>Business Saver - 22% off</t>
  </si>
  <si>
    <t>nso</t>
    <phoneticPr fontId="0" type="noConversion"/>
  </si>
  <si>
    <t>Alinta Energy</t>
    <phoneticPr fontId="0" type="noConversion"/>
  </si>
  <si>
    <t>Amber Electric</t>
  </si>
  <si>
    <t>Small Business</t>
  </si>
  <si>
    <t>https://www.energymadeeasy.gov.au/plan?id=AMB365729MBE1&amp;postcode=4000</t>
  </si>
  <si>
    <t>1st Energy</t>
    <phoneticPr fontId="0" type="noConversion"/>
  </si>
  <si>
    <t>1st Saver</t>
    <phoneticPr fontId="0" type="noConversion"/>
  </si>
  <si>
    <t>Powerbank Bis</t>
  </si>
  <si>
    <t>https://www.energymadeeasy.gov.au/plan?id=PWR287394MBE1&amp;postcode=4000</t>
  </si>
  <si>
    <t>Next Business Energy</t>
    <phoneticPr fontId="0" type="noConversion"/>
  </si>
  <si>
    <t>https://www.energymadeeasy.gov.au/plan?id=NEX351092MBE1&amp;postcode=4000</t>
  </si>
  <si>
    <t>Red Energy</t>
    <phoneticPr fontId="0" type="noConversion"/>
  </si>
  <si>
    <t>Blue NRG</t>
    <phoneticPr fontId="0" type="noConversion"/>
  </si>
  <si>
    <t>Market Offer</t>
  </si>
  <si>
    <t>https://www.energymadeeasy.gov.au/plan?id=FXP98021MBE5&amp;postcode=4000</t>
  </si>
  <si>
    <t>https://www.energymadeeasy.gov.au/plan?id=LPE231002MBE9&amp;postcode=4000</t>
  </si>
  <si>
    <t>Circular Energy</t>
  </si>
  <si>
    <t>Community Energy Business</t>
  </si>
  <si>
    <t>https://www.energymadeeasy.gov.au/plan?id=CIR306266SBE1&amp;postcode=4000</t>
  </si>
  <si>
    <t>CovaU</t>
    <phoneticPr fontId="0" type="noConversion"/>
  </si>
  <si>
    <t>https://www.energymadeeasy.gov.au/plan?id=COV283992MBE1&amp;postcode=4000</t>
  </si>
  <si>
    <t>Smart Saver</t>
  </si>
  <si>
    <t>New customers only; Online sign-up; E-billing only; DD and CC only</t>
  </si>
  <si>
    <t>GlowPower</t>
  </si>
  <si>
    <t>The Simple Switch</t>
  </si>
  <si>
    <t>https://www.energymadeeasy.gov.au/plan?id=RAD357207MBE2&amp;postcode=4000</t>
  </si>
  <si>
    <t>Business</t>
  </si>
  <si>
    <t xml:space="preserve">Get a non-refundable $50 (incl GST) credit when you sign up to ReAmped Energy using a refer a friend link from an existing ReAmped Energy customer.  </t>
  </si>
  <si>
    <t>https://www.energymadeeasy.gov.au/plan?postcode=4000&amp;id=REA293596MBE2</t>
  </si>
  <si>
    <t>Sumo Power</t>
    <phoneticPr fontId="0" type="noConversion"/>
  </si>
  <si>
    <t>Enova Energy</t>
    <phoneticPr fontId="0" type="noConversion"/>
  </si>
  <si>
    <t>Business Economy Plus</t>
    <phoneticPr fontId="0" type="noConversion"/>
  </si>
  <si>
    <t>SmilePower Flexi</t>
  </si>
  <si>
    <t>https://www.energymadeeasy.gov.au/plan?id=MOM337413MBE1&amp;postcode=4000</t>
  </si>
  <si>
    <t>Electricity in a Box</t>
  </si>
  <si>
    <t>Biz</t>
  </si>
  <si>
    <t>https://www.energymadeeasy.gov.au/plan?id=TAN255872MBE6&amp;postcode=4000</t>
  </si>
  <si>
    <t>EziPower</t>
  </si>
  <si>
    <t>https://www.ezipower.com.au/wp-content/uploads/2020/05/EZI-QLD-FS-SME.pdf</t>
  </si>
  <si>
    <t>https://www.energymadeeasy.gov.au/plan?id=DIA34668MBE4&amp;postcode=4000</t>
  </si>
  <si>
    <t>https://www.energymadeeasy.gov.au/plan?id=ENE32419MBE7&amp;postcode=4000</t>
  </si>
  <si>
    <t>https://www.energymadeeasy.gov.au/plan?id=ORI218079MBE&amp;postcode=4000</t>
  </si>
  <si>
    <t>https://www.energymadeeasy.gov.au/plan?id=PSH65642MBE3&amp;postcode=4000</t>
  </si>
  <si>
    <t>https://www.energymadeeasy.gov.au/plan?id=LCL336768MBE1&amp;postcode=4000</t>
  </si>
  <si>
    <t>https://www.energymadeeasy.gov.au/plan?id=SIM240883MBE2&amp;postcode=4000</t>
  </si>
  <si>
    <t>https://www.energymadeeasy.gov.au/plan?id=ALI143850MBE&amp;postcode=4000</t>
  </si>
  <si>
    <t>https://www.energymadeeasy.gov.au/plan?id=1ST252930MBE1&amp;postcode=4000</t>
  </si>
  <si>
    <t>https://www.energymadeeasy.gov.au/plan?id=PWR287424MBE1&amp;postcode=4000</t>
  </si>
  <si>
    <t>https://www.energymadeeasy.gov.au/plan?id=NEX351094MBE1&amp;postcode=4000</t>
  </si>
  <si>
    <t>https://www.energymadeeasy.gov.au/plan?id=RED21487MBE&amp;postcode=4000</t>
  </si>
  <si>
    <t>https://www.energymadeeasy.gov.au/plan?id=BLU309674MBE2&amp;postcode=4000</t>
  </si>
  <si>
    <t>https://www.energymadeeasy.gov.au/plan?id=FXP98024MBE5&amp;postcode=4000</t>
  </si>
  <si>
    <t>https://www.energymadeeasy.gov.au/plan?id=LPE231004MBE9&amp;postcode=4000</t>
  </si>
  <si>
    <t>https://www.energymadeeasy.gov.au/plan?id=COV284008MBE1&amp;postcode=4000</t>
  </si>
  <si>
    <t>https://www.energymadeeasy.gov.au/plan?id=DEN254670MBE1&amp;postcode=4000</t>
  </si>
  <si>
    <t>https://www.energymadeeasy.gov.au/plan?id=ESM197656MBE1&amp;postcode=4000</t>
  </si>
  <si>
    <t>https://www.energymadeeasy.gov.au/plan?postcode=4000&amp;id=REA293629MBE2</t>
  </si>
  <si>
    <t>https://www.energymadeeasy.gov.au/plan?id=ENO192680MBE3&amp;postcode=4000</t>
  </si>
  <si>
    <t>https://www.energymadeeasy.gov.au/plan?id=MOM337071MBE1&amp;postcode=4000</t>
  </si>
  <si>
    <t>https://www.energymadeeasy.gov.au/plan?id=TAN255873MBE6&amp;postcode=4000</t>
  </si>
  <si>
    <t>Two Rate</t>
    <phoneticPr fontId="0" type="noConversion"/>
  </si>
  <si>
    <t>QLD-Two rate</t>
    <phoneticPr fontId="0" type="noConversion"/>
  </si>
  <si>
    <t>https://www.energymadeeasy.gov.au/plan?id=DIA48976MBE4&amp;postcode=4000</t>
  </si>
  <si>
    <t>https://www.energymadeeasy.gov.au/plan?id=ENE32481MBE7&amp;postcode=4000</t>
  </si>
  <si>
    <t>https://www.energymadeeasy.gov.au/plan?id=ORI218062MBE&amp;postcode=4000</t>
  </si>
  <si>
    <t>Two rate</t>
    <phoneticPr fontId="0" type="noConversion"/>
  </si>
  <si>
    <t>https://www.energymadeeasy.gov.au/plan?id=PSH65647MBE3&amp;postcode=4000</t>
  </si>
  <si>
    <t>https://www.energymadeeasy.gov.au/plan?id=LCL336762MBE1&amp;postcode=4000</t>
  </si>
  <si>
    <t>https://www.energymadeeasy.gov.au/plan?id=SIM240945MBE1&amp;postcode=4000</t>
  </si>
  <si>
    <t>https://www.energymadeeasy.gov.au/plan?id=ALI143839MBE&amp;postcode=4000</t>
  </si>
  <si>
    <t>https://www.energymadeeasy.gov.au/plan?id=1ST252939MBE1&amp;postcode=4000</t>
  </si>
  <si>
    <t>https://www.energymadeeasy.gov.au/plan?id=NEX351106MBE1&amp;postcode=4000</t>
  </si>
  <si>
    <t>https://www.energymadeeasy.gov.au/plan?id=BLU299990MBE2&amp;postcode=4000</t>
  </si>
  <si>
    <t>https://www.energymadeeasy.gov.au/plan?id=LPE231006MBE9&amp;postcode=4000</t>
  </si>
  <si>
    <t>https://www.energymadeeasy.gov.au/plan?id=COV283991MBE1&amp;postcode=4000</t>
  </si>
  <si>
    <t>https://www.energymadeeasy.gov.au/plan?id=DEN254671MBE1&amp;postcode=4000</t>
  </si>
  <si>
    <t>https://www.energymadeeasy.gov.au/plan?id=RAD357213MBE2&amp;postcode=4000</t>
  </si>
  <si>
    <t>https://www.energymadeeasy.gov.au/plan?postcode=4000&amp;id=REA293650MBE2</t>
  </si>
  <si>
    <t>https://www.energymadeeasy.gov.au/plan?id=MOM337407MBE1&amp;postcode=4000</t>
  </si>
  <si>
    <t>https://www.energymadeeasy.gov.au/plan?id=BOX147433MBE2&amp;postcode=4000</t>
  </si>
  <si>
    <t>https://www.energymadeeasy.gov.au/plan?id=TAN255874MBE6&amp;postcode=4000</t>
  </si>
  <si>
    <t>QLD</t>
    <phoneticPr fontId="7" type="noConversion"/>
  </si>
  <si>
    <t>Ergon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</si>
  <si>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</si>
  <si>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</si>
  <si>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</si>
  <si>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Ergon Energy</t>
    <phoneticPr fontId="7" type="noConversion"/>
  </si>
  <si>
    <t>Regulated</t>
    <phoneticPr fontId="7" type="noConversion"/>
  </si>
  <si>
    <t xml:space="preserve">QLD-Single </t>
    <phoneticPr fontId="7" type="noConversion"/>
  </si>
  <si>
    <t>https://www.energymadeeasy.gov.au/plan?id=ERG404708RBE&amp;postcode=4700</t>
  </si>
  <si>
    <t>Controlled</t>
    <phoneticPr fontId="7" type="noConversion"/>
  </si>
  <si>
    <t>QLD-Controlled 1</t>
    <phoneticPr fontId="7" type="noConversion"/>
  </si>
  <si>
    <t>https://www.energymadeeasy.gov.au/plan?id=ERG404735RBE&amp;postcode=4700</t>
  </si>
  <si>
    <t>Value Saver</t>
  </si>
  <si>
    <t>https://www.energymadeeasy.gov.au/plan?id=AGL361440MBE3&amp;postcode=4000</t>
  </si>
  <si>
    <t xml:space="preserve">Renewable Saver </t>
  </si>
  <si>
    <t>Balance Plan</t>
  </si>
  <si>
    <t>https://www.energymadeeasy.gov.au/plan?id=ENE211788MBE11&amp;postcode=4000</t>
  </si>
  <si>
    <t>https://www.energymadeeasy.gov.au/plan?id=ORI430626MBE1&amp;postcode=4000</t>
  </si>
  <si>
    <t>Carbon Neutral</t>
  </si>
  <si>
    <t>https://www.energymadeeasy.gov.au/plan?id=PSH65641MBE4&amp;postcode=4000</t>
  </si>
  <si>
    <t>daily</t>
  </si>
  <si>
    <t>https://www.energymadeeasy.gov.au/plan?id=LCL467143MBE1&amp;postcode=4000</t>
  </si>
  <si>
    <t>QLD</t>
    <phoneticPr fontId="4" type="noConversion"/>
  </si>
  <si>
    <t>Energex</t>
    <phoneticPr fontId="4" type="noConversion"/>
  </si>
  <si>
    <t>Single</t>
    <phoneticPr fontId="4" type="noConversion"/>
  </si>
  <si>
    <t>y</t>
    <phoneticPr fontId="4" type="noConversion"/>
  </si>
  <si>
    <t>n</t>
    <phoneticPr fontId="4" type="noConversion"/>
  </si>
  <si>
    <t>Simply Energy</t>
    <phoneticPr fontId="2" type="noConversion"/>
  </si>
  <si>
    <t>Business Basic</t>
  </si>
  <si>
    <t xml:space="preserve">QLD-Single </t>
    <phoneticPr fontId="4" type="noConversion"/>
  </si>
  <si>
    <t>n</t>
    <phoneticPr fontId="2" type="noConversion"/>
  </si>
  <si>
    <t>https://www.energymadeeasy.gov.au/plan?id=SIM422960MBE1&amp;postcode=4000</t>
  </si>
  <si>
    <t>https://www.energymadeeasy.gov.au/plan?id=ALI463729MBE3&amp;postcode=4000</t>
  </si>
  <si>
    <t>Energex</t>
    <phoneticPr fontId="2" type="noConversion"/>
  </si>
  <si>
    <t xml:space="preserve">QLD-Single </t>
    <phoneticPr fontId="2" type="noConversion"/>
  </si>
  <si>
    <t>https://www.energymadeeasy.gov.au/plan?id=AMB427049MBE1&amp;postcode=4000</t>
  </si>
  <si>
    <t>Red Energy</t>
    <phoneticPr fontId="4" type="noConversion"/>
  </si>
  <si>
    <t>o</t>
    <phoneticPr fontId="4" type="noConversion"/>
  </si>
  <si>
    <t xml:space="preserve">$50 sign-up credits </t>
  </si>
  <si>
    <t>$50 one-off sign-up credits (including GST) will be applied on your first invoice after switching to CovaU. This's applicable to new customer who sign up on CovaU's website only.</t>
  </si>
  <si>
    <t>https://www.energymadeeasy.gov.au/plan?id=COV479672MBE1&amp;postcode=4000</t>
  </si>
  <si>
    <t>QLD</t>
    <phoneticPr fontId="2" type="noConversion"/>
  </si>
  <si>
    <t>Single</t>
    <phoneticPr fontId="2" type="noConversion"/>
  </si>
  <si>
    <t>y</t>
    <phoneticPr fontId="2" type="noConversion"/>
  </si>
  <si>
    <t>Sumo Power</t>
    <phoneticPr fontId="4" type="noConversion"/>
  </si>
  <si>
    <t>https://www.energymadeeasy.gov.au/plan?id=SUM395785MBE1&amp;postcode=4000</t>
  </si>
  <si>
    <t>https://www.energymadeeasy.gov.au/plan?id=AGL361456MBE3&amp;postcode=4000</t>
  </si>
  <si>
    <t>https://www.energymadeeasy.gov.au/plan?id=ORI430635MBE1&amp;postcode=4000</t>
  </si>
  <si>
    <t>https://www.energymadeeasy.gov.au/plan?id=PSH65642MBE4&amp;postcode=4000</t>
  </si>
  <si>
    <t>https://www.energymadeeasy.gov.au/plan?id=LCL467148MBE1&amp;postcode=4000</t>
  </si>
  <si>
    <t>Controlled</t>
    <phoneticPr fontId="4" type="noConversion"/>
  </si>
  <si>
    <t>QLD-Controlled 1</t>
    <phoneticPr fontId="4" type="noConversion"/>
  </si>
  <si>
    <t>https://www.energymadeeasy.gov.au/plan?id=SIM422961MBE1&amp;postcode=4000</t>
  </si>
  <si>
    <t>https://www.energymadeeasy.gov.au/plan?id=ALI463735MBE3&amp;postcode=4000</t>
  </si>
  <si>
    <t>https://www.energymadeeasy.gov.au/plan?id=RED21485MBE7&amp;postcode=4000</t>
  </si>
  <si>
    <t>https://www.energymadeeasy.gov.au/plan?id=COV479687MBE1&amp;postcode=4000</t>
  </si>
  <si>
    <t>Controlled</t>
    <phoneticPr fontId="2" type="noConversion"/>
  </si>
  <si>
    <t>QLD-Controlled 1</t>
    <phoneticPr fontId="2" type="noConversion"/>
  </si>
  <si>
    <t>https://www.energymadeeasy.gov.au/plan?id=SUM395786MBE1&amp;postcode=4000</t>
  </si>
  <si>
    <t>https://www.energymadeeasy.gov.au/plan?id=AGL361442MBE3&amp;postcode=4000</t>
  </si>
  <si>
    <t>https://www.energymadeeasy.gov.au/plan?id=ORI430634MBE1&amp;postcode=4000</t>
  </si>
  <si>
    <t>https://www.energymadeeasy.gov.au/plan?id=PSH65647MBE4&amp;postcode=4000</t>
  </si>
  <si>
    <t>https://www.energymadeeasy.gov.au/plan?id=LCL467149MBE1&amp;postcode=4000</t>
  </si>
  <si>
    <t>Two Rate</t>
    <phoneticPr fontId="4" type="noConversion"/>
  </si>
  <si>
    <t>QLD-Two rate</t>
    <phoneticPr fontId="4" type="noConversion"/>
  </si>
  <si>
    <t>https://www.energymadeeasy.gov.au/plan?id=SIM422964MBE1&amp;postcode=4000</t>
  </si>
  <si>
    <t>https://www.energymadeeasy.gov.au/plan?id=ALI463753MBE3&amp;postcode=4000</t>
  </si>
  <si>
    <t>https://www.energymadeeasy.gov.au/plan?id=RED21768MBE7&amp;postcode=4000</t>
  </si>
  <si>
    <t>https://www.energymadeeasy.gov.au/plan?id=COV479671MBE1&amp;postcode=4000</t>
  </si>
  <si>
    <t>Two Rate</t>
    <phoneticPr fontId="2" type="noConversion"/>
  </si>
  <si>
    <t>QLD-Two rate</t>
    <phoneticPr fontId="2" type="noConversion"/>
  </si>
  <si>
    <t>https://www.energymadeeasy.gov.au/plan?id=SUM395787MBE1&amp;postcode=4000</t>
  </si>
  <si>
    <t>Single+Demand</t>
  </si>
  <si>
    <t>Energex-Demand</t>
  </si>
  <si>
    <t>https://www.energymadeeasy.gov.au/plan?id=AGL361432MBE3&amp;postcode=4000</t>
  </si>
  <si>
    <t>Energex-Demand-Transitional</t>
  </si>
  <si>
    <t>FIT (c/kWh)</t>
    <phoneticPr fontId="7" type="noConversion"/>
  </si>
  <si>
    <t>FIT Block type</t>
  </si>
  <si>
    <t>1st step (kWh/block)</t>
  </si>
  <si>
    <t>1st step (months)</t>
  </si>
  <si>
    <t>2nd FIT (c/kWh)</t>
  </si>
  <si>
    <t>https://www.energymadeeasy.gov.au/plan?id=AGL361440MBE7&amp;postcode=4000</t>
  </si>
  <si>
    <t>Renewable Saver</t>
  </si>
  <si>
    <t>https://www.energymadeeasy.gov.au/plan?id=ENE211788MBE12&amp;postcode=4000</t>
  </si>
  <si>
    <t>https://www.energymadeeasy.gov.au/plan?id=ORI430626MBE3&amp;postcode=4000</t>
  </si>
  <si>
    <t>https://www.energymadeeasy.gov.au/plan?id=LCL467143MBE4&amp;postcode=4000</t>
  </si>
  <si>
    <t>https://www.energymadeeasy.gov.au/plan?id=SIM527239MBE1&amp;postcode=4000</t>
  </si>
  <si>
    <t>https://www.energymadeeasy.gov.au/plan?id=COV521648MBE2&amp;postcode=4000</t>
  </si>
  <si>
    <t>Thrifty Business</t>
  </si>
  <si>
    <t>https://www.energymadeeasy.gov.au/plan?id=MOM533621MBE&amp;utm_source=Momentum%20Energy&amp;utm_campaign=bpi-retailer&amp;utm_medium=retailer&amp;postcode=4000</t>
  </si>
  <si>
    <t>Biz Star</t>
  </si>
  <si>
    <t>https://www.energymadeeasy.gov.au/plan?id=BLU523464MBE1&amp;postcode=4000</t>
  </si>
  <si>
    <t>https://www.energymadeeasy.gov.au/plan?id=MOM533431MBE&amp;utm_source=Momentum%20Energy&amp;utm_campaign=bpi-retailer&amp;utm_medium=retailer&amp;postcode=4000</t>
  </si>
  <si>
    <t>https://www.energymadeeasy.gov.au/plan?id=BLU523500MBE1&amp;postcode=4000</t>
  </si>
  <si>
    <t>https://www.energymadeeasy.gov.au/plan?id=AGL361442MBE7&amp;postcode=4000</t>
  </si>
  <si>
    <t>https://www.energymadeeasy.gov.au/plan?id=MOM533421MBE&amp;utm_source=Momentum%20Energy&amp;utm_campaign=bpi-retailer&amp;utm_medium=retailer&amp;postcode=4000</t>
  </si>
  <si>
    <t>https://www.energymadeeasy.gov.au/plan?id=BLU523468MBE1&amp;postcode=4000</t>
  </si>
  <si>
    <t>https://www.energymadeeasy.gov.au/plan?id=AGL361432MBE11&amp;postcode=4000</t>
  </si>
  <si>
    <t>https://www.energymadeeasy.gov.au/plan?id=DIA34667MBE6&amp;postcode=4000</t>
  </si>
  <si>
    <t>https://www.energymadeeasy.gov.au/plan?id=DIA34668MBE6&amp;postcode=4000</t>
  </si>
  <si>
    <t>https://www.energymadeeasy.gov.au/plan?id=DIA48976MBE6&amp;postcode=4000</t>
  </si>
  <si>
    <t>https://www.energymadeeasy.gov.au/plan?id=ENE211788MBE14&amp;postcode=4000</t>
  </si>
  <si>
    <t>https://www.energymadeeasy.gov.au/plan?id=ENE211789MBE14&amp;postcode=4000</t>
  </si>
  <si>
    <t>https://www.energymadeeasy.gov.au/plan?id=ENE211796MBE15&amp;postcode=4000</t>
  </si>
  <si>
    <t>https://www.energymadeeasy.gov.au/plan?id=ORI430626MBE5&amp;postcode=4000</t>
  </si>
  <si>
    <t>https://www.energymadeeasy.gov.au/plan?id=ORI430635MBE5&amp;postcode=4000</t>
  </si>
  <si>
    <t>https://www.energymadeeasy.gov.au/plan?id=ORI430634MBE5&amp;postcode=4000</t>
  </si>
  <si>
    <t>https://www.energymadeeasy.gov.au/plan?id=PSH612025MBE2&amp;postcode=4000</t>
  </si>
  <si>
    <t>https://www.energymadeeasy.gov.au/plan?id=PSH612056MBE2&amp;postcode=4000</t>
  </si>
  <si>
    <t>https://www.energymadeeasy.gov.au/plan?id=PSH612089MBE2&amp;postcode=4000</t>
  </si>
  <si>
    <t>https://www.energymadeeasy.gov.au/plan?id=SIM589843MBE2&amp;postcode=4000</t>
  </si>
  <si>
    <t>https://www.energymadeeasy.gov.au/plan?id=SIM589844MBE2&amp;postcode=4000</t>
  </si>
  <si>
    <t>https://www.energymadeeasy.gov.au/plan?id=SIM589847MBE2&amp;postcode=4000</t>
  </si>
  <si>
    <t>https://www.energymadeeasy.gov.au/plan?id=ALI463729MBE4&amp;postcode=4000</t>
  </si>
  <si>
    <t>https://www.energymadeeasy.gov.au/plan?id=ALI463751MBE4&amp;postcode=4000</t>
  </si>
  <si>
    <t>https://www.energymadeeasy.gov.au/plan?id=ALI463753MBE4&amp;postcode=4000</t>
  </si>
  <si>
    <t>https://www.energymadeeasy.gov.au/plan?id=RED552205MBE3&amp;postcode=4000</t>
  </si>
  <si>
    <t>https://www.energymadeeasy.gov.au/plan?id=RED552207MBE3&amp;postcode=4000</t>
  </si>
  <si>
    <t>https://www.energymadeeasy.gov.au/plan?id=RED552214MBE3&amp;postcode=4000</t>
  </si>
  <si>
    <t>https://www.energymadeeasy.gov.au/plan?id=COV639797MBE1&amp;postcode=4000</t>
  </si>
  <si>
    <t>https://www.energymadeeasy.gov.au/plan?id=COV639809MBE1&amp;postcode=4000</t>
  </si>
  <si>
    <t>https://www.energymadeeasy.gov.au/plan?id=COV639796MBE1&amp;postcode=4000</t>
  </si>
  <si>
    <t>https://www.energymadeeasy.gov.au/plan?id=REA394250MBE3&amp;postcode=4000</t>
  </si>
  <si>
    <t>https://www.energymadeeasy.gov.au/plan?id=REA394243MBE3&amp;postcode=4000</t>
  </si>
  <si>
    <t>https://www.energymadeeasy.gov.au/plan?id=REA394213MBE3&amp;postcode=4000</t>
  </si>
  <si>
    <t>https://www.energymadeeasy.gov.au/plan?id=MOM546889MBE6&amp;postcode=4000</t>
  </si>
  <si>
    <t>https://www.energymadeeasy.gov.au/plan?id=MOM546873MBE6&amp;postcode=4000</t>
  </si>
  <si>
    <t>https://www.energymadeeasy.gov.au/plan?id=MOM546885MBE6&amp;postcode=4000</t>
  </si>
  <si>
    <t>NEW</t>
  </si>
  <si>
    <t>https://www.energymadeeasy.gov.au/plan?id=TAN658241MBE1&amp;postcode=4000</t>
  </si>
  <si>
    <t>https://www.energymadeeasy.gov.au/plan?id=TAN658242MBE1&amp;postcode=4000</t>
  </si>
  <si>
    <t>https://www.energymadeeasy.gov.au/plan?id=TAN658243MBE1&amp;postcode=4000</t>
  </si>
  <si>
    <t>Assured</t>
  </si>
  <si>
    <t>https://www.energymadeeasy.gov.au/plan?id=NEX662706MBE2&amp;postcode=4000</t>
  </si>
  <si>
    <t>https://www.energymadeeasy.gov.au/plan?id=NEX662707MBE2&amp;postcode=4000</t>
  </si>
  <si>
    <t>https://www.energymadeeasy.gov.au/plan?id=NEX662714MBE2&amp;postcode=4000</t>
  </si>
  <si>
    <t>https://www.energymadeeasy.gov.au/plan?id=AGL361440MBE12&amp;postcode=4000</t>
  </si>
  <si>
    <t>https://www.energymadeeasy.gov.au/plan?id=AGL361456MBE12&amp;postcode=4000</t>
  </si>
  <si>
    <t>https://www.energymadeeasy.gov.au/plan?id=AGL361442MBE12&amp;postcode=4000</t>
  </si>
  <si>
    <t>https://compare.energylocals.com.au/prices/distributor/Energex/type/resi/product/bs/postcode/4000</t>
  </si>
  <si>
    <t>https://www.energymadeeasy.gov.au/plan?id=BLU643875MBE1&amp;postcode=4000</t>
  </si>
  <si>
    <t>https://www.energymadeeasy.gov.au/plan?id=BLU643938MBE1&amp;postcode=4000</t>
  </si>
  <si>
    <t>https://www.energymadeeasy.gov.au/plan?id=BLU643879MBE1&amp;postcode=4000</t>
  </si>
  <si>
    <t>Blue TOU</t>
  </si>
  <si>
    <t>Blue Anytime</t>
  </si>
  <si>
    <t>https://www.energymadeeasy.gov.au/plan?id=ERG622113RBE&amp;postcode=4700</t>
  </si>
  <si>
    <t>https://www.energymadeeasy.gov.au/plan?id=ERG622114RBE&amp;postcode=4700</t>
  </si>
  <si>
    <t>Purpose of SME Tariff-Tracking project:</t>
  </si>
  <si>
    <t>https://www.energymadeeasy.gov.au/plan?id=ORI430626MBE8&amp;postcode=4000&amp;pricingPeriod=yearly&amp;withDiscounts=false&amp;benchmarkUsage=</t>
  </si>
  <si>
    <t>Power Business</t>
  </si>
  <si>
    <t>https://www.energymadeeasy.gov.au/plan?id=PSH709308MBE1&amp;postcode=4000&amp;pricingPeriod=yearly&amp;withDiscounts=false&amp;benchmarkUsage=</t>
  </si>
  <si>
    <t>https://www.energymadeeasy.gov.au/plan?id=LCL677680MBE2&amp;postcode=4000&amp;pricingPeriod=yearly&amp;withDiscounts=false&amp;benchmarkUsage=</t>
  </si>
  <si>
    <t>Engie</t>
  </si>
  <si>
    <t>https://www.energymadeeasy.gov.au/plan?id=ENG722392MBE1&amp;postcode=4000&amp;pricingPeriod=yearly&amp;withDiscounts=false&amp;benchmarkUsage=</t>
  </si>
  <si>
    <t>https://www.energymadeeasy.gov.au/plan?id=RED552205MBE4&amp;postcode=4000&amp;pricingPeriod=yearly&amp;withDiscounts=false&amp;benchmarkUsage=</t>
  </si>
  <si>
    <t>https://www.energymadeeasy.gov.au/plan?id=MOM706867MBE1&amp;postcode=4000&amp;pricingPeriod=yearly&amp;withDiscounts=false&amp;benchmarkUsage=</t>
  </si>
  <si>
    <t>https://www.energymadeeasy.gov.au/plan?id=TAN684277MBE1&amp;postcode=4000&amp;pricingPeriod=yearly&amp;withDiscounts=false&amp;benchmarkUsage=</t>
  </si>
  <si>
    <t>https://www.energymadeeasy.gov.au/plan?id=NEX684425MBE1&amp;postcode=4000&amp;pricingPeriod=yearly&amp;withDiscounts=false&amp;benchmarkUsage=</t>
  </si>
  <si>
    <t>https://www.energymadeeasy.gov.au/plan?id=ORI430615MBE8&amp;postcode=4000&amp;pricingPeriod=yearly&amp;withDiscounts=false&amp;benchmarkUsage=</t>
  </si>
  <si>
    <t>https://www.energymadeeasy.gov.au/plan?id=PSH709307MBE1&amp;postcode=4000&amp;pricingPeriod=yearly&amp;withDiscounts=false&amp;benchmarkUsage=</t>
  </si>
  <si>
    <t>https://www.energymadeeasy.gov.au/plan?id=LCL677675MBE2&amp;postcode=4000&amp;pricingPeriod=yearly&amp;withDiscounts=false&amp;benchmarkUsage=</t>
  </si>
  <si>
    <t>https://www.energymadeeasy.gov.au/plan?id=ENG722389MBE1&amp;postcode=4000&amp;pricingPeriod=yearly&amp;withDiscounts=false&amp;benchmarkUsage=</t>
  </si>
  <si>
    <t>https://www.energymadeeasy.gov.au/plan?id=RED552139MBE4&amp;postcode=4000&amp;pricingPeriod=yearly&amp;withDiscounts=false&amp;benchmarkUsage=</t>
  </si>
  <si>
    <t>https://www.energymadeeasy.gov.au/plan?id=MOM706870MBE1&amp;postcode=4000&amp;pricingPeriod=yearly&amp;withDiscounts=false&amp;benchmarkUsage=</t>
  </si>
  <si>
    <t>https://www.energymadeeasy.gov.au/plan?id=TAN684278MBE1&amp;postcode=4000&amp;pricingPeriod=yearly&amp;withDiscounts=false&amp;benchmarkUsage=</t>
  </si>
  <si>
    <t>https://www.energymadeeasy.gov.au/plan?id=NEX684427MBE1&amp;postcode=4000&amp;pricingPeriod=yearly&amp;withDiscounts=false&amp;benchmarkUsage=</t>
  </si>
  <si>
    <t>https://www.energymadeeasy.gov.au/plan?id=ORI430634MBE8&amp;postcode=4000&amp;pricingPeriod=yearly&amp;withDiscounts=false&amp;benchmarkUsage=</t>
  </si>
  <si>
    <t>https://www.energymadeeasy.gov.au/plan?id=PSH709336MBE1&amp;postcode=4000&amp;pricingPeriod=yearly&amp;withDiscounts=false&amp;benchmarkUsage=</t>
  </si>
  <si>
    <t>https://www.energymadeeasy.gov.au/plan?id=LCL715448MBE1&amp;postcode=4000&amp;pricingPeriod=yearly&amp;withDiscounts=false&amp;benchmarkUsage=</t>
  </si>
  <si>
    <t>https://www.energymadeeasy.gov.au/plan?id=ENG722393MBE1&amp;postcode=4000&amp;pricingPeriod=yearly&amp;withDiscounts=false&amp;benchmarkUsage=</t>
  </si>
  <si>
    <t>https://www.energymadeeasy.gov.au/plan?id=RED552214MBE4&amp;postcode=4000&amp;pricingPeriod=yearly&amp;withDiscounts=false&amp;benchmarkUsage=</t>
  </si>
  <si>
    <t>https://www.energymadeeasy.gov.au/plan?id=MOM706871MBE1&amp;postcode=4000&amp;pricingPeriod=yearly&amp;withDiscounts=false&amp;benchmarkUsage=</t>
  </si>
  <si>
    <t>https://www.energymadeeasy.gov.au/plan?id=TAN684279MBE1&amp;postcode=4000&amp;pricingPeriod=yearly&amp;withDiscounts=false&amp;benchmarkUsage=</t>
  </si>
  <si>
    <t>https://www.energymadeeasy.gov.au/plan?id=NEX684457MBE1&amp;postcode=4000&amp;pricingPeriod=yearly&amp;withDiscounts=false&amp;benchmarkUsage=</t>
  </si>
  <si>
    <t>Sumo</t>
  </si>
  <si>
    <t>Connect</t>
  </si>
  <si>
    <t>https://www.energymadeeasy.gov.au/plan?id=SUM690431MBE2&amp;postcode=4000&amp;pricingPeriod=yearly&amp;withDiscounts=false&amp;benchmarkUsage=</t>
  </si>
  <si>
    <t>https://www.energymadeeasy.gov.au/plan?id=SUM690432MBE2&amp;postcode=4000&amp;pricingPeriod=yearly&amp;withDiscounts=false&amp;benchmarkUsage=</t>
  </si>
  <si>
    <t>https://www.energymadeeasy.gov.au/plan?id=SUM690433MBE2&amp;postcode=4000&amp;pricingPeriod=yearly&amp;withDiscounts=false&amp;benchmarkUsage=</t>
  </si>
  <si>
    <t xml:space="preserve">October 2018, April 2019, October 2019, April 2020, October 2020, April 2021, October 2021, April 2022, October 2022, April 2023, </t>
  </si>
  <si>
    <t>October 2023 and April 2024</t>
  </si>
  <si>
    <t>https://www.energymadeeasy.gov.au/plan?id=AGL698080MBE3&amp;postcode=4000</t>
  </si>
  <si>
    <t>https://www.energymadeeasy.gov.au/plan?id=AGL698089MBE3&amp;postcode=4000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</si>
</sst>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00"/>
  </numFmts>
  <fonts count="19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sz val="10"/>
      <color rgb="FF000000"/>
      <name val="Verdana"/>
      <family val="2"/>
    </font>
    <font>
      <b/>
      <sz val="10"/>
      <color theme="1"/>
      <name val="Verdana"/>
      <family val="2"/>
    </font>
  </fonts>
  <fills count="3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A7A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D44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C03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0" fontId="16" fillId="0" borderId="0" applyNumberFormat="0" applyFill="0" applyBorder="0" applyAlignment="0" applyProtection="0"/>
  </cellStyleXfs>
  <cellXfs count="382">
    <xf numFmtId="0" fontId="0" fillId="0" borderId="0" xfId="0"/>
    <xf numFmtId="0" fontId="4" fillId="3" borderId="4" xfId="0" applyFont="1" applyFill="1" applyBorder="1"/>
    <xf numFmtId="0" fontId="4" fillId="3" borderId="0" xfId="0" applyFont="1" applyFill="1"/>
    <xf numFmtId="0" fontId="4" fillId="3" borderId="1" xfId="0" applyFont="1" applyFill="1" applyBorder="1"/>
    <xf numFmtId="0" fontId="0" fillId="5" borderId="0" xfId="0" applyFill="1" applyAlignment="1">
      <alignment horizontal="right" wrapText="1"/>
    </xf>
    <xf numFmtId="0" fontId="0" fillId="5" borderId="0" xfId="0" applyFill="1" applyAlignment="1">
      <alignment horizontal="left" wrapText="1"/>
    </xf>
    <xf numFmtId="0" fontId="0" fillId="5" borderId="0" xfId="0" applyFill="1" applyAlignment="1">
      <alignment wrapText="1"/>
    </xf>
    <xf numFmtId="0" fontId="0" fillId="5" borderId="0" xfId="0" applyFill="1" applyAlignment="1">
      <alignment horizontal="center" wrapText="1"/>
    </xf>
    <xf numFmtId="0" fontId="0" fillId="5" borderId="7" xfId="0" applyFill="1" applyBorder="1" applyAlignment="1">
      <alignment wrapText="1"/>
    </xf>
    <xf numFmtId="0" fontId="0" fillId="6" borderId="8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7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9" borderId="9" xfId="0" applyFill="1" applyBorder="1" applyAlignment="1">
      <alignment horizontal="right" wrapText="1"/>
    </xf>
    <xf numFmtId="0" fontId="0" fillId="9" borderId="0" xfId="0" applyFill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2" borderId="8" xfId="0" applyFill="1" applyBorder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3" borderId="7" xfId="0" applyFill="1" applyBorder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4" borderId="7" xfId="0" applyFill="1" applyBorder="1" applyAlignment="1">
      <alignment horizontal="center" wrapText="1"/>
    </xf>
    <xf numFmtId="0" fontId="0" fillId="15" borderId="0" xfId="0" applyFill="1" applyAlignment="1">
      <alignment horizontal="center" wrapText="1"/>
    </xf>
    <xf numFmtId="0" fontId="0" fillId="15" borderId="7" xfId="0" applyFill="1" applyBorder="1" applyAlignment="1">
      <alignment horizontal="right" wrapText="1"/>
    </xf>
    <xf numFmtId="0" fontId="0" fillId="10" borderId="0" xfId="0" applyFill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7" borderId="7" xfId="0" applyFill="1" applyBorder="1" applyAlignment="1">
      <alignment horizontal="center" wrapText="1"/>
    </xf>
    <xf numFmtId="0" fontId="0" fillId="5" borderId="10" xfId="0" applyFill="1" applyBorder="1"/>
    <xf numFmtId="14" fontId="2" fillId="0" borderId="10" xfId="0" applyNumberFormat="1" applyFont="1" applyBorder="1"/>
    <xf numFmtId="14" fontId="0" fillId="0" borderId="10" xfId="0" applyNumberFormat="1" applyBorder="1" applyAlignment="1">
      <alignment horizontal="left"/>
    </xf>
    <xf numFmtId="0" fontId="0" fillId="0" borderId="10" xfId="0" applyBorder="1"/>
    <xf numFmtId="14" fontId="0" fillId="0" borderId="10" xfId="0" applyNumberFormat="1" applyBorder="1"/>
    <xf numFmtId="0" fontId="0" fillId="0" borderId="10" xfId="0" applyBorder="1" applyAlignment="1">
      <alignment horizontal="center"/>
    </xf>
    <xf numFmtId="0" fontId="4" fillId="3" borderId="12" xfId="0" applyFont="1" applyFill="1" applyBorder="1"/>
    <xf numFmtId="0" fontId="4" fillId="3" borderId="6" xfId="0" applyFont="1" applyFill="1" applyBorder="1"/>
    <xf numFmtId="0" fontId="8" fillId="3" borderId="0" xfId="0" applyFont="1" applyFill="1"/>
    <xf numFmtId="0" fontId="10" fillId="3" borderId="0" xfId="0" applyFont="1" applyFill="1"/>
    <xf numFmtId="0" fontId="9" fillId="3" borderId="0" xfId="0" applyFont="1" applyFill="1"/>
    <xf numFmtId="0" fontId="9" fillId="3" borderId="3" xfId="0" applyFont="1" applyFill="1" applyBorder="1"/>
    <xf numFmtId="0" fontId="11" fillId="3" borderId="4" xfId="0" applyFont="1" applyFill="1" applyBorder="1"/>
    <xf numFmtId="0" fontId="10" fillId="3" borderId="4" xfId="0" applyFont="1" applyFill="1" applyBorder="1"/>
    <xf numFmtId="0" fontId="10" fillId="3" borderId="5" xfId="0" applyFont="1" applyFill="1" applyBorder="1"/>
    <xf numFmtId="0" fontId="10" fillId="3" borderId="2" xfId="0" applyFont="1" applyFill="1" applyBorder="1"/>
    <xf numFmtId="0" fontId="5" fillId="3" borderId="0" xfId="0" applyFont="1" applyFill="1"/>
    <xf numFmtId="0" fontId="11" fillId="3" borderId="0" xfId="0" applyFont="1" applyFill="1"/>
    <xf numFmtId="0" fontId="0" fillId="3" borderId="0" xfId="0" applyFill="1"/>
    <xf numFmtId="0" fontId="12" fillId="3" borderId="0" xfId="0" applyFont="1" applyFill="1"/>
    <xf numFmtId="0" fontId="4" fillId="3" borderId="0" xfId="0" applyFont="1" applyFill="1" applyProtection="1">
      <protection hidden="1"/>
    </xf>
    <xf numFmtId="0" fontId="11" fillId="0" borderId="0" xfId="0" applyFont="1"/>
    <xf numFmtId="0" fontId="11" fillId="3" borderId="6" xfId="0" applyFont="1" applyFill="1" applyBorder="1"/>
    <xf numFmtId="0" fontId="10" fillId="3" borderId="6" xfId="0" applyFont="1" applyFill="1" applyBorder="1"/>
    <xf numFmtId="0" fontId="10" fillId="3" borderId="16" xfId="0" applyFont="1" applyFill="1" applyBorder="1"/>
    <xf numFmtId="0" fontId="1" fillId="6" borderId="3" xfId="0" applyFont="1" applyFill="1" applyBorder="1"/>
    <xf numFmtId="0" fontId="10" fillId="6" borderId="5" xfId="0" applyFont="1" applyFill="1" applyBorder="1"/>
    <xf numFmtId="0" fontId="4" fillId="4" borderId="0" xfId="0" applyFont="1" applyFill="1"/>
    <xf numFmtId="0" fontId="0" fillId="0" borderId="10" xfId="0" applyBorder="1" applyProtection="1">
      <protection hidden="1"/>
    </xf>
    <xf numFmtId="0" fontId="0" fillId="0" borderId="10" xfId="0" applyBorder="1" applyAlignment="1">
      <alignment horizontal="left"/>
    </xf>
    <xf numFmtId="0" fontId="0" fillId="0" borderId="0" xfId="0" applyAlignment="1">
      <alignment horizontal="left"/>
    </xf>
    <xf numFmtId="14" fontId="0" fillId="0" borderId="10" xfId="0" applyNumberFormat="1" applyBorder="1" applyAlignment="1">
      <alignment horizontal="right"/>
    </xf>
    <xf numFmtId="0" fontId="10" fillId="3" borderId="3" xfId="0" applyFont="1" applyFill="1" applyBorder="1"/>
    <xf numFmtId="17" fontId="10" fillId="18" borderId="1" xfId="0" applyNumberFormat="1" applyFont="1" applyFill="1" applyBorder="1"/>
    <xf numFmtId="0" fontId="10" fillId="18" borderId="2" xfId="0" applyFont="1" applyFill="1" applyBorder="1"/>
    <xf numFmtId="17" fontId="10" fillId="19" borderId="12" xfId="0" applyNumberFormat="1" applyFont="1" applyFill="1" applyBorder="1"/>
    <xf numFmtId="0" fontId="10" fillId="19" borderId="16" xfId="0" applyFont="1" applyFill="1" applyBorder="1"/>
    <xf numFmtId="17" fontId="10" fillId="20" borderId="1" xfId="0" applyNumberFormat="1" applyFont="1" applyFill="1" applyBorder="1"/>
    <xf numFmtId="0" fontId="10" fillId="20" borderId="2" xfId="0" applyFont="1" applyFill="1" applyBorder="1"/>
    <xf numFmtId="0" fontId="0" fillId="0" borderId="0" xfId="0" applyProtection="1">
      <protection hidden="1"/>
    </xf>
    <xf numFmtId="14" fontId="0" fillId="0" borderId="18" xfId="0" applyNumberFormat="1" applyBorder="1"/>
    <xf numFmtId="14" fontId="0" fillId="0" borderId="19" xfId="0" applyNumberFormat="1" applyBorder="1" applyAlignment="1">
      <alignment horizontal="right"/>
    </xf>
    <xf numFmtId="14" fontId="0" fillId="0" borderId="19" xfId="0" applyNumberFormat="1" applyBorder="1"/>
    <xf numFmtId="0" fontId="4" fillId="2" borderId="0" xfId="0" applyFont="1" applyFill="1" applyProtection="1">
      <protection hidden="1"/>
    </xf>
    <xf numFmtId="0" fontId="5" fillId="2" borderId="0" xfId="0" applyFont="1" applyFill="1" applyProtection="1">
      <protection hidden="1"/>
    </xf>
    <xf numFmtId="0" fontId="6" fillId="3" borderId="3" xfId="0" applyFont="1" applyFill="1" applyBorder="1" applyProtection="1">
      <protection hidden="1"/>
    </xf>
    <xf numFmtId="0" fontId="4" fillId="3" borderId="4" xfId="0" applyFont="1" applyFill="1" applyBorder="1" applyProtection="1">
      <protection hidden="1"/>
    </xf>
    <xf numFmtId="0" fontId="4" fillId="3" borderId="5" xfId="0" applyFont="1" applyFill="1" applyBorder="1" applyProtection="1">
      <protection hidden="1"/>
    </xf>
    <xf numFmtId="0" fontId="4" fillId="3" borderId="1" xfId="0" applyFont="1" applyFill="1" applyBorder="1" applyProtection="1">
      <protection hidden="1"/>
    </xf>
    <xf numFmtId="0" fontId="4" fillId="3" borderId="2" xfId="0" applyFont="1" applyFill="1" applyBorder="1" applyProtection="1">
      <protection hidden="1"/>
    </xf>
    <xf numFmtId="0" fontId="4" fillId="2" borderId="0" xfId="0" applyFont="1" applyFill="1" applyAlignment="1" applyProtection="1">
      <alignment wrapText="1"/>
      <protection hidden="1"/>
    </xf>
    <xf numFmtId="0" fontId="4" fillId="3" borderId="12" xfId="0" applyFont="1" applyFill="1" applyBorder="1" applyProtection="1">
      <protection hidden="1"/>
    </xf>
    <xf numFmtId="0" fontId="4" fillId="3" borderId="6" xfId="0" applyFont="1" applyFill="1" applyBorder="1" applyProtection="1">
      <protection hidden="1"/>
    </xf>
    <xf numFmtId="4" fontId="4" fillId="3" borderId="13" xfId="0" applyNumberFormat="1" applyFont="1" applyFill="1" applyBorder="1" applyProtection="1">
      <protection hidden="1"/>
    </xf>
    <xf numFmtId="4" fontId="4" fillId="3" borderId="14" xfId="0" applyNumberFormat="1" applyFont="1" applyFill="1" applyBorder="1" applyProtection="1">
      <protection hidden="1"/>
    </xf>
    <xf numFmtId="3" fontId="4" fillId="3" borderId="13" xfId="0" applyNumberFormat="1" applyFont="1" applyFill="1" applyBorder="1" applyProtection="1">
      <protection hidden="1"/>
    </xf>
    <xf numFmtId="3" fontId="5" fillId="3" borderId="13" xfId="0" applyNumberFormat="1" applyFont="1" applyFill="1" applyBorder="1" applyProtection="1">
      <protection hidden="1"/>
    </xf>
    <xf numFmtId="164" fontId="5" fillId="17" borderId="15" xfId="1" applyNumberFormat="1" applyFont="1" applyFill="1" applyBorder="1" applyProtection="1">
      <protection hidden="1"/>
    </xf>
    <xf numFmtId="0" fontId="0" fillId="2" borderId="0" xfId="0" applyFill="1" applyProtection="1">
      <protection hidden="1"/>
    </xf>
    <xf numFmtId="4" fontId="4" fillId="3" borderId="4" xfId="0" applyNumberFormat="1" applyFont="1" applyFill="1" applyBorder="1" applyProtection="1">
      <protection hidden="1"/>
    </xf>
    <xf numFmtId="3" fontId="5" fillId="3" borderId="4" xfId="0" applyNumberFormat="1" applyFont="1" applyFill="1" applyBorder="1" applyProtection="1">
      <protection hidden="1"/>
    </xf>
    <xf numFmtId="4" fontId="4" fillId="3" borderId="0" xfId="0" applyNumberFormat="1" applyFont="1" applyFill="1" applyProtection="1">
      <protection hidden="1"/>
    </xf>
    <xf numFmtId="3" fontId="5" fillId="3" borderId="0" xfId="0" applyNumberFormat="1" applyFont="1" applyFill="1" applyProtection="1">
      <protection hidden="1"/>
    </xf>
    <xf numFmtId="4" fontId="7" fillId="3" borderId="6" xfId="0" applyNumberFormat="1" applyFont="1" applyFill="1" applyBorder="1" applyProtection="1">
      <protection hidden="1"/>
    </xf>
    <xf numFmtId="0" fontId="5" fillId="4" borderId="0" xfId="0" applyFont="1" applyFill="1" applyProtection="1">
      <protection locked="0"/>
    </xf>
    <xf numFmtId="9" fontId="5" fillId="4" borderId="0" xfId="0" applyNumberFormat="1" applyFont="1" applyFill="1" applyProtection="1">
      <protection locked="0"/>
    </xf>
    <xf numFmtId="0" fontId="0" fillId="5" borderId="0" xfId="0" applyFill="1" applyProtection="1">
      <protection hidden="1"/>
    </xf>
    <xf numFmtId="0" fontId="4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5" fillId="18" borderId="0" xfId="0" applyFont="1" applyFill="1" applyProtection="1">
      <protection hidden="1"/>
    </xf>
    <xf numFmtId="0" fontId="4" fillId="18" borderId="0" xfId="0" applyFont="1" applyFill="1" applyAlignment="1" applyProtection="1">
      <alignment wrapText="1"/>
      <protection hidden="1"/>
    </xf>
    <xf numFmtId="14" fontId="4" fillId="3" borderId="6" xfId="0" applyNumberFormat="1" applyFont="1" applyFill="1" applyBorder="1" applyProtection="1">
      <protection hidden="1"/>
    </xf>
    <xf numFmtId="0" fontId="0" fillId="16" borderId="0" xfId="0" applyFill="1" applyProtection="1">
      <protection hidden="1"/>
    </xf>
    <xf numFmtId="0" fontId="0" fillId="17" borderId="0" xfId="0" applyFill="1" applyProtection="1"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17" fontId="10" fillId="21" borderId="1" xfId="0" applyNumberFormat="1" applyFont="1" applyFill="1" applyBorder="1"/>
    <xf numFmtId="0" fontId="10" fillId="21" borderId="2" xfId="0" applyFont="1" applyFill="1" applyBorder="1"/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10" xfId="0" applyFont="1" applyBorder="1" applyAlignment="1">
      <alignment horizontal="center"/>
    </xf>
    <xf numFmtId="0" fontId="0" fillId="22" borderId="0" xfId="0" applyFill="1" applyProtection="1">
      <protection hidden="1"/>
    </xf>
    <xf numFmtId="0" fontId="4" fillId="21" borderId="0" xfId="0" applyFont="1" applyFill="1" applyAlignment="1" applyProtection="1">
      <alignment wrapText="1"/>
      <protection hidden="1"/>
    </xf>
    <xf numFmtId="0" fontId="4" fillId="3" borderId="21" xfId="0" applyFont="1" applyFill="1" applyBorder="1" applyProtection="1">
      <protection hidden="1"/>
    </xf>
    <xf numFmtId="0" fontId="4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5" fillId="23" borderId="0" xfId="0" applyFont="1" applyFill="1" applyProtection="1">
      <protection hidden="1"/>
    </xf>
    <xf numFmtId="0" fontId="4" fillId="23" borderId="0" xfId="0" applyFont="1" applyFill="1" applyAlignment="1" applyProtection="1">
      <alignment wrapText="1"/>
      <protection hidden="1"/>
    </xf>
    <xf numFmtId="0" fontId="6" fillId="6" borderId="10" xfId="0" applyFont="1" applyFill="1" applyBorder="1" applyAlignment="1" applyProtection="1">
      <alignment wrapText="1"/>
      <protection hidden="1"/>
    </xf>
    <xf numFmtId="0" fontId="6" fillId="6" borderId="22" xfId="0" applyFont="1" applyFill="1" applyBorder="1" applyAlignment="1" applyProtection="1">
      <alignment wrapText="1"/>
      <protection hidden="1"/>
    </xf>
    <xf numFmtId="0" fontId="6" fillId="6" borderId="23" xfId="0" applyFont="1" applyFill="1" applyBorder="1" applyAlignment="1" applyProtection="1">
      <alignment wrapText="1"/>
      <protection hidden="1"/>
    </xf>
    <xf numFmtId="0" fontId="5" fillId="6" borderId="10" xfId="0" applyFont="1" applyFill="1" applyBorder="1" applyAlignment="1" applyProtection="1">
      <alignment wrapText="1"/>
      <protection hidden="1"/>
    </xf>
    <xf numFmtId="0" fontId="4" fillId="6" borderId="10" xfId="0" applyFont="1" applyFill="1" applyBorder="1" applyAlignment="1" applyProtection="1">
      <alignment horizontal="center" wrapText="1"/>
      <protection hidden="1"/>
    </xf>
    <xf numFmtId="0" fontId="5" fillId="6" borderId="10" xfId="0" applyFont="1" applyFill="1" applyBorder="1" applyAlignment="1" applyProtection="1">
      <alignment horizontal="center" wrapText="1"/>
      <protection hidden="1"/>
    </xf>
    <xf numFmtId="0" fontId="4" fillId="6" borderId="23" xfId="0" applyFont="1" applyFill="1" applyBorder="1" applyAlignment="1" applyProtection="1">
      <alignment horizontal="center" wrapText="1"/>
      <protection hidden="1"/>
    </xf>
    <xf numFmtId="0" fontId="4" fillId="6" borderId="24" xfId="0" applyFont="1" applyFill="1" applyBorder="1" applyAlignment="1" applyProtection="1">
      <alignment horizontal="center" wrapText="1"/>
      <protection hidden="1"/>
    </xf>
    <xf numFmtId="0" fontId="5" fillId="6" borderId="24" xfId="0" applyFont="1" applyFill="1" applyBorder="1" applyAlignment="1" applyProtection="1">
      <alignment wrapText="1"/>
      <protection hidden="1"/>
    </xf>
    <xf numFmtId="0" fontId="6" fillId="6" borderId="25" xfId="0" applyFont="1" applyFill="1" applyBorder="1" applyAlignment="1" applyProtection="1">
      <alignment wrapText="1"/>
      <protection hidden="1"/>
    </xf>
    <xf numFmtId="0" fontId="5" fillId="6" borderId="25" xfId="0" applyFont="1" applyFill="1" applyBorder="1" applyAlignment="1" applyProtection="1">
      <alignment horizontal="center" wrapText="1"/>
      <protection hidden="1"/>
    </xf>
    <xf numFmtId="0" fontId="4" fillId="0" borderId="20" xfId="0" applyFont="1" applyBorder="1" applyProtection="1">
      <protection hidden="1"/>
    </xf>
    <xf numFmtId="0" fontId="4" fillId="0" borderId="0" xfId="0" applyFont="1" applyProtection="1">
      <protection hidden="1"/>
    </xf>
    <xf numFmtId="4" fontId="4" fillId="0" borderId="8" xfId="0" applyNumberFormat="1" applyFont="1" applyBorder="1" applyProtection="1">
      <protection hidden="1"/>
    </xf>
    <xf numFmtId="4" fontId="4" fillId="0" borderId="7" xfId="0" applyNumberFormat="1" applyFont="1" applyBorder="1" applyProtection="1">
      <protection hidden="1"/>
    </xf>
    <xf numFmtId="3" fontId="4" fillId="0" borderId="8" xfId="0" applyNumberFormat="1" applyFont="1" applyBorder="1" applyProtection="1">
      <protection hidden="1"/>
    </xf>
    <xf numFmtId="3" fontId="5" fillId="0" borderId="8" xfId="0" applyNumberFormat="1" applyFont="1" applyBorder="1" applyProtection="1">
      <protection hidden="1"/>
    </xf>
    <xf numFmtId="0" fontId="4" fillId="0" borderId="8" xfId="0" applyFont="1" applyBorder="1" applyProtection="1">
      <protection hidden="1"/>
    </xf>
    <xf numFmtId="3" fontId="5" fillId="0" borderId="8" xfId="0" applyNumberFormat="1" applyFont="1" applyBorder="1" applyAlignment="1" applyProtection="1">
      <alignment horizontal="right" wrapText="1"/>
      <protection hidden="1"/>
    </xf>
    <xf numFmtId="0" fontId="4" fillId="0" borderId="8" xfId="0" applyFont="1" applyBorder="1" applyAlignment="1" applyProtection="1">
      <alignment horizontal="right"/>
      <protection hidden="1"/>
    </xf>
    <xf numFmtId="0" fontId="4" fillId="0" borderId="11" xfId="0" applyFont="1" applyBorder="1" applyAlignment="1" applyProtection="1">
      <alignment horizontal="right"/>
      <protection hidden="1"/>
    </xf>
    <xf numFmtId="4" fontId="4" fillId="0" borderId="9" xfId="0" applyNumberFormat="1" applyFont="1" applyBorder="1" applyProtection="1">
      <protection hidden="1"/>
    </xf>
    <xf numFmtId="3" fontId="4" fillId="0" borderId="9" xfId="0" applyNumberFormat="1" applyFont="1" applyBorder="1" applyProtection="1">
      <protection hidden="1"/>
    </xf>
    <xf numFmtId="3" fontId="5" fillId="0" borderId="9" xfId="0" applyNumberFormat="1" applyFont="1" applyBorder="1" applyProtection="1">
      <protection hidden="1"/>
    </xf>
    <xf numFmtId="0" fontId="4" fillId="0" borderId="9" xfId="0" applyFont="1" applyBorder="1" applyProtection="1">
      <protection hidden="1"/>
    </xf>
    <xf numFmtId="3" fontId="5" fillId="0" borderId="9" xfId="0" applyNumberFormat="1" applyFont="1" applyBorder="1" applyAlignment="1" applyProtection="1">
      <alignment horizontal="right" wrapText="1"/>
      <protection hidden="1"/>
    </xf>
    <xf numFmtId="0" fontId="4" fillId="0" borderId="9" xfId="0" applyFont="1" applyBorder="1" applyAlignment="1" applyProtection="1">
      <alignment horizontal="right"/>
      <protection hidden="1"/>
    </xf>
    <xf numFmtId="3" fontId="5" fillId="0" borderId="0" xfId="0" applyNumberFormat="1" applyFont="1" applyProtection="1">
      <protection hidden="1"/>
    </xf>
    <xf numFmtId="0" fontId="4" fillId="0" borderId="21" xfId="0" applyFont="1" applyBorder="1" applyProtection="1">
      <protection hidden="1"/>
    </xf>
    <xf numFmtId="0" fontId="4" fillId="0" borderId="6" xfId="0" applyFont="1" applyBorder="1" applyProtection="1">
      <protection hidden="1"/>
    </xf>
    <xf numFmtId="4" fontId="4" fillId="0" borderId="17" xfId="0" applyNumberFormat="1" applyFont="1" applyBorder="1" applyProtection="1">
      <protection hidden="1"/>
    </xf>
    <xf numFmtId="3" fontId="4" fillId="0" borderId="17" xfId="0" applyNumberFormat="1" applyFont="1" applyBorder="1" applyProtection="1">
      <protection hidden="1"/>
    </xf>
    <xf numFmtId="3" fontId="5" fillId="0" borderId="17" xfId="0" applyNumberFormat="1" applyFont="1" applyBorder="1" applyProtection="1">
      <protection hidden="1"/>
    </xf>
    <xf numFmtId="0" fontId="4" fillId="0" borderId="13" xfId="0" applyFont="1" applyBorder="1" applyProtection="1">
      <protection hidden="1"/>
    </xf>
    <xf numFmtId="0" fontId="4" fillId="0" borderId="17" xfId="0" applyFont="1" applyBorder="1" applyProtection="1">
      <protection hidden="1"/>
    </xf>
    <xf numFmtId="3" fontId="5" fillId="0" borderId="17" xfId="0" applyNumberFormat="1" applyFont="1" applyBorder="1" applyAlignment="1" applyProtection="1">
      <alignment horizontal="right" wrapText="1"/>
      <protection hidden="1"/>
    </xf>
    <xf numFmtId="0" fontId="4" fillId="0" borderId="17" xfId="0" applyFont="1" applyBorder="1" applyAlignment="1" applyProtection="1">
      <alignment horizontal="right"/>
      <protection hidden="1"/>
    </xf>
    <xf numFmtId="0" fontId="4" fillId="0" borderId="15" xfId="0" applyFont="1" applyBorder="1" applyAlignment="1" applyProtection="1">
      <alignment horizontal="right"/>
      <protection hidden="1"/>
    </xf>
    <xf numFmtId="3" fontId="5" fillId="0" borderId="6" xfId="0" applyNumberFormat="1" applyFont="1" applyBorder="1" applyProtection="1">
      <protection hidden="1"/>
    </xf>
    <xf numFmtId="0" fontId="4" fillId="0" borderId="1" xfId="0" applyFont="1" applyBorder="1" applyProtection="1">
      <protection hidden="1"/>
    </xf>
    <xf numFmtId="0" fontId="4" fillId="0" borderId="8" xfId="0" applyFont="1" applyBorder="1" applyAlignment="1" applyProtection="1">
      <alignment horizontal="center"/>
      <protection hidden="1"/>
    </xf>
    <xf numFmtId="0" fontId="4" fillId="0" borderId="11" xfId="0" applyFont="1" applyBorder="1" applyAlignment="1" applyProtection="1">
      <alignment horizontal="center"/>
      <protection hidden="1"/>
    </xf>
    <xf numFmtId="0" fontId="4" fillId="0" borderId="9" xfId="0" applyFont="1" applyBorder="1" applyAlignment="1" applyProtection="1">
      <alignment horizontal="center"/>
      <protection hidden="1"/>
    </xf>
    <xf numFmtId="0" fontId="4" fillId="0" borderId="12" xfId="0" applyFont="1" applyBorder="1" applyProtection="1">
      <protection hidden="1"/>
    </xf>
    <xf numFmtId="0" fontId="4" fillId="0" borderId="17" xfId="0" applyFont="1" applyBorder="1" applyAlignment="1" applyProtection="1">
      <alignment horizontal="center"/>
      <protection hidden="1"/>
    </xf>
    <xf numFmtId="0" fontId="4" fillId="0" borderId="15" xfId="0" applyFont="1" applyBorder="1" applyAlignment="1" applyProtection="1">
      <alignment horizontal="center"/>
      <protection hidden="1"/>
    </xf>
    <xf numFmtId="4" fontId="4" fillId="0" borderId="13" xfId="0" applyNumberFormat="1" applyFont="1" applyBorder="1" applyProtection="1">
      <protection hidden="1"/>
    </xf>
    <xf numFmtId="3" fontId="4" fillId="0" borderId="13" xfId="0" applyNumberFormat="1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3" fontId="5" fillId="0" borderId="13" xfId="0" applyNumberFormat="1" applyFont="1" applyBorder="1" applyAlignment="1" applyProtection="1">
      <alignment horizontal="right" wrapText="1"/>
      <protection hidden="1"/>
    </xf>
    <xf numFmtId="0" fontId="4" fillId="0" borderId="13" xfId="0" applyFont="1" applyBorder="1" applyAlignment="1" applyProtection="1">
      <alignment horizontal="center"/>
      <protection hidden="1"/>
    </xf>
    <xf numFmtId="4" fontId="7" fillId="0" borderId="0" xfId="0" applyNumberFormat="1" applyFont="1" applyProtection="1">
      <protection hidden="1"/>
    </xf>
    <xf numFmtId="4" fontId="7" fillId="0" borderId="6" xfId="0" applyNumberFormat="1" applyFont="1" applyBorder="1" applyProtection="1">
      <protection hidden="1"/>
    </xf>
    <xf numFmtId="4" fontId="4" fillId="0" borderId="14" xfId="0" applyNumberFormat="1" applyFont="1" applyBorder="1" applyProtection="1">
      <protection hidden="1"/>
    </xf>
    <xf numFmtId="0" fontId="10" fillId="23" borderId="1" xfId="0" applyFont="1" applyFill="1" applyBorder="1"/>
    <xf numFmtId="0" fontId="10" fillId="23" borderId="2" xfId="0" applyFont="1" applyFill="1" applyBorder="1"/>
    <xf numFmtId="0" fontId="0" fillId="0" borderId="0" xfId="0" applyAlignment="1">
      <alignment horizontal="center"/>
    </xf>
    <xf numFmtId="14" fontId="0" fillId="0" borderId="10" xfId="0" applyNumberFormat="1" applyBorder="1" applyAlignment="1">
      <alignment horizontal="center"/>
    </xf>
    <xf numFmtId="0" fontId="2" fillId="0" borderId="10" xfId="0" applyFont="1" applyBorder="1"/>
    <xf numFmtId="0" fontId="0" fillId="24" borderId="0" xfId="0" applyFill="1"/>
    <xf numFmtId="2" fontId="0" fillId="0" borderId="10" xfId="0" applyNumberFormat="1" applyBorder="1"/>
    <xf numFmtId="0" fontId="0" fillId="25" borderId="0" xfId="0" applyFill="1"/>
    <xf numFmtId="0" fontId="4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5" fillId="26" borderId="0" xfId="0" applyFont="1" applyFill="1" applyProtection="1">
      <protection hidden="1"/>
    </xf>
    <xf numFmtId="0" fontId="4" fillId="26" borderId="0" xfId="0" applyFont="1" applyFill="1" applyAlignment="1" applyProtection="1">
      <alignment wrapText="1"/>
      <protection hidden="1"/>
    </xf>
    <xf numFmtId="0" fontId="4" fillId="3" borderId="26" xfId="0" applyFont="1" applyFill="1" applyBorder="1" applyProtection="1">
      <protection hidden="1"/>
    </xf>
    <xf numFmtId="14" fontId="4" fillId="3" borderId="27" xfId="0" applyNumberFormat="1" applyFont="1" applyFill="1" applyBorder="1" applyProtection="1">
      <protection hidden="1"/>
    </xf>
    <xf numFmtId="4" fontId="4" fillId="3" borderId="28" xfId="0" applyNumberFormat="1" applyFont="1" applyFill="1" applyBorder="1" applyProtection="1">
      <protection hidden="1"/>
    </xf>
    <xf numFmtId="4" fontId="4" fillId="3" borderId="29" xfId="0" applyNumberFormat="1" applyFont="1" applyFill="1" applyBorder="1" applyProtection="1">
      <protection hidden="1"/>
    </xf>
    <xf numFmtId="3" fontId="4" fillId="3" borderId="28" xfId="0" applyNumberFormat="1" applyFont="1" applyFill="1" applyBorder="1" applyProtection="1">
      <protection hidden="1"/>
    </xf>
    <xf numFmtId="3" fontId="5" fillId="3" borderId="28" xfId="0" applyNumberFormat="1" applyFont="1" applyFill="1" applyBorder="1" applyProtection="1">
      <protection hidden="1"/>
    </xf>
    <xf numFmtId="164" fontId="5" fillId="17" borderId="30" xfId="1" applyNumberFormat="1" applyFont="1" applyFill="1" applyBorder="1" applyProtection="1">
      <protection hidden="1"/>
    </xf>
    <xf numFmtId="0" fontId="10" fillId="26" borderId="1" xfId="0" applyFont="1" applyFill="1" applyBorder="1"/>
    <xf numFmtId="0" fontId="10" fillId="26" borderId="2" xfId="0" applyFont="1" applyFill="1" applyBorder="1"/>
    <xf numFmtId="14" fontId="0" fillId="0" borderId="19" xfId="0" applyNumberFormat="1" applyBorder="1" applyAlignment="1">
      <alignment horizontal="left"/>
    </xf>
    <xf numFmtId="0" fontId="0" fillId="0" borderId="19" xfId="0" applyBorder="1"/>
    <xf numFmtId="0" fontId="0" fillId="0" borderId="19" xfId="0" applyBorder="1" applyAlignment="1">
      <alignment horizontal="center"/>
    </xf>
    <xf numFmtId="165" fontId="0" fillId="0" borderId="10" xfId="0" applyNumberFormat="1" applyBorder="1" applyProtection="1">
      <protection hidden="1"/>
    </xf>
    <xf numFmtId="0" fontId="0" fillId="0" borderId="19" xfId="0" applyBorder="1" applyProtection="1">
      <protection hidden="1"/>
    </xf>
    <xf numFmtId="0" fontId="2" fillId="0" borderId="10" xfId="0" applyFont="1" applyBorder="1" applyProtection="1">
      <protection hidden="1"/>
    </xf>
    <xf numFmtId="165" fontId="0" fillId="0" borderId="10" xfId="0" applyNumberFormat="1" applyBorder="1"/>
    <xf numFmtId="0" fontId="4" fillId="24" borderId="4" xfId="0" applyFont="1" applyFill="1" applyBorder="1" applyProtection="1">
      <protection hidden="1"/>
    </xf>
    <xf numFmtId="0" fontId="4" fillId="24" borderId="0" xfId="0" applyFont="1" applyFill="1" applyProtection="1">
      <protection hidden="1"/>
    </xf>
    <xf numFmtId="0" fontId="4" fillId="27" borderId="0" xfId="0" applyFont="1" applyFill="1" applyProtection="1">
      <protection hidden="1"/>
    </xf>
    <xf numFmtId="0" fontId="0" fillId="27" borderId="0" xfId="0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4" fillId="18" borderId="20" xfId="0" applyFont="1" applyFill="1" applyBorder="1" applyProtection="1">
      <protection hidden="1"/>
    </xf>
    <xf numFmtId="4" fontId="4" fillId="18" borderId="8" xfId="0" applyNumberFormat="1" applyFont="1" applyFill="1" applyBorder="1" applyProtection="1">
      <protection hidden="1"/>
    </xf>
    <xf numFmtId="4" fontId="4" fillId="18" borderId="7" xfId="0" applyNumberFormat="1" applyFont="1" applyFill="1" applyBorder="1" applyProtection="1">
      <protection hidden="1"/>
    </xf>
    <xf numFmtId="0" fontId="4" fillId="18" borderId="8" xfId="0" applyFont="1" applyFill="1" applyBorder="1" applyProtection="1">
      <protection hidden="1"/>
    </xf>
    <xf numFmtId="0" fontId="4" fillId="18" borderId="8" xfId="0" applyFont="1" applyFill="1" applyBorder="1" applyAlignment="1" applyProtection="1">
      <alignment horizontal="center"/>
      <protection hidden="1"/>
    </xf>
    <xf numFmtId="0" fontId="4" fillId="18" borderId="11" xfId="0" applyFont="1" applyFill="1" applyBorder="1" applyAlignment="1" applyProtection="1">
      <alignment horizontal="center"/>
      <protection hidden="1"/>
    </xf>
    <xf numFmtId="0" fontId="10" fillId="27" borderId="1" xfId="0" applyFont="1" applyFill="1" applyBorder="1"/>
    <xf numFmtId="0" fontId="10" fillId="27" borderId="2" xfId="0" applyFont="1" applyFill="1" applyBorder="1"/>
    <xf numFmtId="2" fontId="0" fillId="0" borderId="10" xfId="0" applyNumberFormat="1" applyBorder="1" applyProtection="1">
      <protection hidden="1"/>
    </xf>
    <xf numFmtId="2" fontId="2" fillId="0" borderId="10" xfId="0" applyNumberFormat="1" applyFont="1" applyBorder="1" applyProtection="1">
      <protection hidden="1"/>
    </xf>
    <xf numFmtId="2" fontId="0" fillId="0" borderId="19" xfId="0" applyNumberFormat="1" applyBorder="1" applyProtection="1">
      <protection hidden="1"/>
    </xf>
    <xf numFmtId="2" fontId="0" fillId="0" borderId="19" xfId="0" applyNumberFormat="1" applyBorder="1"/>
    <xf numFmtId="2" fontId="0" fillId="6" borderId="8" xfId="0" applyNumberFormat="1" applyFill="1" applyBorder="1" applyAlignment="1">
      <alignment horizontal="right" wrapText="1"/>
    </xf>
    <xf numFmtId="2" fontId="0" fillId="7" borderId="0" xfId="0" applyNumberFormat="1" applyFill="1" applyAlignment="1">
      <alignment horizontal="right" wrapText="1"/>
    </xf>
    <xf numFmtId="2" fontId="0" fillId="0" borderId="0" xfId="0" applyNumberFormat="1"/>
    <xf numFmtId="2" fontId="0" fillId="8" borderId="0" xfId="0" applyNumberFormat="1" applyFill="1" applyAlignment="1">
      <alignment horizontal="right" wrapText="1"/>
    </xf>
    <xf numFmtId="0" fontId="2" fillId="5" borderId="0" xfId="0" applyFont="1" applyFill="1" applyAlignment="1">
      <alignment horizontal="center" wrapText="1"/>
    </xf>
    <xf numFmtId="4" fontId="4" fillId="0" borderId="31" xfId="0" applyNumberFormat="1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14" xfId="0" applyFont="1" applyBorder="1" applyProtection="1">
      <protection hidden="1"/>
    </xf>
    <xf numFmtId="3" fontId="5" fillId="0" borderId="31" xfId="0" applyNumberFormat="1" applyFont="1" applyBorder="1" applyAlignment="1" applyProtection="1">
      <alignment horizontal="right" wrapText="1"/>
      <protection hidden="1"/>
    </xf>
    <xf numFmtId="3" fontId="4" fillId="24" borderId="7" xfId="1" applyNumberFormat="1" applyFont="1" applyFill="1" applyBorder="1"/>
    <xf numFmtId="3" fontId="4" fillId="24" borderId="17" xfId="1" applyNumberFormat="1" applyFont="1" applyFill="1" applyBorder="1"/>
    <xf numFmtId="3" fontId="4" fillId="24" borderId="14" xfId="1" applyNumberFormat="1" applyFont="1" applyFill="1" applyBorder="1"/>
    <xf numFmtId="3" fontId="4" fillId="0" borderId="7" xfId="0" applyNumberFormat="1" applyFont="1" applyBorder="1" applyProtection="1">
      <protection hidden="1"/>
    </xf>
    <xf numFmtId="3" fontId="4" fillId="18" borderId="7" xfId="0" applyNumberFormat="1" applyFont="1" applyFill="1" applyBorder="1" applyProtection="1">
      <protection hidden="1"/>
    </xf>
    <xf numFmtId="3" fontId="4" fillId="0" borderId="14" xfId="0" applyNumberFormat="1" applyFont="1" applyBorder="1" applyProtection="1">
      <protection hidden="1"/>
    </xf>
    <xf numFmtId="3" fontId="4" fillId="24" borderId="13" xfId="1" applyNumberFormat="1" applyFont="1" applyFill="1" applyBorder="1"/>
    <xf numFmtId="3" fontId="5" fillId="0" borderId="7" xfId="0" applyNumberFormat="1" applyFont="1" applyBorder="1" applyProtection="1">
      <protection hidden="1"/>
    </xf>
    <xf numFmtId="3" fontId="4" fillId="24" borderId="0" xfId="1" applyNumberFormat="1" applyFont="1" applyFill="1" applyBorder="1"/>
    <xf numFmtId="3" fontId="4" fillId="24" borderId="6" xfId="1" applyNumberFormat="1" applyFont="1" applyFill="1" applyBorder="1"/>
    <xf numFmtId="3" fontId="4" fillId="0" borderId="7" xfId="1" applyNumberFormat="1" applyFont="1" applyFill="1" applyBorder="1"/>
    <xf numFmtId="3" fontId="4" fillId="0" borderId="0" xfId="1" applyNumberFormat="1" applyFont="1" applyFill="1" applyBorder="1"/>
    <xf numFmtId="3" fontId="4" fillId="0" borderId="14" xfId="1" applyNumberFormat="1" applyFont="1" applyFill="1" applyBorder="1"/>
    <xf numFmtId="3" fontId="4" fillId="0" borderId="17" xfId="1" applyNumberFormat="1" applyFont="1" applyFill="1" applyBorder="1"/>
    <xf numFmtId="3" fontId="4" fillId="0" borderId="13" xfId="1" applyNumberFormat="1" applyFont="1" applyFill="1" applyBorder="1"/>
    <xf numFmtId="3" fontId="4" fillId="0" borderId="6" xfId="1" applyNumberFormat="1" applyFont="1" applyFill="1" applyBorder="1"/>
    <xf numFmtId="164" fontId="5" fillId="17" borderId="32" xfId="1" applyNumberFormat="1" applyFont="1" applyFill="1" applyBorder="1" applyProtection="1">
      <protection hidden="1"/>
    </xf>
    <xf numFmtId="3" fontId="4" fillId="24" borderId="0" xfId="0" applyNumberFormat="1" applyFont="1" applyFill="1" applyProtection="1">
      <protection hidden="1"/>
    </xf>
    <xf numFmtId="3" fontId="4" fillId="24" borderId="7" xfId="0" applyNumberFormat="1" applyFont="1" applyFill="1" applyBorder="1" applyProtection="1">
      <protection hidden="1"/>
    </xf>
    <xf numFmtId="3" fontId="4" fillId="24" borderId="6" xfId="0" applyNumberFormat="1" applyFont="1" applyFill="1" applyBorder="1" applyProtection="1">
      <protection hidden="1"/>
    </xf>
    <xf numFmtId="3" fontId="4" fillId="24" borderId="14" xfId="0" applyNumberFormat="1" applyFont="1" applyFill="1" applyBorder="1" applyProtection="1">
      <protection hidden="1"/>
    </xf>
    <xf numFmtId="3" fontId="4" fillId="24" borderId="13" xfId="0" applyNumberFormat="1" applyFont="1" applyFill="1" applyBorder="1" applyProtection="1">
      <protection hidden="1"/>
    </xf>
    <xf numFmtId="3" fontId="4" fillId="24" borderId="8" xfId="0" applyNumberFormat="1" applyFont="1" applyFill="1" applyBorder="1" applyProtection="1">
      <protection hidden="1"/>
    </xf>
    <xf numFmtId="4" fontId="4" fillId="0" borderId="28" xfId="0" applyNumberFormat="1" applyFont="1" applyBorder="1" applyProtection="1">
      <protection hidden="1"/>
    </xf>
    <xf numFmtId="4" fontId="4" fillId="0" borderId="29" xfId="0" applyNumberFormat="1" applyFont="1" applyBorder="1" applyProtection="1">
      <protection hidden="1"/>
    </xf>
    <xf numFmtId="3" fontId="4" fillId="0" borderId="29" xfId="0" applyNumberFormat="1" applyFont="1" applyBorder="1" applyProtection="1">
      <protection hidden="1"/>
    </xf>
    <xf numFmtId="3" fontId="4" fillId="0" borderId="29" xfId="1" applyNumberFormat="1" applyFont="1" applyFill="1" applyBorder="1"/>
    <xf numFmtId="3" fontId="5" fillId="0" borderId="28" xfId="0" applyNumberFormat="1" applyFont="1" applyBorder="1" applyProtection="1">
      <protection hidden="1"/>
    </xf>
    <xf numFmtId="0" fontId="4" fillId="0" borderId="28" xfId="0" applyFont="1" applyBorder="1" applyProtection="1">
      <protection hidden="1"/>
    </xf>
    <xf numFmtId="0" fontId="4" fillId="0" borderId="32" xfId="0" applyFont="1" applyBorder="1" applyProtection="1">
      <protection hidden="1"/>
    </xf>
    <xf numFmtId="0" fontId="4" fillId="0" borderId="27" xfId="0" applyFont="1" applyBorder="1" applyProtection="1">
      <protection hidden="1"/>
    </xf>
    <xf numFmtId="3" fontId="4" fillId="0" borderId="27" xfId="1" applyNumberFormat="1" applyFont="1" applyFill="1" applyBorder="1"/>
    <xf numFmtId="3" fontId="5" fillId="0" borderId="29" xfId="0" applyNumberFormat="1" applyFont="1" applyBorder="1" applyProtection="1">
      <protection hidden="1"/>
    </xf>
    <xf numFmtId="0" fontId="4" fillId="0" borderId="28" xfId="0" applyFont="1" applyBorder="1" applyAlignment="1" applyProtection="1">
      <alignment horizontal="center"/>
      <protection hidden="1"/>
    </xf>
    <xf numFmtId="0" fontId="4" fillId="0" borderId="30" xfId="0" applyFont="1" applyBorder="1" applyAlignment="1" applyProtection="1">
      <alignment horizontal="center"/>
      <protection hidden="1"/>
    </xf>
    <xf numFmtId="0" fontId="2" fillId="26" borderId="0" xfId="0" applyFont="1" applyFill="1" applyProtection="1">
      <protection hidden="1"/>
    </xf>
    <xf numFmtId="0" fontId="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1" fillId="6" borderId="33" xfId="0" applyFont="1" applyFill="1" applyBorder="1"/>
    <xf numFmtId="0" fontId="4" fillId="3" borderId="34" xfId="0" applyFont="1" applyFill="1" applyBorder="1"/>
    <xf numFmtId="0" fontId="4" fillId="3" borderId="35" xfId="0" applyFont="1" applyFill="1" applyBorder="1"/>
    <xf numFmtId="0" fontId="10" fillId="28" borderId="1" xfId="0" applyFont="1" applyFill="1" applyBorder="1"/>
    <xf numFmtId="0" fontId="10" fillId="28" borderId="2" xfId="0" applyFont="1" applyFill="1" applyBorder="1"/>
    <xf numFmtId="0" fontId="15" fillId="0" borderId="10" xfId="0" applyFont="1" applyBorder="1" applyAlignment="1">
      <alignment horizontal="left"/>
    </xf>
    <xf numFmtId="0" fontId="15" fillId="0" borderId="0" xfId="0" applyFont="1" applyAlignment="1">
      <alignment horizontal="left"/>
    </xf>
    <xf numFmtId="0" fontId="6" fillId="6" borderId="36" xfId="0" applyFont="1" applyFill="1" applyBorder="1" applyAlignment="1" applyProtection="1">
      <alignment wrapText="1"/>
      <protection hidden="1"/>
    </xf>
    <xf numFmtId="0" fontId="6" fillId="24" borderId="10" xfId="0" applyFont="1" applyFill="1" applyBorder="1" applyAlignment="1" applyProtection="1">
      <alignment wrapText="1"/>
      <protection hidden="1"/>
    </xf>
    <xf numFmtId="0" fontId="5" fillId="24" borderId="10" xfId="0" applyFont="1" applyFill="1" applyBorder="1" applyAlignment="1" applyProtection="1">
      <alignment wrapText="1"/>
      <protection hidden="1"/>
    </xf>
    <xf numFmtId="0" fontId="4" fillId="24" borderId="10" xfId="0" applyFont="1" applyFill="1" applyBorder="1" applyAlignment="1" applyProtection="1">
      <alignment horizontal="center" wrapText="1"/>
      <protection hidden="1"/>
    </xf>
    <xf numFmtId="0" fontId="5" fillId="24" borderId="10" xfId="0" applyFont="1" applyFill="1" applyBorder="1" applyAlignment="1" applyProtection="1">
      <alignment horizontal="center" wrapText="1"/>
      <protection hidden="1"/>
    </xf>
    <xf numFmtId="0" fontId="5" fillId="6" borderId="25" xfId="0" applyFont="1" applyFill="1" applyBorder="1" applyAlignment="1" applyProtection="1">
      <alignment wrapText="1"/>
      <protection hidden="1"/>
    </xf>
    <xf numFmtId="0" fontId="6" fillId="6" borderId="37" xfId="0" applyFont="1" applyFill="1" applyBorder="1" applyAlignment="1" applyProtection="1">
      <alignment wrapText="1"/>
      <protection hidden="1"/>
    </xf>
    <xf numFmtId="0" fontId="4" fillId="29" borderId="0" xfId="0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0" xfId="0" applyFont="1" applyFill="1" applyAlignment="1" applyProtection="1">
      <alignment wrapText="1"/>
      <protection hidden="1"/>
    </xf>
    <xf numFmtId="17" fontId="10" fillId="29" borderId="1" xfId="0" applyNumberFormat="1" applyFont="1" applyFill="1" applyBorder="1"/>
    <xf numFmtId="0" fontId="10" fillId="29" borderId="2" xfId="0" applyFont="1" applyFill="1" applyBorder="1"/>
    <xf numFmtId="0" fontId="0" fillId="29" borderId="0" xfId="0" applyFill="1" applyProtection="1">
      <protection hidden="1"/>
    </xf>
    <xf numFmtId="2" fontId="2" fillId="0" borderId="10" xfId="0" applyNumberFormat="1" applyFont="1" applyBorder="1"/>
    <xf numFmtId="0" fontId="16" fillId="0" borderId="0" xfId="2"/>
    <xf numFmtId="0" fontId="4" fillId="3" borderId="2" xfId="0" applyFont="1" applyFill="1" applyBorder="1"/>
    <xf numFmtId="0" fontId="1" fillId="0" borderId="10" xfId="0" applyFont="1" applyBorder="1" applyAlignment="1">
      <alignment horizontal="center"/>
    </xf>
    <xf numFmtId="2" fontId="1" fillId="0" borderId="10" xfId="0" applyNumberFormat="1" applyFont="1" applyBorder="1"/>
    <xf numFmtId="2" fontId="2" fillId="0" borderId="0" xfId="0" applyNumberFormat="1" applyFont="1"/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0" fillId="30" borderId="0" xfId="0" applyFill="1" applyProtection="1">
      <protection hidden="1"/>
    </xf>
    <xf numFmtId="0" fontId="10" fillId="30" borderId="1" xfId="0" applyFont="1" applyFill="1" applyBorder="1"/>
    <xf numFmtId="0" fontId="10" fillId="30" borderId="2" xfId="0" applyFont="1" applyFill="1" applyBorder="1"/>
    <xf numFmtId="0" fontId="10" fillId="0" borderId="2" xfId="0" applyFont="1" applyBorder="1"/>
    <xf numFmtId="0" fontId="2" fillId="0" borderId="19" xfId="0" applyFont="1" applyBorder="1"/>
    <xf numFmtId="0" fontId="15" fillId="0" borderId="10" xfId="3" applyFont="1" applyBorder="1"/>
    <xf numFmtId="14" fontId="15" fillId="0" borderId="10" xfId="3" applyNumberFormat="1" applyFont="1" applyBorder="1"/>
    <xf numFmtId="14" fontId="15" fillId="0" borderId="10" xfId="3" applyNumberFormat="1" applyFont="1" applyBorder="1" applyAlignment="1">
      <alignment horizontal="left"/>
    </xf>
    <xf numFmtId="0" fontId="15" fillId="0" borderId="10" xfId="3" applyFont="1" applyBorder="1" applyAlignment="1">
      <alignment horizontal="center"/>
    </xf>
    <xf numFmtId="2" fontId="15" fillId="0" borderId="10" xfId="3" applyNumberFormat="1" applyFont="1" applyBorder="1"/>
    <xf numFmtId="2" fontId="18" fillId="0" borderId="10" xfId="3" applyNumberFormat="1" applyFont="1" applyBorder="1"/>
    <xf numFmtId="0" fontId="18" fillId="0" borderId="10" xfId="3" applyFont="1" applyBorder="1"/>
    <xf numFmtId="0" fontId="18" fillId="0" borderId="10" xfId="3" applyFont="1" applyBorder="1" applyAlignment="1">
      <alignment horizontal="center"/>
    </xf>
    <xf numFmtId="0" fontId="15" fillId="0" borderId="10" xfId="3" applyFont="1" applyBorder="1" applyAlignment="1">
      <alignment horizontal="left"/>
    </xf>
    <xf numFmtId="14" fontId="15" fillId="24" borderId="10" xfId="3" applyNumberFormat="1" applyFont="1" applyFill="1" applyBorder="1"/>
    <xf numFmtId="0" fontId="16" fillId="0" borderId="10" xfId="4" applyFill="1" applyBorder="1"/>
    <xf numFmtId="14" fontId="15" fillId="0" borderId="10" xfId="3" applyNumberFormat="1" applyFont="1" applyBorder="1" applyAlignment="1">
      <alignment horizontal="right"/>
    </xf>
    <xf numFmtId="2" fontId="15" fillId="0" borderId="10" xfId="3" applyNumberFormat="1" applyFont="1" applyBorder="1" applyAlignment="1">
      <alignment horizontal="center"/>
    </xf>
    <xf numFmtId="14" fontId="15" fillId="0" borderId="10" xfId="3" applyNumberFormat="1" applyFont="1" applyBorder="1" applyAlignment="1">
      <alignment horizontal="center"/>
    </xf>
    <xf numFmtId="0" fontId="2" fillId="0" borderId="10" xfId="3" applyBorder="1"/>
    <xf numFmtId="0" fontId="15" fillId="0" borderId="10" xfId="3" applyFont="1" applyBorder="1" applyAlignment="1">
      <alignment vertical="center"/>
    </xf>
    <xf numFmtId="0" fontId="16" fillId="0" borderId="10" xfId="4" applyBorder="1"/>
    <xf numFmtId="0" fontId="15" fillId="0" borderId="0" xfId="3" applyFont="1"/>
    <xf numFmtId="2" fontId="18" fillId="0" borderId="0" xfId="3" applyNumberFormat="1" applyFont="1"/>
    <xf numFmtId="0" fontId="15" fillId="0" borderId="0" xfId="3" applyFont="1" applyAlignment="1">
      <alignment horizontal="center"/>
    </xf>
    <xf numFmtId="0" fontId="16" fillId="0" borderId="0" xfId="4" applyFill="1" applyBorder="1"/>
    <xf numFmtId="0" fontId="15" fillId="0" borderId="0" xfId="3" applyFont="1" applyAlignment="1">
      <alignment horizontal="left"/>
    </xf>
    <xf numFmtId="0" fontId="2" fillId="0" borderId="0" xfId="3"/>
    <xf numFmtId="0" fontId="15" fillId="17" borderId="1" xfId="3" applyFont="1" applyFill="1" applyBorder="1"/>
    <xf numFmtId="0" fontId="15" fillId="17" borderId="12" xfId="3" applyFont="1" applyFill="1" applyBorder="1"/>
    <xf numFmtId="0" fontId="10" fillId="18" borderId="1" xfId="0" applyFont="1" applyFill="1" applyBorder="1"/>
    <xf numFmtId="0" fontId="10" fillId="20" borderId="1" xfId="0" applyFont="1" applyFill="1" applyBorder="1"/>
    <xf numFmtId="0" fontId="15" fillId="0" borderId="10" xfId="0" applyFont="1" applyBorder="1"/>
    <xf numFmtId="14" fontId="15" fillId="31" borderId="10" xfId="0" applyNumberFormat="1" applyFont="1" applyFill="1" applyBorder="1"/>
    <xf numFmtId="14" fontId="15" fillId="0" borderId="10" xfId="0" applyNumberFormat="1" applyFont="1" applyBorder="1" applyAlignment="1">
      <alignment horizontal="left"/>
    </xf>
    <xf numFmtId="14" fontId="15" fillId="0" borderId="10" xfId="0" applyNumberFormat="1" applyFont="1" applyBorder="1"/>
    <xf numFmtId="0" fontId="15" fillId="0" borderId="10" xfId="0" applyFont="1" applyBorder="1" applyAlignment="1">
      <alignment horizontal="center"/>
    </xf>
    <xf numFmtId="2" fontId="15" fillId="0" borderId="10" xfId="0" applyNumberFormat="1" applyFont="1" applyBorder="1"/>
    <xf numFmtId="2" fontId="18" fillId="0" borderId="10" xfId="0" applyNumberFormat="1" applyFont="1" applyBorder="1"/>
    <xf numFmtId="0" fontId="18" fillId="0" borderId="10" xfId="0" applyFont="1" applyBorder="1"/>
    <xf numFmtId="0" fontId="18" fillId="0" borderId="10" xfId="0" applyFont="1" applyBorder="1" applyAlignment="1">
      <alignment horizontal="center"/>
    </xf>
    <xf numFmtId="0" fontId="15" fillId="0" borderId="0" xfId="0" applyFont="1"/>
    <xf numFmtId="1" fontId="15" fillId="0" borderId="10" xfId="0" applyNumberFormat="1" applyFont="1" applyBorder="1"/>
    <xf numFmtId="0" fontId="16" fillId="0" borderId="10" xfId="2" applyFill="1" applyBorder="1"/>
    <xf numFmtId="2" fontId="15" fillId="0" borderId="10" xfId="0" applyNumberFormat="1" applyFont="1" applyBorder="1" applyAlignment="1">
      <alignment horizontal="center"/>
    </xf>
    <xf numFmtId="14" fontId="15" fillId="0" borderId="10" xfId="0" applyNumberFormat="1" applyFont="1" applyBorder="1" applyAlignment="1">
      <alignment horizontal="center"/>
    </xf>
    <xf numFmtId="14" fontId="15" fillId="0" borderId="10" xfId="0" applyNumberFormat="1" applyFont="1" applyBorder="1" applyAlignment="1">
      <alignment horizontal="right"/>
    </xf>
    <xf numFmtId="0" fontId="16" fillId="0" borderId="0" xfId="2" applyFill="1" applyBorder="1"/>
    <xf numFmtId="0" fontId="4" fillId="32" borderId="0" xfId="0" applyFont="1" applyFill="1" applyProtection="1">
      <protection hidden="1"/>
    </xf>
    <xf numFmtId="0" fontId="5" fillId="32" borderId="0" xfId="0" applyFont="1" applyFill="1" applyProtection="1">
      <protection hidden="1"/>
    </xf>
    <xf numFmtId="0" fontId="4" fillId="32" borderId="0" xfId="0" applyFont="1" applyFill="1" applyAlignment="1" applyProtection="1">
      <alignment wrapText="1"/>
      <protection hidden="1"/>
    </xf>
    <xf numFmtId="0" fontId="0" fillId="32" borderId="0" xfId="0" applyFill="1" applyProtection="1">
      <protection hidden="1"/>
    </xf>
    <xf numFmtId="0" fontId="0" fillId="32" borderId="0" xfId="0" applyFill="1"/>
    <xf numFmtId="0" fontId="10" fillId="32" borderId="1" xfId="0" applyFont="1" applyFill="1" applyBorder="1"/>
    <xf numFmtId="0" fontId="10" fillId="32" borderId="2" xfId="0" applyFont="1" applyFill="1" applyBorder="1"/>
    <xf numFmtId="0" fontId="0" fillId="14" borderId="7" xfId="0" applyFill="1" applyBorder="1" applyAlignment="1">
      <alignment horizontal="center" vertical="center" wrapText="1"/>
    </xf>
    <xf numFmtId="0" fontId="2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right" vertical="center" wrapText="1"/>
    </xf>
    <xf numFmtId="0" fontId="2" fillId="14" borderId="7" xfId="0" applyFont="1" applyFill="1" applyBorder="1" applyAlignment="1">
      <alignment horizontal="right" vertical="center" wrapText="1"/>
    </xf>
    <xf numFmtId="1" fontId="15" fillId="0" borderId="10" xfId="0" applyNumberFormat="1" applyFont="1" applyBorder="1" applyAlignment="1">
      <alignment horizontal="center"/>
    </xf>
    <xf numFmtId="0" fontId="5" fillId="6" borderId="24" xfId="0" applyFont="1" applyFill="1" applyBorder="1" applyAlignment="1" applyProtection="1">
      <alignment horizontal="center" wrapText="1"/>
      <protection hidden="1"/>
    </xf>
    <xf numFmtId="3" fontId="5" fillId="0" borderId="30" xfId="0" applyNumberFormat="1" applyFont="1" applyBorder="1" applyProtection="1">
      <protection hidden="1"/>
    </xf>
    <xf numFmtId="3" fontId="4" fillId="3" borderId="30" xfId="0" applyNumberFormat="1" applyFont="1" applyFill="1" applyBorder="1" applyProtection="1">
      <protection hidden="1"/>
    </xf>
    <xf numFmtId="3" fontId="5" fillId="0" borderId="11" xfId="0" applyNumberFormat="1" applyFont="1" applyBorder="1" applyProtection="1">
      <protection hidden="1"/>
    </xf>
    <xf numFmtId="3" fontId="5" fillId="0" borderId="15" xfId="0" applyNumberFormat="1" applyFont="1" applyBorder="1" applyProtection="1">
      <protection hidden="1"/>
    </xf>
    <xf numFmtId="0" fontId="4" fillId="3" borderId="16" xfId="0" applyFont="1" applyFill="1" applyBorder="1"/>
    <xf numFmtId="0" fontId="4" fillId="16" borderId="0" xfId="0" applyFont="1" applyFill="1" applyProtection="1">
      <protection hidden="1"/>
    </xf>
    <xf numFmtId="0" fontId="5" fillId="16" borderId="0" xfId="0" applyFont="1" applyFill="1" applyProtection="1">
      <protection hidden="1"/>
    </xf>
    <xf numFmtId="0" fontId="4" fillId="16" borderId="0" xfId="0" applyFont="1" applyFill="1" applyAlignment="1" applyProtection="1">
      <alignment wrapText="1"/>
      <protection hidden="1"/>
    </xf>
    <xf numFmtId="0" fontId="0" fillId="16" borderId="0" xfId="0" applyFill="1"/>
    <xf numFmtId="0" fontId="10" fillId="16" borderId="1" xfId="0" applyFont="1" applyFill="1" applyBorder="1"/>
    <xf numFmtId="0" fontId="10" fillId="16" borderId="2" xfId="0" applyFont="1" applyFill="1" applyBorder="1"/>
    <xf numFmtId="14" fontId="15" fillId="33" borderId="10" xfId="0" applyNumberFormat="1" applyFont="1" applyFill="1" applyBorder="1"/>
    <xf numFmtId="0" fontId="1" fillId="0" borderId="0" xfId="0" applyFont="1"/>
    <xf numFmtId="0" fontId="16" fillId="0" borderId="10" xfId="2" applyBorder="1"/>
    <xf numFmtId="14" fontId="15" fillId="24" borderId="10" xfId="0" applyNumberFormat="1" applyFont="1" applyFill="1" applyBorder="1"/>
    <xf numFmtId="0" fontId="4" fillId="34" borderId="0" xfId="0" applyFont="1" applyFill="1" applyProtection="1">
      <protection hidden="1"/>
    </xf>
    <xf numFmtId="0" fontId="5" fillId="34" borderId="0" xfId="0" applyFont="1" applyFill="1" applyProtection="1">
      <protection hidden="1"/>
    </xf>
    <xf numFmtId="0" fontId="4" fillId="34" borderId="0" xfId="0" applyFont="1" applyFill="1" applyAlignment="1" applyProtection="1">
      <alignment wrapText="1"/>
      <protection hidden="1"/>
    </xf>
    <xf numFmtId="0" fontId="0" fillId="34" borderId="0" xfId="0" applyFill="1" applyProtection="1">
      <protection hidden="1"/>
    </xf>
    <xf numFmtId="0" fontId="0" fillId="34" borderId="0" xfId="0" applyFill="1"/>
    <xf numFmtId="0" fontId="10" fillId="34" borderId="1" xfId="0" applyFont="1" applyFill="1" applyBorder="1"/>
    <xf numFmtId="0" fontId="10" fillId="34" borderId="2" xfId="0" applyFont="1" applyFill="1" applyBorder="1"/>
    <xf numFmtId="14" fontId="15" fillId="0" borderId="10" xfId="0" applyNumberFormat="1" applyFont="1" applyFill="1" applyBorder="1"/>
  </cellXfs>
  <cellStyles count="5">
    <cellStyle name="Comma" xfId="1" builtinId="3"/>
    <cellStyle name="Hyperlink" xfId="2" builtinId="8"/>
    <cellStyle name="Hyperlink 2" xfId="4" xr:uid="{D758AC5A-0CF2-1F42-A8EF-2C12AB0F4262}"/>
    <cellStyle name="Normal" xfId="0" builtinId="0"/>
    <cellStyle name="Normal 2" xfId="3" xr:uid="{292BDF40-12B2-9746-BDBD-50A88DAF1EAC}"/>
  </cellStyles>
  <dxfs count="37">
    <dxf>
      <fill>
        <patternFill>
          <bgColor rgb="FFFDFFB7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</dxfs>
  <tableStyles count="0" defaultTableStyle="TableStyleMedium9" defaultPivotStyle="PivotStyleMedium7"/>
  <colors>
    <mruColors>
      <color rgb="FFE9C039"/>
      <color rgb="FFFFD441"/>
      <color rgb="FFCD7B93"/>
      <color rgb="FFFFE492"/>
      <color rgb="FFFFA7A4"/>
      <color rgb="FFFDFFB7"/>
      <color rgb="FFFFDA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63500</xdr:rowOff>
    </xdr:from>
    <xdr:to>
      <xdr:col>5</xdr:col>
      <xdr:colOff>102052</xdr:colOff>
      <xdr:row>85</xdr:row>
      <xdr:rowOff>76200</xdr:rowOff>
    </xdr:to>
    <xdr:pic>
      <xdr:nvPicPr>
        <xdr:cNvPr id="2" name="Picture 1" descr="Ergon-Energy map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134100"/>
          <a:ext cx="5829752" cy="7327900"/>
        </a:xfrm>
        <a:prstGeom prst="rect">
          <a:avLst/>
        </a:prstGeom>
      </xdr:spPr>
    </xdr:pic>
    <xdr:clientData/>
  </xdr:twoCellAnchor>
  <xdr:twoCellAnchor editAs="oneCell">
    <xdr:from>
      <xdr:col>7</xdr:col>
      <xdr:colOff>469900</xdr:colOff>
      <xdr:row>39</xdr:row>
      <xdr:rowOff>38100</xdr:rowOff>
    </xdr:from>
    <xdr:to>
      <xdr:col>13</xdr:col>
      <xdr:colOff>533400</xdr:colOff>
      <xdr:row>94</xdr:row>
      <xdr:rowOff>152400</xdr:rowOff>
    </xdr:to>
    <xdr:pic>
      <xdr:nvPicPr>
        <xdr:cNvPr id="3" name="Picture 2" descr="Screen shot 2012-05-25 at 4.37.52 PM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13700" y="6985000"/>
          <a:ext cx="5778500" cy="91948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1612900</xdr:colOff>
      <xdr:row>2</xdr:row>
      <xdr:rowOff>50800</xdr:rowOff>
    </xdr:from>
    <xdr:to>
      <xdr:col>8</xdr:col>
      <xdr:colOff>938454</xdr:colOff>
      <xdr:row>8</xdr:row>
      <xdr:rowOff>114300</xdr:rowOff>
    </xdr:to>
    <xdr:pic>
      <xdr:nvPicPr>
        <xdr:cNvPr id="4" name="Picture 3" descr="ECA final logo RGB HIGH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0200" y="419100"/>
          <a:ext cx="26275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plan?id=ERG404708RBE&amp;postcode=470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hyperlink" Target="https://www.energymadeeasy.gov.au/plan?id=CIR306266SBE1&amp;postcode=4000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hyperlink" Target="https://www.energymadeeasy.gov.au/plan?id=MOM294568MBE1&amp;postcode=4000" TargetMode="External"/><Relationship Id="rId1" Type="http://schemas.openxmlformats.org/officeDocument/2006/relationships/hyperlink" Target="https://www.energymadeeasy.gov.au/plan?id=1ST252928MBE1&amp;postcode=4000" TargetMode="External"/><Relationship Id="rId4" Type="http://schemas.openxmlformats.org/officeDocument/2006/relationships/comments" Target="../comments26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hyperlink" Target="https://www.energymadeeasy.gov.au/plan?id=BLU140599MBE1&amp;postcode=4000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38"/>
  <sheetViews>
    <sheetView tabSelected="1" workbookViewId="0">
      <selection activeCell="M28" sqref="M28"/>
    </sheetView>
  </sheetViews>
  <sheetFormatPr baseColWidth="10" defaultRowHeight="13" x14ac:dyDescent="0.15"/>
  <cols>
    <col min="1" max="1" width="10.83203125" style="36"/>
    <col min="2" max="2" width="15.83203125" style="36" customWidth="1"/>
    <col min="3" max="3" width="10.83203125" style="36"/>
    <col min="4" max="4" width="18.5" style="36" customWidth="1"/>
    <col min="5" max="5" width="10.5" style="36" customWidth="1"/>
    <col min="6" max="6" width="21.6640625" style="36" customWidth="1"/>
    <col min="7" max="8" width="10.83203125" style="36"/>
    <col min="9" max="9" width="15.33203125" style="36" customWidth="1"/>
    <col min="10" max="11" width="10.83203125" style="36"/>
    <col min="12" max="12" width="11.83203125" style="36" customWidth="1"/>
    <col min="13" max="13" width="15.33203125" style="36" customWidth="1"/>
    <col min="14" max="14" width="10.83203125" style="36"/>
    <col min="15" max="15" width="11.83203125" style="36" customWidth="1"/>
    <col min="16" max="16" width="12.5" style="36" customWidth="1"/>
    <col min="17" max="17" width="15.1640625" style="36" customWidth="1"/>
    <col min="18" max="18" width="13" style="36" customWidth="1"/>
    <col min="19" max="16384" width="10.83203125" style="36"/>
  </cols>
  <sheetData>
    <row r="1" spans="1:18" ht="14" x14ac:dyDescent="0.15">
      <c r="A1" s="35" t="s">
        <v>251</v>
      </c>
      <c r="B1" s="2"/>
      <c r="C1" s="2"/>
      <c r="D1" s="2"/>
      <c r="E1" s="2"/>
      <c r="F1" s="2"/>
      <c r="G1" s="2"/>
      <c r="H1" s="2"/>
    </row>
    <row r="2" spans="1:18" ht="15" thickBot="1" x14ac:dyDescent="0.2">
      <c r="A2" s="37" t="s">
        <v>252</v>
      </c>
      <c r="B2" s="37"/>
      <c r="C2" s="37"/>
      <c r="D2" s="2"/>
      <c r="E2" s="2"/>
      <c r="F2" s="2"/>
      <c r="G2" s="2"/>
      <c r="H2" s="2"/>
    </row>
    <row r="3" spans="1:18" ht="14" x14ac:dyDescent="0.15">
      <c r="A3" s="37" t="s">
        <v>54</v>
      </c>
      <c r="B3" s="37"/>
      <c r="C3" s="37"/>
      <c r="D3" s="2"/>
      <c r="E3" s="2"/>
      <c r="F3" s="2"/>
      <c r="G3" s="2"/>
      <c r="H3" s="2"/>
      <c r="J3" s="38" t="s">
        <v>253</v>
      </c>
      <c r="K3" s="1"/>
      <c r="L3" s="1"/>
      <c r="M3" s="1"/>
      <c r="N3" s="39"/>
      <c r="O3" s="39"/>
      <c r="P3" s="39"/>
      <c r="Q3" s="40"/>
      <c r="R3" s="41"/>
    </row>
    <row r="4" spans="1:18" ht="14" x14ac:dyDescent="0.15">
      <c r="A4" s="2"/>
      <c r="B4" s="2"/>
      <c r="C4" s="2"/>
      <c r="D4" s="2"/>
      <c r="E4" s="2"/>
      <c r="F4" s="2"/>
      <c r="G4" s="2"/>
      <c r="H4" s="2"/>
      <c r="J4" s="3" t="s">
        <v>254</v>
      </c>
      <c r="K4" s="2"/>
      <c r="L4" s="2"/>
      <c r="M4" s="2"/>
      <c r="N4" s="2"/>
      <c r="O4" s="2"/>
      <c r="P4" s="2"/>
      <c r="R4" s="42"/>
    </row>
    <row r="5" spans="1:18" ht="14" x14ac:dyDescent="0.15">
      <c r="A5" s="43" t="s">
        <v>1084</v>
      </c>
      <c r="B5" s="2"/>
      <c r="C5" s="2"/>
      <c r="D5" s="2"/>
      <c r="E5" s="2"/>
      <c r="F5" s="44"/>
      <c r="G5" s="44"/>
      <c r="H5" s="44"/>
      <c r="I5" s="45"/>
      <c r="J5" s="3" t="s">
        <v>255</v>
      </c>
      <c r="K5" s="2"/>
      <c r="L5" s="2"/>
      <c r="M5" s="2"/>
      <c r="N5" s="2"/>
      <c r="O5" s="2"/>
      <c r="P5" s="2"/>
      <c r="R5" s="42"/>
    </row>
    <row r="6" spans="1:18" ht="14" x14ac:dyDescent="0.15">
      <c r="A6" s="2" t="s">
        <v>256</v>
      </c>
      <c r="B6" s="2"/>
      <c r="C6" s="2"/>
      <c r="D6" s="2"/>
      <c r="E6" s="2"/>
      <c r="F6" s="44"/>
      <c r="G6" s="44"/>
      <c r="H6" s="44"/>
      <c r="I6" s="45"/>
      <c r="J6" s="3" t="s">
        <v>257</v>
      </c>
      <c r="K6" s="2"/>
      <c r="L6" s="2"/>
      <c r="M6" s="2"/>
      <c r="N6" s="2"/>
      <c r="O6" s="2"/>
      <c r="P6" s="2"/>
      <c r="R6" s="42"/>
    </row>
    <row r="7" spans="1:18" ht="14" x14ac:dyDescent="0.15">
      <c r="A7" s="2" t="s">
        <v>295</v>
      </c>
      <c r="B7" s="2"/>
      <c r="C7" s="2"/>
      <c r="D7" s="2"/>
      <c r="E7" s="2"/>
      <c r="F7" s="44"/>
      <c r="G7" s="44"/>
      <c r="H7" s="44"/>
      <c r="I7" s="45"/>
      <c r="J7" s="3" t="s">
        <v>258</v>
      </c>
      <c r="K7" s="2"/>
      <c r="L7" s="2"/>
      <c r="M7" s="2"/>
      <c r="N7" s="44"/>
      <c r="O7" s="44"/>
      <c r="P7" s="44"/>
      <c r="R7" s="42"/>
    </row>
    <row r="8" spans="1:18" ht="14" x14ac:dyDescent="0.15">
      <c r="A8" s="2"/>
      <c r="B8" s="2"/>
      <c r="C8" s="2"/>
      <c r="D8" s="2"/>
      <c r="E8" s="2"/>
      <c r="F8" s="44"/>
      <c r="G8" s="44"/>
      <c r="H8" s="46"/>
      <c r="I8" s="45"/>
      <c r="J8" s="3" t="s">
        <v>306</v>
      </c>
      <c r="K8" s="2"/>
      <c r="L8" s="2"/>
      <c r="M8" s="2"/>
      <c r="N8" s="44"/>
      <c r="O8" s="44"/>
      <c r="P8" s="44"/>
      <c r="R8" s="42"/>
    </row>
    <row r="9" spans="1:18" ht="14" x14ac:dyDescent="0.15">
      <c r="A9" s="47"/>
      <c r="B9" s="2"/>
      <c r="C9" s="2"/>
      <c r="D9" s="2"/>
      <c r="E9" s="2"/>
      <c r="F9" s="44"/>
      <c r="G9" s="44"/>
      <c r="H9" s="44"/>
      <c r="I9" s="45"/>
      <c r="J9" s="3" t="s">
        <v>307</v>
      </c>
      <c r="K9" s="2"/>
      <c r="L9" s="2"/>
      <c r="M9" s="2"/>
      <c r="N9" s="44"/>
      <c r="O9" s="44"/>
      <c r="P9" s="44"/>
      <c r="R9" s="42"/>
    </row>
    <row r="10" spans="1:18" ht="14" x14ac:dyDescent="0.15">
      <c r="A10" s="43" t="s">
        <v>308</v>
      </c>
      <c r="B10" s="2"/>
      <c r="C10" s="2"/>
      <c r="D10" s="2"/>
      <c r="E10" s="2"/>
      <c r="F10" s="44"/>
      <c r="G10" s="44"/>
      <c r="H10" s="2"/>
      <c r="I10" s="45"/>
      <c r="J10" s="3" t="s">
        <v>309</v>
      </c>
      <c r="K10" s="2"/>
      <c r="L10" s="2"/>
      <c r="M10" s="2"/>
      <c r="N10" s="48"/>
      <c r="O10" s="48"/>
      <c r="P10" s="48"/>
      <c r="R10" s="42"/>
    </row>
    <row r="11" spans="1:18" ht="15" thickBot="1" x14ac:dyDescent="0.2">
      <c r="A11" s="2" t="s">
        <v>529</v>
      </c>
      <c r="B11" s="2"/>
      <c r="C11" s="2"/>
      <c r="D11" s="2"/>
      <c r="E11" s="2"/>
      <c r="F11" s="44"/>
      <c r="G11" s="44"/>
      <c r="H11" s="2"/>
      <c r="I11" s="45"/>
      <c r="J11" s="33" t="s">
        <v>310</v>
      </c>
      <c r="K11" s="34"/>
      <c r="L11" s="34"/>
      <c r="M11" s="34"/>
      <c r="N11" s="49"/>
      <c r="O11" s="49"/>
      <c r="P11" s="49"/>
      <c r="Q11" s="50"/>
      <c r="R11" s="51"/>
    </row>
    <row r="12" spans="1:18" ht="14" x14ac:dyDescent="0.15">
      <c r="A12" s="2" t="s">
        <v>1116</v>
      </c>
      <c r="B12" s="2"/>
      <c r="C12" s="2"/>
      <c r="D12" s="2"/>
      <c r="E12" s="2"/>
      <c r="F12" s="44"/>
      <c r="G12" s="44"/>
      <c r="H12" s="2"/>
      <c r="I12" s="45"/>
    </row>
    <row r="13" spans="1:18" ht="15" thickBot="1" x14ac:dyDescent="0.2">
      <c r="A13" s="36" t="s">
        <v>1117</v>
      </c>
      <c r="G13" s="44"/>
      <c r="H13" s="2"/>
      <c r="I13" s="45"/>
    </row>
    <row r="14" spans="1:18" ht="14" x14ac:dyDescent="0.15">
      <c r="A14" s="2" t="s">
        <v>311</v>
      </c>
      <c r="E14" s="2"/>
      <c r="F14" s="44"/>
      <c r="G14" s="44"/>
      <c r="H14" s="44"/>
      <c r="I14" s="45"/>
      <c r="J14" s="59" t="s">
        <v>53</v>
      </c>
      <c r="K14" s="41"/>
      <c r="M14" s="269" t="s">
        <v>43</v>
      </c>
      <c r="O14" s="52" t="s">
        <v>304</v>
      </c>
      <c r="P14" s="53"/>
    </row>
    <row r="15" spans="1:18" ht="14" x14ac:dyDescent="0.15">
      <c r="A15" s="2"/>
      <c r="B15" s="2"/>
      <c r="C15" s="2"/>
      <c r="D15" s="2"/>
      <c r="E15" s="2"/>
      <c r="F15" s="44"/>
      <c r="G15" s="44"/>
      <c r="H15" s="44"/>
      <c r="I15" s="45"/>
      <c r="J15" s="379" t="s">
        <v>52</v>
      </c>
      <c r="K15" s="380">
        <v>2024</v>
      </c>
      <c r="M15" s="270" t="s">
        <v>44</v>
      </c>
      <c r="O15" s="326" t="s">
        <v>298</v>
      </c>
      <c r="P15" s="301"/>
    </row>
    <row r="16" spans="1:18" ht="15" thickBot="1" x14ac:dyDescent="0.2">
      <c r="A16" s="2" t="s">
        <v>312</v>
      </c>
      <c r="B16" s="2"/>
      <c r="C16" s="2"/>
      <c r="D16" s="2"/>
      <c r="E16" s="2"/>
      <c r="F16" s="44"/>
      <c r="G16" s="44"/>
      <c r="H16" s="44"/>
      <c r="I16" s="45"/>
      <c r="J16" s="368" t="s">
        <v>324</v>
      </c>
      <c r="K16" s="369">
        <v>2023</v>
      </c>
      <c r="M16" s="271" t="s">
        <v>45</v>
      </c>
      <c r="O16" s="326" t="s">
        <v>300</v>
      </c>
      <c r="P16" s="291"/>
    </row>
    <row r="17" spans="1:16" ht="14" x14ac:dyDescent="0.15">
      <c r="A17" s="2" t="s">
        <v>313</v>
      </c>
      <c r="B17" s="2"/>
      <c r="C17" s="2"/>
      <c r="D17" s="2"/>
      <c r="E17" s="54"/>
      <c r="F17" s="44"/>
      <c r="G17" s="44"/>
      <c r="H17" s="44"/>
      <c r="I17" s="45"/>
      <c r="J17" s="351" t="s">
        <v>52</v>
      </c>
      <c r="K17" s="352">
        <v>2023</v>
      </c>
      <c r="O17" s="326" t="s">
        <v>301</v>
      </c>
      <c r="P17" s="291"/>
    </row>
    <row r="18" spans="1:16" ht="14" x14ac:dyDescent="0.15">
      <c r="A18" s="44"/>
      <c r="B18" s="2"/>
      <c r="C18" s="2"/>
      <c r="D18" s="2"/>
      <c r="E18" s="2"/>
      <c r="F18" s="44"/>
      <c r="G18" s="44"/>
      <c r="H18" s="44"/>
      <c r="I18" s="45"/>
      <c r="J18" s="329" t="s">
        <v>324</v>
      </c>
      <c r="K18" s="65">
        <v>2022</v>
      </c>
      <c r="O18" s="326" t="s">
        <v>302</v>
      </c>
      <c r="P18" s="291"/>
    </row>
    <row r="19" spans="1:16" ht="14" x14ac:dyDescent="0.15">
      <c r="A19" s="2" t="s">
        <v>314</v>
      </c>
      <c r="B19" s="2"/>
      <c r="C19" s="2"/>
      <c r="D19" s="2"/>
      <c r="E19" s="2"/>
      <c r="F19" s="44"/>
      <c r="G19" s="44"/>
      <c r="H19" s="44"/>
      <c r="I19" s="45"/>
      <c r="J19" s="328" t="s">
        <v>52</v>
      </c>
      <c r="K19" s="61">
        <v>2022</v>
      </c>
      <c r="O19" s="326" t="s">
        <v>48</v>
      </c>
      <c r="P19" s="291"/>
    </row>
    <row r="20" spans="1:16" ht="14" x14ac:dyDescent="0.15">
      <c r="A20" s="2" t="s">
        <v>291</v>
      </c>
      <c r="B20" s="44"/>
      <c r="C20" s="44"/>
      <c r="D20" s="44"/>
      <c r="E20" s="44"/>
      <c r="F20" s="44"/>
      <c r="G20" s="44"/>
      <c r="H20" s="44"/>
      <c r="I20" s="45"/>
      <c r="J20" s="299" t="s">
        <v>324</v>
      </c>
      <c r="K20" s="300">
        <v>2021</v>
      </c>
      <c r="O20" s="326" t="s">
        <v>49</v>
      </c>
      <c r="P20" s="291"/>
    </row>
    <row r="21" spans="1:16" ht="14" x14ac:dyDescent="0.15">
      <c r="A21" s="2" t="s">
        <v>292</v>
      </c>
      <c r="B21" s="2"/>
      <c r="C21" s="2"/>
      <c r="D21" s="2"/>
      <c r="E21" s="2"/>
      <c r="F21" s="44"/>
      <c r="G21" s="44"/>
      <c r="H21" s="44"/>
      <c r="I21" s="45"/>
      <c r="J21" s="286" t="s">
        <v>52</v>
      </c>
      <c r="K21" s="287">
        <v>2021</v>
      </c>
      <c r="O21" s="326" t="s">
        <v>51</v>
      </c>
      <c r="P21" s="291"/>
    </row>
    <row r="22" spans="1:16" ht="14" x14ac:dyDescent="0.15">
      <c r="A22" s="2" t="s">
        <v>296</v>
      </c>
      <c r="B22" s="2"/>
      <c r="C22" s="2"/>
      <c r="D22" s="2"/>
      <c r="E22" s="2"/>
      <c r="F22" s="44"/>
      <c r="G22" s="44"/>
      <c r="H22" s="44"/>
      <c r="I22" s="45"/>
      <c r="J22" s="272" t="s">
        <v>324</v>
      </c>
      <c r="K22" s="273">
        <v>2020</v>
      </c>
      <c r="O22" s="326" t="s">
        <v>423</v>
      </c>
      <c r="P22" s="291"/>
    </row>
    <row r="23" spans="1:16" ht="14" x14ac:dyDescent="0.15">
      <c r="A23" s="2" t="s">
        <v>297</v>
      </c>
      <c r="B23" s="2"/>
      <c r="C23" s="2"/>
      <c r="D23" s="2"/>
      <c r="E23" s="2"/>
      <c r="F23" s="44"/>
      <c r="G23" s="44"/>
      <c r="H23" s="44"/>
      <c r="I23" s="45"/>
      <c r="J23" s="108" t="s">
        <v>52</v>
      </c>
      <c r="K23" s="109">
        <v>2020</v>
      </c>
      <c r="O23" s="326" t="s">
        <v>50</v>
      </c>
      <c r="P23" s="291"/>
    </row>
    <row r="24" spans="1:16" ht="14" x14ac:dyDescent="0.15">
      <c r="A24" s="2"/>
      <c r="B24" s="44"/>
      <c r="C24" s="44"/>
      <c r="D24" s="44"/>
      <c r="E24" s="44"/>
      <c r="F24" s="44"/>
      <c r="G24" s="45"/>
      <c r="H24" s="45"/>
      <c r="I24" s="45"/>
      <c r="J24" s="214" t="s">
        <v>324</v>
      </c>
      <c r="K24" s="215">
        <v>2019</v>
      </c>
      <c r="O24" s="326" t="s">
        <v>656</v>
      </c>
      <c r="P24" s="291"/>
    </row>
    <row r="25" spans="1:16" ht="14" x14ac:dyDescent="0.15">
      <c r="A25" s="2" t="s">
        <v>293</v>
      </c>
      <c r="B25" s="45"/>
      <c r="C25" s="45"/>
      <c r="D25" s="45"/>
      <c r="E25" s="45"/>
      <c r="F25" s="45"/>
      <c r="G25" s="45"/>
      <c r="H25" s="45"/>
      <c r="I25" s="45"/>
      <c r="J25" s="193" t="s">
        <v>52</v>
      </c>
      <c r="K25" s="194">
        <v>2019</v>
      </c>
      <c r="O25" s="326" t="s">
        <v>679</v>
      </c>
      <c r="P25" s="291"/>
    </row>
    <row r="26" spans="1:16" ht="14" x14ac:dyDescent="0.15">
      <c r="A26" s="2" t="s">
        <v>294</v>
      </c>
      <c r="B26" s="45"/>
      <c r="C26" s="45"/>
      <c r="D26" s="45"/>
      <c r="E26" s="45"/>
      <c r="F26" s="45"/>
      <c r="G26" s="45"/>
      <c r="H26" s="45"/>
      <c r="I26" s="45"/>
      <c r="J26" s="174" t="s">
        <v>324</v>
      </c>
      <c r="K26" s="175">
        <v>2018</v>
      </c>
      <c r="O26" s="326" t="s">
        <v>700</v>
      </c>
      <c r="P26" s="291"/>
    </row>
    <row r="27" spans="1:16" ht="14" x14ac:dyDescent="0.15">
      <c r="E27" s="45"/>
      <c r="F27" s="45"/>
      <c r="G27" s="45"/>
      <c r="H27" s="45"/>
      <c r="I27" s="45"/>
      <c r="J27" s="108" t="s">
        <v>52</v>
      </c>
      <c r="K27" s="109">
        <v>2018</v>
      </c>
      <c r="O27" s="326" t="s">
        <v>801</v>
      </c>
      <c r="P27" s="291"/>
    </row>
    <row r="28" spans="1:16" ht="14" x14ac:dyDescent="0.15">
      <c r="E28" s="45"/>
      <c r="F28" s="45"/>
      <c r="G28" s="45"/>
      <c r="H28" s="45"/>
      <c r="I28" s="45"/>
      <c r="J28" s="64" t="s">
        <v>324</v>
      </c>
      <c r="K28" s="65">
        <v>2017</v>
      </c>
      <c r="O28" s="326" t="s">
        <v>466</v>
      </c>
      <c r="P28" s="291"/>
    </row>
    <row r="29" spans="1:16" ht="15" thickBot="1" x14ac:dyDescent="0.2">
      <c r="E29" s="45"/>
      <c r="F29" s="45"/>
      <c r="G29" s="45"/>
      <c r="H29" s="45"/>
      <c r="I29" s="45"/>
      <c r="J29" s="60" t="s">
        <v>52</v>
      </c>
      <c r="K29" s="61">
        <v>2017</v>
      </c>
      <c r="O29" s="327" t="s">
        <v>1111</v>
      </c>
      <c r="P29" s="363"/>
    </row>
    <row r="30" spans="1:16" ht="14" thickBot="1" x14ac:dyDescent="0.2">
      <c r="E30" s="45"/>
      <c r="F30" s="45"/>
      <c r="G30" s="45"/>
      <c r="H30" s="45"/>
      <c r="I30" s="45"/>
      <c r="J30" s="62" t="s">
        <v>52</v>
      </c>
      <c r="K30" s="63">
        <v>2016</v>
      </c>
    </row>
    <row r="31" spans="1:16" x14ac:dyDescent="0.15">
      <c r="E31" s="45"/>
      <c r="F31" s="45"/>
      <c r="G31" s="45"/>
      <c r="H31" s="45"/>
      <c r="J31" s="45"/>
      <c r="K31" s="45"/>
    </row>
    <row r="32" spans="1:16" x14ac:dyDescent="0.15">
      <c r="E32" s="45"/>
      <c r="F32" s="45"/>
      <c r="G32" s="45"/>
      <c r="H32" s="45"/>
      <c r="J32" s="45"/>
      <c r="K32" s="45"/>
    </row>
    <row r="33" spans="1:11" x14ac:dyDescent="0.15">
      <c r="E33" s="45"/>
      <c r="F33" s="45"/>
      <c r="G33" s="45"/>
      <c r="H33" s="45"/>
    </row>
    <row r="34" spans="1:11" x14ac:dyDescent="0.15">
      <c r="E34" s="45"/>
      <c r="F34" s="45"/>
      <c r="G34" s="45"/>
      <c r="H34" s="45"/>
      <c r="I34" s="45"/>
    </row>
    <row r="35" spans="1:11" x14ac:dyDescent="0.15">
      <c r="E35" s="45"/>
      <c r="F35" s="45"/>
      <c r="G35" s="45"/>
      <c r="H35" s="45"/>
      <c r="I35" s="45"/>
    </row>
    <row r="36" spans="1:11" x14ac:dyDescent="0.15">
      <c r="E36" s="45"/>
      <c r="F36" s="45"/>
      <c r="G36" s="45"/>
      <c r="H36" s="45"/>
      <c r="I36" s="45"/>
      <c r="J36" s="45"/>
      <c r="K36" s="45"/>
    </row>
    <row r="37" spans="1:11" x14ac:dyDescent="0.15">
      <c r="A37" s="36" t="s">
        <v>305</v>
      </c>
      <c r="I37" s="45" t="s">
        <v>290</v>
      </c>
      <c r="J37" s="45"/>
      <c r="K37" s="45"/>
    </row>
    <row r="38" spans="1:11" x14ac:dyDescent="0.15">
      <c r="J38" s="45"/>
      <c r="K38" s="45"/>
    </row>
  </sheetData>
  <sheetProtection algorithmName="SHA-512" hashValue="/wWAn8ximAtbr5WVWHIEeTxsEiFqk92cHttrDXJy4fdcupHTuxl876gr+gAExrv9FSSyMcCZ3rgPQtmdKaCL1w==" saltValue="Mkpnmd/ENCZyPaHt8S3H+g==" spinCount="100000" sheet="1" objects="1" scenarios="1"/>
  <sortState xmlns:xlrd2="http://schemas.microsoft.com/office/spreadsheetml/2017/richdata2" ref="O16:O42">
    <sortCondition ref="O15:O42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7F2E3-8886-D94B-809A-3D01C4521372}">
  <sheetPr codeName="Sheet52">
    <tabColor theme="4" tint="0.79998168889431442"/>
  </sheetPr>
  <dimension ref="A1:AO138"/>
  <sheetViews>
    <sheetView zoomScaleNormal="100" zoomScalePageLayoutView="120" workbookViewId="0">
      <selection activeCell="T17" activeCellId="1" sqref="T8:T15 T17:T35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94" t="s">
        <v>270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</row>
    <row r="2" spans="1:41" ht="14" x14ac:dyDescent="0.15">
      <c r="A2" s="96" t="s">
        <v>221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</row>
    <row r="3" spans="1:4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</row>
    <row r="8" spans="1:41" ht="14" x14ac:dyDescent="0.15">
      <c r="A8" s="131" t="str">
        <f>'SEQ Apr 2022'!K2</f>
        <v>AGL</v>
      </c>
      <c r="B8" s="132" t="str">
        <f>'SEQ Apr 2022'!L2</f>
        <v>Business Value Saver</v>
      </c>
      <c r="C8" s="133">
        <f>IF('SEQ Apr 2022'!BP2=0,91*'SEQ Apr 2022'!M2/100,(91*'SEQ Apr 2022'!M2/100)+'SEQ Apr 2022'!BP2/4)</f>
        <v>103.09472727272727</v>
      </c>
      <c r="D8" s="134">
        <f>IF('SEQ Apr 2022'!O2="",$C$5*'SEQ Apr 2022'!N2/100,IF($C$5&gt;='SEQ Apr 2022'!P2,('SEQ Apr 2022'!P2*'SEQ Apr 2022'!N2/100),($C$5*'SEQ Apr 2022'!N2/100)))</f>
        <v>911.81818181818176</v>
      </c>
      <c r="E8" s="134">
        <f>IF(AND('SEQ Apr 2022'!P2&gt;0,'SEQ Apr 2022'!R2&gt;0),IF($C$5&lt;'SEQ Apr 2022'!P2,0,IF($C$5&lt;=('SEQ Apr 2022'!R2+'SEQ Apr 2022'!P2),(($C$5-'SEQ Apr 2022'!P2)*'SEQ Apr 2022'!Q2/100),(('SEQ Apr 2022'!R2)*'SEQ Apr 2022'!Q2/100))),0)</f>
        <v>0</v>
      </c>
      <c r="F8" s="134">
        <f>IF(AND('SEQ Apr 2022'!R2&gt;0,'SEQ Apr 2022'!T2&gt;0),IF(($C$5&lt;'SEQ Apr 2022'!T2),(0),($C$5-'SEQ Apr 2022'!T2)*'SEQ Apr 2022'!U2/100),IF(AND('SEQ Apr 2022'!R2&gt;0,'SEQ Apr 2022'!T2=""),IF(($C$5&lt;'SEQ Apr 2022'!R2+'SEQ Apr 2022'!P2),(0),(($C$5-('SEQ Apr 2022'!R2+'SEQ Apr 2022'!P2))*'SEQ Apr 2022'!S2/100)),IF(AND('SEQ Apr 2022'!P2&gt;0,'SEQ Apr 2022'!R2=""&gt;0),IF(($C$5&lt;'SEQ Apr 2022'!P2),(0),($C$5-'SEQ Apr 2022'!P2)*'SEQ Apr 2022'!Q2/100),0)))</f>
        <v>0</v>
      </c>
      <c r="G8" s="232">
        <f>SUM(C8:F8)</f>
        <v>1014.912909090909</v>
      </c>
      <c r="H8" s="239">
        <f t="shared" ref="H8:H34" si="0">(G8-C8)*4</f>
        <v>3647.272727272727</v>
      </c>
      <c r="I8" s="239">
        <f t="shared" ref="I8:I34" si="1">G8*4</f>
        <v>4059.651636363636</v>
      </c>
      <c r="J8" s="136">
        <f>I8*1.1</f>
        <v>4465.6167999999998</v>
      </c>
      <c r="K8" s="137">
        <f>'SEQ Apr 2022'!BB2</f>
        <v>0</v>
      </c>
      <c r="L8" s="137">
        <f>'SEQ Apr 2022'!BC2</f>
        <v>0</v>
      </c>
      <c r="M8" s="137">
        <f>'SEQ Apr 2022'!BD2</f>
        <v>0</v>
      </c>
      <c r="N8" s="137">
        <f>'SEQ Apr 2022'!BE2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34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4059.651636363636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4059.651636363636</v>
      </c>
      <c r="S8" s="236">
        <f>Q8*1.1</f>
        <v>4465.6167999999998</v>
      </c>
      <c r="T8" s="136">
        <f>R8*1.1</f>
        <v>4465.6167999999998</v>
      </c>
      <c r="U8" s="160">
        <f>'SEQ Apr 2022'!BL2</f>
        <v>0</v>
      </c>
      <c r="V8" s="161">
        <f>'SEQ Apr 2022'!BM2</f>
        <v>0</v>
      </c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</row>
    <row r="9" spans="1:41" ht="14" x14ac:dyDescent="0.15">
      <c r="A9" s="131" t="str">
        <f>'SEQ Apr 2022'!K3</f>
        <v>Diamond Energy</v>
      </c>
      <c r="B9" s="132" t="str">
        <f>'SEQ Apr 2022'!L3</f>
        <v>Renewable Saver POT</v>
      </c>
      <c r="C9" s="133">
        <f>IF('SEQ Apr 2022'!BP3=0,91*'SEQ Apr 2022'!M3/100,(91*'SEQ Apr 2022'!M3/100)+'SEQ Apr 2022'!BP3/4)</f>
        <v>115.57827272727272</v>
      </c>
      <c r="D9" s="134">
        <f>IF('SEQ Apr 2022'!O3="",$C$5*'SEQ Apr 2022'!N3/100,IF($C$5&gt;='SEQ Apr 2022'!P3,('SEQ Apr 2022'!P3*'SEQ Apr 2022'!N3/100),($C$5*'SEQ Apr 2022'!N3/100)))</f>
        <v>1064.9999999999998</v>
      </c>
      <c r="E9" s="134">
        <f>IF(AND('SEQ Apr 2022'!P3&gt;0,'SEQ Apr 2022'!R3&gt;0),IF($C$5&lt;'SEQ Apr 2022'!P3,0,IF($C$5&lt;=('SEQ Apr 2022'!R3+'SEQ Apr 2022'!P3),(($C$5-'SEQ Apr 2022'!P3)*'SEQ Apr 2022'!Q3/100),(('SEQ Apr 2022'!R3)*'SEQ Apr 2022'!Q3/100))),0)</f>
        <v>0</v>
      </c>
      <c r="F9" s="134">
        <f>IF(AND('SEQ Apr 2022'!R3&gt;0,'SEQ Apr 2022'!T3&gt;0),IF(($C$5&lt;'SEQ Apr 2022'!T3),(0),($C$5-'SEQ Apr 2022'!T3)*'SEQ Apr 2022'!U3/100),IF(AND('SEQ Apr 2022'!R3&gt;0,'SEQ Apr 2022'!T3=""),IF(($C$5&lt;'SEQ Apr 2022'!R3+'SEQ Apr 2022'!P3),(0),(($C$5-('SEQ Apr 2022'!R3+'SEQ Apr 2022'!P3))*'SEQ Apr 2022'!S3/100)),IF(AND('SEQ Apr 2022'!P3&gt;0,'SEQ Apr 2022'!R3=""&gt;0),IF(($C$5&lt;'SEQ Apr 2022'!P3),(0),($C$5-'SEQ Apr 2022'!P3)*'SEQ Apr 2022'!Q3/100),0)))</f>
        <v>0</v>
      </c>
      <c r="G9" s="232">
        <f t="shared" ref="G9:G22" si="3">SUM(C9:F9)</f>
        <v>1180.5782727272724</v>
      </c>
      <c r="H9" s="239">
        <f t="shared" si="0"/>
        <v>4259.9999999999991</v>
      </c>
      <c r="I9" s="239">
        <f t="shared" si="1"/>
        <v>4722.3130909090896</v>
      </c>
      <c r="J9" s="136">
        <f t="shared" ref="J9:J34" si="4">I9*1.1</f>
        <v>5194.5443999999989</v>
      </c>
      <c r="K9" s="137">
        <f>'SEQ Apr 2022'!BB3</f>
        <v>0</v>
      </c>
      <c r="L9" s="137">
        <f>'SEQ Apr 2022'!BC3</f>
        <v>0</v>
      </c>
      <c r="M9" s="137">
        <f>'SEQ Apr 2022'!BD3</f>
        <v>7</v>
      </c>
      <c r="N9" s="137">
        <f>'SEQ Apr 2022'!BE3</f>
        <v>0</v>
      </c>
      <c r="O9" s="144" t="str">
        <f t="shared" ref="O9:O32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34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4722.3130909090896</v>
      </c>
      <c r="R9" s="240">
        <f t="shared" ref="R9:R34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4391.7511745454531</v>
      </c>
      <c r="S9" s="136">
        <f t="shared" ref="S9:T23" si="8">Q9*1.1</f>
        <v>5194.5443999999989</v>
      </c>
      <c r="T9" s="136">
        <f t="shared" si="8"/>
        <v>4830.9262919999992</v>
      </c>
      <c r="U9" s="160">
        <f>'SEQ Apr 2022'!BL3</f>
        <v>0</v>
      </c>
      <c r="V9" s="161">
        <f>'SEQ Apr 2022'!BM3</f>
        <v>0</v>
      </c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</row>
    <row r="10" spans="1:41" ht="14" x14ac:dyDescent="0.15">
      <c r="A10" s="131" t="str">
        <f>'SEQ Apr 2022'!K4</f>
        <v>EnergyAustralia</v>
      </c>
      <c r="B10" s="132" t="str">
        <f>'SEQ Apr 2022'!L4</f>
        <v>Total Plan</v>
      </c>
      <c r="C10" s="133">
        <f>IF('SEQ Apr 2022'!BP4=0,91*'SEQ Apr 2022'!M4/100,(91*'SEQ Apr 2022'!M4/100)+'SEQ Apr 2022'!BP4/4)</f>
        <v>104.64999999999998</v>
      </c>
      <c r="D10" s="134">
        <f>IF('SEQ Apr 2022'!O4="",$C$5*'SEQ Apr 2022'!N4/100,IF($C$5&gt;='SEQ Apr 2022'!P4,('SEQ Apr 2022'!P4*'SEQ Apr 2022'!N4/100),($C$5*'SEQ Apr 2022'!N4/100)))</f>
        <v>1148.6363636363633</v>
      </c>
      <c r="E10" s="134">
        <f>IF(AND('SEQ Apr 2022'!P4&gt;0,'SEQ Apr 2022'!R4&gt;0),IF($C$5&lt;'SEQ Apr 2022'!P4,0,IF($C$5&lt;=('SEQ Apr 2022'!R4+'SEQ Apr 2022'!P4),(($C$5-'SEQ Apr 2022'!P4)*'SEQ Apr 2022'!Q4/100),(('SEQ Apr 2022'!R4)*'SEQ Apr 2022'!Q4/100))),0)</f>
        <v>0</v>
      </c>
      <c r="F10" s="134">
        <f>IF(AND('SEQ Apr 2022'!R4&gt;0,'SEQ Apr 2022'!T4&gt;0),IF(($C$5&lt;'SEQ Apr 2022'!T4),(0),($C$5-'SEQ Apr 2022'!T4)*'SEQ Apr 2022'!U4/100),IF(AND('SEQ Apr 2022'!R4&gt;0,'SEQ Apr 2022'!T4=""),IF(($C$5&lt;'SEQ Apr 2022'!R4+'SEQ Apr 2022'!P4),(0),(($C$5-('SEQ Apr 2022'!R4+'SEQ Apr 2022'!P4))*'SEQ Apr 2022'!S4/100)),IF(AND('SEQ Apr 2022'!P4&gt;0,'SEQ Apr 2022'!R4=""&gt;0),IF(($C$5&lt;'SEQ Apr 2022'!P4),(0),($C$5-'SEQ Apr 2022'!P4)*'SEQ Apr 2022'!Q4/100),0)))</f>
        <v>0</v>
      </c>
      <c r="G10" s="232">
        <f t="shared" si="3"/>
        <v>1253.2863636363631</v>
      </c>
      <c r="H10" s="239">
        <f t="shared" si="0"/>
        <v>4594.5454545454522</v>
      </c>
      <c r="I10" s="239">
        <f t="shared" si="1"/>
        <v>5013.1454545454526</v>
      </c>
      <c r="J10" s="136">
        <f t="shared" si="4"/>
        <v>5514.4599999999982</v>
      </c>
      <c r="K10" s="137">
        <f>'SEQ Apr 2022'!BB4</f>
        <v>13</v>
      </c>
      <c r="L10" s="137">
        <f>'SEQ Apr 2022'!BC4</f>
        <v>0</v>
      </c>
      <c r="M10" s="137">
        <f>'SEQ Apr 2022'!BD4</f>
        <v>0</v>
      </c>
      <c r="N10" s="137">
        <f>'SEQ Apr 2022'!BE4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4361.4365454545441</v>
      </c>
      <c r="R10" s="240">
        <f t="shared" si="7"/>
        <v>4361.4365454545441</v>
      </c>
      <c r="S10" s="136">
        <f t="shared" si="8"/>
        <v>4797.5801999999985</v>
      </c>
      <c r="T10" s="136">
        <f t="shared" si="8"/>
        <v>4797.5801999999985</v>
      </c>
      <c r="U10" s="160">
        <f>'SEQ Apr 2022'!BL4</f>
        <v>0</v>
      </c>
      <c r="V10" s="161">
        <f>'SEQ Apr 2022'!BM4</f>
        <v>0</v>
      </c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</row>
    <row r="11" spans="1:41" ht="14" x14ac:dyDescent="0.15">
      <c r="A11" s="131" t="str">
        <f>'SEQ Apr 2022'!K5</f>
        <v>Origin Energy</v>
      </c>
      <c r="B11" s="132" t="str">
        <f>'SEQ Apr 2022'!L5</f>
        <v>Go Variable</v>
      </c>
      <c r="C11" s="133">
        <f>IF('SEQ Apr 2022'!BP5=0,91*'SEQ Apr 2022'!M5/100,(91*'SEQ Apr 2022'!M5/100)+'SEQ Apr 2022'!BP5/4)</f>
        <v>97.179727272727263</v>
      </c>
      <c r="D11" s="134">
        <f>IF('SEQ Apr 2022'!O5="",$C$5*'SEQ Apr 2022'!N5/100,IF($C$5&gt;='SEQ Apr 2022'!P5,('SEQ Apr 2022'!P5*'SEQ Apr 2022'!N5/100),($C$5*'SEQ Apr 2022'!N5/100)))</f>
        <v>1005.9090909090909</v>
      </c>
      <c r="E11" s="134">
        <f>IF(AND('SEQ Apr 2022'!P5&gt;0,'SEQ Apr 2022'!R5&gt;0),IF($C$5&lt;'SEQ Apr 2022'!P5,0,IF($C$5&lt;=('SEQ Apr 2022'!R5+'SEQ Apr 2022'!P5),(($C$5-'SEQ Apr 2022'!P5)*'SEQ Apr 2022'!Q5/100),(('SEQ Apr 2022'!R5)*'SEQ Apr 2022'!Q5/100))),0)</f>
        <v>0</v>
      </c>
      <c r="F11" s="134">
        <f>IF(AND('SEQ Apr 2022'!R5&gt;0,'SEQ Apr 2022'!T5&gt;0),IF(($C$5&lt;'SEQ Apr 2022'!T5),(0),($C$5-'SEQ Apr 2022'!T5)*'SEQ Apr 2022'!U5/100),IF(AND('SEQ Apr 2022'!R5&gt;0,'SEQ Apr 2022'!T5=""),IF(($C$5&lt;'SEQ Apr 2022'!R5+'SEQ Apr 2022'!P5),(0),(($C$5-('SEQ Apr 2022'!R5+'SEQ Apr 2022'!P5))*'SEQ Apr 2022'!S5/100)),IF(AND('SEQ Apr 2022'!P5&gt;0,'SEQ Apr 2022'!R5=""&gt;0),IF(($C$5&lt;'SEQ Apr 2022'!P5),(0),($C$5-'SEQ Apr 2022'!P5)*'SEQ Apr 2022'!Q5/100),0)))</f>
        <v>0</v>
      </c>
      <c r="G11" s="232">
        <f t="shared" si="3"/>
        <v>1103.0888181818182</v>
      </c>
      <c r="H11" s="239">
        <f t="shared" si="0"/>
        <v>4023.6363636363635</v>
      </c>
      <c r="I11" s="239">
        <f t="shared" si="1"/>
        <v>4412.3552727272727</v>
      </c>
      <c r="J11" s="136">
        <f t="shared" si="4"/>
        <v>4853.5907999999999</v>
      </c>
      <c r="K11" s="137">
        <f>'SEQ Apr 2022'!BB5</f>
        <v>0</v>
      </c>
      <c r="L11" s="137">
        <f>'SEQ Apr 2022'!BC5</f>
        <v>0</v>
      </c>
      <c r="M11" s="137">
        <f>'SEQ Apr 2022'!BD5</f>
        <v>0</v>
      </c>
      <c r="N11" s="137">
        <f>'SEQ Apr 2022'!BE5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4412.3552727272727</v>
      </c>
      <c r="R11" s="240">
        <f t="shared" si="7"/>
        <v>4412.3552727272727</v>
      </c>
      <c r="S11" s="136">
        <f t="shared" si="8"/>
        <v>4853.5907999999999</v>
      </c>
      <c r="T11" s="136">
        <f t="shared" si="8"/>
        <v>4853.5907999999999</v>
      </c>
      <c r="U11" s="160">
        <f>'SEQ Apr 2022'!BL5</f>
        <v>0</v>
      </c>
      <c r="V11" s="161">
        <f>'SEQ Apr 2022'!BM5</f>
        <v>0</v>
      </c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</row>
    <row r="12" spans="1:41" ht="14" x14ac:dyDescent="0.15">
      <c r="A12" s="131" t="str">
        <f>'SEQ Apr 2022'!K6</f>
        <v>Powershop</v>
      </c>
      <c r="B12" s="132" t="str">
        <f>'SEQ Apr 2022'!L6</f>
        <v>100% Carbon Neutral</v>
      </c>
      <c r="C12" s="133">
        <f>IF('SEQ Apr 2022'!BP6=0,91*'SEQ Apr 2022'!M6/100,(91*'SEQ Apr 2022'!M6/100)+'SEQ Apr 2022'!BP6/4)</f>
        <v>128.30999999999997</v>
      </c>
      <c r="D12" s="134">
        <f>IF('SEQ Apr 2022'!O6="",$C$5*'SEQ Apr 2022'!N6/100,IF($C$5&gt;='SEQ Apr 2022'!P6,('SEQ Apr 2022'!P6*'SEQ Apr 2022'!N6/100),($C$5*'SEQ Apr 2022'!N6/100)))</f>
        <v>1099.9999999999998</v>
      </c>
      <c r="E12" s="134">
        <f>IF(AND('SEQ Apr 2022'!P6&gt;0,'SEQ Apr 2022'!R6&gt;0),IF($C$5&lt;'SEQ Apr 2022'!P6,0,IF($C$5&lt;=('SEQ Apr 2022'!R6+'SEQ Apr 2022'!P6),(($C$5-'SEQ Apr 2022'!P6)*'SEQ Apr 2022'!Q6/100),(('SEQ Apr 2022'!R6)*'SEQ Apr 2022'!Q6/100))),0)</f>
        <v>0</v>
      </c>
      <c r="F12" s="134">
        <f>IF(AND('SEQ Apr 2022'!R6&gt;0,'SEQ Apr 2022'!T6&gt;0),IF(($C$5&lt;'SEQ Apr 2022'!T6),(0),($C$5-'SEQ Apr 2022'!T6)*'SEQ Apr 2022'!U6/100),IF(AND('SEQ Apr 2022'!R6&gt;0,'SEQ Apr 2022'!T6=""),IF(($C$5&lt;'SEQ Apr 2022'!R6+'SEQ Apr 2022'!P6),(0),(($C$5-('SEQ Apr 2022'!R6+'SEQ Apr 2022'!P6))*'SEQ Apr 2022'!S6/100)),IF(AND('SEQ Apr 2022'!P6&gt;0,'SEQ Apr 2022'!R6=""&gt;0),IF(($C$5&lt;'SEQ Apr 2022'!P6),(0),($C$5-'SEQ Apr 2022'!P6)*'SEQ Apr 2022'!Q6/100),0)))</f>
        <v>0</v>
      </c>
      <c r="G12" s="232">
        <f t="shared" si="3"/>
        <v>1228.3099999999997</v>
      </c>
      <c r="H12" s="239">
        <f t="shared" si="0"/>
        <v>4399.9999999999991</v>
      </c>
      <c r="I12" s="239">
        <f t="shared" si="1"/>
        <v>4913.2399999999989</v>
      </c>
      <c r="J12" s="136">
        <f t="shared" si="4"/>
        <v>5404.5639999999994</v>
      </c>
      <c r="K12" s="137">
        <f>'SEQ Apr 2022'!BB6</f>
        <v>0</v>
      </c>
      <c r="L12" s="137">
        <f>'SEQ Apr 2022'!BC6</f>
        <v>0</v>
      </c>
      <c r="M12" s="137">
        <f>'SEQ Apr 2022'!BD6</f>
        <v>0</v>
      </c>
      <c r="N12" s="137">
        <f>'SEQ Apr 2022'!BE6</f>
        <v>0</v>
      </c>
      <c r="O12" s="144" t="str">
        <f t="shared" si="5"/>
        <v>No discount</v>
      </c>
      <c r="P12" s="226" t="str">
        <f t="shared" si="2"/>
        <v>Inclusive</v>
      </c>
      <c r="Q12" s="240">
        <f t="shared" si="6"/>
        <v>4913.2399999999989</v>
      </c>
      <c r="R12" s="240">
        <f t="shared" si="7"/>
        <v>4913.2399999999989</v>
      </c>
      <c r="S12" s="136">
        <f t="shared" si="8"/>
        <v>5404.5639999999994</v>
      </c>
      <c r="T12" s="136">
        <f t="shared" si="8"/>
        <v>5404.5639999999994</v>
      </c>
      <c r="U12" s="160">
        <f>'SEQ Apr 2022'!BL6</f>
        <v>0</v>
      </c>
      <c r="V12" s="161">
        <f>'SEQ Apr 2022'!BM6</f>
        <v>0</v>
      </c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</row>
    <row r="13" spans="1:41" ht="14" x14ac:dyDescent="0.15">
      <c r="A13" s="131" t="str">
        <f>'SEQ Apr 2022'!K7</f>
        <v>Energy Locals</v>
      </c>
      <c r="B13" s="132" t="str">
        <f>'SEQ Apr 2022'!L7</f>
        <v>Business Member</v>
      </c>
      <c r="C13" s="133">
        <f>IF('SEQ Apr 2022'!BP7=0,91*'SEQ Apr 2022'!M7/100,(91*'SEQ Apr 2022'!M7/100)+'SEQ Apr 2022'!BP7/4)</f>
        <v>120.31363636363635</v>
      </c>
      <c r="D13" s="134">
        <f>IF('SEQ Apr 2022'!O7="",$C$5*'SEQ Apr 2022'!N7/100,IF($C$5&gt;='SEQ Apr 2022'!P7,('SEQ Apr 2022'!P7*'SEQ Apr 2022'!N7/100),($C$5*'SEQ Apr 2022'!N7/100)))</f>
        <v>886.36363636363637</v>
      </c>
      <c r="E13" s="134">
        <f>IF(AND('SEQ Apr 2022'!P7&gt;0,'SEQ Apr 2022'!R7&gt;0),IF($C$5&lt;'SEQ Apr 2022'!P7,0,IF($C$5&lt;=('SEQ Apr 2022'!R7+'SEQ Apr 2022'!P7),(($C$5-'SEQ Apr 2022'!P7)*'SEQ Apr 2022'!Q7/100),(('SEQ Apr 2022'!R7)*'SEQ Apr 2022'!Q7/100))),0)</f>
        <v>0</v>
      </c>
      <c r="F13" s="134">
        <f>IF(AND('SEQ Apr 2022'!R7&gt;0,'SEQ Apr 2022'!T7&gt;0),IF(($C$5&lt;'SEQ Apr 2022'!T7),(0),($C$5-'SEQ Apr 2022'!T7)*'SEQ Apr 2022'!U7/100),IF(AND('SEQ Apr 2022'!R7&gt;0,'SEQ Apr 2022'!T7=""),IF(($C$5&lt;'SEQ Apr 2022'!R7+'SEQ Apr 2022'!P7),(0),(($C$5-('SEQ Apr 2022'!R7+'SEQ Apr 2022'!P7))*'SEQ Apr 2022'!S7/100)),IF(AND('SEQ Apr 2022'!P7&gt;0,'SEQ Apr 2022'!R7=""&gt;0),IF(($C$5&lt;'SEQ Apr 2022'!P7),(0),($C$5-'SEQ Apr 2022'!P7)*'SEQ Apr 2022'!Q7/100),0)))</f>
        <v>0</v>
      </c>
      <c r="G13" s="232">
        <f t="shared" si="3"/>
        <v>1006.6772727272727</v>
      </c>
      <c r="H13" s="239">
        <f t="shared" si="0"/>
        <v>3545.4545454545455</v>
      </c>
      <c r="I13" s="239">
        <f t="shared" si="1"/>
        <v>4026.7090909090907</v>
      </c>
      <c r="J13" s="136">
        <f t="shared" si="4"/>
        <v>4429.38</v>
      </c>
      <c r="K13" s="137">
        <f>'SEQ Apr 2022'!BB7</f>
        <v>0</v>
      </c>
      <c r="L13" s="137">
        <f>'SEQ Apr 2022'!BC7</f>
        <v>0</v>
      </c>
      <c r="M13" s="137">
        <f>'SEQ Apr 2022'!BD7</f>
        <v>0</v>
      </c>
      <c r="N13" s="137">
        <f>'SEQ Apr 2022'!BE7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4026.7090909090907</v>
      </c>
      <c r="R13" s="240">
        <f t="shared" si="7"/>
        <v>4026.7090909090907</v>
      </c>
      <c r="S13" s="136">
        <f t="shared" si="8"/>
        <v>4429.38</v>
      </c>
      <c r="T13" s="136">
        <f t="shared" si="8"/>
        <v>4429.38</v>
      </c>
      <c r="U13" s="160">
        <f>'SEQ Apr 2022'!BL7</f>
        <v>0</v>
      </c>
      <c r="V13" s="161">
        <f>'SEQ Apr 2022'!BM7</f>
        <v>0</v>
      </c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</row>
    <row r="14" spans="1:41" ht="14" x14ac:dyDescent="0.15">
      <c r="A14" s="131" t="str">
        <f>'SEQ Apr 2022'!K8</f>
        <v>Simply Energy</v>
      </c>
      <c r="B14" s="132" t="str">
        <f>'SEQ Apr 2022'!L8</f>
        <v>Business Saver - 22% off</v>
      </c>
      <c r="C14" s="133">
        <f>IF('SEQ Apr 2022'!BP8=0,91*'SEQ Apr 2022'!M8/100,(91*'SEQ Apr 2022'!M8/100)+'SEQ Apr 2022'!BP8/4)</f>
        <v>103.831</v>
      </c>
      <c r="D14" s="134">
        <f>IF('SEQ Apr 2022'!O8="",$C$5*'SEQ Apr 2022'!N8/100,IF($C$5&gt;='SEQ Apr 2022'!P8,('SEQ Apr 2022'!P8*'SEQ Apr 2022'!N8/100),($C$5*'SEQ Apr 2022'!N8/100)))</f>
        <v>870.72109090909066</v>
      </c>
      <c r="E14" s="134">
        <f>IF(AND('SEQ Apr 2022'!P8&gt;0,'SEQ Apr 2022'!R8&gt;0),IF($C$5&lt;'SEQ Apr 2022'!P8,0,IF($C$5&lt;=('SEQ Apr 2022'!R8+'SEQ Apr 2022'!P8),(($C$5-'SEQ Apr 2022'!P8)*'SEQ Apr 2022'!Q8/100),(('SEQ Apr 2022'!R8)*'SEQ Apr 2022'!Q8/100))),0)</f>
        <v>0</v>
      </c>
      <c r="F14" s="134">
        <f>IF(AND('SEQ Apr 2022'!R8&gt;0,'SEQ Apr 2022'!T8&gt;0),IF(($C$5&lt;'SEQ Apr 2022'!T8),(0),($C$5-'SEQ Apr 2022'!T8)*'SEQ Apr 2022'!U8/100),IF(AND('SEQ Apr 2022'!R8&gt;0,'SEQ Apr 2022'!T8=""),IF(($C$5&lt;'SEQ Apr 2022'!R8+'SEQ Apr 2022'!P8),(0),(($C$5-('SEQ Apr 2022'!R8+'SEQ Apr 2022'!P8))*'SEQ Apr 2022'!S8/100)),IF(AND('SEQ Apr 2022'!P8&gt;0,'SEQ Apr 2022'!R8=""&gt;0),IF(($C$5&lt;'SEQ Apr 2022'!P8),(0),($C$5-'SEQ Apr 2022'!P8)*'SEQ Apr 2022'!Q8/100),0)))</f>
        <v>279.18599999999998</v>
      </c>
      <c r="G14" s="232">
        <f t="shared" si="3"/>
        <v>1253.7380909090907</v>
      </c>
      <c r="H14" s="239">
        <f t="shared" si="0"/>
        <v>4599.6283636363632</v>
      </c>
      <c r="I14" s="239">
        <f t="shared" si="1"/>
        <v>5014.9523636363629</v>
      </c>
      <c r="J14" s="136">
        <f t="shared" si="4"/>
        <v>5516.4475999999995</v>
      </c>
      <c r="K14" s="137">
        <f>'SEQ Apr 2022'!BB8</f>
        <v>22</v>
      </c>
      <c r="L14" s="137">
        <f>'SEQ Apr 2022'!BC8</f>
        <v>0</v>
      </c>
      <c r="M14" s="137">
        <f>'SEQ Apr 2022'!BD8</f>
        <v>0</v>
      </c>
      <c r="N14" s="137">
        <f>'SEQ Apr 2022'!BE8</f>
        <v>0</v>
      </c>
      <c r="O14" s="144" t="str">
        <f t="shared" si="5"/>
        <v>Guaranteed off bill</v>
      </c>
      <c r="P14" s="226" t="str">
        <f t="shared" si="2"/>
        <v>Exclusive</v>
      </c>
      <c r="Q14" s="240">
        <f t="shared" si="6"/>
        <v>3911.662843636363</v>
      </c>
      <c r="R14" s="240">
        <f t="shared" si="7"/>
        <v>3911.662843636363</v>
      </c>
      <c r="S14" s="136">
        <f t="shared" si="8"/>
        <v>4302.8291279999994</v>
      </c>
      <c r="T14" s="136">
        <f t="shared" si="8"/>
        <v>4302.8291279999994</v>
      </c>
      <c r="U14" s="160">
        <f>'SEQ Apr 2022'!BL8</f>
        <v>0</v>
      </c>
      <c r="V14" s="161">
        <f>'SEQ Apr 2022'!BM8</f>
        <v>0</v>
      </c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</row>
    <row r="15" spans="1:41" ht="14" x14ac:dyDescent="0.15">
      <c r="A15" s="131" t="str">
        <f>'SEQ Apr 2022'!K9</f>
        <v>Alinta Energy</v>
      </c>
      <c r="B15" s="132" t="str">
        <f>'SEQ Apr 2022'!L9</f>
        <v>BusinessDeal</v>
      </c>
      <c r="C15" s="133">
        <f>IF('SEQ Apr 2022'!BP9=0,91*'SEQ Apr 2022'!M9/100,(91*'SEQ Apr 2022'!M9/100)+'SEQ Apr 2022'!BP9/4)</f>
        <v>100.09999999999998</v>
      </c>
      <c r="D15" s="134">
        <f>IF('SEQ Apr 2022'!O9="",$C$5*'SEQ Apr 2022'!N9/100,IF($C$5&gt;='SEQ Apr 2022'!P9,('SEQ Apr 2022'!P9*'SEQ Apr 2022'!N9/100),($C$5*'SEQ Apr 2022'!N9/100)))</f>
        <v>871.81818181818164</v>
      </c>
      <c r="E15" s="134">
        <f>IF(AND('SEQ Apr 2022'!P9&gt;0,'SEQ Apr 2022'!R9&gt;0),IF($C$5&lt;'SEQ Apr 2022'!P9,0,IF($C$5&lt;=('SEQ Apr 2022'!R9+'SEQ Apr 2022'!P9),(($C$5-'SEQ Apr 2022'!P9)*'SEQ Apr 2022'!Q9/100),(('SEQ Apr 2022'!R9)*'SEQ Apr 2022'!Q9/100))),0)</f>
        <v>0</v>
      </c>
      <c r="F15" s="134">
        <f>IF(AND('SEQ Apr 2022'!R9&gt;0,'SEQ Apr 2022'!T9&gt;0),IF(($C$5&lt;'SEQ Apr 2022'!T9),(0),($C$5-'SEQ Apr 2022'!T9)*'SEQ Apr 2022'!U9/100),IF(AND('SEQ Apr 2022'!R9&gt;0,'SEQ Apr 2022'!T9=""),IF(($C$5&lt;'SEQ Apr 2022'!R9+'SEQ Apr 2022'!P9),(0),(($C$5-('SEQ Apr 2022'!R9+'SEQ Apr 2022'!P9))*'SEQ Apr 2022'!S9/100)),IF(AND('SEQ Apr 2022'!P9&gt;0,'SEQ Apr 2022'!R9=""&gt;0),IF(($C$5&lt;'SEQ Apr 2022'!P9),(0),($C$5-'SEQ Apr 2022'!P9)*'SEQ Apr 2022'!Q9/100),0)))</f>
        <v>0</v>
      </c>
      <c r="G15" s="232">
        <f t="shared" si="3"/>
        <v>971.91818181818167</v>
      </c>
      <c r="H15" s="239">
        <f t="shared" si="0"/>
        <v>3487.2727272727266</v>
      </c>
      <c r="I15" s="239">
        <f t="shared" si="1"/>
        <v>3887.6727272727267</v>
      </c>
      <c r="J15" s="136">
        <f t="shared" si="4"/>
        <v>4276.4399999999996</v>
      </c>
      <c r="K15" s="137">
        <f>'SEQ Apr 2022'!BB9</f>
        <v>0</v>
      </c>
      <c r="L15" s="137">
        <f>'SEQ Apr 2022'!BC9</f>
        <v>0</v>
      </c>
      <c r="M15" s="137">
        <f>'SEQ Apr 2022'!BD9</f>
        <v>0</v>
      </c>
      <c r="N15" s="137">
        <f>'SEQ Apr 2022'!BE9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3887.6727272727267</v>
      </c>
      <c r="R15" s="240">
        <f t="shared" si="7"/>
        <v>3887.6727272727267</v>
      </c>
      <c r="S15" s="136">
        <f t="shared" si="8"/>
        <v>4276.4399999999996</v>
      </c>
      <c r="T15" s="136">
        <f t="shared" si="8"/>
        <v>4276.4399999999996</v>
      </c>
      <c r="U15" s="160">
        <f>'SEQ Apr 2022'!BL9</f>
        <v>0</v>
      </c>
      <c r="V15" s="161">
        <f>'SEQ Apr 2022'!BM9</f>
        <v>0</v>
      </c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</row>
    <row r="16" spans="1:41" ht="14" x14ac:dyDescent="0.15">
      <c r="A16" s="131" t="str">
        <f>'SEQ Apr 2022'!K10</f>
        <v>Amber Electric</v>
      </c>
      <c r="B16" s="132" t="str">
        <f>'SEQ Apr 2022'!L10</f>
        <v>Small Business</v>
      </c>
      <c r="C16" s="133">
        <f>IF('SEQ Apr 2022'!BP10=0,91*'SEQ Apr 2022'!M10/100,(91*'SEQ Apr 2022'!M10/100)+'SEQ Apr 2022'!BP10/4)</f>
        <v>146.6841818181818</v>
      </c>
      <c r="D16" s="134">
        <f>IF('SEQ Apr 2022'!O10="",$C$5*'SEQ Apr 2022'!N10/100,IF($C$5&gt;='SEQ Apr 2022'!P10,('SEQ Apr 2022'!P10*'SEQ Apr 2022'!N10/100),($C$5*'SEQ Apr 2022'!N10/100)))</f>
        <v>1106.8181818181818</v>
      </c>
      <c r="E16" s="134">
        <f>IF(AND('SEQ Apr 2022'!P10&gt;0,'SEQ Apr 2022'!R10&gt;0),IF($C$5&lt;'SEQ Apr 2022'!P10,0,IF($C$5&lt;=('SEQ Apr 2022'!R10+'SEQ Apr 2022'!P10),(($C$5-'SEQ Apr 2022'!P10)*'SEQ Apr 2022'!Q10/100),(('SEQ Apr 2022'!R10)*'SEQ Apr 2022'!Q10/100))),0)</f>
        <v>0</v>
      </c>
      <c r="F16" s="134">
        <f>IF(AND('SEQ Apr 2022'!R10&gt;0,'SEQ Apr 2022'!T10&gt;0),IF(($C$5&lt;'SEQ Apr 2022'!T10),(0),($C$5-'SEQ Apr 2022'!T10)*'SEQ Apr 2022'!U10/100),IF(AND('SEQ Apr 2022'!R10&gt;0,'SEQ Apr 2022'!T10=""),IF(($C$5&lt;'SEQ Apr 2022'!R10+'SEQ Apr 2022'!P10),(0),(($C$5-('SEQ Apr 2022'!R10+'SEQ Apr 2022'!P10))*'SEQ Apr 2022'!S10/100)),IF(AND('SEQ Apr 2022'!P10&gt;0,'SEQ Apr 2022'!R10=""&gt;0),IF(($C$5&lt;'SEQ Apr 2022'!P10),(0),($C$5-'SEQ Apr 2022'!P10)*'SEQ Apr 2022'!Q10/100),0)))</f>
        <v>0</v>
      </c>
      <c r="G16" s="232">
        <f t="shared" si="3"/>
        <v>1253.5023636363635</v>
      </c>
      <c r="H16" s="239">
        <f t="shared" si="0"/>
        <v>4427.272727272727</v>
      </c>
      <c r="I16" s="239">
        <f t="shared" si="1"/>
        <v>5014.009454545454</v>
      </c>
      <c r="J16" s="136">
        <f t="shared" si="4"/>
        <v>5515.4103999999998</v>
      </c>
      <c r="K16" s="137">
        <f>'SEQ Apr 2022'!BB10</f>
        <v>0</v>
      </c>
      <c r="L16" s="137">
        <f>'SEQ Apr 2022'!BC10</f>
        <v>0</v>
      </c>
      <c r="M16" s="137">
        <f>'SEQ Apr 2022'!BD10</f>
        <v>0</v>
      </c>
      <c r="N16" s="137">
        <f>'SEQ Apr 2022'!BE10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5014.009454545454</v>
      </c>
      <c r="R16" s="240">
        <f t="shared" si="7"/>
        <v>5014.009454545454</v>
      </c>
      <c r="S16" s="136">
        <f t="shared" si="8"/>
        <v>5515.4103999999998</v>
      </c>
      <c r="T16" s="136">
        <f t="shared" si="8"/>
        <v>5515.4103999999998</v>
      </c>
      <c r="U16" s="160">
        <f>'SEQ Apr 2022'!BL10</f>
        <v>0</v>
      </c>
      <c r="V16" s="161">
        <f>'SEQ Apr 2022'!BM10</f>
        <v>0</v>
      </c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</row>
    <row r="17" spans="1:41" ht="14" x14ac:dyDescent="0.15">
      <c r="A17" s="131" t="str">
        <f>'SEQ Apr 2022'!K11</f>
        <v>1st Energy</v>
      </c>
      <c r="B17" s="132" t="str">
        <f>'SEQ Apr 2022'!L11</f>
        <v>1st Saver</v>
      </c>
      <c r="C17" s="133">
        <f>IF('SEQ Apr 2022'!BP11=0,91*'SEQ Apr 2022'!M11/100,(91*'SEQ Apr 2022'!M11/100)+'SEQ Apr 2022'!BP11/4)</f>
        <v>135.59</v>
      </c>
      <c r="D17" s="134">
        <f>IF('SEQ Apr 2022'!O11="",$C$5*'SEQ Apr 2022'!N11/100,IF($C$5&gt;='SEQ Apr 2022'!P11,('SEQ Apr 2022'!P11*'SEQ Apr 2022'!N11/100),($C$5*'SEQ Apr 2022'!N11/100)))</f>
        <v>363.10909090909087</v>
      </c>
      <c r="E17" s="134">
        <f>IF(AND('SEQ Apr 2022'!P11&gt;0,'SEQ Apr 2022'!R11&gt;0),IF($C$5&lt;'SEQ Apr 2022'!P11,0,IF($C$5&lt;=('SEQ Apr 2022'!R11+'SEQ Apr 2022'!P11),(($C$5-'SEQ Apr 2022'!P11)*'SEQ Apr 2022'!Q11/100),(('SEQ Apr 2022'!R11)*'SEQ Apr 2022'!Q11/100))),0)</f>
        <v>0</v>
      </c>
      <c r="F17" s="134">
        <f>IF(AND('SEQ Apr 2022'!R11&gt;0,'SEQ Apr 2022'!T11&gt;0),IF(($C$5&lt;'SEQ Apr 2022'!T11),(0),($C$5-'SEQ Apr 2022'!T11)*'SEQ Apr 2022'!U11/100),IF(AND('SEQ Apr 2022'!R11&gt;0,'SEQ Apr 2022'!T11=""),IF(($C$5&lt;'SEQ Apr 2022'!R11+'SEQ Apr 2022'!P11),(0),(($C$5-('SEQ Apr 2022'!R11+'SEQ Apr 2022'!P11))*'SEQ Apr 2022'!S11/100)),IF(AND('SEQ Apr 2022'!P11&gt;0,'SEQ Apr 2022'!R11=""&gt;0),IF(($C$5&lt;'SEQ Apr 2022'!P11),(0),($C$5-'SEQ Apr 2022'!P11)*'SEQ Apr 2022'!Q11/100),0)))</f>
        <v>751.70909090909083</v>
      </c>
      <c r="G17" s="232">
        <f t="shared" si="3"/>
        <v>1250.4081818181817</v>
      </c>
      <c r="H17" s="239">
        <f t="shared" si="0"/>
        <v>4459.272727272727</v>
      </c>
      <c r="I17" s="239">
        <f t="shared" si="1"/>
        <v>5001.6327272727267</v>
      </c>
      <c r="J17" s="136">
        <f t="shared" si="4"/>
        <v>5501.7959999999994</v>
      </c>
      <c r="K17" s="137">
        <f>'SEQ Apr 2022'!BB11</f>
        <v>0</v>
      </c>
      <c r="L17" s="137">
        <f>'SEQ Apr 2022'!BC11</f>
        <v>0</v>
      </c>
      <c r="M17" s="137">
        <f>'SEQ Apr 2022'!BD11</f>
        <v>10</v>
      </c>
      <c r="N17" s="137">
        <f>'SEQ Apr 2022'!BE11</f>
        <v>0</v>
      </c>
      <c r="O17" s="144" t="str">
        <f t="shared" si="5"/>
        <v>Pay-on-time off bill</v>
      </c>
      <c r="P17" s="226" t="str">
        <f t="shared" si="2"/>
        <v>Exclusive</v>
      </c>
      <c r="Q17" s="240">
        <f t="shared" si="6"/>
        <v>5001.6327272727267</v>
      </c>
      <c r="R17" s="240">
        <f t="shared" si="7"/>
        <v>4501.469454545454</v>
      </c>
      <c r="S17" s="136">
        <f t="shared" si="8"/>
        <v>5501.7959999999994</v>
      </c>
      <c r="T17" s="136">
        <f t="shared" si="8"/>
        <v>4951.6163999999999</v>
      </c>
      <c r="U17" s="160">
        <f>'SEQ Apr 2022'!BL11</f>
        <v>0</v>
      </c>
      <c r="V17" s="161">
        <f>'SEQ Apr 2022'!BM11</f>
        <v>0</v>
      </c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</row>
    <row r="18" spans="1:41" ht="14" x14ac:dyDescent="0.15">
      <c r="A18" s="131" t="str">
        <f>'SEQ Apr 2022'!K12</f>
        <v>Powerclub</v>
      </c>
      <c r="B18" s="132" t="str">
        <f>'SEQ Apr 2022'!L12</f>
        <v>Powerbank Bis</v>
      </c>
      <c r="C18" s="133">
        <f>IF('SEQ Apr 2022'!BP12=0,91*'SEQ Apr 2022'!M12/100,(91*'SEQ Apr 2022'!M12/100)+'SEQ Apr 2022'!BP12/4)</f>
        <v>115.85563636363635</v>
      </c>
      <c r="D18" s="134">
        <f>IF('SEQ Apr 2022'!O12="",$C$5*'SEQ Apr 2022'!N12/100,IF($C$5&gt;='SEQ Apr 2022'!P12,('SEQ Apr 2022'!P12*'SEQ Apr 2022'!N12/100),($C$5*'SEQ Apr 2022'!N12/100)))</f>
        <v>868.18181818181824</v>
      </c>
      <c r="E18" s="134">
        <f>IF(AND('SEQ Apr 2022'!P12&gt;0,'SEQ Apr 2022'!R12&gt;0),IF($C$5&lt;'SEQ Apr 2022'!P12,0,IF($C$5&lt;=('SEQ Apr 2022'!R12+'SEQ Apr 2022'!P12),(($C$5-'SEQ Apr 2022'!P12)*'SEQ Apr 2022'!Q12/100),(('SEQ Apr 2022'!R12)*'SEQ Apr 2022'!Q12/100))),0)</f>
        <v>0</v>
      </c>
      <c r="F18" s="134">
        <f>IF(AND('SEQ Apr 2022'!R12&gt;0,'SEQ Apr 2022'!T12&gt;0),IF(($C$5&lt;'SEQ Apr 2022'!T12),(0),($C$5-'SEQ Apr 2022'!T12)*'SEQ Apr 2022'!U12/100),IF(AND('SEQ Apr 2022'!R12&gt;0,'SEQ Apr 2022'!T12=""),IF(($C$5&lt;'SEQ Apr 2022'!R12+'SEQ Apr 2022'!P12),(0),(($C$5-('SEQ Apr 2022'!R12+'SEQ Apr 2022'!P12))*'SEQ Apr 2022'!S12/100)),IF(AND('SEQ Apr 2022'!P12&gt;0,'SEQ Apr 2022'!R12=""&gt;0),IF(($C$5&lt;'SEQ Apr 2022'!P12),(0),($C$5-'SEQ Apr 2022'!P12)*'SEQ Apr 2022'!Q12/100),0)))</f>
        <v>0</v>
      </c>
      <c r="G18" s="232">
        <f t="shared" si="3"/>
        <v>984.03745454545458</v>
      </c>
      <c r="H18" s="239">
        <f t="shared" si="0"/>
        <v>3472.727272727273</v>
      </c>
      <c r="I18" s="239">
        <f t="shared" si="1"/>
        <v>3936.1498181818183</v>
      </c>
      <c r="J18" s="136">
        <f t="shared" si="4"/>
        <v>4329.7648000000008</v>
      </c>
      <c r="K18" s="137">
        <f>'SEQ Apr 2022'!BB12</f>
        <v>0</v>
      </c>
      <c r="L18" s="137">
        <f>'SEQ Apr 2022'!BC12</f>
        <v>0</v>
      </c>
      <c r="M18" s="137">
        <f>'SEQ Apr 2022'!BD12</f>
        <v>0</v>
      </c>
      <c r="N18" s="137">
        <f>'SEQ Apr 2022'!BE12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3936.1498181818183</v>
      </c>
      <c r="R18" s="240">
        <f t="shared" si="7"/>
        <v>3936.1498181818183</v>
      </c>
      <c r="S18" s="136">
        <f t="shared" si="8"/>
        <v>4329.7648000000008</v>
      </c>
      <c r="T18" s="136">
        <f t="shared" si="8"/>
        <v>4329.7648000000008</v>
      </c>
      <c r="U18" s="160">
        <f>'SEQ Apr 2022'!BL12</f>
        <v>0</v>
      </c>
      <c r="V18" s="161">
        <f>'SEQ Apr 2022'!BM12</f>
        <v>0</v>
      </c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</row>
    <row r="19" spans="1:41" ht="14" x14ac:dyDescent="0.15">
      <c r="A19" s="131" t="str">
        <f>'SEQ Apr 2022'!K13</f>
        <v>Next Business Energy</v>
      </c>
      <c r="B19" s="132" t="str">
        <f>'SEQ Apr 2022'!L13</f>
        <v xml:space="preserve">Assured </v>
      </c>
      <c r="C19" s="133">
        <f>IF('SEQ Apr 2022'!BP13=0,91*'SEQ Apr 2022'!M13/100,(91*'SEQ Apr 2022'!M13/100)+'SEQ Apr 2022'!BP13/4)</f>
        <v>104.64999999999998</v>
      </c>
      <c r="D19" s="134">
        <f>IF('SEQ Apr 2022'!O13="",$C$5*'SEQ Apr 2022'!N13/100,IF($C$5&gt;='SEQ Apr 2022'!P13,('SEQ Apr 2022'!P13*'SEQ Apr 2022'!N13/100),($C$5*'SEQ Apr 2022'!N13/100)))</f>
        <v>925</v>
      </c>
      <c r="E19" s="134">
        <f>IF(AND('SEQ Apr 2022'!P13&gt;0,'SEQ Apr 2022'!R13&gt;0),IF($C$5&lt;'SEQ Apr 2022'!P13,0,IF($C$5&lt;=('SEQ Apr 2022'!R13+'SEQ Apr 2022'!P13),(($C$5-'SEQ Apr 2022'!P13)*'SEQ Apr 2022'!Q13/100),(('SEQ Apr 2022'!R13)*'SEQ Apr 2022'!Q13/100))),0)</f>
        <v>0</v>
      </c>
      <c r="F19" s="134">
        <f>IF(AND('SEQ Apr 2022'!R13&gt;0,'SEQ Apr 2022'!T13&gt;0),IF(($C$5&lt;'SEQ Apr 2022'!T13),(0),($C$5-'SEQ Apr 2022'!T13)*'SEQ Apr 2022'!U13/100),IF(AND('SEQ Apr 2022'!R13&gt;0,'SEQ Apr 2022'!T13=""),IF(($C$5&lt;'SEQ Apr 2022'!R13+'SEQ Apr 2022'!P13),(0),(($C$5-('SEQ Apr 2022'!R13+'SEQ Apr 2022'!P13))*'SEQ Apr 2022'!S13/100)),IF(AND('SEQ Apr 2022'!P13&gt;0,'SEQ Apr 2022'!R13=""&gt;0),IF(($C$5&lt;'SEQ Apr 2022'!P13),(0),($C$5-'SEQ Apr 2022'!P13)*'SEQ Apr 2022'!Q13/100),0)))</f>
        <v>0</v>
      </c>
      <c r="G19" s="232">
        <f t="shared" si="3"/>
        <v>1029.6500000000001</v>
      </c>
      <c r="H19" s="239">
        <f t="shared" si="0"/>
        <v>3700.0000000000005</v>
      </c>
      <c r="I19" s="239">
        <f t="shared" si="1"/>
        <v>4118.6000000000004</v>
      </c>
      <c r="J19" s="136">
        <f t="shared" si="4"/>
        <v>4530.4600000000009</v>
      </c>
      <c r="K19" s="137">
        <f>'SEQ Apr 2022'!BB13</f>
        <v>0</v>
      </c>
      <c r="L19" s="137">
        <f>'SEQ Apr 2022'!BC13</f>
        <v>0</v>
      </c>
      <c r="M19" s="137">
        <f>'SEQ Apr 2022'!BD13</f>
        <v>0</v>
      </c>
      <c r="N19" s="137">
        <f>'SEQ Apr 2022'!BE13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4118.6000000000004</v>
      </c>
      <c r="R19" s="240">
        <f t="shared" si="7"/>
        <v>4118.6000000000004</v>
      </c>
      <c r="S19" s="136">
        <f t="shared" si="8"/>
        <v>4530.4600000000009</v>
      </c>
      <c r="T19" s="136">
        <f t="shared" si="8"/>
        <v>4530.4600000000009</v>
      </c>
      <c r="U19" s="160">
        <f>'SEQ Apr 2022'!BL13</f>
        <v>0</v>
      </c>
      <c r="V19" s="161">
        <f>'SEQ Apr 2022'!BM13</f>
        <v>0</v>
      </c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</row>
    <row r="20" spans="1:41" ht="14" x14ac:dyDescent="0.15">
      <c r="A20" s="131" t="str">
        <f>'SEQ Apr 2022'!K14</f>
        <v>Red Energy</v>
      </c>
      <c r="B20" s="132" t="str">
        <f>'SEQ Apr 2022'!L14</f>
        <v>Red Business Saver</v>
      </c>
      <c r="C20" s="133">
        <f>IF('SEQ Apr 2022'!BP14=0,91*'SEQ Apr 2022'!M14/100,(91*'SEQ Apr 2022'!M14/100)+'SEQ Apr 2022'!BP14/4)</f>
        <v>107.744</v>
      </c>
      <c r="D20" s="134">
        <f>IF('SEQ Apr 2022'!O14="",$C$5*'SEQ Apr 2022'!N14/100,IF($C$5&gt;='SEQ Apr 2022'!P14,('SEQ Apr 2022'!P14*'SEQ Apr 2022'!N14/100),($C$5*'SEQ Apr 2022'!N14/100)))</f>
        <v>959.09090909090901</v>
      </c>
      <c r="E20" s="134">
        <f>IF(AND('SEQ Apr 2022'!P14&gt;0,'SEQ Apr 2022'!R14&gt;0),IF($C$5&lt;'SEQ Apr 2022'!P14,0,IF($C$5&lt;=('SEQ Apr 2022'!R14+'SEQ Apr 2022'!P14),(($C$5-'SEQ Apr 2022'!P14)*'SEQ Apr 2022'!Q14/100),(('SEQ Apr 2022'!R14)*'SEQ Apr 2022'!Q14/100))),0)</f>
        <v>0</v>
      </c>
      <c r="F20" s="134">
        <f>IF(AND('SEQ Apr 2022'!R14&gt;0,'SEQ Apr 2022'!T14&gt;0),IF(($C$5&lt;'SEQ Apr 2022'!T14),(0),($C$5-'SEQ Apr 2022'!T14)*'SEQ Apr 2022'!U14/100),IF(AND('SEQ Apr 2022'!R14&gt;0,'SEQ Apr 2022'!T14=""),IF(($C$5&lt;'SEQ Apr 2022'!R14+'SEQ Apr 2022'!P14),(0),(($C$5-('SEQ Apr 2022'!R14+'SEQ Apr 2022'!P14))*'SEQ Apr 2022'!S14/100)),IF(AND('SEQ Apr 2022'!P14&gt;0,'SEQ Apr 2022'!R14=""&gt;0),IF(($C$5&lt;'SEQ Apr 2022'!P14),(0),($C$5-'SEQ Apr 2022'!P14)*'SEQ Apr 2022'!Q14/100),0)))</f>
        <v>0</v>
      </c>
      <c r="G20" s="232">
        <f t="shared" si="3"/>
        <v>1066.8349090909089</v>
      </c>
      <c r="H20" s="239">
        <f t="shared" si="0"/>
        <v>3836.3636363636356</v>
      </c>
      <c r="I20" s="239">
        <f t="shared" si="1"/>
        <v>4267.3396363636357</v>
      </c>
      <c r="J20" s="136">
        <f t="shared" si="4"/>
        <v>4694.0735999999997</v>
      </c>
      <c r="K20" s="137">
        <f>'SEQ Apr 2022'!BB14</f>
        <v>0</v>
      </c>
      <c r="L20" s="137">
        <f>'SEQ Apr 2022'!BC14</f>
        <v>0</v>
      </c>
      <c r="M20" s="137">
        <f>'SEQ Apr 2022'!BD14</f>
        <v>0</v>
      </c>
      <c r="N20" s="137">
        <f>'SEQ Apr 2022'!BE14</f>
        <v>0</v>
      </c>
      <c r="O20" s="144" t="str">
        <f t="shared" si="5"/>
        <v>No discount</v>
      </c>
      <c r="P20" s="226" t="str">
        <f t="shared" si="2"/>
        <v>Inclusive</v>
      </c>
      <c r="Q20" s="240">
        <f t="shared" si="6"/>
        <v>4267.3396363636357</v>
      </c>
      <c r="R20" s="240">
        <f t="shared" si="7"/>
        <v>4267.3396363636357</v>
      </c>
      <c r="S20" s="136">
        <f t="shared" si="8"/>
        <v>4694.0735999999997</v>
      </c>
      <c r="T20" s="136">
        <f t="shared" si="8"/>
        <v>4694.0735999999997</v>
      </c>
      <c r="U20" s="160">
        <f>'SEQ Apr 2022'!BL14</f>
        <v>0</v>
      </c>
      <c r="V20" s="161">
        <f>'SEQ Apr 2022'!BM14</f>
        <v>0</v>
      </c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</row>
    <row r="21" spans="1:41" ht="14" x14ac:dyDescent="0.15">
      <c r="A21" s="131" t="str">
        <f>'SEQ Apr 2022'!K15</f>
        <v>Blue NRG</v>
      </c>
      <c r="B21" s="132" t="str">
        <f>'SEQ Apr 2022'!L15</f>
        <v>Blue Business Champion</v>
      </c>
      <c r="C21" s="133">
        <f>IF('SEQ Apr 2022'!BP15=0,91*'SEQ Apr 2022'!M15/100,(91*'SEQ Apr 2022'!M15/100)+'SEQ Apr 2022'!BP15/4)</f>
        <v>81.899999999999991</v>
      </c>
      <c r="D21" s="134">
        <f>IF('SEQ Apr 2022'!O15="",$C$5*'SEQ Apr 2022'!N15/100,IF($C$5&gt;='SEQ Apr 2022'!P15,('SEQ Apr 2022'!P15*'SEQ Apr 2022'!N15/100),($C$5*'SEQ Apr 2022'!N15/100)))</f>
        <v>968.18181818181824</v>
      </c>
      <c r="E21" s="134">
        <f>IF(AND('SEQ Apr 2022'!P15&gt;0,'SEQ Apr 2022'!R15&gt;0),IF($C$5&lt;'SEQ Apr 2022'!P15,0,IF($C$5&lt;=('SEQ Apr 2022'!R15+'SEQ Apr 2022'!P15),(($C$5-'SEQ Apr 2022'!P15)*'SEQ Apr 2022'!Q15/100),(('SEQ Apr 2022'!R15)*'SEQ Apr 2022'!Q15/100))),0)</f>
        <v>0</v>
      </c>
      <c r="F21" s="134">
        <f>IF(AND('SEQ Apr 2022'!R15&gt;0,'SEQ Apr 2022'!T15&gt;0),IF(($C$5&lt;'SEQ Apr 2022'!T15),(0),($C$5-'SEQ Apr 2022'!T15)*'SEQ Apr 2022'!U15/100),IF(AND('SEQ Apr 2022'!R15&gt;0,'SEQ Apr 2022'!T15=""),IF(($C$5&lt;'SEQ Apr 2022'!R15+'SEQ Apr 2022'!P15),(0),(($C$5-('SEQ Apr 2022'!R15+'SEQ Apr 2022'!P15))*'SEQ Apr 2022'!S15/100)),IF(AND('SEQ Apr 2022'!P15&gt;0,'SEQ Apr 2022'!R15=""&gt;0),IF(($C$5&lt;'SEQ Apr 2022'!P15),(0),($C$5-'SEQ Apr 2022'!P15)*'SEQ Apr 2022'!Q15/100),0)))</f>
        <v>0</v>
      </c>
      <c r="G21" s="232">
        <f>SUM(C21:F21)</f>
        <v>1050.0818181818183</v>
      </c>
      <c r="H21" s="239">
        <f t="shared" si="0"/>
        <v>3872.7272727272734</v>
      </c>
      <c r="I21" s="239">
        <f t="shared" si="1"/>
        <v>4200.3272727272733</v>
      </c>
      <c r="J21" s="136">
        <f t="shared" si="4"/>
        <v>4620.3600000000015</v>
      </c>
      <c r="K21" s="137">
        <f>'SEQ Apr 2022'!BB15</f>
        <v>0</v>
      </c>
      <c r="L21" s="137">
        <f>'SEQ Apr 2022'!BC15</f>
        <v>0</v>
      </c>
      <c r="M21" s="137">
        <f>'SEQ Apr 2022'!BD15</f>
        <v>0</v>
      </c>
      <c r="N21" s="137">
        <f>'SEQ Apr 2022'!BE15</f>
        <v>0</v>
      </c>
      <c r="O21" s="144" t="str">
        <f t="shared" si="5"/>
        <v>No discount</v>
      </c>
      <c r="P21" s="226" t="str">
        <f t="shared" si="2"/>
        <v>Exclusive</v>
      </c>
      <c r="Q21" s="240">
        <f t="shared" si="6"/>
        <v>4200.3272727272733</v>
      </c>
      <c r="R21" s="240">
        <f t="shared" si="7"/>
        <v>4200.3272727272733</v>
      </c>
      <c r="S21" s="136">
        <f t="shared" si="8"/>
        <v>4620.3600000000015</v>
      </c>
      <c r="T21" s="136">
        <f t="shared" si="8"/>
        <v>4620.3600000000015</v>
      </c>
      <c r="U21" s="160">
        <f>'SEQ Apr 2022'!BL15</f>
        <v>0</v>
      </c>
      <c r="V21" s="161">
        <f>'SEQ Apr 2022'!BM15</f>
        <v>0</v>
      </c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</row>
    <row r="22" spans="1:41" ht="14" x14ac:dyDescent="0.15">
      <c r="A22" s="131" t="str">
        <f>'SEQ Apr 2022'!K16</f>
        <v>Future X Power</v>
      </c>
      <c r="B22" s="132" t="str">
        <f>'SEQ Apr 2022'!L16</f>
        <v>Market Offer</v>
      </c>
      <c r="C22" s="133">
        <f>IF('SEQ Apr 2022'!BP16=0,91*'SEQ Apr 2022'!M16/100,(91*'SEQ Apr 2022'!M16/100)+'SEQ Apr 2022'!BP16/4)</f>
        <v>114.56072727272725</v>
      </c>
      <c r="D22" s="134">
        <f>IF('SEQ Apr 2022'!O16="",$C$5*'SEQ Apr 2022'!N16/100,IF($C$5&gt;='SEQ Apr 2022'!P16,('SEQ Apr 2022'!P16*'SEQ Apr 2022'!N16/100),($C$5*'SEQ Apr 2022'!N16/100)))</f>
        <v>995.45454545454527</v>
      </c>
      <c r="E22" s="134">
        <f>IF(AND('SEQ Apr 2022'!P16&gt;0,'SEQ Apr 2022'!R16&gt;0),IF($C$5&lt;'SEQ Apr 2022'!P16,0,IF($C$5&lt;=('SEQ Apr 2022'!R16+'SEQ Apr 2022'!P16),(($C$5-'SEQ Apr 2022'!P16)*'SEQ Apr 2022'!Q16/100),(('SEQ Apr 2022'!R16)*'SEQ Apr 2022'!Q16/100))),0)</f>
        <v>0</v>
      </c>
      <c r="F22" s="134">
        <f>IF(AND('SEQ Apr 2022'!R16&gt;0,'SEQ Apr 2022'!T16&gt;0),IF(($C$5&lt;'SEQ Apr 2022'!T16),(0),($C$5-'SEQ Apr 2022'!T16)*'SEQ Apr 2022'!U16/100),IF(AND('SEQ Apr 2022'!R16&gt;0,'SEQ Apr 2022'!T16=""),IF(($C$5&lt;'SEQ Apr 2022'!R16+'SEQ Apr 2022'!P16),(0),(($C$5-('SEQ Apr 2022'!R16+'SEQ Apr 2022'!P16))*'SEQ Apr 2022'!S16/100)),IF(AND('SEQ Apr 2022'!P16&gt;0,'SEQ Apr 2022'!R16=""&gt;0),IF(($C$5&lt;'SEQ Apr 2022'!P16),(0),($C$5-'SEQ Apr 2022'!P16)*'SEQ Apr 2022'!Q16/100),0)))</f>
        <v>0</v>
      </c>
      <c r="G22" s="232">
        <f t="shared" si="3"/>
        <v>1110.0152727272725</v>
      </c>
      <c r="H22" s="239">
        <f t="shared" si="0"/>
        <v>3981.8181818181811</v>
      </c>
      <c r="I22" s="239">
        <f t="shared" si="1"/>
        <v>4440.0610909090901</v>
      </c>
      <c r="J22" s="136">
        <f t="shared" si="4"/>
        <v>4884.0671999999995</v>
      </c>
      <c r="K22" s="137">
        <f>'SEQ Apr 2022'!BB16</f>
        <v>0</v>
      </c>
      <c r="L22" s="137">
        <f>'SEQ Apr 2022'!BC16</f>
        <v>0</v>
      </c>
      <c r="M22" s="137">
        <f>'SEQ Apr 2022'!BD16</f>
        <v>0</v>
      </c>
      <c r="N22" s="137">
        <f>'SEQ Apr 2022'!BE16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4440.0610909090901</v>
      </c>
      <c r="R22" s="240">
        <f t="shared" si="7"/>
        <v>4440.0610909090901</v>
      </c>
      <c r="S22" s="136">
        <f t="shared" si="8"/>
        <v>4884.0671999999995</v>
      </c>
      <c r="T22" s="136">
        <f t="shared" si="8"/>
        <v>4884.0671999999995</v>
      </c>
      <c r="U22" s="160">
        <f>'SEQ Apr 2022'!BL16</f>
        <v>0</v>
      </c>
      <c r="V22" s="161">
        <f>'SEQ Apr 2022'!BM16</f>
        <v>0</v>
      </c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</row>
    <row r="23" spans="1:41" ht="14" x14ac:dyDescent="0.15">
      <c r="A23" s="131" t="str">
        <f>'SEQ Apr 2022'!K17</f>
        <v>Locality Planning Energy</v>
      </c>
      <c r="B23" s="132" t="str">
        <f>'SEQ Apr 2022'!L17</f>
        <v>Business Advantage</v>
      </c>
      <c r="C23" s="133">
        <f>IF('SEQ Apr 2022'!BP17=0,91*'SEQ Apr 2022'!M17/100,(91*'SEQ Apr 2022'!M17/100)+'SEQ Apr 2022'!BP17/4)</f>
        <v>106.46999999999998</v>
      </c>
      <c r="D23" s="134">
        <f>IF('SEQ Apr 2022'!O17="",$C$5*'SEQ Apr 2022'!N17/100,IF($C$5&gt;='SEQ Apr 2022'!P17,('SEQ Apr 2022'!P17*'SEQ Apr 2022'!N17/100),($C$5*'SEQ Apr 2022'!N17/100)))</f>
        <v>935</v>
      </c>
      <c r="E23" s="134">
        <f>IF(AND('SEQ Apr 2022'!P17&gt;0,'SEQ Apr 2022'!R17&gt;0),IF($C$5&lt;'SEQ Apr 2022'!P17,0,IF($C$5&lt;=('SEQ Apr 2022'!R17+'SEQ Apr 2022'!P17),(($C$5-'SEQ Apr 2022'!P17)*'SEQ Apr 2022'!Q17/100),(('SEQ Apr 2022'!R17)*'SEQ Apr 2022'!Q17/100))),0)</f>
        <v>0</v>
      </c>
      <c r="F23" s="134">
        <f>IF(AND('SEQ Apr 2022'!R17&gt;0,'SEQ Apr 2022'!T17&gt;0),IF(($C$5&lt;'SEQ Apr 2022'!T17),(0),($C$5-'SEQ Apr 2022'!T17)*'SEQ Apr 2022'!U17/100),IF(AND('SEQ Apr 2022'!R17&gt;0,'SEQ Apr 2022'!T17=""),IF(($C$5&lt;'SEQ Apr 2022'!R17+'SEQ Apr 2022'!P17),(0),(($C$5-('SEQ Apr 2022'!R17+'SEQ Apr 2022'!P17))*'SEQ Apr 2022'!S17/100)),IF(AND('SEQ Apr 2022'!P17&gt;0,'SEQ Apr 2022'!R17=""&gt;0),IF(($C$5&lt;'SEQ Apr 2022'!P17),(0),($C$5-'SEQ Apr 2022'!P17)*'SEQ Apr 2022'!Q17/100),0)))</f>
        <v>0</v>
      </c>
      <c r="G23" s="232">
        <f t="shared" ref="G23" si="9">SUM(C23:F23)</f>
        <v>1041.47</v>
      </c>
      <c r="H23" s="239">
        <f t="shared" si="0"/>
        <v>3740</v>
      </c>
      <c r="I23" s="239">
        <f t="shared" si="1"/>
        <v>4165.88</v>
      </c>
      <c r="J23" s="136">
        <f t="shared" si="4"/>
        <v>4582.4680000000008</v>
      </c>
      <c r="K23" s="137">
        <f>'SEQ Apr 2022'!BB17</f>
        <v>0</v>
      </c>
      <c r="L23" s="137">
        <f>'SEQ Apr 2022'!BC17</f>
        <v>0</v>
      </c>
      <c r="M23" s="137">
        <f>'SEQ Apr 2022'!BD17</f>
        <v>0</v>
      </c>
      <c r="N23" s="137">
        <f>'SEQ Apr 2022'!BE17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4165.88</v>
      </c>
      <c r="R23" s="240">
        <f t="shared" si="7"/>
        <v>4165.88</v>
      </c>
      <c r="S23" s="136">
        <f t="shared" si="8"/>
        <v>4582.4680000000008</v>
      </c>
      <c r="T23" s="136">
        <f t="shared" si="8"/>
        <v>4582.4680000000008</v>
      </c>
      <c r="U23" s="160">
        <f>'SEQ Apr 2022'!BL17</f>
        <v>0</v>
      </c>
      <c r="V23" s="161">
        <f>'SEQ Apr 2022'!BM17</f>
        <v>0</v>
      </c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</row>
    <row r="24" spans="1:41" ht="14" x14ac:dyDescent="0.15">
      <c r="A24" s="131" t="str">
        <f>'SEQ Apr 2022'!K18</f>
        <v>Circular Energy</v>
      </c>
      <c r="B24" s="132" t="str">
        <f>'SEQ Apr 2022'!L18</f>
        <v>Community Energy Business</v>
      </c>
      <c r="C24" s="133">
        <f>IF('SEQ Apr 2022'!BP18=0,91*'SEQ Apr 2022'!M18/100,(91*'SEQ Apr 2022'!M18/100)+'SEQ Apr 2022'!BP18/4)</f>
        <v>116.52727272727272</v>
      </c>
      <c r="D24" s="134">
        <f>IF('SEQ Apr 2022'!O18="",$C$5*'SEQ Apr 2022'!N18/100,IF($C$5&gt;='SEQ Apr 2022'!P18,('SEQ Apr 2022'!P18*'SEQ Apr 2022'!N18/100),($C$5*'SEQ Apr 2022'!N18/100)))</f>
        <v>1054.9999999999998</v>
      </c>
      <c r="E24" s="134">
        <f>IF(AND('SEQ Apr 2022'!P18&gt;0,'SEQ Apr 2022'!R18&gt;0),IF($C$5&lt;'SEQ Apr 2022'!P18,0,IF($C$5&lt;=('SEQ Apr 2022'!R18+'SEQ Apr 2022'!P18),(($C$5-'SEQ Apr 2022'!P18)*'SEQ Apr 2022'!Q18/100),(('SEQ Apr 2022'!R18)*'SEQ Apr 2022'!Q18/100))),0)</f>
        <v>0</v>
      </c>
      <c r="F24" s="134">
        <f>IF(AND('SEQ Apr 2022'!R18&gt;0,'SEQ Apr 2022'!T18&gt;0),IF(($C$5&lt;'SEQ Apr 2022'!T18),(0),($C$5-'SEQ Apr 2022'!T18)*'SEQ Apr 2022'!U18/100),IF(AND('SEQ Apr 2022'!R18&gt;0,'SEQ Apr 2022'!T18=""),IF(($C$5&lt;'SEQ Apr 2022'!R18+'SEQ Apr 2022'!P18),(0),(($C$5-('SEQ Apr 2022'!R18+'SEQ Apr 2022'!P18))*'SEQ Apr 2022'!S18/100)),IF(AND('SEQ Apr 2022'!P18&gt;0,'SEQ Apr 2022'!R18=""&gt;0),IF(($C$5&lt;'SEQ Apr 2022'!P18),(0),($C$5-'SEQ Apr 2022'!P18)*'SEQ Apr 2022'!Q18/100),0)))</f>
        <v>0</v>
      </c>
      <c r="G24" s="232">
        <f t="shared" ref="G24" si="10">SUM(C24:F24)</f>
        <v>1171.5272727272725</v>
      </c>
      <c r="H24" s="239">
        <f t="shared" si="0"/>
        <v>4219.9999999999991</v>
      </c>
      <c r="I24" s="239">
        <f t="shared" si="1"/>
        <v>4686.1090909090899</v>
      </c>
      <c r="J24" s="136">
        <f t="shared" si="4"/>
        <v>5154.7199999999993</v>
      </c>
      <c r="K24" s="137">
        <f>'SEQ Apr 2022'!BB18</f>
        <v>0</v>
      </c>
      <c r="L24" s="137">
        <f>'SEQ Apr 2022'!BC18</f>
        <v>0</v>
      </c>
      <c r="M24" s="137">
        <f>'SEQ Apr 2022'!BD18</f>
        <v>0</v>
      </c>
      <c r="N24" s="137">
        <f>'SEQ Apr 2022'!BE18</f>
        <v>0</v>
      </c>
      <c r="O24" s="144" t="str">
        <f t="shared" si="5"/>
        <v>No discount</v>
      </c>
      <c r="P24" s="226" t="str">
        <f t="shared" si="2"/>
        <v>Exclusive</v>
      </c>
      <c r="Q24" s="240">
        <f t="shared" si="6"/>
        <v>4686.1090909090899</v>
      </c>
      <c r="R24" s="240">
        <f t="shared" si="7"/>
        <v>4686.1090909090899</v>
      </c>
      <c r="S24" s="136">
        <f t="shared" ref="S24:T34" si="11">Q24*1.1</f>
        <v>5154.7199999999993</v>
      </c>
      <c r="T24" s="136">
        <f t="shared" si="11"/>
        <v>5154.7199999999993</v>
      </c>
      <c r="U24" s="160">
        <f>'SEQ Apr 2022'!BL18</f>
        <v>0</v>
      </c>
      <c r="V24" s="161">
        <f>'SEQ Apr 2022'!BM18</f>
        <v>0</v>
      </c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</row>
    <row r="25" spans="1:41" ht="14" x14ac:dyDescent="0.15">
      <c r="A25" s="131" t="str">
        <f>'SEQ Apr 2022'!K19</f>
        <v>CovaU</v>
      </c>
      <c r="B25" s="132" t="str">
        <f>'SEQ Apr 2022'!L19</f>
        <v>Freedom</v>
      </c>
      <c r="C25" s="133">
        <f>IF('SEQ Apr 2022'!BP19=0,91*'SEQ Apr 2022'!M19/100,(91*'SEQ Apr 2022'!M19/100)+'SEQ Apr 2022'!BP19/4)</f>
        <v>93.324636363636358</v>
      </c>
      <c r="D25" s="134">
        <f>IF('SEQ Apr 2022'!O19="",$C$5*'SEQ Apr 2022'!N19/100,IF($C$5&gt;='SEQ Apr 2022'!P19,('SEQ Apr 2022'!P19*'SEQ Apr 2022'!N19/100),($C$5*'SEQ Apr 2022'!N19/100)))</f>
        <v>1183.6363636363633</v>
      </c>
      <c r="E25" s="134">
        <f>IF(AND('SEQ Apr 2022'!P19&gt;0,'SEQ Apr 2022'!R19&gt;0),IF($C$5&lt;'SEQ Apr 2022'!P19,0,IF($C$5&lt;=('SEQ Apr 2022'!R19+'SEQ Apr 2022'!P19),(($C$5-'SEQ Apr 2022'!P19)*'SEQ Apr 2022'!Q19/100),(('SEQ Apr 2022'!R19)*'SEQ Apr 2022'!Q19/100))),0)</f>
        <v>0</v>
      </c>
      <c r="F25" s="134">
        <f>IF(AND('SEQ Apr 2022'!R19&gt;0,'SEQ Apr 2022'!T19&gt;0),IF(($C$5&lt;'SEQ Apr 2022'!T19),(0),($C$5-'SEQ Apr 2022'!T19)*'SEQ Apr 2022'!U19/100),IF(AND('SEQ Apr 2022'!R19&gt;0,'SEQ Apr 2022'!T19=""),IF(($C$5&lt;'SEQ Apr 2022'!R19+'SEQ Apr 2022'!P19),(0),(($C$5-('SEQ Apr 2022'!R19+'SEQ Apr 2022'!P19))*'SEQ Apr 2022'!S19/100)),IF(AND('SEQ Apr 2022'!P19&gt;0,'SEQ Apr 2022'!R19=""&gt;0),IF(($C$5&lt;'SEQ Apr 2022'!P19),(0),($C$5-'SEQ Apr 2022'!P19)*'SEQ Apr 2022'!Q19/100),0)))</f>
        <v>0</v>
      </c>
      <c r="G25" s="232">
        <f t="shared" ref="G25:G28" si="12">SUM(C25:F25)</f>
        <v>1276.9609999999996</v>
      </c>
      <c r="H25" s="239">
        <f t="shared" si="0"/>
        <v>4734.5454545454531</v>
      </c>
      <c r="I25" s="239">
        <f t="shared" si="1"/>
        <v>5107.8439999999982</v>
      </c>
      <c r="J25" s="136">
        <f t="shared" si="4"/>
        <v>5618.6283999999987</v>
      </c>
      <c r="K25" s="137">
        <f>'SEQ Apr 2022'!BB19</f>
        <v>0</v>
      </c>
      <c r="L25" s="137">
        <f>'SEQ Apr 2022'!BC19</f>
        <v>15</v>
      </c>
      <c r="M25" s="137">
        <f>'SEQ Apr 2022'!BD19</f>
        <v>0</v>
      </c>
      <c r="N25" s="137">
        <f>'SEQ Apr 2022'!BE19</f>
        <v>0</v>
      </c>
      <c r="O25" s="144" t="str">
        <f t="shared" si="5"/>
        <v>Guaranteed off usage</v>
      </c>
      <c r="P25" s="226" t="str">
        <f t="shared" si="2"/>
        <v>Exclusive</v>
      </c>
      <c r="Q25" s="240">
        <f t="shared" si="6"/>
        <v>4397.6621818181802</v>
      </c>
      <c r="R25" s="240">
        <f t="shared" si="7"/>
        <v>4397.6621818181802</v>
      </c>
      <c r="S25" s="136">
        <f t="shared" si="11"/>
        <v>4837.4283999999989</v>
      </c>
      <c r="T25" s="136">
        <f t="shared" si="11"/>
        <v>4837.4283999999989</v>
      </c>
      <c r="U25" s="160">
        <f>'SEQ Apr 2022'!BL19</f>
        <v>0</v>
      </c>
      <c r="V25" s="161">
        <f>'SEQ Apr 2022'!BM19</f>
        <v>0</v>
      </c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</row>
    <row r="26" spans="1:41" ht="14" x14ac:dyDescent="0.15">
      <c r="A26" s="131" t="str">
        <f>'SEQ Apr 2022'!K20</f>
        <v>Discover Energy</v>
      </c>
      <c r="B26" s="132" t="str">
        <f>'SEQ Apr 2022'!L20</f>
        <v>Smart Saver</v>
      </c>
      <c r="C26" s="133">
        <f>IF('SEQ Apr 2022'!BP20=0,91*'SEQ Apr 2022'!M20/100,(91*'SEQ Apr 2022'!M20/100)+'SEQ Apr 2022'!BP20/4)</f>
        <v>93.63072727272727</v>
      </c>
      <c r="D26" s="134">
        <f>IF('SEQ Apr 2022'!O20="",$C$5*'SEQ Apr 2022'!N20/100,IF($C$5&gt;='SEQ Apr 2022'!P20,('SEQ Apr 2022'!P20*'SEQ Apr 2022'!N20/100),($C$5*'SEQ Apr 2022'!N20/100)))</f>
        <v>1153.6363636363635</v>
      </c>
      <c r="E26" s="134">
        <f>IF(AND('SEQ Apr 2022'!P20&gt;0,'SEQ Apr 2022'!R20&gt;0),IF($C$5&lt;'SEQ Apr 2022'!P20,0,IF($C$5&lt;=('SEQ Apr 2022'!R20+'SEQ Apr 2022'!P20),(($C$5-'SEQ Apr 2022'!P20)*'SEQ Apr 2022'!Q20/100),(('SEQ Apr 2022'!R20)*'SEQ Apr 2022'!Q20/100))),0)</f>
        <v>0</v>
      </c>
      <c r="F26" s="134">
        <f>IF(AND('SEQ Apr 2022'!R20&gt;0,'SEQ Apr 2022'!T20&gt;0),IF(($C$5&lt;'SEQ Apr 2022'!T20),(0),($C$5-'SEQ Apr 2022'!T20)*'SEQ Apr 2022'!U20/100),IF(AND('SEQ Apr 2022'!R20&gt;0,'SEQ Apr 2022'!T20=""),IF(($C$5&lt;'SEQ Apr 2022'!R20+'SEQ Apr 2022'!P20),(0),(($C$5-('SEQ Apr 2022'!R20+'SEQ Apr 2022'!P20))*'SEQ Apr 2022'!S20/100)),IF(AND('SEQ Apr 2022'!P20&gt;0,'SEQ Apr 2022'!R20=""&gt;0),IF(($C$5&lt;'SEQ Apr 2022'!P20),(0),($C$5-'SEQ Apr 2022'!P20)*'SEQ Apr 2022'!Q20/100),0)))</f>
        <v>0</v>
      </c>
      <c r="G26" s="232">
        <f t="shared" si="12"/>
        <v>1247.2670909090907</v>
      </c>
      <c r="H26" s="239">
        <f t="shared" si="0"/>
        <v>4614.545454545454</v>
      </c>
      <c r="I26" s="239">
        <f t="shared" si="1"/>
        <v>4989.0683636363628</v>
      </c>
      <c r="J26" s="136">
        <f t="shared" si="4"/>
        <v>5487.9751999999999</v>
      </c>
      <c r="K26" s="137">
        <f>'SEQ Apr 2022'!BB20</f>
        <v>0</v>
      </c>
      <c r="L26" s="137">
        <f>'SEQ Apr 2022'!BC20</f>
        <v>18</v>
      </c>
      <c r="M26" s="137">
        <f>'SEQ Apr 2022'!BD20</f>
        <v>0</v>
      </c>
      <c r="N26" s="137">
        <f>'SEQ Apr 2022'!BE20</f>
        <v>0</v>
      </c>
      <c r="O26" s="144" t="str">
        <f t="shared" si="5"/>
        <v>Guaranteed off usage</v>
      </c>
      <c r="P26" s="226" t="str">
        <f t="shared" si="2"/>
        <v>Exclusive</v>
      </c>
      <c r="Q26" s="240">
        <f t="shared" si="6"/>
        <v>4158.4501818181816</v>
      </c>
      <c r="R26" s="240">
        <f t="shared" si="7"/>
        <v>4158.4501818181816</v>
      </c>
      <c r="S26" s="136">
        <f t="shared" si="11"/>
        <v>4574.2952000000005</v>
      </c>
      <c r="T26" s="136">
        <f t="shared" si="11"/>
        <v>4574.2952000000005</v>
      </c>
      <c r="U26" s="160">
        <f>'SEQ Apr 2022'!BL20</f>
        <v>0</v>
      </c>
      <c r="V26" s="161">
        <f>'SEQ Apr 2022'!BM20</f>
        <v>0</v>
      </c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</row>
    <row r="27" spans="1:41" ht="14" x14ac:dyDescent="0.15">
      <c r="A27" s="131" t="str">
        <f>'SEQ Apr 2022'!K21</f>
        <v>GlowPower</v>
      </c>
      <c r="B27" s="132" t="str">
        <f>'SEQ Apr 2022'!L21</f>
        <v>Saver</v>
      </c>
      <c r="C27" s="133">
        <f>IF('SEQ Apr 2022'!BP21=0,91*'SEQ Apr 2022'!M21/100,(91*'SEQ Apr 2022'!M21/100)+'SEQ Apr 2022'!BP21/4)</f>
        <v>114.65999999999998</v>
      </c>
      <c r="D27" s="134">
        <f>IF('SEQ Apr 2022'!O21="",$C$5*'SEQ Apr 2022'!N21/100,IF($C$5&gt;='SEQ Apr 2022'!P21,('SEQ Apr 2022'!P21*'SEQ Apr 2022'!N21/100),($C$5*'SEQ Apr 2022'!N21/100)))</f>
        <v>994.54545454545439</v>
      </c>
      <c r="E27" s="134">
        <f>IF(AND('SEQ Apr 2022'!P21&gt;0,'SEQ Apr 2022'!R21&gt;0),IF($C$5&lt;'SEQ Apr 2022'!P21,0,IF($C$5&lt;=('SEQ Apr 2022'!R21+'SEQ Apr 2022'!P21),(($C$5-'SEQ Apr 2022'!P21)*'SEQ Apr 2022'!Q21/100),(('SEQ Apr 2022'!R21)*'SEQ Apr 2022'!Q21/100))),0)</f>
        <v>0</v>
      </c>
      <c r="F27" s="134">
        <f>IF(AND('SEQ Apr 2022'!R21&gt;0,'SEQ Apr 2022'!T21&gt;0),IF(($C$5&lt;'SEQ Apr 2022'!T21),(0),($C$5-'SEQ Apr 2022'!T21)*'SEQ Apr 2022'!U21/100),IF(AND('SEQ Apr 2022'!R21&gt;0,'SEQ Apr 2022'!T21=""),IF(($C$5&lt;'SEQ Apr 2022'!R21+'SEQ Apr 2022'!P21),(0),(($C$5-('SEQ Apr 2022'!R21+'SEQ Apr 2022'!P21))*'SEQ Apr 2022'!S21/100)),IF(AND('SEQ Apr 2022'!P21&gt;0,'SEQ Apr 2022'!R21=""&gt;0),IF(($C$5&lt;'SEQ Apr 2022'!P21),(0),($C$5-'SEQ Apr 2022'!P21)*'SEQ Apr 2022'!Q21/100),0)))</f>
        <v>0</v>
      </c>
      <c r="G27" s="232">
        <f t="shared" si="12"/>
        <v>1109.2054545454544</v>
      </c>
      <c r="H27" s="239">
        <f t="shared" si="0"/>
        <v>3978.1818181818176</v>
      </c>
      <c r="I27" s="239">
        <f t="shared" si="1"/>
        <v>4436.8218181818174</v>
      </c>
      <c r="J27" s="136">
        <f t="shared" si="4"/>
        <v>4880.5039999999999</v>
      </c>
      <c r="K27" s="137">
        <f>'SEQ Apr 2022'!BB21</f>
        <v>0</v>
      </c>
      <c r="L27" s="137">
        <f>'SEQ Apr 2022'!BC21</f>
        <v>0</v>
      </c>
      <c r="M27" s="137">
        <f>'SEQ Apr 2022'!BD21</f>
        <v>0</v>
      </c>
      <c r="N27" s="137">
        <f>'SEQ Apr 2022'!BE21</f>
        <v>0</v>
      </c>
      <c r="O27" s="144" t="str">
        <f t="shared" si="5"/>
        <v>No discount</v>
      </c>
      <c r="P27" s="226" t="str">
        <f t="shared" si="2"/>
        <v>Exclusive</v>
      </c>
      <c r="Q27" s="240">
        <f t="shared" si="6"/>
        <v>4436.8218181818174</v>
      </c>
      <c r="R27" s="240">
        <f t="shared" si="7"/>
        <v>4436.8218181818174</v>
      </c>
      <c r="S27" s="136">
        <f t="shared" si="11"/>
        <v>4880.5039999999999</v>
      </c>
      <c r="T27" s="136">
        <f t="shared" si="11"/>
        <v>4880.5039999999999</v>
      </c>
      <c r="U27" s="160">
        <f>'SEQ Apr 2022'!BL21</f>
        <v>0</v>
      </c>
      <c r="V27" s="161">
        <f>'SEQ Apr 2022'!BM21</f>
        <v>0</v>
      </c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</row>
    <row r="28" spans="1:41" ht="14" x14ac:dyDescent="0.15">
      <c r="A28" s="131" t="str">
        <f>'SEQ Apr 2022'!K22</f>
        <v>Radian Energy</v>
      </c>
      <c r="B28" s="132" t="str">
        <f>'SEQ Apr 2022'!L22</f>
        <v>The Simple Switch</v>
      </c>
      <c r="C28" s="133">
        <f>IF('SEQ Apr 2022'!BP22=0,91*'SEQ Apr 2022'!M22/100,(91*'SEQ Apr 2022'!M22/100)+'SEQ Apr 2022'!BP22/4)</f>
        <v>86.86363636363636</v>
      </c>
      <c r="D28" s="134">
        <f>IF('SEQ Apr 2022'!O22="",$C$5*'SEQ Apr 2022'!N22/100,IF($C$5&gt;='SEQ Apr 2022'!P22,('SEQ Apr 2022'!P22*'SEQ Apr 2022'!N22/100),($C$5*'SEQ Apr 2022'!N22/100)))</f>
        <v>1004.9999999999999</v>
      </c>
      <c r="E28" s="134">
        <f>IF(AND('SEQ Apr 2022'!P22&gt;0,'SEQ Apr 2022'!R22&gt;0),IF($C$5&lt;'SEQ Apr 2022'!P22,0,IF($C$5&lt;=('SEQ Apr 2022'!R22+'SEQ Apr 2022'!P22),(($C$5-'SEQ Apr 2022'!P22)*'SEQ Apr 2022'!Q22/100),(('SEQ Apr 2022'!R22)*'SEQ Apr 2022'!Q22/100))),0)</f>
        <v>0</v>
      </c>
      <c r="F28" s="134">
        <f>IF(AND('SEQ Apr 2022'!R22&gt;0,'SEQ Apr 2022'!T22&gt;0),IF(($C$5&lt;'SEQ Apr 2022'!T22),(0),($C$5-'SEQ Apr 2022'!T22)*'SEQ Apr 2022'!U22/100),IF(AND('SEQ Apr 2022'!R22&gt;0,'SEQ Apr 2022'!T22=""),IF(($C$5&lt;'SEQ Apr 2022'!R22+'SEQ Apr 2022'!P22),(0),(($C$5-('SEQ Apr 2022'!R22+'SEQ Apr 2022'!P22))*'SEQ Apr 2022'!S22/100)),IF(AND('SEQ Apr 2022'!P22&gt;0,'SEQ Apr 2022'!R22=""&gt;0),IF(($C$5&lt;'SEQ Apr 2022'!P22),(0),($C$5-'SEQ Apr 2022'!P22)*'SEQ Apr 2022'!Q22/100),0)))</f>
        <v>0</v>
      </c>
      <c r="G28" s="232">
        <f t="shared" si="12"/>
        <v>1091.8636363636363</v>
      </c>
      <c r="H28" s="239">
        <f t="shared" si="0"/>
        <v>4019.9999999999995</v>
      </c>
      <c r="I28" s="239">
        <f t="shared" si="1"/>
        <v>4367.454545454545</v>
      </c>
      <c r="J28" s="136">
        <f t="shared" si="4"/>
        <v>4804.2</v>
      </c>
      <c r="K28" s="137">
        <f>'SEQ Apr 2022'!BB22</f>
        <v>0</v>
      </c>
      <c r="L28" s="137">
        <f>'SEQ Apr 2022'!BC22</f>
        <v>0</v>
      </c>
      <c r="M28" s="137">
        <f>'SEQ Apr 2022'!BD22</f>
        <v>0</v>
      </c>
      <c r="N28" s="137">
        <f>'SEQ Apr 2022'!BE22</f>
        <v>0</v>
      </c>
      <c r="O28" s="144" t="str">
        <f t="shared" si="5"/>
        <v>No discount</v>
      </c>
      <c r="P28" s="226" t="str">
        <f t="shared" si="2"/>
        <v>Exclusive</v>
      </c>
      <c r="Q28" s="240">
        <f t="shared" si="6"/>
        <v>4367.454545454545</v>
      </c>
      <c r="R28" s="240">
        <f t="shared" si="7"/>
        <v>4367.454545454545</v>
      </c>
      <c r="S28" s="136">
        <f t="shared" si="11"/>
        <v>4804.2</v>
      </c>
      <c r="T28" s="136">
        <f t="shared" si="11"/>
        <v>4804.2</v>
      </c>
      <c r="U28" s="160">
        <f>'SEQ Apr 2022'!BL22</f>
        <v>0</v>
      </c>
      <c r="V28" s="161">
        <f>'SEQ Apr 2022'!BM22</f>
        <v>0</v>
      </c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</row>
    <row r="29" spans="1:41" ht="14" x14ac:dyDescent="0.15">
      <c r="A29" s="131" t="str">
        <f>'SEQ Apr 2022'!K23</f>
        <v>ReAmped Energy</v>
      </c>
      <c r="B29" s="132" t="str">
        <f>'SEQ Apr 2022'!L23</f>
        <v>Business</v>
      </c>
      <c r="C29" s="133">
        <f>IF('SEQ Apr 2022'!BP23=0,91*'SEQ Apr 2022'!M23/100,(91*'SEQ Apr 2022'!M23/100)+'SEQ Apr 2022'!BP23/4)</f>
        <v>76.878454545454545</v>
      </c>
      <c r="D29" s="134">
        <f>IF('SEQ Apr 2022'!O23="",$C$5*'SEQ Apr 2022'!N23/100,IF($C$5&gt;='SEQ Apr 2022'!P23,('SEQ Apr 2022'!P23*'SEQ Apr 2022'!N23/100),($C$5*'SEQ Apr 2022'!N23/100)))</f>
        <v>984.09090909090901</v>
      </c>
      <c r="E29" s="134">
        <f>IF(AND('SEQ Apr 2022'!P23&gt;0,'SEQ Apr 2022'!R23&gt;0),IF($C$5&lt;'SEQ Apr 2022'!P23,0,IF($C$5&lt;=('SEQ Apr 2022'!R23+'SEQ Apr 2022'!P23),(($C$5-'SEQ Apr 2022'!P23)*'SEQ Apr 2022'!Q23/100),(('SEQ Apr 2022'!R23)*'SEQ Apr 2022'!Q23/100))),0)</f>
        <v>0</v>
      </c>
      <c r="F29" s="134">
        <f>IF(AND('SEQ Apr 2022'!R23&gt;0,'SEQ Apr 2022'!T23&gt;0),IF(($C$5&lt;'SEQ Apr 2022'!T23),(0),($C$5-'SEQ Apr 2022'!T23)*'SEQ Apr 2022'!U23/100),IF(AND('SEQ Apr 2022'!R23&gt;0,'SEQ Apr 2022'!T23=""),IF(($C$5&lt;'SEQ Apr 2022'!R23+'SEQ Apr 2022'!P23),(0),(($C$5-('SEQ Apr 2022'!R23+'SEQ Apr 2022'!P23))*'SEQ Apr 2022'!S23/100)),IF(AND('SEQ Apr 2022'!P23&gt;0,'SEQ Apr 2022'!R23=""&gt;0),IF(($C$5&lt;'SEQ Apr 2022'!P23),(0),($C$5-'SEQ Apr 2022'!P23)*'SEQ Apr 2022'!Q23/100),0)))</f>
        <v>0</v>
      </c>
      <c r="G29" s="232">
        <f t="shared" ref="G29" si="13">SUM(C29:F29)</f>
        <v>1060.9693636363636</v>
      </c>
      <c r="H29" s="239">
        <f t="shared" si="0"/>
        <v>3936.363636363636</v>
      </c>
      <c r="I29" s="239">
        <f t="shared" si="1"/>
        <v>4243.8774545454544</v>
      </c>
      <c r="J29" s="136">
        <f t="shared" si="4"/>
        <v>4668.2651999999998</v>
      </c>
      <c r="K29" s="137">
        <f>'SEQ Apr 2022'!BB23</f>
        <v>0</v>
      </c>
      <c r="L29" s="137">
        <f>'SEQ Apr 2022'!BC23</f>
        <v>0</v>
      </c>
      <c r="M29" s="137">
        <f>'SEQ Apr 2022'!BD23</f>
        <v>0</v>
      </c>
      <c r="N29" s="137">
        <f>'SEQ Apr 2022'!BE23</f>
        <v>0</v>
      </c>
      <c r="O29" s="144" t="str">
        <f t="shared" si="5"/>
        <v>No discount</v>
      </c>
      <c r="P29" s="226" t="str">
        <f t="shared" si="2"/>
        <v>Exclusive</v>
      </c>
      <c r="Q29" s="240">
        <f t="shared" si="6"/>
        <v>4243.8774545454544</v>
      </c>
      <c r="R29" s="240">
        <f t="shared" si="7"/>
        <v>4243.8774545454544</v>
      </c>
      <c r="S29" s="136">
        <f t="shared" si="11"/>
        <v>4668.2651999999998</v>
      </c>
      <c r="T29" s="136">
        <f t="shared" si="11"/>
        <v>4668.2651999999998</v>
      </c>
      <c r="U29" s="160">
        <f>'SEQ Apr 2022'!BL23</f>
        <v>0</v>
      </c>
      <c r="V29" s="161">
        <f>'SEQ Apr 2022'!BM23</f>
        <v>0</v>
      </c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</row>
    <row r="30" spans="1:41" ht="14" x14ac:dyDescent="0.15">
      <c r="A30" s="131" t="str">
        <f>'SEQ Apr 2022'!K24</f>
        <v>Sumo Power</v>
      </c>
      <c r="B30" s="132" t="str">
        <f>'SEQ Apr 2022'!L24</f>
        <v>Freedom Business</v>
      </c>
      <c r="C30" s="133">
        <f>IF('SEQ Apr 2022'!BP24=0,91*'SEQ Apr 2022'!M24/100,(91*'SEQ Apr 2022'!M24/100)+'SEQ Apr 2022'!BP24/4)</f>
        <v>100.09999999999998</v>
      </c>
      <c r="D30" s="134">
        <f>IF('SEQ Apr 2022'!O24="",$C$5*'SEQ Apr 2022'!N24/100,IF($C$5&gt;='SEQ Apr 2022'!P24,('SEQ Apr 2022'!P24*'SEQ Apr 2022'!N24/100),($C$5*'SEQ Apr 2022'!N24/100)))</f>
        <v>960</v>
      </c>
      <c r="E30" s="134">
        <f>IF(AND('SEQ Apr 2022'!P24&gt;0,'SEQ Apr 2022'!R24&gt;0),IF($C$5&lt;'SEQ Apr 2022'!P24,0,IF($C$5&lt;=('SEQ Apr 2022'!R24+'SEQ Apr 2022'!P24),(($C$5-'SEQ Apr 2022'!P24)*'SEQ Apr 2022'!Q24/100),(('SEQ Apr 2022'!R24)*'SEQ Apr 2022'!Q24/100))),0)</f>
        <v>0</v>
      </c>
      <c r="F30" s="134">
        <f>IF(AND('SEQ Apr 2022'!R24&gt;0,'SEQ Apr 2022'!T24&gt;0),IF(($C$5&lt;'SEQ Apr 2022'!T24),(0),($C$5-'SEQ Apr 2022'!T24)*'SEQ Apr 2022'!U24/100),IF(AND('SEQ Apr 2022'!R24&gt;0,'SEQ Apr 2022'!T24=""),IF(($C$5&lt;'SEQ Apr 2022'!R24+'SEQ Apr 2022'!P24),(0),(($C$5-('SEQ Apr 2022'!R24+'SEQ Apr 2022'!P24))*'SEQ Apr 2022'!S24/100)),IF(AND('SEQ Apr 2022'!P24&gt;0,'SEQ Apr 2022'!R24=""&gt;0),IF(($C$5&lt;'SEQ Apr 2022'!P24),(0),($C$5-'SEQ Apr 2022'!P24)*'SEQ Apr 2022'!Q24/100),0)))</f>
        <v>0</v>
      </c>
      <c r="G30" s="232">
        <f t="shared" ref="G30:G32" si="14">SUM(C30:F30)</f>
        <v>1060.0999999999999</v>
      </c>
      <c r="H30" s="239">
        <f t="shared" si="0"/>
        <v>3839.9999999999995</v>
      </c>
      <c r="I30" s="239">
        <f t="shared" si="1"/>
        <v>4240.3999999999996</v>
      </c>
      <c r="J30" s="136">
        <f t="shared" si="4"/>
        <v>4664.4399999999996</v>
      </c>
      <c r="K30" s="137">
        <f>'SEQ Apr 2022'!BB24</f>
        <v>0</v>
      </c>
      <c r="L30" s="137">
        <f>'SEQ Apr 2022'!BC24</f>
        <v>0</v>
      </c>
      <c r="M30" s="137">
        <f>'SEQ Apr 2022'!BD24</f>
        <v>0</v>
      </c>
      <c r="N30" s="137">
        <f>'SEQ Apr 2022'!BE24</f>
        <v>0</v>
      </c>
      <c r="O30" s="144" t="str">
        <f t="shared" si="5"/>
        <v>No discount</v>
      </c>
      <c r="P30" s="226" t="str">
        <f t="shared" si="2"/>
        <v>Exclusive</v>
      </c>
      <c r="Q30" s="240">
        <f t="shared" si="6"/>
        <v>4240.3999999999996</v>
      </c>
      <c r="R30" s="240">
        <f t="shared" si="7"/>
        <v>4240.3999999999996</v>
      </c>
      <c r="S30" s="136">
        <f t="shared" si="11"/>
        <v>4664.4399999999996</v>
      </c>
      <c r="T30" s="136">
        <f t="shared" si="11"/>
        <v>4664.4399999999996</v>
      </c>
      <c r="U30" s="160">
        <f>'SEQ Apr 2022'!BL24</f>
        <v>0</v>
      </c>
      <c r="V30" s="161">
        <f>'SEQ Apr 2022'!BM24</f>
        <v>0</v>
      </c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</row>
    <row r="31" spans="1:41" ht="14" x14ac:dyDescent="0.15">
      <c r="A31" s="131" t="str">
        <f>'SEQ Apr 2022'!K25</f>
        <v>Enova Energy</v>
      </c>
      <c r="B31" s="132" t="str">
        <f>'SEQ Apr 2022'!L25</f>
        <v>Business Economy Plus</v>
      </c>
      <c r="C31" s="133">
        <f>IF('SEQ Apr 2022'!BP25=0,91*'SEQ Apr 2022'!M25/100,(91*'SEQ Apr 2022'!M25/100)+'SEQ Apr 2022'!BP25/4)</f>
        <v>123.26363636363634</v>
      </c>
      <c r="D31" s="134">
        <f>IF('SEQ Apr 2022'!O25="",$C$5*'SEQ Apr 2022'!N25/100,IF($C$5&gt;='SEQ Apr 2022'!P25,('SEQ Apr 2022'!P25*'SEQ Apr 2022'!N25/100),($C$5*'SEQ Apr 2022'!N25/100)))</f>
        <v>1127.2727272727273</v>
      </c>
      <c r="E31" s="134">
        <f>IF(AND('SEQ Apr 2022'!P25&gt;0,'SEQ Apr 2022'!R25&gt;0),IF($C$5&lt;'SEQ Apr 2022'!P25,0,IF($C$5&lt;=('SEQ Apr 2022'!R25+'SEQ Apr 2022'!P25),(($C$5-'SEQ Apr 2022'!P25)*'SEQ Apr 2022'!Q25/100),(('SEQ Apr 2022'!R25)*'SEQ Apr 2022'!Q25/100))),0)</f>
        <v>0</v>
      </c>
      <c r="F31" s="134">
        <f>IF(AND('SEQ Apr 2022'!R25&gt;0,'SEQ Apr 2022'!T25&gt;0),IF(($C$5&lt;'SEQ Apr 2022'!T25),(0),($C$5-'SEQ Apr 2022'!T25)*'SEQ Apr 2022'!U25/100),IF(AND('SEQ Apr 2022'!R25&gt;0,'SEQ Apr 2022'!T25=""),IF(($C$5&lt;'SEQ Apr 2022'!R25+'SEQ Apr 2022'!P25),(0),(($C$5-('SEQ Apr 2022'!R25+'SEQ Apr 2022'!P25))*'SEQ Apr 2022'!S25/100)),IF(AND('SEQ Apr 2022'!P25&gt;0,'SEQ Apr 2022'!R25=""&gt;0),IF(($C$5&lt;'SEQ Apr 2022'!P25),(0),($C$5-'SEQ Apr 2022'!P25)*'SEQ Apr 2022'!Q25/100),0)))</f>
        <v>0</v>
      </c>
      <c r="G31" s="232">
        <f t="shared" si="14"/>
        <v>1250.5363636363636</v>
      </c>
      <c r="H31" s="239">
        <f t="shared" si="0"/>
        <v>4509.090909090909</v>
      </c>
      <c r="I31" s="239">
        <f t="shared" si="1"/>
        <v>5002.1454545454544</v>
      </c>
      <c r="J31" s="136">
        <f t="shared" si="4"/>
        <v>5502.3600000000006</v>
      </c>
      <c r="K31" s="137">
        <f>'SEQ Apr 2022'!BB25</f>
        <v>0</v>
      </c>
      <c r="L31" s="137">
        <f>'SEQ Apr 2022'!BC25</f>
        <v>0</v>
      </c>
      <c r="M31" s="137">
        <f>'SEQ Apr 2022'!BD25</f>
        <v>0</v>
      </c>
      <c r="N31" s="137">
        <f>'SEQ Apr 2022'!BE25</f>
        <v>3</v>
      </c>
      <c r="O31" s="144" t="str">
        <f t="shared" si="5"/>
        <v>Pay-on-time off usage</v>
      </c>
      <c r="P31" s="226" t="str">
        <f t="shared" si="2"/>
        <v>Exclusive</v>
      </c>
      <c r="Q31" s="240">
        <f t="shared" si="6"/>
        <v>5002.1454545454544</v>
      </c>
      <c r="R31" s="240">
        <f t="shared" si="7"/>
        <v>4866.8727272727274</v>
      </c>
      <c r="S31" s="136">
        <f t="shared" si="11"/>
        <v>5502.3600000000006</v>
      </c>
      <c r="T31" s="136">
        <f t="shared" si="11"/>
        <v>5353.56</v>
      </c>
      <c r="U31" s="160">
        <f>'SEQ Apr 2022'!BL25</f>
        <v>0</v>
      </c>
      <c r="V31" s="161">
        <f>'SEQ Apr 2022'!BM25</f>
        <v>0</v>
      </c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</row>
    <row r="32" spans="1:41" ht="14" x14ac:dyDescent="0.15">
      <c r="A32" s="131" t="str">
        <f>'SEQ Apr 2022'!K26</f>
        <v>Momentum Energy</v>
      </c>
      <c r="B32" s="132" t="str">
        <f>'SEQ Apr 2022'!L26</f>
        <v>SmilePower Flexi</v>
      </c>
      <c r="C32" s="133">
        <f>IF('SEQ Apr 2022'!BP26=0,91*'SEQ Apr 2022'!M26/100,(91*'SEQ Apr 2022'!M26/100)+'SEQ Apr 2022'!BP26/4)</f>
        <v>99.405090909090887</v>
      </c>
      <c r="D32" s="134">
        <f>IF('SEQ Apr 2022'!O26="",$C$5*'SEQ Apr 2022'!N26/100,IF($C$5&gt;='SEQ Apr 2022'!P26,('SEQ Apr 2022'!P26*'SEQ Apr 2022'!N26/100),($C$5*'SEQ Apr 2022'!N26/100)))</f>
        <v>978.63636363636351</v>
      </c>
      <c r="E32" s="134">
        <f>IF(AND('SEQ Apr 2022'!P26&gt;0,'SEQ Apr 2022'!R26&gt;0),IF($C$5&lt;'SEQ Apr 2022'!P26,0,IF($C$5&lt;=('SEQ Apr 2022'!R26+'SEQ Apr 2022'!P26),(($C$5-'SEQ Apr 2022'!P26)*'SEQ Apr 2022'!Q26/100),(('SEQ Apr 2022'!R26)*'SEQ Apr 2022'!Q26/100))),0)</f>
        <v>0</v>
      </c>
      <c r="F32" s="134">
        <f>IF(AND('SEQ Apr 2022'!R26&gt;0,'SEQ Apr 2022'!T26&gt;0),IF(($C$5&lt;'SEQ Apr 2022'!T26),(0),($C$5-'SEQ Apr 2022'!T26)*'SEQ Apr 2022'!U26/100),IF(AND('SEQ Apr 2022'!R26&gt;0,'SEQ Apr 2022'!T26=""),IF(($C$5&lt;'SEQ Apr 2022'!R26+'SEQ Apr 2022'!P26),(0),(($C$5-('SEQ Apr 2022'!R26+'SEQ Apr 2022'!P26))*'SEQ Apr 2022'!S26/100)),IF(AND('SEQ Apr 2022'!P26&gt;0,'SEQ Apr 2022'!R26=""&gt;0),IF(($C$5&lt;'SEQ Apr 2022'!P26),(0),($C$5-'SEQ Apr 2022'!P26)*'SEQ Apr 2022'!Q26/100),0)))</f>
        <v>0</v>
      </c>
      <c r="G32" s="232">
        <f t="shared" si="14"/>
        <v>1078.0414545454544</v>
      </c>
      <c r="H32" s="239">
        <f t="shared" si="0"/>
        <v>3914.545454545454</v>
      </c>
      <c r="I32" s="239">
        <f t="shared" si="1"/>
        <v>4312.1658181818175</v>
      </c>
      <c r="J32" s="136">
        <f t="shared" si="4"/>
        <v>4743.3823999999995</v>
      </c>
      <c r="K32" s="137">
        <f>'SEQ Apr 2022'!BB26</f>
        <v>0</v>
      </c>
      <c r="L32" s="137">
        <f>'SEQ Apr 2022'!BC26</f>
        <v>0</v>
      </c>
      <c r="M32" s="137">
        <f>'SEQ Apr 2022'!BD26</f>
        <v>0</v>
      </c>
      <c r="N32" s="137">
        <f>'SEQ Apr 2022'!BE26</f>
        <v>0</v>
      </c>
      <c r="O32" s="144" t="str">
        <f t="shared" si="5"/>
        <v>No discount</v>
      </c>
      <c r="P32" s="226" t="str">
        <f t="shared" si="2"/>
        <v>Exclusive</v>
      </c>
      <c r="Q32" s="240">
        <f t="shared" si="6"/>
        <v>4312.1658181818175</v>
      </c>
      <c r="R32" s="240">
        <f t="shared" si="7"/>
        <v>4312.1658181818175</v>
      </c>
      <c r="S32" s="136">
        <f t="shared" si="11"/>
        <v>4743.3823999999995</v>
      </c>
      <c r="T32" s="136">
        <f t="shared" si="11"/>
        <v>4743.3823999999995</v>
      </c>
      <c r="U32" s="160">
        <f>'SEQ Apr 2022'!BL26</f>
        <v>0</v>
      </c>
      <c r="V32" s="161">
        <f>'SEQ Apr 2022'!BM26</f>
        <v>0</v>
      </c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</row>
    <row r="33" spans="1:41" ht="14" x14ac:dyDescent="0.15">
      <c r="A33" s="131" t="str">
        <f>'SEQ Apr 2022'!K27</f>
        <v>Electricity in a Box</v>
      </c>
      <c r="B33" s="132" t="str">
        <f>'SEQ Apr 2022'!L27</f>
        <v>Biz</v>
      </c>
      <c r="C33" s="133">
        <f>IF('SEQ Apr 2022'!BP27=0,91*'SEQ Apr 2022'!M27/100,(91*'SEQ Apr 2022'!M27/100)+'SEQ Apr 2022'!BP27/4)</f>
        <v>89.883181818181825</v>
      </c>
      <c r="D33" s="134">
        <f>IF('SEQ Apr 2022'!O27="",$C$5*'SEQ Apr 2022'!N27/100,IF($C$5&gt;='SEQ Apr 2022'!P27,('SEQ Apr 2022'!P27*'SEQ Apr 2022'!N27/100),($C$5*'SEQ Apr 2022'!N27/100)))</f>
        <v>995.90909090909088</v>
      </c>
      <c r="E33" s="134">
        <f>IF(AND('SEQ Apr 2022'!P27&gt;0,'SEQ Apr 2022'!R27&gt;0),IF($C$5&lt;'SEQ Apr 2022'!P27,0,IF($C$5&lt;=('SEQ Apr 2022'!R27+'SEQ Apr 2022'!P27),(($C$5-'SEQ Apr 2022'!P27)*'SEQ Apr 2022'!Q27/100),(('SEQ Apr 2022'!R27)*'SEQ Apr 2022'!Q27/100))),0)</f>
        <v>0</v>
      </c>
      <c r="F33" s="134">
        <f>IF(AND('SEQ Apr 2022'!R27&gt;0,'SEQ Apr 2022'!T27&gt;0),IF(($C$5&lt;'SEQ Apr 2022'!T27),(0),($C$5-'SEQ Apr 2022'!T27)*'SEQ Apr 2022'!U27/100),IF(AND('SEQ Apr 2022'!R27&gt;0,'SEQ Apr 2022'!T27=""),IF(($C$5&lt;'SEQ Apr 2022'!R27+'SEQ Apr 2022'!P27),(0),(($C$5-('SEQ Apr 2022'!R27+'SEQ Apr 2022'!P27))*'SEQ Apr 2022'!S27/100)),IF(AND('SEQ Apr 2022'!P27&gt;0,'SEQ Apr 2022'!R27=""&gt;0),IF(($C$5&lt;'SEQ Apr 2022'!P27),(0),($C$5-'SEQ Apr 2022'!P27)*'SEQ Apr 2022'!Q27/100),0)))</f>
        <v>0</v>
      </c>
      <c r="G33" s="232">
        <f t="shared" ref="G33:G34" si="15">SUM(C33:F33)</f>
        <v>1085.7922727272728</v>
      </c>
      <c r="H33" s="239">
        <f t="shared" si="0"/>
        <v>3983.636363636364</v>
      </c>
      <c r="I33" s="239">
        <f t="shared" si="1"/>
        <v>4343.1690909090912</v>
      </c>
      <c r="J33" s="136">
        <f t="shared" si="4"/>
        <v>4777.4860000000008</v>
      </c>
      <c r="K33" s="137">
        <f>'SEQ Apr 2022'!BB27</f>
        <v>0</v>
      </c>
      <c r="L33" s="137">
        <f>'SEQ Apr 2022'!BC27</f>
        <v>0</v>
      </c>
      <c r="M33" s="137">
        <f>'SEQ Apr 2022'!BD27</f>
        <v>0</v>
      </c>
      <c r="N33" s="137">
        <f>'SEQ Apr 2022'!BE27</f>
        <v>0</v>
      </c>
      <c r="O33" s="144" t="str">
        <f t="shared" ref="O33:O34" si="16">IF(SUM(K33:N33)=0,"No discount",IF(K33&gt;0,"Guaranteed off bill",IF(L33&gt;0,"Guaranteed off usage",IF(M33&gt;0,"Pay-on-time off bill","Pay-on-time off usage"))))</f>
        <v>No discount</v>
      </c>
      <c r="P33" s="226" t="str">
        <f t="shared" si="2"/>
        <v>Exclusive</v>
      </c>
      <c r="Q33" s="240">
        <f t="shared" si="6"/>
        <v>4343.1690909090912</v>
      </c>
      <c r="R33" s="240">
        <f t="shared" si="7"/>
        <v>4343.1690909090912</v>
      </c>
      <c r="S33" s="136">
        <f t="shared" si="11"/>
        <v>4777.4860000000008</v>
      </c>
      <c r="T33" s="136">
        <f t="shared" si="11"/>
        <v>4777.4860000000008</v>
      </c>
      <c r="U33" s="160">
        <f>'SEQ Apr 2022'!BL27</f>
        <v>0</v>
      </c>
      <c r="V33" s="161">
        <f>'SEQ Apr 2022'!BM27</f>
        <v>0</v>
      </c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</row>
    <row r="34" spans="1:41" ht="14" x14ac:dyDescent="0.15">
      <c r="A34" s="131" t="str">
        <f>'SEQ Apr 2022'!K28</f>
        <v>Tango Energy</v>
      </c>
      <c r="B34" s="132" t="str">
        <f>'SEQ Apr 2022'!L28</f>
        <v>Business Select</v>
      </c>
      <c r="C34" s="133">
        <f>IF('SEQ Apr 2022'!BP28=0,91*'SEQ Apr 2022'!M28/100,(91*'SEQ Apr 2022'!M28/100)+'SEQ Apr 2022'!BP28/4)</f>
        <v>101.92</v>
      </c>
      <c r="D34" s="134">
        <f>IF('SEQ Apr 2022'!O28="",$C$5*'SEQ Apr 2022'!N28/100,IF($C$5&gt;='SEQ Apr 2022'!P28,('SEQ Apr 2022'!P28*'SEQ Apr 2022'!N28/100),($C$5*'SEQ Apr 2022'!N28/100)))</f>
        <v>979.99999999999989</v>
      </c>
      <c r="E34" s="134">
        <f>IF(AND('SEQ Apr 2022'!P28&gt;0,'SEQ Apr 2022'!R28&gt;0),IF($C$5&lt;'SEQ Apr 2022'!P28,0,IF($C$5&lt;=('SEQ Apr 2022'!R28+'SEQ Apr 2022'!P28),(($C$5-'SEQ Apr 2022'!P28)*'SEQ Apr 2022'!Q28/100),(('SEQ Apr 2022'!R28)*'SEQ Apr 2022'!Q28/100))),0)</f>
        <v>0</v>
      </c>
      <c r="F34" s="134">
        <f>IF(AND('SEQ Apr 2022'!R28&gt;0,'SEQ Apr 2022'!T28&gt;0),IF(($C$5&lt;'SEQ Apr 2022'!T28),(0),($C$5-'SEQ Apr 2022'!T28)*'SEQ Apr 2022'!U28/100),IF(AND('SEQ Apr 2022'!R28&gt;0,'SEQ Apr 2022'!T28=""),IF(($C$5&lt;'SEQ Apr 2022'!R28+'SEQ Apr 2022'!P28),(0),(($C$5-('SEQ Apr 2022'!R28+'SEQ Apr 2022'!P28))*'SEQ Apr 2022'!S28/100)),IF(AND('SEQ Apr 2022'!P28&gt;0,'SEQ Apr 2022'!R28=""&gt;0),IF(($C$5&lt;'SEQ Apr 2022'!P28),(0),($C$5-'SEQ Apr 2022'!P28)*'SEQ Apr 2022'!Q28/100),0)))</f>
        <v>0</v>
      </c>
      <c r="G34" s="232">
        <f t="shared" si="15"/>
        <v>1081.9199999999998</v>
      </c>
      <c r="H34" s="239">
        <f t="shared" si="0"/>
        <v>3919.9999999999995</v>
      </c>
      <c r="I34" s="239">
        <f t="shared" si="1"/>
        <v>4327.6799999999994</v>
      </c>
      <c r="J34" s="136">
        <f t="shared" si="4"/>
        <v>4760.4479999999994</v>
      </c>
      <c r="K34" s="137">
        <f>'SEQ Apr 2022'!BB28</f>
        <v>0</v>
      </c>
      <c r="L34" s="137">
        <f>'SEQ Apr 2022'!BC28</f>
        <v>0</v>
      </c>
      <c r="M34" s="137">
        <f>'SEQ Apr 2022'!BD28</f>
        <v>0</v>
      </c>
      <c r="N34" s="137">
        <f>'SEQ Apr 2022'!BE28</f>
        <v>0</v>
      </c>
      <c r="O34" s="144" t="str">
        <f t="shared" si="16"/>
        <v>No discount</v>
      </c>
      <c r="P34" s="226" t="str">
        <f t="shared" si="2"/>
        <v>Exclusive</v>
      </c>
      <c r="Q34" s="240">
        <f t="shared" si="6"/>
        <v>4327.6799999999994</v>
      </c>
      <c r="R34" s="240">
        <f t="shared" si="7"/>
        <v>4327.6799999999994</v>
      </c>
      <c r="S34" s="136">
        <f t="shared" si="11"/>
        <v>4760.4479999999994</v>
      </c>
      <c r="T34" s="136">
        <f t="shared" si="11"/>
        <v>4760.4479999999994</v>
      </c>
      <c r="U34" s="160">
        <f>'SEQ Apr 2022'!BL28</f>
        <v>0</v>
      </c>
      <c r="V34" s="161">
        <f>'SEQ Apr 2022'!BM28</f>
        <v>0</v>
      </c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</row>
    <row r="35" spans="1:41" ht="15" thickBot="1" x14ac:dyDescent="0.2">
      <c r="A35" s="148" t="str">
        <f>'SEQ Apr 2022'!K29</f>
        <v>EziPower</v>
      </c>
      <c r="B35" s="149" t="str">
        <f>'SEQ Apr 2022'!L29</f>
        <v>Flexi Saver</v>
      </c>
      <c r="C35" s="166">
        <f>IF('SEQ Apr 2022'!BP29=0,91*'SEQ Apr 2022'!M29/100,(91*'SEQ Apr 2022'!M29/100)+'SEQ Apr 2022'!BP29/4)</f>
        <v>117.57199999999999</v>
      </c>
      <c r="D35" s="173">
        <f>IF('SEQ Apr 2022'!O29="",$C$5*'SEQ Apr 2022'!N29/100,IF($C$5&gt;='SEQ Apr 2022'!P29,('SEQ Apr 2022'!P29*'SEQ Apr 2022'!N29/100),($C$5*'SEQ Apr 2022'!N29/100)))</f>
        <v>1000.7272727272726</v>
      </c>
      <c r="E35" s="173">
        <f>IF(AND('SEQ Apr 2022'!P29&gt;0,'SEQ Apr 2022'!R29&gt;0),IF($C$5&lt;'SEQ Apr 2022'!P29,0,IF($C$5&lt;=('SEQ Apr 2022'!R29+'SEQ Apr 2022'!P29),(($C$5-'SEQ Apr 2022'!P29)*'SEQ Apr 2022'!Q29/100),(('SEQ Apr 2022'!R29)*'SEQ Apr 2022'!Q29/100))),0)</f>
        <v>0</v>
      </c>
      <c r="F35" s="173">
        <f>IF(AND('SEQ Apr 2022'!R29&gt;0,'SEQ Apr 2022'!T29&gt;0),IF(($C$5&lt;'SEQ Apr 2022'!T29),(0),($C$5-'SEQ Apr 2022'!T29)*'SEQ Apr 2022'!U29/100),IF(AND('SEQ Apr 2022'!R29&gt;0,'SEQ Apr 2022'!T29=""),IF(($C$5&lt;'SEQ Apr 2022'!R29+'SEQ Apr 2022'!P29),(0),(($C$5-('SEQ Apr 2022'!R29+'SEQ Apr 2022'!P29))*'SEQ Apr 2022'!S29/100)),IF(AND('SEQ Apr 2022'!P29&gt;0,'SEQ Apr 2022'!R29=""&gt;0),IF(($C$5&lt;'SEQ Apr 2022'!P29),(0),($C$5-'SEQ Apr 2022'!P29)*'SEQ Apr 2022'!Q29/100),0)))</f>
        <v>0</v>
      </c>
      <c r="G35" s="234">
        <f t="shared" ref="G35" si="17">SUM(C35:F35)</f>
        <v>1118.2992727272726</v>
      </c>
      <c r="H35" s="241">
        <f t="shared" ref="H35" si="18">(G35-C35)*4</f>
        <v>4002.9090909090905</v>
      </c>
      <c r="I35" s="241">
        <f t="shared" ref="I35" si="19">G35*4</f>
        <v>4473.1970909090905</v>
      </c>
      <c r="J35" s="168">
        <f t="shared" ref="J35" si="20">I35*1.1</f>
        <v>4920.5168000000003</v>
      </c>
      <c r="K35" s="153">
        <f>'SEQ Apr 2022'!BB29</f>
        <v>0</v>
      </c>
      <c r="L35" s="153">
        <f>'SEQ Apr 2022'!BC29</f>
        <v>0</v>
      </c>
      <c r="M35" s="153">
        <f>'SEQ Apr 2022'!BD29</f>
        <v>0</v>
      </c>
      <c r="N35" s="153">
        <f>'SEQ Apr 2022'!BE29</f>
        <v>0</v>
      </c>
      <c r="O35" s="154" t="str">
        <f t="shared" ref="O35" si="21">IF(SUM(K35:N35)=0,"No discount",IF(K35&gt;0,"Guaranteed off bill",IF(L35&gt;0,"Guaranteed off usage",IF(M35&gt;0,"Pay-on-time off bill","Pay-on-time off usage"))))</f>
        <v>No discount</v>
      </c>
      <c r="P35" s="227" t="str">
        <f t="shared" ref="P35" si="22">IF(OR(A35="Origin Energy",A35="Red Energy",A35="Powershop"),"Inclusive","Exclusive")</f>
        <v>Exclusive</v>
      </c>
      <c r="Q35" s="244">
        <f t="shared" ref="Q35" si="23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4473.1970909090905</v>
      </c>
      <c r="R35" s="244">
        <f t="shared" ref="R35" si="24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4473.1970909090905</v>
      </c>
      <c r="S35" s="168">
        <f t="shared" ref="S35" si="25">Q35*1.1</f>
        <v>4920.5168000000003</v>
      </c>
      <c r="T35" s="168">
        <f t="shared" ref="T35" si="26">R35*1.1</f>
        <v>4920.5168000000003</v>
      </c>
      <c r="U35" s="170">
        <f>'SEQ Apr 2022'!BL29</f>
        <v>0</v>
      </c>
      <c r="V35" s="165">
        <f>'SEQ Apr 2022'!BM29</f>
        <v>0</v>
      </c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</row>
    <row r="36" spans="1:41" ht="14" x14ac:dyDescent="0.15">
      <c r="A36" s="94"/>
      <c r="B36" s="94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</row>
    <row r="37" spans="1:41" ht="15" thickBot="1" x14ac:dyDescent="0.2">
      <c r="A37" s="94"/>
      <c r="B37" s="94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</row>
    <row r="38" spans="1:41" ht="14" x14ac:dyDescent="0.15">
      <c r="A38" s="72" t="s">
        <v>265</v>
      </c>
      <c r="B38" s="73"/>
      <c r="C38" s="73"/>
      <c r="D38" s="86"/>
      <c r="E38" s="86"/>
      <c r="F38" s="86"/>
      <c r="G38" s="87"/>
      <c r="H38" s="87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4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</row>
    <row r="39" spans="1:41" ht="14" x14ac:dyDescent="0.15">
      <c r="A39" s="75" t="s">
        <v>198</v>
      </c>
      <c r="B39" s="47"/>
      <c r="C39" s="91">
        <v>5000</v>
      </c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</row>
    <row r="40" spans="1:41" ht="14" x14ac:dyDescent="0.15">
      <c r="A40" s="75" t="s">
        <v>266</v>
      </c>
      <c r="B40" s="47"/>
      <c r="C40" s="92">
        <v>0.7</v>
      </c>
      <c r="D40" s="88"/>
      <c r="E40" s="88"/>
      <c r="F40" s="88"/>
      <c r="G40" s="89"/>
      <c r="H40" s="89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76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</row>
    <row r="41" spans="1:41" ht="14" x14ac:dyDescent="0.15">
      <c r="A41" s="75" t="s">
        <v>267</v>
      </c>
      <c r="B41" s="47"/>
      <c r="C41" s="92">
        <v>0.3</v>
      </c>
      <c r="D41" s="88"/>
      <c r="E41" s="88"/>
      <c r="F41" s="88"/>
      <c r="G41" s="89"/>
      <c r="H41" s="89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76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</row>
    <row r="42" spans="1:41" ht="14" x14ac:dyDescent="0.15">
      <c r="A42" s="75"/>
      <c r="B42" s="47"/>
      <c r="C42" s="88"/>
      <c r="D42" s="88"/>
      <c r="E42" s="88"/>
      <c r="F42" s="88"/>
      <c r="G42" s="89"/>
      <c r="H42" s="89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76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</row>
    <row r="43" spans="1:41" ht="75" x14ac:dyDescent="0.15">
      <c r="A43" s="276" t="s">
        <v>144</v>
      </c>
      <c r="B43" s="122" t="s">
        <v>320</v>
      </c>
      <c r="C43" s="120" t="s">
        <v>204</v>
      </c>
      <c r="D43" s="120" t="s">
        <v>463</v>
      </c>
      <c r="E43" s="120" t="s">
        <v>205</v>
      </c>
      <c r="F43" s="122" t="s">
        <v>265</v>
      </c>
      <c r="G43" s="120" t="s">
        <v>206</v>
      </c>
      <c r="H43" s="277" t="s">
        <v>570</v>
      </c>
      <c r="I43" s="278" t="s">
        <v>207</v>
      </c>
      <c r="J43" s="123" t="s">
        <v>23</v>
      </c>
      <c r="K43" s="124" t="s">
        <v>286</v>
      </c>
      <c r="L43" s="124" t="s">
        <v>287</v>
      </c>
      <c r="M43" s="124" t="s">
        <v>288</v>
      </c>
      <c r="N43" s="124" t="s">
        <v>289</v>
      </c>
      <c r="O43" s="279" t="s">
        <v>571</v>
      </c>
      <c r="P43" s="279" t="s">
        <v>572</v>
      </c>
      <c r="Q43" s="280" t="s">
        <v>574</v>
      </c>
      <c r="R43" s="280" t="s">
        <v>575</v>
      </c>
      <c r="S43" s="125" t="s">
        <v>271</v>
      </c>
      <c r="T43" s="125" t="s">
        <v>272</v>
      </c>
      <c r="U43" s="124" t="s">
        <v>263</v>
      </c>
      <c r="V43" s="127" t="s">
        <v>264</v>
      </c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</row>
    <row r="44" spans="1:41" ht="14" x14ac:dyDescent="0.15">
      <c r="A44" s="131" t="str">
        <f>'SEQ Apr 2022'!K30</f>
        <v>AGL</v>
      </c>
      <c r="B44" s="132" t="str">
        <f>'SEQ Apr 2022'!L30</f>
        <v>Business Value Saver</v>
      </c>
      <c r="C44" s="133">
        <f>IF('SEQ Apr 2022'!BP30=0,91*'SEQ Apr 2022'!M30/100,(91*'SEQ Apr 2022'!M30/100)+'SEQ Apr 2022'!BP30/4)</f>
        <v>103.09472727272727</v>
      </c>
      <c r="D44" s="133">
        <f>IF('SEQ Apr 2022'!O30="",$C$39*$C$40*'SEQ Apr 2022'!N30/100,IF($C$39*$C$40&gt;='SEQ Apr 2022'!P30,('SEQ Apr 2022'!P30*'SEQ Apr 2022'!N30/100),($C$39*$C$40*'SEQ Apr 2022'!N30/100)))</f>
        <v>638.27272727272725</v>
      </c>
      <c r="E44" s="133">
        <f>IF(AND('SEQ Apr 2022'!R30&gt;0,'SEQ Apr 2022'!T30&gt;0),IF(($C$39*$C$40&lt;'SEQ Apr 2022'!T30),(0),($C$39*$C$40-'SEQ Apr 2022'!T30)*'SEQ Apr 2022'!U30/100),IF(AND('SEQ Apr 2022'!R30&gt;0,'SEQ Apr 2022'!T30=""),IF(($C$39*$C$40&lt;'SEQ Apr 2022'!R30+'SEQ Apr 2022'!P30),(0),(($C$39*$C$40-('SEQ Apr 2022'!R30+'SEQ Apr 2022'!P30))*'SEQ Apr 2022'!S30/100)),IF(AND('SEQ Apr 2022'!P30&gt;0,'SEQ Apr 2022'!R30=""&gt;0),IF(($C$39*$C$40&lt;'SEQ Apr 2022'!P30),(0),($C$39*$C$40-'SEQ Apr 2022'!P30)*'SEQ Apr 2022'!Q30/100),0)))</f>
        <v>0</v>
      </c>
      <c r="F44" s="134">
        <f>($C$39*$C$41)*'SEQ Apr 2022'!AF30/100</f>
        <v>191.86363636363637</v>
      </c>
      <c r="G44" s="135">
        <f>SUM(C44:F44)</f>
        <v>933.23109090909088</v>
      </c>
      <c r="H44" s="239">
        <f>(G44-C44)*4</f>
        <v>3320.5454545454545</v>
      </c>
      <c r="I44" s="239">
        <f t="shared" ref="I44:I65" si="27">G44*4</f>
        <v>3732.9243636363635</v>
      </c>
      <c r="J44" s="136">
        <f>I44*1.1</f>
        <v>4106.2168000000001</v>
      </c>
      <c r="K44" s="137">
        <f>'SEQ Apr 2022'!BB30</f>
        <v>0</v>
      </c>
      <c r="L44" s="137">
        <f>'SEQ Apr 2022'!BC30</f>
        <v>0</v>
      </c>
      <c r="M44" s="137">
        <f>'SEQ Apr 2022'!BD30</f>
        <v>0</v>
      </c>
      <c r="N44" s="137">
        <f>'SEQ Apr 2022'!BE30</f>
        <v>0</v>
      </c>
      <c r="O44" s="144" t="str">
        <f>IF(SUM(K44:N44)=0,"No discount",IF(K44&gt;0,"Guaranteed off bill",IF(L44&gt;0,"Guaranteed off usage",IF(M44&gt;0,"Pay-on-time off bill","Pay-on-time off usage"))))</f>
        <v>No discount</v>
      </c>
      <c r="P44" s="226" t="str">
        <f>IF(OR(A44="Origin Energy",A44="Red Energy",A44="Powershop"),"Inclusive","Exclusive")</f>
        <v>Exclusive</v>
      </c>
      <c r="Q44" s="240">
        <f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3732.9243636363635</v>
      </c>
      <c r="R44" s="240">
        <f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3732.9243636363635</v>
      </c>
      <c r="S44" s="136">
        <f>Q44*1.1</f>
        <v>4106.2168000000001</v>
      </c>
      <c r="T44" s="136">
        <f>R44*1.1</f>
        <v>4106.2168000000001</v>
      </c>
      <c r="U44" s="160">
        <f>'SEQ Apr 2022'!BL30</f>
        <v>0</v>
      </c>
      <c r="V44" s="161">
        <f>'SEQ Apr 2022'!BM30</f>
        <v>0</v>
      </c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</row>
    <row r="45" spans="1:41" ht="14" x14ac:dyDescent="0.15">
      <c r="A45" s="131" t="str">
        <f>'SEQ Apr 2022'!K31</f>
        <v>Diamond Energy</v>
      </c>
      <c r="B45" s="132" t="str">
        <f>'SEQ Apr 2022'!L31</f>
        <v>Renewable Saver POT</v>
      </c>
      <c r="C45" s="133">
        <f>IF('SEQ Apr 2022'!BP31=0,91*'SEQ Apr 2022'!M31/100,(91*'SEQ Apr 2022'!M31/100)+'SEQ Apr 2022'!BP31/4)</f>
        <v>117.06736363636364</v>
      </c>
      <c r="D45" s="133">
        <f>IF('SEQ Apr 2022'!O31="",$C$39*$C$40*'SEQ Apr 2022'!N31/100,IF($C$39*$C$40&gt;='SEQ Apr 2022'!P31,('SEQ Apr 2022'!P31*'SEQ Apr 2022'!N31/100),($C$39*$C$40*'SEQ Apr 2022'!N31/100)))</f>
        <v>745.49999999999989</v>
      </c>
      <c r="E45" s="133">
        <f>IF(AND('SEQ Apr 2022'!R31&gt;0,'SEQ Apr 2022'!T31&gt;0),IF(($C$39*$C$40&lt;'SEQ Apr 2022'!T31),(0),($C$39*$C$40-'SEQ Apr 2022'!T31)*'SEQ Apr 2022'!U31/100),IF(AND('SEQ Apr 2022'!R31&gt;0,'SEQ Apr 2022'!T31=""),IF(($C$39*$C$40&lt;'SEQ Apr 2022'!R31+'SEQ Apr 2022'!P31),(0),(($C$39*$C$40-('SEQ Apr 2022'!R31+'SEQ Apr 2022'!P31))*'SEQ Apr 2022'!S31/100)),IF(AND('SEQ Apr 2022'!P31&gt;0,'SEQ Apr 2022'!R31=""&gt;0),IF(($C$39*$C$40&lt;'SEQ Apr 2022'!P31),(0),($C$39*$C$40-'SEQ Apr 2022'!P31)*'SEQ Apr 2022'!Q31/100),0)))</f>
        <v>0</v>
      </c>
      <c r="F45" s="134">
        <f>($C$39*$C$41)*'SEQ Apr 2022'!AF31/100</f>
        <v>226.49999999999997</v>
      </c>
      <c r="G45" s="135">
        <f t="shared" ref="G45:G65" si="28">SUM(C45:F45)</f>
        <v>1089.0673636363636</v>
      </c>
      <c r="H45" s="239">
        <f t="shared" ref="H45:H65" si="29">(G45-C45)*4</f>
        <v>3887.9999999999995</v>
      </c>
      <c r="I45" s="239">
        <f t="shared" si="27"/>
        <v>4356.2694545454542</v>
      </c>
      <c r="J45" s="136">
        <f t="shared" ref="J45:J65" si="30">I45*1.1</f>
        <v>4791.8963999999996</v>
      </c>
      <c r="K45" s="137">
        <f>'SEQ Apr 2022'!BB31</f>
        <v>0</v>
      </c>
      <c r="L45" s="137">
        <f>'SEQ Apr 2022'!BC31</f>
        <v>0</v>
      </c>
      <c r="M45" s="137">
        <f>'SEQ Apr 2022'!BD31</f>
        <v>7</v>
      </c>
      <c r="N45" s="137">
        <f>'SEQ Apr 2022'!BE31</f>
        <v>0</v>
      </c>
      <c r="O45" s="144" t="str">
        <f t="shared" ref="O45:O65" si="31">IF(SUM(K45:N45)=0,"No discount",IF(K45&gt;0,"Guaranteed off bill",IF(L45&gt;0,"Guaranteed off usage",IF(M45&gt;0,"Pay-on-time off bill","Pay-on-time off usage"))))</f>
        <v>Pay-on-time off bill</v>
      </c>
      <c r="P45" s="226" t="str">
        <f t="shared" ref="P45:P65" si="32">IF(OR(A45="Origin Energy",A45="Red Energy",A45="Powershop"),"Inclusive","Exclusive")</f>
        <v>Exclusive</v>
      </c>
      <c r="Q45" s="240">
        <f t="shared" ref="Q45:Q65" si="33">IF(AND(O45="Guaranteed off bill",P45="Inclusive"),((I45*1.1)-((I45*1.1)*K45/100))/1.1,IF(AND(O45="Guaranteed off usage",P45="Inclusive"),((I45*1.1)-((H45*1.1)*L45/100))/1.1,IF(AND(O45="Guaranteed off bill",P45="Exclusive"),I45-(I45*K45/100),IF(AND(O45="Guaranteed off usage",P45="Exclusive"),I45-(H45*L45/100),IF(P45="Inclusive",((I45*1.1))/1.1,I45)))))</f>
        <v>4356.2694545454542</v>
      </c>
      <c r="R45" s="240">
        <f t="shared" ref="R45:R65" si="34">IF(AND(O45="Pay-on-time off bill",P45="Inclusive"),((Q45*1.1)-((Q45*1.1)*M45/100))/1.1,IF(AND(O45="Pay-on-time off usage",P45="Inclusive"),((Q45*1.1)-((H45*1.1)*N45/100))/1.1,IF(AND(O45="Pay-on-time off bill",P45="Exclusive"),Q45-(Q45*M45/100),IF(AND(O45="Pay-on-time off usage",P45="Exclusive"),Q45-(H45*N45/100),IF(P45="Inclusive",((Q45*1.1))/1.1,Q45)))))</f>
        <v>4051.3305927272722</v>
      </c>
      <c r="S45" s="136">
        <f t="shared" ref="S45:T59" si="35">Q45*1.1</f>
        <v>4791.8963999999996</v>
      </c>
      <c r="T45" s="136">
        <f t="shared" si="35"/>
        <v>4456.4636519999995</v>
      </c>
      <c r="U45" s="160">
        <f>'SEQ Apr 2022'!BL31</f>
        <v>0</v>
      </c>
      <c r="V45" s="161">
        <f>'SEQ Apr 2022'!BM31</f>
        <v>0</v>
      </c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</row>
    <row r="46" spans="1:41" ht="14" x14ac:dyDescent="0.15">
      <c r="A46" s="131" t="str">
        <f>'SEQ Apr 2022'!K32</f>
        <v>EnergyAustralia</v>
      </c>
      <c r="B46" s="132" t="str">
        <f>'SEQ Apr 2022'!L32</f>
        <v>Total Plan</v>
      </c>
      <c r="C46" s="133">
        <f>IF('SEQ Apr 2022'!BP32=0,91*'SEQ Apr 2022'!M32/100,(91*'SEQ Apr 2022'!M32/100)+'SEQ Apr 2022'!BP32/4)</f>
        <v>107.38</v>
      </c>
      <c r="D46" s="133">
        <f>IF('SEQ Apr 2022'!O32="",$C$39*$C$40*'SEQ Apr 2022'!N32/100,IF($C$39*$C$40&gt;='SEQ Apr 2022'!P32,('SEQ Apr 2022'!P32*'SEQ Apr 2022'!N32/100),($C$39*$C$40*'SEQ Apr 2022'!N32/100)))</f>
        <v>804.04545454545439</v>
      </c>
      <c r="E46" s="133">
        <f>IF(AND('SEQ Apr 2022'!R32&gt;0,'SEQ Apr 2022'!T32&gt;0),IF(($C$39*$C$40&lt;'SEQ Apr 2022'!T32),(0),($C$39*$C$40-'SEQ Apr 2022'!T32)*'SEQ Apr 2022'!U32/100),IF(AND('SEQ Apr 2022'!R32&gt;0,'SEQ Apr 2022'!T32=""),IF(($C$39*$C$40&lt;'SEQ Apr 2022'!R32+'SEQ Apr 2022'!P32),(0),(($C$39*$C$40-('SEQ Apr 2022'!R32+'SEQ Apr 2022'!P32))*'SEQ Apr 2022'!S32/100)),IF(AND('SEQ Apr 2022'!P32&gt;0,'SEQ Apr 2022'!R32=""&gt;0),IF(($C$39*$C$40&lt;'SEQ Apr 2022'!P32),(0),($C$39*$C$40-'SEQ Apr 2022'!P32)*'SEQ Apr 2022'!Q32/100),0)))</f>
        <v>0</v>
      </c>
      <c r="F46" s="134">
        <f>($C$39*$C$41)*'SEQ Apr 2022'!AF32/100</f>
        <v>212.31818181818181</v>
      </c>
      <c r="G46" s="135">
        <f t="shared" si="28"/>
        <v>1123.7436363636361</v>
      </c>
      <c r="H46" s="239">
        <f t="shared" si="29"/>
        <v>4065.4545454545446</v>
      </c>
      <c r="I46" s="239">
        <f t="shared" si="27"/>
        <v>4494.9745454545446</v>
      </c>
      <c r="J46" s="136">
        <f t="shared" si="30"/>
        <v>4944.4719999999998</v>
      </c>
      <c r="K46" s="137">
        <f>'SEQ Apr 2022'!BB32</f>
        <v>13</v>
      </c>
      <c r="L46" s="137">
        <f>'SEQ Apr 2022'!BC32</f>
        <v>0</v>
      </c>
      <c r="M46" s="137">
        <f>'SEQ Apr 2022'!BD32</f>
        <v>0</v>
      </c>
      <c r="N46" s="137">
        <f>'SEQ Apr 2022'!BE32</f>
        <v>0</v>
      </c>
      <c r="O46" s="144" t="str">
        <f t="shared" si="31"/>
        <v>Guaranteed off bill</v>
      </c>
      <c r="P46" s="226" t="str">
        <f t="shared" si="32"/>
        <v>Exclusive</v>
      </c>
      <c r="Q46" s="240">
        <f t="shared" si="33"/>
        <v>3910.6278545454538</v>
      </c>
      <c r="R46" s="240">
        <f t="shared" si="34"/>
        <v>3910.6278545454538</v>
      </c>
      <c r="S46" s="136">
        <f t="shared" si="35"/>
        <v>4301.6906399999998</v>
      </c>
      <c r="T46" s="136">
        <f t="shared" si="35"/>
        <v>4301.6906399999998</v>
      </c>
      <c r="U46" s="160">
        <f>'SEQ Apr 2022'!BL32</f>
        <v>0</v>
      </c>
      <c r="V46" s="161">
        <f>'SEQ Apr 2022'!BM32</f>
        <v>0</v>
      </c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</row>
    <row r="47" spans="1:41" ht="14" x14ac:dyDescent="0.15">
      <c r="A47" s="131" t="str">
        <f>'SEQ Apr 2022'!K33</f>
        <v>Origin Energy</v>
      </c>
      <c r="B47" s="132" t="str">
        <f>'SEQ Apr 2022'!L33</f>
        <v>Go Variable</v>
      </c>
      <c r="C47" s="133">
        <f>IF('SEQ Apr 2022'!BP33=0,91*'SEQ Apr 2022'!M33/100,(91*'SEQ Apr 2022'!M33/100)+'SEQ Apr 2022'!BP33/4)</f>
        <v>99.065909090909088</v>
      </c>
      <c r="D47" s="133">
        <f>IF('SEQ Apr 2022'!O33="",$C$39*$C$40*'SEQ Apr 2022'!N33/100,IF($C$39*$C$40&gt;='SEQ Apr 2022'!P33,('SEQ Apr 2022'!P33*'SEQ Apr 2022'!N33/100),($C$39*$C$40*'SEQ Apr 2022'!N33/100)))</f>
        <v>704.13636363636363</v>
      </c>
      <c r="E47" s="133">
        <f>IF(AND('SEQ Apr 2022'!R33&gt;0,'SEQ Apr 2022'!T33&gt;0),IF(($C$39*$C$40&lt;'SEQ Apr 2022'!T33),(0),($C$39*$C$40-'SEQ Apr 2022'!T33)*'SEQ Apr 2022'!U33/100),IF(AND('SEQ Apr 2022'!R33&gt;0,'SEQ Apr 2022'!T33=""),IF(($C$39*$C$40&lt;'SEQ Apr 2022'!R33+'SEQ Apr 2022'!P33),(0),(($C$39*$C$40-('SEQ Apr 2022'!R33+'SEQ Apr 2022'!P33))*'SEQ Apr 2022'!S33/100)),IF(AND('SEQ Apr 2022'!P33&gt;0,'SEQ Apr 2022'!R33=""&gt;0),IF(($C$39*$C$40&lt;'SEQ Apr 2022'!P33),(0),($C$39*$C$40-'SEQ Apr 2022'!P33)*'SEQ Apr 2022'!Q33/100),0)))</f>
        <v>0</v>
      </c>
      <c r="F47" s="134">
        <f>($C$39*$C$41)*'SEQ Apr 2022'!AF33/100</f>
        <v>203.18181818181816</v>
      </c>
      <c r="G47" s="135">
        <f t="shared" si="28"/>
        <v>1006.3840909090908</v>
      </c>
      <c r="H47" s="239">
        <f t="shared" si="29"/>
        <v>3629.272727272727</v>
      </c>
      <c r="I47" s="239">
        <f t="shared" si="27"/>
        <v>4025.5363636363631</v>
      </c>
      <c r="J47" s="136">
        <f t="shared" si="30"/>
        <v>4428.09</v>
      </c>
      <c r="K47" s="137">
        <f>'SEQ Apr 2022'!BB33</f>
        <v>0</v>
      </c>
      <c r="L47" s="137">
        <f>'SEQ Apr 2022'!BC33</f>
        <v>0</v>
      </c>
      <c r="M47" s="137">
        <f>'SEQ Apr 2022'!BD33</f>
        <v>0</v>
      </c>
      <c r="N47" s="137">
        <f>'SEQ Apr 2022'!BE33</f>
        <v>0</v>
      </c>
      <c r="O47" s="144" t="str">
        <f t="shared" si="31"/>
        <v>No discount</v>
      </c>
      <c r="P47" s="226" t="str">
        <f t="shared" si="32"/>
        <v>Inclusive</v>
      </c>
      <c r="Q47" s="240">
        <f t="shared" si="33"/>
        <v>4025.5363636363636</v>
      </c>
      <c r="R47" s="240">
        <f t="shared" si="34"/>
        <v>4025.5363636363636</v>
      </c>
      <c r="S47" s="136">
        <f t="shared" si="35"/>
        <v>4428.09</v>
      </c>
      <c r="T47" s="136">
        <f t="shared" si="35"/>
        <v>4428.09</v>
      </c>
      <c r="U47" s="160">
        <f>'SEQ Apr 2022'!BL33</f>
        <v>0</v>
      </c>
      <c r="V47" s="161">
        <f>'SEQ Apr 2022'!BM33</f>
        <v>0</v>
      </c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</row>
    <row r="48" spans="1:41" ht="14" x14ac:dyDescent="0.15">
      <c r="A48" s="131" t="str">
        <f>'SEQ Apr 2022'!K34</f>
        <v>Powershop</v>
      </c>
      <c r="B48" s="132" t="str">
        <f>'SEQ Apr 2022'!L34</f>
        <v>100% Carbon Neutral</v>
      </c>
      <c r="C48" s="133">
        <f>IF('SEQ Apr 2022'!BP34=0,91*'SEQ Apr 2022'!M34/100,(91*'SEQ Apr 2022'!M34/100)+'SEQ Apr 2022'!BP34/4)</f>
        <v>128.30999999999997</v>
      </c>
      <c r="D48" s="133">
        <f>IF('SEQ Apr 2022'!O34="",$C$39*$C$40*'SEQ Apr 2022'!N34/100,IF($C$39*$C$40&gt;='SEQ Apr 2022'!P34,('SEQ Apr 2022'!P34*'SEQ Apr 2022'!N34/100),($C$39*$C$40*'SEQ Apr 2022'!N34/100)))</f>
        <v>769.99999999999989</v>
      </c>
      <c r="E48" s="133">
        <f>IF(AND('SEQ Apr 2022'!R34&gt;0,'SEQ Apr 2022'!T34&gt;0),IF(($C$39*$C$40&lt;'SEQ Apr 2022'!T34),(0),($C$39*$C$40-'SEQ Apr 2022'!T34)*'SEQ Apr 2022'!U34/100),IF(AND('SEQ Apr 2022'!R34&gt;0,'SEQ Apr 2022'!T34=""),IF(($C$39*$C$40&lt;'SEQ Apr 2022'!R34+'SEQ Apr 2022'!P34),(0),(($C$39*$C$40-('SEQ Apr 2022'!R34+'SEQ Apr 2022'!P34))*'SEQ Apr 2022'!S34/100)),IF(AND('SEQ Apr 2022'!P34&gt;0,'SEQ Apr 2022'!R34=""&gt;0),IF(($C$39*$C$40&lt;'SEQ Apr 2022'!P34),(0),($C$39*$C$40-'SEQ Apr 2022'!P34)*'SEQ Apr 2022'!Q34/100),0)))</f>
        <v>0</v>
      </c>
      <c r="F48" s="134">
        <f>($C$39*$C$41)*'SEQ Apr 2022'!AF34/100</f>
        <v>246.81818181818181</v>
      </c>
      <c r="G48" s="135">
        <f t="shared" si="28"/>
        <v>1145.1281818181817</v>
      </c>
      <c r="H48" s="239">
        <f t="shared" si="29"/>
        <v>4067.272727272727</v>
      </c>
      <c r="I48" s="239">
        <f t="shared" si="27"/>
        <v>4580.5127272727268</v>
      </c>
      <c r="J48" s="136">
        <f t="shared" si="30"/>
        <v>5038.5640000000003</v>
      </c>
      <c r="K48" s="137">
        <f>'SEQ Apr 2022'!BB34</f>
        <v>0</v>
      </c>
      <c r="L48" s="137">
        <f>'SEQ Apr 2022'!BC34</f>
        <v>0</v>
      </c>
      <c r="M48" s="137">
        <f>'SEQ Apr 2022'!BD34</f>
        <v>0</v>
      </c>
      <c r="N48" s="137">
        <f>'SEQ Apr 2022'!BE34</f>
        <v>0</v>
      </c>
      <c r="O48" s="144" t="str">
        <f t="shared" si="31"/>
        <v>No discount</v>
      </c>
      <c r="P48" s="226" t="str">
        <f t="shared" si="32"/>
        <v>Inclusive</v>
      </c>
      <c r="Q48" s="240">
        <f t="shared" si="33"/>
        <v>4580.5127272727268</v>
      </c>
      <c r="R48" s="240">
        <f t="shared" si="34"/>
        <v>4580.5127272727268</v>
      </c>
      <c r="S48" s="136">
        <f t="shared" si="35"/>
        <v>5038.5640000000003</v>
      </c>
      <c r="T48" s="136">
        <f t="shared" si="35"/>
        <v>5038.5640000000003</v>
      </c>
      <c r="U48" s="160">
        <f>'SEQ Apr 2022'!BL34</f>
        <v>0</v>
      </c>
      <c r="V48" s="161">
        <f>'SEQ Apr 2022'!BM34</f>
        <v>0</v>
      </c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</row>
    <row r="49" spans="1:41" ht="14" x14ac:dyDescent="0.15">
      <c r="A49" s="131" t="str">
        <f>'SEQ Apr 2022'!K35</f>
        <v>Energy Locals</v>
      </c>
      <c r="B49" s="132" t="str">
        <f>'SEQ Apr 2022'!L35</f>
        <v>Business Member</v>
      </c>
      <c r="C49" s="133">
        <f>IF('SEQ Apr 2022'!BP35=0,91*'SEQ Apr 2022'!M35/100,(91*'SEQ Apr 2022'!M35/100)+'SEQ Apr 2022'!BP35/4)</f>
        <v>128.58636363636361</v>
      </c>
      <c r="D49" s="133">
        <f>IF('SEQ Apr 2022'!O35="",$C$39*$C$40*'SEQ Apr 2022'!N35/100,IF($C$39*$C$40&gt;='SEQ Apr 2022'!P35,('SEQ Apr 2022'!P35*'SEQ Apr 2022'!N35/100),($C$39*$C$40*'SEQ Apr 2022'!N35/100)))</f>
        <v>620.4545454545455</v>
      </c>
      <c r="E49" s="133">
        <f>IF(AND('SEQ Apr 2022'!R35&gt;0,'SEQ Apr 2022'!T35&gt;0),IF(($C$39*$C$40&lt;'SEQ Apr 2022'!T35),(0),($C$39*$C$40-'SEQ Apr 2022'!T35)*'SEQ Apr 2022'!U35/100),IF(AND('SEQ Apr 2022'!R35&gt;0,'SEQ Apr 2022'!T35=""),IF(($C$39*$C$40&lt;'SEQ Apr 2022'!R35+'SEQ Apr 2022'!P35),(0),(($C$39*$C$40-('SEQ Apr 2022'!R35+'SEQ Apr 2022'!P35))*'SEQ Apr 2022'!S35/100)),IF(AND('SEQ Apr 2022'!P35&gt;0,'SEQ Apr 2022'!R35=""&gt;0),IF(($C$39*$C$40&lt;'SEQ Apr 2022'!P35),(0),($C$39*$C$40-'SEQ Apr 2022'!P35)*'SEQ Apr 2022'!Q35/100),0)))</f>
        <v>0</v>
      </c>
      <c r="F49" s="134">
        <f>($C$39*$C$41)*'SEQ Apr 2022'!AF35/100</f>
        <v>211.36363636363637</v>
      </c>
      <c r="G49" s="135">
        <f t="shared" si="28"/>
        <v>960.40454545454543</v>
      </c>
      <c r="H49" s="239">
        <f t="shared" si="29"/>
        <v>3327.272727272727</v>
      </c>
      <c r="I49" s="239">
        <f t="shared" si="27"/>
        <v>3841.6181818181817</v>
      </c>
      <c r="J49" s="136">
        <f t="shared" si="30"/>
        <v>4225.7800000000007</v>
      </c>
      <c r="K49" s="137">
        <f>'SEQ Apr 2022'!BB35</f>
        <v>0</v>
      </c>
      <c r="L49" s="137">
        <f>'SEQ Apr 2022'!BC35</f>
        <v>0</v>
      </c>
      <c r="M49" s="137">
        <f>'SEQ Apr 2022'!BD35</f>
        <v>0</v>
      </c>
      <c r="N49" s="137">
        <f>'SEQ Apr 2022'!BE35</f>
        <v>0</v>
      </c>
      <c r="O49" s="144" t="str">
        <f t="shared" si="31"/>
        <v>No discount</v>
      </c>
      <c r="P49" s="226" t="str">
        <f t="shared" si="32"/>
        <v>Exclusive</v>
      </c>
      <c r="Q49" s="240">
        <f t="shared" si="33"/>
        <v>3841.6181818181817</v>
      </c>
      <c r="R49" s="240">
        <f t="shared" si="34"/>
        <v>3841.6181818181817</v>
      </c>
      <c r="S49" s="136">
        <f t="shared" si="35"/>
        <v>4225.7800000000007</v>
      </c>
      <c r="T49" s="136">
        <f t="shared" si="35"/>
        <v>4225.7800000000007</v>
      </c>
      <c r="U49" s="160">
        <f>'SEQ Apr 2022'!BL35</f>
        <v>0</v>
      </c>
      <c r="V49" s="161">
        <f>'SEQ Apr 2022'!BM35</f>
        <v>0</v>
      </c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</row>
    <row r="50" spans="1:41" ht="14" x14ac:dyDescent="0.15">
      <c r="A50" s="131" t="str">
        <f>'SEQ Apr 2022'!K36</f>
        <v>Simply Energy</v>
      </c>
      <c r="B50" s="132" t="str">
        <f>'SEQ Apr 2022'!L36</f>
        <v>Business Saver - 22% off</v>
      </c>
      <c r="C50" s="133">
        <f>IF('SEQ Apr 2022'!BP36=0,91*'SEQ Apr 2022'!M36/100,(91*'SEQ Apr 2022'!M36/100)+'SEQ Apr 2022'!BP36/4)</f>
        <v>108.38099999999999</v>
      </c>
      <c r="D50" s="133">
        <f>IF('SEQ Apr 2022'!O36="",$C$39*$C$40*'SEQ Apr 2022'!N36/100,IF($C$39*$C$40&gt;='SEQ Apr 2022'!P36,('SEQ Apr 2022'!P36*'SEQ Apr 2022'!N36/100),($C$39*$C$40*'SEQ Apr 2022'!N36/100)))</f>
        <v>797.36363636363615</v>
      </c>
      <c r="E50" s="133">
        <f>IF(AND('SEQ Apr 2022'!R36&gt;0,'SEQ Apr 2022'!T36&gt;0),IF(($C$39*$C$40&lt;'SEQ Apr 2022'!T36),(0),($C$39*$C$40-'SEQ Apr 2022'!T36)*'SEQ Apr 2022'!U36/100),IF(AND('SEQ Apr 2022'!R36&gt;0,'SEQ Apr 2022'!T36=""),IF(($C$39*$C$40&lt;'SEQ Apr 2022'!R36+'SEQ Apr 2022'!P36),(0),(($C$39*$C$40-('SEQ Apr 2022'!R36+'SEQ Apr 2022'!P36))*'SEQ Apr 2022'!S36/100)),IF(AND('SEQ Apr 2022'!P36&gt;0,'SEQ Apr 2022'!R36=""&gt;0),IF(($C$39*$C$40&lt;'SEQ Apr 2022'!P36),(0),($C$39*$C$40-'SEQ Apr 2022'!P36)*'SEQ Apr 2022'!Q36/100),0)))</f>
        <v>0</v>
      </c>
      <c r="F50" s="134">
        <f>($C$39*$C$41)*'SEQ Apr 2022'!AF36/100</f>
        <v>232.22727272727272</v>
      </c>
      <c r="G50" s="135">
        <f t="shared" si="28"/>
        <v>1137.9719090909089</v>
      </c>
      <c r="H50" s="239">
        <f t="shared" si="29"/>
        <v>4118.3636363636351</v>
      </c>
      <c r="I50" s="239">
        <f t="shared" si="27"/>
        <v>4551.8876363636355</v>
      </c>
      <c r="J50" s="136">
        <f t="shared" si="30"/>
        <v>5007.076399999999</v>
      </c>
      <c r="K50" s="137">
        <f>'SEQ Apr 2022'!BB36</f>
        <v>22</v>
      </c>
      <c r="L50" s="137">
        <f>'SEQ Apr 2022'!BC36</f>
        <v>0</v>
      </c>
      <c r="M50" s="137">
        <f>'SEQ Apr 2022'!BD36</f>
        <v>0</v>
      </c>
      <c r="N50" s="137">
        <f>'SEQ Apr 2022'!BE36</f>
        <v>0</v>
      </c>
      <c r="O50" s="144" t="str">
        <f t="shared" si="31"/>
        <v>Guaranteed off bill</v>
      </c>
      <c r="P50" s="226" t="str">
        <f t="shared" si="32"/>
        <v>Exclusive</v>
      </c>
      <c r="Q50" s="240">
        <f t="shared" si="33"/>
        <v>3550.4723563636358</v>
      </c>
      <c r="R50" s="240">
        <f t="shared" si="34"/>
        <v>3550.4723563636358</v>
      </c>
      <c r="S50" s="136">
        <f t="shared" si="35"/>
        <v>3905.5195919999996</v>
      </c>
      <c r="T50" s="136">
        <f t="shared" si="35"/>
        <v>3905.5195919999996</v>
      </c>
      <c r="U50" s="160">
        <f>'SEQ Apr 2022'!BL36</f>
        <v>0</v>
      </c>
      <c r="V50" s="161">
        <f>'SEQ Apr 2022'!BM36</f>
        <v>0</v>
      </c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</row>
    <row r="51" spans="1:41" ht="14" x14ac:dyDescent="0.15">
      <c r="A51" s="131" t="str">
        <f>'SEQ Apr 2022'!K37</f>
        <v>Alinta Energy</v>
      </c>
      <c r="B51" s="132" t="str">
        <f>'SEQ Apr 2022'!L37</f>
        <v>BusinessDeal</v>
      </c>
      <c r="C51" s="133">
        <f>IF('SEQ Apr 2022'!BP37=0,91*'SEQ Apr 2022'!M37/100,(91*'SEQ Apr 2022'!M37/100)+'SEQ Apr 2022'!BP37/4)</f>
        <v>102.08545454545454</v>
      </c>
      <c r="D51" s="133">
        <f>IF('SEQ Apr 2022'!O37="",$C$39*$C$40*'SEQ Apr 2022'!N37/100,IF($C$39*$C$40&gt;='SEQ Apr 2022'!P37,('SEQ Apr 2022'!P37*'SEQ Apr 2022'!N37/100),($C$39*$C$40*'SEQ Apr 2022'!N37/100)))</f>
        <v>610.27272727272725</v>
      </c>
      <c r="E51" s="133">
        <f>IF(AND('SEQ Apr 2022'!R37&gt;0,'SEQ Apr 2022'!T37&gt;0),IF(($C$39*$C$40&lt;'SEQ Apr 2022'!T37),(0),($C$39*$C$40-'SEQ Apr 2022'!T37)*'SEQ Apr 2022'!U37/100),IF(AND('SEQ Apr 2022'!R37&gt;0,'SEQ Apr 2022'!T37=""),IF(($C$39*$C$40&lt;'SEQ Apr 2022'!R37+'SEQ Apr 2022'!P37),(0),(($C$39*$C$40-('SEQ Apr 2022'!R37+'SEQ Apr 2022'!P37))*'SEQ Apr 2022'!S37/100)),IF(AND('SEQ Apr 2022'!P37&gt;0,'SEQ Apr 2022'!R37=""&gt;0),IF(($C$39*$C$40&lt;'SEQ Apr 2022'!P37),(0),($C$39*$C$40-'SEQ Apr 2022'!P37)*'SEQ Apr 2022'!Q37/100),0)))</f>
        <v>0</v>
      </c>
      <c r="F51" s="134">
        <f>($C$39*$C$41)*'SEQ Apr 2022'!AF37/100</f>
        <v>201.13636363636363</v>
      </c>
      <c r="G51" s="135">
        <f t="shared" si="28"/>
        <v>913.49454545454546</v>
      </c>
      <c r="H51" s="239">
        <f t="shared" si="29"/>
        <v>3245.6363636363635</v>
      </c>
      <c r="I51" s="239">
        <f t="shared" si="27"/>
        <v>3653.9781818181818</v>
      </c>
      <c r="J51" s="136">
        <f t="shared" si="30"/>
        <v>4019.3760000000002</v>
      </c>
      <c r="K51" s="137">
        <f>'SEQ Apr 2022'!BB37</f>
        <v>0</v>
      </c>
      <c r="L51" s="137">
        <f>'SEQ Apr 2022'!BC37</f>
        <v>0</v>
      </c>
      <c r="M51" s="137">
        <f>'SEQ Apr 2022'!BD37</f>
        <v>0</v>
      </c>
      <c r="N51" s="137">
        <f>'SEQ Apr 2022'!BE37</f>
        <v>0</v>
      </c>
      <c r="O51" s="144" t="str">
        <f t="shared" si="31"/>
        <v>No discount</v>
      </c>
      <c r="P51" s="226" t="str">
        <f t="shared" si="32"/>
        <v>Exclusive</v>
      </c>
      <c r="Q51" s="240">
        <f t="shared" si="33"/>
        <v>3653.9781818181818</v>
      </c>
      <c r="R51" s="240">
        <f t="shared" si="34"/>
        <v>3653.9781818181818</v>
      </c>
      <c r="S51" s="136">
        <f t="shared" si="35"/>
        <v>4019.3760000000002</v>
      </c>
      <c r="T51" s="136">
        <f t="shared" si="35"/>
        <v>4019.3760000000002</v>
      </c>
      <c r="U51" s="160">
        <f>'SEQ Apr 2022'!BL37</f>
        <v>0</v>
      </c>
      <c r="V51" s="161">
        <f>'SEQ Apr 2022'!BM37</f>
        <v>0</v>
      </c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</row>
    <row r="52" spans="1:41" ht="14" x14ac:dyDescent="0.15">
      <c r="A52" s="131" t="str">
        <f>'SEQ Apr 2022'!K38</f>
        <v>1st Energy</v>
      </c>
      <c r="B52" s="132" t="str">
        <f>'SEQ Apr 2022'!L38</f>
        <v>1st Saver</v>
      </c>
      <c r="C52" s="133">
        <f>IF('SEQ Apr 2022'!BP38=0,91*'SEQ Apr 2022'!M38/100,(91*'SEQ Apr 2022'!M38/100)+'SEQ Apr 2022'!BP38/4)</f>
        <v>140.13999999999999</v>
      </c>
      <c r="D52" s="133">
        <f>IF('SEQ Apr 2022'!O38="",$C$39*$C$40*'SEQ Apr 2022'!N38/100,IF($C$39*$C$40&gt;='SEQ Apr 2022'!P38,('SEQ Apr 2022'!P38*'SEQ Apr 2022'!N38/100),($C$39*$C$40*'SEQ Apr 2022'!N38/100)))</f>
        <v>363.10909090909087</v>
      </c>
      <c r="E52" s="133">
        <f>IF(AND('SEQ Apr 2022'!R38&gt;0,'SEQ Apr 2022'!T38&gt;0),IF(($C$39*$C$40&lt;'SEQ Apr 2022'!T38),(0),($C$39*$C$40-'SEQ Apr 2022'!T38)*'SEQ Apr 2022'!U38/100),IF(AND('SEQ Apr 2022'!R38&gt;0,'SEQ Apr 2022'!T38=""),IF(($C$39*$C$40&lt;'SEQ Apr 2022'!R38+'SEQ Apr 2022'!P38),(0),(($C$39*$C$40-('SEQ Apr 2022'!R38+'SEQ Apr 2022'!P38))*'SEQ Apr 2022'!S38/100)),IF(AND('SEQ Apr 2022'!P38&gt;0,'SEQ Apr 2022'!R38=""&gt;0),IF(($C$39*$C$40&lt;'SEQ Apr 2022'!P38),(0),($C$39*$C$40-'SEQ Apr 2022'!P38)*'SEQ Apr 2022'!Q38/100),0)))</f>
        <v>399.34545454545446</v>
      </c>
      <c r="F52" s="134">
        <f>($C$39*$C$41)*'SEQ Apr 2022'!AF38/100</f>
        <v>170.45454545454544</v>
      </c>
      <c r="G52" s="135">
        <f t="shared" si="28"/>
        <v>1073.0490909090909</v>
      </c>
      <c r="H52" s="239">
        <f t="shared" si="29"/>
        <v>3731.6363636363635</v>
      </c>
      <c r="I52" s="239">
        <f t="shared" si="27"/>
        <v>4292.1963636363635</v>
      </c>
      <c r="J52" s="136">
        <f t="shared" si="30"/>
        <v>4721.4160000000002</v>
      </c>
      <c r="K52" s="137">
        <f>'SEQ Apr 2022'!BB38</f>
        <v>0</v>
      </c>
      <c r="L52" s="137">
        <f>'SEQ Apr 2022'!BC38</f>
        <v>0</v>
      </c>
      <c r="M52" s="137">
        <f>'SEQ Apr 2022'!BD38</f>
        <v>10</v>
      </c>
      <c r="N52" s="137">
        <f>'SEQ Apr 2022'!BE38</f>
        <v>0</v>
      </c>
      <c r="O52" s="144" t="str">
        <f t="shared" si="31"/>
        <v>Pay-on-time off bill</v>
      </c>
      <c r="P52" s="226" t="str">
        <f t="shared" si="32"/>
        <v>Exclusive</v>
      </c>
      <c r="Q52" s="240">
        <f t="shared" si="33"/>
        <v>4292.1963636363635</v>
      </c>
      <c r="R52" s="240">
        <f t="shared" si="34"/>
        <v>3862.9767272727272</v>
      </c>
      <c r="S52" s="136">
        <f t="shared" si="35"/>
        <v>4721.4160000000002</v>
      </c>
      <c r="T52" s="136">
        <f t="shared" si="35"/>
        <v>4249.2744000000002</v>
      </c>
      <c r="U52" s="160">
        <f>'SEQ Apr 2022'!BL38</f>
        <v>0</v>
      </c>
      <c r="V52" s="161">
        <f>'SEQ Apr 2022'!BM38</f>
        <v>0</v>
      </c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</row>
    <row r="53" spans="1:41" ht="14" x14ac:dyDescent="0.15">
      <c r="A53" s="131" t="str">
        <f>'SEQ Apr 2022'!K39</f>
        <v>Powerclub</v>
      </c>
      <c r="B53" s="132" t="str">
        <f>'SEQ Apr 2022'!L39</f>
        <v>Powerbank Bis</v>
      </c>
      <c r="C53" s="133">
        <f>IF('SEQ Apr 2022'!BP39=0,91*'SEQ Apr 2022'!M39/100,(91*'SEQ Apr 2022'!M39/100)+'SEQ Apr 2022'!BP39/4)</f>
        <v>118.61872727272726</v>
      </c>
      <c r="D53" s="133">
        <f>IF('SEQ Apr 2022'!O39="",$C$39*$C$40*'SEQ Apr 2022'!N39/100,IF($C$39*$C$40&gt;='SEQ Apr 2022'!P39,('SEQ Apr 2022'!P39*'SEQ Apr 2022'!N39/100),($C$39*$C$40*'SEQ Apr 2022'!N39/100)))</f>
        <v>607.72727272727275</v>
      </c>
      <c r="E53" s="133">
        <f>IF(AND('SEQ Apr 2022'!R39&gt;0,'SEQ Apr 2022'!T39&gt;0),IF(($C$39*$C$40&lt;'SEQ Apr 2022'!T39),(0),($C$39*$C$40-'SEQ Apr 2022'!T39)*'SEQ Apr 2022'!U39/100),IF(AND('SEQ Apr 2022'!R39&gt;0,'SEQ Apr 2022'!T39=""),IF(($C$39*$C$40&lt;'SEQ Apr 2022'!R39+'SEQ Apr 2022'!P39),(0),(($C$39*$C$40-('SEQ Apr 2022'!R39+'SEQ Apr 2022'!P39))*'SEQ Apr 2022'!S39/100)),IF(AND('SEQ Apr 2022'!P39&gt;0,'SEQ Apr 2022'!R39=""&gt;0),IF(($C$39*$C$40&lt;'SEQ Apr 2022'!P39),(0),($C$39*$C$40-'SEQ Apr 2022'!P39)*'SEQ Apr 2022'!Q39/100),0)))</f>
        <v>0</v>
      </c>
      <c r="F53" s="134">
        <f>($C$39*$C$41)*'SEQ Apr 2022'!AF39/100</f>
        <v>199.09090909090909</v>
      </c>
      <c r="G53" s="135">
        <f t="shared" si="28"/>
        <v>925.43690909090913</v>
      </c>
      <c r="H53" s="239">
        <f t="shared" si="29"/>
        <v>3227.2727272727275</v>
      </c>
      <c r="I53" s="239">
        <f t="shared" si="27"/>
        <v>3701.7476363636365</v>
      </c>
      <c r="J53" s="136">
        <f t="shared" si="30"/>
        <v>4071.9224000000004</v>
      </c>
      <c r="K53" s="137">
        <f>'SEQ Apr 2022'!BB39</f>
        <v>0</v>
      </c>
      <c r="L53" s="137">
        <f>'SEQ Apr 2022'!BC39</f>
        <v>0</v>
      </c>
      <c r="M53" s="137">
        <f>'SEQ Apr 2022'!BD39</f>
        <v>0</v>
      </c>
      <c r="N53" s="137">
        <f>'SEQ Apr 2022'!BE39</f>
        <v>0</v>
      </c>
      <c r="O53" s="144" t="str">
        <f t="shared" si="31"/>
        <v>No discount</v>
      </c>
      <c r="P53" s="226" t="str">
        <f t="shared" si="32"/>
        <v>Exclusive</v>
      </c>
      <c r="Q53" s="240">
        <f t="shared" si="33"/>
        <v>3701.7476363636365</v>
      </c>
      <c r="R53" s="240">
        <f t="shared" si="34"/>
        <v>3701.7476363636365</v>
      </c>
      <c r="S53" s="136">
        <f t="shared" si="35"/>
        <v>4071.9224000000004</v>
      </c>
      <c r="T53" s="136">
        <f t="shared" si="35"/>
        <v>4071.9224000000004</v>
      </c>
      <c r="U53" s="160">
        <f>'SEQ Apr 2022'!BL39</f>
        <v>0</v>
      </c>
      <c r="V53" s="161">
        <f>'SEQ Apr 2022'!BM39</f>
        <v>0</v>
      </c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</row>
    <row r="54" spans="1:41" ht="14" x14ac:dyDescent="0.15">
      <c r="A54" s="131" t="str">
        <f>'SEQ Apr 2022'!K40</f>
        <v>Next Business Energy</v>
      </c>
      <c r="B54" s="132" t="str">
        <f>'SEQ Apr 2022'!L40</f>
        <v xml:space="preserve">Assured </v>
      </c>
      <c r="C54" s="133">
        <f>IF('SEQ Apr 2022'!BP40=0,91*'SEQ Apr 2022'!M40/100,(91*'SEQ Apr 2022'!M40/100)+'SEQ Apr 2022'!BP40/4)</f>
        <v>104.64999999999998</v>
      </c>
      <c r="D54" s="133">
        <f>IF('SEQ Apr 2022'!O40="",$C$39*$C$40*'SEQ Apr 2022'!N40/100,IF($C$39*$C$40&gt;='SEQ Apr 2022'!P40,('SEQ Apr 2022'!P40*'SEQ Apr 2022'!N40/100),($C$39*$C$40*'SEQ Apr 2022'!N40/100)))</f>
        <v>647.5</v>
      </c>
      <c r="E54" s="133">
        <f>IF(AND('SEQ Apr 2022'!R40&gt;0,'SEQ Apr 2022'!T40&gt;0),IF(($C$39*$C$40&lt;'SEQ Apr 2022'!T40),(0),($C$39*$C$40-'SEQ Apr 2022'!T40)*'SEQ Apr 2022'!U40/100),IF(AND('SEQ Apr 2022'!R40&gt;0,'SEQ Apr 2022'!T40=""),IF(($C$39*$C$40&lt;'SEQ Apr 2022'!R40+'SEQ Apr 2022'!P40),(0),(($C$39*$C$40-('SEQ Apr 2022'!R40+'SEQ Apr 2022'!P40))*'SEQ Apr 2022'!S40/100)),IF(AND('SEQ Apr 2022'!P40&gt;0,'SEQ Apr 2022'!R40=""&gt;0),IF(($C$39*$C$40&lt;'SEQ Apr 2022'!P40),(0),($C$39*$C$40-'SEQ Apr 2022'!P40)*'SEQ Apr 2022'!Q40/100),0)))</f>
        <v>0</v>
      </c>
      <c r="F54" s="134">
        <f>($C$39*$C$41)*'SEQ Apr 2022'!AF40/100</f>
        <v>240</v>
      </c>
      <c r="G54" s="135">
        <f t="shared" si="28"/>
        <v>992.15</v>
      </c>
      <c r="H54" s="239">
        <f t="shared" si="29"/>
        <v>3550</v>
      </c>
      <c r="I54" s="239">
        <f t="shared" si="27"/>
        <v>3968.6</v>
      </c>
      <c r="J54" s="136">
        <f t="shared" si="30"/>
        <v>4365.46</v>
      </c>
      <c r="K54" s="137">
        <f>'SEQ Apr 2022'!BB40</f>
        <v>0</v>
      </c>
      <c r="L54" s="137">
        <f>'SEQ Apr 2022'!BC40</f>
        <v>0</v>
      </c>
      <c r="M54" s="137">
        <f>'SEQ Apr 2022'!BD40</f>
        <v>0</v>
      </c>
      <c r="N54" s="137">
        <f>'SEQ Apr 2022'!BE40</f>
        <v>0</v>
      </c>
      <c r="O54" s="144" t="str">
        <f t="shared" si="31"/>
        <v>No discount</v>
      </c>
      <c r="P54" s="226" t="str">
        <f t="shared" si="32"/>
        <v>Exclusive</v>
      </c>
      <c r="Q54" s="240">
        <f t="shared" si="33"/>
        <v>3968.6</v>
      </c>
      <c r="R54" s="240">
        <f t="shared" si="34"/>
        <v>3968.6</v>
      </c>
      <c r="S54" s="136">
        <f t="shared" si="35"/>
        <v>4365.46</v>
      </c>
      <c r="T54" s="136">
        <f t="shared" si="35"/>
        <v>4365.46</v>
      </c>
      <c r="U54" s="160">
        <f>'SEQ Apr 2022'!BL40</f>
        <v>0</v>
      </c>
      <c r="V54" s="161">
        <f>'SEQ Apr 2022'!BM40</f>
        <v>0</v>
      </c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</row>
    <row r="55" spans="1:41" ht="14" x14ac:dyDescent="0.15">
      <c r="A55" s="131" t="str">
        <f>'SEQ Apr 2022'!K41</f>
        <v>Red Energy</v>
      </c>
      <c r="B55" s="132" t="str">
        <f>'SEQ Apr 2022'!L41</f>
        <v>Red Business Saver</v>
      </c>
      <c r="C55" s="133">
        <f>IF('SEQ Apr 2022'!BP41=0,91*'SEQ Apr 2022'!M41/100,(91*'SEQ Apr 2022'!M41/100)+'SEQ Apr 2022'!BP41/4)</f>
        <v>107.744</v>
      </c>
      <c r="D55" s="133">
        <f>IF('SEQ Apr 2022'!O41="",$C$39*$C$40*'SEQ Apr 2022'!N41/100,IF($C$39*$C$40&gt;='SEQ Apr 2022'!P41,('SEQ Apr 2022'!P41*'SEQ Apr 2022'!N41/100),($C$39*$C$40*'SEQ Apr 2022'!N41/100)))</f>
        <v>671.36363636363637</v>
      </c>
      <c r="E55" s="133">
        <f>IF(AND('SEQ Apr 2022'!R41&gt;0,'SEQ Apr 2022'!T41&gt;0),IF(($C$39*$C$40&lt;'SEQ Apr 2022'!T41),(0),($C$39*$C$40-'SEQ Apr 2022'!T41)*'SEQ Apr 2022'!U41/100),IF(AND('SEQ Apr 2022'!R41&gt;0,'SEQ Apr 2022'!T41=""),IF(($C$39*$C$40&lt;'SEQ Apr 2022'!R41+'SEQ Apr 2022'!P41),(0),(($C$39*$C$40-('SEQ Apr 2022'!R41+'SEQ Apr 2022'!P41))*'SEQ Apr 2022'!S41/100)),IF(AND('SEQ Apr 2022'!P41&gt;0,'SEQ Apr 2022'!R41=""&gt;0),IF(($C$39*$C$40&lt;'SEQ Apr 2022'!P41),(0),($C$39*$C$40-'SEQ Apr 2022'!P41)*'SEQ Apr 2022'!Q41/100),0)))</f>
        <v>0</v>
      </c>
      <c r="F55" s="134">
        <f>($C$39*$C$41)*'SEQ Apr 2022'!AF41/100</f>
        <v>238.22727272727269</v>
      </c>
      <c r="G55" s="135">
        <f t="shared" si="28"/>
        <v>1017.3349090909092</v>
      </c>
      <c r="H55" s="239">
        <f t="shared" si="29"/>
        <v>3638.3636363636365</v>
      </c>
      <c r="I55" s="239">
        <f t="shared" si="27"/>
        <v>4069.3396363636366</v>
      </c>
      <c r="J55" s="136">
        <f t="shared" si="30"/>
        <v>4476.2736000000004</v>
      </c>
      <c r="K55" s="137">
        <f>'SEQ Apr 2022'!BB41</f>
        <v>0</v>
      </c>
      <c r="L55" s="137">
        <f>'SEQ Apr 2022'!BC41</f>
        <v>0</v>
      </c>
      <c r="M55" s="137">
        <f>'SEQ Apr 2022'!BD41</f>
        <v>0</v>
      </c>
      <c r="N55" s="137">
        <f>'SEQ Apr 2022'!BE41</f>
        <v>0</v>
      </c>
      <c r="O55" s="144" t="str">
        <f t="shared" si="31"/>
        <v>No discount</v>
      </c>
      <c r="P55" s="226" t="str">
        <f t="shared" si="32"/>
        <v>Inclusive</v>
      </c>
      <c r="Q55" s="240">
        <f t="shared" si="33"/>
        <v>4069.3396363636366</v>
      </c>
      <c r="R55" s="240">
        <f t="shared" si="34"/>
        <v>4069.3396363636366</v>
      </c>
      <c r="S55" s="136">
        <f t="shared" si="35"/>
        <v>4476.2736000000004</v>
      </c>
      <c r="T55" s="136">
        <f t="shared" si="35"/>
        <v>4476.2736000000004</v>
      </c>
      <c r="U55" s="160">
        <f>'SEQ Apr 2022'!BL41</f>
        <v>0</v>
      </c>
      <c r="V55" s="161">
        <f>'SEQ Apr 2022'!BM41</f>
        <v>0</v>
      </c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</row>
    <row r="56" spans="1:41" ht="14" x14ac:dyDescent="0.15">
      <c r="A56" s="131" t="str">
        <f>'SEQ Apr 2022'!K42</f>
        <v>Blue NRG</v>
      </c>
      <c r="B56" s="132" t="str">
        <f>'SEQ Apr 2022'!L42</f>
        <v>Blue Business Champion</v>
      </c>
      <c r="C56" s="133">
        <f>IF('SEQ Apr 2022'!BP42=0,91*'SEQ Apr 2022'!M42/100,(91*'SEQ Apr 2022'!M42/100)+'SEQ Apr 2022'!BP42/4)</f>
        <v>81.899999999999991</v>
      </c>
      <c r="D56" s="133">
        <f>IF('SEQ Apr 2022'!O42="",$C$39*$C$40*'SEQ Apr 2022'!N42/100,IF($C$39*$C$40&gt;='SEQ Apr 2022'!P42,('SEQ Apr 2022'!P42*'SEQ Apr 2022'!N42/100),($C$39*$C$40*'SEQ Apr 2022'!N42/100)))</f>
        <v>677.72727272727263</v>
      </c>
      <c r="E56" s="133">
        <f>IF(AND('SEQ Apr 2022'!R42&gt;0,'SEQ Apr 2022'!T42&gt;0),IF(($C$39*$C$40&lt;'SEQ Apr 2022'!T42),(0),($C$39*$C$40-'SEQ Apr 2022'!T42)*'SEQ Apr 2022'!U42/100),IF(AND('SEQ Apr 2022'!R42&gt;0,'SEQ Apr 2022'!T42=""),IF(($C$39*$C$40&lt;'SEQ Apr 2022'!R42+'SEQ Apr 2022'!P42),(0),(($C$39*$C$40-('SEQ Apr 2022'!R42+'SEQ Apr 2022'!P42))*'SEQ Apr 2022'!S42/100)),IF(AND('SEQ Apr 2022'!P42&gt;0,'SEQ Apr 2022'!R42=""&gt;0),IF(($C$39*$C$40&lt;'SEQ Apr 2022'!P42),(0),($C$39*$C$40-'SEQ Apr 2022'!P42)*'SEQ Apr 2022'!Q42/100),0)))</f>
        <v>0</v>
      </c>
      <c r="F56" s="134">
        <f>($C$39*$C$41)*'SEQ Apr 2022'!AF42/100</f>
        <v>182.59090909090909</v>
      </c>
      <c r="G56" s="135">
        <f t="shared" si="28"/>
        <v>942.21818181818173</v>
      </c>
      <c r="H56" s="239">
        <f t="shared" si="29"/>
        <v>3441.272727272727</v>
      </c>
      <c r="I56" s="239">
        <f t="shared" si="27"/>
        <v>3768.8727272727269</v>
      </c>
      <c r="J56" s="136">
        <f t="shared" si="30"/>
        <v>4145.76</v>
      </c>
      <c r="K56" s="137">
        <f>'SEQ Apr 2022'!BB42</f>
        <v>0</v>
      </c>
      <c r="L56" s="137">
        <f>'SEQ Apr 2022'!BC42</f>
        <v>0</v>
      </c>
      <c r="M56" s="137">
        <f>'SEQ Apr 2022'!BD42</f>
        <v>0</v>
      </c>
      <c r="N56" s="137">
        <f>'SEQ Apr 2022'!BE42</f>
        <v>0</v>
      </c>
      <c r="O56" s="144" t="str">
        <f t="shared" si="31"/>
        <v>No discount</v>
      </c>
      <c r="P56" s="226" t="str">
        <f t="shared" si="32"/>
        <v>Exclusive</v>
      </c>
      <c r="Q56" s="240">
        <f t="shared" si="33"/>
        <v>3768.8727272727269</v>
      </c>
      <c r="R56" s="240">
        <f t="shared" si="34"/>
        <v>3768.8727272727269</v>
      </c>
      <c r="S56" s="136">
        <f t="shared" si="35"/>
        <v>4145.76</v>
      </c>
      <c r="T56" s="136">
        <f t="shared" si="35"/>
        <v>4145.76</v>
      </c>
      <c r="U56" s="160">
        <f>'SEQ Apr 2022'!BL42</f>
        <v>0</v>
      </c>
      <c r="V56" s="161">
        <f>'SEQ Apr 2022'!BM42</f>
        <v>0</v>
      </c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</row>
    <row r="57" spans="1:41" ht="14" x14ac:dyDescent="0.15">
      <c r="A57" s="131" t="str">
        <f>'SEQ Apr 2022'!K43</f>
        <v>Future X Power</v>
      </c>
      <c r="B57" s="132" t="str">
        <f>'SEQ Apr 2022'!L43</f>
        <v>Market Offer</v>
      </c>
      <c r="C57" s="133">
        <f>IF('SEQ Apr 2022'!BP43=0,91*'SEQ Apr 2022'!M43/100,(91*'SEQ Apr 2022'!M43/100)+'SEQ Apr 2022'!BP43/4)</f>
        <v>117.01772727272724</v>
      </c>
      <c r="D57" s="133">
        <f>IF('SEQ Apr 2022'!O43="",$C$39*$C$40*'SEQ Apr 2022'!N43/100,IF($C$39*$C$40&gt;='SEQ Apr 2022'!P43,('SEQ Apr 2022'!P43*'SEQ Apr 2022'!N43/100),($C$39*$C$40*'SEQ Apr 2022'!N43/100)))</f>
        <v>696.81818181818176</v>
      </c>
      <c r="E57" s="133">
        <f>IF(AND('SEQ Apr 2022'!R43&gt;0,'SEQ Apr 2022'!T43&gt;0),IF(($C$39*$C$40&lt;'SEQ Apr 2022'!T43),(0),($C$39*$C$40-'SEQ Apr 2022'!T43)*'SEQ Apr 2022'!U43/100),IF(AND('SEQ Apr 2022'!R43&gt;0,'SEQ Apr 2022'!T43=""),IF(($C$39*$C$40&lt;'SEQ Apr 2022'!R43+'SEQ Apr 2022'!P43),(0),(($C$39*$C$40-('SEQ Apr 2022'!R43+'SEQ Apr 2022'!P43))*'SEQ Apr 2022'!S43/100)),IF(AND('SEQ Apr 2022'!P43&gt;0,'SEQ Apr 2022'!R43=""&gt;0),IF(($C$39*$C$40&lt;'SEQ Apr 2022'!P43),(0),($C$39*$C$40-'SEQ Apr 2022'!P43)*'SEQ Apr 2022'!Q43/100),0)))</f>
        <v>0</v>
      </c>
      <c r="F57" s="134">
        <f>($C$39*$C$41)*'SEQ Apr 2022'!AF43/100</f>
        <v>245.18181818181816</v>
      </c>
      <c r="G57" s="135">
        <f t="shared" si="28"/>
        <v>1059.0177272727271</v>
      </c>
      <c r="H57" s="239">
        <f t="shared" si="29"/>
        <v>3767.9999999999995</v>
      </c>
      <c r="I57" s="239">
        <f t="shared" si="27"/>
        <v>4236.0709090909086</v>
      </c>
      <c r="J57" s="136">
        <f t="shared" si="30"/>
        <v>4659.6779999999999</v>
      </c>
      <c r="K57" s="137">
        <f>'SEQ Apr 2022'!BB43</f>
        <v>0</v>
      </c>
      <c r="L57" s="137">
        <f>'SEQ Apr 2022'!BC43</f>
        <v>0</v>
      </c>
      <c r="M57" s="137">
        <f>'SEQ Apr 2022'!BD43</f>
        <v>0</v>
      </c>
      <c r="N57" s="137">
        <f>'SEQ Apr 2022'!BE43</f>
        <v>0</v>
      </c>
      <c r="O57" s="144" t="str">
        <f t="shared" si="31"/>
        <v>No discount</v>
      </c>
      <c r="P57" s="226" t="str">
        <f t="shared" si="32"/>
        <v>Exclusive</v>
      </c>
      <c r="Q57" s="240">
        <f t="shared" si="33"/>
        <v>4236.0709090909086</v>
      </c>
      <c r="R57" s="240">
        <f t="shared" si="34"/>
        <v>4236.0709090909086</v>
      </c>
      <c r="S57" s="136">
        <f t="shared" si="35"/>
        <v>4659.6779999999999</v>
      </c>
      <c r="T57" s="136">
        <f t="shared" si="35"/>
        <v>4659.6779999999999</v>
      </c>
      <c r="U57" s="160">
        <f>'SEQ Apr 2022'!BL43</f>
        <v>0</v>
      </c>
      <c r="V57" s="161">
        <f>'SEQ Apr 2022'!BM43</f>
        <v>0</v>
      </c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</row>
    <row r="58" spans="1:41" ht="14" x14ac:dyDescent="0.15">
      <c r="A58" s="131" t="str">
        <f>'SEQ Apr 2022'!K44</f>
        <v>Locality Planning Energy</v>
      </c>
      <c r="B58" s="132" t="str">
        <f>'SEQ Apr 2022'!L44</f>
        <v>Business Advantage</v>
      </c>
      <c r="C58" s="133">
        <f>IF('SEQ Apr 2022'!BP44=0,91*'SEQ Apr 2022'!M44/100,(91*'SEQ Apr 2022'!M44/100)+'SEQ Apr 2022'!BP44/4)</f>
        <v>109.28272727272726</v>
      </c>
      <c r="D58" s="133">
        <f>IF('SEQ Apr 2022'!O44="",$C$39*$C$40*'SEQ Apr 2022'!N44/100,IF($C$39*$C$40&gt;='SEQ Apr 2022'!P44,('SEQ Apr 2022'!P44*'SEQ Apr 2022'!N44/100),($C$39*$C$40*'SEQ Apr 2022'!N44/100)))</f>
        <v>654.5</v>
      </c>
      <c r="E58" s="133">
        <f>IF(AND('SEQ Apr 2022'!R44&gt;0,'SEQ Apr 2022'!T44&gt;0),IF(($C$39*$C$40&lt;'SEQ Apr 2022'!T44),(0),($C$39*$C$40-'SEQ Apr 2022'!T44)*'SEQ Apr 2022'!U44/100),IF(AND('SEQ Apr 2022'!R44&gt;0,'SEQ Apr 2022'!T44=""),IF(($C$39*$C$40&lt;'SEQ Apr 2022'!R44+'SEQ Apr 2022'!P44),(0),(($C$39*$C$40-('SEQ Apr 2022'!R44+'SEQ Apr 2022'!P44))*'SEQ Apr 2022'!S44/100)),IF(AND('SEQ Apr 2022'!P44&gt;0,'SEQ Apr 2022'!R44=""&gt;0),IF(($C$39*$C$40&lt;'SEQ Apr 2022'!P44),(0),($C$39*$C$40-'SEQ Apr 2022'!P44)*'SEQ Apr 2022'!Q44/100),0)))</f>
        <v>0</v>
      </c>
      <c r="F58" s="134">
        <f>($C$39*$C$41)*'SEQ Apr 2022'!AF44/100</f>
        <v>157.5</v>
      </c>
      <c r="G58" s="135">
        <f t="shared" si="28"/>
        <v>921.28272727272724</v>
      </c>
      <c r="H58" s="239">
        <f t="shared" si="29"/>
        <v>3248</v>
      </c>
      <c r="I58" s="239">
        <f t="shared" si="27"/>
        <v>3685.130909090909</v>
      </c>
      <c r="J58" s="136">
        <f t="shared" si="30"/>
        <v>4053.6440000000002</v>
      </c>
      <c r="K58" s="137">
        <f>'SEQ Apr 2022'!BB44</f>
        <v>0</v>
      </c>
      <c r="L58" s="137">
        <f>'SEQ Apr 2022'!BC44</f>
        <v>0</v>
      </c>
      <c r="M58" s="137">
        <f>'SEQ Apr 2022'!BD44</f>
        <v>0</v>
      </c>
      <c r="N58" s="137">
        <f>'SEQ Apr 2022'!BE44</f>
        <v>0</v>
      </c>
      <c r="O58" s="144" t="str">
        <f t="shared" si="31"/>
        <v>No discount</v>
      </c>
      <c r="P58" s="226" t="str">
        <f t="shared" si="32"/>
        <v>Exclusive</v>
      </c>
      <c r="Q58" s="240">
        <f t="shared" si="33"/>
        <v>3685.130909090909</v>
      </c>
      <c r="R58" s="240">
        <f t="shared" si="34"/>
        <v>3685.130909090909</v>
      </c>
      <c r="S58" s="136">
        <f t="shared" si="35"/>
        <v>4053.6440000000002</v>
      </c>
      <c r="T58" s="136">
        <f t="shared" si="35"/>
        <v>4053.6440000000002</v>
      </c>
      <c r="U58" s="160">
        <f>'SEQ Apr 2022'!BL44</f>
        <v>0</v>
      </c>
      <c r="V58" s="161">
        <f>'SEQ Apr 2022'!BM44</f>
        <v>0</v>
      </c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</row>
    <row r="59" spans="1:41" ht="14" x14ac:dyDescent="0.15">
      <c r="A59" s="131" t="str">
        <f>'SEQ Apr 2022'!K45</f>
        <v>CovaU</v>
      </c>
      <c r="B59" s="132" t="str">
        <f>'SEQ Apr 2022'!L45</f>
        <v>Freedom</v>
      </c>
      <c r="C59" s="133">
        <f>IF('SEQ Apr 2022'!BP45=0,91*'SEQ Apr 2022'!M45/100,(91*'SEQ Apr 2022'!M45/100)+'SEQ Apr 2022'!BP45/4)</f>
        <v>93.324636363636358</v>
      </c>
      <c r="D59" s="133">
        <f>IF('SEQ Apr 2022'!O45="",$C$39*$C$40*'SEQ Apr 2022'!N45/100,IF($C$39*$C$40&gt;='SEQ Apr 2022'!P45,('SEQ Apr 2022'!P45*'SEQ Apr 2022'!N45/100),($C$39*$C$40*'SEQ Apr 2022'!N45/100)))</f>
        <v>828.54545454545439</v>
      </c>
      <c r="E59" s="133">
        <f>IF(AND('SEQ Apr 2022'!R45&gt;0,'SEQ Apr 2022'!T45&gt;0),IF(($C$39*$C$40&lt;'SEQ Apr 2022'!T45),(0),($C$39*$C$40-'SEQ Apr 2022'!T45)*'SEQ Apr 2022'!U45/100),IF(AND('SEQ Apr 2022'!R45&gt;0,'SEQ Apr 2022'!T45=""),IF(($C$39*$C$40&lt;'SEQ Apr 2022'!R45+'SEQ Apr 2022'!P45),(0),(($C$39*$C$40-('SEQ Apr 2022'!R45+'SEQ Apr 2022'!P45))*'SEQ Apr 2022'!S45/100)),IF(AND('SEQ Apr 2022'!P45&gt;0,'SEQ Apr 2022'!R45=""&gt;0),IF(($C$39*$C$40&lt;'SEQ Apr 2022'!P45),(0),($C$39*$C$40-'SEQ Apr 2022'!P45)*'SEQ Apr 2022'!Q45/100),0)))</f>
        <v>0</v>
      </c>
      <c r="F59" s="134">
        <f>($C$39*$C$41)*'SEQ Apr 2022'!AF45/100</f>
        <v>236.72727272727269</v>
      </c>
      <c r="G59" s="135">
        <f t="shared" si="28"/>
        <v>1158.5973636363635</v>
      </c>
      <c r="H59" s="239">
        <f t="shared" si="29"/>
        <v>4261.090909090909</v>
      </c>
      <c r="I59" s="239">
        <f t="shared" si="27"/>
        <v>4634.3894545454541</v>
      </c>
      <c r="J59" s="136">
        <f t="shared" si="30"/>
        <v>5097.8284000000003</v>
      </c>
      <c r="K59" s="137">
        <f>'SEQ Apr 2022'!BB45</f>
        <v>0</v>
      </c>
      <c r="L59" s="137">
        <f>'SEQ Apr 2022'!BC45</f>
        <v>15</v>
      </c>
      <c r="M59" s="137">
        <f>'SEQ Apr 2022'!BD45</f>
        <v>0</v>
      </c>
      <c r="N59" s="137">
        <f>'SEQ Apr 2022'!BE45</f>
        <v>0</v>
      </c>
      <c r="O59" s="144" t="str">
        <f t="shared" si="31"/>
        <v>Guaranteed off usage</v>
      </c>
      <c r="P59" s="226" t="str">
        <f t="shared" si="32"/>
        <v>Exclusive</v>
      </c>
      <c r="Q59" s="240">
        <f t="shared" si="33"/>
        <v>3995.2258181818179</v>
      </c>
      <c r="R59" s="240">
        <f t="shared" si="34"/>
        <v>3995.2258181818179</v>
      </c>
      <c r="S59" s="136">
        <f t="shared" si="35"/>
        <v>4394.7484000000004</v>
      </c>
      <c r="T59" s="136">
        <f t="shared" si="35"/>
        <v>4394.7484000000004</v>
      </c>
      <c r="U59" s="160">
        <f>'SEQ Apr 2022'!BL45</f>
        <v>0</v>
      </c>
      <c r="V59" s="161">
        <f>'SEQ Apr 2022'!BM45</f>
        <v>0</v>
      </c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</row>
    <row r="60" spans="1:41" ht="14" x14ac:dyDescent="0.15">
      <c r="A60" s="131" t="str">
        <f>'SEQ Apr 2022'!K46</f>
        <v>Discover Energy</v>
      </c>
      <c r="B60" s="132" t="str">
        <f>'SEQ Apr 2022'!L46</f>
        <v>Smart Saver</v>
      </c>
      <c r="C60" s="133">
        <f>IF('SEQ Apr 2022'!BP46=0,91*'SEQ Apr 2022'!M46/100,(91*'SEQ Apr 2022'!M46/100)+'SEQ Apr 2022'!BP46/4)</f>
        <v>96.294545454545442</v>
      </c>
      <c r="D60" s="133">
        <f>IF('SEQ Apr 2022'!O46="",$C$39*$C$40*'SEQ Apr 2022'!N46/100,IF($C$39*$C$40&gt;='SEQ Apr 2022'!P46,('SEQ Apr 2022'!P46*'SEQ Apr 2022'!N46/100),($C$39*$C$40*'SEQ Apr 2022'!N46/100)))</f>
        <v>807.54545454545439</v>
      </c>
      <c r="E60" s="133">
        <f>IF(AND('SEQ Apr 2022'!R46&gt;0,'SEQ Apr 2022'!T46&gt;0),IF(($C$39*$C$40&lt;'SEQ Apr 2022'!T46),(0),($C$39*$C$40-'SEQ Apr 2022'!T46)*'SEQ Apr 2022'!U46/100),IF(AND('SEQ Apr 2022'!R46&gt;0,'SEQ Apr 2022'!T46=""),IF(($C$39*$C$40&lt;'SEQ Apr 2022'!R46+'SEQ Apr 2022'!P46),(0),(($C$39*$C$40-('SEQ Apr 2022'!R46+'SEQ Apr 2022'!P46))*'SEQ Apr 2022'!S46/100)),IF(AND('SEQ Apr 2022'!P46&gt;0,'SEQ Apr 2022'!R46=""&gt;0),IF(($C$39*$C$40&lt;'SEQ Apr 2022'!P46),(0),($C$39*$C$40-'SEQ Apr 2022'!P46)*'SEQ Apr 2022'!Q46/100),0)))</f>
        <v>0</v>
      </c>
      <c r="F60" s="134">
        <f>($C$39*$C$41)*'SEQ Apr 2022'!AF46/100</f>
        <v>231.1363636363636</v>
      </c>
      <c r="G60" s="135">
        <f t="shared" si="28"/>
        <v>1134.9763636363634</v>
      </c>
      <c r="H60" s="239">
        <f t="shared" si="29"/>
        <v>4154.7272727272721</v>
      </c>
      <c r="I60" s="239">
        <f t="shared" si="27"/>
        <v>4539.9054545454537</v>
      </c>
      <c r="J60" s="136">
        <f t="shared" si="30"/>
        <v>4993.8959999999997</v>
      </c>
      <c r="K60" s="137">
        <f>'SEQ Apr 2022'!BB46</f>
        <v>0</v>
      </c>
      <c r="L60" s="137">
        <f>'SEQ Apr 2022'!BC46</f>
        <v>18</v>
      </c>
      <c r="M60" s="137">
        <f>'SEQ Apr 2022'!BD46</f>
        <v>0</v>
      </c>
      <c r="N60" s="137">
        <f>'SEQ Apr 2022'!BE46</f>
        <v>0</v>
      </c>
      <c r="O60" s="144" t="str">
        <f t="shared" si="31"/>
        <v>Guaranteed off usage</v>
      </c>
      <c r="P60" s="226" t="str">
        <f t="shared" si="32"/>
        <v>Exclusive</v>
      </c>
      <c r="Q60" s="240">
        <f t="shared" si="33"/>
        <v>3792.0545454545445</v>
      </c>
      <c r="R60" s="240">
        <f t="shared" si="34"/>
        <v>3792.0545454545445</v>
      </c>
      <c r="S60" s="136">
        <f t="shared" ref="S60:T65" si="36">Q60*1.1</f>
        <v>4171.2599999999993</v>
      </c>
      <c r="T60" s="136">
        <f t="shared" si="36"/>
        <v>4171.2599999999993</v>
      </c>
      <c r="U60" s="160">
        <f>'SEQ Apr 2022'!BL46</f>
        <v>0</v>
      </c>
      <c r="V60" s="161">
        <f>'SEQ Apr 2022'!BM46</f>
        <v>0</v>
      </c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</row>
    <row r="61" spans="1:41" ht="14" x14ac:dyDescent="0.15">
      <c r="A61" s="131" t="str">
        <f>'SEQ Apr 2022'!K47</f>
        <v>GlowPower</v>
      </c>
      <c r="B61" s="132" t="str">
        <f>'SEQ Apr 2022'!L47</f>
        <v>Saver</v>
      </c>
      <c r="C61" s="133">
        <f>IF('SEQ Apr 2022'!BP47=0,91*'SEQ Apr 2022'!M47/100,(91*'SEQ Apr 2022'!M47/100)+'SEQ Apr 2022'!BP47/4)</f>
        <v>117.29899999999998</v>
      </c>
      <c r="D61" s="133">
        <f>IF('SEQ Apr 2022'!O47="",$C$39*$C$40*'SEQ Apr 2022'!N47/100,IF($C$39*$C$40&gt;='SEQ Apr 2022'!P47,('SEQ Apr 2022'!P47*'SEQ Apr 2022'!N47/100),($C$39*$C$40*'SEQ Apr 2022'!N47/100)))</f>
        <v>696.18181818181813</v>
      </c>
      <c r="E61" s="133">
        <f>IF(AND('SEQ Apr 2022'!R47&gt;0,'SEQ Apr 2022'!T47&gt;0),IF(($C$39*$C$40&lt;'SEQ Apr 2022'!T47),(0),($C$39*$C$40-'SEQ Apr 2022'!T47)*'SEQ Apr 2022'!U47/100),IF(AND('SEQ Apr 2022'!R47&gt;0,'SEQ Apr 2022'!T47=""),IF(($C$39*$C$40&lt;'SEQ Apr 2022'!R47+'SEQ Apr 2022'!P47),(0),(($C$39*$C$40-('SEQ Apr 2022'!R47+'SEQ Apr 2022'!P47))*'SEQ Apr 2022'!S47/100)),IF(AND('SEQ Apr 2022'!P47&gt;0,'SEQ Apr 2022'!R47=""&gt;0),IF(($C$39*$C$40&lt;'SEQ Apr 2022'!P47),(0),($C$39*$C$40-'SEQ Apr 2022'!P47)*'SEQ Apr 2022'!Q47/100),0)))</f>
        <v>0</v>
      </c>
      <c r="F61" s="134">
        <f>($C$39*$C$41)*'SEQ Apr 2022'!AF47/100</f>
        <v>245.31818181818176</v>
      </c>
      <c r="G61" s="135">
        <f t="shared" si="28"/>
        <v>1058.799</v>
      </c>
      <c r="H61" s="239">
        <f t="shared" si="29"/>
        <v>3766</v>
      </c>
      <c r="I61" s="239">
        <f t="shared" si="27"/>
        <v>4235.1959999999999</v>
      </c>
      <c r="J61" s="136">
        <f t="shared" si="30"/>
        <v>4658.7156000000004</v>
      </c>
      <c r="K61" s="137">
        <f>'SEQ Apr 2022'!BB47</f>
        <v>0</v>
      </c>
      <c r="L61" s="137">
        <f>'SEQ Apr 2022'!BC47</f>
        <v>0</v>
      </c>
      <c r="M61" s="137">
        <f>'SEQ Apr 2022'!BD47</f>
        <v>0</v>
      </c>
      <c r="N61" s="137">
        <f>'SEQ Apr 2022'!BE47</f>
        <v>0</v>
      </c>
      <c r="O61" s="144" t="str">
        <f t="shared" si="31"/>
        <v>No discount</v>
      </c>
      <c r="P61" s="226" t="str">
        <f t="shared" si="32"/>
        <v>Exclusive</v>
      </c>
      <c r="Q61" s="240">
        <f t="shared" si="33"/>
        <v>4235.1959999999999</v>
      </c>
      <c r="R61" s="240">
        <f t="shared" si="34"/>
        <v>4235.1959999999999</v>
      </c>
      <c r="S61" s="136">
        <f t="shared" si="36"/>
        <v>4658.7156000000004</v>
      </c>
      <c r="T61" s="136">
        <f t="shared" si="36"/>
        <v>4658.7156000000004</v>
      </c>
      <c r="U61" s="160">
        <f>'SEQ Apr 2022'!BL47</f>
        <v>0</v>
      </c>
      <c r="V61" s="161">
        <f>'SEQ Apr 2022'!BM47</f>
        <v>0</v>
      </c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</row>
    <row r="62" spans="1:41" ht="14" x14ac:dyDescent="0.15">
      <c r="A62" s="131" t="str">
        <f>'SEQ Apr 2022'!K48</f>
        <v>ReAmped Energy</v>
      </c>
      <c r="B62" s="132" t="str">
        <f>'SEQ Apr 2022'!L48</f>
        <v>Business</v>
      </c>
      <c r="C62" s="133">
        <f>IF('SEQ Apr 2022'!BP48=0,91*'SEQ Apr 2022'!M48/100,(91*'SEQ Apr 2022'!M48/100)+'SEQ Apr 2022'!BP48/4)</f>
        <v>76.878454545454545</v>
      </c>
      <c r="D62" s="133">
        <f>IF('SEQ Apr 2022'!O48="",$C$39*$C$40*'SEQ Apr 2022'!N48/100,IF($C$39*$C$40&gt;='SEQ Apr 2022'!P48,('SEQ Apr 2022'!P48*'SEQ Apr 2022'!N48/100),($C$39*$C$40*'SEQ Apr 2022'!N48/100)))</f>
        <v>688.86363636363637</v>
      </c>
      <c r="E62" s="133">
        <f>IF(AND('SEQ Apr 2022'!R48&gt;0,'SEQ Apr 2022'!T48&gt;0),IF(($C$39*$C$40&lt;'SEQ Apr 2022'!T48),(0),($C$39*$C$40-'SEQ Apr 2022'!T48)*'SEQ Apr 2022'!U48/100),IF(AND('SEQ Apr 2022'!R48&gt;0,'SEQ Apr 2022'!T48=""),IF(($C$39*$C$40&lt;'SEQ Apr 2022'!R48+'SEQ Apr 2022'!P48),(0),(($C$39*$C$40-('SEQ Apr 2022'!R48+'SEQ Apr 2022'!P48))*'SEQ Apr 2022'!S48/100)),IF(AND('SEQ Apr 2022'!P48&gt;0,'SEQ Apr 2022'!R48=""&gt;0),IF(($C$39*$C$40&lt;'SEQ Apr 2022'!P48),(0),($C$39*$C$40-'SEQ Apr 2022'!P48)*'SEQ Apr 2022'!Q48/100),0)))</f>
        <v>0</v>
      </c>
      <c r="F62" s="134">
        <f>($C$39*$C$41)*'SEQ Apr 2022'!AF48/100</f>
        <v>180.95454545454544</v>
      </c>
      <c r="G62" s="135">
        <f t="shared" si="28"/>
        <v>946.69663636363634</v>
      </c>
      <c r="H62" s="239">
        <f t="shared" si="29"/>
        <v>3479.272727272727</v>
      </c>
      <c r="I62" s="239">
        <f t="shared" si="27"/>
        <v>3786.7865454545454</v>
      </c>
      <c r="J62" s="136">
        <f t="shared" si="30"/>
        <v>4165.4652000000006</v>
      </c>
      <c r="K62" s="137">
        <f>'SEQ Apr 2022'!BB48</f>
        <v>0</v>
      </c>
      <c r="L62" s="137">
        <f>'SEQ Apr 2022'!BC48</f>
        <v>0</v>
      </c>
      <c r="M62" s="137">
        <f>'SEQ Apr 2022'!BD48</f>
        <v>0</v>
      </c>
      <c r="N62" s="137">
        <f>'SEQ Apr 2022'!BE48</f>
        <v>0</v>
      </c>
      <c r="O62" s="144" t="str">
        <f t="shared" si="31"/>
        <v>No discount</v>
      </c>
      <c r="P62" s="226" t="str">
        <f t="shared" si="32"/>
        <v>Exclusive</v>
      </c>
      <c r="Q62" s="240">
        <f t="shared" si="33"/>
        <v>3786.7865454545454</v>
      </c>
      <c r="R62" s="240">
        <f t="shared" si="34"/>
        <v>3786.7865454545454</v>
      </c>
      <c r="S62" s="136">
        <f t="shared" si="36"/>
        <v>4165.4652000000006</v>
      </c>
      <c r="T62" s="136">
        <f t="shared" si="36"/>
        <v>4165.4652000000006</v>
      </c>
      <c r="U62" s="160">
        <f>'SEQ Apr 2022'!BL48</f>
        <v>0</v>
      </c>
      <c r="V62" s="161">
        <f>'SEQ Apr 2022'!BM48</f>
        <v>0</v>
      </c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</row>
    <row r="63" spans="1:41" ht="14" x14ac:dyDescent="0.15">
      <c r="A63" s="131" t="str">
        <f>'SEQ Apr 2022'!K49</f>
        <v>Sumo Power</v>
      </c>
      <c r="B63" s="132" t="str">
        <f>'SEQ Apr 2022'!L49</f>
        <v>Freedom Business</v>
      </c>
      <c r="C63" s="133">
        <f>IF('SEQ Apr 2022'!BP49=0,91*'SEQ Apr 2022'!M49/100,(91*'SEQ Apr 2022'!M49/100)+'SEQ Apr 2022'!BP49/4)</f>
        <v>104.64999999999998</v>
      </c>
      <c r="D63" s="133">
        <f>IF('SEQ Apr 2022'!O49="",$C$39*$C$40*'SEQ Apr 2022'!N49/100,IF($C$39*$C$40&gt;='SEQ Apr 2022'!P49,('SEQ Apr 2022'!P49*'SEQ Apr 2022'!N49/100),($C$39*$C$40*'SEQ Apr 2022'!N49/100)))</f>
        <v>672</v>
      </c>
      <c r="E63" s="133">
        <f>IF(AND('SEQ Apr 2022'!R49&gt;0,'SEQ Apr 2022'!T49&gt;0),IF(($C$39*$C$40&lt;'SEQ Apr 2022'!T49),(0),($C$39*$C$40-'SEQ Apr 2022'!T49)*'SEQ Apr 2022'!U49/100),IF(AND('SEQ Apr 2022'!R49&gt;0,'SEQ Apr 2022'!T49=""),IF(($C$39*$C$40&lt;'SEQ Apr 2022'!R49+'SEQ Apr 2022'!P49),(0),(($C$39*$C$40-('SEQ Apr 2022'!R49+'SEQ Apr 2022'!P49))*'SEQ Apr 2022'!S49/100)),IF(AND('SEQ Apr 2022'!P49&gt;0,'SEQ Apr 2022'!R49=""&gt;0),IF(($C$39*$C$40&lt;'SEQ Apr 2022'!P49),(0),($C$39*$C$40-'SEQ Apr 2022'!P49)*'SEQ Apr 2022'!Q49/100),0)))</f>
        <v>0</v>
      </c>
      <c r="F63" s="134">
        <f>($C$39*$C$41)*'SEQ Apr 2022'!AF49/100</f>
        <v>200.99999999999997</v>
      </c>
      <c r="G63" s="135">
        <f t="shared" si="28"/>
        <v>977.65</v>
      </c>
      <c r="H63" s="239">
        <f t="shared" si="29"/>
        <v>3492</v>
      </c>
      <c r="I63" s="239">
        <f t="shared" si="27"/>
        <v>3910.6</v>
      </c>
      <c r="J63" s="136">
        <f t="shared" si="30"/>
        <v>4301.66</v>
      </c>
      <c r="K63" s="137">
        <f>'SEQ Apr 2022'!BB49</f>
        <v>0</v>
      </c>
      <c r="L63" s="137">
        <f>'SEQ Apr 2022'!BC49</f>
        <v>0</v>
      </c>
      <c r="M63" s="137">
        <f>'SEQ Apr 2022'!BD49</f>
        <v>0</v>
      </c>
      <c r="N63" s="137">
        <f>'SEQ Apr 2022'!BE49</f>
        <v>0</v>
      </c>
      <c r="O63" s="144" t="str">
        <f t="shared" si="31"/>
        <v>No discount</v>
      </c>
      <c r="P63" s="226" t="str">
        <f t="shared" si="32"/>
        <v>Exclusive</v>
      </c>
      <c r="Q63" s="240">
        <f t="shared" si="33"/>
        <v>3910.6</v>
      </c>
      <c r="R63" s="240">
        <f t="shared" si="34"/>
        <v>3910.6</v>
      </c>
      <c r="S63" s="136">
        <f t="shared" si="36"/>
        <v>4301.66</v>
      </c>
      <c r="T63" s="136">
        <f t="shared" si="36"/>
        <v>4301.66</v>
      </c>
      <c r="U63" s="160">
        <f>'SEQ Apr 2022'!BL49</f>
        <v>0</v>
      </c>
      <c r="V63" s="161">
        <f>'SEQ Apr 2022'!BM49</f>
        <v>0</v>
      </c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</row>
    <row r="64" spans="1:41" ht="14" x14ac:dyDescent="0.15">
      <c r="A64" s="131" t="str">
        <f>'SEQ Apr 2022'!K50</f>
        <v>Enova Energy</v>
      </c>
      <c r="B64" s="132" t="str">
        <f>'SEQ Apr 2022'!L50</f>
        <v>Business Economy Plus</v>
      </c>
      <c r="C64" s="133">
        <f>IF('SEQ Apr 2022'!BP50=0,91*'SEQ Apr 2022'!M50/100,(91*'SEQ Apr 2022'!M50/100)+'SEQ Apr 2022'!BP50/4)</f>
        <v>126.57272727272728</v>
      </c>
      <c r="D64" s="133">
        <f>IF('SEQ Apr 2022'!O50="",$C$39*$C$40*'SEQ Apr 2022'!N50/100,IF($C$39*$C$40&gt;='SEQ Apr 2022'!P50,('SEQ Apr 2022'!P50*'SEQ Apr 2022'!N50/100),($C$39*$C$40*'SEQ Apr 2022'!N50/100)))</f>
        <v>789.09090909090901</v>
      </c>
      <c r="E64" s="133">
        <f>IF(AND('SEQ Apr 2022'!R50&gt;0,'SEQ Apr 2022'!T50&gt;0),IF(($C$39*$C$40&lt;'SEQ Apr 2022'!T50),(0),($C$39*$C$40-'SEQ Apr 2022'!T50)*'SEQ Apr 2022'!U50/100),IF(AND('SEQ Apr 2022'!R50&gt;0,'SEQ Apr 2022'!T50=""),IF(($C$39*$C$40&lt;'SEQ Apr 2022'!R50+'SEQ Apr 2022'!P50),(0),(($C$39*$C$40-('SEQ Apr 2022'!R50+'SEQ Apr 2022'!P50))*'SEQ Apr 2022'!S50/100)),IF(AND('SEQ Apr 2022'!P50&gt;0,'SEQ Apr 2022'!R50=""&gt;0),IF(($C$39*$C$40&lt;'SEQ Apr 2022'!P50),(0),($C$39*$C$40-'SEQ Apr 2022'!P50)*'SEQ Apr 2022'!Q50/100),0)))</f>
        <v>0</v>
      </c>
      <c r="F64" s="134">
        <f>($C$39*$C$41)*'SEQ Apr 2022'!AF50/100</f>
        <v>204.54545454545453</v>
      </c>
      <c r="G64" s="135">
        <f t="shared" si="28"/>
        <v>1120.2090909090909</v>
      </c>
      <c r="H64" s="239">
        <f t="shared" si="29"/>
        <v>3974.5454545454545</v>
      </c>
      <c r="I64" s="239">
        <f t="shared" si="27"/>
        <v>4480.8363636363638</v>
      </c>
      <c r="J64" s="136">
        <f t="shared" si="30"/>
        <v>4928.920000000001</v>
      </c>
      <c r="K64" s="137">
        <f>'SEQ Apr 2022'!BB50</f>
        <v>0</v>
      </c>
      <c r="L64" s="137">
        <f>'SEQ Apr 2022'!BC50</f>
        <v>0</v>
      </c>
      <c r="M64" s="137">
        <f>'SEQ Apr 2022'!BD50</f>
        <v>0</v>
      </c>
      <c r="N64" s="137">
        <f>'SEQ Apr 2022'!BE50</f>
        <v>3</v>
      </c>
      <c r="O64" s="144" t="str">
        <f t="shared" si="31"/>
        <v>Pay-on-time off usage</v>
      </c>
      <c r="P64" s="226" t="str">
        <f t="shared" si="32"/>
        <v>Exclusive</v>
      </c>
      <c r="Q64" s="240">
        <f t="shared" si="33"/>
        <v>4480.8363636363638</v>
      </c>
      <c r="R64" s="240">
        <f t="shared" si="34"/>
        <v>4361.6000000000004</v>
      </c>
      <c r="S64" s="136">
        <f t="shared" si="36"/>
        <v>4928.920000000001</v>
      </c>
      <c r="T64" s="136">
        <f t="shared" si="36"/>
        <v>4797.7600000000011</v>
      </c>
      <c r="U64" s="160">
        <f>'SEQ Apr 2022'!BL50</f>
        <v>0</v>
      </c>
      <c r="V64" s="161">
        <f>'SEQ Apr 2022'!BM50</f>
        <v>0</v>
      </c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</row>
    <row r="65" spans="1:41" ht="14" x14ac:dyDescent="0.15">
      <c r="A65" s="131" t="str">
        <f>'SEQ Apr 2022'!K51</f>
        <v>Momentum Energy</v>
      </c>
      <c r="B65" s="132" t="str">
        <f>'SEQ Apr 2022'!L51</f>
        <v>SmilePower Flexi</v>
      </c>
      <c r="C65" s="133">
        <f>IF('SEQ Apr 2022'!BP51=0,91*'SEQ Apr 2022'!M51/100,(91*'SEQ Apr 2022'!M51/100)+'SEQ Apr 2022'!BP51/4)</f>
        <v>97.783636363636361</v>
      </c>
      <c r="D65" s="133">
        <f>IF('SEQ Apr 2022'!O51="",$C$39*$C$40*'SEQ Apr 2022'!N51/100,IF($C$39*$C$40&gt;='SEQ Apr 2022'!P51,('SEQ Apr 2022'!P51*'SEQ Apr 2022'!N51/100),($C$39*$C$40*'SEQ Apr 2022'!N51/100)))</f>
        <v>735.31818181818176</v>
      </c>
      <c r="E65" s="133">
        <f>IF(AND('SEQ Apr 2022'!R51&gt;0,'SEQ Apr 2022'!T51&gt;0),IF(($C$39*$C$40&lt;'SEQ Apr 2022'!T51),(0),($C$39*$C$40-'SEQ Apr 2022'!T51)*'SEQ Apr 2022'!U51/100),IF(AND('SEQ Apr 2022'!R51&gt;0,'SEQ Apr 2022'!T51=""),IF(($C$39*$C$40&lt;'SEQ Apr 2022'!R51+'SEQ Apr 2022'!P51),(0),(($C$39*$C$40-('SEQ Apr 2022'!R51+'SEQ Apr 2022'!P51))*'SEQ Apr 2022'!S51/100)),IF(AND('SEQ Apr 2022'!P51&gt;0,'SEQ Apr 2022'!R51=""&gt;0),IF(($C$39*$C$40&lt;'SEQ Apr 2022'!P51),(0),($C$39*$C$40-'SEQ Apr 2022'!P51)*'SEQ Apr 2022'!Q51/100),0)))</f>
        <v>0</v>
      </c>
      <c r="F65" s="134">
        <f>($C$39*$C$41)*'SEQ Apr 2022'!AF51/100</f>
        <v>231</v>
      </c>
      <c r="G65" s="135">
        <f t="shared" si="28"/>
        <v>1064.1018181818181</v>
      </c>
      <c r="H65" s="239">
        <f t="shared" si="29"/>
        <v>3865.272727272727</v>
      </c>
      <c r="I65" s="239">
        <f t="shared" si="27"/>
        <v>4256.4072727272724</v>
      </c>
      <c r="J65" s="136">
        <f t="shared" si="30"/>
        <v>4682.0479999999998</v>
      </c>
      <c r="K65" s="137">
        <f>'SEQ Apr 2022'!BB51</f>
        <v>0</v>
      </c>
      <c r="L65" s="137">
        <f>'SEQ Apr 2022'!BC51</f>
        <v>0</v>
      </c>
      <c r="M65" s="137">
        <f>'SEQ Apr 2022'!BD51</f>
        <v>0</v>
      </c>
      <c r="N65" s="137">
        <f>'SEQ Apr 2022'!BE51</f>
        <v>0</v>
      </c>
      <c r="O65" s="144" t="str">
        <f t="shared" si="31"/>
        <v>No discount</v>
      </c>
      <c r="P65" s="226" t="str">
        <f t="shared" si="32"/>
        <v>Exclusive</v>
      </c>
      <c r="Q65" s="240">
        <f t="shared" si="33"/>
        <v>4256.4072727272724</v>
      </c>
      <c r="R65" s="240">
        <f t="shared" si="34"/>
        <v>4256.4072727272724</v>
      </c>
      <c r="S65" s="136">
        <f t="shared" si="36"/>
        <v>4682.0479999999998</v>
      </c>
      <c r="T65" s="136">
        <f t="shared" si="36"/>
        <v>4682.0479999999998</v>
      </c>
      <c r="U65" s="160">
        <f>'SEQ Apr 2022'!BL51</f>
        <v>0</v>
      </c>
      <c r="V65" s="161">
        <f>'SEQ Apr 2022'!BM51</f>
        <v>0</v>
      </c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</row>
    <row r="66" spans="1:41" ht="14" x14ac:dyDescent="0.15">
      <c r="A66" s="131" t="str">
        <f>'SEQ Apr 2022'!K52</f>
        <v>Tango Energy</v>
      </c>
      <c r="B66" s="132" t="str">
        <f>'SEQ Apr 2022'!L52</f>
        <v>Business Select</v>
      </c>
      <c r="C66" s="133">
        <f>IF('SEQ Apr 2022'!BP52=0,91*'SEQ Apr 2022'!M52/100,(91*'SEQ Apr 2022'!M52/100)+'SEQ Apr 2022'!BP52/4)</f>
        <v>101.92</v>
      </c>
      <c r="D66" s="133">
        <f>IF('SEQ Apr 2022'!O52="",$C$39*$C$40*'SEQ Apr 2022'!N52/100,IF($C$39*$C$40&gt;='SEQ Apr 2022'!P52,('SEQ Apr 2022'!P52*'SEQ Apr 2022'!N52/100),($C$39*$C$40*'SEQ Apr 2022'!N52/100)))</f>
        <v>685.99999999999989</v>
      </c>
      <c r="E66" s="133">
        <f>IF(AND('SEQ Apr 2022'!R52&gt;0,'SEQ Apr 2022'!T52&gt;0),IF(($C$39*$C$40&lt;'SEQ Apr 2022'!T52),(0),($C$39*$C$40-'SEQ Apr 2022'!T52)*'SEQ Apr 2022'!U52/100),IF(AND('SEQ Apr 2022'!R52&gt;0,'SEQ Apr 2022'!T52=""),IF(($C$39*$C$40&lt;'SEQ Apr 2022'!R52+'SEQ Apr 2022'!P52),(0),(($C$39*$C$40-('SEQ Apr 2022'!R52+'SEQ Apr 2022'!P52))*'SEQ Apr 2022'!S52/100)),IF(AND('SEQ Apr 2022'!P52&gt;0,'SEQ Apr 2022'!R52=""&gt;0),IF(($C$39*$C$40&lt;'SEQ Apr 2022'!P52),(0),($C$39*$C$40-'SEQ Apr 2022'!P52)*'SEQ Apr 2022'!Q52/100),0)))</f>
        <v>0</v>
      </c>
      <c r="F66" s="134">
        <f>($C$39*$C$41)*'SEQ Apr 2022'!AF52/100</f>
        <v>163.49999999999997</v>
      </c>
      <c r="G66" s="135">
        <f t="shared" ref="G66:G67" si="37">SUM(C66:F66)</f>
        <v>951.41999999999985</v>
      </c>
      <c r="H66" s="239">
        <f t="shared" ref="H66:H67" si="38">(G66-C66)*4</f>
        <v>3397.9999999999995</v>
      </c>
      <c r="I66" s="239">
        <f t="shared" ref="I66:I67" si="39">G66*4</f>
        <v>3805.6799999999994</v>
      </c>
      <c r="J66" s="136">
        <f t="shared" ref="J66:J67" si="40">I66*1.1</f>
        <v>4186.2479999999996</v>
      </c>
      <c r="K66" s="137">
        <f>'SEQ Apr 2022'!BB52</f>
        <v>0</v>
      </c>
      <c r="L66" s="137">
        <f>'SEQ Apr 2022'!BC52</f>
        <v>0</v>
      </c>
      <c r="M66" s="137">
        <f>'SEQ Apr 2022'!BD52</f>
        <v>0</v>
      </c>
      <c r="N66" s="137">
        <f>'SEQ Apr 2022'!BE52</f>
        <v>0</v>
      </c>
      <c r="O66" s="144" t="str">
        <f t="shared" ref="O66:O67" si="41">IF(SUM(K66:N66)=0,"No discount",IF(K66&gt;0,"Guaranteed off bill",IF(L66&gt;0,"Guaranteed off usage",IF(M66&gt;0,"Pay-on-time off bill","Pay-on-time off usage"))))</f>
        <v>No discount</v>
      </c>
      <c r="P66" s="226" t="str">
        <f t="shared" ref="P66:P67" si="42">IF(OR(A66="Origin Energy",A66="Red Energy",A66="Powershop"),"Inclusive","Exclusive")</f>
        <v>Exclusive</v>
      </c>
      <c r="Q66" s="240">
        <f t="shared" ref="Q66:Q67" si="43">IF(AND(O66="Guaranteed off bill",P66="Inclusive"),((I66*1.1)-((I66*1.1)*K66/100))/1.1,IF(AND(O66="Guaranteed off usage",P66="Inclusive"),((I66*1.1)-((H66*1.1)*L66/100))/1.1,IF(AND(O66="Guaranteed off bill",P66="Exclusive"),I66-(I66*K66/100),IF(AND(O66="Guaranteed off usage",P66="Exclusive"),I66-(H66*L66/100),IF(P66="Inclusive",((I66*1.1))/1.1,I66)))))</f>
        <v>3805.6799999999994</v>
      </c>
      <c r="R66" s="240">
        <f t="shared" ref="R66:R67" si="44">IF(AND(O66="Pay-on-time off bill",P66="Inclusive"),((Q66*1.1)-((Q66*1.1)*M66/100))/1.1,IF(AND(O66="Pay-on-time off usage",P66="Inclusive"),((Q66*1.1)-((H66*1.1)*N66/100))/1.1,IF(AND(O66="Pay-on-time off bill",P66="Exclusive"),Q66-(Q66*M66/100),IF(AND(O66="Pay-on-time off usage",P66="Exclusive"),Q66-(H66*N66/100),IF(P66="Inclusive",((Q66*1.1))/1.1,Q66)))))</f>
        <v>3805.6799999999994</v>
      </c>
      <c r="S66" s="136">
        <f t="shared" ref="S66:S67" si="45">Q66*1.1</f>
        <v>4186.2479999999996</v>
      </c>
      <c r="T66" s="136">
        <f t="shared" ref="T66:T67" si="46">R66*1.1</f>
        <v>4186.2479999999996</v>
      </c>
      <c r="U66" s="160">
        <f>'SEQ Apr 2022'!BL52</f>
        <v>0</v>
      </c>
      <c r="V66" s="161">
        <f>'SEQ Apr 2022'!BM52</f>
        <v>0</v>
      </c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</row>
    <row r="67" spans="1:41" ht="15" thickBot="1" x14ac:dyDescent="0.2">
      <c r="A67" s="148" t="str">
        <f>'SEQ Apr 2022'!K53</f>
        <v>EziPower</v>
      </c>
      <c r="B67" s="149" t="str">
        <f>'SEQ Apr 2022'!L53</f>
        <v>Flexi Saver</v>
      </c>
      <c r="C67" s="166">
        <f>IF('SEQ Apr 2022'!BP53=0,91*'SEQ Apr 2022'!M53/100,(91*'SEQ Apr 2022'!M53/100)+'SEQ Apr 2022'!BP53/4)</f>
        <v>120.211</v>
      </c>
      <c r="D67" s="166">
        <f>IF('SEQ Apr 2022'!O53="",$C$39*$C$40*'SEQ Apr 2022'!N53/100,IF($C$39*$C$40&gt;='SEQ Apr 2022'!P53,('SEQ Apr 2022'!P53*'SEQ Apr 2022'!N53/100),($C$39*$C$40*'SEQ Apr 2022'!N53/100)))</f>
        <v>700.5090909090909</v>
      </c>
      <c r="E67" s="166">
        <f>IF(AND('SEQ Apr 2022'!R53&gt;0,'SEQ Apr 2022'!T53&gt;0),IF(($C$39*$C$40&lt;'SEQ Apr 2022'!T53),(0),($C$39*$C$40-'SEQ Apr 2022'!T53)*'SEQ Apr 2022'!U53/100),IF(AND('SEQ Apr 2022'!R53&gt;0,'SEQ Apr 2022'!T53=""),IF(($C$39*$C$40&lt;'SEQ Apr 2022'!R53+'SEQ Apr 2022'!P53),(0),(($C$39*$C$40-('SEQ Apr 2022'!R53+'SEQ Apr 2022'!P53))*'SEQ Apr 2022'!S53/100)),IF(AND('SEQ Apr 2022'!P53&gt;0,'SEQ Apr 2022'!R53=""&gt;0),IF(($C$39*$C$40&lt;'SEQ Apr 2022'!P53),(0),($C$39*$C$40-'SEQ Apr 2022'!P53)*'SEQ Apr 2022'!Q53/100),0)))</f>
        <v>0</v>
      </c>
      <c r="F67" s="173">
        <f>($C$39*$C$41)*'SEQ Apr 2022'!AF53/100</f>
        <v>227.52272727272725</v>
      </c>
      <c r="G67" s="167">
        <f t="shared" si="37"/>
        <v>1048.2428181818182</v>
      </c>
      <c r="H67" s="241">
        <f t="shared" si="38"/>
        <v>3712.1272727272726</v>
      </c>
      <c r="I67" s="241">
        <f t="shared" si="39"/>
        <v>4192.9712727272727</v>
      </c>
      <c r="J67" s="168">
        <f t="shared" si="40"/>
        <v>4612.2683999999999</v>
      </c>
      <c r="K67" s="153">
        <f>'SEQ Apr 2022'!BB53</f>
        <v>0</v>
      </c>
      <c r="L67" s="153">
        <f>'SEQ Apr 2022'!BC53</f>
        <v>0</v>
      </c>
      <c r="M67" s="153">
        <f>'SEQ Apr 2022'!BD53</f>
        <v>0</v>
      </c>
      <c r="N67" s="153">
        <f>'SEQ Apr 2022'!BE53</f>
        <v>0</v>
      </c>
      <c r="O67" s="154" t="str">
        <f t="shared" si="41"/>
        <v>No discount</v>
      </c>
      <c r="P67" s="227" t="str">
        <f t="shared" si="42"/>
        <v>Exclusive</v>
      </c>
      <c r="Q67" s="244">
        <f t="shared" si="43"/>
        <v>4192.9712727272727</v>
      </c>
      <c r="R67" s="244">
        <f t="shared" si="44"/>
        <v>4192.9712727272727</v>
      </c>
      <c r="S67" s="168">
        <f t="shared" si="45"/>
        <v>4612.2683999999999</v>
      </c>
      <c r="T67" s="168">
        <f t="shared" si="46"/>
        <v>4612.2683999999999</v>
      </c>
      <c r="U67" s="170">
        <f>'SEQ Apr 2022'!BL53</f>
        <v>0</v>
      </c>
      <c r="V67" s="165">
        <f>'SEQ Apr 2022'!BM53</f>
        <v>0</v>
      </c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</row>
    <row r="68" spans="1:41" ht="14" x14ac:dyDescent="0.15">
      <c r="A68" s="94"/>
      <c r="B68" s="94"/>
      <c r="C68" s="94"/>
      <c r="D68" s="94"/>
      <c r="E68" s="94"/>
      <c r="F68" s="94"/>
      <c r="G68" s="94"/>
      <c r="H68" s="94"/>
      <c r="I68" s="94"/>
      <c r="J68" s="94"/>
      <c r="K68" s="94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</row>
    <row r="69" spans="1:41" ht="15" thickBot="1" x14ac:dyDescent="0.2">
      <c r="A69" s="94"/>
      <c r="B69" s="94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</row>
    <row r="70" spans="1:41" ht="14" x14ac:dyDescent="0.15">
      <c r="A70" s="72" t="s">
        <v>220</v>
      </c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3"/>
      <c r="U70" s="73"/>
      <c r="V70" s="74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</row>
    <row r="71" spans="1:41" ht="14" x14ac:dyDescent="0.15">
      <c r="A71" s="75" t="s">
        <v>198</v>
      </c>
      <c r="B71" s="47"/>
      <c r="C71" s="91">
        <v>5000</v>
      </c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76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</row>
    <row r="72" spans="1:41" ht="14" x14ac:dyDescent="0.15">
      <c r="A72" s="75" t="s">
        <v>266</v>
      </c>
      <c r="B72" s="47"/>
      <c r="C72" s="92">
        <v>0.7</v>
      </c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76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</row>
    <row r="73" spans="1:41" ht="14" x14ac:dyDescent="0.15">
      <c r="A73" s="75" t="s">
        <v>218</v>
      </c>
      <c r="B73" s="47"/>
      <c r="C73" s="92">
        <v>0.3</v>
      </c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76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</row>
    <row r="74" spans="1:41" ht="14" x14ac:dyDescent="0.15">
      <c r="A74" s="75"/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76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</row>
    <row r="75" spans="1:41" ht="75" x14ac:dyDescent="0.15">
      <c r="A75" s="276" t="s">
        <v>144</v>
      </c>
      <c r="B75" s="122" t="s">
        <v>320</v>
      </c>
      <c r="C75" s="120" t="s">
        <v>204</v>
      </c>
      <c r="D75" s="120" t="s">
        <v>465</v>
      </c>
      <c r="E75" s="120" t="s">
        <v>205</v>
      </c>
      <c r="F75" s="122" t="s">
        <v>219</v>
      </c>
      <c r="G75" s="120" t="s">
        <v>206</v>
      </c>
      <c r="H75" s="277" t="s">
        <v>570</v>
      </c>
      <c r="I75" s="278" t="s">
        <v>207</v>
      </c>
      <c r="J75" s="123" t="s">
        <v>23</v>
      </c>
      <c r="K75" s="124" t="s">
        <v>286</v>
      </c>
      <c r="L75" s="124" t="s">
        <v>287</v>
      </c>
      <c r="M75" s="124" t="s">
        <v>288</v>
      </c>
      <c r="N75" s="124" t="s">
        <v>289</v>
      </c>
      <c r="O75" s="279" t="s">
        <v>571</v>
      </c>
      <c r="P75" s="279" t="s">
        <v>572</v>
      </c>
      <c r="Q75" s="280" t="s">
        <v>574</v>
      </c>
      <c r="R75" s="280" t="s">
        <v>575</v>
      </c>
      <c r="S75" s="125" t="s">
        <v>271</v>
      </c>
      <c r="T75" s="125" t="s">
        <v>272</v>
      </c>
      <c r="U75" s="124" t="s">
        <v>263</v>
      </c>
      <c r="V75" s="127" t="s">
        <v>264</v>
      </c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</row>
    <row r="76" spans="1:41" ht="14" x14ac:dyDescent="0.15">
      <c r="A76" s="131" t="str">
        <f>'SEQ Apr 2022'!K54</f>
        <v>AGL</v>
      </c>
      <c r="B76" s="132" t="str">
        <f>'SEQ Apr 2022'!L54</f>
        <v>Business Value Saver</v>
      </c>
      <c r="C76" s="133">
        <f>IF('SEQ Apr 2022'!BP54=0,91*'SEQ Apr 2022'!M54/100,(91*'SEQ Apr 2022'!M54/100)+'SEQ Apr 2022'!BP54/4)</f>
        <v>92.331909090909079</v>
      </c>
      <c r="D76" s="133">
        <f>IF('SEQ Apr 2022'!O54="",$C$71*$C$72*'SEQ Apr 2022'!N54/100,IF($C$71*$C$72&gt;='SEQ Apr 2022'!P54,('SEQ Apr 2022'!P54*'SEQ Apr 2022'!N54/100),($C$71*$C$72*'SEQ Apr 2022'!N54/100)))</f>
        <v>753.77272727272725</v>
      </c>
      <c r="E76" s="133">
        <f>IF(AND('SEQ Apr 2022'!R54&gt;0,'SEQ Apr 2022'!T54&gt;0),IF(($C$71*$C$72&lt;'SEQ Apr 2022'!T54),(0),($C$71*$C$72-'SEQ Apr 2022'!T54)*'SEQ Apr 2022'!U54/100),IF(AND('SEQ Apr 2022'!R54&gt;0,'SEQ Apr 2022'!T54=""),IF(($C$71*$C$72&lt;'SEQ Apr 2022'!R54+'SEQ Apr 2022'!P54),(0),(($C$71*$C$72-('SEQ Apr 2022'!R54+'SEQ Apr 2022'!P54))*'SEQ Apr 2022'!S54/100)),IF(AND('SEQ Apr 2022'!P54&gt;0,'SEQ Apr 2022'!R54=""&gt;0),IF(($C$71*$C$72&lt;'SEQ Apr 2022'!P54),(0),($C$71*$C$72-'SEQ Apr 2022'!P54)*'SEQ Apr 2022'!Q54/100),0)))</f>
        <v>0</v>
      </c>
      <c r="F76" s="134">
        <f>($C$71*$C$73)*'SEQ Apr 2022'!W54/100</f>
        <v>254.04545454545453</v>
      </c>
      <c r="G76" s="135">
        <f>SUM(C76:F76)</f>
        <v>1100.150090909091</v>
      </c>
      <c r="H76" s="239">
        <f>(G76-C76)*4</f>
        <v>4031.2727272727275</v>
      </c>
      <c r="I76" s="239">
        <f t="shared" ref="I76:I97" si="47">G76*4</f>
        <v>4400.6003636363639</v>
      </c>
      <c r="J76" s="136">
        <f>I76*1.1</f>
        <v>4840.6604000000007</v>
      </c>
      <c r="K76" s="137">
        <f>'SEQ Apr 2022'!BB54</f>
        <v>0</v>
      </c>
      <c r="L76" s="137">
        <f>'SEQ Apr 2022'!BC54</f>
        <v>0</v>
      </c>
      <c r="M76" s="137">
        <f>'SEQ Apr 2022'!BD54</f>
        <v>0</v>
      </c>
      <c r="N76" s="137">
        <f>'SEQ Apr 2022'!BE54</f>
        <v>0</v>
      </c>
      <c r="O76" s="144" t="str">
        <f>IF(SUM(K76:N76)=0,"No discount",IF(K76&gt;0,"Guaranteed off bill",IF(L76&gt;0,"Guaranteed off usage",IF(M76&gt;0,"Pay-on-time off bill","Pay-on-time off usage"))))</f>
        <v>No discount</v>
      </c>
      <c r="P76" s="226" t="str">
        <f>IF(OR(A76="Origin Energy",A76="Red Energy",A76="Powershop"),"Inclusive","Exclusive")</f>
        <v>Exclusive</v>
      </c>
      <c r="Q76" s="240">
        <f>IF(AND(O76="Guaranteed off bill",P76="Inclusive"),((I76*1.1)-((I76*1.1)*K76/100))/1.1,IF(AND(O76="Guaranteed off usage",P76="Inclusive"),((I76*1.1)-((H76*1.1)*L76/100))/1.1,IF(AND(O76="Guaranteed off bill",P76="Exclusive"),I76-(I76*K76/100),IF(AND(O76="Guaranteed off usage",P76="Exclusive"),I76-(H76*L76/100),IF(P76="Inclusive",((I76*1.1))/1.1,I76)))))</f>
        <v>4400.6003636363639</v>
      </c>
      <c r="R76" s="240">
        <f>IF(AND(O76="Pay-on-time off bill",P76="Inclusive"),((Q76*1.1)-((Q76*1.1)*M76/100))/1.1,IF(AND(O76="Pay-on-time off usage",P76="Inclusive"),((Q76*1.1)-((H76*1.1)*N76/100))/1.1,IF(AND(O76="Pay-on-time off bill",P76="Exclusive"),Q76-(Q76*M76/100),IF(AND(O76="Pay-on-time off usage",P76="Exclusive"),Q76-(H76*N76/100),IF(P76="Inclusive",((Q76*1.1))/1.1,Q76)))))</f>
        <v>4400.6003636363639</v>
      </c>
      <c r="S76" s="136">
        <f>Q76*1.1</f>
        <v>4840.6604000000007</v>
      </c>
      <c r="T76" s="136">
        <f>R76*1.1</f>
        <v>4840.6604000000007</v>
      </c>
      <c r="U76" s="160">
        <f>'SEQ Apr 2022'!BL54</f>
        <v>0</v>
      </c>
      <c r="V76" s="161">
        <f>'SEQ Apr 2022'!BM54</f>
        <v>0</v>
      </c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</row>
    <row r="77" spans="1:41" ht="14" x14ac:dyDescent="0.15">
      <c r="A77" s="131" t="str">
        <f>'SEQ Apr 2022'!K55</f>
        <v>Diamond Energy</v>
      </c>
      <c r="B77" s="132" t="str">
        <f>'SEQ Apr 2022'!L55</f>
        <v>Renewable Saver POT</v>
      </c>
      <c r="C77" s="133">
        <f>IF('SEQ Apr 2022'!BP55=0,91*'SEQ Apr 2022'!M55/100,(91*'SEQ Apr 2022'!M55/100)+'SEQ Apr 2022'!BP55/4)</f>
        <v>113.67554545454544</v>
      </c>
      <c r="D77" s="133">
        <f>IF('SEQ Apr 2022'!O55="",$C$71*$C$72*'SEQ Apr 2022'!N55/100,IF($C$71*$C$72&gt;='SEQ Apr 2022'!P55,('SEQ Apr 2022'!P55*'SEQ Apr 2022'!N55/100),($C$71*$C$72*'SEQ Apr 2022'!N55/100)))</f>
        <v>835.86363636363637</v>
      </c>
      <c r="E77" s="133">
        <f>IF(AND('SEQ Apr 2022'!R55&gt;0,'SEQ Apr 2022'!T55&gt;0),IF(($C$71*$C$72&lt;'SEQ Apr 2022'!T55),(0),($C$71*$C$72-'SEQ Apr 2022'!T55)*'SEQ Apr 2022'!U55/100),IF(AND('SEQ Apr 2022'!R55&gt;0,'SEQ Apr 2022'!T55=""),IF(($C$71*$C$72&lt;'SEQ Apr 2022'!R55+'SEQ Apr 2022'!P55),(0),(($C$71*$C$72-('SEQ Apr 2022'!R55+'SEQ Apr 2022'!P55))*'SEQ Apr 2022'!S55/100)),IF(AND('SEQ Apr 2022'!P55&gt;0,'SEQ Apr 2022'!R55=""&gt;0),IF(($C$71*$C$72&lt;'SEQ Apr 2022'!P55),(0),($C$71*$C$72-'SEQ Apr 2022'!P55)*'SEQ Apr 2022'!Q55/100),0)))</f>
        <v>0</v>
      </c>
      <c r="F77" s="134">
        <f>($C$71*$C$73)*'SEQ Apr 2022'!W55/100</f>
        <v>280.77272727272725</v>
      </c>
      <c r="G77" s="135">
        <f t="shared" ref="G77:G97" si="48">SUM(C77:F77)</f>
        <v>1230.311909090909</v>
      </c>
      <c r="H77" s="239">
        <f t="shared" ref="H77:H97" si="49">(G77-C77)*4</f>
        <v>4466.545454545454</v>
      </c>
      <c r="I77" s="239">
        <f t="shared" si="47"/>
        <v>4921.247636363636</v>
      </c>
      <c r="J77" s="136">
        <f t="shared" ref="J77:J97" si="50">I77*1.1</f>
        <v>5413.3724000000002</v>
      </c>
      <c r="K77" s="137">
        <f>'SEQ Apr 2022'!BB55</f>
        <v>0</v>
      </c>
      <c r="L77" s="137">
        <f>'SEQ Apr 2022'!BC55</f>
        <v>0</v>
      </c>
      <c r="M77" s="137">
        <f>'SEQ Apr 2022'!BD55</f>
        <v>7</v>
      </c>
      <c r="N77" s="137">
        <f>'SEQ Apr 2022'!BE55</f>
        <v>0</v>
      </c>
      <c r="O77" s="144" t="str">
        <f t="shared" ref="O77" si="51">IF(SUM(K77:N77)=0,"No discount",IF(K77&gt;0,"Guaranteed off bill",IF(L77&gt;0,"Guaranteed off usage",IF(M77&gt;0,"Pay-on-time off bill","Pay-on-time off usage"))))</f>
        <v>Pay-on-time off bill</v>
      </c>
      <c r="P77" s="226" t="str">
        <f t="shared" ref="P77:P97" si="52">IF(OR(A77="Origin Energy",A77="Red Energy",A77="Powershop"),"Inclusive","Exclusive")</f>
        <v>Exclusive</v>
      </c>
      <c r="Q77" s="240">
        <f t="shared" ref="Q77:Q97" si="53">IF(AND(O77="Guaranteed off bill",P77="Inclusive"),((I77*1.1)-((I77*1.1)*K77/100))/1.1,IF(AND(O77="Guaranteed off usage",P77="Inclusive"),((I77*1.1)-((H77*1.1)*L77/100))/1.1,IF(AND(O77="Guaranteed off bill",P77="Exclusive"),I77-(I77*K77/100),IF(AND(O77="Guaranteed off usage",P77="Exclusive"),I77-(H77*L77/100),IF(P77="Inclusive",((I77*1.1))/1.1,I77)))))</f>
        <v>4921.247636363636</v>
      </c>
      <c r="R77" s="240">
        <f t="shared" ref="R77:R97" si="54">IF(AND(O77="Pay-on-time off bill",P77="Inclusive"),((Q77*1.1)-((Q77*1.1)*M77/100))/1.1,IF(AND(O77="Pay-on-time off usage",P77="Inclusive"),((Q77*1.1)-((H77*1.1)*N77/100))/1.1,IF(AND(O77="Pay-on-time off bill",P77="Exclusive"),Q77-(Q77*M77/100),IF(AND(O77="Pay-on-time off usage",P77="Exclusive"),Q77-(H77*N77/100),IF(P77="Inclusive",((Q77*1.1))/1.1,Q77)))))</f>
        <v>4576.7603018181817</v>
      </c>
      <c r="S77" s="136">
        <f t="shared" ref="S77:T92" si="55">Q77*1.1</f>
        <v>5413.3724000000002</v>
      </c>
      <c r="T77" s="136">
        <f t="shared" si="55"/>
        <v>5034.4363320000002</v>
      </c>
      <c r="U77" s="160">
        <f>'SEQ Apr 2022'!BL55</f>
        <v>0</v>
      </c>
      <c r="V77" s="161">
        <f>'SEQ Apr 2022'!BM55</f>
        <v>0</v>
      </c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</row>
    <row r="78" spans="1:41" ht="14" x14ac:dyDescent="0.15">
      <c r="A78" s="131" t="str">
        <f>'SEQ Apr 2022'!K56</f>
        <v>EnergyAustralia</v>
      </c>
      <c r="B78" s="132" t="str">
        <f>'SEQ Apr 2022'!L56</f>
        <v>Total Plan</v>
      </c>
      <c r="C78" s="133">
        <f>IF('SEQ Apr 2022'!BP56=0,91*'SEQ Apr 2022'!M56/100,(91*'SEQ Apr 2022'!M56/100)+'SEQ Apr 2022'!BP56/4)</f>
        <v>110.10999999999999</v>
      </c>
      <c r="D78" s="133">
        <f>IF('SEQ Apr 2022'!O56="",$C$71*$C$72*'SEQ Apr 2022'!N56/100,IF($C$71*$C$72&gt;='SEQ Apr 2022'!P56,('SEQ Apr 2022'!P56*'SEQ Apr 2022'!N56/100),($C$71*$C$72*'SEQ Apr 2022'!N56/100)))</f>
        <v>874.99999999999989</v>
      </c>
      <c r="E78" s="133">
        <f>IF(AND('SEQ Apr 2022'!R56&gt;0,'SEQ Apr 2022'!T56&gt;0),IF(($C$71*$C$72&lt;'SEQ Apr 2022'!T56),(0),($C$71*$C$72-'SEQ Apr 2022'!T56)*'SEQ Apr 2022'!U56/100),IF(AND('SEQ Apr 2022'!R56&gt;0,'SEQ Apr 2022'!T56=""),IF(($C$71*$C$72&lt;'SEQ Apr 2022'!R56+'SEQ Apr 2022'!P56),(0),(($C$71*$C$72-('SEQ Apr 2022'!R56+'SEQ Apr 2022'!P56))*'SEQ Apr 2022'!S56/100)),IF(AND('SEQ Apr 2022'!P56&gt;0,'SEQ Apr 2022'!R56=""&gt;0),IF(($C$71*$C$72&lt;'SEQ Apr 2022'!P56),(0),($C$71*$C$72-'SEQ Apr 2022'!P56)*'SEQ Apr 2022'!Q56/100),0)))</f>
        <v>0</v>
      </c>
      <c r="F78" s="134">
        <f>($C$71*$C$73)*'SEQ Apr 2022'!W56/100</f>
        <v>311.99999999999994</v>
      </c>
      <c r="G78" s="135">
        <f t="shared" si="48"/>
        <v>1297.1099999999999</v>
      </c>
      <c r="H78" s="239">
        <f t="shared" si="49"/>
        <v>4748</v>
      </c>
      <c r="I78" s="239">
        <f t="shared" si="47"/>
        <v>5188.4399999999996</v>
      </c>
      <c r="J78" s="136">
        <f t="shared" si="50"/>
        <v>5707.2839999999997</v>
      </c>
      <c r="K78" s="137">
        <f>'SEQ Apr 2022'!BB56</f>
        <v>13</v>
      </c>
      <c r="L78" s="137">
        <f>'SEQ Apr 2022'!BC56</f>
        <v>0</v>
      </c>
      <c r="M78" s="137">
        <f>'SEQ Apr 2022'!BD56</f>
        <v>0</v>
      </c>
      <c r="N78" s="137">
        <f>'SEQ Apr 2022'!BE56</f>
        <v>0</v>
      </c>
      <c r="O78" s="144" t="str">
        <f t="shared" ref="O78:O96" si="56">IF(SUM(K78:N78)=0,"No discount",IF(K78&gt;0,"Guaranteed off bill",IF(L78&gt;0,"Guaranteed off usage",IF(M78&gt;0,"Pay-on-time off bill","Pay-on-time off usage"))))</f>
        <v>Guaranteed off bill</v>
      </c>
      <c r="P78" s="226" t="str">
        <f t="shared" si="52"/>
        <v>Exclusive</v>
      </c>
      <c r="Q78" s="240">
        <f t="shared" si="53"/>
        <v>4513.9427999999998</v>
      </c>
      <c r="R78" s="240">
        <f t="shared" si="54"/>
        <v>4513.9427999999998</v>
      </c>
      <c r="S78" s="136">
        <f t="shared" si="55"/>
        <v>4965.3370800000002</v>
      </c>
      <c r="T78" s="136">
        <f t="shared" si="55"/>
        <v>4965.3370800000002</v>
      </c>
      <c r="U78" s="160">
        <f>'SEQ Apr 2022'!BL56</f>
        <v>0</v>
      </c>
      <c r="V78" s="161">
        <f>'SEQ Apr 2022'!BM56</f>
        <v>0</v>
      </c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</row>
    <row r="79" spans="1:41" ht="14" x14ac:dyDescent="0.15">
      <c r="A79" s="131" t="str">
        <f>'SEQ Apr 2022'!K57</f>
        <v>Origin Energy</v>
      </c>
      <c r="B79" s="132" t="str">
        <f>'SEQ Apr 2022'!L57</f>
        <v>Go Variable</v>
      </c>
      <c r="C79" s="133">
        <f>IF('SEQ Apr 2022'!BP57=0,91*'SEQ Apr 2022'!M57/100,(91*'SEQ Apr 2022'!M57/100)+'SEQ Apr 2022'!BP57/4)</f>
        <v>101.74627272727271</v>
      </c>
      <c r="D79" s="133">
        <f>IF('SEQ Apr 2022'!O57="",$C$71*$C$72*'SEQ Apr 2022'!N57/100,IF($C$71*$C$72&gt;='SEQ Apr 2022'!P57,('SEQ Apr 2022'!P57*'SEQ Apr 2022'!N57/100),($C$71*$C$72*'SEQ Apr 2022'!N57/100)))</f>
        <v>741.36363636363637</v>
      </c>
      <c r="E79" s="133">
        <f>IF(AND('SEQ Apr 2022'!R57&gt;0,'SEQ Apr 2022'!T57&gt;0),IF(($C$71*$C$72&lt;'SEQ Apr 2022'!T57),(0),($C$71*$C$72-'SEQ Apr 2022'!T57)*'SEQ Apr 2022'!U57/100),IF(AND('SEQ Apr 2022'!R57&gt;0,'SEQ Apr 2022'!T57=""),IF(($C$71*$C$72&lt;'SEQ Apr 2022'!R57+'SEQ Apr 2022'!P57),(0),(($C$71*$C$72-('SEQ Apr 2022'!R57+'SEQ Apr 2022'!P57))*'SEQ Apr 2022'!S57/100)),IF(AND('SEQ Apr 2022'!P57&gt;0,'SEQ Apr 2022'!R57=""&gt;0),IF(($C$71*$C$72&lt;'SEQ Apr 2022'!P57),(0),($C$71*$C$72-'SEQ Apr 2022'!P57)*'SEQ Apr 2022'!Q57/100),0)))</f>
        <v>0</v>
      </c>
      <c r="F79" s="134">
        <f>($C$71*$C$73)*'SEQ Apr 2022'!W57/100</f>
        <v>272.4545454545455</v>
      </c>
      <c r="G79" s="135">
        <f t="shared" si="48"/>
        <v>1115.5644545454547</v>
      </c>
      <c r="H79" s="239">
        <f t="shared" si="49"/>
        <v>4055.2727272727279</v>
      </c>
      <c r="I79" s="239">
        <f t="shared" si="47"/>
        <v>4462.2578181818189</v>
      </c>
      <c r="J79" s="136">
        <f t="shared" si="50"/>
        <v>4908.4836000000014</v>
      </c>
      <c r="K79" s="137">
        <f>'SEQ Apr 2022'!BB57</f>
        <v>0</v>
      </c>
      <c r="L79" s="137">
        <f>'SEQ Apr 2022'!BC57</f>
        <v>0</v>
      </c>
      <c r="M79" s="137">
        <f>'SEQ Apr 2022'!BD57</f>
        <v>0</v>
      </c>
      <c r="N79" s="137">
        <f>'SEQ Apr 2022'!BE57</f>
        <v>0</v>
      </c>
      <c r="O79" s="144" t="str">
        <f t="shared" si="56"/>
        <v>No discount</v>
      </c>
      <c r="P79" s="226" t="str">
        <f t="shared" si="52"/>
        <v>Inclusive</v>
      </c>
      <c r="Q79" s="240">
        <f t="shared" si="53"/>
        <v>4462.2578181818189</v>
      </c>
      <c r="R79" s="240">
        <f t="shared" si="54"/>
        <v>4462.2578181818189</v>
      </c>
      <c r="S79" s="136">
        <f t="shared" si="55"/>
        <v>4908.4836000000014</v>
      </c>
      <c r="T79" s="136">
        <f t="shared" si="55"/>
        <v>4908.4836000000014</v>
      </c>
      <c r="U79" s="160">
        <f>'SEQ Apr 2022'!BL57</f>
        <v>0</v>
      </c>
      <c r="V79" s="161">
        <f>'SEQ Apr 2022'!BM57</f>
        <v>0</v>
      </c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</row>
    <row r="80" spans="1:41" ht="14" x14ac:dyDescent="0.15">
      <c r="A80" s="131" t="str">
        <f>'SEQ Apr 2022'!K58</f>
        <v>Powershop</v>
      </c>
      <c r="B80" s="132" t="str">
        <f>'SEQ Apr 2022'!L58</f>
        <v>100% Carbon Neutral</v>
      </c>
      <c r="C80" s="133">
        <f>IF('SEQ Apr 2022'!BP58=0,91*'SEQ Apr 2022'!M58/100,(91*'SEQ Apr 2022'!M58/100)+'SEQ Apr 2022'!BP58/4)</f>
        <v>128.30999999999997</v>
      </c>
      <c r="D80" s="133">
        <f>IF('SEQ Apr 2022'!O58="",$C$71*$C$72*'SEQ Apr 2022'!N58/100,IF($C$71*$C$72&gt;='SEQ Apr 2022'!P58,('SEQ Apr 2022'!P58*'SEQ Apr 2022'!N58/100),($C$71*$C$72*'SEQ Apr 2022'!N58/100)))</f>
        <v>839.99999999999989</v>
      </c>
      <c r="E80" s="133">
        <f>IF(AND('SEQ Apr 2022'!R58&gt;0,'SEQ Apr 2022'!T58&gt;0),IF(($C$71*$C$72&lt;'SEQ Apr 2022'!T58),(0),($C$71*$C$72-'SEQ Apr 2022'!T58)*'SEQ Apr 2022'!U58/100),IF(AND('SEQ Apr 2022'!R58&gt;0,'SEQ Apr 2022'!T58=""),IF(($C$71*$C$72&lt;'SEQ Apr 2022'!R58+'SEQ Apr 2022'!P58),(0),(($C$71*$C$72-('SEQ Apr 2022'!R58+'SEQ Apr 2022'!P58))*'SEQ Apr 2022'!S58/100)),IF(AND('SEQ Apr 2022'!P58&gt;0,'SEQ Apr 2022'!R58=""&gt;0),IF(($C$71*$C$72&lt;'SEQ Apr 2022'!P58),(0),($C$71*$C$72-'SEQ Apr 2022'!P58)*'SEQ Apr 2022'!Q58/100),0)))</f>
        <v>0</v>
      </c>
      <c r="F80" s="134">
        <f>($C$71*$C$73)*'SEQ Apr 2022'!W58/100</f>
        <v>300</v>
      </c>
      <c r="G80" s="135">
        <f t="shared" si="48"/>
        <v>1268.31</v>
      </c>
      <c r="H80" s="239">
        <f t="shared" si="49"/>
        <v>4560</v>
      </c>
      <c r="I80" s="239">
        <f t="shared" si="47"/>
        <v>5073.24</v>
      </c>
      <c r="J80" s="136">
        <f t="shared" si="50"/>
        <v>5580.5640000000003</v>
      </c>
      <c r="K80" s="137">
        <f>'SEQ Apr 2022'!BB58</f>
        <v>0</v>
      </c>
      <c r="L80" s="137">
        <f>'SEQ Apr 2022'!BC58</f>
        <v>0</v>
      </c>
      <c r="M80" s="137">
        <f>'SEQ Apr 2022'!BD58</f>
        <v>0</v>
      </c>
      <c r="N80" s="137">
        <f>'SEQ Apr 2022'!BE58</f>
        <v>0</v>
      </c>
      <c r="O80" s="144" t="str">
        <f t="shared" si="56"/>
        <v>No discount</v>
      </c>
      <c r="P80" s="226" t="str">
        <f t="shared" si="52"/>
        <v>Inclusive</v>
      </c>
      <c r="Q80" s="240">
        <f t="shared" si="53"/>
        <v>5073.24</v>
      </c>
      <c r="R80" s="240">
        <f t="shared" si="54"/>
        <v>5073.24</v>
      </c>
      <c r="S80" s="136">
        <f t="shared" si="55"/>
        <v>5580.5640000000003</v>
      </c>
      <c r="T80" s="136">
        <f t="shared" si="55"/>
        <v>5580.5640000000003</v>
      </c>
      <c r="U80" s="160">
        <f>'SEQ Apr 2022'!BL58</f>
        <v>0</v>
      </c>
      <c r="V80" s="161">
        <f>'SEQ Apr 2022'!BM58</f>
        <v>0</v>
      </c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</row>
    <row r="81" spans="1:41" ht="14" x14ac:dyDescent="0.15">
      <c r="A81" s="131" t="str">
        <f>'SEQ Apr 2022'!K59</f>
        <v>Energy Locals</v>
      </c>
      <c r="B81" s="132" t="str">
        <f>'SEQ Apr 2022'!L59</f>
        <v>Business Member</v>
      </c>
      <c r="C81" s="133">
        <f>IF('SEQ Apr 2022'!BP59=0,91*'SEQ Apr 2022'!M59/100,(91*'SEQ Apr 2022'!M59/100)+'SEQ Apr 2022'!BP59/4)</f>
        <v>125.27727272727272</v>
      </c>
      <c r="D81" s="133">
        <f>IF('SEQ Apr 2022'!O59="",$C$71*$C$72*'SEQ Apr 2022'!N59/100,IF($C$71*$C$72&gt;='SEQ Apr 2022'!P59,('SEQ Apr 2022'!P59*'SEQ Apr 2022'!N59/100),($C$71*$C$72*'SEQ Apr 2022'!N59/100)))</f>
        <v>715.90909090909088</v>
      </c>
      <c r="E81" s="133">
        <f>IF(AND('SEQ Apr 2022'!R59&gt;0,'SEQ Apr 2022'!T59&gt;0),IF(($C$71*$C$72&lt;'SEQ Apr 2022'!T59),(0),($C$71*$C$72-'SEQ Apr 2022'!T59)*'SEQ Apr 2022'!U59/100),IF(AND('SEQ Apr 2022'!R59&gt;0,'SEQ Apr 2022'!T59=""),IF(($C$71*$C$72&lt;'SEQ Apr 2022'!R59+'SEQ Apr 2022'!P59),(0),(($C$71*$C$72-('SEQ Apr 2022'!R59+'SEQ Apr 2022'!P59))*'SEQ Apr 2022'!S59/100)),IF(AND('SEQ Apr 2022'!P59&gt;0,'SEQ Apr 2022'!R59=""&gt;0),IF(($C$71*$C$72&lt;'SEQ Apr 2022'!P59),(0),($C$71*$C$72-'SEQ Apr 2022'!P59)*'SEQ Apr 2022'!Q59/100),0)))</f>
        <v>0</v>
      </c>
      <c r="F81" s="134">
        <f>($C$71*$C$73)*'SEQ Apr 2022'!W59/100</f>
        <v>245.45454545454544</v>
      </c>
      <c r="G81" s="135">
        <f t="shared" si="48"/>
        <v>1086.640909090909</v>
      </c>
      <c r="H81" s="239">
        <f t="shared" si="49"/>
        <v>3845.454545454545</v>
      </c>
      <c r="I81" s="239">
        <f t="shared" si="47"/>
        <v>4346.5636363636359</v>
      </c>
      <c r="J81" s="136">
        <f t="shared" si="50"/>
        <v>4781.22</v>
      </c>
      <c r="K81" s="137">
        <f>'SEQ Apr 2022'!BB59</f>
        <v>0</v>
      </c>
      <c r="L81" s="137">
        <f>'SEQ Apr 2022'!BC59</f>
        <v>0</v>
      </c>
      <c r="M81" s="137">
        <f>'SEQ Apr 2022'!BD59</f>
        <v>0</v>
      </c>
      <c r="N81" s="137">
        <f>'SEQ Apr 2022'!BE59</f>
        <v>0</v>
      </c>
      <c r="O81" s="144" t="str">
        <f t="shared" si="56"/>
        <v>No discount</v>
      </c>
      <c r="P81" s="226" t="str">
        <f t="shared" si="52"/>
        <v>Exclusive</v>
      </c>
      <c r="Q81" s="240">
        <f t="shared" si="53"/>
        <v>4346.5636363636359</v>
      </c>
      <c r="R81" s="240">
        <f t="shared" si="54"/>
        <v>4346.5636363636359</v>
      </c>
      <c r="S81" s="136">
        <f t="shared" si="55"/>
        <v>4781.22</v>
      </c>
      <c r="T81" s="136">
        <f t="shared" si="55"/>
        <v>4781.22</v>
      </c>
      <c r="U81" s="160">
        <f>'SEQ Apr 2022'!BL59</f>
        <v>0</v>
      </c>
      <c r="V81" s="161">
        <f>'SEQ Apr 2022'!BM59</f>
        <v>0</v>
      </c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</row>
    <row r="82" spans="1:41" ht="14" x14ac:dyDescent="0.15">
      <c r="A82" s="131" t="str">
        <f>'SEQ Apr 2022'!K60</f>
        <v>Simply Energy</v>
      </c>
      <c r="B82" s="132" t="str">
        <f>'SEQ Apr 2022'!L60</f>
        <v>Business Saver - 22% off</v>
      </c>
      <c r="C82" s="133">
        <f>IF('SEQ Apr 2022'!BP60=0,91*'SEQ Apr 2022'!M60/100,(91*'SEQ Apr 2022'!M60/100)+'SEQ Apr 2022'!BP60/4)</f>
        <v>112.12027272727272</v>
      </c>
      <c r="D82" s="133">
        <f>IF('SEQ Apr 2022'!O60="",$C$71*$C$72*'SEQ Apr 2022'!N60/100,IF($C$71*$C$72&gt;='SEQ Apr 2022'!P60,('SEQ Apr 2022'!P60*'SEQ Apr 2022'!N60/100),($C$71*$C$72*'SEQ Apr 2022'!N60/100)))</f>
        <v>848.90909090909088</v>
      </c>
      <c r="E82" s="133">
        <f>IF(AND('SEQ Apr 2022'!R60&gt;0,'SEQ Apr 2022'!T60&gt;0),IF(($C$71*$C$72&lt;'SEQ Apr 2022'!T60),(0),($C$71*$C$72-'SEQ Apr 2022'!T60)*'SEQ Apr 2022'!U60/100),IF(AND('SEQ Apr 2022'!R60&gt;0,'SEQ Apr 2022'!T60=""),IF(($C$71*$C$72&lt;'SEQ Apr 2022'!R60+'SEQ Apr 2022'!P60),(0),(($C$71*$C$72-('SEQ Apr 2022'!R60+'SEQ Apr 2022'!P60))*'SEQ Apr 2022'!S60/100)),IF(AND('SEQ Apr 2022'!P60&gt;0,'SEQ Apr 2022'!R60=""&gt;0),IF(($C$71*$C$72&lt;'SEQ Apr 2022'!P60),(0),($C$71*$C$72-'SEQ Apr 2022'!P60)*'SEQ Apr 2022'!Q60/100),0)))</f>
        <v>0</v>
      </c>
      <c r="F82" s="134">
        <f>($C$71*$C$73)*'SEQ Apr 2022'!W60/100</f>
        <v>296.0454545454545</v>
      </c>
      <c r="G82" s="135">
        <f t="shared" si="48"/>
        <v>1257.074818181818</v>
      </c>
      <c r="H82" s="239">
        <f t="shared" si="49"/>
        <v>4579.8181818181811</v>
      </c>
      <c r="I82" s="239">
        <f t="shared" si="47"/>
        <v>5028.2992727272722</v>
      </c>
      <c r="J82" s="136">
        <f t="shared" si="50"/>
        <v>5531.1291999999994</v>
      </c>
      <c r="K82" s="137">
        <f>'SEQ Apr 2022'!BB60</f>
        <v>22</v>
      </c>
      <c r="L82" s="137">
        <f>'SEQ Apr 2022'!BC60</f>
        <v>0</v>
      </c>
      <c r="M82" s="137">
        <f>'SEQ Apr 2022'!BD60</f>
        <v>0</v>
      </c>
      <c r="N82" s="137">
        <f>'SEQ Apr 2022'!BE60</f>
        <v>0</v>
      </c>
      <c r="O82" s="144" t="str">
        <f t="shared" si="56"/>
        <v>Guaranteed off bill</v>
      </c>
      <c r="P82" s="226" t="str">
        <f t="shared" si="52"/>
        <v>Exclusive</v>
      </c>
      <c r="Q82" s="240">
        <f t="shared" si="53"/>
        <v>3922.0734327272721</v>
      </c>
      <c r="R82" s="240">
        <f t="shared" si="54"/>
        <v>3922.0734327272721</v>
      </c>
      <c r="S82" s="136">
        <f t="shared" si="55"/>
        <v>4314.2807759999996</v>
      </c>
      <c r="T82" s="136">
        <f t="shared" si="55"/>
        <v>4314.2807759999996</v>
      </c>
      <c r="U82" s="160">
        <f>'SEQ Apr 2022'!BL60</f>
        <v>0</v>
      </c>
      <c r="V82" s="161">
        <f>'SEQ Apr 2022'!BM60</f>
        <v>0</v>
      </c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</row>
    <row r="83" spans="1:41" ht="14" x14ac:dyDescent="0.15">
      <c r="A83" s="131" t="str">
        <f>'SEQ Apr 2022'!K61</f>
        <v>Alinta Energy</v>
      </c>
      <c r="B83" s="132" t="str">
        <f>'SEQ Apr 2022'!L61</f>
        <v>BusinessDeal</v>
      </c>
      <c r="C83" s="133">
        <f>IF('SEQ Apr 2022'!BP61=0,91*'SEQ Apr 2022'!M61/100,(91*'SEQ Apr 2022'!M61/100)+'SEQ Apr 2022'!BP61/4)</f>
        <v>100.09999999999998</v>
      </c>
      <c r="D83" s="133">
        <f>IF('SEQ Apr 2022'!O61="",$C$71*$C$72*'SEQ Apr 2022'!N61/100,IF($C$71*$C$72&gt;='SEQ Apr 2022'!P61,('SEQ Apr 2022'!P61*'SEQ Apr 2022'!N61/100),($C$71*$C$72*'SEQ Apr 2022'!N61/100)))</f>
        <v>661.18181818181824</v>
      </c>
      <c r="E83" s="133">
        <f>IF(AND('SEQ Apr 2022'!R61&gt;0,'SEQ Apr 2022'!T61&gt;0),IF(($C$71*$C$72&lt;'SEQ Apr 2022'!T61),(0),($C$71*$C$72-'SEQ Apr 2022'!T61)*'SEQ Apr 2022'!U61/100),IF(AND('SEQ Apr 2022'!R61&gt;0,'SEQ Apr 2022'!T61=""),IF(($C$71*$C$72&lt;'SEQ Apr 2022'!R61+'SEQ Apr 2022'!P61),(0),(($C$71*$C$72-('SEQ Apr 2022'!R61+'SEQ Apr 2022'!P61))*'SEQ Apr 2022'!S61/100)),IF(AND('SEQ Apr 2022'!P61&gt;0,'SEQ Apr 2022'!R61=""&gt;0),IF(($C$71*$C$72&lt;'SEQ Apr 2022'!P61),(0),($C$71*$C$72-'SEQ Apr 2022'!P61)*'SEQ Apr 2022'!Q61/100),0)))</f>
        <v>0</v>
      </c>
      <c r="F83" s="134">
        <f>($C$71*$C$73)*'SEQ Apr 2022'!W61/100</f>
        <v>230.31818181818181</v>
      </c>
      <c r="G83" s="135">
        <f t="shared" si="48"/>
        <v>991.60000000000014</v>
      </c>
      <c r="H83" s="239">
        <f t="shared" si="49"/>
        <v>3566.0000000000005</v>
      </c>
      <c r="I83" s="239">
        <f t="shared" si="47"/>
        <v>3966.4000000000005</v>
      </c>
      <c r="J83" s="136">
        <f t="shared" si="50"/>
        <v>4363.0400000000009</v>
      </c>
      <c r="K83" s="137">
        <f>'SEQ Apr 2022'!BB61</f>
        <v>0</v>
      </c>
      <c r="L83" s="137">
        <f>'SEQ Apr 2022'!BC61</f>
        <v>0</v>
      </c>
      <c r="M83" s="137">
        <f>'SEQ Apr 2022'!BD61</f>
        <v>0</v>
      </c>
      <c r="N83" s="137">
        <f>'SEQ Apr 2022'!BE61</f>
        <v>0</v>
      </c>
      <c r="O83" s="144" t="str">
        <f t="shared" si="56"/>
        <v>No discount</v>
      </c>
      <c r="P83" s="226" t="str">
        <f t="shared" si="52"/>
        <v>Exclusive</v>
      </c>
      <c r="Q83" s="240">
        <f t="shared" si="53"/>
        <v>3966.4000000000005</v>
      </c>
      <c r="R83" s="240">
        <f t="shared" si="54"/>
        <v>3966.4000000000005</v>
      </c>
      <c r="S83" s="136">
        <f t="shared" si="55"/>
        <v>4363.0400000000009</v>
      </c>
      <c r="T83" s="136">
        <f t="shared" si="55"/>
        <v>4363.0400000000009</v>
      </c>
      <c r="U83" s="160">
        <f>'SEQ Apr 2022'!BL61</f>
        <v>0</v>
      </c>
      <c r="V83" s="161">
        <f>'SEQ Apr 2022'!BM61</f>
        <v>0</v>
      </c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</row>
    <row r="84" spans="1:41" ht="14" x14ac:dyDescent="0.15">
      <c r="A84" s="131" t="str">
        <f>'SEQ Apr 2022'!K62</f>
        <v>1st Energy</v>
      </c>
      <c r="B84" s="132" t="str">
        <f>'SEQ Apr 2022'!L62</f>
        <v>1st Saver</v>
      </c>
      <c r="C84" s="133">
        <f>IF('SEQ Apr 2022'!BP62=0,91*'SEQ Apr 2022'!M62/100,(91*'SEQ Apr 2022'!M62/100)+'SEQ Apr 2022'!BP62/4)</f>
        <v>135.59</v>
      </c>
      <c r="D84" s="133">
        <f>IF('SEQ Apr 2022'!O62="",$C$71*$C$72*'SEQ Apr 2022'!N62/100,IF($C$71*$C$72&gt;='SEQ Apr 2022'!P62,('SEQ Apr 2022'!P62*'SEQ Apr 2022'!N62/100),($C$71*$C$72*'SEQ Apr 2022'!N62/100)))</f>
        <v>793.86363636363637</v>
      </c>
      <c r="E84" s="133">
        <f>IF(AND('SEQ Apr 2022'!R62&gt;0,'SEQ Apr 2022'!T62&gt;0),IF(($C$71*$C$72&lt;'SEQ Apr 2022'!T62),(0),($C$71*$C$72-'SEQ Apr 2022'!T62)*'SEQ Apr 2022'!U62/100),IF(AND('SEQ Apr 2022'!R62&gt;0,'SEQ Apr 2022'!T62=""),IF(($C$71*$C$72&lt;'SEQ Apr 2022'!R62+'SEQ Apr 2022'!P62),(0),(($C$71*$C$72-('SEQ Apr 2022'!R62+'SEQ Apr 2022'!P62))*'SEQ Apr 2022'!S62/100)),IF(AND('SEQ Apr 2022'!P62&gt;0,'SEQ Apr 2022'!R62=""&gt;0),IF(($C$71*$C$72&lt;'SEQ Apr 2022'!P62),(0),($C$71*$C$72-'SEQ Apr 2022'!P62)*'SEQ Apr 2022'!Q62/100),0)))</f>
        <v>0</v>
      </c>
      <c r="F84" s="134">
        <f>($C$71*$C$73)*'SEQ Apr 2022'!W62/100</f>
        <v>286.22727272727269</v>
      </c>
      <c r="G84" s="135">
        <f t="shared" si="48"/>
        <v>1215.6809090909092</v>
      </c>
      <c r="H84" s="239">
        <f t="shared" si="49"/>
        <v>4320.3636363636369</v>
      </c>
      <c r="I84" s="239">
        <f t="shared" si="47"/>
        <v>4862.7236363636366</v>
      </c>
      <c r="J84" s="136">
        <f t="shared" si="50"/>
        <v>5348.996000000001</v>
      </c>
      <c r="K84" s="137">
        <f>'SEQ Apr 2022'!BB62</f>
        <v>0</v>
      </c>
      <c r="L84" s="137">
        <f>'SEQ Apr 2022'!BC62</f>
        <v>0</v>
      </c>
      <c r="M84" s="137">
        <f>'SEQ Apr 2022'!BD62</f>
        <v>10</v>
      </c>
      <c r="N84" s="137">
        <f>'SEQ Apr 2022'!BE62</f>
        <v>0</v>
      </c>
      <c r="O84" s="144" t="str">
        <f t="shared" si="56"/>
        <v>Pay-on-time off bill</v>
      </c>
      <c r="P84" s="226" t="str">
        <f t="shared" si="52"/>
        <v>Exclusive</v>
      </c>
      <c r="Q84" s="240">
        <f t="shared" si="53"/>
        <v>4862.7236363636366</v>
      </c>
      <c r="R84" s="240">
        <f t="shared" si="54"/>
        <v>4376.4512727272731</v>
      </c>
      <c r="S84" s="136">
        <f t="shared" si="55"/>
        <v>5348.996000000001</v>
      </c>
      <c r="T84" s="136">
        <f t="shared" si="55"/>
        <v>4814.0964000000013</v>
      </c>
      <c r="U84" s="160">
        <f>'SEQ Apr 2022'!BL62</f>
        <v>0</v>
      </c>
      <c r="V84" s="161">
        <f>'SEQ Apr 2022'!BM62</f>
        <v>0</v>
      </c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</row>
    <row r="85" spans="1:41" ht="14" x14ac:dyDescent="0.15">
      <c r="A85" s="131" t="str">
        <f>'SEQ Apr 2022'!K63</f>
        <v>Next Business Energy</v>
      </c>
      <c r="B85" s="132" t="str">
        <f>'SEQ Apr 2022'!L63</f>
        <v xml:space="preserve">Assured </v>
      </c>
      <c r="C85" s="133">
        <f>IF('SEQ Apr 2022'!BP63=0,91*'SEQ Apr 2022'!M63/100,(91*'SEQ Apr 2022'!M63/100)+'SEQ Apr 2022'!BP63/4)</f>
        <v>191.37299999999999</v>
      </c>
      <c r="D85" s="133">
        <f>IF('SEQ Apr 2022'!O63="",$C$71*$C$72*'SEQ Apr 2022'!N63/100,IF($C$71*$C$72&gt;='SEQ Apr 2022'!P63,('SEQ Apr 2022'!P63*'SEQ Apr 2022'!N63/100),($C$71*$C$72*'SEQ Apr 2022'!N63/100)))</f>
        <v>962.49999999999989</v>
      </c>
      <c r="E85" s="133">
        <f>IF(AND('SEQ Apr 2022'!R63&gt;0,'SEQ Apr 2022'!T63&gt;0),IF(($C$71*$C$72&lt;'SEQ Apr 2022'!T63),(0),($C$71*$C$72-'SEQ Apr 2022'!T63)*'SEQ Apr 2022'!U63/100),IF(AND('SEQ Apr 2022'!R63&gt;0,'SEQ Apr 2022'!T63=""),IF(($C$71*$C$72&lt;'SEQ Apr 2022'!R63+'SEQ Apr 2022'!P63),(0),(($C$71*$C$72-('SEQ Apr 2022'!R63+'SEQ Apr 2022'!P63))*'SEQ Apr 2022'!S63/100)),IF(AND('SEQ Apr 2022'!P63&gt;0,'SEQ Apr 2022'!R63=""&gt;0),IF(($C$71*$C$72&lt;'SEQ Apr 2022'!P63),(0),($C$71*$C$72-'SEQ Apr 2022'!P63)*'SEQ Apr 2022'!Q63/100),0)))</f>
        <v>0</v>
      </c>
      <c r="F85" s="134">
        <f>($C$71*$C$73)*'SEQ Apr 2022'!W63/100</f>
        <v>270</v>
      </c>
      <c r="G85" s="135">
        <f t="shared" si="48"/>
        <v>1423.8729999999998</v>
      </c>
      <c r="H85" s="239">
        <f t="shared" si="49"/>
        <v>4929.9999999999991</v>
      </c>
      <c r="I85" s="239">
        <f t="shared" si="47"/>
        <v>5695.4919999999993</v>
      </c>
      <c r="J85" s="136">
        <f t="shared" si="50"/>
        <v>6265.0411999999997</v>
      </c>
      <c r="K85" s="137">
        <f>'SEQ Apr 2022'!BB63</f>
        <v>0</v>
      </c>
      <c r="L85" s="137">
        <f>'SEQ Apr 2022'!BC63</f>
        <v>0</v>
      </c>
      <c r="M85" s="137">
        <f>'SEQ Apr 2022'!BD63</f>
        <v>0</v>
      </c>
      <c r="N85" s="137">
        <f>'SEQ Apr 2022'!BE63</f>
        <v>0</v>
      </c>
      <c r="O85" s="144" t="str">
        <f t="shared" si="56"/>
        <v>No discount</v>
      </c>
      <c r="P85" s="226" t="str">
        <f t="shared" si="52"/>
        <v>Exclusive</v>
      </c>
      <c r="Q85" s="240">
        <f t="shared" si="53"/>
        <v>5695.4919999999993</v>
      </c>
      <c r="R85" s="240">
        <f t="shared" si="54"/>
        <v>5695.4919999999993</v>
      </c>
      <c r="S85" s="136">
        <f t="shared" si="55"/>
        <v>6265.0411999999997</v>
      </c>
      <c r="T85" s="136">
        <f t="shared" si="55"/>
        <v>6265.0411999999997</v>
      </c>
      <c r="U85" s="160">
        <f>'SEQ Apr 2022'!BL63</f>
        <v>0</v>
      </c>
      <c r="V85" s="161">
        <f>'SEQ Apr 2022'!BM63</f>
        <v>0</v>
      </c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</row>
    <row r="86" spans="1:41" ht="14" x14ac:dyDescent="0.15">
      <c r="A86" s="131" t="str">
        <f>'SEQ Apr 2022'!K64</f>
        <v>Red Energy</v>
      </c>
      <c r="B86" s="132" t="str">
        <f>'SEQ Apr 2022'!L64</f>
        <v>Red Business Saver</v>
      </c>
      <c r="C86" s="133">
        <f>IF('SEQ Apr 2022'!BP64=0,91*'SEQ Apr 2022'!M64/100,(91*'SEQ Apr 2022'!M64/100)+'SEQ Apr 2022'!BP64/4)</f>
        <v>107.744</v>
      </c>
      <c r="D86" s="133">
        <f>IF('SEQ Apr 2022'!O64="",$C$71*$C$72*'SEQ Apr 2022'!N64/100,IF($C$71*$C$72&gt;='SEQ Apr 2022'!P64,('SEQ Apr 2022'!P64*'SEQ Apr 2022'!N64/100),($C$71*$C$72*'SEQ Apr 2022'!N64/100)))</f>
        <v>730.86363636363637</v>
      </c>
      <c r="E86" s="133">
        <f>IF(AND('SEQ Apr 2022'!R64&gt;0,'SEQ Apr 2022'!T64&gt;0),IF(($C$71*$C$72&lt;'SEQ Apr 2022'!T64),(0),($C$71*$C$72-'SEQ Apr 2022'!T64)*'SEQ Apr 2022'!U64/100),IF(AND('SEQ Apr 2022'!R64&gt;0,'SEQ Apr 2022'!T64=""),IF(($C$71*$C$72&lt;'SEQ Apr 2022'!R64+'SEQ Apr 2022'!P64),(0),(($C$71*$C$72-('SEQ Apr 2022'!R64+'SEQ Apr 2022'!P64))*'SEQ Apr 2022'!S64/100)),IF(AND('SEQ Apr 2022'!P64&gt;0,'SEQ Apr 2022'!R64=""&gt;0),IF(($C$71*$C$72&lt;'SEQ Apr 2022'!P64),(0),($C$71*$C$72-'SEQ Apr 2022'!P64)*'SEQ Apr 2022'!Q64/100),0)))</f>
        <v>0</v>
      </c>
      <c r="F86" s="134">
        <f>($C$71*$C$73)*'SEQ Apr 2022'!W64/100</f>
        <v>252.81818181818176</v>
      </c>
      <c r="G86" s="135">
        <f t="shared" si="48"/>
        <v>1091.4258181818182</v>
      </c>
      <c r="H86" s="239">
        <f t="shared" si="49"/>
        <v>3934.7272727272725</v>
      </c>
      <c r="I86" s="239">
        <f t="shared" si="47"/>
        <v>4365.7032727272726</v>
      </c>
      <c r="J86" s="136">
        <f t="shared" si="50"/>
        <v>4802.2736000000004</v>
      </c>
      <c r="K86" s="137">
        <f>'SEQ Apr 2022'!BB64</f>
        <v>0</v>
      </c>
      <c r="L86" s="137">
        <f>'SEQ Apr 2022'!BC64</f>
        <v>0</v>
      </c>
      <c r="M86" s="137">
        <f>'SEQ Apr 2022'!BD64</f>
        <v>0</v>
      </c>
      <c r="N86" s="137">
        <f>'SEQ Apr 2022'!BE64</f>
        <v>0</v>
      </c>
      <c r="O86" s="144" t="str">
        <f t="shared" si="56"/>
        <v>No discount</v>
      </c>
      <c r="P86" s="226" t="str">
        <f t="shared" si="52"/>
        <v>Inclusive</v>
      </c>
      <c r="Q86" s="240">
        <f t="shared" si="53"/>
        <v>4365.7032727272726</v>
      </c>
      <c r="R86" s="240">
        <f t="shared" si="54"/>
        <v>4365.7032727272726</v>
      </c>
      <c r="S86" s="136">
        <f t="shared" si="55"/>
        <v>4802.2736000000004</v>
      </c>
      <c r="T86" s="136">
        <f t="shared" si="55"/>
        <v>4802.2736000000004</v>
      </c>
      <c r="U86" s="160">
        <f>'SEQ Apr 2022'!BL64</f>
        <v>0</v>
      </c>
      <c r="V86" s="161">
        <f>'SEQ Apr 2022'!BM64</f>
        <v>0</v>
      </c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</row>
    <row r="87" spans="1:41" ht="14" x14ac:dyDescent="0.15">
      <c r="A87" s="131" t="str">
        <f>'SEQ Apr 2022'!K65</f>
        <v>Blue NRG</v>
      </c>
      <c r="B87" s="132" t="str">
        <f>'SEQ Apr 2022'!L65</f>
        <v>Blue Business Lightning</v>
      </c>
      <c r="C87" s="133">
        <f>IF('SEQ Apr 2022'!BP65=0,91*'SEQ Apr 2022'!M65/100,(91*'SEQ Apr 2022'!M65/100)+'SEQ Apr 2022'!BP65/4)</f>
        <v>115.12327272727272</v>
      </c>
      <c r="D87" s="133">
        <f>IF('SEQ Apr 2022'!O65="",$C$71*$C$72*'SEQ Apr 2022'!N65/100,IF($C$71*$C$72&gt;='SEQ Apr 2022'!P65,('SEQ Apr 2022'!P65*'SEQ Apr 2022'!N65/100),($C$71*$C$72*'SEQ Apr 2022'!N65/100)))</f>
        <v>795.77272727272725</v>
      </c>
      <c r="E87" s="133">
        <f>IF(AND('SEQ Apr 2022'!R65&gt;0,'SEQ Apr 2022'!T65&gt;0),IF(($C$71*$C$72&lt;'SEQ Apr 2022'!T65),(0),($C$71*$C$72-'SEQ Apr 2022'!T65)*'SEQ Apr 2022'!U65/100),IF(AND('SEQ Apr 2022'!R65&gt;0,'SEQ Apr 2022'!T65=""),IF(($C$71*$C$72&lt;'SEQ Apr 2022'!R65+'SEQ Apr 2022'!P65),(0),(($C$71*$C$72-('SEQ Apr 2022'!R65+'SEQ Apr 2022'!P65))*'SEQ Apr 2022'!S65/100)),IF(AND('SEQ Apr 2022'!P65&gt;0,'SEQ Apr 2022'!R65=""&gt;0),IF(($C$71*$C$72&lt;'SEQ Apr 2022'!P65),(0),($C$71*$C$72-'SEQ Apr 2022'!P65)*'SEQ Apr 2022'!Q65/100),0)))</f>
        <v>0</v>
      </c>
      <c r="F87" s="134">
        <f>($C$71*$C$73)*'SEQ Apr 2022'!W65/100</f>
        <v>238.63636363636363</v>
      </c>
      <c r="G87" s="135">
        <f t="shared" si="48"/>
        <v>1149.5323636363637</v>
      </c>
      <c r="H87" s="239">
        <f t="shared" si="49"/>
        <v>4137.636363636364</v>
      </c>
      <c r="I87" s="239">
        <f t="shared" si="47"/>
        <v>4598.1294545454548</v>
      </c>
      <c r="J87" s="136">
        <f t="shared" si="50"/>
        <v>5057.9424000000008</v>
      </c>
      <c r="K87" s="137">
        <f>'SEQ Apr 2022'!BB65</f>
        <v>0</v>
      </c>
      <c r="L87" s="137">
        <f>'SEQ Apr 2022'!BC65</f>
        <v>0</v>
      </c>
      <c r="M87" s="137">
        <f>'SEQ Apr 2022'!BD65</f>
        <v>0</v>
      </c>
      <c r="N87" s="137">
        <f>'SEQ Apr 2022'!BE65</f>
        <v>0</v>
      </c>
      <c r="O87" s="144" t="str">
        <f t="shared" si="56"/>
        <v>No discount</v>
      </c>
      <c r="P87" s="226" t="str">
        <f t="shared" si="52"/>
        <v>Exclusive</v>
      </c>
      <c r="Q87" s="240">
        <f t="shared" si="53"/>
        <v>4598.1294545454548</v>
      </c>
      <c r="R87" s="240">
        <f t="shared" si="54"/>
        <v>4598.1294545454548</v>
      </c>
      <c r="S87" s="136">
        <f t="shared" si="55"/>
        <v>5057.9424000000008</v>
      </c>
      <c r="T87" s="136">
        <f t="shared" si="55"/>
        <v>5057.9424000000008</v>
      </c>
      <c r="U87" s="160">
        <f>'SEQ Apr 2022'!BL65</f>
        <v>0</v>
      </c>
      <c r="V87" s="161">
        <f>'SEQ Apr 2022'!BM65</f>
        <v>0</v>
      </c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</row>
    <row r="88" spans="1:41" ht="14" x14ac:dyDescent="0.15">
      <c r="A88" s="131" t="str">
        <f>'SEQ Apr 2022'!K66</f>
        <v>Future X Power</v>
      </c>
      <c r="B88" s="132" t="str">
        <f>'SEQ Apr 2022'!L66</f>
        <v>Market Offer</v>
      </c>
      <c r="C88" s="133">
        <f>IF('SEQ Apr 2022'!BP66=0,91*'SEQ Apr 2022'!M66/100,(91*'SEQ Apr 2022'!M66/100)+'SEQ Apr 2022'!BP66/4)</f>
        <v>93.134363636363616</v>
      </c>
      <c r="D88" s="133">
        <f>IF('SEQ Apr 2022'!O66="",$C$71*$C$72*'SEQ Apr 2022'!N66/100,IF($C$71*$C$72&gt;='SEQ Apr 2022'!P66,('SEQ Apr 2022'!P66*'SEQ Apr 2022'!N66/100),($C$71*$C$72*'SEQ Apr 2022'!N66/100)))</f>
        <v>798.63636363636351</v>
      </c>
      <c r="E88" s="133">
        <f>IF(AND('SEQ Apr 2022'!R66&gt;0,'SEQ Apr 2022'!T66&gt;0),IF(($C$71*$C$72&lt;'SEQ Apr 2022'!T66),(0),($C$71*$C$72-'SEQ Apr 2022'!T66)*'SEQ Apr 2022'!U66/100),IF(AND('SEQ Apr 2022'!R66&gt;0,'SEQ Apr 2022'!T66=""),IF(($C$71*$C$72&lt;'SEQ Apr 2022'!R66+'SEQ Apr 2022'!P66),(0),(($C$71*$C$72-('SEQ Apr 2022'!R66+'SEQ Apr 2022'!P66))*'SEQ Apr 2022'!S66/100)),IF(AND('SEQ Apr 2022'!P66&gt;0,'SEQ Apr 2022'!R66=""&gt;0),IF(($C$71*$C$72&lt;'SEQ Apr 2022'!P66),(0),($C$71*$C$72-'SEQ Apr 2022'!P66)*'SEQ Apr 2022'!Q66/100),0)))</f>
        <v>0</v>
      </c>
      <c r="F88" s="134">
        <f>($C$71*$C$73)*'SEQ Apr 2022'!W66/100</f>
        <v>275.45454545454538</v>
      </c>
      <c r="G88" s="135">
        <f t="shared" si="48"/>
        <v>1167.2252727272726</v>
      </c>
      <c r="H88" s="239">
        <f t="shared" si="49"/>
        <v>4296.363636363636</v>
      </c>
      <c r="I88" s="239">
        <f t="shared" si="47"/>
        <v>4668.9010909090903</v>
      </c>
      <c r="J88" s="136">
        <f t="shared" si="50"/>
        <v>5135.7911999999997</v>
      </c>
      <c r="K88" s="137">
        <f>'SEQ Apr 2022'!BB66</f>
        <v>0</v>
      </c>
      <c r="L88" s="137">
        <f>'SEQ Apr 2022'!BC66</f>
        <v>0</v>
      </c>
      <c r="M88" s="137">
        <f>'SEQ Apr 2022'!BD66</f>
        <v>0</v>
      </c>
      <c r="N88" s="137">
        <f>'SEQ Apr 2022'!BE66</f>
        <v>0</v>
      </c>
      <c r="O88" s="144" t="str">
        <f t="shared" si="56"/>
        <v>No discount</v>
      </c>
      <c r="P88" s="226" t="str">
        <f t="shared" si="52"/>
        <v>Exclusive</v>
      </c>
      <c r="Q88" s="240">
        <f t="shared" si="53"/>
        <v>4668.9010909090903</v>
      </c>
      <c r="R88" s="240">
        <f t="shared" si="54"/>
        <v>4668.9010909090903</v>
      </c>
      <c r="S88" s="136">
        <f t="shared" si="55"/>
        <v>5135.7911999999997</v>
      </c>
      <c r="T88" s="136">
        <f t="shared" si="55"/>
        <v>5135.7911999999997</v>
      </c>
      <c r="U88" s="160">
        <f>'SEQ Apr 2022'!BL66</f>
        <v>0</v>
      </c>
      <c r="V88" s="161">
        <f>'SEQ Apr 2022'!BM66</f>
        <v>0</v>
      </c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</row>
    <row r="89" spans="1:41" ht="14" x14ac:dyDescent="0.15">
      <c r="A89" s="131" t="str">
        <f>'SEQ Apr 2022'!K67</f>
        <v>Locality Planning Energy</v>
      </c>
      <c r="B89" s="132" t="str">
        <f>'SEQ Apr 2022'!L67</f>
        <v>Business Advantage</v>
      </c>
      <c r="C89" s="133">
        <f>IF('SEQ Apr 2022'!BP67=0,91*'SEQ Apr 2022'!M67/100,(91*'SEQ Apr 2022'!M67/100)+'SEQ Apr 2022'!BP67/4)</f>
        <v>109.19999999999999</v>
      </c>
      <c r="D89" s="133">
        <f>IF('SEQ Apr 2022'!O67="",$C$71*$C$72*'SEQ Apr 2022'!N67/100,IF($C$71*$C$72&gt;='SEQ Apr 2022'!P67,('SEQ Apr 2022'!P67*'SEQ Apr 2022'!N67/100),($C$71*$C$72*'SEQ Apr 2022'!N67/100)))</f>
        <v>683.13636363636351</v>
      </c>
      <c r="E89" s="133">
        <f>IF(AND('SEQ Apr 2022'!R67&gt;0,'SEQ Apr 2022'!T67&gt;0),IF(($C$71*$C$72&lt;'SEQ Apr 2022'!T67),(0),($C$71*$C$72-'SEQ Apr 2022'!T67)*'SEQ Apr 2022'!U67/100),IF(AND('SEQ Apr 2022'!R67&gt;0,'SEQ Apr 2022'!T67=""),IF(($C$71*$C$72&lt;'SEQ Apr 2022'!R67+'SEQ Apr 2022'!P67),(0),(($C$71*$C$72-('SEQ Apr 2022'!R67+'SEQ Apr 2022'!P67))*'SEQ Apr 2022'!S67/100)),IF(AND('SEQ Apr 2022'!P67&gt;0,'SEQ Apr 2022'!R67=""&gt;0),IF(($C$71*$C$72&lt;'SEQ Apr 2022'!P67),(0),($C$71*$C$72-'SEQ Apr 2022'!P67)*'SEQ Apr 2022'!Q67/100),0)))</f>
        <v>0</v>
      </c>
      <c r="F89" s="134">
        <f>($C$71*$C$73)*'SEQ Apr 2022'!W67/100</f>
        <v>234</v>
      </c>
      <c r="G89" s="135">
        <f t="shared" si="48"/>
        <v>1026.3363636363636</v>
      </c>
      <c r="H89" s="239">
        <f t="shared" si="49"/>
        <v>3668.545454545454</v>
      </c>
      <c r="I89" s="239">
        <f t="shared" si="47"/>
        <v>4105.3454545454542</v>
      </c>
      <c r="J89" s="136">
        <f t="shared" si="50"/>
        <v>4515.88</v>
      </c>
      <c r="K89" s="137">
        <f>'SEQ Apr 2022'!BB67</f>
        <v>0</v>
      </c>
      <c r="L89" s="137">
        <f>'SEQ Apr 2022'!BC67</f>
        <v>0</v>
      </c>
      <c r="M89" s="137">
        <f>'SEQ Apr 2022'!BD67</f>
        <v>0</v>
      </c>
      <c r="N89" s="137">
        <f>'SEQ Apr 2022'!BE67</f>
        <v>0</v>
      </c>
      <c r="O89" s="144" t="str">
        <f t="shared" si="56"/>
        <v>No discount</v>
      </c>
      <c r="P89" s="226" t="str">
        <f t="shared" si="52"/>
        <v>Exclusive</v>
      </c>
      <c r="Q89" s="240">
        <f t="shared" si="53"/>
        <v>4105.3454545454542</v>
      </c>
      <c r="R89" s="240">
        <f t="shared" si="54"/>
        <v>4105.3454545454542</v>
      </c>
      <c r="S89" s="136">
        <f t="shared" si="55"/>
        <v>4515.88</v>
      </c>
      <c r="T89" s="136">
        <f t="shared" si="55"/>
        <v>4515.88</v>
      </c>
      <c r="U89" s="160">
        <f>'SEQ Apr 2022'!BL67</f>
        <v>0</v>
      </c>
      <c r="V89" s="161">
        <f>'SEQ Apr 2022'!BM67</f>
        <v>0</v>
      </c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</row>
    <row r="90" spans="1:41" ht="14" x14ac:dyDescent="0.15">
      <c r="A90" s="131" t="str">
        <f>'SEQ Apr 2022'!K68</f>
        <v>CovaU</v>
      </c>
      <c r="B90" s="132" t="str">
        <f>'SEQ Apr 2022'!L68</f>
        <v>Freedom</v>
      </c>
      <c r="C90" s="133">
        <f>IF('SEQ Apr 2022'!BP68=0,91*'SEQ Apr 2022'!M68/100,(91*'SEQ Apr 2022'!M68/100)+'SEQ Apr 2022'!BP68/4)</f>
        <v>90.817999999999998</v>
      </c>
      <c r="D90" s="133">
        <f>IF('SEQ Apr 2022'!O68="",$C$71*$C$72*'SEQ Apr 2022'!N68/100,IF($C$71*$C$72&gt;='SEQ Apr 2022'!P68,('SEQ Apr 2022'!P68*'SEQ Apr 2022'!N68/100),($C$71*$C$72*'SEQ Apr 2022'!N68/100)))</f>
        <v>879.13636363636351</v>
      </c>
      <c r="E90" s="133">
        <f>IF(AND('SEQ Apr 2022'!R68&gt;0,'SEQ Apr 2022'!T68&gt;0),IF(($C$71*$C$72&lt;'SEQ Apr 2022'!T68),(0),($C$71*$C$72-'SEQ Apr 2022'!T68)*'SEQ Apr 2022'!U68/100),IF(AND('SEQ Apr 2022'!R68&gt;0,'SEQ Apr 2022'!T68=""),IF(($C$71*$C$72&lt;'SEQ Apr 2022'!R68+'SEQ Apr 2022'!P68),(0),(($C$71*$C$72-('SEQ Apr 2022'!R68+'SEQ Apr 2022'!P68))*'SEQ Apr 2022'!S68/100)),IF(AND('SEQ Apr 2022'!P68&gt;0,'SEQ Apr 2022'!R68=""&gt;0),IF(($C$71*$C$72&lt;'SEQ Apr 2022'!P68),(0),($C$71*$C$72-'SEQ Apr 2022'!P68)*'SEQ Apr 2022'!Q68/100),0)))</f>
        <v>0</v>
      </c>
      <c r="F90" s="134">
        <f>($C$71*$C$73)*'SEQ Apr 2022'!W68/100</f>
        <v>303.40909090909088</v>
      </c>
      <c r="G90" s="135">
        <f t="shared" si="48"/>
        <v>1273.3634545454543</v>
      </c>
      <c r="H90" s="239">
        <f t="shared" si="49"/>
        <v>4730.1818181818171</v>
      </c>
      <c r="I90" s="239">
        <f t="shared" si="47"/>
        <v>5093.453818181817</v>
      </c>
      <c r="J90" s="136">
        <f t="shared" si="50"/>
        <v>5602.7991999999995</v>
      </c>
      <c r="K90" s="137">
        <f>'SEQ Apr 2022'!BB68</f>
        <v>0</v>
      </c>
      <c r="L90" s="137">
        <f>'SEQ Apr 2022'!BC68</f>
        <v>15</v>
      </c>
      <c r="M90" s="137">
        <f>'SEQ Apr 2022'!BD68</f>
        <v>0</v>
      </c>
      <c r="N90" s="137">
        <f>'SEQ Apr 2022'!BE68</f>
        <v>0</v>
      </c>
      <c r="O90" s="144" t="str">
        <f t="shared" si="56"/>
        <v>Guaranteed off usage</v>
      </c>
      <c r="P90" s="226" t="str">
        <f t="shared" si="52"/>
        <v>Exclusive</v>
      </c>
      <c r="Q90" s="240">
        <f t="shared" si="53"/>
        <v>4383.9265454545448</v>
      </c>
      <c r="R90" s="240">
        <f t="shared" si="54"/>
        <v>4383.9265454545448</v>
      </c>
      <c r="S90" s="136">
        <f t="shared" si="55"/>
        <v>4822.3191999999999</v>
      </c>
      <c r="T90" s="136">
        <f t="shared" si="55"/>
        <v>4822.3191999999999</v>
      </c>
      <c r="U90" s="160">
        <f>'SEQ Apr 2022'!BL68</f>
        <v>0</v>
      </c>
      <c r="V90" s="161">
        <f>'SEQ Apr 2022'!BM68</f>
        <v>0</v>
      </c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</row>
    <row r="91" spans="1:41" ht="14" x14ac:dyDescent="0.15">
      <c r="A91" s="131" t="str">
        <f>'SEQ Apr 2022'!K69</f>
        <v>Discover Energy</v>
      </c>
      <c r="B91" s="132" t="str">
        <f>'SEQ Apr 2022'!L69</f>
        <v>Smart Saver</v>
      </c>
      <c r="C91" s="133">
        <f>IF('SEQ Apr 2022'!BP69=0,91*'SEQ Apr 2022'!M69/100,(91*'SEQ Apr 2022'!M69/100)+'SEQ Apr 2022'!BP69/4)</f>
        <v>100.09999999999998</v>
      </c>
      <c r="D91" s="133">
        <f>IF('SEQ Apr 2022'!O69="",$C$71*$C$72*'SEQ Apr 2022'!N69/100,IF($C$71*$C$72&gt;='SEQ Apr 2022'!P69,('SEQ Apr 2022'!P69*'SEQ Apr 2022'!N69/100),($C$71*$C$72*'SEQ Apr 2022'!N69/100)))</f>
        <v>880.72727272727263</v>
      </c>
      <c r="E91" s="133">
        <f>IF(AND('SEQ Apr 2022'!R69&gt;0,'SEQ Apr 2022'!T69&gt;0),IF(($C$71*$C$72&lt;'SEQ Apr 2022'!T69),(0),($C$71*$C$72-'SEQ Apr 2022'!T69)*'SEQ Apr 2022'!U69/100),IF(AND('SEQ Apr 2022'!R69&gt;0,'SEQ Apr 2022'!T69=""),IF(($C$71*$C$72&lt;'SEQ Apr 2022'!R69+'SEQ Apr 2022'!P69),(0),(($C$71*$C$72-('SEQ Apr 2022'!R69+'SEQ Apr 2022'!P69))*'SEQ Apr 2022'!S69/100)),IF(AND('SEQ Apr 2022'!P69&gt;0,'SEQ Apr 2022'!R69=""&gt;0),IF(($C$71*$C$72&lt;'SEQ Apr 2022'!P69),(0),($C$71*$C$72-'SEQ Apr 2022'!P69)*'SEQ Apr 2022'!Q69/100),0)))</f>
        <v>0</v>
      </c>
      <c r="F91" s="134">
        <f>($C$71*$C$73)*'SEQ Apr 2022'!W69/100</f>
        <v>279.40909090909088</v>
      </c>
      <c r="G91" s="135">
        <f t="shared" si="48"/>
        <v>1260.2363636363634</v>
      </c>
      <c r="H91" s="239">
        <f t="shared" si="49"/>
        <v>4640.545454545454</v>
      </c>
      <c r="I91" s="239">
        <f t="shared" si="47"/>
        <v>5040.9454545454537</v>
      </c>
      <c r="J91" s="136">
        <f t="shared" si="50"/>
        <v>5545.0399999999991</v>
      </c>
      <c r="K91" s="137">
        <f>'SEQ Apr 2022'!BB69</f>
        <v>0</v>
      </c>
      <c r="L91" s="137">
        <f>'SEQ Apr 2022'!BC69</f>
        <v>15</v>
      </c>
      <c r="M91" s="137">
        <f>'SEQ Apr 2022'!BD69</f>
        <v>0</v>
      </c>
      <c r="N91" s="137">
        <f>'SEQ Apr 2022'!BE69</f>
        <v>0</v>
      </c>
      <c r="O91" s="144" t="str">
        <f t="shared" si="56"/>
        <v>Guaranteed off usage</v>
      </c>
      <c r="P91" s="226" t="str">
        <f t="shared" si="52"/>
        <v>Exclusive</v>
      </c>
      <c r="Q91" s="240">
        <f t="shared" si="53"/>
        <v>4344.863636363636</v>
      </c>
      <c r="R91" s="240">
        <f t="shared" si="54"/>
        <v>4344.863636363636</v>
      </c>
      <c r="S91" s="136">
        <f t="shared" si="55"/>
        <v>4779.3500000000004</v>
      </c>
      <c r="T91" s="136">
        <f t="shared" si="55"/>
        <v>4779.3500000000004</v>
      </c>
      <c r="U91" s="160">
        <f>'SEQ Apr 2022'!BL69</f>
        <v>0</v>
      </c>
      <c r="V91" s="161">
        <f>'SEQ Apr 2022'!BM69</f>
        <v>0</v>
      </c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</row>
    <row r="92" spans="1:41" ht="14" x14ac:dyDescent="0.15">
      <c r="A92" s="131" t="str">
        <f>'SEQ Apr 2022'!K70</f>
        <v>GlowPower</v>
      </c>
      <c r="B92" s="132" t="str">
        <f>'SEQ Apr 2022'!L70</f>
        <v>Saver</v>
      </c>
      <c r="C92" s="133">
        <f>IF('SEQ Apr 2022'!BP70=0,91*'SEQ Apr 2022'!M70/100,(91*'SEQ Apr 2022'!M70/100)+'SEQ Apr 2022'!BP70/4)</f>
        <v>92.82</v>
      </c>
      <c r="D92" s="133">
        <f>IF('SEQ Apr 2022'!O70="",$C$71*$C$72*'SEQ Apr 2022'!N70/100,IF($C$71*$C$72&gt;='SEQ Apr 2022'!P70,('SEQ Apr 2022'!P70*'SEQ Apr 2022'!N70/100),($C$71*$C$72*'SEQ Apr 2022'!N70/100)))</f>
        <v>874.99999999999989</v>
      </c>
      <c r="E92" s="133">
        <f>IF(AND('SEQ Apr 2022'!R70&gt;0,'SEQ Apr 2022'!T70&gt;0),IF(($C$71*$C$72&lt;'SEQ Apr 2022'!T70),(0),($C$71*$C$72-'SEQ Apr 2022'!T70)*'SEQ Apr 2022'!U70/100),IF(AND('SEQ Apr 2022'!R70&gt;0,'SEQ Apr 2022'!T70=""),IF(($C$71*$C$72&lt;'SEQ Apr 2022'!R70+'SEQ Apr 2022'!P70),(0),(($C$71*$C$72-('SEQ Apr 2022'!R70+'SEQ Apr 2022'!P70))*'SEQ Apr 2022'!S70/100)),IF(AND('SEQ Apr 2022'!P70&gt;0,'SEQ Apr 2022'!R70=""&gt;0),IF(($C$71*$C$72&lt;'SEQ Apr 2022'!P70),(0),($C$71*$C$72-'SEQ Apr 2022'!P70)*'SEQ Apr 2022'!Q70/100),0)))</f>
        <v>0</v>
      </c>
      <c r="F92" s="134">
        <f>($C$71*$C$73)*'SEQ Apr 2022'!W70/100</f>
        <v>275.99999999999994</v>
      </c>
      <c r="G92" s="135">
        <f t="shared" si="48"/>
        <v>1243.82</v>
      </c>
      <c r="H92" s="239">
        <f t="shared" si="49"/>
        <v>4604</v>
      </c>
      <c r="I92" s="239">
        <f t="shared" si="47"/>
        <v>4975.28</v>
      </c>
      <c r="J92" s="136">
        <f t="shared" si="50"/>
        <v>5472.808</v>
      </c>
      <c r="K92" s="137">
        <f>'SEQ Apr 2022'!BB70</f>
        <v>0</v>
      </c>
      <c r="L92" s="137">
        <f>'SEQ Apr 2022'!BC70</f>
        <v>0</v>
      </c>
      <c r="M92" s="137">
        <f>'SEQ Apr 2022'!BD70</f>
        <v>0</v>
      </c>
      <c r="N92" s="137">
        <f>'SEQ Apr 2022'!BE70</f>
        <v>0</v>
      </c>
      <c r="O92" s="144" t="str">
        <f t="shared" si="56"/>
        <v>No discount</v>
      </c>
      <c r="P92" s="226" t="str">
        <f t="shared" si="52"/>
        <v>Exclusive</v>
      </c>
      <c r="Q92" s="240">
        <f t="shared" si="53"/>
        <v>4975.28</v>
      </c>
      <c r="R92" s="240">
        <f t="shared" si="54"/>
        <v>4975.28</v>
      </c>
      <c r="S92" s="136">
        <f t="shared" si="55"/>
        <v>5472.808</v>
      </c>
      <c r="T92" s="136">
        <f t="shared" si="55"/>
        <v>5472.808</v>
      </c>
      <c r="U92" s="160">
        <f>'SEQ Apr 2022'!BL70</f>
        <v>0</v>
      </c>
      <c r="V92" s="161">
        <f>'SEQ Apr 2022'!BM70</f>
        <v>0</v>
      </c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</row>
    <row r="93" spans="1:41" ht="14" x14ac:dyDescent="0.15">
      <c r="A93" s="131" t="str">
        <f>'SEQ Apr 2022'!K71</f>
        <v>Radian Energy</v>
      </c>
      <c r="B93" s="132" t="str">
        <f>'SEQ Apr 2022'!L71</f>
        <v>The Simple Switch</v>
      </c>
      <c r="C93" s="133">
        <f>IF('SEQ Apr 2022'!BP71=0,91*'SEQ Apr 2022'!M71/100,(91*'SEQ Apr 2022'!M71/100)+'SEQ Apr 2022'!BP71/4)</f>
        <v>86.86363636363636</v>
      </c>
      <c r="D93" s="133">
        <f>IF('SEQ Apr 2022'!O71="",$C$71*$C$72*'SEQ Apr 2022'!N71/100,IF($C$71*$C$72&gt;='SEQ Apr 2022'!P71,('SEQ Apr 2022'!P71*'SEQ Apr 2022'!N71/100),($C$71*$C$72*'SEQ Apr 2022'!N71/100)))</f>
        <v>842.22727272727252</v>
      </c>
      <c r="E93" s="133">
        <f>IF(AND('SEQ Apr 2022'!R71&gt;0,'SEQ Apr 2022'!T71&gt;0),IF(($C$71*$C$72&lt;'SEQ Apr 2022'!T71),(0),($C$71*$C$72-'SEQ Apr 2022'!T71)*'SEQ Apr 2022'!U71/100),IF(AND('SEQ Apr 2022'!R71&gt;0,'SEQ Apr 2022'!T71=""),IF(($C$71*$C$72&lt;'SEQ Apr 2022'!R71+'SEQ Apr 2022'!P71),(0),(($C$71*$C$72-('SEQ Apr 2022'!R71+'SEQ Apr 2022'!P71))*'SEQ Apr 2022'!S71/100)),IF(AND('SEQ Apr 2022'!P71&gt;0,'SEQ Apr 2022'!R71=""&gt;0),IF(($C$71*$C$72&lt;'SEQ Apr 2022'!P71),(0),($C$71*$C$72-'SEQ Apr 2022'!P71)*'SEQ Apr 2022'!Q71/100),0)))</f>
        <v>0</v>
      </c>
      <c r="F93" s="134">
        <f>($C$71*$C$73)*'SEQ Apr 2022'!W71/100</f>
        <v>193.77272727272728</v>
      </c>
      <c r="G93" s="135">
        <f t="shared" si="48"/>
        <v>1122.8636363636363</v>
      </c>
      <c r="H93" s="239">
        <f t="shared" si="49"/>
        <v>4144</v>
      </c>
      <c r="I93" s="239">
        <f t="shared" si="47"/>
        <v>4491.454545454545</v>
      </c>
      <c r="J93" s="136">
        <f t="shared" si="50"/>
        <v>4940.6000000000004</v>
      </c>
      <c r="K93" s="137">
        <f>'SEQ Apr 2022'!BB71</f>
        <v>0</v>
      </c>
      <c r="L93" s="137">
        <f>'SEQ Apr 2022'!BC71</f>
        <v>0</v>
      </c>
      <c r="M93" s="137">
        <f>'SEQ Apr 2022'!BD71</f>
        <v>0</v>
      </c>
      <c r="N93" s="137">
        <f>'SEQ Apr 2022'!BE71</f>
        <v>0</v>
      </c>
      <c r="O93" s="144" t="str">
        <f t="shared" si="56"/>
        <v>No discount</v>
      </c>
      <c r="P93" s="226" t="str">
        <f t="shared" si="52"/>
        <v>Exclusive</v>
      </c>
      <c r="Q93" s="240">
        <f t="shared" si="53"/>
        <v>4491.454545454545</v>
      </c>
      <c r="R93" s="240">
        <f t="shared" si="54"/>
        <v>4491.454545454545</v>
      </c>
      <c r="S93" s="136">
        <f t="shared" ref="S93:T97" si="57">Q93*1.1</f>
        <v>4940.6000000000004</v>
      </c>
      <c r="T93" s="136">
        <f t="shared" si="57"/>
        <v>4940.6000000000004</v>
      </c>
      <c r="U93" s="160">
        <f>'SEQ Apr 2022'!BL71</f>
        <v>0</v>
      </c>
      <c r="V93" s="161">
        <f>'SEQ Apr 2022'!BM71</f>
        <v>0</v>
      </c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</row>
    <row r="94" spans="1:41" ht="14" x14ac:dyDescent="0.15">
      <c r="A94" s="131" t="str">
        <f>'SEQ Apr 2022'!K72</f>
        <v>ReAmped Energy</v>
      </c>
      <c r="B94" s="132" t="str">
        <f>'SEQ Apr 2022'!L72</f>
        <v>Business</v>
      </c>
      <c r="C94" s="133">
        <f>IF('SEQ Apr 2022'!BP72=0,91*'SEQ Apr 2022'!M72/100,(91*'SEQ Apr 2022'!M72/100)+'SEQ Apr 2022'!BP72/4)</f>
        <v>82.50390909090909</v>
      </c>
      <c r="D94" s="133">
        <f>IF('SEQ Apr 2022'!O72="",$C$71*$C$72*'SEQ Apr 2022'!N72/100,IF($C$71*$C$72&gt;='SEQ Apr 2022'!P72,('SEQ Apr 2022'!P72*'SEQ Apr 2022'!N72/100),($C$71*$C$72*'SEQ Apr 2022'!N72/100)))</f>
        <v>661.81818181818176</v>
      </c>
      <c r="E94" s="133">
        <f>IF(AND('SEQ Apr 2022'!R72&gt;0,'SEQ Apr 2022'!T72&gt;0),IF(($C$71*$C$72&lt;'SEQ Apr 2022'!T72),(0),($C$71*$C$72-'SEQ Apr 2022'!T72)*'SEQ Apr 2022'!U72/100),IF(AND('SEQ Apr 2022'!R72&gt;0,'SEQ Apr 2022'!T72=""),IF(($C$71*$C$72&lt;'SEQ Apr 2022'!R72+'SEQ Apr 2022'!P72),(0),(($C$71*$C$72-('SEQ Apr 2022'!R72+'SEQ Apr 2022'!P72))*'SEQ Apr 2022'!S72/100)),IF(AND('SEQ Apr 2022'!P72&gt;0,'SEQ Apr 2022'!R72=""&gt;0),IF(($C$71*$C$72&lt;'SEQ Apr 2022'!P72),(0),($C$71*$C$72-'SEQ Apr 2022'!P72)*'SEQ Apr 2022'!Q72/100),0)))</f>
        <v>0</v>
      </c>
      <c r="F94" s="134">
        <f>($C$71*$C$73)*'SEQ Apr 2022'!W72/100</f>
        <v>231.81818181818181</v>
      </c>
      <c r="G94" s="135">
        <f t="shared" si="48"/>
        <v>976.14027272727276</v>
      </c>
      <c r="H94" s="239">
        <f t="shared" si="49"/>
        <v>3574.5454545454545</v>
      </c>
      <c r="I94" s="239">
        <f t="shared" si="47"/>
        <v>3904.561090909091</v>
      </c>
      <c r="J94" s="136">
        <f t="shared" si="50"/>
        <v>4295.0172000000002</v>
      </c>
      <c r="K94" s="137">
        <f>'SEQ Apr 2022'!BB72</f>
        <v>0</v>
      </c>
      <c r="L94" s="137">
        <f>'SEQ Apr 2022'!BC72</f>
        <v>0</v>
      </c>
      <c r="M94" s="137">
        <f>'SEQ Apr 2022'!BD72</f>
        <v>0</v>
      </c>
      <c r="N94" s="137">
        <f>'SEQ Apr 2022'!BE72</f>
        <v>0</v>
      </c>
      <c r="O94" s="144" t="str">
        <f t="shared" si="56"/>
        <v>No discount</v>
      </c>
      <c r="P94" s="226" t="str">
        <f t="shared" si="52"/>
        <v>Exclusive</v>
      </c>
      <c r="Q94" s="240">
        <f t="shared" si="53"/>
        <v>3904.561090909091</v>
      </c>
      <c r="R94" s="240">
        <f t="shared" si="54"/>
        <v>3904.561090909091</v>
      </c>
      <c r="S94" s="136">
        <f t="shared" si="57"/>
        <v>4295.0172000000002</v>
      </c>
      <c r="T94" s="136">
        <f t="shared" si="57"/>
        <v>4295.0172000000002</v>
      </c>
      <c r="U94" s="160">
        <f>'SEQ Apr 2022'!BL72</f>
        <v>0</v>
      </c>
      <c r="V94" s="161">
        <f>'SEQ Apr 2022'!BM72</f>
        <v>0</v>
      </c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</row>
    <row r="95" spans="1:41" ht="14" x14ac:dyDescent="0.15">
      <c r="A95" s="131" t="str">
        <f>'SEQ Apr 2022'!K73</f>
        <v>Sumo Power</v>
      </c>
      <c r="B95" s="132" t="str">
        <f>'SEQ Apr 2022'!L73</f>
        <v>Freedom Business</v>
      </c>
      <c r="C95" s="133">
        <f>IF('SEQ Apr 2022'!BP73=0,91*'SEQ Apr 2022'!M73/100,(91*'SEQ Apr 2022'!M73/100)+'SEQ Apr 2022'!BP73/4)</f>
        <v>104.64999999999998</v>
      </c>
      <c r="D95" s="133">
        <f>IF('SEQ Apr 2022'!O73="",$C$71*$C$72*'SEQ Apr 2022'!N73/100,IF($C$71*$C$72&gt;='SEQ Apr 2022'!P73,('SEQ Apr 2022'!P73*'SEQ Apr 2022'!N73/100),($C$71*$C$72*'SEQ Apr 2022'!N73/100)))</f>
        <v>805</v>
      </c>
      <c r="E95" s="133">
        <f>IF(AND('SEQ Apr 2022'!R73&gt;0,'SEQ Apr 2022'!T73&gt;0),IF(($C$71*$C$72&lt;'SEQ Apr 2022'!T73),(0),($C$71*$C$72-'SEQ Apr 2022'!T73)*'SEQ Apr 2022'!U73/100),IF(AND('SEQ Apr 2022'!R73&gt;0,'SEQ Apr 2022'!T73=""),IF(($C$71*$C$72&lt;'SEQ Apr 2022'!R73+'SEQ Apr 2022'!P73),(0),(($C$71*$C$72-('SEQ Apr 2022'!R73+'SEQ Apr 2022'!P73))*'SEQ Apr 2022'!S73/100)),IF(AND('SEQ Apr 2022'!P73&gt;0,'SEQ Apr 2022'!R73=""&gt;0),IF(($C$71*$C$72&lt;'SEQ Apr 2022'!P73),(0),($C$71*$C$72-'SEQ Apr 2022'!P73)*'SEQ Apr 2022'!Q73/100),0)))</f>
        <v>0</v>
      </c>
      <c r="F95" s="134">
        <f>($C$71*$C$73)*'SEQ Apr 2022'!W73/100</f>
        <v>270</v>
      </c>
      <c r="G95" s="135">
        <f t="shared" si="48"/>
        <v>1179.6500000000001</v>
      </c>
      <c r="H95" s="239">
        <f t="shared" si="49"/>
        <v>4300</v>
      </c>
      <c r="I95" s="239">
        <f t="shared" si="47"/>
        <v>4718.6000000000004</v>
      </c>
      <c r="J95" s="136">
        <f t="shared" si="50"/>
        <v>5190.4600000000009</v>
      </c>
      <c r="K95" s="137">
        <f>'SEQ Apr 2022'!BB73</f>
        <v>0</v>
      </c>
      <c r="L95" s="137">
        <f>'SEQ Apr 2022'!BC73</f>
        <v>0</v>
      </c>
      <c r="M95" s="137">
        <f>'SEQ Apr 2022'!BD73</f>
        <v>0</v>
      </c>
      <c r="N95" s="137">
        <f>'SEQ Apr 2022'!BE73</f>
        <v>0</v>
      </c>
      <c r="O95" s="144" t="str">
        <f t="shared" si="56"/>
        <v>No discount</v>
      </c>
      <c r="P95" s="226" t="str">
        <f t="shared" si="52"/>
        <v>Exclusive</v>
      </c>
      <c r="Q95" s="240">
        <f t="shared" si="53"/>
        <v>4718.6000000000004</v>
      </c>
      <c r="R95" s="240">
        <f t="shared" si="54"/>
        <v>4718.6000000000004</v>
      </c>
      <c r="S95" s="136">
        <f t="shared" si="57"/>
        <v>5190.4600000000009</v>
      </c>
      <c r="T95" s="136">
        <f t="shared" si="57"/>
        <v>5190.4600000000009</v>
      </c>
      <c r="U95" s="160">
        <f>'SEQ Apr 2022'!BL73</f>
        <v>0</v>
      </c>
      <c r="V95" s="161">
        <f>'SEQ Apr 2022'!BM73</f>
        <v>0</v>
      </c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</row>
    <row r="96" spans="1:41" ht="14" x14ac:dyDescent="0.15">
      <c r="A96" s="131" t="str">
        <f>'SEQ Apr 2022'!K74</f>
        <v>Momentum Energy</v>
      </c>
      <c r="B96" s="132" t="str">
        <f>'SEQ Apr 2022'!L74</f>
        <v>SmilePower Flexi</v>
      </c>
      <c r="C96" s="133">
        <f>IF('SEQ Apr 2022'!BP74=0,91*'SEQ Apr 2022'!M74/100,(91*'SEQ Apr 2022'!M74/100)+'SEQ Apr 2022'!BP74/4)</f>
        <v>97.783636363636361</v>
      </c>
      <c r="D96" s="133">
        <f>IF('SEQ Apr 2022'!O74="",$C$71*$C$72*'SEQ Apr 2022'!N74/100,IF($C$71*$C$72&gt;='SEQ Apr 2022'!P74,('SEQ Apr 2022'!P74*'SEQ Apr 2022'!N74/100),($C$71*$C$72*'SEQ Apr 2022'!N74/100)))</f>
        <v>1820.954545454545</v>
      </c>
      <c r="E96" s="133">
        <f>IF(AND('SEQ Apr 2022'!R74&gt;0,'SEQ Apr 2022'!T74&gt;0),IF(($C$71*$C$72&lt;'SEQ Apr 2022'!T74),(0),($C$71*$C$72-'SEQ Apr 2022'!T74)*'SEQ Apr 2022'!U74/100),IF(AND('SEQ Apr 2022'!R74&gt;0,'SEQ Apr 2022'!T74=""),IF(($C$71*$C$72&lt;'SEQ Apr 2022'!R74+'SEQ Apr 2022'!P74),(0),(($C$71*$C$72-('SEQ Apr 2022'!R74+'SEQ Apr 2022'!P74))*'SEQ Apr 2022'!S74/100)),IF(AND('SEQ Apr 2022'!P74&gt;0,'SEQ Apr 2022'!R74=""&gt;0),IF(($C$71*$C$72&lt;'SEQ Apr 2022'!P74),(0),($C$71*$C$72-'SEQ Apr 2022'!P74)*'SEQ Apr 2022'!Q74/100),0)))</f>
        <v>0</v>
      </c>
      <c r="F96" s="134">
        <f>($C$71*$C$73)*'SEQ Apr 2022'!W74/100</f>
        <v>295.36363636363632</v>
      </c>
      <c r="G96" s="135">
        <f t="shared" si="48"/>
        <v>2214.1018181818176</v>
      </c>
      <c r="H96" s="239">
        <f t="shared" si="49"/>
        <v>8465.2727272727243</v>
      </c>
      <c r="I96" s="239">
        <f t="shared" si="47"/>
        <v>8856.4072727272705</v>
      </c>
      <c r="J96" s="136">
        <f t="shared" si="50"/>
        <v>9742.0479999999989</v>
      </c>
      <c r="K96" s="137">
        <f>'SEQ Apr 2022'!BB74</f>
        <v>0</v>
      </c>
      <c r="L96" s="137">
        <f>'SEQ Apr 2022'!BC74</f>
        <v>0</v>
      </c>
      <c r="M96" s="137">
        <f>'SEQ Apr 2022'!BD74</f>
        <v>0</v>
      </c>
      <c r="N96" s="137">
        <f>'SEQ Apr 2022'!BE74</f>
        <v>0</v>
      </c>
      <c r="O96" s="144" t="str">
        <f t="shared" si="56"/>
        <v>No discount</v>
      </c>
      <c r="P96" s="226" t="str">
        <f t="shared" si="52"/>
        <v>Exclusive</v>
      </c>
      <c r="Q96" s="240">
        <f t="shared" si="53"/>
        <v>8856.4072727272705</v>
      </c>
      <c r="R96" s="240">
        <f t="shared" si="54"/>
        <v>8856.4072727272705</v>
      </c>
      <c r="S96" s="136">
        <f t="shared" si="57"/>
        <v>9742.0479999999989</v>
      </c>
      <c r="T96" s="136">
        <f t="shared" si="57"/>
        <v>9742.0479999999989</v>
      </c>
      <c r="U96" s="160">
        <f>'SEQ Apr 2022'!BL74</f>
        <v>0</v>
      </c>
      <c r="V96" s="161">
        <f>'SEQ Apr 2022'!BM74</f>
        <v>0</v>
      </c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</row>
    <row r="97" spans="1:41" ht="14" x14ac:dyDescent="0.15">
      <c r="A97" s="131" t="str">
        <f>'SEQ Apr 2022'!K75</f>
        <v>Electricity in a Box</v>
      </c>
      <c r="B97" s="132" t="str">
        <f>'SEQ Apr 2022'!L75</f>
        <v>Biz</v>
      </c>
      <c r="C97" s="133">
        <f>IF('SEQ Apr 2022'!BP75=0,91*'SEQ Apr 2022'!M75/100,(91*'SEQ Apr 2022'!M75/100)+'SEQ Apr 2022'!BP75/4)</f>
        <v>92.149909090909077</v>
      </c>
      <c r="D97" s="133">
        <f>IF('SEQ Apr 2022'!O75="",$C$71*$C$72*'SEQ Apr 2022'!N75/100,IF($C$71*$C$72&gt;='SEQ Apr 2022'!P75,('SEQ Apr 2022'!P75*'SEQ Apr 2022'!N75/100),($C$71*$C$72*'SEQ Apr 2022'!N75/100)))</f>
        <v>746.4545454545455</v>
      </c>
      <c r="E97" s="133">
        <f>IF(AND('SEQ Apr 2022'!R75&gt;0,'SEQ Apr 2022'!T75&gt;0),IF(($C$71*$C$72&lt;'SEQ Apr 2022'!T75),(0),($C$71*$C$72-'SEQ Apr 2022'!T75)*'SEQ Apr 2022'!U75/100),IF(AND('SEQ Apr 2022'!R75&gt;0,'SEQ Apr 2022'!T75=""),IF(($C$71*$C$72&lt;'SEQ Apr 2022'!R75+'SEQ Apr 2022'!P75),(0),(($C$71*$C$72-('SEQ Apr 2022'!R75+'SEQ Apr 2022'!P75))*'SEQ Apr 2022'!S75/100)),IF(AND('SEQ Apr 2022'!P75&gt;0,'SEQ Apr 2022'!R75=""&gt;0),IF(($C$71*$C$72&lt;'SEQ Apr 2022'!P75),(0),($C$71*$C$72-'SEQ Apr 2022'!P75)*'SEQ Apr 2022'!Q75/100),0)))</f>
        <v>0</v>
      </c>
      <c r="F97" s="134">
        <f>($C$71*$C$73)*'SEQ Apr 2022'!W75/100</f>
        <v>251.59090909090904</v>
      </c>
      <c r="G97" s="135">
        <f t="shared" si="48"/>
        <v>1090.1953636363637</v>
      </c>
      <c r="H97" s="239">
        <f t="shared" si="49"/>
        <v>3992.1818181818185</v>
      </c>
      <c r="I97" s="239">
        <f t="shared" si="47"/>
        <v>4360.7814545454548</v>
      </c>
      <c r="J97" s="136">
        <f t="shared" si="50"/>
        <v>4796.8596000000007</v>
      </c>
      <c r="K97" s="137">
        <f>'SEQ Apr 2022'!BB75</f>
        <v>0</v>
      </c>
      <c r="L97" s="137">
        <f>'SEQ Apr 2022'!BC75</f>
        <v>0</v>
      </c>
      <c r="M97" s="137">
        <f>'SEQ Apr 2022'!BD75</f>
        <v>0</v>
      </c>
      <c r="N97" s="137">
        <f>'SEQ Apr 2022'!BE75</f>
        <v>0</v>
      </c>
      <c r="O97" s="144" t="str">
        <f t="shared" ref="O97" si="58">IF(SUM(K97:N97)=0,"No discount",IF(K97&gt;0,"Guaranteed off bill",IF(L97&gt;0,"Guaranteed off usage",IF(M97&gt;0,"Pay-on-time off bill","Pay-on-time off usage"))))</f>
        <v>No discount</v>
      </c>
      <c r="P97" s="226" t="str">
        <f t="shared" si="52"/>
        <v>Exclusive</v>
      </c>
      <c r="Q97" s="240">
        <f t="shared" si="53"/>
        <v>4360.7814545454548</v>
      </c>
      <c r="R97" s="240">
        <f t="shared" si="54"/>
        <v>4360.7814545454548</v>
      </c>
      <c r="S97" s="136">
        <f t="shared" si="57"/>
        <v>4796.8596000000007</v>
      </c>
      <c r="T97" s="136">
        <f t="shared" si="57"/>
        <v>4796.8596000000007</v>
      </c>
      <c r="U97" s="160">
        <f>'SEQ Apr 2022'!BL75</f>
        <v>0</v>
      </c>
      <c r="V97" s="161">
        <f>'SEQ Apr 2022'!BM75</f>
        <v>0</v>
      </c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</row>
    <row r="98" spans="1:41" ht="14" x14ac:dyDescent="0.15">
      <c r="A98" s="131" t="str">
        <f>'SEQ Apr 2022'!K76</f>
        <v>Tango Energy</v>
      </c>
      <c r="B98" s="132" t="str">
        <f>'SEQ Apr 2022'!L76</f>
        <v>Business Select</v>
      </c>
      <c r="C98" s="133">
        <f>IF('SEQ Apr 2022'!BP76=0,91*'SEQ Apr 2022'!M76/100,(91*'SEQ Apr 2022'!M76/100)+'SEQ Apr 2022'!BP76/4)</f>
        <v>101.92</v>
      </c>
      <c r="D98" s="133">
        <f>IF('SEQ Apr 2022'!O76="",$C$71*$C$72*'SEQ Apr 2022'!N76/100,IF($C$71*$C$72&gt;='SEQ Apr 2022'!P76,('SEQ Apr 2022'!P76*'SEQ Apr 2022'!N76/100),($C$71*$C$72*'SEQ Apr 2022'!N76/100)))</f>
        <v>874.99999999999989</v>
      </c>
      <c r="E98" s="133">
        <f>IF(AND('SEQ Apr 2022'!R76&gt;0,'SEQ Apr 2022'!T76&gt;0),IF(($C$71*$C$72&lt;'SEQ Apr 2022'!T76),(0),($C$71*$C$72-'SEQ Apr 2022'!T76)*'SEQ Apr 2022'!U76/100),IF(AND('SEQ Apr 2022'!R76&gt;0,'SEQ Apr 2022'!T76=""),IF(($C$71*$C$72&lt;'SEQ Apr 2022'!R76+'SEQ Apr 2022'!P76),(0),(($C$71*$C$72-('SEQ Apr 2022'!R76+'SEQ Apr 2022'!P76))*'SEQ Apr 2022'!S76/100)),IF(AND('SEQ Apr 2022'!P76&gt;0,'SEQ Apr 2022'!R76=""&gt;0),IF(($C$71*$C$72&lt;'SEQ Apr 2022'!P76),(0),($C$71*$C$72-'SEQ Apr 2022'!P76)*'SEQ Apr 2022'!Q76/100),0)))</f>
        <v>0</v>
      </c>
      <c r="F98" s="134">
        <f>($C$71*$C$73)*'SEQ Apr 2022'!W76/100</f>
        <v>254.99999999999997</v>
      </c>
      <c r="G98" s="135">
        <f t="shared" ref="G98:G99" si="59">SUM(C98:F98)</f>
        <v>1231.9199999999998</v>
      </c>
      <c r="H98" s="239">
        <f t="shared" ref="H98:H99" si="60">(G98-C98)*4</f>
        <v>4519.9999999999991</v>
      </c>
      <c r="I98" s="239">
        <f t="shared" ref="I98:I99" si="61">G98*4</f>
        <v>4927.6799999999994</v>
      </c>
      <c r="J98" s="136">
        <f t="shared" ref="J98:J99" si="62">I98*1.1</f>
        <v>5420.4479999999994</v>
      </c>
      <c r="K98" s="137">
        <f>'SEQ Apr 2022'!BB76</f>
        <v>0</v>
      </c>
      <c r="L98" s="137">
        <f>'SEQ Apr 2022'!BC76</f>
        <v>0</v>
      </c>
      <c r="M98" s="137">
        <f>'SEQ Apr 2022'!BD76</f>
        <v>0</v>
      </c>
      <c r="N98" s="137">
        <f>'SEQ Apr 2022'!BE76</f>
        <v>0</v>
      </c>
      <c r="O98" s="144" t="str">
        <f t="shared" ref="O98:O99" si="63">IF(SUM(K98:N98)=0,"No discount",IF(K98&gt;0,"Guaranteed off bill",IF(L98&gt;0,"Guaranteed off usage",IF(M98&gt;0,"Pay-on-time off bill","Pay-on-time off usage"))))</f>
        <v>No discount</v>
      </c>
      <c r="P98" s="226" t="str">
        <f t="shared" ref="P98:P99" si="64">IF(OR(A98="Origin Energy",A98="Red Energy",A98="Powershop"),"Inclusive","Exclusive")</f>
        <v>Exclusive</v>
      </c>
      <c r="Q98" s="240">
        <f t="shared" ref="Q98:Q99" si="65">IF(AND(O98="Guaranteed off bill",P98="Inclusive"),((I98*1.1)-((I98*1.1)*K98/100))/1.1,IF(AND(O98="Guaranteed off usage",P98="Inclusive"),((I98*1.1)-((H98*1.1)*L98/100))/1.1,IF(AND(O98="Guaranteed off bill",P98="Exclusive"),I98-(I98*K98/100),IF(AND(O98="Guaranteed off usage",P98="Exclusive"),I98-(H98*L98/100),IF(P98="Inclusive",((I98*1.1))/1.1,I98)))))</f>
        <v>4927.6799999999994</v>
      </c>
      <c r="R98" s="240">
        <f t="shared" ref="R98:R99" si="66">IF(AND(O98="Pay-on-time off bill",P98="Inclusive"),((Q98*1.1)-((Q98*1.1)*M98/100))/1.1,IF(AND(O98="Pay-on-time off usage",P98="Inclusive"),((Q98*1.1)-((H98*1.1)*N98/100))/1.1,IF(AND(O98="Pay-on-time off bill",P98="Exclusive"),Q98-(Q98*M98/100),IF(AND(O98="Pay-on-time off usage",P98="Exclusive"),Q98-(H98*N98/100),IF(P98="Inclusive",((Q98*1.1))/1.1,Q98)))))</f>
        <v>4927.6799999999994</v>
      </c>
      <c r="S98" s="136">
        <f t="shared" ref="S98:S99" si="67">Q98*1.1</f>
        <v>5420.4479999999994</v>
      </c>
      <c r="T98" s="136">
        <f t="shared" ref="T98:T99" si="68">R98*1.1</f>
        <v>5420.4479999999994</v>
      </c>
      <c r="U98" s="160">
        <f>'SEQ Apr 2022'!BL76</f>
        <v>0</v>
      </c>
      <c r="V98" s="161">
        <f>'SEQ Apr 2022'!BM76</f>
        <v>0</v>
      </c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</row>
    <row r="99" spans="1:41" ht="15" thickBot="1" x14ac:dyDescent="0.2">
      <c r="A99" s="148" t="str">
        <f>'SEQ Apr 2022'!K77</f>
        <v>EziPower</v>
      </c>
      <c r="B99" s="149" t="str">
        <f>'SEQ Apr 2022'!L77</f>
        <v>Flexi Saver</v>
      </c>
      <c r="C99" s="166">
        <f>IF('SEQ Apr 2022'!BP77=0,91*'SEQ Apr 2022'!M77/100,(91*'SEQ Apr 2022'!M77/100)+'SEQ Apr 2022'!BP77/4)</f>
        <v>93.134363636363616</v>
      </c>
      <c r="D99" s="166">
        <f>IF('SEQ Apr 2022'!O77="",$C$71*$C$72*'SEQ Apr 2022'!N77/100,IF($C$71*$C$72&gt;='SEQ Apr 2022'!P77,('SEQ Apr 2022'!P77*'SEQ Apr 2022'!N77/100),($C$71*$C$72*'SEQ Apr 2022'!N77/100)))</f>
        <v>798.60454545454547</v>
      </c>
      <c r="E99" s="166">
        <f>IF(AND('SEQ Apr 2022'!R77&gt;0,'SEQ Apr 2022'!T77&gt;0),IF(($C$71*$C$72&lt;'SEQ Apr 2022'!T77),(0),($C$71*$C$72-'SEQ Apr 2022'!T77)*'SEQ Apr 2022'!U77/100),IF(AND('SEQ Apr 2022'!R77&gt;0,'SEQ Apr 2022'!T77=""),IF(($C$71*$C$72&lt;'SEQ Apr 2022'!R77+'SEQ Apr 2022'!P77),(0),(($C$71*$C$72-('SEQ Apr 2022'!R77+'SEQ Apr 2022'!P77))*'SEQ Apr 2022'!S77/100)),IF(AND('SEQ Apr 2022'!P77&gt;0,'SEQ Apr 2022'!R77=""&gt;0),IF(($C$71*$C$72&lt;'SEQ Apr 2022'!P77),(0),($C$71*$C$72-'SEQ Apr 2022'!P77)*'SEQ Apr 2022'!Q77/100),0)))</f>
        <v>0</v>
      </c>
      <c r="F99" s="173">
        <f>($C$71*$C$73)*'SEQ Apr 2022'!W77/100</f>
        <v>275.44090909090909</v>
      </c>
      <c r="G99" s="167">
        <f t="shared" si="59"/>
        <v>1167.1798181818183</v>
      </c>
      <c r="H99" s="241">
        <f t="shared" si="60"/>
        <v>4296.1818181818189</v>
      </c>
      <c r="I99" s="241">
        <f t="shared" si="61"/>
        <v>4668.7192727272732</v>
      </c>
      <c r="J99" s="168">
        <f t="shared" si="62"/>
        <v>5135.5912000000008</v>
      </c>
      <c r="K99" s="153">
        <f>'SEQ Apr 2022'!BB77</f>
        <v>0</v>
      </c>
      <c r="L99" s="153">
        <f>'SEQ Apr 2022'!BC77</f>
        <v>0</v>
      </c>
      <c r="M99" s="153">
        <f>'SEQ Apr 2022'!BD77</f>
        <v>0</v>
      </c>
      <c r="N99" s="153">
        <f>'SEQ Apr 2022'!BE77</f>
        <v>0</v>
      </c>
      <c r="O99" s="154" t="str">
        <f t="shared" si="63"/>
        <v>No discount</v>
      </c>
      <c r="P99" s="227" t="str">
        <f t="shared" si="64"/>
        <v>Exclusive</v>
      </c>
      <c r="Q99" s="244">
        <f t="shared" si="65"/>
        <v>4668.7192727272732</v>
      </c>
      <c r="R99" s="244">
        <f t="shared" si="66"/>
        <v>4668.7192727272732</v>
      </c>
      <c r="S99" s="168">
        <f t="shared" si="67"/>
        <v>5135.5912000000008</v>
      </c>
      <c r="T99" s="168">
        <f t="shared" si="68"/>
        <v>5135.5912000000008</v>
      </c>
      <c r="U99" s="170">
        <f>'SEQ Apr 2022'!BL77</f>
        <v>0</v>
      </c>
      <c r="V99" s="165">
        <f>'SEQ Apr 2022'!BM77</f>
        <v>0</v>
      </c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</row>
    <row r="100" spans="1:41" ht="14" x14ac:dyDescent="0.15">
      <c r="A100" s="94"/>
      <c r="B100" s="94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</row>
    <row r="101" spans="1:41" ht="14" x14ac:dyDescent="0.15">
      <c r="A101" s="94"/>
      <c r="B101" s="94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</row>
    <row r="102" spans="1:41" ht="14" x14ac:dyDescent="0.15">
      <c r="A102" s="94"/>
      <c r="B102" s="94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</row>
    <row r="103" spans="1:41" ht="14" x14ac:dyDescent="0.15">
      <c r="A103" s="94"/>
      <c r="B103" s="94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</row>
    <row r="104" spans="1:41" ht="14" x14ac:dyDescent="0.15">
      <c r="A104" s="94"/>
      <c r="B104" s="94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</row>
    <row r="105" spans="1:41" ht="14" x14ac:dyDescent="0.15">
      <c r="A105" s="94"/>
      <c r="B105" s="94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</row>
    <row r="106" spans="1:41" ht="14" x14ac:dyDescent="0.15">
      <c r="A106" s="94"/>
      <c r="B106" s="94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</row>
    <row r="107" spans="1:41" ht="14" x14ac:dyDescent="0.15">
      <c r="A107" s="94"/>
      <c r="B107" s="94"/>
      <c r="C107" s="94"/>
      <c r="D107" s="94"/>
      <c r="E107" s="94"/>
      <c r="F107" s="94"/>
      <c r="G107" s="94"/>
      <c r="H107" s="94"/>
      <c r="I107" s="94"/>
      <c r="J107" s="94"/>
      <c r="K107" s="94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</row>
    <row r="108" spans="1:41" ht="14" x14ac:dyDescent="0.15">
      <c r="A108" s="94"/>
      <c r="B108" s="94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</row>
    <row r="109" spans="1:41" ht="14" x14ac:dyDescent="0.15">
      <c r="A109" s="94"/>
      <c r="B109" s="94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</row>
    <row r="110" spans="1:41" ht="14" x14ac:dyDescent="0.15">
      <c r="A110" s="94"/>
      <c r="B110" s="94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</row>
    <row r="111" spans="1:41" ht="14" x14ac:dyDescent="0.15">
      <c r="A111" s="94"/>
      <c r="B111" s="94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</row>
    <row r="112" spans="1:41" ht="14" x14ac:dyDescent="0.15">
      <c r="A112" s="94"/>
      <c r="B112" s="94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</row>
    <row r="113" spans="1:41" ht="14" x14ac:dyDescent="0.15">
      <c r="A113" s="94"/>
      <c r="B113" s="94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</row>
    <row r="114" spans="1:41" ht="14" x14ac:dyDescent="0.15">
      <c r="A114" s="94"/>
      <c r="B114" s="94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</row>
    <row r="115" spans="1:41" ht="14" x14ac:dyDescent="0.15">
      <c r="A115" s="94"/>
      <c r="B115" s="94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</row>
    <row r="116" spans="1:41" ht="14" x14ac:dyDescent="0.15">
      <c r="A116" s="94"/>
      <c r="B116" s="94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</row>
    <row r="117" spans="1:41" ht="14" x14ac:dyDescent="0.15">
      <c r="A117" s="94"/>
      <c r="B117" s="94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</row>
    <row r="118" spans="1:41" ht="14" x14ac:dyDescent="0.15">
      <c r="A118" s="94"/>
      <c r="B118" s="94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</row>
    <row r="119" spans="1:41" ht="14" x14ac:dyDescent="0.15">
      <c r="A119" s="94"/>
      <c r="B119" s="94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</row>
    <row r="120" spans="1:41" ht="14" x14ac:dyDescent="0.15">
      <c r="A120" s="94"/>
      <c r="B120" s="94"/>
      <c r="C120" s="94"/>
      <c r="D120" s="94"/>
      <c r="E120" s="94"/>
      <c r="F120" s="94"/>
      <c r="G120" s="94"/>
      <c r="H120" s="94"/>
      <c r="I120" s="94"/>
      <c r="J120" s="94"/>
      <c r="K120" s="94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</row>
    <row r="121" spans="1:41" ht="14" x14ac:dyDescent="0.15">
      <c r="A121" s="94"/>
      <c r="B121" s="94"/>
      <c r="C121" s="94"/>
      <c r="D121" s="94"/>
      <c r="E121" s="94"/>
      <c r="F121" s="94"/>
      <c r="G121" s="94"/>
      <c r="H121" s="94"/>
      <c r="I121" s="94"/>
      <c r="J121" s="94"/>
      <c r="K121" s="94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</row>
    <row r="122" spans="1:41" ht="14" x14ac:dyDescent="0.15">
      <c r="A122" s="94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</row>
    <row r="123" spans="1:41" ht="14" x14ac:dyDescent="0.1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</row>
    <row r="124" spans="1:41" ht="14" x14ac:dyDescent="0.15">
      <c r="A124" s="94"/>
      <c r="B124" s="94"/>
      <c r="C124" s="94"/>
      <c r="D124" s="94"/>
      <c r="E124" s="94"/>
      <c r="F124" s="94"/>
      <c r="G124" s="94"/>
      <c r="H124" s="94"/>
      <c r="I124" s="94"/>
      <c r="J124" s="94"/>
      <c r="K124" s="94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</row>
    <row r="125" spans="1:41" ht="14" x14ac:dyDescent="0.1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</row>
    <row r="126" spans="1:41" ht="14" x14ac:dyDescent="0.15">
      <c r="A126" s="94"/>
      <c r="B126" s="94"/>
      <c r="C126" s="94"/>
      <c r="D126" s="94"/>
      <c r="E126" s="94"/>
      <c r="F126" s="94"/>
      <c r="G126" s="94"/>
      <c r="H126" s="94"/>
      <c r="I126" s="94"/>
      <c r="J126" s="94"/>
      <c r="K126" s="94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</row>
    <row r="127" spans="1:41" ht="14" x14ac:dyDescent="0.15">
      <c r="A127" s="94"/>
      <c r="B127" s="94"/>
      <c r="C127" s="94"/>
      <c r="D127" s="94"/>
      <c r="E127" s="94"/>
      <c r="F127" s="94"/>
      <c r="G127" s="94"/>
      <c r="H127" s="94"/>
      <c r="I127" s="94"/>
      <c r="J127" s="94"/>
      <c r="K127" s="94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</row>
    <row r="128" spans="1:41" ht="14" x14ac:dyDescent="0.15">
      <c r="A128" s="94"/>
      <c r="B128" s="94"/>
      <c r="C128" s="94"/>
      <c r="D128" s="94"/>
      <c r="E128" s="94"/>
      <c r="F128" s="94"/>
      <c r="G128" s="94"/>
      <c r="H128" s="94"/>
      <c r="I128" s="94"/>
      <c r="J128" s="94"/>
      <c r="K128" s="94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</row>
    <row r="129" spans="1:41" ht="14" x14ac:dyDescent="0.15">
      <c r="A129" s="94"/>
      <c r="B129" s="94"/>
      <c r="C129" s="94"/>
      <c r="D129" s="94"/>
      <c r="E129" s="94"/>
      <c r="F129" s="94"/>
      <c r="G129" s="94"/>
      <c r="H129" s="94"/>
      <c r="I129" s="94"/>
      <c r="J129" s="94"/>
      <c r="K129" s="94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</row>
    <row r="130" spans="1:41" ht="14" x14ac:dyDescent="0.15">
      <c r="A130" s="94"/>
      <c r="B130" s="94"/>
      <c r="C130" s="94"/>
      <c r="D130" s="94"/>
      <c r="E130" s="94"/>
      <c r="F130" s="94"/>
      <c r="G130" s="94"/>
      <c r="H130" s="94"/>
      <c r="I130" s="94"/>
      <c r="J130" s="94"/>
      <c r="K130" s="94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</row>
    <row r="131" spans="1:41" ht="14" x14ac:dyDescent="0.15">
      <c r="A131" s="94"/>
      <c r="B131" s="94"/>
      <c r="C131" s="94"/>
      <c r="D131" s="94"/>
      <c r="E131" s="94"/>
      <c r="F131" s="94"/>
      <c r="G131" s="94"/>
      <c r="H131" s="94"/>
      <c r="I131" s="94"/>
      <c r="J131" s="94"/>
      <c r="K131" s="94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</row>
    <row r="132" spans="1:41" ht="14" x14ac:dyDescent="0.15">
      <c r="A132" s="94"/>
      <c r="B132" s="94"/>
      <c r="C132" s="94"/>
      <c r="D132" s="94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</row>
    <row r="133" spans="1:41" ht="14" x14ac:dyDescent="0.15">
      <c r="A133" s="94"/>
      <c r="B133" s="94"/>
      <c r="C133" s="94"/>
      <c r="D133" s="94"/>
      <c r="E133" s="94"/>
      <c r="F133" s="94"/>
      <c r="G133" s="94"/>
      <c r="H133" s="94"/>
      <c r="I133" s="94"/>
      <c r="J133" s="94"/>
      <c r="K133" s="94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</row>
    <row r="134" spans="1:41" ht="14" x14ac:dyDescent="0.15">
      <c r="A134" s="94"/>
      <c r="B134" s="94"/>
      <c r="C134" s="94"/>
      <c r="D134" s="94"/>
      <c r="E134" s="94"/>
      <c r="F134" s="94"/>
      <c r="G134" s="94"/>
      <c r="H134" s="94"/>
      <c r="I134" s="94"/>
      <c r="J134" s="94"/>
      <c r="K134" s="94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</row>
    <row r="135" spans="1:41" ht="14" x14ac:dyDescent="0.15">
      <c r="A135" s="94"/>
      <c r="B135" s="94"/>
      <c r="C135" s="94"/>
      <c r="D135" s="94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</row>
    <row r="136" spans="1:41" ht="14" x14ac:dyDescent="0.15">
      <c r="A136" s="94"/>
      <c r="B136" s="94"/>
      <c r="C136" s="94"/>
      <c r="D136" s="94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</row>
    <row r="137" spans="1:41" ht="14" x14ac:dyDescent="0.15">
      <c r="A137" s="94"/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</row>
    <row r="138" spans="1:41" ht="14" x14ac:dyDescent="0.15">
      <c r="A138" s="94"/>
      <c r="B138" s="94"/>
      <c r="C138" s="94"/>
      <c r="D138" s="94"/>
      <c r="E138" s="94"/>
      <c r="F138" s="94"/>
      <c r="G138" s="94"/>
      <c r="H138" s="94"/>
      <c r="I138" s="94"/>
      <c r="J138" s="94"/>
      <c r="K138" s="94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</row>
  </sheetData>
  <sheetProtection algorithmName="SHA-512" hashValue="zQVgwmzm7ZAeluproQwDeLVlYZofZjyjPvrRbO+lopo98cwbwDLELlQg037FPJPs+zRopp1UcnlERqyrYi4Otg==" saltValue="h5y/OKPYMt7IYWT/DOCal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10679-9437-F44F-BF4C-CDB2D6159C78}">
  <sheetPr codeName="Sheet53">
    <tabColor theme="4" tint="0.79998168889431442"/>
  </sheetPr>
  <dimension ref="A1:AO50"/>
  <sheetViews>
    <sheetView workbookViewId="0">
      <selection activeCell="D9" sqref="D9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94" t="s">
        <v>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5"/>
      <c r="AM1" s="95"/>
      <c r="AN1" s="95"/>
      <c r="AO1" s="95"/>
    </row>
    <row r="2" spans="1:41" ht="14" x14ac:dyDescent="0.15">
      <c r="A2" s="96" t="s">
        <v>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5"/>
      <c r="AM2" s="95"/>
      <c r="AN2" s="95"/>
      <c r="AO2" s="95"/>
    </row>
    <row r="3" spans="1:4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5"/>
      <c r="AM3" s="95"/>
      <c r="AN3" s="95"/>
      <c r="AO3" s="95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5"/>
      <c r="AO7" s="95"/>
    </row>
    <row r="8" spans="1:41" ht="18" customHeight="1" thickBot="1" x14ac:dyDescent="0.2">
      <c r="A8" s="186" t="str">
        <f>'ERG Apr 2022'!K2</f>
        <v>Ergon Energy</v>
      </c>
      <c r="B8" s="187" t="str">
        <f>'ERG Apr 2022'!L2</f>
        <v>Regulated</v>
      </c>
      <c r="C8" s="252">
        <f>IF('ERG Apr 2022'!BP2=0,91*'ERG Apr 2022'!M2/100,(91*'ERG Apr 2022'!M2/100)+'ERG Apr 2022'!BP2/4)</f>
        <v>110.1430909090909</v>
      </c>
      <c r="D8" s="253">
        <f>IF('ERG Apr 2022'!O2="",$C$5*'ERG Apr 2022'!N2/100,IF($C$5&gt;='ERG Apr 2022'!P2,('ERG Apr 2022'!P2*'ERG Apr 2022'!N2/100),($C$5*'ERG Apr 2022'!N2/100)))</f>
        <v>1127.7272727272725</v>
      </c>
      <c r="E8" s="253">
        <f>IF(AND('ERG Apr 2022'!P2&gt;0,'ERG Apr 2022'!R2&gt;0),IF($C$5&lt;'ERG Apr 2022'!P2,0,IF($C$5&lt;=('ERG Apr 2022'!R2+'ERG Apr 2022'!P2),(($C$5-'ERG Apr 2022'!P2)*'ERG Apr 2022'!Q2/100),(('ERG Apr 2022'!R2)*'ERG Apr 2022'!Q2/100))),0)</f>
        <v>0</v>
      </c>
      <c r="F8" s="253">
        <f>IF(AND('ERG Apr 2022'!R2&gt;0,'ERG Apr 2022'!T2&gt;0),IF(($C$5&lt;'ERG Apr 2022'!T2),(0),($C$5-'ERG Apr 2022'!T2)*'ERG Apr 2022'!U2/100),IF(AND('ERG Apr 2022'!R2&gt;0,'ERG Apr 2022'!T2=""),IF(($C$5&lt;'ERG Apr 2022'!R2+'ERG Apr 2022'!P2),(0),(($C$5-('ERG Apr 2022'!R2+'ERG Apr 2022'!P2))*'ERG Apr 2022'!S2/100)),IF(AND('ERG Apr 2022'!P2&gt;0,'ERG Apr 2022'!R2=""&gt;0),IF(($C$5&lt;'ERG Apr 2022'!P2),(0),($C$5-'ERG Apr 2022'!P2)*'ERG Apr 2022'!Q2/100),0)))</f>
        <v>0</v>
      </c>
      <c r="G8" s="254">
        <f>SUM(C8:F8)</f>
        <v>1237.8703636363634</v>
      </c>
      <c r="H8" s="255">
        <f t="shared" ref="H8" si="0">(G8-C8)*4</f>
        <v>4510.9090909090901</v>
      </c>
      <c r="I8" s="255">
        <f t="shared" ref="I8" si="1">G8*4</f>
        <v>4951.4814545454537</v>
      </c>
      <c r="J8" s="256">
        <f>I8*1.1</f>
        <v>5446.6295999999993</v>
      </c>
      <c r="K8" s="257">
        <f>'ERG Apr 2022'!BB2</f>
        <v>0</v>
      </c>
      <c r="L8" s="257">
        <f>'ERG Apr 2022'!BC2</f>
        <v>0</v>
      </c>
      <c r="M8" s="257">
        <f>'ERG Apr 2022'!BD2</f>
        <v>0</v>
      </c>
      <c r="N8" s="257">
        <f>'ERG Apr 2022'!BE2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4951.4814545454537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4951.4814545454537</v>
      </c>
      <c r="S8" s="261">
        <f>Q8*1.1</f>
        <v>5446.6295999999993</v>
      </c>
      <c r="T8" s="256">
        <f>R8*1.1</f>
        <v>5446.6295999999993</v>
      </c>
      <c r="U8" s="262">
        <f>'ERG Apr 2022'!BL2</f>
        <v>0</v>
      </c>
      <c r="V8" s="263">
        <f>'ERG Apr 2022'!BM2</f>
        <v>0</v>
      </c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5"/>
      <c r="AO8" s="95"/>
    </row>
    <row r="9" spans="1:41" ht="14" x14ac:dyDescent="0.15">
      <c r="A9" s="95"/>
      <c r="B9" s="95"/>
      <c r="C9" s="95"/>
      <c r="D9" s="95"/>
      <c r="E9" s="95"/>
      <c r="F9" s="95"/>
      <c r="G9" s="95"/>
      <c r="H9" s="95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5"/>
      <c r="AM9" s="95"/>
      <c r="AN9" s="95"/>
      <c r="AO9" s="95"/>
    </row>
    <row r="10" spans="1:41" ht="15" thickBot="1" x14ac:dyDescent="0.2">
      <c r="A10" s="95"/>
      <c r="B10" s="95"/>
      <c r="C10" s="95"/>
      <c r="D10" s="95"/>
      <c r="E10" s="95"/>
      <c r="F10" s="95"/>
      <c r="G10" s="95"/>
      <c r="H10" s="95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5"/>
      <c r="AM10" s="95"/>
      <c r="AN10" s="95"/>
      <c r="AO10" s="95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5"/>
      <c r="AM13" s="95"/>
      <c r="AN13" s="95"/>
      <c r="AO13" s="95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5"/>
      <c r="AM14" s="95"/>
      <c r="AN14" s="95"/>
      <c r="AO14" s="95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5"/>
      <c r="AM15" s="95"/>
      <c r="AN15" s="95"/>
      <c r="AO15" s="95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5"/>
      <c r="AO16" s="95"/>
    </row>
    <row r="17" spans="1:41" ht="15" thickBot="1" x14ac:dyDescent="0.2">
      <c r="A17" s="186" t="str">
        <f>'ERG Apr 2022'!K3</f>
        <v>Ergon Energy</v>
      </c>
      <c r="B17" s="187" t="str">
        <f>'ERG Apr 2022'!L3</f>
        <v>Regulated</v>
      </c>
      <c r="C17" s="188">
        <f>IF('ERG Apr 2022'!BP3=0,91*'ERG Apr 2022'!M3/100,(91*'ERG Apr 2022'!M3/100)+'ERG Apr 2022'!BP3/4)</f>
        <v>110.1430909090909</v>
      </c>
      <c r="D17" s="188">
        <f>IF('ERG Apr 2022'!O3="",$C$12*$C$13*'ERG Apr 2022'!N3/100,IF($C$12*$C$13&gt;='ERG Apr 2022'!P3,('ERG Apr 2022'!P3*'ERG Apr 2022'!N3/100),($C$12*$C$13*'ERG Apr 2022'!N3/100)))</f>
        <v>789.40909090909076</v>
      </c>
      <c r="E17" s="189">
        <f>IF(AND('ERG Apr 2022'!R3&gt;0,'ERG Apr 2022'!T3&gt;0),IF(($C$12*$C$13&lt;'ERG Apr 2022'!T3),(0),($C$12*$C$13-'ERG Apr 2022'!T3)*'ERG Apr 2022'!U3/100),IF(AND('ERG Apr 2022'!R3&gt;0,'ERG Apr 2022'!T3=""),IF(($C$12*$C$13&lt;'ERG Apr 2022'!R3+'ERG Apr 2022'!P3),(0),(($C$12*$C$13-('ERG Apr 2022'!R3+'ERG Apr 2022'!P3))*'ERG Apr 2022'!S3/100)),IF(AND('ERG Apr 2022'!P3&gt;0,'ERG Apr 2022'!R3=""&gt;0),IF(($C$12*$C$13&lt;'ERG Apr 2022'!P3),(0),($C$12*$C$13-'ERG Apr 2022'!P3)*'ERG Apr 2022'!Q3/100),0)))</f>
        <v>0</v>
      </c>
      <c r="F17" s="189">
        <f>($C$12*$C$14)*'ERG Apr 2022'!AF3/100</f>
        <v>195.40909090909088</v>
      </c>
      <c r="G17" s="190">
        <f>SUM(C17:F17)</f>
        <v>1094.9612727272724</v>
      </c>
      <c r="H17" s="190">
        <f>(G17-C17)*4</f>
        <v>3939.2727272727261</v>
      </c>
      <c r="I17" s="191">
        <f t="shared" ref="I17" si="3">G17*4</f>
        <v>4379.8450909090898</v>
      </c>
      <c r="J17" s="245">
        <f>I17*1.1</f>
        <v>4817.8295999999991</v>
      </c>
      <c r="K17" s="190">
        <f>'ERG Apr 2022'!BB3</f>
        <v>0</v>
      </c>
      <c r="L17" s="190">
        <f>'ERG Apr 2022'!BC3</f>
        <v>0</v>
      </c>
      <c r="M17" s="190">
        <f>'ERG Apr 2022'!BD3</f>
        <v>0</v>
      </c>
      <c r="N17" s="190">
        <f>'ERG Apr 2022'!BE3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4379.8450909090898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4379.8450909090898</v>
      </c>
      <c r="S17" s="190">
        <f>Q17*1.1</f>
        <v>4817.8295999999991</v>
      </c>
      <c r="T17" s="190">
        <f>R17*1.1</f>
        <v>4817.8295999999991</v>
      </c>
      <c r="U17" s="190">
        <f>'ERG Apr 2022'!BL3</f>
        <v>0</v>
      </c>
      <c r="V17" s="190">
        <f>'ERG Apr 2022'!BM3</f>
        <v>0</v>
      </c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5"/>
      <c r="AO17" s="95"/>
    </row>
    <row r="18" spans="1:41" ht="14" x14ac:dyDescent="0.15">
      <c r="A18" s="95"/>
      <c r="B18" s="95"/>
      <c r="C18" s="95"/>
      <c r="D18" s="95"/>
      <c r="E18" s="95"/>
      <c r="F18" s="95"/>
      <c r="G18" s="95"/>
      <c r="H18" s="95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5"/>
      <c r="AM18" s="95"/>
      <c r="AN18" s="95"/>
      <c r="AO18" s="95"/>
    </row>
    <row r="19" spans="1:41" ht="15" thickBot="1" x14ac:dyDescent="0.2">
      <c r="A19" s="95"/>
      <c r="B19" s="95"/>
      <c r="C19" s="95"/>
      <c r="D19" s="95"/>
      <c r="E19" s="95"/>
      <c r="F19" s="95"/>
      <c r="G19" s="95"/>
      <c r="H19" s="95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5"/>
      <c r="AM19" s="95"/>
      <c r="AN19" s="95"/>
      <c r="AO19" s="95"/>
    </row>
    <row r="20" spans="1:41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</row>
    <row r="21" spans="1:41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</row>
    <row r="22" spans="1:41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</row>
    <row r="23" spans="1:41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</row>
    <row r="24" spans="1:41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</row>
    <row r="25" spans="1:41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5"/>
      <c r="AO25" s="95"/>
    </row>
    <row r="26" spans="1:41" ht="15" thickBot="1" x14ac:dyDescent="0.2">
      <c r="A26" s="186" t="str">
        <f>'ERG Apr 2022'!K4</f>
        <v>Ergon Energy</v>
      </c>
      <c r="B26" s="187" t="str">
        <f>'ERG Apr 2022'!L4</f>
        <v>Regulated</v>
      </c>
      <c r="C26" s="188">
        <f>IF('ERG Apr 2022'!BP4=0,91*'ERG Apr 2022'!M4/100,(91*'ERG Apr 2022'!M4/100)+'ERG Apr 2022'!BP4/4)</f>
        <v>100.20754545454545</v>
      </c>
      <c r="D26" s="188">
        <f>IF('ERG Apr 2022'!O4="",$C$21*$C$22*'ERG Apr 2022'!N4/100,IF($C$21*$C$22&gt;='ERG Apr 2022'!P4,('ERG Apr 2022'!P4*'ERG Apr 2022'!N4/100),($C$21*$C$22*'ERG Apr 2022'!N4/100)))</f>
        <v>1906.2272727272723</v>
      </c>
      <c r="E26" s="189">
        <f>IF(AND('ERG Apr 2022'!R4&gt;0,'ERG Apr 2022'!T4&gt;0),IF(($C$21*$C$22&lt;'ERG Apr 2022'!T4),(0),($C$21*$C$22-'ERG Apr 2022'!T4)*'ERG Apr 2022'!U4/100),IF(AND('ERG Apr 2022'!R4&gt;0,'ERG Apr 2022'!T4=""),IF(($C$21*$C$22&lt;'ERG Apr 2022'!R4+'ERG Apr 2022'!P4),(0),(($C$21*$C$22-('ERG Apr 2022'!R4+'ERG Apr 2022'!P4))*'ERG Apr 2022'!S4/100)),IF(AND('ERG Apr 2022'!P4&gt;0,'ERG Apr 2022'!R4=""&gt;0),IF(($C$21*$C$22&lt;'ERG Apr 2022'!P4),(0),($C$21*$C$22-'ERG Apr 2022'!P4)*'ERG Apr 2022'!Q4/100),0)))</f>
        <v>0</v>
      </c>
      <c r="F26" s="189">
        <f>($C$21*$C$23)*'ERG Apr 2022'!W4/100</f>
        <v>311.45454545454544</v>
      </c>
      <c r="G26" s="190">
        <f>SUM(C26:F26)</f>
        <v>2317.8893636363632</v>
      </c>
      <c r="H26" s="190">
        <f>(G26-C26)*4</f>
        <v>8870.7272727272702</v>
      </c>
      <c r="I26" s="191">
        <f t="shared" ref="I26" si="4">G26*4</f>
        <v>9271.5574545454529</v>
      </c>
      <c r="J26" s="245">
        <f>I26*1.1</f>
        <v>10198.713199999998</v>
      </c>
      <c r="K26" s="190">
        <f>'ERG Apr 2022'!BB4</f>
        <v>0</v>
      </c>
      <c r="L26" s="190">
        <f>'ERG Apr 2022'!BC4</f>
        <v>0</v>
      </c>
      <c r="M26" s="190">
        <f>'ERG Apr 2022'!BD4</f>
        <v>0</v>
      </c>
      <c r="N26" s="190">
        <f>'ERG Apr 2022'!BE4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9271.5574545454529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9271.5574545454529</v>
      </c>
      <c r="S26" s="190">
        <f>Q26*1.1</f>
        <v>10198.713199999998</v>
      </c>
      <c r="T26" s="190">
        <f>R26*1.1</f>
        <v>10198.713199999998</v>
      </c>
      <c r="U26" s="190">
        <f>'ERG Apr 2022'!BL4</f>
        <v>0</v>
      </c>
      <c r="V26" s="190">
        <f>'ERG Apr 2022'!BM4</f>
        <v>0</v>
      </c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5"/>
      <c r="AO26" s="95"/>
    </row>
    <row r="27" spans="1:41" ht="14" x14ac:dyDescent="0.15">
      <c r="A27" s="95"/>
      <c r="B27" s="95"/>
      <c r="C27" s="95"/>
      <c r="D27" s="95"/>
      <c r="E27" s="95"/>
      <c r="F27" s="95"/>
      <c r="G27" s="95"/>
      <c r="H27" s="95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5"/>
      <c r="AM27" s="95"/>
      <c r="AN27" s="95"/>
      <c r="AO27" s="95"/>
    </row>
    <row r="28" spans="1:41" ht="14" x14ac:dyDescent="0.15">
      <c r="A28" s="95"/>
      <c r="B28" s="95"/>
      <c r="C28" s="95"/>
      <c r="D28" s="95"/>
      <c r="E28" s="95"/>
      <c r="F28" s="95"/>
      <c r="G28" s="95"/>
      <c r="H28" s="95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5"/>
      <c r="AM28" s="95"/>
      <c r="AN28" s="95"/>
      <c r="AO28" s="95"/>
    </row>
    <row r="29" spans="1:41" ht="14" x14ac:dyDescent="0.15">
      <c r="A29" s="95"/>
      <c r="B29" s="95"/>
      <c r="C29" s="95"/>
      <c r="D29" s="95"/>
      <c r="E29" s="95"/>
      <c r="F29" s="95"/>
      <c r="G29" s="95"/>
      <c r="H29" s="95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5"/>
      <c r="AM29" s="95"/>
      <c r="AN29" s="95"/>
      <c r="AO29" s="95"/>
    </row>
    <row r="30" spans="1:41" ht="14" x14ac:dyDescent="0.15">
      <c r="A30" s="95"/>
      <c r="B30" s="95"/>
      <c r="C30" s="95"/>
      <c r="D30" s="95"/>
      <c r="E30" s="95"/>
      <c r="F30" s="95"/>
      <c r="G30" s="95"/>
      <c r="H30" s="95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5"/>
      <c r="AM30" s="95"/>
      <c r="AN30" s="95"/>
      <c r="AO30" s="95"/>
    </row>
    <row r="31" spans="1:41" ht="14" x14ac:dyDescent="0.15">
      <c r="A31" s="95"/>
      <c r="B31" s="95"/>
      <c r="C31" s="95"/>
      <c r="D31" s="95"/>
      <c r="E31" s="95"/>
      <c r="F31" s="95"/>
      <c r="G31" s="95"/>
      <c r="H31" s="95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5"/>
      <c r="AM31" s="95"/>
      <c r="AN31" s="95"/>
      <c r="AO31" s="95"/>
    </row>
    <row r="32" spans="1:41" ht="14" x14ac:dyDescent="0.15">
      <c r="A32" s="95"/>
      <c r="B32" s="95"/>
      <c r="C32" s="95"/>
      <c r="D32" s="95"/>
      <c r="E32" s="95"/>
      <c r="F32" s="95"/>
      <c r="G32" s="95"/>
      <c r="H32" s="95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5"/>
      <c r="AM32" s="95"/>
      <c r="AN32" s="95"/>
      <c r="AO32" s="95"/>
    </row>
    <row r="33" spans="1:41" ht="14" x14ac:dyDescent="0.15">
      <c r="A33" s="95"/>
      <c r="B33" s="95"/>
      <c r="C33" s="95"/>
      <c r="D33" s="95"/>
      <c r="E33" s="95"/>
      <c r="F33" s="95"/>
      <c r="G33" s="95"/>
      <c r="H33" s="95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5"/>
      <c r="AM33" s="95"/>
      <c r="AN33" s="95"/>
      <c r="AO33" s="95"/>
    </row>
    <row r="34" spans="1:41" ht="14" x14ac:dyDescent="0.15">
      <c r="A34" s="95"/>
      <c r="B34" s="95"/>
      <c r="C34" s="95"/>
      <c r="D34" s="95"/>
      <c r="E34" s="95"/>
      <c r="F34" s="95"/>
      <c r="G34" s="95"/>
      <c r="H34" s="95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5"/>
      <c r="AM34" s="95"/>
      <c r="AN34" s="95"/>
      <c r="AO34" s="95"/>
    </row>
    <row r="35" spans="1:41" ht="14" x14ac:dyDescent="0.15">
      <c r="A35" s="95"/>
      <c r="B35" s="95"/>
      <c r="C35" s="95"/>
      <c r="D35" s="95"/>
      <c r="E35" s="95"/>
      <c r="F35" s="95"/>
      <c r="G35" s="95"/>
      <c r="H35" s="95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5"/>
      <c r="AM35" s="95"/>
      <c r="AN35" s="95"/>
      <c r="AO35" s="95"/>
    </row>
    <row r="36" spans="1:41" ht="14" x14ac:dyDescent="0.15">
      <c r="A36" s="95"/>
      <c r="B36" s="95"/>
      <c r="C36" s="95"/>
      <c r="D36" s="95"/>
      <c r="E36" s="95"/>
      <c r="F36" s="95"/>
      <c r="G36" s="95"/>
      <c r="H36" s="95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</row>
    <row r="37" spans="1:41" ht="14" x14ac:dyDescent="0.15">
      <c r="A37" s="95"/>
      <c r="B37" s="95"/>
      <c r="C37" s="95"/>
      <c r="D37" s="95"/>
      <c r="E37" s="95"/>
      <c r="F37" s="95"/>
      <c r="G37" s="95"/>
      <c r="H37" s="95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</row>
    <row r="38" spans="1:41" ht="14" x14ac:dyDescent="0.15">
      <c r="A38" s="95"/>
      <c r="B38" s="95"/>
      <c r="C38" s="95"/>
      <c r="D38" s="95"/>
      <c r="E38" s="95"/>
      <c r="F38" s="95"/>
      <c r="G38" s="95"/>
      <c r="H38" s="95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</row>
    <row r="39" spans="1:41" ht="14" x14ac:dyDescent="0.15">
      <c r="A39" s="95"/>
      <c r="B39" s="95"/>
      <c r="C39" s="95"/>
      <c r="D39" s="95"/>
      <c r="E39" s="95"/>
      <c r="F39" s="95"/>
      <c r="G39" s="95"/>
      <c r="H39" s="95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</row>
    <row r="40" spans="1:41" ht="14" x14ac:dyDescent="0.15">
      <c r="A40" s="95"/>
      <c r="B40" s="95"/>
      <c r="C40" s="95"/>
      <c r="D40" s="95"/>
      <c r="E40" s="95"/>
      <c r="F40" s="95"/>
      <c r="G40" s="95"/>
      <c r="H40" s="95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</row>
    <row r="41" spans="1:41" ht="14" x14ac:dyDescent="0.15">
      <c r="A41" s="95"/>
      <c r="B41" s="95"/>
      <c r="C41" s="95"/>
      <c r="D41" s="95"/>
      <c r="E41" s="95"/>
      <c r="F41" s="95"/>
      <c r="G41" s="95"/>
      <c r="H41" s="95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</row>
    <row r="42" spans="1:41" ht="14" x14ac:dyDescent="0.15">
      <c r="A42" s="95"/>
      <c r="B42" s="95"/>
      <c r="C42" s="95"/>
      <c r="D42" s="95"/>
      <c r="E42" s="95"/>
      <c r="F42" s="95"/>
      <c r="G42" s="95"/>
      <c r="H42" s="95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</row>
    <row r="43" spans="1:41" ht="14" x14ac:dyDescent="0.15">
      <c r="A43" s="95"/>
      <c r="B43" s="95"/>
      <c r="C43" s="95"/>
      <c r="D43" s="95"/>
      <c r="E43" s="95"/>
      <c r="F43" s="95"/>
      <c r="G43" s="95"/>
      <c r="H43" s="95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</row>
    <row r="44" spans="1:41" ht="14" x14ac:dyDescent="0.15">
      <c r="A44" s="95"/>
      <c r="B44" s="95"/>
      <c r="C44" s="95"/>
      <c r="D44" s="95"/>
      <c r="E44" s="95"/>
      <c r="F44" s="95"/>
      <c r="G44" s="95"/>
      <c r="H44" s="95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</row>
    <row r="45" spans="1:41" ht="14" x14ac:dyDescent="0.15">
      <c r="A45" s="95"/>
      <c r="B45" s="95"/>
      <c r="C45" s="95"/>
      <c r="D45" s="95"/>
      <c r="E45" s="95"/>
      <c r="F45" s="95"/>
      <c r="G45" s="95"/>
      <c r="H45" s="95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</row>
    <row r="46" spans="1:41" ht="14" x14ac:dyDescent="0.15">
      <c r="A46" s="95"/>
      <c r="B46" s="95"/>
      <c r="C46" s="95"/>
      <c r="D46" s="95"/>
      <c r="E46" s="95"/>
      <c r="F46" s="95"/>
      <c r="G46" s="95"/>
      <c r="H46" s="95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</row>
    <row r="47" spans="1:41" ht="14" x14ac:dyDescent="0.15">
      <c r="A47" s="95"/>
      <c r="B47" s="95"/>
      <c r="C47" s="95"/>
      <c r="D47" s="95"/>
      <c r="E47" s="95"/>
      <c r="F47" s="95"/>
      <c r="G47" s="95"/>
      <c r="H47" s="95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</row>
    <row r="48" spans="1:41" ht="14" x14ac:dyDescent="0.15">
      <c r="A48" s="95"/>
      <c r="B48" s="95"/>
      <c r="C48" s="95"/>
      <c r="D48" s="95"/>
      <c r="E48" s="95"/>
      <c r="F48" s="95"/>
      <c r="G48" s="95"/>
      <c r="H48" s="95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</row>
    <row r="49" spans="1:41" ht="14" x14ac:dyDescent="0.15">
      <c r="A49" s="95"/>
      <c r="B49" s="95"/>
      <c r="C49" s="95"/>
      <c r="D49" s="95"/>
      <c r="E49" s="95"/>
      <c r="F49" s="95"/>
      <c r="G49" s="95"/>
      <c r="H49" s="95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</row>
    <row r="50" spans="1:41" ht="14" x14ac:dyDescent="0.15">
      <c r="A50" s="95"/>
      <c r="B50" s="95"/>
      <c r="C50" s="95"/>
      <c r="D50" s="95"/>
      <c r="E50" s="95"/>
      <c r="F50" s="95"/>
      <c r="G50" s="95"/>
      <c r="H50" s="95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</row>
  </sheetData>
  <sheetProtection algorithmName="SHA-512" hashValue="8xLCOAtHnGfyerG13CBWwNaaAtRcfUluyUQLldjcCIj4RUQ8fkaO2U4VT3bwieCgySgIHIfPGc+KhJymC0TZbQ==" saltValue="4BpC+MUWfKI+s0UCkAeREg==" spinCount="100000" sheet="1" objects="1" scenarios="1"/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1C43-847E-2F4C-BD2B-2FA43E845393}">
  <sheetPr codeName="Sheet44">
    <tabColor theme="6" tint="0.79998168889431442"/>
  </sheetPr>
  <dimension ref="A1:AO127"/>
  <sheetViews>
    <sheetView zoomScaleNormal="100" zoomScalePageLayoutView="120" workbookViewId="0">
      <selection activeCell="C8" sqref="C8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295" t="s">
        <v>270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5"/>
      <c r="AM1" s="295"/>
      <c r="AN1" s="295"/>
      <c r="AO1" s="295"/>
    </row>
    <row r="2" spans="1:41" ht="14" x14ac:dyDescent="0.15">
      <c r="A2" s="296" t="s">
        <v>221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5"/>
      <c r="AM2" s="295"/>
      <c r="AN2" s="295"/>
      <c r="AO2" s="295"/>
    </row>
    <row r="3" spans="1:41" ht="15" thickBot="1" x14ac:dyDescent="0.2">
      <c r="A3" s="295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5"/>
      <c r="AM3" s="295"/>
      <c r="AN3" s="295"/>
      <c r="AO3" s="295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7"/>
      <c r="AO7" s="297"/>
    </row>
    <row r="8" spans="1:41" ht="14" x14ac:dyDescent="0.15">
      <c r="A8" s="131" t="str">
        <f>'SEQ Oct 2021'!K2</f>
        <v>AGL</v>
      </c>
      <c r="B8" s="132" t="str">
        <f>'SEQ Oct 2021'!L2</f>
        <v>Flexible Saver</v>
      </c>
      <c r="C8" s="133">
        <f>IF('SEQ Oct 2021'!BP2=0,91*'SEQ Oct 2021'!M2/100,(91*'SEQ Oct 2021'!M2/100)+'SEQ Oct 2021'!BP2/4)</f>
        <v>114.55245454545455</v>
      </c>
      <c r="D8" s="134">
        <f>IF('SEQ Oct 2021'!O2="",$C$5*'SEQ Oct 2021'!N2/100,IF($C$5&gt;='SEQ Oct 2021'!P2,('SEQ Oct 2021'!P2*'SEQ Oct 2021'!N2/100),($C$5*'SEQ Oct 2021'!N2/100)))</f>
        <v>1013.1818181818181</v>
      </c>
      <c r="E8" s="134">
        <f>IF(AND('SEQ Oct 2021'!P2&gt;0,'SEQ Oct 2021'!R2&gt;0),IF($C$5&lt;'SEQ Oct 2021'!P2,0,IF($C$5&lt;=('SEQ Oct 2021'!R2+'SEQ Oct 2021'!P2),(($C$5-'SEQ Oct 2021'!P2)*'SEQ Oct 2021'!Q2/100),(('SEQ Oct 2021'!R2)*'SEQ Oct 2021'!Q2/100))),0)</f>
        <v>0</v>
      </c>
      <c r="F8" s="134">
        <f>IF(AND('SEQ Oct 2021'!R2&gt;0,'SEQ Oct 2021'!T2&gt;0),IF(($C$5&lt;'SEQ Oct 2021'!T2),(0),($C$5-'SEQ Oct 2021'!T2)*'SEQ Oct 2021'!U2/100),IF(AND('SEQ Oct 2021'!R2&gt;0,'SEQ Oct 2021'!T2=""),IF(($C$5&lt;'SEQ Oct 2021'!R2+'SEQ Oct 2021'!P2),(0),(($C$5-('SEQ Oct 2021'!R2+'SEQ Oct 2021'!P2))*'SEQ Oct 2021'!S2/100)),IF(AND('SEQ Oct 2021'!P2&gt;0,'SEQ Oct 2021'!R2=""&gt;0),IF(($C$5&lt;'SEQ Oct 2021'!P2),(0),($C$5-'SEQ Oct 2021'!P2)*'SEQ Oct 2021'!Q2/100),0)))</f>
        <v>0</v>
      </c>
      <c r="G8" s="232">
        <f>SUM(C8:F8)</f>
        <v>1127.7342727272726</v>
      </c>
      <c r="H8" s="239">
        <f t="shared" ref="H8:H33" si="0">(G8-C8)*4</f>
        <v>4052.7272727272721</v>
      </c>
      <c r="I8" s="239">
        <f t="shared" ref="I8:I33" si="1">G8*4</f>
        <v>4510.9370909090903</v>
      </c>
      <c r="J8" s="136">
        <f>I8*1.1</f>
        <v>4962.0307999999995</v>
      </c>
      <c r="K8" s="137">
        <f>'SEQ Oct 2021'!BB2</f>
        <v>0</v>
      </c>
      <c r="L8" s="137">
        <f>'SEQ Oct 2021'!BC2</f>
        <v>0</v>
      </c>
      <c r="M8" s="137">
        <f>'SEQ Oct 2021'!BD2</f>
        <v>0</v>
      </c>
      <c r="N8" s="137">
        <f>'SEQ Oct 2021'!BE2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33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4510.9370909090903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4510.9370909090903</v>
      </c>
      <c r="S8" s="236">
        <f>Q8*1.1</f>
        <v>4962.0307999999995</v>
      </c>
      <c r="T8" s="136">
        <f>R8*1.1</f>
        <v>4962.0307999999995</v>
      </c>
      <c r="U8" s="160">
        <f>'SEQ Oct 2021'!BL2</f>
        <v>0</v>
      </c>
      <c r="V8" s="161" t="str">
        <f>'SEQ Oct 2021'!BM2</f>
        <v>n</v>
      </c>
      <c r="W8" s="297"/>
      <c r="X8" s="297"/>
      <c r="Y8" s="297"/>
      <c r="Z8" s="297"/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7"/>
      <c r="AO8" s="297"/>
    </row>
    <row r="9" spans="1:41" ht="14" x14ac:dyDescent="0.15">
      <c r="A9" s="131" t="str">
        <f>'SEQ Oct 2021'!K3</f>
        <v>Diamond Energy</v>
      </c>
      <c r="B9" s="132" t="str">
        <f>'SEQ Oct 2021'!L3</f>
        <v>Renewable Saver POT</v>
      </c>
      <c r="C9" s="133">
        <f>IF('SEQ Oct 2021'!BP3=0,91*'SEQ Oct 2021'!M3/100,(91*'SEQ Oct 2021'!M3/100)+'SEQ Oct 2021'!BP3/4)</f>
        <v>115.57827272727272</v>
      </c>
      <c r="D9" s="134">
        <f>IF('SEQ Oct 2021'!O3="",$C$5*'SEQ Oct 2021'!N3/100,IF($C$5&gt;='SEQ Oct 2021'!P3,('SEQ Oct 2021'!P3*'SEQ Oct 2021'!N3/100),($C$5*'SEQ Oct 2021'!N3/100)))</f>
        <v>1064.9999999999998</v>
      </c>
      <c r="E9" s="134">
        <f>IF(AND('SEQ Oct 2021'!P3&gt;0,'SEQ Oct 2021'!R3&gt;0),IF($C$5&lt;'SEQ Oct 2021'!P3,0,IF($C$5&lt;=('SEQ Oct 2021'!R3+'SEQ Oct 2021'!P3),(($C$5-'SEQ Oct 2021'!P3)*'SEQ Oct 2021'!Q3/100),(('SEQ Oct 2021'!R3)*'SEQ Oct 2021'!Q3/100))),0)</f>
        <v>0</v>
      </c>
      <c r="F9" s="134">
        <f>IF(AND('SEQ Oct 2021'!R3&gt;0,'SEQ Oct 2021'!T3&gt;0),IF(($C$5&lt;'SEQ Oct 2021'!T3),(0),($C$5-'SEQ Oct 2021'!T3)*'SEQ Oct 2021'!U3/100),IF(AND('SEQ Oct 2021'!R3&gt;0,'SEQ Oct 2021'!T3=""),IF(($C$5&lt;'SEQ Oct 2021'!R3+'SEQ Oct 2021'!P3),(0),(($C$5-('SEQ Oct 2021'!R3+'SEQ Oct 2021'!P3))*'SEQ Oct 2021'!S3/100)),IF(AND('SEQ Oct 2021'!P3&gt;0,'SEQ Oct 2021'!R3=""&gt;0),IF(($C$5&lt;'SEQ Oct 2021'!P3),(0),($C$5-'SEQ Oct 2021'!P3)*'SEQ Oct 2021'!Q3/100),0)))</f>
        <v>0</v>
      </c>
      <c r="G9" s="232">
        <f t="shared" ref="G9:G22" si="3">SUM(C9:F9)</f>
        <v>1180.5782727272724</v>
      </c>
      <c r="H9" s="239">
        <f t="shared" si="0"/>
        <v>4259.9999999999991</v>
      </c>
      <c r="I9" s="239">
        <f t="shared" si="1"/>
        <v>4722.3130909090896</v>
      </c>
      <c r="J9" s="136">
        <f t="shared" ref="J9:J33" si="4">I9*1.1</f>
        <v>5194.5443999999989</v>
      </c>
      <c r="K9" s="137">
        <f>'SEQ Oct 2021'!BB3</f>
        <v>0</v>
      </c>
      <c r="L9" s="137">
        <f>'SEQ Oct 2021'!BC3</f>
        <v>0</v>
      </c>
      <c r="M9" s="137">
        <f>'SEQ Oct 2021'!BD3</f>
        <v>7</v>
      </c>
      <c r="N9" s="137">
        <f>'SEQ Oct 2021'!BE3</f>
        <v>0</v>
      </c>
      <c r="O9" s="144" t="str">
        <f t="shared" ref="O9:O30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3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4722.3130909090896</v>
      </c>
      <c r="R9" s="240">
        <f t="shared" ref="R9:R3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4391.7511745454531</v>
      </c>
      <c r="S9" s="136">
        <f t="shared" ref="S9:T24" si="8">Q9*1.1</f>
        <v>5194.5443999999989</v>
      </c>
      <c r="T9" s="136">
        <f t="shared" si="8"/>
        <v>4830.9262919999992</v>
      </c>
      <c r="U9" s="160">
        <f>'SEQ Oct 2021'!BL3</f>
        <v>0</v>
      </c>
      <c r="V9" s="161" t="str">
        <f>'SEQ Oct 2021'!BM3</f>
        <v>n</v>
      </c>
      <c r="W9" s="297"/>
      <c r="X9" s="297"/>
      <c r="Y9" s="297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</row>
    <row r="10" spans="1:41" ht="14" x14ac:dyDescent="0.15">
      <c r="A10" s="131" t="str">
        <f>'SEQ Oct 2021'!K4</f>
        <v>EnergyAustralia</v>
      </c>
      <c r="B10" s="132" t="str">
        <f>'SEQ Oct 2021'!L4</f>
        <v>Total Plan</v>
      </c>
      <c r="C10" s="133">
        <f>IF('SEQ Oct 2021'!BP4=0,91*'SEQ Oct 2021'!M4/100,(91*'SEQ Oct 2021'!M4/100)+'SEQ Oct 2021'!BP4/4)</f>
        <v>104.64999999999998</v>
      </c>
      <c r="D10" s="134">
        <f>IF('SEQ Oct 2021'!O4="",$C$5*'SEQ Oct 2021'!N4/100,IF($C$5&gt;='SEQ Oct 2021'!P4,('SEQ Oct 2021'!P4*'SEQ Oct 2021'!N4/100),($C$5*'SEQ Oct 2021'!N4/100)))</f>
        <v>1148.6363636363633</v>
      </c>
      <c r="E10" s="134">
        <f>IF(AND('SEQ Oct 2021'!P4&gt;0,'SEQ Oct 2021'!R4&gt;0),IF($C$5&lt;'SEQ Oct 2021'!P4,0,IF($C$5&lt;=('SEQ Oct 2021'!R4+'SEQ Oct 2021'!P4),(($C$5-'SEQ Oct 2021'!P4)*'SEQ Oct 2021'!Q4/100),(('SEQ Oct 2021'!R4)*'SEQ Oct 2021'!Q4/100))),0)</f>
        <v>0</v>
      </c>
      <c r="F10" s="134">
        <f>IF(AND('SEQ Oct 2021'!R4&gt;0,'SEQ Oct 2021'!T4&gt;0),IF(($C$5&lt;'SEQ Oct 2021'!T4),(0),($C$5-'SEQ Oct 2021'!T4)*'SEQ Oct 2021'!U4/100),IF(AND('SEQ Oct 2021'!R4&gt;0,'SEQ Oct 2021'!T4=""),IF(($C$5&lt;'SEQ Oct 2021'!R4+'SEQ Oct 2021'!P4),(0),(($C$5-('SEQ Oct 2021'!R4+'SEQ Oct 2021'!P4))*'SEQ Oct 2021'!S4/100)),IF(AND('SEQ Oct 2021'!P4&gt;0,'SEQ Oct 2021'!R4=""&gt;0),IF(($C$5&lt;'SEQ Oct 2021'!P4),(0),($C$5-'SEQ Oct 2021'!P4)*'SEQ Oct 2021'!Q4/100),0)))</f>
        <v>0</v>
      </c>
      <c r="G10" s="232">
        <f t="shared" si="3"/>
        <v>1253.2863636363631</v>
      </c>
      <c r="H10" s="239">
        <f t="shared" si="0"/>
        <v>4594.5454545454522</v>
      </c>
      <c r="I10" s="239">
        <f t="shared" si="1"/>
        <v>5013.1454545454526</v>
      </c>
      <c r="J10" s="136">
        <f t="shared" si="4"/>
        <v>5514.4599999999982</v>
      </c>
      <c r="K10" s="137">
        <f>'SEQ Oct 2021'!BB4</f>
        <v>13</v>
      </c>
      <c r="L10" s="137">
        <f>'SEQ Oct 2021'!BC4</f>
        <v>0</v>
      </c>
      <c r="M10" s="137">
        <f>'SEQ Oct 2021'!BD4</f>
        <v>0</v>
      </c>
      <c r="N10" s="137">
        <f>'SEQ Oct 2021'!BE4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4361.4365454545441</v>
      </c>
      <c r="R10" s="240">
        <f t="shared" si="7"/>
        <v>4361.4365454545441</v>
      </c>
      <c r="S10" s="136">
        <f t="shared" si="8"/>
        <v>4797.5801999999985</v>
      </c>
      <c r="T10" s="136">
        <f t="shared" si="8"/>
        <v>4797.5801999999985</v>
      </c>
      <c r="U10" s="160">
        <f>'SEQ Oct 2021'!BL4</f>
        <v>0</v>
      </c>
      <c r="V10" s="161" t="str">
        <f>'SEQ Oct 2021'!BM4</f>
        <v>n</v>
      </c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</row>
    <row r="11" spans="1:41" ht="14" x14ac:dyDescent="0.15">
      <c r="A11" s="131" t="str">
        <f>'SEQ Oct 2021'!K5</f>
        <v>Origin Energy</v>
      </c>
      <c r="B11" s="132" t="str">
        <f>'SEQ Oct 2021'!L5</f>
        <v>Business Go</v>
      </c>
      <c r="C11" s="133">
        <f>IF('SEQ Oct 2021'!BP5=0,91*'SEQ Oct 2021'!M5/100,(91*'SEQ Oct 2021'!M5/100)+'SEQ Oct 2021'!BP5/4)</f>
        <v>97.179727272727263</v>
      </c>
      <c r="D11" s="134">
        <f>IF('SEQ Oct 2021'!O5="",$C$5*'SEQ Oct 2021'!N5/100,IF($C$5&gt;='SEQ Oct 2021'!P5,('SEQ Oct 2021'!P5*'SEQ Oct 2021'!N5/100),($C$5*'SEQ Oct 2021'!N5/100)))</f>
        <v>1005.9090909090909</v>
      </c>
      <c r="E11" s="134">
        <f>IF(AND('SEQ Oct 2021'!P5&gt;0,'SEQ Oct 2021'!R5&gt;0),IF($C$5&lt;'SEQ Oct 2021'!P5,0,IF($C$5&lt;=('SEQ Oct 2021'!R5+'SEQ Oct 2021'!P5),(($C$5-'SEQ Oct 2021'!P5)*'SEQ Oct 2021'!Q5/100),(('SEQ Oct 2021'!R5)*'SEQ Oct 2021'!Q5/100))),0)</f>
        <v>0</v>
      </c>
      <c r="F11" s="134">
        <f>IF(AND('SEQ Oct 2021'!R5&gt;0,'SEQ Oct 2021'!T5&gt;0),IF(($C$5&lt;'SEQ Oct 2021'!T5),(0),($C$5-'SEQ Oct 2021'!T5)*'SEQ Oct 2021'!U5/100),IF(AND('SEQ Oct 2021'!R5&gt;0,'SEQ Oct 2021'!T5=""),IF(($C$5&lt;'SEQ Oct 2021'!R5+'SEQ Oct 2021'!P5),(0),(($C$5-('SEQ Oct 2021'!R5+'SEQ Oct 2021'!P5))*'SEQ Oct 2021'!S5/100)),IF(AND('SEQ Oct 2021'!P5&gt;0,'SEQ Oct 2021'!R5=""&gt;0),IF(($C$5&lt;'SEQ Oct 2021'!P5),(0),($C$5-'SEQ Oct 2021'!P5)*'SEQ Oct 2021'!Q5/100),0)))</f>
        <v>0</v>
      </c>
      <c r="G11" s="232">
        <f t="shared" si="3"/>
        <v>1103.0888181818182</v>
      </c>
      <c r="H11" s="239">
        <f t="shared" si="0"/>
        <v>4023.6363636363635</v>
      </c>
      <c r="I11" s="239">
        <f t="shared" si="1"/>
        <v>4412.3552727272727</v>
      </c>
      <c r="J11" s="136">
        <f t="shared" si="4"/>
        <v>4853.5907999999999</v>
      </c>
      <c r="K11" s="137">
        <f>'SEQ Oct 2021'!BB5</f>
        <v>0</v>
      </c>
      <c r="L11" s="137">
        <f>'SEQ Oct 2021'!BC5</f>
        <v>0</v>
      </c>
      <c r="M11" s="137">
        <f>'SEQ Oct 2021'!BD5</f>
        <v>0</v>
      </c>
      <c r="N11" s="137">
        <f>'SEQ Oct 2021'!BE5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4412.3552727272727</v>
      </c>
      <c r="R11" s="240">
        <f t="shared" si="7"/>
        <v>4412.3552727272727</v>
      </c>
      <c r="S11" s="136">
        <f t="shared" si="8"/>
        <v>4853.5907999999999</v>
      </c>
      <c r="T11" s="136">
        <f t="shared" si="8"/>
        <v>4853.5907999999999</v>
      </c>
      <c r="U11" s="160">
        <f>'SEQ Oct 2021'!BL5</f>
        <v>12</v>
      </c>
      <c r="V11" s="161" t="str">
        <f>'SEQ Oct 2021'!BM5</f>
        <v>n</v>
      </c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</row>
    <row r="12" spans="1:41" ht="14" x14ac:dyDescent="0.15">
      <c r="A12" s="131" t="str">
        <f>'SEQ Oct 2021'!K6</f>
        <v>Powerdirect</v>
      </c>
      <c r="B12" s="132" t="str">
        <f>'SEQ Oct 2021'!L6</f>
        <v>Business Rate Saver</v>
      </c>
      <c r="C12" s="133">
        <f>IF('SEQ Oct 2021'!BP6=0,91*'SEQ Oct 2021'!M6/100,(91*'SEQ Oct 2021'!M6/100)+'SEQ Oct 2021'!BP6/4)</f>
        <v>105.64272727272726</v>
      </c>
      <c r="D12" s="134">
        <f>IF('SEQ Oct 2021'!O6="",$C$5*'SEQ Oct 2021'!N6/100,IF($C$5&gt;='SEQ Oct 2021'!P6,('SEQ Oct 2021'!P6*'SEQ Oct 2021'!N6/100),($C$5*'SEQ Oct 2021'!N6/100)))</f>
        <v>934.54545454545439</v>
      </c>
      <c r="E12" s="134">
        <f>IF(AND('SEQ Oct 2021'!P6&gt;0,'SEQ Oct 2021'!R6&gt;0),IF($C$5&lt;'SEQ Oct 2021'!P6,0,IF($C$5&lt;=('SEQ Oct 2021'!R6+'SEQ Oct 2021'!P6),(($C$5-'SEQ Oct 2021'!P6)*'SEQ Oct 2021'!Q6/100),(('SEQ Oct 2021'!R6)*'SEQ Oct 2021'!Q6/100))),0)</f>
        <v>0</v>
      </c>
      <c r="F12" s="134">
        <f>IF(AND('SEQ Oct 2021'!R6&gt;0,'SEQ Oct 2021'!T6&gt;0),IF(($C$5&lt;'SEQ Oct 2021'!T6),(0),($C$5-'SEQ Oct 2021'!T6)*'SEQ Oct 2021'!U6/100),IF(AND('SEQ Oct 2021'!R6&gt;0,'SEQ Oct 2021'!T6=""),IF(($C$5&lt;'SEQ Oct 2021'!R6+'SEQ Oct 2021'!P6),(0),(($C$5-('SEQ Oct 2021'!R6+'SEQ Oct 2021'!P6))*'SEQ Oct 2021'!S6/100)),IF(AND('SEQ Oct 2021'!P6&gt;0,'SEQ Oct 2021'!R6=""&gt;0),IF(($C$5&lt;'SEQ Oct 2021'!P6),(0),($C$5-'SEQ Oct 2021'!P6)*'SEQ Oct 2021'!Q6/100),0)))</f>
        <v>0</v>
      </c>
      <c r="G12" s="232">
        <f t="shared" si="3"/>
        <v>1040.1881818181816</v>
      </c>
      <c r="H12" s="239">
        <f t="shared" si="0"/>
        <v>3738.1818181818176</v>
      </c>
      <c r="I12" s="239">
        <f t="shared" si="1"/>
        <v>4160.7527272727266</v>
      </c>
      <c r="J12" s="136">
        <f t="shared" si="4"/>
        <v>4576.8279999999995</v>
      </c>
      <c r="K12" s="137">
        <f>'SEQ Oct 2021'!BB6</f>
        <v>0</v>
      </c>
      <c r="L12" s="137">
        <f>'SEQ Oct 2021'!BC6</f>
        <v>0</v>
      </c>
      <c r="M12" s="137">
        <f>'SEQ Oct 2021'!BD6</f>
        <v>0</v>
      </c>
      <c r="N12" s="137">
        <f>'SEQ Oct 2021'!BE6</f>
        <v>0</v>
      </c>
      <c r="O12" s="144" t="str">
        <f t="shared" si="5"/>
        <v>No discount</v>
      </c>
      <c r="P12" s="226" t="str">
        <f t="shared" si="2"/>
        <v>Exclusive</v>
      </c>
      <c r="Q12" s="240">
        <f t="shared" si="6"/>
        <v>4160.7527272727266</v>
      </c>
      <c r="R12" s="240">
        <f t="shared" si="7"/>
        <v>4160.7527272727266</v>
      </c>
      <c r="S12" s="136">
        <f t="shared" si="8"/>
        <v>4576.8279999999995</v>
      </c>
      <c r="T12" s="136">
        <f t="shared" si="8"/>
        <v>4576.8279999999995</v>
      </c>
      <c r="U12" s="160">
        <f>'SEQ Oct 2021'!BL6</f>
        <v>0</v>
      </c>
      <c r="V12" s="161" t="str">
        <f>'SEQ Oct 2021'!BM6</f>
        <v>n</v>
      </c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</row>
    <row r="13" spans="1:41" ht="14" x14ac:dyDescent="0.15">
      <c r="A13" s="131" t="str">
        <f>'SEQ Oct 2021'!K7</f>
        <v>Powershop</v>
      </c>
      <c r="B13" s="132" t="str">
        <f>'SEQ Oct 2021'!L7</f>
        <v>100% Carbon Neutral Rate Lock</v>
      </c>
      <c r="C13" s="133">
        <f>IF('SEQ Oct 2021'!BP7=0,91*'SEQ Oct 2021'!M7/100,(91*'SEQ Oct 2021'!M7/100)+'SEQ Oct 2021'!BP7/4)</f>
        <v>117.11699999999999</v>
      </c>
      <c r="D13" s="134">
        <f>IF('SEQ Oct 2021'!O7="",$C$5*'SEQ Oct 2021'!N7/100,IF($C$5&gt;='SEQ Oct 2021'!P7,('SEQ Oct 2021'!P7*'SEQ Oct 2021'!N7/100),($C$5*'SEQ Oct 2021'!N7/100)))</f>
        <v>940.4545454545455</v>
      </c>
      <c r="E13" s="134">
        <f>IF(AND('SEQ Oct 2021'!P7&gt;0,'SEQ Oct 2021'!R7&gt;0),IF($C$5&lt;'SEQ Oct 2021'!P7,0,IF($C$5&lt;=('SEQ Oct 2021'!R7+'SEQ Oct 2021'!P7),(($C$5-'SEQ Oct 2021'!P7)*'SEQ Oct 2021'!Q7/100),(('SEQ Oct 2021'!R7)*'SEQ Oct 2021'!Q7/100))),0)</f>
        <v>0</v>
      </c>
      <c r="F13" s="134">
        <f>IF(AND('SEQ Oct 2021'!R7&gt;0,'SEQ Oct 2021'!T7&gt;0),IF(($C$5&lt;'SEQ Oct 2021'!T7),(0),($C$5-'SEQ Oct 2021'!T7)*'SEQ Oct 2021'!U7/100),IF(AND('SEQ Oct 2021'!R7&gt;0,'SEQ Oct 2021'!T7=""),IF(($C$5&lt;'SEQ Oct 2021'!R7+'SEQ Oct 2021'!P7),(0),(($C$5-('SEQ Oct 2021'!R7+'SEQ Oct 2021'!P7))*'SEQ Oct 2021'!S7/100)),IF(AND('SEQ Oct 2021'!P7&gt;0,'SEQ Oct 2021'!R7=""&gt;0),IF(($C$5&lt;'SEQ Oct 2021'!P7),(0),($C$5-'SEQ Oct 2021'!P7)*'SEQ Oct 2021'!Q7/100),0)))</f>
        <v>0</v>
      </c>
      <c r="G13" s="232">
        <f t="shared" si="3"/>
        <v>1057.5715454545455</v>
      </c>
      <c r="H13" s="239">
        <f t="shared" si="0"/>
        <v>3761.818181818182</v>
      </c>
      <c r="I13" s="239">
        <f t="shared" si="1"/>
        <v>4230.2861818181818</v>
      </c>
      <c r="J13" s="136">
        <f t="shared" si="4"/>
        <v>4653.3148000000001</v>
      </c>
      <c r="K13" s="137">
        <f>'SEQ Oct 2021'!BB7</f>
        <v>0</v>
      </c>
      <c r="L13" s="137">
        <f>'SEQ Oct 2021'!BC7</f>
        <v>0</v>
      </c>
      <c r="M13" s="137">
        <f>'SEQ Oct 2021'!BD7</f>
        <v>0</v>
      </c>
      <c r="N13" s="137">
        <f>'SEQ Oct 2021'!BE7</f>
        <v>0</v>
      </c>
      <c r="O13" s="144" t="str">
        <f t="shared" si="5"/>
        <v>No discount</v>
      </c>
      <c r="P13" s="226" t="str">
        <f t="shared" si="2"/>
        <v>Inclusive</v>
      </c>
      <c r="Q13" s="240">
        <f t="shared" si="6"/>
        <v>4230.2861818181818</v>
      </c>
      <c r="R13" s="240">
        <f t="shared" si="7"/>
        <v>4230.2861818181818</v>
      </c>
      <c r="S13" s="136">
        <f t="shared" si="8"/>
        <v>4653.3148000000001</v>
      </c>
      <c r="T13" s="136">
        <f t="shared" si="8"/>
        <v>4653.3148000000001</v>
      </c>
      <c r="U13" s="160">
        <f>'SEQ Oct 2021'!BL7</f>
        <v>0</v>
      </c>
      <c r="V13" s="161" t="str">
        <f>'SEQ Oct 2021'!BM7</f>
        <v>n</v>
      </c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297"/>
      <c r="AN13" s="297"/>
      <c r="AO13" s="297"/>
    </row>
    <row r="14" spans="1:41" ht="14" x14ac:dyDescent="0.15">
      <c r="A14" s="131" t="str">
        <f>'SEQ Oct 2021'!K8</f>
        <v>Energy Locals</v>
      </c>
      <c r="B14" s="132" t="str">
        <f>'SEQ Oct 2021'!L8</f>
        <v>Business Member</v>
      </c>
      <c r="C14" s="133">
        <f>IF('SEQ Oct 2021'!BP8=0,91*'SEQ Oct 2021'!M8/100,(91*'SEQ Oct 2021'!M8/100)+'SEQ Oct 2021'!BP8/4)</f>
        <v>161.20909090909089</v>
      </c>
      <c r="D14" s="134">
        <f>IF('SEQ Oct 2021'!O8="",$C$5*'SEQ Oct 2021'!N8/100,IF($C$5&gt;='SEQ Oct 2021'!P8,('SEQ Oct 2021'!P8*'SEQ Oct 2021'!N8/100),($C$5*'SEQ Oct 2021'!N8/100)))</f>
        <v>886.36363636363637</v>
      </c>
      <c r="E14" s="134">
        <f>IF(AND('SEQ Oct 2021'!P8&gt;0,'SEQ Oct 2021'!R8&gt;0),IF($C$5&lt;'SEQ Oct 2021'!P8,0,IF($C$5&lt;=('SEQ Oct 2021'!R8+'SEQ Oct 2021'!P8),(($C$5-'SEQ Oct 2021'!P8)*'SEQ Oct 2021'!Q8/100),(('SEQ Oct 2021'!R8)*'SEQ Oct 2021'!Q8/100))),0)</f>
        <v>0</v>
      </c>
      <c r="F14" s="134">
        <f>IF(AND('SEQ Oct 2021'!R8&gt;0,'SEQ Oct 2021'!T8&gt;0),IF(($C$5&lt;'SEQ Oct 2021'!T8),(0),($C$5-'SEQ Oct 2021'!T8)*'SEQ Oct 2021'!U8/100),IF(AND('SEQ Oct 2021'!R8&gt;0,'SEQ Oct 2021'!T8=""),IF(($C$5&lt;'SEQ Oct 2021'!R8+'SEQ Oct 2021'!P8),(0),(($C$5-('SEQ Oct 2021'!R8+'SEQ Oct 2021'!P8))*'SEQ Oct 2021'!S8/100)),IF(AND('SEQ Oct 2021'!P8&gt;0,'SEQ Oct 2021'!R8=""&gt;0),IF(($C$5&lt;'SEQ Oct 2021'!P8),(0),($C$5-'SEQ Oct 2021'!P8)*'SEQ Oct 2021'!Q8/100),0)))</f>
        <v>0</v>
      </c>
      <c r="G14" s="232">
        <f t="shared" si="3"/>
        <v>1047.5727272727272</v>
      </c>
      <c r="H14" s="239">
        <f t="shared" si="0"/>
        <v>3545.454545454545</v>
      </c>
      <c r="I14" s="239">
        <f t="shared" si="1"/>
        <v>4190.2909090909088</v>
      </c>
      <c r="J14" s="136">
        <f t="shared" si="4"/>
        <v>4609.32</v>
      </c>
      <c r="K14" s="137">
        <f>'SEQ Oct 2021'!BB8</f>
        <v>0</v>
      </c>
      <c r="L14" s="137">
        <f>'SEQ Oct 2021'!BC8</f>
        <v>0</v>
      </c>
      <c r="M14" s="137">
        <f>'SEQ Oct 2021'!BD8</f>
        <v>0</v>
      </c>
      <c r="N14" s="137">
        <f>'SEQ Oct 2021'!BE8</f>
        <v>0</v>
      </c>
      <c r="O14" s="144" t="str">
        <f t="shared" si="5"/>
        <v>No discount</v>
      </c>
      <c r="P14" s="226" t="str">
        <f t="shared" si="2"/>
        <v>Exclusive</v>
      </c>
      <c r="Q14" s="240">
        <f t="shared" si="6"/>
        <v>4190.2909090909088</v>
      </c>
      <c r="R14" s="240">
        <f t="shared" si="7"/>
        <v>4190.2909090909088</v>
      </c>
      <c r="S14" s="136">
        <f t="shared" si="8"/>
        <v>4609.32</v>
      </c>
      <c r="T14" s="136">
        <f t="shared" si="8"/>
        <v>4609.32</v>
      </c>
      <c r="U14" s="160">
        <f>'SEQ Oct 2021'!BL8</f>
        <v>0</v>
      </c>
      <c r="V14" s="161" t="str">
        <f>'SEQ Oct 2021'!BM8</f>
        <v>n</v>
      </c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7"/>
      <c r="AM14" s="297"/>
      <c r="AN14" s="297"/>
      <c r="AO14" s="297"/>
    </row>
    <row r="15" spans="1:41" ht="14" x14ac:dyDescent="0.15">
      <c r="A15" s="131" t="str">
        <f>'SEQ Oct 2021'!K9</f>
        <v>Simply Energy</v>
      </c>
      <c r="B15" s="132" t="str">
        <f>'SEQ Oct 2021'!L9</f>
        <v>Business Saver</v>
      </c>
      <c r="C15" s="133">
        <f>IF('SEQ Oct 2021'!BP9=0,91*'SEQ Oct 2021'!M9/100,(91*'SEQ Oct 2021'!M9/100)+'SEQ Oct 2021'!BP9/4)</f>
        <v>103.831</v>
      </c>
      <c r="D15" s="134">
        <f>IF('SEQ Oct 2021'!O9="",$C$5*'SEQ Oct 2021'!N9/100,IF($C$5&gt;='SEQ Oct 2021'!P9,('SEQ Oct 2021'!P9*'SEQ Oct 2021'!N9/100),($C$5*'SEQ Oct 2021'!N9/100)))</f>
        <v>870.72109090909066</v>
      </c>
      <c r="E15" s="134">
        <f>IF(AND('SEQ Oct 2021'!P9&gt;0,'SEQ Oct 2021'!R9&gt;0),IF($C$5&lt;'SEQ Oct 2021'!P9,0,IF($C$5&lt;=('SEQ Oct 2021'!R9+'SEQ Oct 2021'!P9),(($C$5-'SEQ Oct 2021'!P9)*'SEQ Oct 2021'!Q9/100),(('SEQ Oct 2021'!R9)*'SEQ Oct 2021'!Q9/100))),0)</f>
        <v>0</v>
      </c>
      <c r="F15" s="134">
        <f>IF(AND('SEQ Oct 2021'!R9&gt;0,'SEQ Oct 2021'!T9&gt;0),IF(($C$5&lt;'SEQ Oct 2021'!T9),(0),($C$5-'SEQ Oct 2021'!T9)*'SEQ Oct 2021'!U9/100),IF(AND('SEQ Oct 2021'!R9&gt;0,'SEQ Oct 2021'!T9=""),IF(($C$5&lt;'SEQ Oct 2021'!R9+'SEQ Oct 2021'!P9),(0),(($C$5-('SEQ Oct 2021'!R9+'SEQ Oct 2021'!P9))*'SEQ Oct 2021'!S9/100)),IF(AND('SEQ Oct 2021'!P9&gt;0,'SEQ Oct 2021'!R9=""&gt;0),IF(($C$5&lt;'SEQ Oct 2021'!P9),(0),($C$5-'SEQ Oct 2021'!P9)*'SEQ Oct 2021'!Q9/100),0)))</f>
        <v>279.18599999999998</v>
      </c>
      <c r="G15" s="232">
        <f t="shared" si="3"/>
        <v>1253.7380909090907</v>
      </c>
      <c r="H15" s="239">
        <f t="shared" si="0"/>
        <v>4599.6283636363632</v>
      </c>
      <c r="I15" s="239">
        <f t="shared" si="1"/>
        <v>5014.9523636363629</v>
      </c>
      <c r="J15" s="136">
        <f t="shared" si="4"/>
        <v>5516.4475999999995</v>
      </c>
      <c r="K15" s="137">
        <f>'SEQ Oct 2021'!BB9</f>
        <v>22</v>
      </c>
      <c r="L15" s="137">
        <f>'SEQ Oct 2021'!BC9</f>
        <v>0</v>
      </c>
      <c r="M15" s="137">
        <f>'SEQ Oct 2021'!BD9</f>
        <v>0</v>
      </c>
      <c r="N15" s="137">
        <f>'SEQ Oct 2021'!BE9</f>
        <v>0</v>
      </c>
      <c r="O15" s="144" t="str">
        <f t="shared" si="5"/>
        <v>Guaranteed off bill</v>
      </c>
      <c r="P15" s="226" t="str">
        <f t="shared" si="2"/>
        <v>Exclusive</v>
      </c>
      <c r="Q15" s="240">
        <f t="shared" si="6"/>
        <v>3911.662843636363</v>
      </c>
      <c r="R15" s="240">
        <f t="shared" si="7"/>
        <v>3911.662843636363</v>
      </c>
      <c r="S15" s="136">
        <f t="shared" si="8"/>
        <v>4302.8291279999994</v>
      </c>
      <c r="T15" s="136">
        <f t="shared" si="8"/>
        <v>4302.8291279999994</v>
      </c>
      <c r="U15" s="160">
        <f>'SEQ Oct 2021'!BL9</f>
        <v>0</v>
      </c>
      <c r="V15" s="161" t="str">
        <f>'SEQ Oct 2021'!BM9</f>
        <v>n</v>
      </c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7"/>
      <c r="AM15" s="297"/>
      <c r="AN15" s="297"/>
      <c r="AO15" s="297"/>
    </row>
    <row r="16" spans="1:41" ht="14" x14ac:dyDescent="0.15">
      <c r="A16" s="131" t="str">
        <f>'SEQ Oct 2021'!K10</f>
        <v>Alinta Energy</v>
      </c>
      <c r="B16" s="132" t="str">
        <f>'SEQ Oct 2021'!L10</f>
        <v>BusinessDeal</v>
      </c>
      <c r="C16" s="133">
        <f>IF('SEQ Oct 2021'!BP10=0,91*'SEQ Oct 2021'!M10/100,(91*'SEQ Oct 2021'!M10/100)+'SEQ Oct 2021'!BP10/4)</f>
        <v>100.09999999999998</v>
      </c>
      <c r="D16" s="134">
        <f>IF('SEQ Oct 2021'!O10="",$C$5*'SEQ Oct 2021'!N10/100,IF($C$5&gt;='SEQ Oct 2021'!P10,('SEQ Oct 2021'!P10*'SEQ Oct 2021'!N10/100),($C$5*'SEQ Oct 2021'!N10/100)))</f>
        <v>959.54545454545439</v>
      </c>
      <c r="E16" s="134">
        <f>IF(AND('SEQ Oct 2021'!P10&gt;0,'SEQ Oct 2021'!R10&gt;0),IF($C$5&lt;'SEQ Oct 2021'!P10,0,IF($C$5&lt;=('SEQ Oct 2021'!R10+'SEQ Oct 2021'!P10),(($C$5-'SEQ Oct 2021'!P10)*'SEQ Oct 2021'!Q10/100),(('SEQ Oct 2021'!R10)*'SEQ Oct 2021'!Q10/100))),0)</f>
        <v>0</v>
      </c>
      <c r="F16" s="134">
        <f>IF(AND('SEQ Oct 2021'!R10&gt;0,'SEQ Oct 2021'!T10&gt;0),IF(($C$5&lt;'SEQ Oct 2021'!T10),(0),($C$5-'SEQ Oct 2021'!T10)*'SEQ Oct 2021'!U10/100),IF(AND('SEQ Oct 2021'!R10&gt;0,'SEQ Oct 2021'!T10=""),IF(($C$5&lt;'SEQ Oct 2021'!R10+'SEQ Oct 2021'!P10),(0),(($C$5-('SEQ Oct 2021'!R10+'SEQ Oct 2021'!P10))*'SEQ Oct 2021'!S10/100)),IF(AND('SEQ Oct 2021'!P10&gt;0,'SEQ Oct 2021'!R10=""&gt;0),IF(($C$5&lt;'SEQ Oct 2021'!P10),(0),($C$5-'SEQ Oct 2021'!P10)*'SEQ Oct 2021'!Q10/100),0)))</f>
        <v>0</v>
      </c>
      <c r="G16" s="232">
        <f t="shared" si="3"/>
        <v>1059.6454545454544</v>
      </c>
      <c r="H16" s="239">
        <f t="shared" si="0"/>
        <v>3838.1818181818176</v>
      </c>
      <c r="I16" s="239">
        <f t="shared" si="1"/>
        <v>4238.5818181818177</v>
      </c>
      <c r="J16" s="136">
        <f t="shared" si="4"/>
        <v>4662.4399999999996</v>
      </c>
      <c r="K16" s="137">
        <f>'SEQ Oct 2021'!BB10</f>
        <v>0</v>
      </c>
      <c r="L16" s="137">
        <f>'SEQ Oct 2021'!BC10</f>
        <v>0</v>
      </c>
      <c r="M16" s="137">
        <f>'SEQ Oct 2021'!BD10</f>
        <v>0</v>
      </c>
      <c r="N16" s="137">
        <f>'SEQ Oct 2021'!BE10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4238.5818181818177</v>
      </c>
      <c r="R16" s="240">
        <f t="shared" si="7"/>
        <v>4238.5818181818177</v>
      </c>
      <c r="S16" s="136">
        <f t="shared" si="8"/>
        <v>4662.4399999999996</v>
      </c>
      <c r="T16" s="136">
        <f t="shared" si="8"/>
        <v>4662.4399999999996</v>
      </c>
      <c r="U16" s="160">
        <f>'SEQ Oct 2021'!BL10</f>
        <v>0</v>
      </c>
      <c r="V16" s="161" t="str">
        <f>'SEQ Oct 2021'!BM10</f>
        <v>n</v>
      </c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7"/>
      <c r="AO16" s="297"/>
    </row>
    <row r="17" spans="1:41" ht="14" x14ac:dyDescent="0.15">
      <c r="A17" s="131" t="str">
        <f>'SEQ Oct 2021'!K11</f>
        <v>1st Energy</v>
      </c>
      <c r="B17" s="132" t="str">
        <f>'SEQ Oct 2021'!L11</f>
        <v>1st Saver Plus</v>
      </c>
      <c r="C17" s="133">
        <f>IF('SEQ Oct 2021'!BP11=0,91*'SEQ Oct 2021'!M11/100,(91*'SEQ Oct 2021'!M11/100)+'SEQ Oct 2021'!BP11/4)</f>
        <v>135.59</v>
      </c>
      <c r="D17" s="134">
        <f>IF('SEQ Oct 2021'!O11="",$C$5*'SEQ Oct 2021'!N11/100,IF($C$5&gt;='SEQ Oct 2021'!P11,('SEQ Oct 2021'!P11*'SEQ Oct 2021'!N11/100),($C$5*'SEQ Oct 2021'!N11/100)))</f>
        <v>363.10909090909087</v>
      </c>
      <c r="E17" s="134">
        <f>IF(AND('SEQ Oct 2021'!P11&gt;0,'SEQ Oct 2021'!R11&gt;0),IF($C$5&lt;'SEQ Oct 2021'!P11,0,IF($C$5&lt;=('SEQ Oct 2021'!R11+'SEQ Oct 2021'!P11),(($C$5-'SEQ Oct 2021'!P11)*'SEQ Oct 2021'!Q11/100),(('SEQ Oct 2021'!R11)*'SEQ Oct 2021'!Q11/100))),0)</f>
        <v>0</v>
      </c>
      <c r="F17" s="134">
        <f>IF(AND('SEQ Oct 2021'!R11&gt;0,'SEQ Oct 2021'!T11&gt;0),IF(($C$5&lt;'SEQ Oct 2021'!T11),(0),($C$5-'SEQ Oct 2021'!T11)*'SEQ Oct 2021'!U11/100),IF(AND('SEQ Oct 2021'!R11&gt;0,'SEQ Oct 2021'!T11=""),IF(($C$5&lt;'SEQ Oct 2021'!R11+'SEQ Oct 2021'!P11),(0),(($C$5-('SEQ Oct 2021'!R11+'SEQ Oct 2021'!P11))*'SEQ Oct 2021'!S11/100)),IF(AND('SEQ Oct 2021'!P11&gt;0,'SEQ Oct 2021'!R11=""&gt;0),IF(($C$5&lt;'SEQ Oct 2021'!P11),(0),($C$5-'SEQ Oct 2021'!P11)*'SEQ Oct 2021'!Q11/100),0)))</f>
        <v>751.70909090909083</v>
      </c>
      <c r="G17" s="232">
        <f t="shared" si="3"/>
        <v>1250.4081818181817</v>
      </c>
      <c r="H17" s="239">
        <f t="shared" si="0"/>
        <v>4459.272727272727</v>
      </c>
      <c r="I17" s="239">
        <f t="shared" si="1"/>
        <v>5001.6327272727267</v>
      </c>
      <c r="J17" s="136">
        <f t="shared" si="4"/>
        <v>5501.7959999999994</v>
      </c>
      <c r="K17" s="137">
        <f>'SEQ Oct 2021'!BB11</f>
        <v>0</v>
      </c>
      <c r="L17" s="137">
        <f>'SEQ Oct 2021'!BC11</f>
        <v>0</v>
      </c>
      <c r="M17" s="137">
        <f>'SEQ Oct 2021'!BD11</f>
        <v>10</v>
      </c>
      <c r="N17" s="137">
        <f>'SEQ Oct 2021'!BE11</f>
        <v>0</v>
      </c>
      <c r="O17" s="144" t="str">
        <f t="shared" si="5"/>
        <v>Pay-on-time off bill</v>
      </c>
      <c r="P17" s="226" t="str">
        <f t="shared" si="2"/>
        <v>Exclusive</v>
      </c>
      <c r="Q17" s="240">
        <f t="shared" ref="Q17" si="9"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5001.6327272727267</v>
      </c>
      <c r="R17" s="240">
        <f t="shared" ref="R17" si="10"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4501.469454545454</v>
      </c>
      <c r="S17" s="136">
        <f t="shared" si="8"/>
        <v>5501.7959999999994</v>
      </c>
      <c r="T17" s="136">
        <f t="shared" si="8"/>
        <v>4951.6163999999999</v>
      </c>
      <c r="U17" s="160">
        <f>'SEQ Oct 2021'!BL11</f>
        <v>0</v>
      </c>
      <c r="V17" s="161" t="str">
        <f>'SEQ Oct 2021'!BM11</f>
        <v>n</v>
      </c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7"/>
      <c r="AO17" s="297"/>
    </row>
    <row r="18" spans="1:41" ht="14" x14ac:dyDescent="0.15">
      <c r="A18" s="131" t="str">
        <f>'SEQ Oct 2021'!K12</f>
        <v>Powerclub</v>
      </c>
      <c r="B18" s="132" t="str">
        <f>'SEQ Oct 2021'!L12</f>
        <v>Bis Flat</v>
      </c>
      <c r="C18" s="133">
        <f>IF('SEQ Oct 2021'!BP12=0,91*'SEQ Oct 2021'!M12/100,(91*'SEQ Oct 2021'!M12/100)+'SEQ Oct 2021'!BP12/4)</f>
        <v>122.67236363636361</v>
      </c>
      <c r="D18" s="134">
        <f>IF('SEQ Oct 2021'!O12="",$C$5*'SEQ Oct 2021'!N12/100,IF($C$5&gt;='SEQ Oct 2021'!P12,('SEQ Oct 2021'!P12*'SEQ Oct 2021'!N12/100),($C$5*'SEQ Oct 2021'!N12/100)))</f>
        <v>868.18181818181824</v>
      </c>
      <c r="E18" s="134">
        <f>IF(AND('SEQ Oct 2021'!P12&gt;0,'SEQ Oct 2021'!R12&gt;0),IF($C$5&lt;'SEQ Oct 2021'!P12,0,IF($C$5&lt;=('SEQ Oct 2021'!R12+'SEQ Oct 2021'!P12),(($C$5-'SEQ Oct 2021'!P12)*'SEQ Oct 2021'!Q12/100),(('SEQ Oct 2021'!R12)*'SEQ Oct 2021'!Q12/100))),0)</f>
        <v>0</v>
      </c>
      <c r="F18" s="134">
        <f>IF(AND('SEQ Oct 2021'!R12&gt;0,'SEQ Oct 2021'!T12&gt;0),IF(($C$5&lt;'SEQ Oct 2021'!T12),(0),($C$5-'SEQ Oct 2021'!T12)*'SEQ Oct 2021'!U12/100),IF(AND('SEQ Oct 2021'!R12&gt;0,'SEQ Oct 2021'!T12=""),IF(($C$5&lt;'SEQ Oct 2021'!R12+'SEQ Oct 2021'!P12),(0),(($C$5-('SEQ Oct 2021'!R12+'SEQ Oct 2021'!P12))*'SEQ Oct 2021'!S12/100)),IF(AND('SEQ Oct 2021'!P12&gt;0,'SEQ Oct 2021'!R12=""&gt;0),IF(($C$5&lt;'SEQ Oct 2021'!P12),(0),($C$5-'SEQ Oct 2021'!P12)*'SEQ Oct 2021'!Q12/100),0)))</f>
        <v>0</v>
      </c>
      <c r="G18" s="232">
        <f t="shared" si="3"/>
        <v>990.85418181818181</v>
      </c>
      <c r="H18" s="239">
        <f t="shared" si="0"/>
        <v>3472.727272727273</v>
      </c>
      <c r="I18" s="239">
        <f t="shared" si="1"/>
        <v>3963.4167272727273</v>
      </c>
      <c r="J18" s="136">
        <f t="shared" si="4"/>
        <v>4359.7584000000006</v>
      </c>
      <c r="K18" s="137">
        <f>'SEQ Oct 2021'!BB12</f>
        <v>0</v>
      </c>
      <c r="L18" s="137">
        <f>'SEQ Oct 2021'!BC12</f>
        <v>0</v>
      </c>
      <c r="M18" s="137">
        <f>'SEQ Oct 2021'!BD12</f>
        <v>0</v>
      </c>
      <c r="N18" s="137">
        <f>'SEQ Oct 2021'!BE12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3963.4167272727273</v>
      </c>
      <c r="R18" s="240">
        <f t="shared" si="7"/>
        <v>3963.4167272727273</v>
      </c>
      <c r="S18" s="136">
        <f t="shared" si="8"/>
        <v>4359.7584000000006</v>
      </c>
      <c r="T18" s="136">
        <f t="shared" si="8"/>
        <v>4359.7584000000006</v>
      </c>
      <c r="U18" s="160">
        <f>'SEQ Oct 2021'!BL12</f>
        <v>0</v>
      </c>
      <c r="V18" s="161" t="str">
        <f>'SEQ Oct 2021'!BM12</f>
        <v>n</v>
      </c>
      <c r="W18" s="297"/>
      <c r="X18" s="297"/>
      <c r="Y18" s="297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297"/>
      <c r="AN18" s="297"/>
      <c r="AO18" s="297"/>
    </row>
    <row r="19" spans="1:41" ht="14" x14ac:dyDescent="0.15">
      <c r="A19" s="131" t="str">
        <f>'SEQ Oct 2021'!K13</f>
        <v>Next Business Energy</v>
      </c>
      <c r="B19" s="132" t="str">
        <f>'SEQ Oct 2021'!L13</f>
        <v xml:space="preserve">Assured </v>
      </c>
      <c r="C19" s="133">
        <f>IF('SEQ Oct 2021'!BP13=0,91*'SEQ Oct 2021'!M13/100,(91*'SEQ Oct 2021'!M13/100)+'SEQ Oct 2021'!BP13/4)</f>
        <v>191.37299999999999</v>
      </c>
      <c r="D19" s="134">
        <f>IF('SEQ Oct 2021'!O13="",$C$5*'SEQ Oct 2021'!N13/100,IF($C$5&gt;='SEQ Oct 2021'!P13,('SEQ Oct 2021'!P13*'SEQ Oct 2021'!N13/100),($C$5*'SEQ Oct 2021'!N13/100)))</f>
        <v>1050</v>
      </c>
      <c r="E19" s="134">
        <f>IF(AND('SEQ Oct 2021'!P13&gt;0,'SEQ Oct 2021'!R13&gt;0),IF($C$5&lt;'SEQ Oct 2021'!P13,0,IF($C$5&lt;=('SEQ Oct 2021'!R13+'SEQ Oct 2021'!P13),(($C$5-'SEQ Oct 2021'!P13)*'SEQ Oct 2021'!Q13/100),(('SEQ Oct 2021'!R13)*'SEQ Oct 2021'!Q13/100))),0)</f>
        <v>0</v>
      </c>
      <c r="F19" s="134">
        <f>IF(AND('SEQ Oct 2021'!R13&gt;0,'SEQ Oct 2021'!T13&gt;0),IF(($C$5&lt;'SEQ Oct 2021'!T13),(0),($C$5-'SEQ Oct 2021'!T13)*'SEQ Oct 2021'!U13/100),IF(AND('SEQ Oct 2021'!R13&gt;0,'SEQ Oct 2021'!T13=""),IF(($C$5&lt;'SEQ Oct 2021'!R13+'SEQ Oct 2021'!P13),(0),(($C$5-('SEQ Oct 2021'!R13+'SEQ Oct 2021'!P13))*'SEQ Oct 2021'!S13/100)),IF(AND('SEQ Oct 2021'!P13&gt;0,'SEQ Oct 2021'!R13=""&gt;0),IF(($C$5&lt;'SEQ Oct 2021'!P13),(0),($C$5-'SEQ Oct 2021'!P13)*'SEQ Oct 2021'!Q13/100),0)))</f>
        <v>0</v>
      </c>
      <c r="G19" s="232">
        <f t="shared" si="3"/>
        <v>1241.373</v>
      </c>
      <c r="H19" s="239">
        <f t="shared" si="0"/>
        <v>4200</v>
      </c>
      <c r="I19" s="239">
        <f t="shared" si="1"/>
        <v>4965.4920000000002</v>
      </c>
      <c r="J19" s="136">
        <f t="shared" si="4"/>
        <v>5462.0412000000006</v>
      </c>
      <c r="K19" s="137">
        <f>'SEQ Oct 2021'!BB13</f>
        <v>0</v>
      </c>
      <c r="L19" s="137">
        <f>'SEQ Oct 2021'!BC13</f>
        <v>0</v>
      </c>
      <c r="M19" s="137">
        <f>'SEQ Oct 2021'!BD13</f>
        <v>0</v>
      </c>
      <c r="N19" s="137">
        <f>'SEQ Oct 2021'!BE13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4965.4920000000002</v>
      </c>
      <c r="R19" s="240">
        <f t="shared" si="7"/>
        <v>4965.4920000000002</v>
      </c>
      <c r="S19" s="136">
        <f t="shared" si="8"/>
        <v>5462.0412000000006</v>
      </c>
      <c r="T19" s="136">
        <f t="shared" si="8"/>
        <v>5462.0412000000006</v>
      </c>
      <c r="U19" s="160">
        <f>'SEQ Oct 2021'!BL13</f>
        <v>0</v>
      </c>
      <c r="V19" s="161" t="str">
        <f>'SEQ Oct 2021'!BM13</f>
        <v>n</v>
      </c>
      <c r="W19" s="297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297"/>
      <c r="AN19" s="297"/>
      <c r="AO19" s="297"/>
    </row>
    <row r="20" spans="1:41" ht="14" x14ac:dyDescent="0.15">
      <c r="A20" s="131" t="str">
        <f>'SEQ Oct 2021'!K14</f>
        <v>Red Energy</v>
      </c>
      <c r="B20" s="132" t="str">
        <f>'SEQ Oct 2021'!L14</f>
        <v>Red Business Saver</v>
      </c>
      <c r="C20" s="133">
        <f>IF('SEQ Oct 2021'!BP14=0,91*'SEQ Oct 2021'!M14/100,(91*'SEQ Oct 2021'!M14/100)+'SEQ Oct 2021'!BP14/4)</f>
        <v>107.744</v>
      </c>
      <c r="D20" s="134">
        <f>IF('SEQ Oct 2021'!O14="",$C$5*'SEQ Oct 2021'!N14/100,IF($C$5&gt;='SEQ Oct 2021'!P14,('SEQ Oct 2021'!P14*'SEQ Oct 2021'!N14/100),($C$5*'SEQ Oct 2021'!N14/100)))</f>
        <v>959.09090909090901</v>
      </c>
      <c r="E20" s="134">
        <f>IF(AND('SEQ Oct 2021'!P14&gt;0,'SEQ Oct 2021'!R14&gt;0),IF($C$5&lt;'SEQ Oct 2021'!P14,0,IF($C$5&lt;=('SEQ Oct 2021'!R14+'SEQ Oct 2021'!P14),(($C$5-'SEQ Oct 2021'!P14)*'SEQ Oct 2021'!Q14/100),(('SEQ Oct 2021'!R14)*'SEQ Oct 2021'!Q14/100))),0)</f>
        <v>0</v>
      </c>
      <c r="F20" s="134">
        <f>IF(AND('SEQ Oct 2021'!R14&gt;0,'SEQ Oct 2021'!T14&gt;0),IF(($C$5&lt;'SEQ Oct 2021'!T14),(0),($C$5-'SEQ Oct 2021'!T14)*'SEQ Oct 2021'!U14/100),IF(AND('SEQ Oct 2021'!R14&gt;0,'SEQ Oct 2021'!T14=""),IF(($C$5&lt;'SEQ Oct 2021'!R14+'SEQ Oct 2021'!P14),(0),(($C$5-('SEQ Oct 2021'!R14+'SEQ Oct 2021'!P14))*'SEQ Oct 2021'!S14/100)),IF(AND('SEQ Oct 2021'!P14&gt;0,'SEQ Oct 2021'!R14=""&gt;0),IF(($C$5&lt;'SEQ Oct 2021'!P14),(0),($C$5-'SEQ Oct 2021'!P14)*'SEQ Oct 2021'!Q14/100),0)))</f>
        <v>0</v>
      </c>
      <c r="G20" s="232">
        <f t="shared" si="3"/>
        <v>1066.8349090909089</v>
      </c>
      <c r="H20" s="239">
        <f t="shared" si="0"/>
        <v>3836.3636363636356</v>
      </c>
      <c r="I20" s="239">
        <f t="shared" si="1"/>
        <v>4267.3396363636357</v>
      </c>
      <c r="J20" s="136">
        <f t="shared" si="4"/>
        <v>4694.0735999999997</v>
      </c>
      <c r="K20" s="137">
        <f>'SEQ Oct 2021'!BB14</f>
        <v>0</v>
      </c>
      <c r="L20" s="137">
        <f>'SEQ Oct 2021'!BC14</f>
        <v>0</v>
      </c>
      <c r="M20" s="137">
        <f>'SEQ Oct 2021'!BD14</f>
        <v>0</v>
      </c>
      <c r="N20" s="137">
        <f>'SEQ Oct 2021'!BE14</f>
        <v>0</v>
      </c>
      <c r="O20" s="144" t="str">
        <f t="shared" si="5"/>
        <v>No discount</v>
      </c>
      <c r="P20" s="226" t="str">
        <f t="shared" si="2"/>
        <v>Inclusive</v>
      </c>
      <c r="Q20" s="240">
        <f t="shared" si="6"/>
        <v>4267.3396363636357</v>
      </c>
      <c r="R20" s="240">
        <f t="shared" si="7"/>
        <v>4267.3396363636357</v>
      </c>
      <c r="S20" s="136">
        <f t="shared" si="8"/>
        <v>4694.0735999999997</v>
      </c>
      <c r="T20" s="136">
        <f t="shared" si="8"/>
        <v>4694.0735999999997</v>
      </c>
      <c r="U20" s="160">
        <f>'SEQ Oct 2021'!BL14</f>
        <v>0</v>
      </c>
      <c r="V20" s="161" t="str">
        <f>'SEQ Oct 2021'!BM14</f>
        <v>n</v>
      </c>
      <c r="W20" s="297"/>
      <c r="X20" s="297"/>
      <c r="Y20" s="297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</row>
    <row r="21" spans="1:41" ht="14" x14ac:dyDescent="0.15">
      <c r="A21" s="131" t="str">
        <f>'SEQ Oct 2021'!K15</f>
        <v>Blue NRG</v>
      </c>
      <c r="B21" s="132" t="str">
        <f>'SEQ Oct 2021'!L15</f>
        <v>Blue Business Champion</v>
      </c>
      <c r="C21" s="133">
        <f>IF('SEQ Oct 2021'!BP15=0,91*'SEQ Oct 2021'!M15/100,(91*'SEQ Oct 2021'!M15/100)+'SEQ Oct 2021'!BP15/4)</f>
        <v>81.899999999999991</v>
      </c>
      <c r="D21" s="134">
        <f>IF('SEQ Oct 2021'!O15="",$C$5*'SEQ Oct 2021'!N15/100,IF($C$5&gt;='SEQ Oct 2021'!P15,('SEQ Oct 2021'!P15*'SEQ Oct 2021'!N15/100),($C$5*'SEQ Oct 2021'!N15/100)))</f>
        <v>964.99999999999989</v>
      </c>
      <c r="E21" s="134">
        <f>IF(AND('SEQ Oct 2021'!P15&gt;0,'SEQ Oct 2021'!R15&gt;0),IF($C$5&lt;'SEQ Oct 2021'!P15,0,IF($C$5&lt;=('SEQ Oct 2021'!R15+'SEQ Oct 2021'!P15),(($C$5-'SEQ Oct 2021'!P15)*'SEQ Oct 2021'!Q15/100),(('SEQ Oct 2021'!R15)*'SEQ Oct 2021'!Q15/100))),0)</f>
        <v>0</v>
      </c>
      <c r="F21" s="134">
        <f>IF(AND('SEQ Oct 2021'!R15&gt;0,'SEQ Oct 2021'!T15&gt;0),IF(($C$5&lt;'SEQ Oct 2021'!T15),(0),($C$5-'SEQ Oct 2021'!T15)*'SEQ Oct 2021'!U15/100),IF(AND('SEQ Oct 2021'!R15&gt;0,'SEQ Oct 2021'!T15=""),IF(($C$5&lt;'SEQ Oct 2021'!R15+'SEQ Oct 2021'!P15),(0),(($C$5-('SEQ Oct 2021'!R15+'SEQ Oct 2021'!P15))*'SEQ Oct 2021'!S15/100)),IF(AND('SEQ Oct 2021'!P15&gt;0,'SEQ Oct 2021'!R15=""&gt;0),IF(($C$5&lt;'SEQ Oct 2021'!P15),(0),($C$5-'SEQ Oct 2021'!P15)*'SEQ Oct 2021'!Q15/100),0)))</f>
        <v>0</v>
      </c>
      <c r="G21" s="232">
        <f>SUM(C21:F21)</f>
        <v>1046.8999999999999</v>
      </c>
      <c r="H21" s="239">
        <f t="shared" si="0"/>
        <v>3859.9999999999995</v>
      </c>
      <c r="I21" s="239">
        <f t="shared" si="1"/>
        <v>4187.5999999999995</v>
      </c>
      <c r="J21" s="136">
        <f t="shared" si="4"/>
        <v>4606.3599999999997</v>
      </c>
      <c r="K21" s="137">
        <f>'SEQ Oct 2021'!BB15</f>
        <v>0</v>
      </c>
      <c r="L21" s="137">
        <f>'SEQ Oct 2021'!BC15</f>
        <v>0</v>
      </c>
      <c r="M21" s="137">
        <f>'SEQ Oct 2021'!BD15</f>
        <v>0</v>
      </c>
      <c r="N21" s="137">
        <f>'SEQ Oct 2021'!BE15</f>
        <v>0</v>
      </c>
      <c r="O21" s="144" t="str">
        <f t="shared" si="5"/>
        <v>No discount</v>
      </c>
      <c r="P21" s="226" t="str">
        <f t="shared" si="2"/>
        <v>Exclusive</v>
      </c>
      <c r="Q21" s="240">
        <f t="shared" si="6"/>
        <v>4187.5999999999995</v>
      </c>
      <c r="R21" s="240">
        <f t="shared" si="7"/>
        <v>4187.5999999999995</v>
      </c>
      <c r="S21" s="136">
        <f t="shared" si="8"/>
        <v>4606.3599999999997</v>
      </c>
      <c r="T21" s="136">
        <f t="shared" si="8"/>
        <v>4606.3599999999997</v>
      </c>
      <c r="U21" s="160">
        <f>'SEQ Oct 2021'!BL15</f>
        <v>0</v>
      </c>
      <c r="V21" s="161" t="str">
        <f>'SEQ Oct 2021'!BM15</f>
        <v>n</v>
      </c>
      <c r="W21" s="297"/>
      <c r="X21" s="297"/>
      <c r="Y21" s="297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</row>
    <row r="22" spans="1:41" ht="14" x14ac:dyDescent="0.15">
      <c r="A22" s="131" t="str">
        <f>'SEQ Oct 2021'!K16</f>
        <v>Future X Power</v>
      </c>
      <c r="B22" s="132" t="str">
        <f>'SEQ Oct 2021'!L16</f>
        <v>Business Smart</v>
      </c>
      <c r="C22" s="133">
        <f>IF('SEQ Oct 2021'!BP16=0,91*'SEQ Oct 2021'!M16/100,(91*'SEQ Oct 2021'!M16/100)+'SEQ Oct 2021'!BP16/4)</f>
        <v>114.56072727272725</v>
      </c>
      <c r="D22" s="134">
        <f>IF('SEQ Oct 2021'!O16="",$C$5*'SEQ Oct 2021'!N16/100,IF($C$5&gt;='SEQ Oct 2021'!P16,('SEQ Oct 2021'!P16*'SEQ Oct 2021'!N16/100),($C$5*'SEQ Oct 2021'!N16/100)))</f>
        <v>995.45454545454527</v>
      </c>
      <c r="E22" s="134">
        <f>IF(AND('SEQ Oct 2021'!P16&gt;0,'SEQ Oct 2021'!R16&gt;0),IF($C$5&lt;'SEQ Oct 2021'!P16,0,IF($C$5&lt;=('SEQ Oct 2021'!R16+'SEQ Oct 2021'!P16),(($C$5-'SEQ Oct 2021'!P16)*'SEQ Oct 2021'!Q16/100),(('SEQ Oct 2021'!R16)*'SEQ Oct 2021'!Q16/100))),0)</f>
        <v>0</v>
      </c>
      <c r="F22" s="134">
        <f>IF(AND('SEQ Oct 2021'!R16&gt;0,'SEQ Oct 2021'!T16&gt;0),IF(($C$5&lt;'SEQ Oct 2021'!T16),(0),($C$5-'SEQ Oct 2021'!T16)*'SEQ Oct 2021'!U16/100),IF(AND('SEQ Oct 2021'!R16&gt;0,'SEQ Oct 2021'!T16=""),IF(($C$5&lt;'SEQ Oct 2021'!R16+'SEQ Oct 2021'!P16),(0),(($C$5-('SEQ Oct 2021'!R16+'SEQ Oct 2021'!P16))*'SEQ Oct 2021'!S16/100)),IF(AND('SEQ Oct 2021'!P16&gt;0,'SEQ Oct 2021'!R16=""&gt;0),IF(($C$5&lt;'SEQ Oct 2021'!P16),(0),($C$5-'SEQ Oct 2021'!P16)*'SEQ Oct 2021'!Q16/100),0)))</f>
        <v>0</v>
      </c>
      <c r="G22" s="232">
        <f t="shared" si="3"/>
        <v>1110.0152727272725</v>
      </c>
      <c r="H22" s="239">
        <f t="shared" si="0"/>
        <v>3981.8181818181811</v>
      </c>
      <c r="I22" s="239">
        <f t="shared" si="1"/>
        <v>4440.0610909090901</v>
      </c>
      <c r="J22" s="136">
        <f t="shared" si="4"/>
        <v>4884.0671999999995</v>
      </c>
      <c r="K22" s="137">
        <f>'SEQ Oct 2021'!BB16</f>
        <v>0</v>
      </c>
      <c r="L22" s="137">
        <f>'SEQ Oct 2021'!BC16</f>
        <v>0</v>
      </c>
      <c r="M22" s="137">
        <f>'SEQ Oct 2021'!BD16</f>
        <v>0</v>
      </c>
      <c r="N22" s="137">
        <f>'SEQ Oct 2021'!BE16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4440.0610909090901</v>
      </c>
      <c r="R22" s="240">
        <f t="shared" si="7"/>
        <v>4440.0610909090901</v>
      </c>
      <c r="S22" s="136">
        <f t="shared" si="8"/>
        <v>4884.0671999999995</v>
      </c>
      <c r="T22" s="136">
        <f t="shared" si="8"/>
        <v>4884.0671999999995</v>
      </c>
      <c r="U22" s="160">
        <f>'SEQ Oct 2021'!BL16</f>
        <v>0</v>
      </c>
      <c r="V22" s="161" t="str">
        <f>'SEQ Oct 2021'!BM16</f>
        <v>n</v>
      </c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</row>
    <row r="23" spans="1:41" ht="14" x14ac:dyDescent="0.15">
      <c r="A23" s="131" t="str">
        <f>'SEQ Oct 2021'!K17</f>
        <v>Locality Planning Energy</v>
      </c>
      <c r="B23" s="132" t="str">
        <f>'SEQ Oct 2021'!L17</f>
        <v>Business Advantage</v>
      </c>
      <c r="C23" s="133">
        <f>IF('SEQ Oct 2021'!BP17=0,91*'SEQ Oct 2021'!M17/100,(91*'SEQ Oct 2021'!M17/100)+'SEQ Oct 2021'!BP17/4)</f>
        <v>106.46999999999998</v>
      </c>
      <c r="D23" s="134">
        <f>IF('SEQ Oct 2021'!O17="",$C$5*'SEQ Oct 2021'!N17/100,IF($C$5&gt;='SEQ Oct 2021'!P17,('SEQ Oct 2021'!P17*'SEQ Oct 2021'!N17/100),($C$5*'SEQ Oct 2021'!N17/100)))</f>
        <v>935</v>
      </c>
      <c r="E23" s="134">
        <f>IF(AND('SEQ Oct 2021'!P17&gt;0,'SEQ Oct 2021'!R17&gt;0),IF($C$5&lt;'SEQ Oct 2021'!P17,0,IF($C$5&lt;=('SEQ Oct 2021'!R17+'SEQ Oct 2021'!P17),(($C$5-'SEQ Oct 2021'!P17)*'SEQ Oct 2021'!Q17/100),(('SEQ Oct 2021'!R17)*'SEQ Oct 2021'!Q17/100))),0)</f>
        <v>0</v>
      </c>
      <c r="F23" s="134">
        <f>IF(AND('SEQ Oct 2021'!R17&gt;0,'SEQ Oct 2021'!T17&gt;0),IF(($C$5&lt;'SEQ Oct 2021'!T17),(0),($C$5-'SEQ Oct 2021'!T17)*'SEQ Oct 2021'!U17/100),IF(AND('SEQ Oct 2021'!R17&gt;0,'SEQ Oct 2021'!T17=""),IF(($C$5&lt;'SEQ Oct 2021'!R17+'SEQ Oct 2021'!P17),(0),(($C$5-('SEQ Oct 2021'!R17+'SEQ Oct 2021'!P17))*'SEQ Oct 2021'!S17/100)),IF(AND('SEQ Oct 2021'!P17&gt;0,'SEQ Oct 2021'!R17=""&gt;0),IF(($C$5&lt;'SEQ Oct 2021'!P17),(0),($C$5-'SEQ Oct 2021'!P17)*'SEQ Oct 2021'!Q17/100),0)))</f>
        <v>0</v>
      </c>
      <c r="G23" s="232">
        <f t="shared" ref="G23" si="11">SUM(C23:F23)</f>
        <v>1041.47</v>
      </c>
      <c r="H23" s="239">
        <f t="shared" si="0"/>
        <v>3740</v>
      </c>
      <c r="I23" s="239">
        <f t="shared" si="1"/>
        <v>4165.88</v>
      </c>
      <c r="J23" s="136">
        <f t="shared" si="4"/>
        <v>4582.4680000000008</v>
      </c>
      <c r="K23" s="137">
        <f>'SEQ Oct 2021'!BB17</f>
        <v>0</v>
      </c>
      <c r="L23" s="137">
        <f>'SEQ Oct 2021'!BC17</f>
        <v>0</v>
      </c>
      <c r="M23" s="137">
        <f>'SEQ Oct 2021'!BD17</f>
        <v>0</v>
      </c>
      <c r="N23" s="137">
        <f>'SEQ Oct 2021'!BE17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4165.88</v>
      </c>
      <c r="R23" s="240">
        <f t="shared" si="7"/>
        <v>4165.88</v>
      </c>
      <c r="S23" s="136">
        <f t="shared" si="8"/>
        <v>4582.4680000000008</v>
      </c>
      <c r="T23" s="136">
        <f t="shared" si="8"/>
        <v>4582.4680000000008</v>
      </c>
      <c r="U23" s="160">
        <f>'SEQ Oct 2021'!BL17</f>
        <v>0</v>
      </c>
      <c r="V23" s="161" t="str">
        <f>'SEQ Oct 2021'!BM17</f>
        <v>n</v>
      </c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</row>
    <row r="24" spans="1:41" ht="14" x14ac:dyDescent="0.15">
      <c r="A24" s="131" t="str">
        <f>'SEQ Oct 2021'!K18</f>
        <v>Bright Spark Power</v>
      </c>
      <c r="B24" s="132" t="str">
        <f>'SEQ Oct 2021'!L18</f>
        <v>Business 12 Months</v>
      </c>
      <c r="C24" s="133">
        <f>IF('SEQ Oct 2021'!BP18=0,91*'SEQ Oct 2021'!M18/100,(91*'SEQ Oct 2021'!M18/100)+'SEQ Oct 2021'!BP18/4)</f>
        <v>123.26363636363634</v>
      </c>
      <c r="D24" s="134">
        <f>IF('SEQ Oct 2021'!O18="",$C$5*'SEQ Oct 2021'!N18/100,IF($C$5&gt;='SEQ Oct 2021'!P18,('SEQ Oct 2021'!P18*'SEQ Oct 2021'!N18/100),($C$5*'SEQ Oct 2021'!N18/100)))</f>
        <v>999.54545454545439</v>
      </c>
      <c r="E24" s="134">
        <f>IF(AND('SEQ Oct 2021'!P18&gt;0,'SEQ Oct 2021'!R18&gt;0),IF($C$5&lt;'SEQ Oct 2021'!P18,0,IF($C$5&lt;=('SEQ Oct 2021'!R18+'SEQ Oct 2021'!P18),(($C$5-'SEQ Oct 2021'!P18)*'SEQ Oct 2021'!Q18/100),(('SEQ Oct 2021'!R18)*'SEQ Oct 2021'!Q18/100))),0)</f>
        <v>0</v>
      </c>
      <c r="F24" s="134">
        <f>IF(AND('SEQ Oct 2021'!R18&gt;0,'SEQ Oct 2021'!T18&gt;0),IF(($C$5&lt;'SEQ Oct 2021'!T18),(0),($C$5-'SEQ Oct 2021'!T18)*'SEQ Oct 2021'!U18/100),IF(AND('SEQ Oct 2021'!R18&gt;0,'SEQ Oct 2021'!T18=""),IF(($C$5&lt;'SEQ Oct 2021'!R18+'SEQ Oct 2021'!P18),(0),(($C$5-('SEQ Oct 2021'!R18+'SEQ Oct 2021'!P18))*'SEQ Oct 2021'!S18/100)),IF(AND('SEQ Oct 2021'!P18&gt;0,'SEQ Oct 2021'!R18=""&gt;0),IF(($C$5&lt;'SEQ Oct 2021'!P18),(0),($C$5-'SEQ Oct 2021'!P18)*'SEQ Oct 2021'!Q18/100),0)))</f>
        <v>0</v>
      </c>
      <c r="G24" s="232">
        <f t="shared" ref="G24" si="12">SUM(C24:F24)</f>
        <v>1122.8090909090906</v>
      </c>
      <c r="H24" s="239">
        <f t="shared" si="0"/>
        <v>3998.1818181818171</v>
      </c>
      <c r="I24" s="239">
        <f t="shared" si="1"/>
        <v>4491.2363636363625</v>
      </c>
      <c r="J24" s="136">
        <f t="shared" si="4"/>
        <v>4940.3599999999988</v>
      </c>
      <c r="K24" s="137">
        <f>'SEQ Oct 2021'!BB18</f>
        <v>0</v>
      </c>
      <c r="L24" s="137">
        <f>'SEQ Oct 2021'!BC18</f>
        <v>0</v>
      </c>
      <c r="M24" s="137">
        <f>'SEQ Oct 2021'!BD18</f>
        <v>0</v>
      </c>
      <c r="N24" s="137">
        <f>'SEQ Oct 2021'!BE18</f>
        <v>0</v>
      </c>
      <c r="O24" s="144" t="str">
        <f t="shared" si="5"/>
        <v>No discount</v>
      </c>
      <c r="P24" s="226" t="str">
        <f t="shared" si="2"/>
        <v>Exclusive</v>
      </c>
      <c r="Q24" s="240">
        <f t="shared" si="6"/>
        <v>4491.2363636363625</v>
      </c>
      <c r="R24" s="240">
        <f t="shared" si="7"/>
        <v>4491.2363636363625</v>
      </c>
      <c r="S24" s="136">
        <f t="shared" si="8"/>
        <v>4940.3599999999988</v>
      </c>
      <c r="T24" s="136">
        <f t="shared" si="8"/>
        <v>4940.3599999999988</v>
      </c>
      <c r="U24" s="160">
        <f>'SEQ Oct 2021'!BL18</f>
        <v>12</v>
      </c>
      <c r="V24" s="161" t="str">
        <f>'SEQ Oct 2021'!BM18</f>
        <v>n</v>
      </c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</row>
    <row r="25" spans="1:41" ht="14" x14ac:dyDescent="0.15">
      <c r="A25" s="131" t="str">
        <f>'SEQ Oct 2021'!K19</f>
        <v>CovaU</v>
      </c>
      <c r="B25" s="132" t="str">
        <f>'SEQ Oct 2021'!L19</f>
        <v>Freedom</v>
      </c>
      <c r="C25" s="133">
        <f>IF('SEQ Oct 2021'!BP19=0,91*'SEQ Oct 2021'!M19/100,(91*'SEQ Oct 2021'!M19/100)+'SEQ Oct 2021'!BP19/4)</f>
        <v>93.324636363636358</v>
      </c>
      <c r="D25" s="134">
        <f>IF('SEQ Oct 2021'!O19="",$C$5*'SEQ Oct 2021'!N19/100,IF($C$5&gt;='SEQ Oct 2021'!P19,('SEQ Oct 2021'!P19*'SEQ Oct 2021'!N19/100),($C$5*'SEQ Oct 2021'!N19/100)))</f>
        <v>1183.6363636363633</v>
      </c>
      <c r="E25" s="134">
        <f>IF(AND('SEQ Oct 2021'!P19&gt;0,'SEQ Oct 2021'!R19&gt;0),IF($C$5&lt;'SEQ Oct 2021'!P19,0,IF($C$5&lt;=('SEQ Oct 2021'!R19+'SEQ Oct 2021'!P19),(($C$5-'SEQ Oct 2021'!P19)*'SEQ Oct 2021'!Q19/100),(('SEQ Oct 2021'!R19)*'SEQ Oct 2021'!Q19/100))),0)</f>
        <v>0</v>
      </c>
      <c r="F25" s="134">
        <f>IF(AND('SEQ Oct 2021'!R19&gt;0,'SEQ Oct 2021'!T19&gt;0),IF(($C$5&lt;'SEQ Oct 2021'!T19),(0),($C$5-'SEQ Oct 2021'!T19)*'SEQ Oct 2021'!U19/100),IF(AND('SEQ Oct 2021'!R19&gt;0,'SEQ Oct 2021'!T19=""),IF(($C$5&lt;'SEQ Oct 2021'!R19+'SEQ Oct 2021'!P19),(0),(($C$5-('SEQ Oct 2021'!R19+'SEQ Oct 2021'!P19))*'SEQ Oct 2021'!S19/100)),IF(AND('SEQ Oct 2021'!P19&gt;0,'SEQ Oct 2021'!R19=""&gt;0),IF(($C$5&lt;'SEQ Oct 2021'!P19),(0),($C$5-'SEQ Oct 2021'!P19)*'SEQ Oct 2021'!Q19/100),0)))</f>
        <v>0</v>
      </c>
      <c r="G25" s="232">
        <f t="shared" ref="G25" si="13">SUM(C25:F25)</f>
        <v>1276.9609999999996</v>
      </c>
      <c r="H25" s="239">
        <f t="shared" si="0"/>
        <v>4734.5454545454531</v>
      </c>
      <c r="I25" s="239">
        <f t="shared" si="1"/>
        <v>5107.8439999999982</v>
      </c>
      <c r="J25" s="136">
        <f t="shared" si="4"/>
        <v>5618.6283999999987</v>
      </c>
      <c r="K25" s="137">
        <f>'SEQ Oct 2021'!BB19</f>
        <v>15</v>
      </c>
      <c r="L25" s="137">
        <f>'SEQ Oct 2021'!BC19</f>
        <v>0</v>
      </c>
      <c r="M25" s="137">
        <f>'SEQ Oct 2021'!BD19</f>
        <v>0</v>
      </c>
      <c r="N25" s="137">
        <f>'SEQ Oct 2021'!BE19</f>
        <v>0</v>
      </c>
      <c r="O25" s="144" t="str">
        <f t="shared" si="5"/>
        <v>Guaranteed off bill</v>
      </c>
      <c r="P25" s="226" t="str">
        <f t="shared" si="2"/>
        <v>Exclusive</v>
      </c>
      <c r="Q25" s="240">
        <f t="shared" si="6"/>
        <v>4341.6673999999985</v>
      </c>
      <c r="R25" s="240">
        <f t="shared" si="7"/>
        <v>4341.6673999999985</v>
      </c>
      <c r="S25" s="136">
        <f t="shared" ref="S25:T33" si="14">Q25*1.1</f>
        <v>4775.834139999999</v>
      </c>
      <c r="T25" s="136">
        <f t="shared" si="14"/>
        <v>4775.834139999999</v>
      </c>
      <c r="U25" s="160">
        <f>'SEQ Oct 2021'!BL19</f>
        <v>0</v>
      </c>
      <c r="V25" s="161" t="str">
        <f>'SEQ Oct 2021'!BM19</f>
        <v>n</v>
      </c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7"/>
      <c r="AO25" s="297"/>
    </row>
    <row r="26" spans="1:41" ht="14" x14ac:dyDescent="0.15">
      <c r="A26" s="131" t="str">
        <f>'SEQ Oct 2021'!K20</f>
        <v>Discover Energy</v>
      </c>
      <c r="B26" s="132" t="str">
        <f>'SEQ Oct 2021'!L20</f>
        <v>Business Smart Saver</v>
      </c>
      <c r="C26" s="133">
        <f>IF('SEQ Oct 2021'!BP20=0,91*'SEQ Oct 2021'!M20/100,(91*'SEQ Oct 2021'!M20/100)+'SEQ Oct 2021'!BP20/4)</f>
        <v>93.63072727272727</v>
      </c>
      <c r="D26" s="134">
        <f>IF('SEQ Oct 2021'!O20="",$C$5*'SEQ Oct 2021'!N20/100,IF($C$5&gt;='SEQ Oct 2021'!P20,('SEQ Oct 2021'!P20*'SEQ Oct 2021'!N20/100),($C$5*'SEQ Oct 2021'!N20/100)))</f>
        <v>1153.6363636363635</v>
      </c>
      <c r="E26" s="134">
        <f>IF(AND('SEQ Oct 2021'!P20&gt;0,'SEQ Oct 2021'!R20&gt;0),IF($C$5&lt;'SEQ Oct 2021'!P20,0,IF($C$5&lt;=('SEQ Oct 2021'!R20+'SEQ Oct 2021'!P20),(($C$5-'SEQ Oct 2021'!P20)*'SEQ Oct 2021'!Q20/100),(('SEQ Oct 2021'!R20)*'SEQ Oct 2021'!Q20/100))),0)</f>
        <v>0</v>
      </c>
      <c r="F26" s="134">
        <f>IF(AND('SEQ Oct 2021'!R20&gt;0,'SEQ Oct 2021'!T20&gt;0),IF(($C$5&lt;'SEQ Oct 2021'!T20),(0),($C$5-'SEQ Oct 2021'!T20)*'SEQ Oct 2021'!U20/100),IF(AND('SEQ Oct 2021'!R20&gt;0,'SEQ Oct 2021'!T20=""),IF(($C$5&lt;'SEQ Oct 2021'!R20+'SEQ Oct 2021'!P20),(0),(($C$5-('SEQ Oct 2021'!R20+'SEQ Oct 2021'!P20))*'SEQ Oct 2021'!S20/100)),IF(AND('SEQ Oct 2021'!P20&gt;0,'SEQ Oct 2021'!R20=""&gt;0),IF(($C$5&lt;'SEQ Oct 2021'!P20),(0),($C$5-'SEQ Oct 2021'!P20)*'SEQ Oct 2021'!Q20/100),0)))</f>
        <v>0</v>
      </c>
      <c r="G26" s="232">
        <f t="shared" ref="G26:G29" si="15">SUM(C26:F26)</f>
        <v>1247.2670909090907</v>
      </c>
      <c r="H26" s="239">
        <f t="shared" si="0"/>
        <v>4614.545454545454</v>
      </c>
      <c r="I26" s="239">
        <f t="shared" si="1"/>
        <v>4989.0683636363628</v>
      </c>
      <c r="J26" s="136">
        <f t="shared" si="4"/>
        <v>5487.9751999999999</v>
      </c>
      <c r="K26" s="137">
        <f>'SEQ Oct 2021'!BB20</f>
        <v>0</v>
      </c>
      <c r="L26" s="137">
        <f>'SEQ Oct 2021'!BC20</f>
        <v>18</v>
      </c>
      <c r="M26" s="137">
        <f>'SEQ Oct 2021'!BD20</f>
        <v>0</v>
      </c>
      <c r="N26" s="137">
        <f>'SEQ Oct 2021'!BE20</f>
        <v>0</v>
      </c>
      <c r="O26" s="144" t="str">
        <f t="shared" si="5"/>
        <v>Guaranteed off usage</v>
      </c>
      <c r="P26" s="226" t="str">
        <f t="shared" si="2"/>
        <v>Exclusive</v>
      </c>
      <c r="Q26" s="240">
        <f t="shared" si="6"/>
        <v>4158.4501818181816</v>
      </c>
      <c r="R26" s="240">
        <f t="shared" si="7"/>
        <v>4158.4501818181816</v>
      </c>
      <c r="S26" s="136">
        <f t="shared" si="14"/>
        <v>4574.2952000000005</v>
      </c>
      <c r="T26" s="136">
        <f t="shared" si="14"/>
        <v>4574.2952000000005</v>
      </c>
      <c r="U26" s="160">
        <f>'SEQ Oct 2021'!BL20</f>
        <v>0</v>
      </c>
      <c r="V26" s="161" t="str">
        <f>'SEQ Oct 2021'!BM20</f>
        <v>n</v>
      </c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7"/>
      <c r="AO26" s="297"/>
    </row>
    <row r="27" spans="1:41" ht="14" x14ac:dyDescent="0.15">
      <c r="A27" s="131" t="str">
        <f>'SEQ Oct 2021'!K21</f>
        <v>Glow Power</v>
      </c>
      <c r="B27" s="132" t="str">
        <f>'SEQ Oct 2021'!L21</f>
        <v>Saver</v>
      </c>
      <c r="C27" s="133">
        <f>IF('SEQ Oct 2021'!BP21=0,91*'SEQ Oct 2021'!M21/100,(91*'SEQ Oct 2021'!M21/100)+'SEQ Oct 2021'!BP21/4)</f>
        <v>114.65999999999998</v>
      </c>
      <c r="D27" s="134">
        <f>IF('SEQ Oct 2021'!O21="",$C$5*'SEQ Oct 2021'!N21/100,IF($C$5&gt;='SEQ Oct 2021'!P21,('SEQ Oct 2021'!P21*'SEQ Oct 2021'!N21/100),($C$5*'SEQ Oct 2021'!N21/100)))</f>
        <v>994.54545454545439</v>
      </c>
      <c r="E27" s="134">
        <f>IF(AND('SEQ Oct 2021'!P21&gt;0,'SEQ Oct 2021'!R21&gt;0),IF($C$5&lt;'SEQ Oct 2021'!P21,0,IF($C$5&lt;=('SEQ Oct 2021'!R21+'SEQ Oct 2021'!P21),(($C$5-'SEQ Oct 2021'!P21)*'SEQ Oct 2021'!Q21/100),(('SEQ Oct 2021'!R21)*'SEQ Oct 2021'!Q21/100))),0)</f>
        <v>0</v>
      </c>
      <c r="F27" s="134">
        <f>IF(AND('SEQ Oct 2021'!R21&gt;0,'SEQ Oct 2021'!T21&gt;0),IF(($C$5&lt;'SEQ Oct 2021'!T21),(0),($C$5-'SEQ Oct 2021'!T21)*'SEQ Oct 2021'!U21/100),IF(AND('SEQ Oct 2021'!R21&gt;0,'SEQ Oct 2021'!T21=""),IF(($C$5&lt;'SEQ Oct 2021'!R21+'SEQ Oct 2021'!P21),(0),(($C$5-('SEQ Oct 2021'!R21+'SEQ Oct 2021'!P21))*'SEQ Oct 2021'!S21/100)),IF(AND('SEQ Oct 2021'!P21&gt;0,'SEQ Oct 2021'!R21=""&gt;0),IF(($C$5&lt;'SEQ Oct 2021'!P21),(0),($C$5-'SEQ Oct 2021'!P21)*'SEQ Oct 2021'!Q21/100),0)))</f>
        <v>0</v>
      </c>
      <c r="G27" s="232">
        <f t="shared" si="15"/>
        <v>1109.2054545454544</v>
      </c>
      <c r="H27" s="239">
        <f t="shared" si="0"/>
        <v>3978.1818181818176</v>
      </c>
      <c r="I27" s="239">
        <f t="shared" si="1"/>
        <v>4436.8218181818174</v>
      </c>
      <c r="J27" s="136">
        <f t="shared" si="4"/>
        <v>4880.5039999999999</v>
      </c>
      <c r="K27" s="137">
        <f>'SEQ Oct 2021'!BB21</f>
        <v>0</v>
      </c>
      <c r="L27" s="137">
        <f>'SEQ Oct 2021'!BC21</f>
        <v>0</v>
      </c>
      <c r="M27" s="137">
        <f>'SEQ Oct 2021'!BD21</f>
        <v>0</v>
      </c>
      <c r="N27" s="137">
        <f>'SEQ Oct 2021'!BE21</f>
        <v>0</v>
      </c>
      <c r="O27" s="144" t="str">
        <f t="shared" si="5"/>
        <v>No discount</v>
      </c>
      <c r="P27" s="226" t="str">
        <f t="shared" si="2"/>
        <v>Exclusive</v>
      </c>
      <c r="Q27" s="240">
        <f t="shared" si="6"/>
        <v>4436.8218181818174</v>
      </c>
      <c r="R27" s="240">
        <f t="shared" si="7"/>
        <v>4436.8218181818174</v>
      </c>
      <c r="S27" s="136">
        <f t="shared" si="14"/>
        <v>4880.5039999999999</v>
      </c>
      <c r="T27" s="136">
        <f t="shared" si="14"/>
        <v>4880.5039999999999</v>
      </c>
      <c r="U27" s="160">
        <f>'SEQ Oct 2021'!BL21</f>
        <v>0</v>
      </c>
      <c r="V27" s="161" t="str">
        <f>'SEQ Oct 2021'!BM21</f>
        <v>n</v>
      </c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</row>
    <row r="28" spans="1:41" ht="14" x14ac:dyDescent="0.15">
      <c r="A28" s="131" t="str">
        <f>'SEQ Oct 2021'!K22</f>
        <v>Radian Energy</v>
      </c>
      <c r="B28" s="132" t="str">
        <f>'SEQ Oct 2021'!L22</f>
        <v>Simple Switch</v>
      </c>
      <c r="C28" s="133">
        <f>IF('SEQ Oct 2021'!BP22=0,91*'SEQ Oct 2021'!M22/100,(91*'SEQ Oct 2021'!M22/100)+'SEQ Oct 2021'!BP22/4)</f>
        <v>81.899999999999991</v>
      </c>
      <c r="D28" s="134">
        <f>IF('SEQ Oct 2021'!O22="",$C$5*'SEQ Oct 2021'!N22/100,IF($C$5&gt;='SEQ Oct 2021'!P22,('SEQ Oct 2021'!P22*'SEQ Oct 2021'!N22/100),($C$5*'SEQ Oct 2021'!N22/100)))</f>
        <v>1136.3636363636363</v>
      </c>
      <c r="E28" s="134">
        <f>IF(AND('SEQ Oct 2021'!P22&gt;0,'SEQ Oct 2021'!R22&gt;0),IF($C$5&lt;'SEQ Oct 2021'!P22,0,IF($C$5&lt;=('SEQ Oct 2021'!R22+'SEQ Oct 2021'!P22),(($C$5-'SEQ Oct 2021'!P22)*'SEQ Oct 2021'!Q22/100),(('SEQ Oct 2021'!R22)*'SEQ Oct 2021'!Q22/100))),0)</f>
        <v>0</v>
      </c>
      <c r="F28" s="134">
        <f>IF(AND('SEQ Oct 2021'!R22&gt;0,'SEQ Oct 2021'!T22&gt;0),IF(($C$5&lt;'SEQ Oct 2021'!T22),(0),($C$5-'SEQ Oct 2021'!T22)*'SEQ Oct 2021'!U22/100),IF(AND('SEQ Oct 2021'!R22&gt;0,'SEQ Oct 2021'!T22=""),IF(($C$5&lt;'SEQ Oct 2021'!R22+'SEQ Oct 2021'!P22),(0),(($C$5-('SEQ Oct 2021'!R22+'SEQ Oct 2021'!P22))*'SEQ Oct 2021'!S22/100)),IF(AND('SEQ Oct 2021'!P22&gt;0,'SEQ Oct 2021'!R22=""&gt;0),IF(($C$5&lt;'SEQ Oct 2021'!P22),(0),($C$5-'SEQ Oct 2021'!P22)*'SEQ Oct 2021'!Q22/100),0)))</f>
        <v>0</v>
      </c>
      <c r="G28" s="232">
        <f t="shared" si="15"/>
        <v>1218.2636363636364</v>
      </c>
      <c r="H28" s="239">
        <f t="shared" si="0"/>
        <v>4545.454545454545</v>
      </c>
      <c r="I28" s="239">
        <f t="shared" si="1"/>
        <v>4873.0545454545454</v>
      </c>
      <c r="J28" s="136">
        <f t="shared" si="4"/>
        <v>5360.3600000000006</v>
      </c>
      <c r="K28" s="137">
        <f>'SEQ Oct 2021'!BB22</f>
        <v>0</v>
      </c>
      <c r="L28" s="137">
        <f>'SEQ Oct 2021'!BC22</f>
        <v>0</v>
      </c>
      <c r="M28" s="137">
        <f>'SEQ Oct 2021'!BD22</f>
        <v>0</v>
      </c>
      <c r="N28" s="137">
        <f>'SEQ Oct 2021'!BE22</f>
        <v>0</v>
      </c>
      <c r="O28" s="144" t="str">
        <f t="shared" si="5"/>
        <v>No discount</v>
      </c>
      <c r="P28" s="226" t="str">
        <f t="shared" si="2"/>
        <v>Exclusive</v>
      </c>
      <c r="Q28" s="240">
        <f t="shared" si="6"/>
        <v>4873.0545454545454</v>
      </c>
      <c r="R28" s="240">
        <f t="shared" si="7"/>
        <v>4873.0545454545454</v>
      </c>
      <c r="S28" s="136">
        <f t="shared" si="14"/>
        <v>5360.3600000000006</v>
      </c>
      <c r="T28" s="136">
        <f t="shared" si="14"/>
        <v>5360.3600000000006</v>
      </c>
      <c r="U28" s="160">
        <f>'SEQ Oct 2021'!BL22</f>
        <v>0</v>
      </c>
      <c r="V28" s="161" t="str">
        <f>'SEQ Oct 2021'!BM22</f>
        <v>n</v>
      </c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</row>
    <row r="29" spans="1:41" ht="14" x14ac:dyDescent="0.15">
      <c r="A29" s="131" t="str">
        <f>'SEQ Oct 2021'!K23</f>
        <v>ReAmped Energy</v>
      </c>
      <c r="B29" s="132" t="str">
        <f>'SEQ Oct 2021'!L23</f>
        <v>ReAmped Business</v>
      </c>
      <c r="C29" s="133">
        <f>IF('SEQ Oct 2021'!BP23=0,91*'SEQ Oct 2021'!M23/100,(91*'SEQ Oct 2021'!M23/100)+'SEQ Oct 2021'!BP23/4)</f>
        <v>76.878454545454545</v>
      </c>
      <c r="D29" s="134">
        <f>IF('SEQ Oct 2021'!O23="",$C$5*'SEQ Oct 2021'!N23/100,IF($C$5&gt;='SEQ Oct 2021'!P23,('SEQ Oct 2021'!P23*'SEQ Oct 2021'!N23/100),($C$5*'SEQ Oct 2021'!N23/100)))</f>
        <v>934.09090909090901</v>
      </c>
      <c r="E29" s="134">
        <f>IF(AND('SEQ Oct 2021'!P23&gt;0,'SEQ Oct 2021'!R23&gt;0),IF($C$5&lt;'SEQ Oct 2021'!P23,0,IF($C$5&lt;=('SEQ Oct 2021'!R23+'SEQ Oct 2021'!P23),(($C$5-'SEQ Oct 2021'!P23)*'SEQ Oct 2021'!Q23/100),(('SEQ Oct 2021'!R23)*'SEQ Oct 2021'!Q23/100))),0)</f>
        <v>0</v>
      </c>
      <c r="F29" s="134">
        <f>IF(AND('SEQ Oct 2021'!R23&gt;0,'SEQ Oct 2021'!T23&gt;0),IF(($C$5&lt;'SEQ Oct 2021'!T23),(0),($C$5-'SEQ Oct 2021'!T23)*'SEQ Oct 2021'!U23/100),IF(AND('SEQ Oct 2021'!R23&gt;0,'SEQ Oct 2021'!T23=""),IF(($C$5&lt;'SEQ Oct 2021'!R23+'SEQ Oct 2021'!P23),(0),(($C$5-('SEQ Oct 2021'!R23+'SEQ Oct 2021'!P23))*'SEQ Oct 2021'!S23/100)),IF(AND('SEQ Oct 2021'!P23&gt;0,'SEQ Oct 2021'!R23=""&gt;0),IF(($C$5&lt;'SEQ Oct 2021'!P23),(0),($C$5-'SEQ Oct 2021'!P23)*'SEQ Oct 2021'!Q23/100),0)))</f>
        <v>0</v>
      </c>
      <c r="G29" s="232">
        <f t="shared" si="15"/>
        <v>1010.9693636363636</v>
      </c>
      <c r="H29" s="239">
        <f t="shared" si="0"/>
        <v>3736.363636363636</v>
      </c>
      <c r="I29" s="239">
        <f t="shared" si="1"/>
        <v>4043.8774545454544</v>
      </c>
      <c r="J29" s="136">
        <f t="shared" si="4"/>
        <v>4448.2651999999998</v>
      </c>
      <c r="K29" s="137">
        <f>'SEQ Oct 2021'!BB23</f>
        <v>0</v>
      </c>
      <c r="L29" s="137">
        <f>'SEQ Oct 2021'!BC23</f>
        <v>0</v>
      </c>
      <c r="M29" s="137">
        <f>'SEQ Oct 2021'!BD23</f>
        <v>0</v>
      </c>
      <c r="N29" s="137">
        <f>'SEQ Oct 2021'!BE23</f>
        <v>0</v>
      </c>
      <c r="O29" s="144" t="str">
        <f t="shared" si="5"/>
        <v>No discount</v>
      </c>
      <c r="P29" s="226" t="str">
        <f t="shared" si="2"/>
        <v>Exclusive</v>
      </c>
      <c r="Q29" s="240">
        <f t="shared" si="6"/>
        <v>4043.8774545454544</v>
      </c>
      <c r="R29" s="240">
        <f t="shared" si="7"/>
        <v>4043.8774545454544</v>
      </c>
      <c r="S29" s="136">
        <f t="shared" si="14"/>
        <v>4448.2651999999998</v>
      </c>
      <c r="T29" s="136">
        <f t="shared" si="14"/>
        <v>4448.2651999999998</v>
      </c>
      <c r="U29" s="160">
        <f>'SEQ Oct 2021'!BL23</f>
        <v>0</v>
      </c>
      <c r="V29" s="161" t="str">
        <f>'SEQ Oct 2021'!BM23</f>
        <v>n</v>
      </c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7"/>
      <c r="AM29" s="297"/>
      <c r="AN29" s="297"/>
      <c r="AO29" s="297"/>
    </row>
    <row r="30" spans="1:41" ht="14" x14ac:dyDescent="0.15">
      <c r="A30" s="131" t="str">
        <f>'SEQ Oct 2021'!K24</f>
        <v>Sumo Power</v>
      </c>
      <c r="B30" s="132" t="str">
        <f>'SEQ Oct 2021'!L24</f>
        <v>Freedom Business</v>
      </c>
      <c r="C30" s="133">
        <f>IF('SEQ Oct 2021'!BP24=0,91*'SEQ Oct 2021'!M24/100,(91*'SEQ Oct 2021'!M24/100)+'SEQ Oct 2021'!BP24/4)</f>
        <v>100.1</v>
      </c>
      <c r="D30" s="134">
        <f>IF('SEQ Oct 2021'!O24="",$C$5*'SEQ Oct 2021'!N24/100,IF($C$5&gt;='SEQ Oct 2021'!P24,('SEQ Oct 2021'!P24*'SEQ Oct 2021'!N24/100),($C$5*'SEQ Oct 2021'!N24/100)))</f>
        <v>960</v>
      </c>
      <c r="E30" s="134">
        <f>IF(AND('SEQ Oct 2021'!P24&gt;0,'SEQ Oct 2021'!R24&gt;0),IF($C$5&lt;'SEQ Oct 2021'!P24,0,IF($C$5&lt;=('SEQ Oct 2021'!R24+'SEQ Oct 2021'!P24),(($C$5-'SEQ Oct 2021'!P24)*'SEQ Oct 2021'!Q24/100),(('SEQ Oct 2021'!R24)*'SEQ Oct 2021'!Q24/100))),0)</f>
        <v>0</v>
      </c>
      <c r="F30" s="134">
        <f>IF(AND('SEQ Oct 2021'!R24&gt;0,'SEQ Oct 2021'!T24&gt;0),IF(($C$5&lt;'SEQ Oct 2021'!T24),(0),($C$5-'SEQ Oct 2021'!T24)*'SEQ Oct 2021'!U24/100),IF(AND('SEQ Oct 2021'!R24&gt;0,'SEQ Oct 2021'!T24=""),IF(($C$5&lt;'SEQ Oct 2021'!R24+'SEQ Oct 2021'!P24),(0),(($C$5-('SEQ Oct 2021'!R24+'SEQ Oct 2021'!P24))*'SEQ Oct 2021'!S24/100)),IF(AND('SEQ Oct 2021'!P24&gt;0,'SEQ Oct 2021'!R24=""&gt;0),IF(($C$5&lt;'SEQ Oct 2021'!P24),(0),($C$5-'SEQ Oct 2021'!P24)*'SEQ Oct 2021'!Q24/100),0)))</f>
        <v>0</v>
      </c>
      <c r="G30" s="232">
        <f t="shared" ref="G30" si="16">SUM(C30:F30)</f>
        <v>1060.0999999999999</v>
      </c>
      <c r="H30" s="239">
        <f t="shared" si="0"/>
        <v>3839.9999999999995</v>
      </c>
      <c r="I30" s="239">
        <f t="shared" si="1"/>
        <v>4240.3999999999996</v>
      </c>
      <c r="J30" s="136">
        <f t="shared" si="4"/>
        <v>4664.4399999999996</v>
      </c>
      <c r="K30" s="137">
        <f>'SEQ Oct 2021'!BB24</f>
        <v>0</v>
      </c>
      <c r="L30" s="137">
        <f>'SEQ Oct 2021'!BC24</f>
        <v>0</v>
      </c>
      <c r="M30" s="137">
        <f>'SEQ Oct 2021'!BD24</f>
        <v>0</v>
      </c>
      <c r="N30" s="137">
        <f>'SEQ Oct 2021'!BE24</f>
        <v>0</v>
      </c>
      <c r="O30" s="144" t="str">
        <f t="shared" si="5"/>
        <v>No discount</v>
      </c>
      <c r="P30" s="226" t="str">
        <f t="shared" si="2"/>
        <v>Exclusive</v>
      </c>
      <c r="Q30" s="240">
        <f t="shared" si="6"/>
        <v>4240.3999999999996</v>
      </c>
      <c r="R30" s="240">
        <f t="shared" si="7"/>
        <v>4240.3999999999996</v>
      </c>
      <c r="S30" s="136">
        <f t="shared" si="14"/>
        <v>4664.4399999999996</v>
      </c>
      <c r="T30" s="136">
        <f t="shared" si="14"/>
        <v>4664.4399999999996</v>
      </c>
      <c r="U30" s="160">
        <f>'SEQ Oct 2021'!BL24</f>
        <v>0</v>
      </c>
      <c r="V30" s="161" t="str">
        <f>'SEQ Oct 2021'!BM24</f>
        <v>n</v>
      </c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7"/>
      <c r="AM30" s="297"/>
      <c r="AN30" s="297"/>
      <c r="AO30" s="297"/>
    </row>
    <row r="31" spans="1:41" ht="14" x14ac:dyDescent="0.15">
      <c r="A31" s="131" t="str">
        <f>'SEQ Oct 2021'!K25</f>
        <v>Enova Energy</v>
      </c>
      <c r="B31" s="132" t="str">
        <f>'SEQ Oct 2021'!L25</f>
        <v>Economy Plus</v>
      </c>
      <c r="C31" s="133">
        <f>IF('SEQ Oct 2021'!BP25=0,91*'SEQ Oct 2021'!M25/100,(91*'SEQ Oct 2021'!M25/100)+'SEQ Oct 2021'!BP25/4)</f>
        <v>123.26363636363634</v>
      </c>
      <c r="D31" s="134">
        <f>IF('SEQ Oct 2021'!O25="",$C$5*'SEQ Oct 2021'!N25/100,IF($C$5&gt;='SEQ Oct 2021'!P25,('SEQ Oct 2021'!P25*'SEQ Oct 2021'!N25/100),($C$5*'SEQ Oct 2021'!N25/100)))</f>
        <v>1127.2727272727273</v>
      </c>
      <c r="E31" s="134">
        <f>IF(AND('SEQ Oct 2021'!P25&gt;0,'SEQ Oct 2021'!R25&gt;0),IF($C$5&lt;'SEQ Oct 2021'!P25,0,IF($C$5&lt;=('SEQ Oct 2021'!R25+'SEQ Oct 2021'!P25),(($C$5-'SEQ Oct 2021'!P25)*'SEQ Oct 2021'!Q25/100),(('SEQ Oct 2021'!R25)*'SEQ Oct 2021'!Q25/100))),0)</f>
        <v>0</v>
      </c>
      <c r="F31" s="134">
        <f>IF(AND('SEQ Oct 2021'!R25&gt;0,'SEQ Oct 2021'!T25&gt;0),IF(($C$5&lt;'SEQ Oct 2021'!T25),(0),($C$5-'SEQ Oct 2021'!T25)*'SEQ Oct 2021'!U25/100),IF(AND('SEQ Oct 2021'!R25&gt;0,'SEQ Oct 2021'!T25=""),IF(($C$5&lt;'SEQ Oct 2021'!R25+'SEQ Oct 2021'!P25),(0),(($C$5-('SEQ Oct 2021'!R25+'SEQ Oct 2021'!P25))*'SEQ Oct 2021'!S25/100)),IF(AND('SEQ Oct 2021'!P25&gt;0,'SEQ Oct 2021'!R25=""&gt;0),IF(($C$5&lt;'SEQ Oct 2021'!P25),(0),($C$5-'SEQ Oct 2021'!P25)*'SEQ Oct 2021'!Q25/100),0)))</f>
        <v>0</v>
      </c>
      <c r="G31" s="232">
        <f t="shared" ref="G31:G33" si="17">SUM(C31:F31)</f>
        <v>1250.5363636363636</v>
      </c>
      <c r="H31" s="239">
        <f t="shared" si="0"/>
        <v>4509.090909090909</v>
      </c>
      <c r="I31" s="239">
        <f t="shared" si="1"/>
        <v>5002.1454545454544</v>
      </c>
      <c r="J31" s="136">
        <f t="shared" si="4"/>
        <v>5502.3600000000006</v>
      </c>
      <c r="K31" s="137">
        <f>'SEQ Oct 2021'!BB25</f>
        <v>0</v>
      </c>
      <c r="L31" s="137">
        <f>'SEQ Oct 2021'!BC25</f>
        <v>0</v>
      </c>
      <c r="M31" s="137">
        <f>'SEQ Oct 2021'!BD25</f>
        <v>0</v>
      </c>
      <c r="N31" s="137">
        <f>'SEQ Oct 2021'!BE25</f>
        <v>3</v>
      </c>
      <c r="O31" s="144" t="str">
        <f t="shared" ref="O31:O33" si="18">IF(SUM(K31:N31)=0,"No discount",IF(K31&gt;0,"Guaranteed off bill",IF(L31&gt;0,"Guaranteed off usage",IF(M31&gt;0,"Pay-on-time off bill","Pay-on-time off usage"))))</f>
        <v>Pay-on-time off usage</v>
      </c>
      <c r="P31" s="226" t="str">
        <f t="shared" si="2"/>
        <v>Exclusive</v>
      </c>
      <c r="Q31" s="240">
        <f t="shared" si="6"/>
        <v>5002.1454545454544</v>
      </c>
      <c r="R31" s="240">
        <f t="shared" si="7"/>
        <v>4866.8727272727274</v>
      </c>
      <c r="S31" s="136">
        <f t="shared" si="14"/>
        <v>5502.3600000000006</v>
      </c>
      <c r="T31" s="136">
        <f t="shared" si="14"/>
        <v>5353.56</v>
      </c>
      <c r="U31" s="160">
        <f>'SEQ Oct 2021'!BL25</f>
        <v>0</v>
      </c>
      <c r="V31" s="161" t="str">
        <f>'SEQ Oct 2021'!BM25</f>
        <v>n</v>
      </c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7"/>
      <c r="AM31" s="297"/>
      <c r="AN31" s="297"/>
      <c r="AO31" s="297"/>
    </row>
    <row r="32" spans="1:41" ht="14" x14ac:dyDescent="0.15">
      <c r="A32" s="131" t="str">
        <f>'SEQ Oct 2021'!K26</f>
        <v>Momentum Energy</v>
      </c>
      <c r="B32" s="132" t="str">
        <f>'SEQ Oct 2021'!L26</f>
        <v>Smile Power</v>
      </c>
      <c r="C32" s="133">
        <f>IF('SEQ Oct 2021'!BP26=0,91*'SEQ Oct 2021'!M26/100,(91*'SEQ Oct 2021'!M26/100)+'SEQ Oct 2021'!BP26/4)</f>
        <v>102.87963636363637</v>
      </c>
      <c r="D32" s="134">
        <f>IF('SEQ Oct 2021'!O26="",$C$5*'SEQ Oct 2021'!N26/100,IF($C$5&gt;='SEQ Oct 2021'!P26,('SEQ Oct 2021'!P26*'SEQ Oct 2021'!N26/100),($C$5*'SEQ Oct 2021'!N26/100)))</f>
        <v>1012.7272727272726</v>
      </c>
      <c r="E32" s="134">
        <f>IF(AND('SEQ Oct 2021'!P26&gt;0,'SEQ Oct 2021'!R26&gt;0),IF($C$5&lt;'SEQ Oct 2021'!P26,0,IF($C$5&lt;=('SEQ Oct 2021'!R26+'SEQ Oct 2021'!P26),(($C$5-'SEQ Oct 2021'!P26)*'SEQ Oct 2021'!Q26/100),(('SEQ Oct 2021'!R26)*'SEQ Oct 2021'!Q26/100))),0)</f>
        <v>0</v>
      </c>
      <c r="F32" s="134">
        <f>IF(AND('SEQ Oct 2021'!R26&gt;0,'SEQ Oct 2021'!T26&gt;0),IF(($C$5&lt;'SEQ Oct 2021'!T26),(0),($C$5-'SEQ Oct 2021'!T26)*'SEQ Oct 2021'!U26/100),IF(AND('SEQ Oct 2021'!R26&gt;0,'SEQ Oct 2021'!T26=""),IF(($C$5&lt;'SEQ Oct 2021'!R26+'SEQ Oct 2021'!P26),(0),(($C$5-('SEQ Oct 2021'!R26+'SEQ Oct 2021'!P26))*'SEQ Oct 2021'!S26/100)),IF(AND('SEQ Oct 2021'!P26&gt;0,'SEQ Oct 2021'!R26=""&gt;0),IF(($C$5&lt;'SEQ Oct 2021'!P26),(0),($C$5-'SEQ Oct 2021'!P26)*'SEQ Oct 2021'!Q26/100),0)))</f>
        <v>0</v>
      </c>
      <c r="G32" s="232">
        <f t="shared" si="17"/>
        <v>1115.6069090909091</v>
      </c>
      <c r="H32" s="239">
        <f t="shared" si="0"/>
        <v>4050.909090909091</v>
      </c>
      <c r="I32" s="239">
        <f t="shared" si="1"/>
        <v>4462.4276363636363</v>
      </c>
      <c r="J32" s="136">
        <f t="shared" si="4"/>
        <v>4908.6704</v>
      </c>
      <c r="K32" s="137">
        <f>'SEQ Oct 2021'!BB26</f>
        <v>0</v>
      </c>
      <c r="L32" s="137">
        <f>'SEQ Oct 2021'!BC26</f>
        <v>0</v>
      </c>
      <c r="M32" s="137">
        <f>'SEQ Oct 2021'!BD26</f>
        <v>0</v>
      </c>
      <c r="N32" s="137">
        <f>'SEQ Oct 2021'!BE26</f>
        <v>0</v>
      </c>
      <c r="O32" s="144" t="str">
        <f t="shared" si="18"/>
        <v>No discount</v>
      </c>
      <c r="P32" s="226" t="str">
        <f t="shared" si="2"/>
        <v>Exclusive</v>
      </c>
      <c r="Q32" s="240">
        <f t="shared" si="6"/>
        <v>4462.4276363636363</v>
      </c>
      <c r="R32" s="240">
        <f t="shared" si="7"/>
        <v>4462.4276363636363</v>
      </c>
      <c r="S32" s="136">
        <f t="shared" si="14"/>
        <v>4908.6704</v>
      </c>
      <c r="T32" s="136">
        <f t="shared" si="14"/>
        <v>4908.6704</v>
      </c>
      <c r="U32" s="160">
        <f>'SEQ Oct 2021'!BL26</f>
        <v>0</v>
      </c>
      <c r="V32" s="161" t="str">
        <f>'SEQ Oct 2021'!BM26</f>
        <v>n</v>
      </c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7"/>
      <c r="AM32" s="297"/>
      <c r="AN32" s="297"/>
      <c r="AO32" s="297"/>
    </row>
    <row r="33" spans="1:41" ht="14" x14ac:dyDescent="0.15">
      <c r="A33" s="131" t="str">
        <f>'SEQ Oct 2021'!K27</f>
        <v>Electricity in a box</v>
      </c>
      <c r="B33" s="132" t="str">
        <f>'SEQ Oct 2021'!L27</f>
        <v>Business Anytime</v>
      </c>
      <c r="C33" s="133">
        <f>IF('SEQ Oct 2021'!BP27=0,91*'SEQ Oct 2021'!M27/100,(91*'SEQ Oct 2021'!M27/100)+'SEQ Oct 2021'!BP27/4)</f>
        <v>89.883181818181825</v>
      </c>
      <c r="D33" s="134">
        <f>IF('SEQ Oct 2021'!O27="",$C$5*'SEQ Oct 2021'!N27/100,IF($C$5&gt;='SEQ Oct 2021'!P27,('SEQ Oct 2021'!P27*'SEQ Oct 2021'!N27/100),($C$5*'SEQ Oct 2021'!N27/100)))</f>
        <v>995.90909090909088</v>
      </c>
      <c r="E33" s="134">
        <f>IF(AND('SEQ Oct 2021'!P27&gt;0,'SEQ Oct 2021'!R27&gt;0),IF($C$5&lt;'SEQ Oct 2021'!P27,0,IF($C$5&lt;=('SEQ Oct 2021'!R27+'SEQ Oct 2021'!P27),(($C$5-'SEQ Oct 2021'!P27)*'SEQ Oct 2021'!Q27/100),(('SEQ Oct 2021'!R27)*'SEQ Oct 2021'!Q27/100))),0)</f>
        <v>0</v>
      </c>
      <c r="F33" s="134">
        <f>IF(AND('SEQ Oct 2021'!R27&gt;0,'SEQ Oct 2021'!T27&gt;0),IF(($C$5&lt;'SEQ Oct 2021'!T27),(0),($C$5-'SEQ Oct 2021'!T27)*'SEQ Oct 2021'!U27/100),IF(AND('SEQ Oct 2021'!R27&gt;0,'SEQ Oct 2021'!T27=""),IF(($C$5&lt;'SEQ Oct 2021'!R27+'SEQ Oct 2021'!P27),(0),(($C$5-('SEQ Oct 2021'!R27+'SEQ Oct 2021'!P27))*'SEQ Oct 2021'!S27/100)),IF(AND('SEQ Oct 2021'!P27&gt;0,'SEQ Oct 2021'!R27=""&gt;0),IF(($C$5&lt;'SEQ Oct 2021'!P27),(0),($C$5-'SEQ Oct 2021'!P27)*'SEQ Oct 2021'!Q27/100),0)))</f>
        <v>0</v>
      </c>
      <c r="G33" s="232">
        <f t="shared" si="17"/>
        <v>1085.7922727272728</v>
      </c>
      <c r="H33" s="239">
        <f t="shared" si="0"/>
        <v>3983.636363636364</v>
      </c>
      <c r="I33" s="239">
        <f t="shared" si="1"/>
        <v>4343.1690909090912</v>
      </c>
      <c r="J33" s="136">
        <f t="shared" si="4"/>
        <v>4777.4860000000008</v>
      </c>
      <c r="K33" s="137">
        <f>'SEQ Oct 2021'!BB27</f>
        <v>0</v>
      </c>
      <c r="L33" s="137">
        <f>'SEQ Oct 2021'!BC27</f>
        <v>0</v>
      </c>
      <c r="M33" s="137">
        <f>'SEQ Oct 2021'!BD27</f>
        <v>0</v>
      </c>
      <c r="N33" s="137">
        <f>'SEQ Oct 2021'!BE27</f>
        <v>0</v>
      </c>
      <c r="O33" s="144" t="str">
        <f t="shared" si="18"/>
        <v>No discount</v>
      </c>
      <c r="P33" s="226" t="str">
        <f t="shared" si="2"/>
        <v>Exclusive</v>
      </c>
      <c r="Q33" s="240">
        <f t="shared" si="6"/>
        <v>4343.1690909090912</v>
      </c>
      <c r="R33" s="240">
        <f t="shared" si="7"/>
        <v>4343.1690909090912</v>
      </c>
      <c r="S33" s="136">
        <f t="shared" si="14"/>
        <v>4777.4860000000008</v>
      </c>
      <c r="T33" s="136">
        <f t="shared" si="14"/>
        <v>4777.4860000000008</v>
      </c>
      <c r="U33" s="160">
        <f>'SEQ Oct 2021'!BL27</f>
        <v>0</v>
      </c>
      <c r="V33" s="161" t="str">
        <f>'SEQ Oct 2021'!BM27</f>
        <v>n</v>
      </c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7"/>
      <c r="AM33" s="297"/>
      <c r="AN33" s="297"/>
      <c r="AO33" s="297"/>
    </row>
    <row r="34" spans="1:41" ht="14" x14ac:dyDescent="0.15">
      <c r="A34" s="131" t="str">
        <f>'SEQ Oct 2021'!K28</f>
        <v>Qenergy</v>
      </c>
      <c r="B34" s="132" t="str">
        <f>'SEQ Oct 2021'!L28</f>
        <v>Biz Elite</v>
      </c>
      <c r="C34" s="133">
        <f>IF('SEQ Oct 2021'!BP28=0,91*'SEQ Oct 2021'!M28/100,(91*'SEQ Oct 2021'!M28/100)+'SEQ Oct 2021'!BP28/4)</f>
        <v>73.767909090909086</v>
      </c>
      <c r="D34" s="134">
        <f>IF('SEQ Oct 2021'!O28="",$C$5*'SEQ Oct 2021'!N28/100,IF($C$5&gt;='SEQ Oct 2021'!P28,('SEQ Oct 2021'!P28*'SEQ Oct 2021'!N28/100),($C$5*'SEQ Oct 2021'!N28/100)))</f>
        <v>941.81818181818164</v>
      </c>
      <c r="E34" s="134">
        <f>IF(AND('SEQ Oct 2021'!P28&gt;0,'SEQ Oct 2021'!R28&gt;0),IF($C$5&lt;'SEQ Oct 2021'!P28,0,IF($C$5&lt;=('SEQ Oct 2021'!R28+'SEQ Oct 2021'!P28),(($C$5-'SEQ Oct 2021'!P28)*'SEQ Oct 2021'!Q28/100),(('SEQ Oct 2021'!R28)*'SEQ Oct 2021'!Q28/100))),0)</f>
        <v>0</v>
      </c>
      <c r="F34" s="134">
        <f>IF(AND('SEQ Oct 2021'!R28&gt;0,'SEQ Oct 2021'!T28&gt;0),IF(($C$5&lt;'SEQ Oct 2021'!T28),(0),($C$5-'SEQ Oct 2021'!T28)*'SEQ Oct 2021'!U28/100),IF(AND('SEQ Oct 2021'!R28&gt;0,'SEQ Oct 2021'!T28=""),IF(($C$5&lt;'SEQ Oct 2021'!R28+'SEQ Oct 2021'!P28),(0),(($C$5-('SEQ Oct 2021'!R28+'SEQ Oct 2021'!P28))*'SEQ Oct 2021'!S28/100)),IF(AND('SEQ Oct 2021'!P28&gt;0,'SEQ Oct 2021'!R28=""&gt;0),IF(($C$5&lt;'SEQ Oct 2021'!P28),(0),($C$5-'SEQ Oct 2021'!P28)*'SEQ Oct 2021'!Q28/100),0)))</f>
        <v>0</v>
      </c>
      <c r="G34" s="232">
        <f t="shared" ref="G34:G35" si="19">SUM(C34:F34)</f>
        <v>1015.5860909090907</v>
      </c>
      <c r="H34" s="239">
        <f t="shared" ref="H34:H35" si="20">(G34-C34)*4</f>
        <v>3767.2727272727261</v>
      </c>
      <c r="I34" s="239">
        <f t="shared" ref="I34:I35" si="21">G34*4</f>
        <v>4062.3443636363627</v>
      </c>
      <c r="J34" s="136">
        <f t="shared" ref="J34:J35" si="22">I34*1.1</f>
        <v>4468.5787999999993</v>
      </c>
      <c r="K34" s="137">
        <f>'SEQ Oct 2021'!BB28</f>
        <v>0</v>
      </c>
      <c r="L34" s="137">
        <f>'SEQ Oct 2021'!BC28</f>
        <v>0</v>
      </c>
      <c r="M34" s="137">
        <f>'SEQ Oct 2021'!BD28</f>
        <v>0</v>
      </c>
      <c r="N34" s="137">
        <f>'SEQ Oct 2021'!BE28</f>
        <v>0</v>
      </c>
      <c r="O34" s="144" t="str">
        <f t="shared" ref="O34:O35" si="23">IF(SUM(K34:N34)=0,"No discount",IF(K34&gt;0,"Guaranteed off bill",IF(L34&gt;0,"Guaranteed off usage",IF(M34&gt;0,"Pay-on-time off bill","Pay-on-time off usage"))))</f>
        <v>No discount</v>
      </c>
      <c r="P34" s="226" t="str">
        <f t="shared" ref="P34:P35" si="24">IF(OR(A34="Origin Energy",A34="Red Energy",A34="Powershop"),"Inclusive","Exclusive")</f>
        <v>Exclusive</v>
      </c>
      <c r="Q34" s="240">
        <f t="shared" ref="Q34:Q35" si="25"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4062.3443636363627</v>
      </c>
      <c r="R34" s="240">
        <f t="shared" ref="R34:R35" si="26"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4062.3443636363627</v>
      </c>
      <c r="S34" s="136">
        <f t="shared" ref="S34:S35" si="27">Q34*1.1</f>
        <v>4468.5787999999993</v>
      </c>
      <c r="T34" s="136">
        <f t="shared" ref="T34:T35" si="28">R34*1.1</f>
        <v>4468.5787999999993</v>
      </c>
      <c r="U34" s="160">
        <f>'SEQ Oct 2021'!BL28</f>
        <v>0</v>
      </c>
      <c r="V34" s="161" t="str">
        <f>'SEQ Oct 2021'!BM28</f>
        <v>n</v>
      </c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7"/>
      <c r="AM34" s="297"/>
      <c r="AN34" s="297"/>
      <c r="AO34" s="297"/>
    </row>
    <row r="35" spans="1:41" ht="14" x14ac:dyDescent="0.15">
      <c r="A35" s="131" t="str">
        <f>'SEQ Oct 2021'!K29</f>
        <v>Tango Energy</v>
      </c>
      <c r="B35" s="132" t="str">
        <f>'SEQ Oct 2021'!L29</f>
        <v>Business Select</v>
      </c>
      <c r="C35" s="133">
        <f>IF('SEQ Oct 2021'!BP29=0,91*'SEQ Oct 2021'!M29/100,(91*'SEQ Oct 2021'!M29/100)+'SEQ Oct 2021'!BP29/4)</f>
        <v>101.92</v>
      </c>
      <c r="D35" s="134">
        <f>IF('SEQ Oct 2021'!O29="",$C$5*'SEQ Oct 2021'!N29/100,IF($C$5&gt;='SEQ Oct 2021'!P29,('SEQ Oct 2021'!P29*'SEQ Oct 2021'!N29/100),($C$5*'SEQ Oct 2021'!N29/100)))</f>
        <v>1014.9999999999999</v>
      </c>
      <c r="E35" s="134">
        <f>IF(AND('SEQ Oct 2021'!P29&gt;0,'SEQ Oct 2021'!R29&gt;0),IF($C$5&lt;'SEQ Oct 2021'!P29,0,IF($C$5&lt;=('SEQ Oct 2021'!R29+'SEQ Oct 2021'!P29),(($C$5-'SEQ Oct 2021'!P29)*'SEQ Oct 2021'!Q29/100),(('SEQ Oct 2021'!R29)*'SEQ Oct 2021'!Q29/100))),0)</f>
        <v>0</v>
      </c>
      <c r="F35" s="134">
        <f>IF(AND('SEQ Oct 2021'!R29&gt;0,'SEQ Oct 2021'!T29&gt;0),IF(($C$5&lt;'SEQ Oct 2021'!T29),(0),($C$5-'SEQ Oct 2021'!T29)*'SEQ Oct 2021'!U29/100),IF(AND('SEQ Oct 2021'!R29&gt;0,'SEQ Oct 2021'!T29=""),IF(($C$5&lt;'SEQ Oct 2021'!R29+'SEQ Oct 2021'!P29),(0),(($C$5-('SEQ Oct 2021'!R29+'SEQ Oct 2021'!P29))*'SEQ Oct 2021'!S29/100)),IF(AND('SEQ Oct 2021'!P29&gt;0,'SEQ Oct 2021'!R29=""&gt;0),IF(($C$5&lt;'SEQ Oct 2021'!P29),(0),($C$5-'SEQ Oct 2021'!P29)*'SEQ Oct 2021'!Q29/100),0)))</f>
        <v>0</v>
      </c>
      <c r="G35" s="232">
        <f t="shared" si="19"/>
        <v>1116.9199999999998</v>
      </c>
      <c r="H35" s="239">
        <f t="shared" si="20"/>
        <v>4059.9999999999995</v>
      </c>
      <c r="I35" s="239">
        <f t="shared" si="21"/>
        <v>4467.6799999999994</v>
      </c>
      <c r="J35" s="136">
        <f t="shared" si="22"/>
        <v>4914.4479999999994</v>
      </c>
      <c r="K35" s="137">
        <f>'SEQ Oct 2021'!BB29</f>
        <v>0</v>
      </c>
      <c r="L35" s="137">
        <f>'SEQ Oct 2021'!BC29</f>
        <v>0</v>
      </c>
      <c r="M35" s="137">
        <f>'SEQ Oct 2021'!BD29</f>
        <v>0</v>
      </c>
      <c r="N35" s="137">
        <f>'SEQ Oct 2021'!BE29</f>
        <v>0</v>
      </c>
      <c r="O35" s="144" t="str">
        <f t="shared" si="23"/>
        <v>No discount</v>
      </c>
      <c r="P35" s="226" t="str">
        <f t="shared" si="24"/>
        <v>Exclusive</v>
      </c>
      <c r="Q35" s="240">
        <f t="shared" si="25"/>
        <v>4467.6799999999994</v>
      </c>
      <c r="R35" s="240">
        <f t="shared" si="26"/>
        <v>4467.6799999999994</v>
      </c>
      <c r="S35" s="136">
        <f t="shared" si="27"/>
        <v>4914.4479999999994</v>
      </c>
      <c r="T35" s="136">
        <f t="shared" si="28"/>
        <v>4914.4479999999994</v>
      </c>
      <c r="U35" s="160">
        <f>'SEQ Oct 2021'!BL29</f>
        <v>12</v>
      </c>
      <c r="V35" s="161" t="str">
        <f>'SEQ Oct 2021'!BM29</f>
        <v>n</v>
      </c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7"/>
      <c r="AM35" s="297"/>
      <c r="AN35" s="297"/>
      <c r="AO35" s="297"/>
    </row>
    <row r="36" spans="1:41" ht="14" x14ac:dyDescent="0.15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5"/>
      <c r="Q36" s="295"/>
      <c r="R36" s="295"/>
      <c r="S36" s="295"/>
      <c r="T36" s="295"/>
      <c r="U36" s="295"/>
      <c r="V36" s="295"/>
      <c r="W36" s="297"/>
      <c r="X36" s="297"/>
      <c r="Y36" s="297"/>
      <c r="Z36" s="297"/>
      <c r="AA36" s="297"/>
      <c r="AB36" s="297"/>
      <c r="AC36" s="297"/>
      <c r="AD36" s="297"/>
      <c r="AE36" s="297"/>
      <c r="AF36" s="297"/>
      <c r="AG36" s="297"/>
      <c r="AH36" s="297"/>
      <c r="AI36" s="297"/>
      <c r="AJ36" s="297"/>
      <c r="AK36" s="297"/>
      <c r="AL36" s="297"/>
      <c r="AM36" s="297"/>
      <c r="AN36" s="297"/>
      <c r="AO36" s="297"/>
    </row>
    <row r="37" spans="1:41" ht="15" thickBot="1" x14ac:dyDescent="0.2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  <c r="O37" s="295"/>
      <c r="P37" s="295"/>
      <c r="Q37" s="295"/>
      <c r="R37" s="295"/>
      <c r="S37" s="295"/>
      <c r="T37" s="295"/>
      <c r="U37" s="295"/>
      <c r="V37" s="295"/>
      <c r="W37" s="297"/>
      <c r="X37" s="297"/>
      <c r="Y37" s="297"/>
      <c r="Z37" s="297"/>
      <c r="AA37" s="297"/>
      <c r="AB37" s="297"/>
      <c r="AC37" s="297"/>
      <c r="AD37" s="297"/>
      <c r="AE37" s="297"/>
      <c r="AF37" s="297"/>
      <c r="AG37" s="297"/>
      <c r="AH37" s="297"/>
      <c r="AI37" s="297"/>
      <c r="AJ37" s="297"/>
      <c r="AK37" s="297"/>
      <c r="AL37" s="297"/>
      <c r="AM37" s="297"/>
      <c r="AN37" s="297"/>
      <c r="AO37" s="297"/>
    </row>
    <row r="38" spans="1:41" ht="14" x14ac:dyDescent="0.15">
      <c r="A38" s="72" t="s">
        <v>265</v>
      </c>
      <c r="B38" s="73"/>
      <c r="C38" s="73"/>
      <c r="D38" s="86"/>
      <c r="E38" s="86"/>
      <c r="F38" s="86"/>
      <c r="G38" s="87"/>
      <c r="H38" s="87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4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</row>
    <row r="39" spans="1:41" ht="14" x14ac:dyDescent="0.15">
      <c r="A39" s="75" t="s">
        <v>198</v>
      </c>
      <c r="B39" s="47"/>
      <c r="C39" s="91">
        <v>5000</v>
      </c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297"/>
      <c r="X39" s="297"/>
      <c r="Y39" s="297"/>
      <c r="Z39" s="297"/>
      <c r="AA39" s="297"/>
      <c r="AB39" s="297"/>
      <c r="AC39" s="297"/>
      <c r="AD39" s="297"/>
      <c r="AE39" s="297"/>
      <c r="AF39" s="297"/>
      <c r="AG39" s="297"/>
      <c r="AH39" s="297"/>
      <c r="AI39" s="297"/>
      <c r="AJ39" s="297"/>
      <c r="AK39" s="297"/>
      <c r="AL39" s="297"/>
      <c r="AM39" s="297"/>
      <c r="AN39" s="297"/>
      <c r="AO39" s="297"/>
    </row>
    <row r="40" spans="1:41" ht="14" x14ac:dyDescent="0.15">
      <c r="A40" s="75" t="s">
        <v>266</v>
      </c>
      <c r="B40" s="47"/>
      <c r="C40" s="92">
        <v>0.7</v>
      </c>
      <c r="D40" s="88"/>
      <c r="E40" s="88"/>
      <c r="F40" s="88"/>
      <c r="G40" s="89"/>
      <c r="H40" s="89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76"/>
      <c r="W40" s="297"/>
      <c r="X40" s="297"/>
      <c r="Y40" s="297"/>
      <c r="Z40" s="297"/>
      <c r="AA40" s="297"/>
      <c r="AB40" s="297"/>
      <c r="AC40" s="297"/>
      <c r="AD40" s="297"/>
      <c r="AE40" s="297"/>
      <c r="AF40" s="297"/>
      <c r="AG40" s="297"/>
      <c r="AH40" s="297"/>
      <c r="AI40" s="297"/>
      <c r="AJ40" s="297"/>
      <c r="AK40" s="297"/>
      <c r="AL40" s="297"/>
      <c r="AM40" s="297"/>
      <c r="AN40" s="297"/>
      <c r="AO40" s="297"/>
    </row>
    <row r="41" spans="1:41" ht="14" x14ac:dyDescent="0.15">
      <c r="A41" s="75" t="s">
        <v>267</v>
      </c>
      <c r="B41" s="47"/>
      <c r="C41" s="92">
        <v>0.3</v>
      </c>
      <c r="D41" s="88"/>
      <c r="E41" s="88"/>
      <c r="F41" s="88"/>
      <c r="G41" s="89"/>
      <c r="H41" s="89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76"/>
      <c r="W41" s="297"/>
      <c r="X41" s="297"/>
      <c r="Y41" s="297"/>
      <c r="Z41" s="297"/>
      <c r="AA41" s="297"/>
      <c r="AB41" s="297"/>
      <c r="AC41" s="297"/>
      <c r="AD41" s="297"/>
      <c r="AE41" s="297"/>
      <c r="AF41" s="297"/>
      <c r="AG41" s="297"/>
      <c r="AH41" s="297"/>
      <c r="AI41" s="297"/>
      <c r="AJ41" s="297"/>
      <c r="AK41" s="297"/>
      <c r="AL41" s="297"/>
      <c r="AM41" s="297"/>
      <c r="AN41" s="297"/>
      <c r="AO41" s="297"/>
    </row>
    <row r="42" spans="1:41" ht="14" x14ac:dyDescent="0.15">
      <c r="A42" s="75"/>
      <c r="B42" s="47"/>
      <c r="C42" s="88"/>
      <c r="D42" s="88"/>
      <c r="E42" s="88"/>
      <c r="F42" s="88"/>
      <c r="G42" s="89"/>
      <c r="H42" s="89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76"/>
      <c r="W42" s="297"/>
      <c r="X42" s="297"/>
      <c r="Y42" s="297"/>
      <c r="Z42" s="297"/>
      <c r="AA42" s="297"/>
      <c r="AB42" s="297"/>
      <c r="AC42" s="297"/>
      <c r="AD42" s="297"/>
      <c r="AE42" s="297"/>
      <c r="AF42" s="297"/>
      <c r="AG42" s="297"/>
      <c r="AH42" s="297"/>
      <c r="AI42" s="297"/>
      <c r="AJ42" s="297"/>
      <c r="AK42" s="297"/>
      <c r="AL42" s="297"/>
      <c r="AM42" s="297"/>
      <c r="AN42" s="297"/>
      <c r="AO42" s="297"/>
    </row>
    <row r="43" spans="1:41" ht="75" x14ac:dyDescent="0.15">
      <c r="A43" s="276" t="s">
        <v>144</v>
      </c>
      <c r="B43" s="122" t="s">
        <v>320</v>
      </c>
      <c r="C43" s="120" t="s">
        <v>204</v>
      </c>
      <c r="D43" s="120" t="s">
        <v>463</v>
      </c>
      <c r="E43" s="120" t="s">
        <v>205</v>
      </c>
      <c r="F43" s="122" t="s">
        <v>265</v>
      </c>
      <c r="G43" s="120" t="s">
        <v>206</v>
      </c>
      <c r="H43" s="277" t="s">
        <v>570</v>
      </c>
      <c r="I43" s="278" t="s">
        <v>207</v>
      </c>
      <c r="J43" s="123" t="s">
        <v>23</v>
      </c>
      <c r="K43" s="124" t="s">
        <v>286</v>
      </c>
      <c r="L43" s="124" t="s">
        <v>287</v>
      </c>
      <c r="M43" s="124" t="s">
        <v>288</v>
      </c>
      <c r="N43" s="124" t="s">
        <v>289</v>
      </c>
      <c r="O43" s="279" t="s">
        <v>571</v>
      </c>
      <c r="P43" s="279" t="s">
        <v>572</v>
      </c>
      <c r="Q43" s="280" t="s">
        <v>574</v>
      </c>
      <c r="R43" s="280" t="s">
        <v>575</v>
      </c>
      <c r="S43" s="125" t="s">
        <v>271</v>
      </c>
      <c r="T43" s="125" t="s">
        <v>272</v>
      </c>
      <c r="U43" s="124" t="s">
        <v>263</v>
      </c>
      <c r="V43" s="127" t="s">
        <v>264</v>
      </c>
      <c r="W43" s="297"/>
      <c r="X43" s="297"/>
      <c r="Y43" s="297"/>
      <c r="Z43" s="297"/>
      <c r="AA43" s="297"/>
      <c r="AB43" s="297"/>
      <c r="AC43" s="297"/>
      <c r="AD43" s="297"/>
      <c r="AE43" s="297"/>
      <c r="AF43" s="297"/>
      <c r="AG43" s="297"/>
      <c r="AH43" s="297"/>
      <c r="AI43" s="297"/>
      <c r="AJ43" s="297"/>
      <c r="AK43" s="297"/>
      <c r="AL43" s="297"/>
      <c r="AM43" s="297"/>
      <c r="AN43" s="297"/>
      <c r="AO43" s="297"/>
    </row>
    <row r="44" spans="1:41" ht="14" x14ac:dyDescent="0.15">
      <c r="A44" s="131" t="str">
        <f>'SEQ Oct 2021'!K30</f>
        <v>AGL</v>
      </c>
      <c r="B44" s="132" t="str">
        <f>'SEQ Oct 2021'!L30</f>
        <v>Flexible Saver</v>
      </c>
      <c r="C44" s="133">
        <f>IF('SEQ Oct 2021'!BP30=0,91*'SEQ Oct 2021'!M30/100,(91*'SEQ Oct 2021'!M30/100)+'SEQ Oct 2021'!BP30/4)</f>
        <v>114.55245454545455</v>
      </c>
      <c r="D44" s="133">
        <f>IF('SEQ Oct 2021'!O30="",$C$39*$C$40*'SEQ Oct 2021'!N30/100,IF($C$39*$C$40&gt;='SEQ Oct 2021'!P30,('SEQ Oct 2021'!P30*'SEQ Oct 2021'!N30/100),($C$39*$C$40*'SEQ Oct 2021'!N30/100)))</f>
        <v>709.22727272727263</v>
      </c>
      <c r="E44" s="133">
        <f>IF(AND('SEQ Oct 2021'!R30&gt;0,'SEQ Oct 2021'!T30&gt;0),IF(($C$39*$C$40&lt;'SEQ Oct 2021'!T30),(0),($C$39*$C$40-'SEQ Oct 2021'!T30)*'SEQ Oct 2021'!U30/100),IF(AND('SEQ Oct 2021'!R30&gt;0,'SEQ Oct 2021'!T30=""),IF(($C$39*$C$40&lt;'SEQ Oct 2021'!R30+'SEQ Oct 2021'!P30),(0),(($C$39*$C$40-('SEQ Oct 2021'!R30+'SEQ Oct 2021'!P30))*'SEQ Oct 2021'!S30/100)),IF(AND('SEQ Oct 2021'!P30&gt;0,'SEQ Oct 2021'!R30=""&gt;0),IF(($C$39*$C$40&lt;'SEQ Oct 2021'!P30),(0),($C$39*$C$40-'SEQ Oct 2021'!P30)*'SEQ Oct 2021'!Q30/100),0)))</f>
        <v>0</v>
      </c>
      <c r="F44" s="134">
        <f>($C$39*$C$41)*'SEQ Oct 2021'!AF30/100</f>
        <v>213.27272727272725</v>
      </c>
      <c r="G44" s="135">
        <f>SUM(C44:F44)</f>
        <v>1037.0524545454546</v>
      </c>
      <c r="H44" s="239">
        <f>(G44-C44)*4</f>
        <v>3690</v>
      </c>
      <c r="I44" s="239">
        <f t="shared" ref="I44:I63" si="29">G44*4</f>
        <v>4148.2098181818183</v>
      </c>
      <c r="J44" s="136">
        <f>I44*1.1</f>
        <v>4563.0308000000005</v>
      </c>
      <c r="K44" s="137">
        <f>'SEQ Oct 2021'!BB30</f>
        <v>0</v>
      </c>
      <c r="L44" s="137">
        <f>'SEQ Oct 2021'!BC30</f>
        <v>0</v>
      </c>
      <c r="M44" s="137">
        <f>'SEQ Oct 2021'!BD30</f>
        <v>0</v>
      </c>
      <c r="N44" s="137">
        <f>'SEQ Oct 2021'!BE30</f>
        <v>0</v>
      </c>
      <c r="O44" s="144" t="str">
        <f>IF(SUM(K44:N44)=0,"No discount",IF(K44&gt;0,"Guaranteed off bill",IF(L44&gt;0,"Guaranteed off usage",IF(M44&gt;0,"Pay-on-time off bill","Pay-on-time off usage"))))</f>
        <v>No discount</v>
      </c>
      <c r="P44" s="226" t="str">
        <f>IF(OR(A44="Origin Energy",A44="Red Energy",A44="Powershop"),"Inclusive","Exclusive")</f>
        <v>Exclusive</v>
      </c>
      <c r="Q44" s="240">
        <f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4148.2098181818183</v>
      </c>
      <c r="R44" s="240">
        <f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4148.2098181818183</v>
      </c>
      <c r="S44" s="136">
        <f>Q44*1.1</f>
        <v>4563.0308000000005</v>
      </c>
      <c r="T44" s="136">
        <f>R44*1.1</f>
        <v>4563.0308000000005</v>
      </c>
      <c r="U44" s="160">
        <f>'SEQ Oct 2021'!BL30</f>
        <v>0</v>
      </c>
      <c r="V44" s="161" t="str">
        <f>'SEQ Oct 2021'!BM30</f>
        <v>n</v>
      </c>
      <c r="W44" s="297"/>
      <c r="X44" s="297"/>
      <c r="Y44" s="297"/>
      <c r="Z44" s="297"/>
      <c r="AA44" s="297"/>
      <c r="AB44" s="297"/>
      <c r="AC44" s="297"/>
      <c r="AD44" s="297"/>
      <c r="AE44" s="297"/>
      <c r="AF44" s="297"/>
      <c r="AG44" s="297"/>
      <c r="AH44" s="297"/>
      <c r="AI44" s="297"/>
      <c r="AJ44" s="297"/>
      <c r="AK44" s="297"/>
      <c r="AL44" s="297"/>
      <c r="AM44" s="297"/>
      <c r="AN44" s="297"/>
      <c r="AO44" s="297"/>
    </row>
    <row r="45" spans="1:41" ht="14" x14ac:dyDescent="0.15">
      <c r="A45" s="131" t="str">
        <f>'SEQ Oct 2021'!K31</f>
        <v>Diamond Energy</v>
      </c>
      <c r="B45" s="132" t="str">
        <f>'SEQ Oct 2021'!L31</f>
        <v>Renewable Saver POT</v>
      </c>
      <c r="C45" s="133">
        <f>IF('SEQ Oct 2021'!BP31=0,91*'SEQ Oct 2021'!M31/100,(91*'SEQ Oct 2021'!M31/100)+'SEQ Oct 2021'!BP31/4)</f>
        <v>115.57827272727272</v>
      </c>
      <c r="D45" s="133">
        <f>IF('SEQ Oct 2021'!O31="",$C$39*$C$40*'SEQ Oct 2021'!N31/100,IF($C$39*$C$40&gt;='SEQ Oct 2021'!P31,('SEQ Oct 2021'!P31*'SEQ Oct 2021'!N31/100),($C$39*$C$40*'SEQ Oct 2021'!N31/100)))</f>
        <v>745.49999999999989</v>
      </c>
      <c r="E45" s="133">
        <f>IF(AND('SEQ Oct 2021'!R31&gt;0,'SEQ Oct 2021'!T31&gt;0),IF(($C$39*$C$40&lt;'SEQ Oct 2021'!T31),(0),($C$39*$C$40-'SEQ Oct 2021'!T31)*'SEQ Oct 2021'!U31/100),IF(AND('SEQ Oct 2021'!R31&gt;0,'SEQ Oct 2021'!T31=""),IF(($C$39*$C$40&lt;'SEQ Oct 2021'!R31+'SEQ Oct 2021'!P31),(0),(($C$39*$C$40-('SEQ Oct 2021'!R31+'SEQ Oct 2021'!P31))*'SEQ Oct 2021'!S31/100)),IF(AND('SEQ Oct 2021'!P31&gt;0,'SEQ Oct 2021'!R31=""&gt;0),IF(($C$39*$C$40&lt;'SEQ Oct 2021'!P31),(0),($C$39*$C$40-'SEQ Oct 2021'!P31)*'SEQ Oct 2021'!Q31/100),0)))</f>
        <v>0</v>
      </c>
      <c r="F45" s="134">
        <f>($C$39*$C$41)*'SEQ Oct 2021'!AF31/100</f>
        <v>226.49999999999997</v>
      </c>
      <c r="G45" s="135">
        <f t="shared" ref="G45:G63" si="30">SUM(C45:F45)</f>
        <v>1087.5782727272726</v>
      </c>
      <c r="H45" s="239">
        <f t="shared" ref="H45:H63" si="31">(G45-C45)*4</f>
        <v>3887.9999999999995</v>
      </c>
      <c r="I45" s="239">
        <f t="shared" si="29"/>
        <v>4350.3130909090905</v>
      </c>
      <c r="J45" s="136">
        <f t="shared" ref="J45:J63" si="32">I45*1.1</f>
        <v>4785.3444</v>
      </c>
      <c r="K45" s="137">
        <f>'SEQ Oct 2021'!BB31</f>
        <v>0</v>
      </c>
      <c r="L45" s="137">
        <f>'SEQ Oct 2021'!BC31</f>
        <v>0</v>
      </c>
      <c r="M45" s="137">
        <f>'SEQ Oct 2021'!BD31</f>
        <v>7</v>
      </c>
      <c r="N45" s="137">
        <f>'SEQ Oct 2021'!BE31</f>
        <v>0</v>
      </c>
      <c r="O45" s="144" t="str">
        <f t="shared" ref="O45:O63" si="33">IF(SUM(K45:N45)=0,"No discount",IF(K45&gt;0,"Guaranteed off bill",IF(L45&gt;0,"Guaranteed off usage",IF(M45&gt;0,"Pay-on-time off bill","Pay-on-time off usage"))))</f>
        <v>Pay-on-time off bill</v>
      </c>
      <c r="P45" s="226" t="str">
        <f t="shared" ref="P45:P63" si="34">IF(OR(A45="Origin Energy",A45="Red Energy",A45="Powershop"),"Inclusive","Exclusive")</f>
        <v>Exclusive</v>
      </c>
      <c r="Q45" s="240">
        <f t="shared" ref="Q45:Q63" si="35">IF(AND(O45="Guaranteed off bill",P45="Inclusive"),((I45*1.1)-((I45*1.1)*K45/100))/1.1,IF(AND(O45="Guaranteed off usage",P45="Inclusive"),((I45*1.1)-((H45*1.1)*L45/100))/1.1,IF(AND(O45="Guaranteed off bill",P45="Exclusive"),I45-(I45*K45/100),IF(AND(O45="Guaranteed off usage",P45="Exclusive"),I45-(H45*L45/100),IF(P45="Inclusive",((I45*1.1))/1.1,I45)))))</f>
        <v>4350.3130909090905</v>
      </c>
      <c r="R45" s="240">
        <f t="shared" ref="R45:R63" si="36">IF(AND(O45="Pay-on-time off bill",P45="Inclusive"),((Q45*1.1)-((Q45*1.1)*M45/100))/1.1,IF(AND(O45="Pay-on-time off usage",P45="Inclusive"),((Q45*1.1)-((H45*1.1)*N45/100))/1.1,IF(AND(O45="Pay-on-time off bill",P45="Exclusive"),Q45-(Q45*M45/100),IF(AND(O45="Pay-on-time off usage",P45="Exclusive"),Q45-(H45*N45/100),IF(P45="Inclusive",((Q45*1.1))/1.1,Q45)))))</f>
        <v>4045.7911745454539</v>
      </c>
      <c r="S45" s="136">
        <f t="shared" ref="S45:T60" si="37">Q45*1.1</f>
        <v>4785.3444</v>
      </c>
      <c r="T45" s="136">
        <f t="shared" si="37"/>
        <v>4450.3702919999996</v>
      </c>
      <c r="U45" s="160">
        <f>'SEQ Oct 2021'!BL31</f>
        <v>0</v>
      </c>
      <c r="V45" s="161" t="str">
        <f>'SEQ Oct 2021'!BM31</f>
        <v>n</v>
      </c>
      <c r="W45" s="297"/>
      <c r="X45" s="297"/>
      <c r="Y45" s="297"/>
      <c r="Z45" s="297"/>
      <c r="AA45" s="297"/>
      <c r="AB45" s="297"/>
      <c r="AC45" s="297"/>
      <c r="AD45" s="297"/>
      <c r="AE45" s="297"/>
      <c r="AF45" s="297"/>
      <c r="AG45" s="297"/>
      <c r="AH45" s="297"/>
      <c r="AI45" s="297"/>
      <c r="AJ45" s="297"/>
      <c r="AK45" s="297"/>
      <c r="AL45" s="297"/>
      <c r="AM45" s="297"/>
      <c r="AN45" s="297"/>
      <c r="AO45" s="297"/>
    </row>
    <row r="46" spans="1:41" ht="14" x14ac:dyDescent="0.15">
      <c r="A46" s="131" t="str">
        <f>'SEQ Oct 2021'!K32</f>
        <v>EnergyAustralia</v>
      </c>
      <c r="B46" s="132" t="str">
        <f>'SEQ Oct 2021'!L32</f>
        <v>Total Plan</v>
      </c>
      <c r="C46" s="133">
        <f>IF('SEQ Oct 2021'!BP32=0,91*'SEQ Oct 2021'!M32/100,(91*'SEQ Oct 2021'!M32/100)+'SEQ Oct 2021'!BP32/4)</f>
        <v>107.38</v>
      </c>
      <c r="D46" s="133">
        <f>IF('SEQ Oct 2021'!O32="",$C$39*$C$40*'SEQ Oct 2021'!N32/100,IF($C$39*$C$40&gt;='SEQ Oct 2021'!P32,('SEQ Oct 2021'!P32*'SEQ Oct 2021'!N32/100),($C$39*$C$40*'SEQ Oct 2021'!N32/100)))</f>
        <v>804.04545454545439</v>
      </c>
      <c r="E46" s="133">
        <f>IF(AND('SEQ Oct 2021'!R32&gt;0,'SEQ Oct 2021'!T32&gt;0),IF(($C$39*$C$40&lt;'SEQ Oct 2021'!T32),(0),($C$39*$C$40-'SEQ Oct 2021'!T32)*'SEQ Oct 2021'!U32/100),IF(AND('SEQ Oct 2021'!R32&gt;0,'SEQ Oct 2021'!T32=""),IF(($C$39*$C$40&lt;'SEQ Oct 2021'!R32+'SEQ Oct 2021'!P32),(0),(($C$39*$C$40-('SEQ Oct 2021'!R32+'SEQ Oct 2021'!P32))*'SEQ Oct 2021'!S32/100)),IF(AND('SEQ Oct 2021'!P32&gt;0,'SEQ Oct 2021'!R32=""&gt;0),IF(($C$39*$C$40&lt;'SEQ Oct 2021'!P32),(0),($C$39*$C$40-'SEQ Oct 2021'!P32)*'SEQ Oct 2021'!Q32/100),0)))</f>
        <v>0</v>
      </c>
      <c r="F46" s="134">
        <f>($C$39*$C$41)*'SEQ Oct 2021'!AF32/100</f>
        <v>212.31818181818181</v>
      </c>
      <c r="G46" s="135">
        <f t="shared" si="30"/>
        <v>1123.7436363636361</v>
      </c>
      <c r="H46" s="239">
        <f t="shared" si="31"/>
        <v>4065.4545454545446</v>
      </c>
      <c r="I46" s="239">
        <f t="shared" si="29"/>
        <v>4494.9745454545446</v>
      </c>
      <c r="J46" s="136">
        <f t="shared" si="32"/>
        <v>4944.4719999999998</v>
      </c>
      <c r="K46" s="137">
        <f>'SEQ Oct 2021'!BB32</f>
        <v>13</v>
      </c>
      <c r="L46" s="137">
        <f>'SEQ Oct 2021'!BC32</f>
        <v>0</v>
      </c>
      <c r="M46" s="137">
        <f>'SEQ Oct 2021'!BD32</f>
        <v>0</v>
      </c>
      <c r="N46" s="137">
        <f>'SEQ Oct 2021'!BE32</f>
        <v>0</v>
      </c>
      <c r="O46" s="144" t="str">
        <f t="shared" si="33"/>
        <v>Guaranteed off bill</v>
      </c>
      <c r="P46" s="226" t="str">
        <f t="shared" si="34"/>
        <v>Exclusive</v>
      </c>
      <c r="Q46" s="240">
        <f t="shared" si="35"/>
        <v>3910.6278545454538</v>
      </c>
      <c r="R46" s="240">
        <f t="shared" si="36"/>
        <v>3910.6278545454538</v>
      </c>
      <c r="S46" s="136">
        <f t="shared" si="37"/>
        <v>4301.6906399999998</v>
      </c>
      <c r="T46" s="136">
        <f t="shared" si="37"/>
        <v>4301.6906399999998</v>
      </c>
      <c r="U46" s="160">
        <f>'SEQ Oct 2021'!BL32</f>
        <v>0</v>
      </c>
      <c r="V46" s="161" t="str">
        <f>'SEQ Oct 2021'!BM32</f>
        <v>n</v>
      </c>
      <c r="W46" s="297"/>
      <c r="X46" s="297"/>
      <c r="Y46" s="297"/>
      <c r="Z46" s="297"/>
      <c r="AA46" s="297"/>
      <c r="AB46" s="297"/>
      <c r="AC46" s="297"/>
      <c r="AD46" s="297"/>
      <c r="AE46" s="297"/>
      <c r="AF46" s="297"/>
      <c r="AG46" s="297"/>
      <c r="AH46" s="297"/>
      <c r="AI46" s="297"/>
      <c r="AJ46" s="297"/>
      <c r="AK46" s="297"/>
      <c r="AL46" s="297"/>
      <c r="AM46" s="297"/>
      <c r="AN46" s="297"/>
      <c r="AO46" s="297"/>
    </row>
    <row r="47" spans="1:41" ht="14" x14ac:dyDescent="0.15">
      <c r="A47" s="131" t="str">
        <f>'SEQ Oct 2021'!K33</f>
        <v>Origin Energy</v>
      </c>
      <c r="B47" s="132" t="str">
        <f>'SEQ Oct 2021'!L33</f>
        <v>Business Go</v>
      </c>
      <c r="C47" s="133">
        <f>IF('SEQ Oct 2021'!BP33=0,91*'SEQ Oct 2021'!M33/100,(91*'SEQ Oct 2021'!M33/100)+'SEQ Oct 2021'!BP33/4)</f>
        <v>97.179727272727263</v>
      </c>
      <c r="D47" s="133">
        <f>IF('SEQ Oct 2021'!O33="",$C$39*$C$40*'SEQ Oct 2021'!N33/100,IF($C$39*$C$40&gt;='SEQ Oct 2021'!P33,('SEQ Oct 2021'!P33*'SEQ Oct 2021'!N33/100),($C$39*$C$40*'SEQ Oct 2021'!N33/100)))</f>
        <v>704.13636363636363</v>
      </c>
      <c r="E47" s="133">
        <f>IF(AND('SEQ Oct 2021'!R33&gt;0,'SEQ Oct 2021'!T33&gt;0),IF(($C$39*$C$40&lt;'SEQ Oct 2021'!T33),(0),($C$39*$C$40-'SEQ Oct 2021'!T33)*'SEQ Oct 2021'!U33/100),IF(AND('SEQ Oct 2021'!R33&gt;0,'SEQ Oct 2021'!T33=""),IF(($C$39*$C$40&lt;'SEQ Oct 2021'!R33+'SEQ Oct 2021'!P33),(0),(($C$39*$C$40-('SEQ Oct 2021'!R33+'SEQ Oct 2021'!P33))*'SEQ Oct 2021'!S33/100)),IF(AND('SEQ Oct 2021'!P33&gt;0,'SEQ Oct 2021'!R33=""&gt;0),IF(($C$39*$C$40&lt;'SEQ Oct 2021'!P33),(0),($C$39*$C$40-'SEQ Oct 2021'!P33)*'SEQ Oct 2021'!Q33/100),0)))</f>
        <v>0</v>
      </c>
      <c r="F47" s="134">
        <f>($C$39*$C$41)*'SEQ Oct 2021'!AF33/100</f>
        <v>203.18181818181816</v>
      </c>
      <c r="G47" s="135">
        <f t="shared" si="30"/>
        <v>1004.497909090909</v>
      </c>
      <c r="H47" s="239">
        <f t="shared" si="31"/>
        <v>3629.272727272727</v>
      </c>
      <c r="I47" s="239">
        <f t="shared" si="29"/>
        <v>4017.9916363636362</v>
      </c>
      <c r="J47" s="136">
        <f t="shared" si="32"/>
        <v>4419.7907999999998</v>
      </c>
      <c r="K47" s="137">
        <f>'SEQ Oct 2021'!BB33</f>
        <v>0</v>
      </c>
      <c r="L47" s="137">
        <f>'SEQ Oct 2021'!BC33</f>
        <v>0</v>
      </c>
      <c r="M47" s="137">
        <f>'SEQ Oct 2021'!BD33</f>
        <v>0</v>
      </c>
      <c r="N47" s="137">
        <f>'SEQ Oct 2021'!BE33</f>
        <v>0</v>
      </c>
      <c r="O47" s="144" t="str">
        <f t="shared" si="33"/>
        <v>No discount</v>
      </c>
      <c r="P47" s="226" t="str">
        <f t="shared" si="34"/>
        <v>Inclusive</v>
      </c>
      <c r="Q47" s="240">
        <f t="shared" si="35"/>
        <v>4017.9916363636357</v>
      </c>
      <c r="R47" s="240">
        <f t="shared" si="36"/>
        <v>4017.9916363636357</v>
      </c>
      <c r="S47" s="136">
        <f t="shared" si="37"/>
        <v>4419.7907999999998</v>
      </c>
      <c r="T47" s="136">
        <f t="shared" si="37"/>
        <v>4419.7907999999998</v>
      </c>
      <c r="U47" s="160">
        <f>'SEQ Oct 2021'!BL33</f>
        <v>12</v>
      </c>
      <c r="V47" s="161" t="str">
        <f>'SEQ Oct 2021'!BM33</f>
        <v>n</v>
      </c>
      <c r="W47" s="297"/>
      <c r="X47" s="297"/>
      <c r="Y47" s="297"/>
      <c r="Z47" s="297"/>
      <c r="AA47" s="297"/>
      <c r="AB47" s="297"/>
      <c r="AC47" s="297"/>
      <c r="AD47" s="297"/>
      <c r="AE47" s="297"/>
      <c r="AF47" s="297"/>
      <c r="AG47" s="297"/>
      <c r="AH47" s="297"/>
      <c r="AI47" s="297"/>
      <c r="AJ47" s="297"/>
      <c r="AK47" s="297"/>
      <c r="AL47" s="297"/>
      <c r="AM47" s="297"/>
      <c r="AN47" s="297"/>
      <c r="AO47" s="297"/>
    </row>
    <row r="48" spans="1:41" ht="14" x14ac:dyDescent="0.15">
      <c r="A48" s="131" t="str">
        <f>'SEQ Oct 2021'!K34</f>
        <v>Powerdirect</v>
      </c>
      <c r="B48" s="132" t="str">
        <f>'SEQ Oct 2021'!L34</f>
        <v>Business Rate Saver</v>
      </c>
      <c r="C48" s="133">
        <f>IF('SEQ Oct 2021'!BP34=0,91*'SEQ Oct 2021'!M34/100,(91*'SEQ Oct 2021'!M34/100)+'SEQ Oct 2021'!BP34/4)</f>
        <v>105.64272727272726</v>
      </c>
      <c r="D48" s="133">
        <f>IF('SEQ Oct 2021'!O34="",$C$39*$C$40*'SEQ Oct 2021'!N34/100,IF($C$39*$C$40&gt;='SEQ Oct 2021'!P34,('SEQ Oct 2021'!P34*'SEQ Oct 2021'!N34/100),($C$39*$C$40*'SEQ Oct 2021'!N34/100)))</f>
        <v>654.18181818181813</v>
      </c>
      <c r="E48" s="133">
        <f>IF(AND('SEQ Oct 2021'!R34&gt;0,'SEQ Oct 2021'!T34&gt;0),IF(($C$39*$C$40&lt;'SEQ Oct 2021'!T34),(0),($C$39*$C$40-'SEQ Oct 2021'!T34)*'SEQ Oct 2021'!U34/100),IF(AND('SEQ Oct 2021'!R34&gt;0,'SEQ Oct 2021'!T34=""),IF(($C$39*$C$40&lt;'SEQ Oct 2021'!R34+'SEQ Oct 2021'!P34),(0),(($C$39*$C$40-('SEQ Oct 2021'!R34+'SEQ Oct 2021'!P34))*'SEQ Oct 2021'!S34/100)),IF(AND('SEQ Oct 2021'!P34&gt;0,'SEQ Oct 2021'!R34=""&gt;0),IF(($C$39*$C$40&lt;'SEQ Oct 2021'!P34),(0),($C$39*$C$40-'SEQ Oct 2021'!P34)*'SEQ Oct 2021'!Q34/100),0)))</f>
        <v>0</v>
      </c>
      <c r="F48" s="134">
        <f>($C$39*$C$41)*'SEQ Oct 2021'!AF34/100</f>
        <v>196.6363636363636</v>
      </c>
      <c r="G48" s="135">
        <f t="shared" si="30"/>
        <v>956.46090909090901</v>
      </c>
      <c r="H48" s="239">
        <f t="shared" si="31"/>
        <v>3403.272727272727</v>
      </c>
      <c r="I48" s="239">
        <f t="shared" si="29"/>
        <v>3825.8436363636361</v>
      </c>
      <c r="J48" s="136">
        <f t="shared" si="32"/>
        <v>4208.4279999999999</v>
      </c>
      <c r="K48" s="137">
        <f>'SEQ Oct 2021'!BB34</f>
        <v>0</v>
      </c>
      <c r="L48" s="137">
        <f>'SEQ Oct 2021'!BC34</f>
        <v>0</v>
      </c>
      <c r="M48" s="137">
        <f>'SEQ Oct 2021'!BD34</f>
        <v>0</v>
      </c>
      <c r="N48" s="137">
        <f>'SEQ Oct 2021'!BE34</f>
        <v>0</v>
      </c>
      <c r="O48" s="144" t="str">
        <f t="shared" si="33"/>
        <v>No discount</v>
      </c>
      <c r="P48" s="226" t="str">
        <f t="shared" si="34"/>
        <v>Exclusive</v>
      </c>
      <c r="Q48" s="240">
        <f t="shared" si="35"/>
        <v>3825.8436363636361</v>
      </c>
      <c r="R48" s="240">
        <f t="shared" si="36"/>
        <v>3825.8436363636361</v>
      </c>
      <c r="S48" s="136">
        <f t="shared" si="37"/>
        <v>4208.4279999999999</v>
      </c>
      <c r="T48" s="136">
        <f t="shared" si="37"/>
        <v>4208.4279999999999</v>
      </c>
      <c r="U48" s="160">
        <f>'SEQ Oct 2021'!BL34</f>
        <v>0</v>
      </c>
      <c r="V48" s="161" t="str">
        <f>'SEQ Oct 2021'!BM34</f>
        <v>n</v>
      </c>
      <c r="W48" s="297"/>
      <c r="X48" s="297"/>
      <c r="Y48" s="297"/>
      <c r="Z48" s="297"/>
      <c r="AA48" s="297"/>
      <c r="AB48" s="297"/>
      <c r="AC48" s="297"/>
      <c r="AD48" s="297"/>
      <c r="AE48" s="297"/>
      <c r="AF48" s="297"/>
      <c r="AG48" s="297"/>
      <c r="AH48" s="297"/>
      <c r="AI48" s="297"/>
      <c r="AJ48" s="297"/>
      <c r="AK48" s="297"/>
      <c r="AL48" s="297"/>
      <c r="AM48" s="297"/>
      <c r="AN48" s="297"/>
      <c r="AO48" s="297"/>
    </row>
    <row r="49" spans="1:41" ht="14" x14ac:dyDescent="0.15">
      <c r="A49" s="131" t="str">
        <f>'SEQ Oct 2021'!K35</f>
        <v>Powershop</v>
      </c>
      <c r="B49" s="132" t="str">
        <f>'SEQ Oct 2021'!L35</f>
        <v>100% Carbon Neutral Rate Lock</v>
      </c>
      <c r="C49" s="133">
        <f>IF('SEQ Oct 2021'!BP35=0,91*'SEQ Oct 2021'!M35/100,(91*'SEQ Oct 2021'!M35/100)+'SEQ Oct 2021'!BP35/4)</f>
        <v>118.3</v>
      </c>
      <c r="D49" s="133">
        <f>IF('SEQ Oct 2021'!O35="",$C$39*$C$40*'SEQ Oct 2021'!N35/100,IF($C$39*$C$40&gt;='SEQ Oct 2021'!P35,('SEQ Oct 2021'!P35*'SEQ Oct 2021'!N35/100),($C$39*$C$40*'SEQ Oct 2021'!N35/100)))</f>
        <v>664.99999999999989</v>
      </c>
      <c r="E49" s="133">
        <f>IF(AND('SEQ Oct 2021'!R35&gt;0,'SEQ Oct 2021'!T35&gt;0),IF(($C$39*$C$40&lt;'SEQ Oct 2021'!T35),(0),($C$39*$C$40-'SEQ Oct 2021'!T35)*'SEQ Oct 2021'!U35/100),IF(AND('SEQ Oct 2021'!R35&gt;0,'SEQ Oct 2021'!T35=""),IF(($C$39*$C$40&lt;'SEQ Oct 2021'!R35+'SEQ Oct 2021'!P35),(0),(($C$39*$C$40-('SEQ Oct 2021'!R35+'SEQ Oct 2021'!P35))*'SEQ Oct 2021'!S35/100)),IF(AND('SEQ Oct 2021'!P35&gt;0,'SEQ Oct 2021'!R35=""&gt;0),IF(($C$39*$C$40&lt;'SEQ Oct 2021'!P35),(0),($C$39*$C$40-'SEQ Oct 2021'!P35)*'SEQ Oct 2021'!Q35/100),0)))</f>
        <v>0</v>
      </c>
      <c r="F49" s="134">
        <f>($C$39*$C$41)*'SEQ Oct 2021'!AF35/100</f>
        <v>140.99999999999997</v>
      </c>
      <c r="G49" s="135">
        <f t="shared" si="30"/>
        <v>924.29999999999984</v>
      </c>
      <c r="H49" s="239">
        <f t="shared" si="31"/>
        <v>3223.9999999999995</v>
      </c>
      <c r="I49" s="239">
        <f t="shared" si="29"/>
        <v>3697.1999999999994</v>
      </c>
      <c r="J49" s="136">
        <f t="shared" si="32"/>
        <v>4066.9199999999996</v>
      </c>
      <c r="K49" s="137">
        <f>'SEQ Oct 2021'!BB35</f>
        <v>0</v>
      </c>
      <c r="L49" s="137">
        <f>'SEQ Oct 2021'!BC35</f>
        <v>0</v>
      </c>
      <c r="M49" s="137">
        <f>'SEQ Oct 2021'!BD35</f>
        <v>0</v>
      </c>
      <c r="N49" s="137">
        <f>'SEQ Oct 2021'!BE35</f>
        <v>0</v>
      </c>
      <c r="O49" s="144" t="str">
        <f t="shared" si="33"/>
        <v>No discount</v>
      </c>
      <c r="P49" s="226" t="str">
        <f t="shared" si="34"/>
        <v>Inclusive</v>
      </c>
      <c r="Q49" s="240">
        <f t="shared" si="35"/>
        <v>3697.1999999999994</v>
      </c>
      <c r="R49" s="240">
        <f t="shared" si="36"/>
        <v>3697.1999999999994</v>
      </c>
      <c r="S49" s="136">
        <f t="shared" si="37"/>
        <v>4066.9199999999996</v>
      </c>
      <c r="T49" s="136">
        <f t="shared" si="37"/>
        <v>4066.9199999999996</v>
      </c>
      <c r="U49" s="160">
        <f>'SEQ Oct 2021'!BL35</f>
        <v>0</v>
      </c>
      <c r="V49" s="161" t="str">
        <f>'SEQ Oct 2021'!BM35</f>
        <v>n</v>
      </c>
      <c r="W49" s="297"/>
      <c r="X49" s="297"/>
      <c r="Y49" s="297"/>
      <c r="Z49" s="297"/>
      <c r="AA49" s="297"/>
      <c r="AB49" s="297"/>
      <c r="AC49" s="297"/>
      <c r="AD49" s="297"/>
      <c r="AE49" s="297"/>
      <c r="AF49" s="297"/>
      <c r="AG49" s="297"/>
      <c r="AH49" s="297"/>
      <c r="AI49" s="297"/>
      <c r="AJ49" s="297"/>
      <c r="AK49" s="297"/>
      <c r="AL49" s="297"/>
      <c r="AM49" s="297"/>
      <c r="AN49" s="297"/>
      <c r="AO49" s="297"/>
    </row>
    <row r="50" spans="1:41" ht="14" x14ac:dyDescent="0.15">
      <c r="A50" s="131" t="str">
        <f>'SEQ Oct 2021'!K36</f>
        <v>Energy Locals</v>
      </c>
      <c r="B50" s="132" t="str">
        <f>'SEQ Oct 2021'!L36</f>
        <v>Business Member</v>
      </c>
      <c r="C50" s="133">
        <f>IF('SEQ Oct 2021'!BP36=0,91*'SEQ Oct 2021'!M36/100,(91*'SEQ Oct 2021'!M36/100)+'SEQ Oct 2021'!BP36/4)</f>
        <v>169.48181818181817</v>
      </c>
      <c r="D50" s="133">
        <f>IF('SEQ Oct 2021'!O36="",$C$39*$C$40*'SEQ Oct 2021'!N36/100,IF($C$39*$C$40&gt;='SEQ Oct 2021'!P36,('SEQ Oct 2021'!P36*'SEQ Oct 2021'!N36/100),($C$39*$C$40*'SEQ Oct 2021'!N36/100)))</f>
        <v>620.4545454545455</v>
      </c>
      <c r="E50" s="133">
        <f>IF(AND('SEQ Oct 2021'!R36&gt;0,'SEQ Oct 2021'!T36&gt;0),IF(($C$39*$C$40&lt;'SEQ Oct 2021'!T36),(0),($C$39*$C$40-'SEQ Oct 2021'!T36)*'SEQ Oct 2021'!U36/100),IF(AND('SEQ Oct 2021'!R36&gt;0,'SEQ Oct 2021'!T36=""),IF(($C$39*$C$40&lt;'SEQ Oct 2021'!R36+'SEQ Oct 2021'!P36),(0),(($C$39*$C$40-('SEQ Oct 2021'!R36+'SEQ Oct 2021'!P36))*'SEQ Oct 2021'!S36/100)),IF(AND('SEQ Oct 2021'!P36&gt;0,'SEQ Oct 2021'!R36=""&gt;0),IF(($C$39*$C$40&lt;'SEQ Oct 2021'!P36),(0),($C$39*$C$40-'SEQ Oct 2021'!P36)*'SEQ Oct 2021'!Q36/100),0)))</f>
        <v>0</v>
      </c>
      <c r="F50" s="134">
        <f>($C$39*$C$41)*'SEQ Oct 2021'!AF36/100</f>
        <v>211.36363636363637</v>
      </c>
      <c r="G50" s="135">
        <f t="shared" si="30"/>
        <v>1001.3000000000001</v>
      </c>
      <c r="H50" s="239">
        <f t="shared" si="31"/>
        <v>3327.2727272727275</v>
      </c>
      <c r="I50" s="239">
        <f t="shared" si="29"/>
        <v>4005.2000000000003</v>
      </c>
      <c r="J50" s="136">
        <f t="shared" si="32"/>
        <v>4405.72</v>
      </c>
      <c r="K50" s="137">
        <f>'SEQ Oct 2021'!BB36</f>
        <v>0</v>
      </c>
      <c r="L50" s="137">
        <f>'SEQ Oct 2021'!BC36</f>
        <v>0</v>
      </c>
      <c r="M50" s="137">
        <f>'SEQ Oct 2021'!BD36</f>
        <v>0</v>
      </c>
      <c r="N50" s="137">
        <f>'SEQ Oct 2021'!BE36</f>
        <v>0</v>
      </c>
      <c r="O50" s="144" t="str">
        <f t="shared" si="33"/>
        <v>No discount</v>
      </c>
      <c r="P50" s="226" t="str">
        <f t="shared" si="34"/>
        <v>Exclusive</v>
      </c>
      <c r="Q50" s="240">
        <f t="shared" si="35"/>
        <v>4005.2000000000003</v>
      </c>
      <c r="R50" s="240">
        <f t="shared" si="36"/>
        <v>4005.2000000000003</v>
      </c>
      <c r="S50" s="136">
        <f t="shared" si="37"/>
        <v>4405.72</v>
      </c>
      <c r="T50" s="136">
        <f t="shared" si="37"/>
        <v>4405.72</v>
      </c>
      <c r="U50" s="160">
        <f>'SEQ Oct 2021'!BL36</f>
        <v>0</v>
      </c>
      <c r="V50" s="161" t="str">
        <f>'SEQ Oct 2021'!BM36</f>
        <v>n</v>
      </c>
      <c r="W50" s="297"/>
      <c r="X50" s="297"/>
      <c r="Y50" s="297"/>
      <c r="Z50" s="297"/>
      <c r="AA50" s="297"/>
      <c r="AB50" s="297"/>
      <c r="AC50" s="297"/>
      <c r="AD50" s="297"/>
      <c r="AE50" s="297"/>
      <c r="AF50" s="297"/>
      <c r="AG50" s="297"/>
      <c r="AH50" s="297"/>
      <c r="AI50" s="297"/>
      <c r="AJ50" s="297"/>
      <c r="AK50" s="297"/>
      <c r="AL50" s="297"/>
      <c r="AM50" s="297"/>
      <c r="AN50" s="297"/>
      <c r="AO50" s="297"/>
    </row>
    <row r="51" spans="1:41" ht="14" x14ac:dyDescent="0.15">
      <c r="A51" s="131" t="str">
        <f>'SEQ Oct 2021'!K37</f>
        <v>Simply Energy</v>
      </c>
      <c r="B51" s="132" t="str">
        <f>'SEQ Oct 2021'!L37</f>
        <v>Business Saver</v>
      </c>
      <c r="C51" s="133">
        <f>IF('SEQ Oct 2021'!BP37=0,91*'SEQ Oct 2021'!M37/100,(91*'SEQ Oct 2021'!M37/100)+'SEQ Oct 2021'!BP37/4)</f>
        <v>106.60236363636365</v>
      </c>
      <c r="D51" s="133">
        <f>IF('SEQ Oct 2021'!O37="",$C$39*$C$40*'SEQ Oct 2021'!N37/100,IF($C$39*$C$40&gt;='SEQ Oct 2021'!P37,('SEQ Oct 2021'!P37*'SEQ Oct 2021'!N37/100),($C$39*$C$40*'SEQ Oct 2021'!N37/100)))</f>
        <v>797.36363636363615</v>
      </c>
      <c r="E51" s="133">
        <f>IF(AND('SEQ Oct 2021'!R37&gt;0,'SEQ Oct 2021'!T37&gt;0),IF(($C$39*$C$40&lt;'SEQ Oct 2021'!T37),(0),($C$39*$C$40-'SEQ Oct 2021'!T37)*'SEQ Oct 2021'!U37/100),IF(AND('SEQ Oct 2021'!R37&gt;0,'SEQ Oct 2021'!T37=""),IF(($C$39*$C$40&lt;'SEQ Oct 2021'!R37+'SEQ Oct 2021'!P37),(0),(($C$39*$C$40-('SEQ Oct 2021'!R37+'SEQ Oct 2021'!P37))*'SEQ Oct 2021'!S37/100)),IF(AND('SEQ Oct 2021'!P37&gt;0,'SEQ Oct 2021'!R37=""&gt;0),IF(($C$39*$C$40&lt;'SEQ Oct 2021'!P37),(0),($C$39*$C$40-'SEQ Oct 2021'!P37)*'SEQ Oct 2021'!Q37/100),0)))</f>
        <v>0</v>
      </c>
      <c r="F51" s="134">
        <f>($C$39*$C$41)*'SEQ Oct 2021'!AF37/100</f>
        <v>232.22727272727272</v>
      </c>
      <c r="G51" s="135">
        <f t="shared" si="30"/>
        <v>1136.1932727272724</v>
      </c>
      <c r="H51" s="239">
        <f t="shared" si="31"/>
        <v>4118.3636363636351</v>
      </c>
      <c r="I51" s="239">
        <f t="shared" si="29"/>
        <v>4544.7730909090897</v>
      </c>
      <c r="J51" s="136">
        <f t="shared" si="32"/>
        <v>4999.250399999999</v>
      </c>
      <c r="K51" s="137">
        <f>'SEQ Oct 2021'!BB37</f>
        <v>22</v>
      </c>
      <c r="L51" s="137">
        <f>'SEQ Oct 2021'!BC37</f>
        <v>0</v>
      </c>
      <c r="M51" s="137">
        <f>'SEQ Oct 2021'!BD37</f>
        <v>0</v>
      </c>
      <c r="N51" s="137">
        <f>'SEQ Oct 2021'!BE37</f>
        <v>0</v>
      </c>
      <c r="O51" s="144" t="str">
        <f t="shared" si="33"/>
        <v>Guaranteed off bill</v>
      </c>
      <c r="P51" s="226" t="str">
        <f t="shared" si="34"/>
        <v>Exclusive</v>
      </c>
      <c r="Q51" s="240">
        <f t="shared" si="35"/>
        <v>3544.92301090909</v>
      </c>
      <c r="R51" s="240">
        <f t="shared" si="36"/>
        <v>3544.92301090909</v>
      </c>
      <c r="S51" s="136">
        <f t="shared" si="37"/>
        <v>3899.4153119999992</v>
      </c>
      <c r="T51" s="136">
        <f t="shared" si="37"/>
        <v>3899.4153119999992</v>
      </c>
      <c r="U51" s="160">
        <f>'SEQ Oct 2021'!BL37</f>
        <v>0</v>
      </c>
      <c r="V51" s="161" t="str">
        <f>'SEQ Oct 2021'!BM37</f>
        <v>n</v>
      </c>
      <c r="W51" s="297"/>
      <c r="X51" s="297"/>
      <c r="Y51" s="297"/>
      <c r="Z51" s="297"/>
      <c r="AA51" s="297"/>
      <c r="AB51" s="297"/>
      <c r="AC51" s="297"/>
      <c r="AD51" s="297"/>
      <c r="AE51" s="297"/>
      <c r="AF51" s="297"/>
      <c r="AG51" s="297"/>
      <c r="AH51" s="297"/>
      <c r="AI51" s="297"/>
      <c r="AJ51" s="297"/>
      <c r="AK51" s="297"/>
      <c r="AL51" s="297"/>
      <c r="AM51" s="297"/>
      <c r="AN51" s="297"/>
      <c r="AO51" s="297"/>
    </row>
    <row r="52" spans="1:41" ht="14" x14ac:dyDescent="0.15">
      <c r="A52" s="131" t="str">
        <f>'SEQ Oct 2021'!K38</f>
        <v>Alinta Energy</v>
      </c>
      <c r="B52" s="132" t="str">
        <f>'SEQ Oct 2021'!L38</f>
        <v>BusinessDeal</v>
      </c>
      <c r="C52" s="133">
        <f>IF('SEQ Oct 2021'!BP38=0,91*'SEQ Oct 2021'!M38/100,(91*'SEQ Oct 2021'!M38/100)+'SEQ Oct 2021'!BP38/4)</f>
        <v>100.09999999999998</v>
      </c>
      <c r="D52" s="133">
        <f>IF('SEQ Oct 2021'!O38="",$C$39*$C$40*'SEQ Oct 2021'!N38/100,IF($C$39*$C$40&gt;='SEQ Oct 2021'!P38,('SEQ Oct 2021'!P38*'SEQ Oct 2021'!N38/100),($C$39*$C$40*'SEQ Oct 2021'!N38/100)))</f>
        <v>671.68181818181813</v>
      </c>
      <c r="E52" s="133">
        <f>IF(AND('SEQ Oct 2021'!R38&gt;0,'SEQ Oct 2021'!T38&gt;0),IF(($C$39*$C$40&lt;'SEQ Oct 2021'!T38),(0),($C$39*$C$40-'SEQ Oct 2021'!T38)*'SEQ Oct 2021'!U38/100),IF(AND('SEQ Oct 2021'!R38&gt;0,'SEQ Oct 2021'!T38=""),IF(($C$39*$C$40&lt;'SEQ Oct 2021'!R38+'SEQ Oct 2021'!P38),(0),(($C$39*$C$40-('SEQ Oct 2021'!R38+'SEQ Oct 2021'!P38))*'SEQ Oct 2021'!S38/100)),IF(AND('SEQ Oct 2021'!P38&gt;0,'SEQ Oct 2021'!R38=""&gt;0),IF(($C$39*$C$40&lt;'SEQ Oct 2021'!P38),(0),($C$39*$C$40-'SEQ Oct 2021'!P38)*'SEQ Oct 2021'!Q38/100),0)))</f>
        <v>0</v>
      </c>
      <c r="F52" s="134">
        <f>($C$39*$C$41)*'SEQ Oct 2021'!AF38/100</f>
        <v>201.13636363636363</v>
      </c>
      <c r="G52" s="135">
        <f t="shared" si="30"/>
        <v>972.91818181818178</v>
      </c>
      <c r="H52" s="239">
        <f t="shared" si="31"/>
        <v>3491.272727272727</v>
      </c>
      <c r="I52" s="239">
        <f t="shared" si="29"/>
        <v>3891.6727272727271</v>
      </c>
      <c r="J52" s="136">
        <f t="shared" si="32"/>
        <v>4280.84</v>
      </c>
      <c r="K52" s="137">
        <f>'SEQ Oct 2021'!BB38</f>
        <v>0</v>
      </c>
      <c r="L52" s="137">
        <f>'SEQ Oct 2021'!BC38</f>
        <v>0</v>
      </c>
      <c r="M52" s="137">
        <f>'SEQ Oct 2021'!BD38</f>
        <v>0</v>
      </c>
      <c r="N52" s="137">
        <f>'SEQ Oct 2021'!BE38</f>
        <v>0</v>
      </c>
      <c r="O52" s="144" t="str">
        <f t="shared" si="33"/>
        <v>No discount</v>
      </c>
      <c r="P52" s="226" t="str">
        <f t="shared" si="34"/>
        <v>Exclusive</v>
      </c>
      <c r="Q52" s="240">
        <f t="shared" si="35"/>
        <v>3891.6727272727271</v>
      </c>
      <c r="R52" s="240">
        <f t="shared" si="36"/>
        <v>3891.6727272727271</v>
      </c>
      <c r="S52" s="136">
        <f t="shared" si="37"/>
        <v>4280.84</v>
      </c>
      <c r="T52" s="136">
        <f t="shared" si="37"/>
        <v>4280.84</v>
      </c>
      <c r="U52" s="160">
        <f>'SEQ Oct 2021'!BL38</f>
        <v>0</v>
      </c>
      <c r="V52" s="161" t="str">
        <f>'SEQ Oct 2021'!BM38</f>
        <v>n</v>
      </c>
      <c r="W52" s="297"/>
      <c r="X52" s="297"/>
      <c r="Y52" s="297"/>
      <c r="Z52" s="297"/>
      <c r="AA52" s="297"/>
      <c r="AB52" s="297"/>
      <c r="AC52" s="297"/>
      <c r="AD52" s="297"/>
      <c r="AE52" s="297"/>
      <c r="AF52" s="297"/>
      <c r="AG52" s="297"/>
      <c r="AH52" s="297"/>
      <c r="AI52" s="297"/>
      <c r="AJ52" s="297"/>
      <c r="AK52" s="297"/>
      <c r="AL52" s="297"/>
      <c r="AM52" s="297"/>
      <c r="AN52" s="297"/>
      <c r="AO52" s="297"/>
    </row>
    <row r="53" spans="1:41" ht="14" x14ac:dyDescent="0.15">
      <c r="A53" s="131" t="str">
        <f>'SEQ Oct 2021'!K39</f>
        <v>1st Energy</v>
      </c>
      <c r="B53" s="132" t="str">
        <f>'SEQ Oct 2021'!L39</f>
        <v>1st Saver Plus</v>
      </c>
      <c r="C53" s="133">
        <f>IF('SEQ Oct 2021'!BP39=0,91*'SEQ Oct 2021'!M39/100,(91*'SEQ Oct 2021'!M39/100)+'SEQ Oct 2021'!BP39/4)</f>
        <v>135.59</v>
      </c>
      <c r="D53" s="133">
        <f>IF('SEQ Oct 2021'!O39="",$C$39*$C$40*'SEQ Oct 2021'!N39/100,IF($C$39*$C$40&gt;='SEQ Oct 2021'!P39,('SEQ Oct 2021'!P39*'SEQ Oct 2021'!N39/100),($C$39*$C$40*'SEQ Oct 2021'!N39/100)))</f>
        <v>363.10909090909087</v>
      </c>
      <c r="E53" s="133">
        <f>IF(AND('SEQ Oct 2021'!R39&gt;0,'SEQ Oct 2021'!T39&gt;0),IF(($C$39*$C$40&lt;'SEQ Oct 2021'!T39),(0),($C$39*$C$40-'SEQ Oct 2021'!T39)*'SEQ Oct 2021'!U39/100),IF(AND('SEQ Oct 2021'!R39&gt;0,'SEQ Oct 2021'!T39=""),IF(($C$39*$C$40&lt;'SEQ Oct 2021'!R39+'SEQ Oct 2021'!P39),(0),(($C$39*$C$40-('SEQ Oct 2021'!R39+'SEQ Oct 2021'!P39))*'SEQ Oct 2021'!S39/100)),IF(AND('SEQ Oct 2021'!P39&gt;0,'SEQ Oct 2021'!R39=""&gt;0),IF(($C$39*$C$40&lt;'SEQ Oct 2021'!P39),(0),($C$39*$C$40-'SEQ Oct 2021'!P39)*'SEQ Oct 2021'!Q39/100),0)))</f>
        <v>399.34545454545446</v>
      </c>
      <c r="F53" s="134">
        <f>($C$39*$C$41)*'SEQ Oct 2021'!AF39/100</f>
        <v>170.45454545454544</v>
      </c>
      <c r="G53" s="135">
        <f t="shared" si="30"/>
        <v>1068.4990909090907</v>
      </c>
      <c r="H53" s="239">
        <f t="shared" si="31"/>
        <v>3731.6363636363626</v>
      </c>
      <c r="I53" s="239">
        <f t="shared" si="29"/>
        <v>4273.9963636363627</v>
      </c>
      <c r="J53" s="136">
        <f t="shared" si="32"/>
        <v>4701.3959999999997</v>
      </c>
      <c r="K53" s="137">
        <f>'SEQ Oct 2021'!BB39</f>
        <v>0</v>
      </c>
      <c r="L53" s="137">
        <f>'SEQ Oct 2021'!BC39</f>
        <v>0</v>
      </c>
      <c r="M53" s="137">
        <f>'SEQ Oct 2021'!BD39</f>
        <v>10</v>
      </c>
      <c r="N53" s="137">
        <f>'SEQ Oct 2021'!BE39</f>
        <v>0</v>
      </c>
      <c r="O53" s="144" t="str">
        <f t="shared" si="33"/>
        <v>Pay-on-time off bill</v>
      </c>
      <c r="P53" s="226" t="str">
        <f t="shared" si="34"/>
        <v>Exclusive</v>
      </c>
      <c r="Q53" s="240">
        <f t="shared" ref="Q53" si="38">IF(AND(O53="Guaranteed off bill",P53="Inclusive"),((I53*1.1)-((I53*1.1)*K53/100))/1.1,IF(AND(O53="Guaranteed off usage",P53="Inclusive"),((I53*1.1)-((H53*1.1)*L53/100))/1.1,IF(AND(O53="Guaranteed off bill",P53="Exclusive"),I53-(I53*K53/100),IF(AND(O53="Guaranteed off usage",P53="Exclusive"),I53-(H53*L53/100),IF(P53="Inclusive",((I53*1.1))/1.1,I53)))))</f>
        <v>4273.9963636363627</v>
      </c>
      <c r="R53" s="240">
        <f t="shared" ref="R53" si="39">IF(AND(O53="Pay-on-time off bill",P53="Inclusive"),((Q53*1.1)-((Q53*1.1)*M53/100))/1.1,IF(AND(O53="Pay-on-time off usage",P53="Inclusive"),((Q53*1.1)-((H53*1.1)*N53/100))/1.1,IF(AND(O53="Pay-on-time off bill",P53="Exclusive"),Q53-(Q53*M53/100),IF(AND(O53="Pay-on-time off usage",P53="Exclusive"),Q53-(H53*N53/100),IF(P53="Inclusive",((Q53*1.1))/1.1,Q53)))))</f>
        <v>3846.5967272727266</v>
      </c>
      <c r="S53" s="136">
        <f t="shared" si="37"/>
        <v>4701.3959999999997</v>
      </c>
      <c r="T53" s="136">
        <f t="shared" si="37"/>
        <v>4231.2563999999993</v>
      </c>
      <c r="U53" s="160">
        <f>'SEQ Oct 2021'!BL39</f>
        <v>0</v>
      </c>
      <c r="V53" s="161" t="str">
        <f>'SEQ Oct 2021'!BM39</f>
        <v>n</v>
      </c>
      <c r="W53" s="297"/>
      <c r="X53" s="297"/>
      <c r="Y53" s="297"/>
      <c r="Z53" s="297"/>
      <c r="AA53" s="297"/>
      <c r="AB53" s="297"/>
      <c r="AC53" s="297"/>
      <c r="AD53" s="297"/>
      <c r="AE53" s="297"/>
      <c r="AF53" s="297"/>
      <c r="AG53" s="297"/>
      <c r="AH53" s="297"/>
      <c r="AI53" s="297"/>
      <c r="AJ53" s="297"/>
      <c r="AK53" s="297"/>
      <c r="AL53" s="297"/>
      <c r="AM53" s="297"/>
      <c r="AN53" s="297"/>
      <c r="AO53" s="297"/>
    </row>
    <row r="54" spans="1:41" ht="14" x14ac:dyDescent="0.15">
      <c r="A54" s="131" t="str">
        <f>'SEQ Oct 2021'!K40</f>
        <v>Red Energy</v>
      </c>
      <c r="B54" s="132" t="str">
        <f>'SEQ Oct 2021'!L40</f>
        <v>Red Business Saver</v>
      </c>
      <c r="C54" s="133">
        <f>IF('SEQ Oct 2021'!BP40=0,91*'SEQ Oct 2021'!M40/100,(91*'SEQ Oct 2021'!M40/100)+'SEQ Oct 2021'!BP40/4)</f>
        <v>107.744</v>
      </c>
      <c r="D54" s="133">
        <f>IF('SEQ Oct 2021'!O40="",$C$39*$C$40*'SEQ Oct 2021'!N40/100,IF($C$39*$C$40&gt;='SEQ Oct 2021'!P40,('SEQ Oct 2021'!P40*'SEQ Oct 2021'!N40/100),($C$39*$C$40*'SEQ Oct 2021'!N40/100)))</f>
        <v>671.36363636363637</v>
      </c>
      <c r="E54" s="133">
        <f>IF(AND('SEQ Oct 2021'!R40&gt;0,'SEQ Oct 2021'!T40&gt;0),IF(($C$39*$C$40&lt;'SEQ Oct 2021'!T40),(0),($C$39*$C$40-'SEQ Oct 2021'!T40)*'SEQ Oct 2021'!U40/100),IF(AND('SEQ Oct 2021'!R40&gt;0,'SEQ Oct 2021'!T40=""),IF(($C$39*$C$40&lt;'SEQ Oct 2021'!R40+'SEQ Oct 2021'!P40),(0),(($C$39*$C$40-('SEQ Oct 2021'!R40+'SEQ Oct 2021'!P40))*'SEQ Oct 2021'!S40/100)),IF(AND('SEQ Oct 2021'!P40&gt;0,'SEQ Oct 2021'!R40=""&gt;0),IF(($C$39*$C$40&lt;'SEQ Oct 2021'!P40),(0),($C$39*$C$40-'SEQ Oct 2021'!P40)*'SEQ Oct 2021'!Q40/100),0)))</f>
        <v>0</v>
      </c>
      <c r="F54" s="134">
        <f>($C$39*$C$41)*'SEQ Oct 2021'!AF40/100</f>
        <v>238.22727272727269</v>
      </c>
      <c r="G54" s="135">
        <f t="shared" si="30"/>
        <v>1017.3349090909092</v>
      </c>
      <c r="H54" s="239">
        <f t="shared" si="31"/>
        <v>3638.3636363636365</v>
      </c>
      <c r="I54" s="239">
        <f t="shared" si="29"/>
        <v>4069.3396363636366</v>
      </c>
      <c r="J54" s="136">
        <f t="shared" si="32"/>
        <v>4476.2736000000004</v>
      </c>
      <c r="K54" s="137">
        <f>'SEQ Oct 2021'!BB40</f>
        <v>0</v>
      </c>
      <c r="L54" s="137">
        <f>'SEQ Oct 2021'!BC40</f>
        <v>0</v>
      </c>
      <c r="M54" s="137">
        <f>'SEQ Oct 2021'!BD40</f>
        <v>0</v>
      </c>
      <c r="N54" s="137">
        <f>'SEQ Oct 2021'!BE40</f>
        <v>0</v>
      </c>
      <c r="O54" s="144" t="str">
        <f t="shared" si="33"/>
        <v>No discount</v>
      </c>
      <c r="P54" s="226" t="str">
        <f t="shared" si="34"/>
        <v>Inclusive</v>
      </c>
      <c r="Q54" s="240">
        <f t="shared" si="35"/>
        <v>4069.3396363636366</v>
      </c>
      <c r="R54" s="240">
        <f t="shared" si="36"/>
        <v>4069.3396363636366</v>
      </c>
      <c r="S54" s="136">
        <f t="shared" si="37"/>
        <v>4476.2736000000004</v>
      </c>
      <c r="T54" s="136">
        <f t="shared" si="37"/>
        <v>4476.2736000000004</v>
      </c>
      <c r="U54" s="160">
        <f>'SEQ Oct 2021'!BL40</f>
        <v>0</v>
      </c>
      <c r="V54" s="161" t="str">
        <f>'SEQ Oct 2021'!BM40</f>
        <v>n</v>
      </c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</row>
    <row r="55" spans="1:41" ht="14" x14ac:dyDescent="0.15">
      <c r="A55" s="131" t="str">
        <f>'SEQ Oct 2021'!K41</f>
        <v>Future X Power</v>
      </c>
      <c r="B55" s="132" t="str">
        <f>'SEQ Oct 2021'!L41</f>
        <v>Business Smart</v>
      </c>
      <c r="C55" s="133">
        <f>IF('SEQ Oct 2021'!BP41=0,91*'SEQ Oct 2021'!M41/100,(91*'SEQ Oct 2021'!M41/100)+'SEQ Oct 2021'!BP41/4)</f>
        <v>117.01772727272724</v>
      </c>
      <c r="D55" s="133">
        <f>IF('SEQ Oct 2021'!O41="",$C$39*$C$40*'SEQ Oct 2021'!N41/100,IF($C$39*$C$40&gt;='SEQ Oct 2021'!P41,('SEQ Oct 2021'!P41*'SEQ Oct 2021'!N41/100),($C$39*$C$40*'SEQ Oct 2021'!N41/100)))</f>
        <v>696.81818181818176</v>
      </c>
      <c r="E55" s="133">
        <f>IF(AND('SEQ Oct 2021'!R41&gt;0,'SEQ Oct 2021'!T41&gt;0),IF(($C$39*$C$40&lt;'SEQ Oct 2021'!T41),(0),($C$39*$C$40-'SEQ Oct 2021'!T41)*'SEQ Oct 2021'!U41/100),IF(AND('SEQ Oct 2021'!R41&gt;0,'SEQ Oct 2021'!T41=""),IF(($C$39*$C$40&lt;'SEQ Oct 2021'!R41+'SEQ Oct 2021'!P41),(0),(($C$39*$C$40-('SEQ Oct 2021'!R41+'SEQ Oct 2021'!P41))*'SEQ Oct 2021'!S41/100)),IF(AND('SEQ Oct 2021'!P41&gt;0,'SEQ Oct 2021'!R41=""&gt;0),IF(($C$39*$C$40&lt;'SEQ Oct 2021'!P41),(0),($C$39*$C$40-'SEQ Oct 2021'!P41)*'SEQ Oct 2021'!Q41/100),0)))</f>
        <v>0</v>
      </c>
      <c r="F55" s="134">
        <f>($C$39*$C$41)*'SEQ Oct 2021'!AF41/100</f>
        <v>245.18181818181816</v>
      </c>
      <c r="G55" s="135">
        <f t="shared" si="30"/>
        <v>1059.0177272727271</v>
      </c>
      <c r="H55" s="239">
        <f t="shared" si="31"/>
        <v>3767.9999999999995</v>
      </c>
      <c r="I55" s="239">
        <f t="shared" si="29"/>
        <v>4236.0709090909086</v>
      </c>
      <c r="J55" s="136">
        <f t="shared" si="32"/>
        <v>4659.6779999999999</v>
      </c>
      <c r="K55" s="137">
        <f>'SEQ Oct 2021'!BB41</f>
        <v>0</v>
      </c>
      <c r="L55" s="137">
        <f>'SEQ Oct 2021'!BC41</f>
        <v>0</v>
      </c>
      <c r="M55" s="137">
        <f>'SEQ Oct 2021'!BD41</f>
        <v>0</v>
      </c>
      <c r="N55" s="137">
        <f>'SEQ Oct 2021'!BE41</f>
        <v>0</v>
      </c>
      <c r="O55" s="144" t="str">
        <f t="shared" si="33"/>
        <v>No discount</v>
      </c>
      <c r="P55" s="226" t="str">
        <f t="shared" si="34"/>
        <v>Exclusive</v>
      </c>
      <c r="Q55" s="240">
        <f t="shared" si="35"/>
        <v>4236.0709090909086</v>
      </c>
      <c r="R55" s="240">
        <f t="shared" si="36"/>
        <v>4236.0709090909086</v>
      </c>
      <c r="S55" s="136">
        <f t="shared" si="37"/>
        <v>4659.6779999999999</v>
      </c>
      <c r="T55" s="136">
        <f t="shared" si="37"/>
        <v>4659.6779999999999</v>
      </c>
      <c r="U55" s="160">
        <f>'SEQ Oct 2021'!BL41</f>
        <v>0</v>
      </c>
      <c r="V55" s="161" t="str">
        <f>'SEQ Oct 2021'!BM41</f>
        <v>n</v>
      </c>
      <c r="W55" s="297"/>
      <c r="X55" s="297"/>
      <c r="Y55" s="297"/>
      <c r="Z55" s="297"/>
      <c r="AA55" s="297"/>
      <c r="AB55" s="297"/>
      <c r="AC55" s="297"/>
      <c r="AD55" s="297"/>
      <c r="AE55" s="297"/>
      <c r="AF55" s="297"/>
      <c r="AG55" s="297"/>
      <c r="AH55" s="297"/>
      <c r="AI55" s="297"/>
      <c r="AJ55" s="297"/>
      <c r="AK55" s="297"/>
      <c r="AL55" s="297"/>
      <c r="AM55" s="297"/>
      <c r="AN55" s="297"/>
      <c r="AO55" s="297"/>
    </row>
    <row r="56" spans="1:41" ht="14" x14ac:dyDescent="0.15">
      <c r="A56" s="131" t="str">
        <f>'SEQ Oct 2021'!K42</f>
        <v>Locality Planning Energy</v>
      </c>
      <c r="B56" s="132" t="str">
        <f>'SEQ Oct 2021'!L42</f>
        <v>Business Advantage</v>
      </c>
      <c r="C56" s="133">
        <f>IF('SEQ Oct 2021'!BP42=0,91*'SEQ Oct 2021'!M42/100,(91*'SEQ Oct 2021'!M42/100)+'SEQ Oct 2021'!BP42/4)</f>
        <v>106.46999999999998</v>
      </c>
      <c r="D56" s="133">
        <f>IF('SEQ Oct 2021'!O42="",$C$39*$C$40*'SEQ Oct 2021'!N42/100,IF($C$39*$C$40&gt;='SEQ Oct 2021'!P42,('SEQ Oct 2021'!P42*'SEQ Oct 2021'!N42/100),($C$39*$C$40*'SEQ Oct 2021'!N42/100)))</f>
        <v>654.5</v>
      </c>
      <c r="E56" s="133">
        <f>IF(AND('SEQ Oct 2021'!R42&gt;0,'SEQ Oct 2021'!T42&gt;0),IF(($C$39*$C$40&lt;'SEQ Oct 2021'!T42),(0),($C$39*$C$40-'SEQ Oct 2021'!T42)*'SEQ Oct 2021'!U42/100),IF(AND('SEQ Oct 2021'!R42&gt;0,'SEQ Oct 2021'!T42=""),IF(($C$39*$C$40&lt;'SEQ Oct 2021'!R42+'SEQ Oct 2021'!P42),(0),(($C$39*$C$40-('SEQ Oct 2021'!R42+'SEQ Oct 2021'!P42))*'SEQ Oct 2021'!S42/100)),IF(AND('SEQ Oct 2021'!P42&gt;0,'SEQ Oct 2021'!R42=""&gt;0),IF(($C$39*$C$40&lt;'SEQ Oct 2021'!P42),(0),($C$39*$C$40-'SEQ Oct 2021'!P42)*'SEQ Oct 2021'!Q42/100),0)))</f>
        <v>0</v>
      </c>
      <c r="F56" s="134">
        <f>($C$39*$C$41)*'SEQ Oct 2021'!AF42/100</f>
        <v>157.5</v>
      </c>
      <c r="G56" s="135">
        <f t="shared" si="30"/>
        <v>918.47</v>
      </c>
      <c r="H56" s="239">
        <f t="shared" si="31"/>
        <v>3248</v>
      </c>
      <c r="I56" s="239">
        <f t="shared" si="29"/>
        <v>3673.88</v>
      </c>
      <c r="J56" s="136">
        <f t="shared" si="32"/>
        <v>4041.2680000000005</v>
      </c>
      <c r="K56" s="137">
        <f>'SEQ Oct 2021'!BB42</f>
        <v>0</v>
      </c>
      <c r="L56" s="137">
        <f>'SEQ Oct 2021'!BC42</f>
        <v>0</v>
      </c>
      <c r="M56" s="137">
        <f>'SEQ Oct 2021'!BD42</f>
        <v>0</v>
      </c>
      <c r="N56" s="137">
        <f>'SEQ Oct 2021'!BE42</f>
        <v>0</v>
      </c>
      <c r="O56" s="144" t="str">
        <f t="shared" si="33"/>
        <v>No discount</v>
      </c>
      <c r="P56" s="226" t="str">
        <f t="shared" si="34"/>
        <v>Exclusive</v>
      </c>
      <c r="Q56" s="240">
        <f t="shared" si="35"/>
        <v>3673.88</v>
      </c>
      <c r="R56" s="240">
        <f t="shared" si="36"/>
        <v>3673.88</v>
      </c>
      <c r="S56" s="136">
        <f t="shared" si="37"/>
        <v>4041.2680000000005</v>
      </c>
      <c r="T56" s="136">
        <f t="shared" si="37"/>
        <v>4041.2680000000005</v>
      </c>
      <c r="U56" s="160">
        <f>'SEQ Oct 2021'!BL42</f>
        <v>0</v>
      </c>
      <c r="V56" s="161" t="str">
        <f>'SEQ Oct 2021'!BM42</f>
        <v>n</v>
      </c>
      <c r="W56" s="297"/>
      <c r="X56" s="297"/>
      <c r="Y56" s="297"/>
      <c r="Z56" s="297"/>
      <c r="AA56" s="297"/>
      <c r="AB56" s="297"/>
      <c r="AC56" s="297"/>
      <c r="AD56" s="297"/>
      <c r="AE56" s="297"/>
      <c r="AF56" s="297"/>
      <c r="AG56" s="297"/>
      <c r="AH56" s="297"/>
      <c r="AI56" s="297"/>
      <c r="AJ56" s="297"/>
      <c r="AK56" s="297"/>
      <c r="AL56" s="297"/>
      <c r="AM56" s="297"/>
      <c r="AN56" s="297"/>
      <c r="AO56" s="297"/>
    </row>
    <row r="57" spans="1:41" ht="14" x14ac:dyDescent="0.15">
      <c r="A57" s="131" t="str">
        <f>'SEQ Oct 2021'!K43</f>
        <v>Bright Spark Power</v>
      </c>
      <c r="B57" s="132" t="str">
        <f>'SEQ Oct 2021'!L43</f>
        <v>Business 12 Months</v>
      </c>
      <c r="C57" s="133">
        <f>IF('SEQ Oct 2021'!BP43=0,91*'SEQ Oct 2021'!M43/100,(91*'SEQ Oct 2021'!M43/100)+'SEQ Oct 2021'!BP43/4)</f>
        <v>123.26363636363634</v>
      </c>
      <c r="D57" s="133">
        <f>IF('SEQ Oct 2021'!O43="",$C$39*$C$40*'SEQ Oct 2021'!N43/100,IF($C$39*$C$40&gt;='SEQ Oct 2021'!P43,('SEQ Oct 2021'!P43*'SEQ Oct 2021'!N43/100),($C$39*$C$40*'SEQ Oct 2021'!N43/100)))</f>
        <v>699.68181818181813</v>
      </c>
      <c r="E57" s="133">
        <f>IF(AND('SEQ Oct 2021'!R43&gt;0,'SEQ Oct 2021'!T43&gt;0),IF(($C$39*$C$40&lt;'SEQ Oct 2021'!T43),(0),($C$39*$C$40-'SEQ Oct 2021'!T43)*'SEQ Oct 2021'!U43/100),IF(AND('SEQ Oct 2021'!R43&gt;0,'SEQ Oct 2021'!T43=""),IF(($C$39*$C$40&lt;'SEQ Oct 2021'!R43+'SEQ Oct 2021'!P43),(0),(($C$39*$C$40-('SEQ Oct 2021'!R43+'SEQ Oct 2021'!P43))*'SEQ Oct 2021'!S43/100)),IF(AND('SEQ Oct 2021'!P43&gt;0,'SEQ Oct 2021'!R43=""&gt;0),IF(($C$39*$C$40&lt;'SEQ Oct 2021'!P43),(0),($C$39*$C$40-'SEQ Oct 2021'!P43)*'SEQ Oct 2021'!Q43/100),0)))</f>
        <v>0</v>
      </c>
      <c r="F57" s="134">
        <f>($C$39*$C$41)*'SEQ Oct 2021'!AF43/100</f>
        <v>231.68181818181816</v>
      </c>
      <c r="G57" s="135">
        <f t="shared" si="30"/>
        <v>1054.6272727272726</v>
      </c>
      <c r="H57" s="239">
        <f t="shared" si="31"/>
        <v>3725.454545454545</v>
      </c>
      <c r="I57" s="239">
        <f t="shared" si="29"/>
        <v>4218.5090909090904</v>
      </c>
      <c r="J57" s="136">
        <f t="shared" si="32"/>
        <v>4640.3599999999997</v>
      </c>
      <c r="K57" s="137">
        <f>'SEQ Oct 2021'!BB43</f>
        <v>0</v>
      </c>
      <c r="L57" s="137">
        <f>'SEQ Oct 2021'!BC43</f>
        <v>0</v>
      </c>
      <c r="M57" s="137">
        <f>'SEQ Oct 2021'!BD43</f>
        <v>0</v>
      </c>
      <c r="N57" s="137">
        <f>'SEQ Oct 2021'!BE43</f>
        <v>0</v>
      </c>
      <c r="O57" s="144" t="str">
        <f t="shared" si="33"/>
        <v>No discount</v>
      </c>
      <c r="P57" s="226" t="str">
        <f t="shared" si="34"/>
        <v>Exclusive</v>
      </c>
      <c r="Q57" s="240">
        <f t="shared" si="35"/>
        <v>4218.5090909090904</v>
      </c>
      <c r="R57" s="240">
        <f t="shared" si="36"/>
        <v>4218.5090909090904</v>
      </c>
      <c r="S57" s="136">
        <f t="shared" si="37"/>
        <v>4640.3599999999997</v>
      </c>
      <c r="T57" s="136">
        <f t="shared" si="37"/>
        <v>4640.3599999999997</v>
      </c>
      <c r="U57" s="160">
        <f>'SEQ Oct 2021'!BL43</f>
        <v>12</v>
      </c>
      <c r="V57" s="161" t="str">
        <f>'SEQ Oct 2021'!BM43</f>
        <v>n</v>
      </c>
      <c r="W57" s="297"/>
      <c r="X57" s="297"/>
      <c r="Y57" s="297"/>
      <c r="Z57" s="297"/>
      <c r="AA57" s="297"/>
      <c r="AB57" s="297"/>
      <c r="AC57" s="297"/>
      <c r="AD57" s="297"/>
      <c r="AE57" s="297"/>
      <c r="AF57" s="297"/>
      <c r="AG57" s="297"/>
      <c r="AH57" s="297"/>
      <c r="AI57" s="297"/>
      <c r="AJ57" s="297"/>
      <c r="AK57" s="297"/>
      <c r="AL57" s="297"/>
      <c r="AM57" s="297"/>
      <c r="AN57" s="297"/>
      <c r="AO57" s="297"/>
    </row>
    <row r="58" spans="1:41" ht="14" x14ac:dyDescent="0.15">
      <c r="A58" s="131" t="str">
        <f>'SEQ Oct 2021'!K44</f>
        <v>CovaU</v>
      </c>
      <c r="B58" s="132" t="str">
        <f>'SEQ Oct 2021'!L44</f>
        <v>Freedom</v>
      </c>
      <c r="C58" s="133">
        <f>IF('SEQ Oct 2021'!BP44=0,91*'SEQ Oct 2021'!M44/100,(91*'SEQ Oct 2021'!M44/100)+'SEQ Oct 2021'!BP44/4)</f>
        <v>93.324636363636358</v>
      </c>
      <c r="D58" s="133">
        <f>IF('SEQ Oct 2021'!O44="",$C$39*$C$40*'SEQ Oct 2021'!N44/100,IF($C$39*$C$40&gt;='SEQ Oct 2021'!P44,('SEQ Oct 2021'!P44*'SEQ Oct 2021'!N44/100),($C$39*$C$40*'SEQ Oct 2021'!N44/100)))</f>
        <v>828.54545454545439</v>
      </c>
      <c r="E58" s="133">
        <f>IF(AND('SEQ Oct 2021'!R44&gt;0,'SEQ Oct 2021'!T44&gt;0),IF(($C$39*$C$40&lt;'SEQ Oct 2021'!T44),(0),($C$39*$C$40-'SEQ Oct 2021'!T44)*'SEQ Oct 2021'!U44/100),IF(AND('SEQ Oct 2021'!R44&gt;0,'SEQ Oct 2021'!T44=""),IF(($C$39*$C$40&lt;'SEQ Oct 2021'!R44+'SEQ Oct 2021'!P44),(0),(($C$39*$C$40-('SEQ Oct 2021'!R44+'SEQ Oct 2021'!P44))*'SEQ Oct 2021'!S44/100)),IF(AND('SEQ Oct 2021'!P44&gt;0,'SEQ Oct 2021'!R44=""&gt;0),IF(($C$39*$C$40&lt;'SEQ Oct 2021'!P44),(0),($C$39*$C$40-'SEQ Oct 2021'!P44)*'SEQ Oct 2021'!Q44/100),0)))</f>
        <v>0</v>
      </c>
      <c r="F58" s="134">
        <f>($C$39*$C$41)*'SEQ Oct 2021'!AF44/100</f>
        <v>236.72727272727269</v>
      </c>
      <c r="G58" s="135">
        <f t="shared" si="30"/>
        <v>1158.5973636363635</v>
      </c>
      <c r="H58" s="239">
        <f t="shared" si="31"/>
        <v>4261.090909090909</v>
      </c>
      <c r="I58" s="239">
        <f t="shared" si="29"/>
        <v>4634.3894545454541</v>
      </c>
      <c r="J58" s="136">
        <f t="shared" si="32"/>
        <v>5097.8284000000003</v>
      </c>
      <c r="K58" s="137">
        <f>'SEQ Oct 2021'!BB44</f>
        <v>15</v>
      </c>
      <c r="L58" s="137">
        <f>'SEQ Oct 2021'!BC44</f>
        <v>0</v>
      </c>
      <c r="M58" s="137">
        <f>'SEQ Oct 2021'!BD44</f>
        <v>0</v>
      </c>
      <c r="N58" s="137">
        <f>'SEQ Oct 2021'!BE44</f>
        <v>0</v>
      </c>
      <c r="O58" s="144" t="str">
        <f t="shared" si="33"/>
        <v>Guaranteed off bill</v>
      </c>
      <c r="P58" s="226" t="str">
        <f t="shared" si="34"/>
        <v>Exclusive</v>
      </c>
      <c r="Q58" s="240">
        <f t="shared" si="35"/>
        <v>3939.2310363636361</v>
      </c>
      <c r="R58" s="240">
        <f t="shared" si="36"/>
        <v>3939.2310363636361</v>
      </c>
      <c r="S58" s="136">
        <f t="shared" si="37"/>
        <v>4333.1541399999996</v>
      </c>
      <c r="T58" s="136">
        <f t="shared" si="37"/>
        <v>4333.1541399999996</v>
      </c>
      <c r="U58" s="160">
        <f>'SEQ Oct 2021'!BL44</f>
        <v>0</v>
      </c>
      <c r="V58" s="161" t="str">
        <f>'SEQ Oct 2021'!BM44</f>
        <v>n</v>
      </c>
      <c r="W58" s="297"/>
      <c r="X58" s="297"/>
      <c r="Y58" s="297"/>
      <c r="Z58" s="297"/>
      <c r="AA58" s="297"/>
      <c r="AB58" s="297"/>
      <c r="AC58" s="297"/>
      <c r="AD58" s="297"/>
      <c r="AE58" s="297"/>
      <c r="AF58" s="297"/>
      <c r="AG58" s="297"/>
      <c r="AH58" s="297"/>
      <c r="AI58" s="297"/>
      <c r="AJ58" s="297"/>
      <c r="AK58" s="297"/>
      <c r="AL58" s="297"/>
      <c r="AM58" s="297"/>
      <c r="AN58" s="297"/>
      <c r="AO58" s="297"/>
    </row>
    <row r="59" spans="1:41" ht="14" x14ac:dyDescent="0.15">
      <c r="A59" s="131" t="str">
        <f>'SEQ Oct 2021'!K45</f>
        <v>Discover Energy</v>
      </c>
      <c r="B59" s="132" t="str">
        <f>'SEQ Oct 2021'!L45</f>
        <v>Business Smart Saver</v>
      </c>
      <c r="C59" s="133">
        <f>IF('SEQ Oct 2021'!BP45=0,91*'SEQ Oct 2021'!M45/100,(91*'SEQ Oct 2021'!M45/100)+'SEQ Oct 2021'!BP45/4)</f>
        <v>93.63072727272727</v>
      </c>
      <c r="D59" s="133">
        <f>IF('SEQ Oct 2021'!O45="",$C$39*$C$40*'SEQ Oct 2021'!N45/100,IF($C$39*$C$40&gt;='SEQ Oct 2021'!P45,('SEQ Oct 2021'!P45*'SEQ Oct 2021'!N45/100),($C$39*$C$40*'SEQ Oct 2021'!N45/100)))</f>
        <v>807.54545454545439</v>
      </c>
      <c r="E59" s="133">
        <f>IF(AND('SEQ Oct 2021'!R45&gt;0,'SEQ Oct 2021'!T45&gt;0),IF(($C$39*$C$40&lt;'SEQ Oct 2021'!T45),(0),($C$39*$C$40-'SEQ Oct 2021'!T45)*'SEQ Oct 2021'!U45/100),IF(AND('SEQ Oct 2021'!R45&gt;0,'SEQ Oct 2021'!T45=""),IF(($C$39*$C$40&lt;'SEQ Oct 2021'!R45+'SEQ Oct 2021'!P45),(0),(($C$39*$C$40-('SEQ Oct 2021'!R45+'SEQ Oct 2021'!P45))*'SEQ Oct 2021'!S45/100)),IF(AND('SEQ Oct 2021'!P45&gt;0,'SEQ Oct 2021'!R45=""&gt;0),IF(($C$39*$C$40&lt;'SEQ Oct 2021'!P45),(0),($C$39*$C$40-'SEQ Oct 2021'!P45)*'SEQ Oct 2021'!Q45/100),0)))</f>
        <v>0</v>
      </c>
      <c r="F59" s="134">
        <f>($C$39*$C$41)*'SEQ Oct 2021'!AF45/100</f>
        <v>231.1363636363636</v>
      </c>
      <c r="G59" s="135">
        <f t="shared" si="30"/>
        <v>1132.3125454545452</v>
      </c>
      <c r="H59" s="239">
        <f t="shared" si="31"/>
        <v>4154.7272727272721</v>
      </c>
      <c r="I59" s="239">
        <f t="shared" si="29"/>
        <v>4529.2501818181809</v>
      </c>
      <c r="J59" s="136">
        <f t="shared" si="32"/>
        <v>4982.1751999999997</v>
      </c>
      <c r="K59" s="137">
        <f>'SEQ Oct 2021'!BB45</f>
        <v>0</v>
      </c>
      <c r="L59" s="137">
        <f>'SEQ Oct 2021'!BC45</f>
        <v>18</v>
      </c>
      <c r="M59" s="137">
        <f>'SEQ Oct 2021'!BD45</f>
        <v>0</v>
      </c>
      <c r="N59" s="137">
        <f>'SEQ Oct 2021'!BE45</f>
        <v>0</v>
      </c>
      <c r="O59" s="144" t="str">
        <f t="shared" si="33"/>
        <v>Guaranteed off usage</v>
      </c>
      <c r="P59" s="226" t="str">
        <f t="shared" si="34"/>
        <v>Exclusive</v>
      </c>
      <c r="Q59" s="240">
        <f t="shared" si="35"/>
        <v>3781.3992727272716</v>
      </c>
      <c r="R59" s="240">
        <f t="shared" si="36"/>
        <v>3781.3992727272716</v>
      </c>
      <c r="S59" s="136">
        <f t="shared" si="37"/>
        <v>4159.5391999999993</v>
      </c>
      <c r="T59" s="136">
        <f t="shared" si="37"/>
        <v>4159.5391999999993</v>
      </c>
      <c r="U59" s="160">
        <f>'SEQ Oct 2021'!BL45</f>
        <v>0</v>
      </c>
      <c r="V59" s="161" t="str">
        <f>'SEQ Oct 2021'!BM45</f>
        <v>n</v>
      </c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7"/>
      <c r="AL59" s="297"/>
      <c r="AM59" s="297"/>
      <c r="AN59" s="297"/>
      <c r="AO59" s="297"/>
    </row>
    <row r="60" spans="1:41" ht="14" x14ac:dyDescent="0.15">
      <c r="A60" s="131" t="str">
        <f>'SEQ Oct 2021'!K46</f>
        <v>Glow Power</v>
      </c>
      <c r="B60" s="132" t="str">
        <f>'SEQ Oct 2021'!L46</f>
        <v>Saver</v>
      </c>
      <c r="C60" s="133">
        <f>IF('SEQ Oct 2021'!BP46=0,91*'SEQ Oct 2021'!M46/100,(91*'SEQ Oct 2021'!M46/100)+'SEQ Oct 2021'!BP46/4)</f>
        <v>117.29899999999998</v>
      </c>
      <c r="D60" s="133">
        <f>IF('SEQ Oct 2021'!O46="",$C$39*$C$40*'SEQ Oct 2021'!N46/100,IF($C$39*$C$40&gt;='SEQ Oct 2021'!P46,('SEQ Oct 2021'!P46*'SEQ Oct 2021'!N46/100),($C$39*$C$40*'SEQ Oct 2021'!N46/100)))</f>
        <v>696.18181818181813</v>
      </c>
      <c r="E60" s="133">
        <f>IF(AND('SEQ Oct 2021'!R46&gt;0,'SEQ Oct 2021'!T46&gt;0),IF(($C$39*$C$40&lt;'SEQ Oct 2021'!T46),(0),($C$39*$C$40-'SEQ Oct 2021'!T46)*'SEQ Oct 2021'!U46/100),IF(AND('SEQ Oct 2021'!R46&gt;0,'SEQ Oct 2021'!T46=""),IF(($C$39*$C$40&lt;'SEQ Oct 2021'!R46+'SEQ Oct 2021'!P46),(0),(($C$39*$C$40-('SEQ Oct 2021'!R46+'SEQ Oct 2021'!P46))*'SEQ Oct 2021'!S46/100)),IF(AND('SEQ Oct 2021'!P46&gt;0,'SEQ Oct 2021'!R46=""&gt;0),IF(($C$39*$C$40&lt;'SEQ Oct 2021'!P46),(0),($C$39*$C$40-'SEQ Oct 2021'!P46)*'SEQ Oct 2021'!Q46/100),0)))</f>
        <v>0</v>
      </c>
      <c r="F60" s="134">
        <f>($C$39*$C$41)*'SEQ Oct 2021'!AF46/100</f>
        <v>245.31818181818176</v>
      </c>
      <c r="G60" s="135">
        <f t="shared" si="30"/>
        <v>1058.799</v>
      </c>
      <c r="H60" s="239">
        <f t="shared" si="31"/>
        <v>3766</v>
      </c>
      <c r="I60" s="239">
        <f t="shared" si="29"/>
        <v>4235.1959999999999</v>
      </c>
      <c r="J60" s="136">
        <f t="shared" si="32"/>
        <v>4658.7156000000004</v>
      </c>
      <c r="K60" s="137">
        <f>'SEQ Oct 2021'!BB46</f>
        <v>0</v>
      </c>
      <c r="L60" s="137">
        <f>'SEQ Oct 2021'!BC46</f>
        <v>0</v>
      </c>
      <c r="M60" s="137">
        <f>'SEQ Oct 2021'!BD46</f>
        <v>0</v>
      </c>
      <c r="N60" s="137">
        <f>'SEQ Oct 2021'!BE46</f>
        <v>0</v>
      </c>
      <c r="O60" s="144" t="str">
        <f t="shared" si="33"/>
        <v>No discount</v>
      </c>
      <c r="P60" s="226" t="str">
        <f t="shared" si="34"/>
        <v>Exclusive</v>
      </c>
      <c r="Q60" s="240">
        <f t="shared" si="35"/>
        <v>4235.1959999999999</v>
      </c>
      <c r="R60" s="240">
        <f t="shared" si="36"/>
        <v>4235.1959999999999</v>
      </c>
      <c r="S60" s="136">
        <f t="shared" si="37"/>
        <v>4658.7156000000004</v>
      </c>
      <c r="T60" s="136">
        <f t="shared" si="37"/>
        <v>4658.7156000000004</v>
      </c>
      <c r="U60" s="160">
        <f>'SEQ Oct 2021'!BL46</f>
        <v>0</v>
      </c>
      <c r="V60" s="161" t="str">
        <f>'SEQ Oct 2021'!BM46</f>
        <v>n</v>
      </c>
      <c r="W60" s="297"/>
      <c r="X60" s="297"/>
      <c r="Y60" s="297"/>
      <c r="Z60" s="297"/>
      <c r="AA60" s="297"/>
      <c r="AB60" s="297"/>
      <c r="AC60" s="297"/>
      <c r="AD60" s="297"/>
      <c r="AE60" s="297"/>
      <c r="AF60" s="297"/>
      <c r="AG60" s="297"/>
      <c r="AH60" s="297"/>
      <c r="AI60" s="297"/>
      <c r="AJ60" s="297"/>
      <c r="AK60" s="297"/>
      <c r="AL60" s="297"/>
      <c r="AM60" s="297"/>
      <c r="AN60" s="297"/>
      <c r="AO60" s="297"/>
    </row>
    <row r="61" spans="1:41" ht="14" x14ac:dyDescent="0.15">
      <c r="A61" s="131" t="str">
        <f>'SEQ Oct 2021'!K47</f>
        <v>ReAmped Energy</v>
      </c>
      <c r="B61" s="132" t="str">
        <f>'SEQ Oct 2021'!L47</f>
        <v>ReAmped Business</v>
      </c>
      <c r="C61" s="133">
        <f>IF('SEQ Oct 2021'!BP47=0,91*'SEQ Oct 2021'!M47/100,(91*'SEQ Oct 2021'!M47/100)+'SEQ Oct 2021'!BP47/4)</f>
        <v>76.878454545454545</v>
      </c>
      <c r="D61" s="133">
        <f>IF('SEQ Oct 2021'!O47="",$C$39*$C$40*'SEQ Oct 2021'!N47/100,IF($C$39*$C$40&gt;='SEQ Oct 2021'!P47,('SEQ Oct 2021'!P47*'SEQ Oct 2021'!N47/100),($C$39*$C$40*'SEQ Oct 2021'!N47/100)))</f>
        <v>653.86363636363637</v>
      </c>
      <c r="E61" s="133">
        <f>IF(AND('SEQ Oct 2021'!R47&gt;0,'SEQ Oct 2021'!T47&gt;0),IF(($C$39*$C$40&lt;'SEQ Oct 2021'!T47),(0),($C$39*$C$40-'SEQ Oct 2021'!T47)*'SEQ Oct 2021'!U47/100),IF(AND('SEQ Oct 2021'!R47&gt;0,'SEQ Oct 2021'!T47=""),IF(($C$39*$C$40&lt;'SEQ Oct 2021'!R47+'SEQ Oct 2021'!P47),(0),(($C$39*$C$40-('SEQ Oct 2021'!R47+'SEQ Oct 2021'!P47))*'SEQ Oct 2021'!S47/100)),IF(AND('SEQ Oct 2021'!P47&gt;0,'SEQ Oct 2021'!R47=""&gt;0),IF(($C$39*$C$40&lt;'SEQ Oct 2021'!P47),(0),($C$39*$C$40-'SEQ Oct 2021'!P47)*'SEQ Oct 2021'!Q47/100),0)))</f>
        <v>0</v>
      </c>
      <c r="F61" s="134">
        <f>($C$39*$C$41)*'SEQ Oct 2021'!AF47/100</f>
        <v>180.95454545454544</v>
      </c>
      <c r="G61" s="135">
        <f t="shared" si="30"/>
        <v>911.69663636363634</v>
      </c>
      <c r="H61" s="239">
        <f t="shared" si="31"/>
        <v>3339.272727272727</v>
      </c>
      <c r="I61" s="239">
        <f t="shared" si="29"/>
        <v>3646.7865454545454</v>
      </c>
      <c r="J61" s="136">
        <f t="shared" si="32"/>
        <v>4011.4652000000001</v>
      </c>
      <c r="K61" s="137">
        <f>'SEQ Oct 2021'!BB47</f>
        <v>0</v>
      </c>
      <c r="L61" s="137">
        <f>'SEQ Oct 2021'!BC47</f>
        <v>0</v>
      </c>
      <c r="M61" s="137">
        <f>'SEQ Oct 2021'!BD47</f>
        <v>0</v>
      </c>
      <c r="N61" s="137">
        <f>'SEQ Oct 2021'!BE47</f>
        <v>0</v>
      </c>
      <c r="O61" s="144" t="str">
        <f t="shared" si="33"/>
        <v>No discount</v>
      </c>
      <c r="P61" s="226" t="str">
        <f t="shared" si="34"/>
        <v>Exclusive</v>
      </c>
      <c r="Q61" s="240">
        <f t="shared" si="35"/>
        <v>3646.7865454545454</v>
      </c>
      <c r="R61" s="240">
        <f t="shared" si="36"/>
        <v>3646.7865454545454</v>
      </c>
      <c r="S61" s="136">
        <f t="shared" ref="S61:T63" si="40">Q61*1.1</f>
        <v>4011.4652000000001</v>
      </c>
      <c r="T61" s="136">
        <f t="shared" si="40"/>
        <v>4011.4652000000001</v>
      </c>
      <c r="U61" s="160">
        <f>'SEQ Oct 2021'!BL47</f>
        <v>0</v>
      </c>
      <c r="V61" s="161" t="str">
        <f>'SEQ Oct 2021'!BM47</f>
        <v>n</v>
      </c>
      <c r="W61" s="297"/>
      <c r="X61" s="297"/>
      <c r="Y61" s="297"/>
      <c r="Z61" s="297"/>
      <c r="AA61" s="297"/>
      <c r="AB61" s="297"/>
      <c r="AC61" s="297"/>
      <c r="AD61" s="297"/>
      <c r="AE61" s="297"/>
      <c r="AF61" s="297"/>
      <c r="AG61" s="297"/>
      <c r="AH61" s="297"/>
      <c r="AI61" s="297"/>
      <c r="AJ61" s="297"/>
      <c r="AK61" s="297"/>
      <c r="AL61" s="297"/>
      <c r="AM61" s="297"/>
      <c r="AN61" s="297"/>
      <c r="AO61" s="297"/>
    </row>
    <row r="62" spans="1:41" ht="14" x14ac:dyDescent="0.15">
      <c r="A62" s="131" t="str">
        <f>'SEQ Oct 2021'!K48</f>
        <v>Sumo Power</v>
      </c>
      <c r="B62" s="132" t="str">
        <f>'SEQ Oct 2021'!L48</f>
        <v>Freedom Business</v>
      </c>
      <c r="C62" s="133">
        <f>IF('SEQ Oct 2021'!BP48=0,91*'SEQ Oct 2021'!M48/100,(91*'SEQ Oct 2021'!M48/100)+'SEQ Oct 2021'!BP48/4)</f>
        <v>104.64999999999998</v>
      </c>
      <c r="D62" s="133">
        <f>IF('SEQ Oct 2021'!O48="",$C$39*$C$40*'SEQ Oct 2021'!N48/100,IF($C$39*$C$40&gt;='SEQ Oct 2021'!P48,('SEQ Oct 2021'!P48*'SEQ Oct 2021'!N48/100),($C$39*$C$40*'SEQ Oct 2021'!N48/100)))</f>
        <v>672</v>
      </c>
      <c r="E62" s="133">
        <f>IF(AND('SEQ Oct 2021'!R48&gt;0,'SEQ Oct 2021'!T48&gt;0),IF(($C$39*$C$40&lt;'SEQ Oct 2021'!T48),(0),($C$39*$C$40-'SEQ Oct 2021'!T48)*'SEQ Oct 2021'!U48/100),IF(AND('SEQ Oct 2021'!R48&gt;0,'SEQ Oct 2021'!T48=""),IF(($C$39*$C$40&lt;'SEQ Oct 2021'!R48+'SEQ Oct 2021'!P48),(0),(($C$39*$C$40-('SEQ Oct 2021'!R48+'SEQ Oct 2021'!P48))*'SEQ Oct 2021'!S48/100)),IF(AND('SEQ Oct 2021'!P48&gt;0,'SEQ Oct 2021'!R48=""&gt;0),IF(($C$39*$C$40&lt;'SEQ Oct 2021'!P48),(0),($C$39*$C$40-'SEQ Oct 2021'!P48)*'SEQ Oct 2021'!Q48/100),0)))</f>
        <v>0</v>
      </c>
      <c r="F62" s="134">
        <f>($C$39*$C$41)*'SEQ Oct 2021'!AF48/100</f>
        <v>201</v>
      </c>
      <c r="G62" s="135">
        <f t="shared" si="30"/>
        <v>977.65</v>
      </c>
      <c r="H62" s="239">
        <f t="shared" si="31"/>
        <v>3492</v>
      </c>
      <c r="I62" s="239">
        <f t="shared" si="29"/>
        <v>3910.6</v>
      </c>
      <c r="J62" s="136">
        <f t="shared" si="32"/>
        <v>4301.66</v>
      </c>
      <c r="K62" s="137">
        <f>'SEQ Oct 2021'!BB48</f>
        <v>0</v>
      </c>
      <c r="L62" s="137">
        <f>'SEQ Oct 2021'!BC48</f>
        <v>0</v>
      </c>
      <c r="M62" s="137">
        <f>'SEQ Oct 2021'!BD48</f>
        <v>0</v>
      </c>
      <c r="N62" s="137">
        <f>'SEQ Oct 2021'!BE48</f>
        <v>0</v>
      </c>
      <c r="O62" s="144" t="str">
        <f t="shared" si="33"/>
        <v>No discount</v>
      </c>
      <c r="P62" s="226" t="str">
        <f t="shared" si="34"/>
        <v>Exclusive</v>
      </c>
      <c r="Q62" s="240">
        <f t="shared" si="35"/>
        <v>3910.6</v>
      </c>
      <c r="R62" s="240">
        <f t="shared" si="36"/>
        <v>3910.6</v>
      </c>
      <c r="S62" s="136">
        <f t="shared" si="40"/>
        <v>4301.66</v>
      </c>
      <c r="T62" s="136">
        <f t="shared" si="40"/>
        <v>4301.66</v>
      </c>
      <c r="U62" s="160">
        <f>'SEQ Oct 2021'!BL48</f>
        <v>0</v>
      </c>
      <c r="V62" s="161" t="str">
        <f>'SEQ Oct 2021'!BM48</f>
        <v>n</v>
      </c>
      <c r="W62" s="297"/>
      <c r="X62" s="297"/>
      <c r="Y62" s="297"/>
      <c r="Z62" s="297"/>
      <c r="AA62" s="297"/>
      <c r="AB62" s="297"/>
      <c r="AC62" s="297"/>
      <c r="AD62" s="297"/>
      <c r="AE62" s="297"/>
      <c r="AF62" s="297"/>
      <c r="AG62" s="297"/>
      <c r="AH62" s="297"/>
      <c r="AI62" s="297"/>
      <c r="AJ62" s="297"/>
      <c r="AK62" s="297"/>
      <c r="AL62" s="297"/>
      <c r="AM62" s="297"/>
      <c r="AN62" s="297"/>
      <c r="AO62" s="297"/>
    </row>
    <row r="63" spans="1:41" ht="14" x14ac:dyDescent="0.15">
      <c r="A63" s="131" t="str">
        <f>'SEQ Oct 2021'!K49</f>
        <v>Momentum Energy</v>
      </c>
      <c r="B63" s="132" t="str">
        <f>'SEQ Oct 2021'!L49</f>
        <v>Smile Power</v>
      </c>
      <c r="C63" s="133">
        <f>IF('SEQ Oct 2021'!BP49=0,91*'SEQ Oct 2021'!M49/100,(91*'SEQ Oct 2021'!M49/100)+'SEQ Oct 2021'!BP49/4)</f>
        <v>101.18372727272727</v>
      </c>
      <c r="D63" s="133">
        <f>IF('SEQ Oct 2021'!O49="",$C$39*$C$40*'SEQ Oct 2021'!N49/100,IF($C$39*$C$40&gt;='SEQ Oct 2021'!P49,('SEQ Oct 2021'!P49*'SEQ Oct 2021'!N49/100),($C$39*$C$40*'SEQ Oct 2021'!N49/100)))</f>
        <v>760.77272727272725</v>
      </c>
      <c r="E63" s="133">
        <f>IF(AND('SEQ Oct 2021'!R49&gt;0,'SEQ Oct 2021'!T49&gt;0),IF(($C$39*$C$40&lt;'SEQ Oct 2021'!T49),(0),($C$39*$C$40-'SEQ Oct 2021'!T49)*'SEQ Oct 2021'!U49/100),IF(AND('SEQ Oct 2021'!R49&gt;0,'SEQ Oct 2021'!T49=""),IF(($C$39*$C$40&lt;'SEQ Oct 2021'!R49+'SEQ Oct 2021'!P49),(0),(($C$39*$C$40-('SEQ Oct 2021'!R49+'SEQ Oct 2021'!P49))*'SEQ Oct 2021'!S49/100)),IF(AND('SEQ Oct 2021'!P49&gt;0,'SEQ Oct 2021'!R49=""&gt;0),IF(($C$39*$C$40&lt;'SEQ Oct 2021'!P49),(0),($C$39*$C$40-'SEQ Oct 2021'!P49)*'SEQ Oct 2021'!Q49/100),0)))</f>
        <v>0</v>
      </c>
      <c r="F63" s="134">
        <f>($C$39*$C$41)*'SEQ Oct 2021'!AF49/100</f>
        <v>239.04545454545453</v>
      </c>
      <c r="G63" s="135">
        <f t="shared" si="30"/>
        <v>1101.0019090909091</v>
      </c>
      <c r="H63" s="239">
        <f t="shared" si="31"/>
        <v>3999.272727272727</v>
      </c>
      <c r="I63" s="239">
        <f t="shared" si="29"/>
        <v>4404.0076363636363</v>
      </c>
      <c r="J63" s="136">
        <f t="shared" si="32"/>
        <v>4844.4084000000003</v>
      </c>
      <c r="K63" s="137">
        <f>'SEQ Oct 2021'!BB49</f>
        <v>0</v>
      </c>
      <c r="L63" s="137">
        <f>'SEQ Oct 2021'!BC49</f>
        <v>0</v>
      </c>
      <c r="M63" s="137">
        <f>'SEQ Oct 2021'!BD49</f>
        <v>0</v>
      </c>
      <c r="N63" s="137">
        <f>'SEQ Oct 2021'!BE49</f>
        <v>0</v>
      </c>
      <c r="O63" s="144" t="str">
        <f t="shared" si="33"/>
        <v>No discount</v>
      </c>
      <c r="P63" s="226" t="str">
        <f t="shared" si="34"/>
        <v>Exclusive</v>
      </c>
      <c r="Q63" s="240">
        <f t="shared" si="35"/>
        <v>4404.0076363636363</v>
      </c>
      <c r="R63" s="240">
        <f t="shared" si="36"/>
        <v>4404.0076363636363</v>
      </c>
      <c r="S63" s="136">
        <f t="shared" si="40"/>
        <v>4844.4084000000003</v>
      </c>
      <c r="T63" s="136">
        <f t="shared" si="40"/>
        <v>4844.4084000000003</v>
      </c>
      <c r="U63" s="160">
        <f>'SEQ Oct 2021'!BL49</f>
        <v>0</v>
      </c>
      <c r="V63" s="161" t="str">
        <f>'SEQ Oct 2021'!BM49</f>
        <v>n</v>
      </c>
      <c r="W63" s="297"/>
      <c r="X63" s="297"/>
      <c r="Y63" s="297"/>
      <c r="Z63" s="297"/>
      <c r="AA63" s="297"/>
      <c r="AB63" s="297"/>
      <c r="AC63" s="297"/>
      <c r="AD63" s="297"/>
      <c r="AE63" s="297"/>
      <c r="AF63" s="297"/>
      <c r="AG63" s="297"/>
      <c r="AH63" s="297"/>
      <c r="AI63" s="297"/>
      <c r="AJ63" s="297"/>
      <c r="AK63" s="297"/>
      <c r="AL63" s="297"/>
      <c r="AM63" s="297"/>
      <c r="AN63" s="297"/>
      <c r="AO63" s="297"/>
    </row>
    <row r="64" spans="1:41" ht="14" x14ac:dyDescent="0.15">
      <c r="A64" s="131" t="str">
        <f>'SEQ Oct 2021'!K50</f>
        <v>Powerclub</v>
      </c>
      <c r="B64" s="132" t="str">
        <f>'SEQ Oct 2021'!L50</f>
        <v>Bis Flat</v>
      </c>
      <c r="C64" s="133">
        <f>IF('SEQ Oct 2021'!BP50=0,91*'SEQ Oct 2021'!M50/100,(91*'SEQ Oct 2021'!M50/100)+'SEQ Oct 2021'!BP50/4)</f>
        <v>118.61872727272726</v>
      </c>
      <c r="D64" s="133">
        <f>IF('SEQ Oct 2021'!O50="",$C$39*$C$40*'SEQ Oct 2021'!N50/100,IF($C$39*$C$40&gt;='SEQ Oct 2021'!P50,('SEQ Oct 2021'!P50*'SEQ Oct 2021'!N50/100),($C$39*$C$40*'SEQ Oct 2021'!N50/100)))</f>
        <v>607.72727272727275</v>
      </c>
      <c r="E64" s="133">
        <f>IF(AND('SEQ Oct 2021'!R50&gt;0,'SEQ Oct 2021'!T50&gt;0),IF(($C$39*$C$40&lt;'SEQ Oct 2021'!T50),(0),($C$39*$C$40-'SEQ Oct 2021'!T50)*'SEQ Oct 2021'!U50/100),IF(AND('SEQ Oct 2021'!R50&gt;0,'SEQ Oct 2021'!T50=""),IF(($C$39*$C$40&lt;'SEQ Oct 2021'!R50+'SEQ Oct 2021'!P50),(0),(($C$39*$C$40-('SEQ Oct 2021'!R50+'SEQ Oct 2021'!P50))*'SEQ Oct 2021'!S50/100)),IF(AND('SEQ Oct 2021'!P50&gt;0,'SEQ Oct 2021'!R50=""&gt;0),IF(($C$39*$C$40&lt;'SEQ Oct 2021'!P50),(0),($C$39*$C$40-'SEQ Oct 2021'!P50)*'SEQ Oct 2021'!Q50/100),0)))</f>
        <v>0</v>
      </c>
      <c r="F64" s="134">
        <f>($C$39*$C$41)*'SEQ Oct 2021'!AF50/100</f>
        <v>199.09090909090909</v>
      </c>
      <c r="G64" s="135">
        <f t="shared" ref="G64:G66" si="41">SUM(C64:F64)</f>
        <v>925.43690909090913</v>
      </c>
      <c r="H64" s="239">
        <f t="shared" ref="H64:H66" si="42">(G64-C64)*4</f>
        <v>3227.2727272727275</v>
      </c>
      <c r="I64" s="239">
        <f t="shared" ref="I64:I66" si="43">G64*4</f>
        <v>3701.7476363636365</v>
      </c>
      <c r="J64" s="136">
        <f t="shared" ref="J64:J66" si="44">I64*1.1</f>
        <v>4071.9224000000004</v>
      </c>
      <c r="K64" s="137">
        <f>'SEQ Oct 2021'!BB50</f>
        <v>0</v>
      </c>
      <c r="L64" s="137">
        <f>'SEQ Oct 2021'!BC50</f>
        <v>0</v>
      </c>
      <c r="M64" s="137">
        <f>'SEQ Oct 2021'!BD50</f>
        <v>0</v>
      </c>
      <c r="N64" s="137">
        <f>'SEQ Oct 2021'!BE50</f>
        <v>0</v>
      </c>
      <c r="O64" s="144" t="str">
        <f t="shared" ref="O64:O66" si="45">IF(SUM(K64:N64)=0,"No discount",IF(K64&gt;0,"Guaranteed off bill",IF(L64&gt;0,"Guaranteed off usage",IF(M64&gt;0,"Pay-on-time off bill","Pay-on-time off usage"))))</f>
        <v>No discount</v>
      </c>
      <c r="P64" s="226" t="str">
        <f t="shared" ref="P64:P66" si="46">IF(OR(A64="Origin Energy",A64="Red Energy",A64="Powershop"),"Inclusive","Exclusive")</f>
        <v>Exclusive</v>
      </c>
      <c r="Q64" s="240">
        <f t="shared" ref="Q64:Q66" si="47">IF(AND(O64="Guaranteed off bill",P64="Inclusive"),((I64*1.1)-((I64*1.1)*K64/100))/1.1,IF(AND(O64="Guaranteed off usage",P64="Inclusive"),((I64*1.1)-((H64*1.1)*L64/100))/1.1,IF(AND(O64="Guaranteed off bill",P64="Exclusive"),I64-(I64*K64/100),IF(AND(O64="Guaranteed off usage",P64="Exclusive"),I64-(H64*L64/100),IF(P64="Inclusive",((I64*1.1))/1.1,I64)))))</f>
        <v>3701.7476363636365</v>
      </c>
      <c r="R64" s="240">
        <f t="shared" ref="R64:R66" si="48">IF(AND(O64="Pay-on-time off bill",P64="Inclusive"),((Q64*1.1)-((Q64*1.1)*M64/100))/1.1,IF(AND(O64="Pay-on-time off usage",P64="Inclusive"),((Q64*1.1)-((H64*1.1)*N64/100))/1.1,IF(AND(O64="Pay-on-time off bill",P64="Exclusive"),Q64-(Q64*M64/100),IF(AND(O64="Pay-on-time off usage",P64="Exclusive"),Q64-(H64*N64/100),IF(P64="Inclusive",((Q64*1.1))/1.1,Q64)))))</f>
        <v>3701.7476363636365</v>
      </c>
      <c r="S64" s="136">
        <f t="shared" ref="S64:S66" si="49">Q64*1.1</f>
        <v>4071.9224000000004</v>
      </c>
      <c r="T64" s="136">
        <f t="shared" ref="T64:T66" si="50">R64*1.1</f>
        <v>4071.9224000000004</v>
      </c>
      <c r="U64" s="160">
        <f>'SEQ Oct 2021'!BL50</f>
        <v>0</v>
      </c>
      <c r="V64" s="161" t="str">
        <f>'SEQ Oct 2021'!BM50</f>
        <v>n</v>
      </c>
      <c r="W64" s="297"/>
      <c r="X64" s="297"/>
      <c r="Y64" s="297"/>
      <c r="Z64" s="297"/>
      <c r="AA64" s="297"/>
      <c r="AB64" s="297"/>
      <c r="AC64" s="297"/>
      <c r="AD64" s="297"/>
      <c r="AE64" s="297"/>
      <c r="AF64" s="297"/>
      <c r="AG64" s="297"/>
      <c r="AH64" s="297"/>
      <c r="AI64" s="297"/>
      <c r="AJ64" s="297"/>
      <c r="AK64" s="297"/>
      <c r="AL64" s="297"/>
      <c r="AM64" s="297"/>
      <c r="AN64" s="297"/>
      <c r="AO64" s="297"/>
    </row>
    <row r="65" spans="1:41" ht="14" x14ac:dyDescent="0.15">
      <c r="A65" s="131" t="str">
        <f>'SEQ Oct 2021'!K51</f>
        <v>Qenergy</v>
      </c>
      <c r="B65" s="132" t="str">
        <f>'SEQ Oct 2021'!L51</f>
        <v>Biz Elite</v>
      </c>
      <c r="C65" s="133">
        <f>IF('SEQ Oct 2021'!BP51=0,91*'SEQ Oct 2021'!M51/100,(91*'SEQ Oct 2021'!M51/100)+'SEQ Oct 2021'!BP51/4)</f>
        <v>73.767909090909086</v>
      </c>
      <c r="D65" s="133">
        <f>IF('SEQ Oct 2021'!O51="",$C$39*$C$40*'SEQ Oct 2021'!N51/100,IF($C$39*$C$40&gt;='SEQ Oct 2021'!P51,('SEQ Oct 2021'!P51*'SEQ Oct 2021'!N51/100),($C$39*$C$40*'SEQ Oct 2021'!N51/100)))</f>
        <v>659.27272727272725</v>
      </c>
      <c r="E65" s="133">
        <f>IF(AND('SEQ Oct 2021'!R51&gt;0,'SEQ Oct 2021'!T51&gt;0),IF(($C$39*$C$40&lt;'SEQ Oct 2021'!T51),(0),($C$39*$C$40-'SEQ Oct 2021'!T51)*'SEQ Oct 2021'!U51/100),IF(AND('SEQ Oct 2021'!R51&gt;0,'SEQ Oct 2021'!T51=""),IF(($C$39*$C$40&lt;'SEQ Oct 2021'!R51+'SEQ Oct 2021'!P51),(0),(($C$39*$C$40-('SEQ Oct 2021'!R51+'SEQ Oct 2021'!P51))*'SEQ Oct 2021'!S51/100)),IF(AND('SEQ Oct 2021'!P51&gt;0,'SEQ Oct 2021'!R51=""&gt;0),IF(($C$39*$C$40&lt;'SEQ Oct 2021'!P51),(0),($C$39*$C$40-'SEQ Oct 2021'!P51)*'SEQ Oct 2021'!Q51/100),0)))</f>
        <v>0</v>
      </c>
      <c r="F65" s="134">
        <f>($C$39*$C$41)*'SEQ Oct 2021'!AF51/100</f>
        <v>194.31818181818181</v>
      </c>
      <c r="G65" s="135">
        <f t="shared" si="41"/>
        <v>927.35881818181815</v>
      </c>
      <c r="H65" s="239">
        <f t="shared" si="42"/>
        <v>3414.363636363636</v>
      </c>
      <c r="I65" s="239">
        <f t="shared" si="43"/>
        <v>3709.4352727272726</v>
      </c>
      <c r="J65" s="136">
        <f t="shared" si="44"/>
        <v>4080.3788000000004</v>
      </c>
      <c r="K65" s="137">
        <f>'SEQ Oct 2021'!BB51</f>
        <v>0</v>
      </c>
      <c r="L65" s="137">
        <f>'SEQ Oct 2021'!BC51</f>
        <v>0</v>
      </c>
      <c r="M65" s="137">
        <f>'SEQ Oct 2021'!BD51</f>
        <v>0</v>
      </c>
      <c r="N65" s="137">
        <f>'SEQ Oct 2021'!BE51</f>
        <v>0</v>
      </c>
      <c r="O65" s="144" t="str">
        <f t="shared" si="45"/>
        <v>No discount</v>
      </c>
      <c r="P65" s="226" t="str">
        <f t="shared" si="46"/>
        <v>Exclusive</v>
      </c>
      <c r="Q65" s="240">
        <f t="shared" si="47"/>
        <v>3709.4352727272726</v>
      </c>
      <c r="R65" s="240">
        <f t="shared" si="48"/>
        <v>3709.4352727272726</v>
      </c>
      <c r="S65" s="136">
        <f t="shared" si="49"/>
        <v>4080.3788000000004</v>
      </c>
      <c r="T65" s="136">
        <f t="shared" si="50"/>
        <v>4080.3788000000004</v>
      </c>
      <c r="U65" s="160">
        <f>'SEQ Oct 2021'!BL51</f>
        <v>0</v>
      </c>
      <c r="V65" s="161" t="str">
        <f>'SEQ Oct 2021'!BM51</f>
        <v>n</v>
      </c>
      <c r="W65" s="297"/>
      <c r="X65" s="297"/>
      <c r="Y65" s="297"/>
      <c r="Z65" s="297"/>
      <c r="AA65" s="297"/>
      <c r="AB65" s="297"/>
      <c r="AC65" s="297"/>
      <c r="AD65" s="297"/>
      <c r="AE65" s="297"/>
      <c r="AF65" s="297"/>
      <c r="AG65" s="297"/>
      <c r="AH65" s="297"/>
      <c r="AI65" s="297"/>
      <c r="AJ65" s="297"/>
      <c r="AK65" s="297"/>
      <c r="AL65" s="297"/>
      <c r="AM65" s="297"/>
      <c r="AN65" s="297"/>
      <c r="AO65" s="297"/>
    </row>
    <row r="66" spans="1:41" ht="14" x14ac:dyDescent="0.15">
      <c r="A66" s="131" t="str">
        <f>'SEQ Oct 2021'!K52</f>
        <v>Blue NRG</v>
      </c>
      <c r="B66" s="132" t="str">
        <f>'SEQ Oct 2021'!L52</f>
        <v>Blue Business Champion</v>
      </c>
      <c r="C66" s="133">
        <f>IF('SEQ Oct 2021'!BP52=0,91*'SEQ Oct 2021'!M52/100,(91*'SEQ Oct 2021'!M52/100)+'SEQ Oct 2021'!BP52/4)</f>
        <v>81.899999999999991</v>
      </c>
      <c r="D66" s="133">
        <f>IF('SEQ Oct 2021'!O52="",$C$39*$C$40*'SEQ Oct 2021'!N52/100,IF($C$39*$C$40&gt;='SEQ Oct 2021'!P52,('SEQ Oct 2021'!P52*'SEQ Oct 2021'!N52/100),($C$39*$C$40*'SEQ Oct 2021'!N52/100)))</f>
        <v>675.49999999999989</v>
      </c>
      <c r="E66" s="133">
        <f>IF(AND('SEQ Oct 2021'!R52&gt;0,'SEQ Oct 2021'!T52&gt;0),IF(($C$39*$C$40&lt;'SEQ Oct 2021'!T52),(0),($C$39*$C$40-'SEQ Oct 2021'!T52)*'SEQ Oct 2021'!U52/100),IF(AND('SEQ Oct 2021'!R52&gt;0,'SEQ Oct 2021'!T52=""),IF(($C$39*$C$40&lt;'SEQ Oct 2021'!R52+'SEQ Oct 2021'!P52),(0),(($C$39*$C$40-('SEQ Oct 2021'!R52+'SEQ Oct 2021'!P52))*'SEQ Oct 2021'!S52/100)),IF(AND('SEQ Oct 2021'!P52&gt;0,'SEQ Oct 2021'!R52=""&gt;0),IF(($C$39*$C$40&lt;'SEQ Oct 2021'!P52),(0),($C$39*$C$40-'SEQ Oct 2021'!P52)*'SEQ Oct 2021'!Q52/100),0)))</f>
        <v>0</v>
      </c>
      <c r="F66" s="134">
        <f>($C$39*$C$41)*'SEQ Oct 2021'!AF52/100</f>
        <v>182.59090909090909</v>
      </c>
      <c r="G66" s="135">
        <f t="shared" si="41"/>
        <v>939.99090909090899</v>
      </c>
      <c r="H66" s="239">
        <f t="shared" si="42"/>
        <v>3432.363636363636</v>
      </c>
      <c r="I66" s="239">
        <f t="shared" si="43"/>
        <v>3759.9636363636359</v>
      </c>
      <c r="J66" s="136">
        <f t="shared" si="44"/>
        <v>4135.96</v>
      </c>
      <c r="K66" s="137">
        <f>'SEQ Oct 2021'!BB52</f>
        <v>0</v>
      </c>
      <c r="L66" s="137">
        <f>'SEQ Oct 2021'!BC52</f>
        <v>0</v>
      </c>
      <c r="M66" s="137">
        <f>'SEQ Oct 2021'!BD52</f>
        <v>0</v>
      </c>
      <c r="N66" s="137">
        <f>'SEQ Oct 2021'!BE52</f>
        <v>0</v>
      </c>
      <c r="O66" s="144" t="str">
        <f t="shared" si="45"/>
        <v>No discount</v>
      </c>
      <c r="P66" s="226" t="str">
        <f t="shared" si="46"/>
        <v>Exclusive</v>
      </c>
      <c r="Q66" s="240">
        <f t="shared" si="47"/>
        <v>3759.9636363636359</v>
      </c>
      <c r="R66" s="240">
        <f t="shared" si="48"/>
        <v>3759.9636363636359</v>
      </c>
      <c r="S66" s="136">
        <f t="shared" si="49"/>
        <v>4135.96</v>
      </c>
      <c r="T66" s="136">
        <f t="shared" si="50"/>
        <v>4135.96</v>
      </c>
      <c r="U66" s="160">
        <f>'SEQ Oct 2021'!BL52</f>
        <v>0</v>
      </c>
      <c r="V66" s="161" t="str">
        <f>'SEQ Oct 2021'!BM52</f>
        <v>n</v>
      </c>
      <c r="W66" s="297"/>
      <c r="X66" s="297"/>
      <c r="Y66" s="297"/>
      <c r="Z66" s="297"/>
      <c r="AA66" s="297"/>
      <c r="AB66" s="297"/>
      <c r="AC66" s="297"/>
      <c r="AD66" s="297"/>
      <c r="AE66" s="297"/>
      <c r="AF66" s="297"/>
      <c r="AG66" s="297"/>
      <c r="AH66" s="297"/>
      <c r="AI66" s="297"/>
      <c r="AJ66" s="297"/>
      <c r="AK66" s="297"/>
      <c r="AL66" s="297"/>
      <c r="AM66" s="297"/>
      <c r="AN66" s="297"/>
      <c r="AO66" s="297"/>
    </row>
    <row r="67" spans="1:41" ht="14" x14ac:dyDescent="0.15">
      <c r="A67" s="295"/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5"/>
      <c r="M67" s="295"/>
      <c r="N67" s="295"/>
      <c r="O67" s="295"/>
      <c r="P67" s="295"/>
      <c r="Q67" s="295"/>
      <c r="R67" s="295"/>
      <c r="S67" s="295"/>
      <c r="T67" s="295"/>
      <c r="U67" s="295"/>
      <c r="V67" s="295"/>
      <c r="W67" s="297"/>
      <c r="X67" s="297"/>
      <c r="Y67" s="297"/>
      <c r="Z67" s="297"/>
      <c r="AA67" s="297"/>
      <c r="AB67" s="297"/>
      <c r="AC67" s="297"/>
      <c r="AD67" s="297"/>
      <c r="AE67" s="297"/>
      <c r="AF67" s="297"/>
      <c r="AG67" s="297"/>
      <c r="AH67" s="297"/>
      <c r="AI67" s="297"/>
      <c r="AJ67" s="297"/>
      <c r="AK67" s="297"/>
      <c r="AL67" s="297"/>
      <c r="AM67" s="297"/>
      <c r="AN67" s="297"/>
      <c r="AO67" s="297"/>
    </row>
    <row r="68" spans="1:41" ht="15" thickBot="1" x14ac:dyDescent="0.2">
      <c r="A68" s="295"/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5"/>
      <c r="M68" s="295"/>
      <c r="N68" s="295"/>
      <c r="O68" s="295"/>
      <c r="P68" s="295"/>
      <c r="Q68" s="295"/>
      <c r="R68" s="295"/>
      <c r="S68" s="295"/>
      <c r="T68" s="295"/>
      <c r="U68" s="295"/>
      <c r="V68" s="295"/>
      <c r="W68" s="297"/>
      <c r="X68" s="297"/>
      <c r="Y68" s="297"/>
      <c r="Z68" s="297"/>
      <c r="AA68" s="297"/>
      <c r="AB68" s="297"/>
      <c r="AC68" s="297"/>
      <c r="AD68" s="297"/>
      <c r="AE68" s="297"/>
      <c r="AF68" s="297"/>
      <c r="AG68" s="297"/>
      <c r="AH68" s="297"/>
      <c r="AI68" s="297"/>
      <c r="AJ68" s="297"/>
      <c r="AK68" s="297"/>
      <c r="AL68" s="297"/>
      <c r="AM68" s="297"/>
      <c r="AN68" s="297"/>
      <c r="AO68" s="297"/>
    </row>
    <row r="69" spans="1:41" ht="14" x14ac:dyDescent="0.15">
      <c r="A69" s="72" t="s">
        <v>220</v>
      </c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4"/>
      <c r="W69" s="297"/>
      <c r="X69" s="297"/>
      <c r="Y69" s="297"/>
      <c r="Z69" s="297"/>
      <c r="AA69" s="297"/>
      <c r="AB69" s="297"/>
      <c r="AC69" s="297"/>
      <c r="AD69" s="297"/>
      <c r="AE69" s="297"/>
      <c r="AF69" s="297"/>
      <c r="AG69" s="297"/>
      <c r="AH69" s="297"/>
      <c r="AI69" s="297"/>
      <c r="AJ69" s="297"/>
      <c r="AK69" s="297"/>
      <c r="AL69" s="297"/>
      <c r="AM69" s="297"/>
      <c r="AN69" s="297"/>
      <c r="AO69" s="297"/>
    </row>
    <row r="70" spans="1:41" ht="14" x14ac:dyDescent="0.15">
      <c r="A70" s="75" t="s">
        <v>198</v>
      </c>
      <c r="B70" s="47"/>
      <c r="C70" s="91">
        <v>5000</v>
      </c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76"/>
      <c r="W70" s="297"/>
      <c r="X70" s="297"/>
      <c r="Y70" s="297"/>
      <c r="Z70" s="297"/>
      <c r="AA70" s="297"/>
      <c r="AB70" s="297"/>
      <c r="AC70" s="297"/>
      <c r="AD70" s="297"/>
      <c r="AE70" s="297"/>
      <c r="AF70" s="297"/>
      <c r="AG70" s="297"/>
      <c r="AH70" s="297"/>
      <c r="AI70" s="297"/>
      <c r="AJ70" s="297"/>
      <c r="AK70" s="297"/>
      <c r="AL70" s="297"/>
      <c r="AM70" s="297"/>
      <c r="AN70" s="297"/>
      <c r="AO70" s="297"/>
    </row>
    <row r="71" spans="1:41" ht="14" x14ac:dyDescent="0.15">
      <c r="A71" s="75" t="s">
        <v>266</v>
      </c>
      <c r="B71" s="47"/>
      <c r="C71" s="92">
        <v>0.7</v>
      </c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76"/>
      <c r="W71" s="297"/>
      <c r="X71" s="297"/>
      <c r="Y71" s="297"/>
      <c r="Z71" s="297"/>
      <c r="AA71" s="297"/>
      <c r="AB71" s="297"/>
      <c r="AC71" s="297"/>
      <c r="AD71" s="297"/>
      <c r="AE71" s="297"/>
      <c r="AF71" s="297"/>
      <c r="AG71" s="297"/>
      <c r="AH71" s="297"/>
      <c r="AI71" s="297"/>
      <c r="AJ71" s="297"/>
      <c r="AK71" s="297"/>
      <c r="AL71" s="297"/>
      <c r="AM71" s="297"/>
      <c r="AN71" s="297"/>
      <c r="AO71" s="297"/>
    </row>
    <row r="72" spans="1:41" ht="14" x14ac:dyDescent="0.15">
      <c r="A72" s="75" t="s">
        <v>218</v>
      </c>
      <c r="B72" s="47"/>
      <c r="C72" s="92">
        <v>0.3</v>
      </c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76"/>
      <c r="W72" s="297"/>
      <c r="X72" s="297"/>
      <c r="Y72" s="297"/>
      <c r="Z72" s="297"/>
      <c r="AA72" s="297"/>
      <c r="AB72" s="297"/>
      <c r="AC72" s="297"/>
      <c r="AD72" s="297"/>
      <c r="AE72" s="297"/>
      <c r="AF72" s="297"/>
      <c r="AG72" s="297"/>
      <c r="AH72" s="297"/>
      <c r="AI72" s="297"/>
      <c r="AJ72" s="297"/>
      <c r="AK72" s="297"/>
      <c r="AL72" s="297"/>
      <c r="AM72" s="297"/>
      <c r="AN72" s="297"/>
      <c r="AO72" s="297"/>
    </row>
    <row r="73" spans="1:41" ht="14" x14ac:dyDescent="0.15">
      <c r="A73" s="75"/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76"/>
      <c r="W73" s="297"/>
      <c r="X73" s="297"/>
      <c r="Y73" s="297"/>
      <c r="Z73" s="297"/>
      <c r="AA73" s="297"/>
      <c r="AB73" s="297"/>
      <c r="AC73" s="297"/>
      <c r="AD73" s="297"/>
      <c r="AE73" s="297"/>
      <c r="AF73" s="297"/>
      <c r="AG73" s="297"/>
      <c r="AH73" s="297"/>
      <c r="AI73" s="297"/>
      <c r="AJ73" s="297"/>
      <c r="AK73" s="297"/>
      <c r="AL73" s="297"/>
      <c r="AM73" s="297"/>
      <c r="AN73" s="297"/>
      <c r="AO73" s="297"/>
    </row>
    <row r="74" spans="1:41" ht="75" x14ac:dyDescent="0.15">
      <c r="A74" s="276" t="s">
        <v>144</v>
      </c>
      <c r="B74" s="122" t="s">
        <v>320</v>
      </c>
      <c r="C74" s="120" t="s">
        <v>204</v>
      </c>
      <c r="D74" s="120" t="s">
        <v>465</v>
      </c>
      <c r="E74" s="120" t="s">
        <v>205</v>
      </c>
      <c r="F74" s="122" t="s">
        <v>219</v>
      </c>
      <c r="G74" s="120" t="s">
        <v>206</v>
      </c>
      <c r="H74" s="277" t="s">
        <v>570</v>
      </c>
      <c r="I74" s="278" t="s">
        <v>207</v>
      </c>
      <c r="J74" s="123" t="s">
        <v>23</v>
      </c>
      <c r="K74" s="124" t="s">
        <v>286</v>
      </c>
      <c r="L74" s="124" t="s">
        <v>287</v>
      </c>
      <c r="M74" s="124" t="s">
        <v>288</v>
      </c>
      <c r="N74" s="124" t="s">
        <v>289</v>
      </c>
      <c r="O74" s="279" t="s">
        <v>571</v>
      </c>
      <c r="P74" s="279" t="s">
        <v>572</v>
      </c>
      <c r="Q74" s="280" t="s">
        <v>574</v>
      </c>
      <c r="R74" s="280" t="s">
        <v>575</v>
      </c>
      <c r="S74" s="125" t="s">
        <v>271</v>
      </c>
      <c r="T74" s="125" t="s">
        <v>272</v>
      </c>
      <c r="U74" s="124" t="s">
        <v>263</v>
      </c>
      <c r="V74" s="127" t="s">
        <v>264</v>
      </c>
      <c r="W74" s="297"/>
      <c r="X74" s="297"/>
      <c r="Y74" s="297"/>
      <c r="Z74" s="297"/>
      <c r="AA74" s="297"/>
      <c r="AB74" s="297"/>
      <c r="AC74" s="297"/>
      <c r="AD74" s="297"/>
      <c r="AE74" s="297"/>
      <c r="AF74" s="297"/>
      <c r="AG74" s="297"/>
      <c r="AH74" s="297"/>
      <c r="AI74" s="297"/>
      <c r="AJ74" s="297"/>
      <c r="AK74" s="297"/>
      <c r="AL74" s="297"/>
      <c r="AM74" s="297"/>
      <c r="AN74" s="297"/>
      <c r="AO74" s="297"/>
    </row>
    <row r="75" spans="1:41" ht="14" x14ac:dyDescent="0.15">
      <c r="A75" s="131" t="str">
        <f>'SEQ Oct 2021'!K53</f>
        <v>AGL</v>
      </c>
      <c r="B75" s="132" t="str">
        <f>'SEQ Oct 2021'!L53</f>
        <v>Flexible Saver</v>
      </c>
      <c r="C75" s="133">
        <f>IF('SEQ Oct 2021'!BP53=0,91*'SEQ Oct 2021'!M53/100,(91*'SEQ Oct 2021'!M53/100)+'SEQ Oct 2021'!BP53/4)</f>
        <v>102.5900909090909</v>
      </c>
      <c r="D75" s="133">
        <f>IF('SEQ Oct 2021'!O53="",$C$70*$C$71*'SEQ Oct 2021'!N53/100,IF($C$70*$C$71&gt;='SEQ Oct 2021'!P53,('SEQ Oct 2021'!P53*'SEQ Oct 2021'!N53/100),($C$70*$C$71*'SEQ Oct 2021'!N53/100)))</f>
        <v>837.77272727272725</v>
      </c>
      <c r="E75" s="133">
        <f>IF(AND('SEQ Oct 2021'!R53&gt;0,'SEQ Oct 2021'!T53&gt;0),IF(($C$70*$C$71&lt;'SEQ Oct 2021'!T53),(0),($C$70*$C$71-'SEQ Oct 2021'!T53)*'SEQ Oct 2021'!U53/100),IF(AND('SEQ Oct 2021'!R53&gt;0,'SEQ Oct 2021'!T53=""),IF(($C$70*$C$71&lt;'SEQ Oct 2021'!R53+'SEQ Oct 2021'!P53),(0),(($C$70*$C$71-('SEQ Oct 2021'!R53+'SEQ Oct 2021'!P53))*'SEQ Oct 2021'!S53/100)),IF(AND('SEQ Oct 2021'!P53&gt;0,'SEQ Oct 2021'!R53=""&gt;0),IF(($C$70*$C$71&lt;'SEQ Oct 2021'!P53),(0),($C$70*$C$71-'SEQ Oct 2021'!P53)*'SEQ Oct 2021'!Q53/100),0)))</f>
        <v>0</v>
      </c>
      <c r="F75" s="134">
        <f>($C$70*$C$72)*'SEQ Oct 2021'!W53/100</f>
        <v>282.27272727272725</v>
      </c>
      <c r="G75" s="135">
        <f>SUM(C75:F75)</f>
        <v>1222.6355454545455</v>
      </c>
      <c r="H75" s="239">
        <f>(G75-C75)*4</f>
        <v>4480.1818181818189</v>
      </c>
      <c r="I75" s="239">
        <f t="shared" ref="I75:I95" si="51">G75*4</f>
        <v>4890.5421818181821</v>
      </c>
      <c r="J75" s="136">
        <f>I75*1.1</f>
        <v>5379.5964000000004</v>
      </c>
      <c r="K75" s="137">
        <f>'SEQ Oct 2021'!BB53</f>
        <v>0</v>
      </c>
      <c r="L75" s="137">
        <f>'SEQ Oct 2021'!BC53</f>
        <v>0</v>
      </c>
      <c r="M75" s="137">
        <f>'SEQ Oct 2021'!BD53</f>
        <v>0</v>
      </c>
      <c r="N75" s="137">
        <f>'SEQ Oct 2021'!BE53</f>
        <v>0</v>
      </c>
      <c r="O75" s="144" t="str">
        <f>IF(SUM(K75:N75)=0,"No discount",IF(K75&gt;0,"Guaranteed off bill",IF(L75&gt;0,"Guaranteed off usage",IF(M75&gt;0,"Pay-on-time off bill","Pay-on-time off usage"))))</f>
        <v>No discount</v>
      </c>
      <c r="P75" s="226" t="str">
        <f>IF(OR(A75="Origin Energy",A75="Red Energy",A75="Powershop"),"Inclusive","Exclusive")</f>
        <v>Exclusive</v>
      </c>
      <c r="Q75" s="240">
        <f>IF(AND(O75="Guaranteed off bill",P75="Inclusive"),((I75*1.1)-((I75*1.1)*K75/100))/1.1,IF(AND(O75="Guaranteed off usage",P75="Inclusive"),((I75*1.1)-((H75*1.1)*L75/100))/1.1,IF(AND(O75="Guaranteed off bill",P75="Exclusive"),I75-(I75*K75/100),IF(AND(O75="Guaranteed off usage",P75="Exclusive"),I75-(H75*L75/100),IF(P75="Inclusive",((I75*1.1))/1.1,I75)))))</f>
        <v>4890.5421818181821</v>
      </c>
      <c r="R75" s="240">
        <f>IF(AND(O75="Pay-on-time off bill",P75="Inclusive"),((Q75*1.1)-((Q75*1.1)*M75/100))/1.1,IF(AND(O75="Pay-on-time off usage",P75="Inclusive"),((Q75*1.1)-((H75*1.1)*N75/100))/1.1,IF(AND(O75="Pay-on-time off bill",P75="Exclusive"),Q75-(Q75*M75/100),IF(AND(O75="Pay-on-time off usage",P75="Exclusive"),Q75-(H75*N75/100),IF(P75="Inclusive",((Q75*1.1))/1.1,Q75)))))</f>
        <v>4890.5421818181821</v>
      </c>
      <c r="S75" s="136">
        <f>Q75*1.1</f>
        <v>5379.5964000000004</v>
      </c>
      <c r="T75" s="136">
        <f>R75*1.1</f>
        <v>5379.5964000000004</v>
      </c>
      <c r="U75" s="160">
        <f>'SEQ Oct 2021'!BL53</f>
        <v>0</v>
      </c>
      <c r="V75" s="161" t="str">
        <f>'SEQ Oct 2021'!BM53</f>
        <v>n</v>
      </c>
      <c r="W75" s="297"/>
      <c r="X75" s="297"/>
      <c r="Y75" s="297"/>
      <c r="Z75" s="297"/>
      <c r="AA75" s="297"/>
      <c r="AB75" s="297"/>
      <c r="AC75" s="297"/>
      <c r="AD75" s="297"/>
      <c r="AE75" s="297"/>
      <c r="AF75" s="297"/>
      <c r="AG75" s="297"/>
      <c r="AH75" s="297"/>
      <c r="AI75" s="297"/>
      <c r="AJ75" s="297"/>
      <c r="AK75" s="297"/>
      <c r="AL75" s="297"/>
      <c r="AM75" s="297"/>
      <c r="AN75" s="297"/>
      <c r="AO75" s="297"/>
    </row>
    <row r="76" spans="1:41" ht="14" x14ac:dyDescent="0.15">
      <c r="A76" s="131" t="str">
        <f>'SEQ Oct 2021'!K54</f>
        <v>Diamond Energy</v>
      </c>
      <c r="B76" s="132" t="str">
        <f>'SEQ Oct 2021'!L54</f>
        <v>Renewable Saver POT</v>
      </c>
      <c r="C76" s="133">
        <f>IF('SEQ Oct 2021'!BP54=0,91*'SEQ Oct 2021'!M54/100,(91*'SEQ Oct 2021'!M54/100)+'SEQ Oct 2021'!BP54/4)</f>
        <v>113.67554545454544</v>
      </c>
      <c r="D76" s="133">
        <f>IF('SEQ Oct 2021'!O54="",$C$70*$C$71*'SEQ Oct 2021'!N54/100,IF($C$70*$C$71&gt;='SEQ Oct 2021'!P54,('SEQ Oct 2021'!P54*'SEQ Oct 2021'!N54/100),($C$70*$C$71*'SEQ Oct 2021'!N54/100)))</f>
        <v>835.86363636363637</v>
      </c>
      <c r="E76" s="133">
        <f>IF(AND('SEQ Oct 2021'!R54&gt;0,'SEQ Oct 2021'!T54&gt;0),IF(($C$70*$C$71&lt;'SEQ Oct 2021'!T54),(0),($C$70*$C$71-'SEQ Oct 2021'!T54)*'SEQ Oct 2021'!U54/100),IF(AND('SEQ Oct 2021'!R54&gt;0,'SEQ Oct 2021'!T54=""),IF(($C$70*$C$71&lt;'SEQ Oct 2021'!R54+'SEQ Oct 2021'!P54),(0),(($C$70*$C$71-('SEQ Oct 2021'!R54+'SEQ Oct 2021'!P54))*'SEQ Oct 2021'!S54/100)),IF(AND('SEQ Oct 2021'!P54&gt;0,'SEQ Oct 2021'!R54=""&gt;0),IF(($C$70*$C$71&lt;'SEQ Oct 2021'!P54),(0),($C$70*$C$71-'SEQ Oct 2021'!P54)*'SEQ Oct 2021'!Q54/100),0)))</f>
        <v>0</v>
      </c>
      <c r="F76" s="134">
        <f>($C$70*$C$72)*'SEQ Oct 2021'!W54/100</f>
        <v>280.77272727272725</v>
      </c>
      <c r="G76" s="135">
        <f t="shared" ref="G76:G95" si="52">SUM(C76:F76)</f>
        <v>1230.311909090909</v>
      </c>
      <c r="H76" s="239">
        <f t="shared" ref="H76:H95" si="53">(G76-C76)*4</f>
        <v>4466.545454545454</v>
      </c>
      <c r="I76" s="239">
        <f t="shared" si="51"/>
        <v>4921.247636363636</v>
      </c>
      <c r="J76" s="136">
        <f t="shared" ref="J76:J95" si="54">I76*1.1</f>
        <v>5413.3724000000002</v>
      </c>
      <c r="K76" s="137">
        <f>'SEQ Oct 2021'!BB54</f>
        <v>0</v>
      </c>
      <c r="L76" s="137">
        <f>'SEQ Oct 2021'!BC54</f>
        <v>0</v>
      </c>
      <c r="M76" s="137">
        <f>'SEQ Oct 2021'!BD54</f>
        <v>7</v>
      </c>
      <c r="N76" s="137">
        <f>'SEQ Oct 2021'!BE54</f>
        <v>0</v>
      </c>
      <c r="O76" s="144" t="str">
        <f t="shared" ref="O76" si="55">IF(SUM(K76:N76)=0,"No discount",IF(K76&gt;0,"Guaranteed off bill",IF(L76&gt;0,"Guaranteed off usage",IF(M76&gt;0,"Pay-on-time off bill","Pay-on-time off usage"))))</f>
        <v>Pay-on-time off bill</v>
      </c>
      <c r="P76" s="226" t="str">
        <f t="shared" ref="P76:P95" si="56">IF(OR(A76="Origin Energy",A76="Red Energy",A76="Powershop"),"Inclusive","Exclusive")</f>
        <v>Exclusive</v>
      </c>
      <c r="Q76" s="240">
        <f t="shared" ref="Q76:Q95" si="57">IF(AND(O76="Guaranteed off bill",P76="Inclusive"),((I76*1.1)-((I76*1.1)*K76/100))/1.1,IF(AND(O76="Guaranteed off usage",P76="Inclusive"),((I76*1.1)-((H76*1.1)*L76/100))/1.1,IF(AND(O76="Guaranteed off bill",P76="Exclusive"),I76-(I76*K76/100),IF(AND(O76="Guaranteed off usage",P76="Exclusive"),I76-(H76*L76/100),IF(P76="Inclusive",((I76*1.1))/1.1,I76)))))</f>
        <v>4921.247636363636</v>
      </c>
      <c r="R76" s="240">
        <f t="shared" ref="R76:R95" si="58">IF(AND(O76="Pay-on-time off bill",P76="Inclusive"),((Q76*1.1)-((Q76*1.1)*M76/100))/1.1,IF(AND(O76="Pay-on-time off usage",P76="Inclusive"),((Q76*1.1)-((H76*1.1)*N76/100))/1.1,IF(AND(O76="Pay-on-time off bill",P76="Exclusive"),Q76-(Q76*M76/100),IF(AND(O76="Pay-on-time off usage",P76="Exclusive"),Q76-(H76*N76/100),IF(P76="Inclusive",((Q76*1.1))/1.1,Q76)))))</f>
        <v>4576.7603018181817</v>
      </c>
      <c r="S76" s="136">
        <f t="shared" ref="S76:T91" si="59">Q76*1.1</f>
        <v>5413.3724000000002</v>
      </c>
      <c r="T76" s="136">
        <f t="shared" si="59"/>
        <v>5034.4363320000002</v>
      </c>
      <c r="U76" s="160">
        <f>'SEQ Oct 2021'!BL54</f>
        <v>0</v>
      </c>
      <c r="V76" s="161" t="str">
        <f>'SEQ Oct 2021'!BM54</f>
        <v>n</v>
      </c>
      <c r="W76" s="297"/>
      <c r="X76" s="297"/>
      <c r="Y76" s="297"/>
      <c r="Z76" s="297"/>
      <c r="AA76" s="297"/>
      <c r="AB76" s="297"/>
      <c r="AC76" s="297"/>
      <c r="AD76" s="297"/>
      <c r="AE76" s="297"/>
      <c r="AF76" s="297"/>
      <c r="AG76" s="297"/>
      <c r="AH76" s="297"/>
      <c r="AI76" s="297"/>
      <c r="AJ76" s="297"/>
      <c r="AK76" s="297"/>
      <c r="AL76" s="297"/>
      <c r="AM76" s="297"/>
      <c r="AN76" s="297"/>
      <c r="AO76" s="297"/>
    </row>
    <row r="77" spans="1:41" ht="14" x14ac:dyDescent="0.15">
      <c r="A77" s="131" t="str">
        <f>'SEQ Oct 2021'!K55</f>
        <v>EnergyAustralia</v>
      </c>
      <c r="B77" s="132" t="str">
        <f>'SEQ Oct 2021'!L55</f>
        <v>Total Plan</v>
      </c>
      <c r="C77" s="133">
        <f>IF('SEQ Oct 2021'!BP55=0,91*'SEQ Oct 2021'!M55/100,(91*'SEQ Oct 2021'!M55/100)+'SEQ Oct 2021'!BP55/4)</f>
        <v>110.10999999999999</v>
      </c>
      <c r="D77" s="133">
        <f>IF('SEQ Oct 2021'!O55="",$C$70*$C$71*'SEQ Oct 2021'!N55/100,IF($C$70*$C$71&gt;='SEQ Oct 2021'!P55,('SEQ Oct 2021'!P55*'SEQ Oct 2021'!N55/100),($C$70*$C$71*'SEQ Oct 2021'!N55/100)))</f>
        <v>874.99999999999989</v>
      </c>
      <c r="E77" s="133">
        <f>IF(AND('SEQ Oct 2021'!R55&gt;0,'SEQ Oct 2021'!T55&gt;0),IF(($C$70*$C$71&lt;'SEQ Oct 2021'!T55),(0),($C$70*$C$71-'SEQ Oct 2021'!T55)*'SEQ Oct 2021'!U55/100),IF(AND('SEQ Oct 2021'!R55&gt;0,'SEQ Oct 2021'!T55=""),IF(($C$70*$C$71&lt;'SEQ Oct 2021'!R55+'SEQ Oct 2021'!P55),(0),(($C$70*$C$71-('SEQ Oct 2021'!R55+'SEQ Oct 2021'!P55))*'SEQ Oct 2021'!S55/100)),IF(AND('SEQ Oct 2021'!P55&gt;0,'SEQ Oct 2021'!R55=""&gt;0),IF(($C$70*$C$71&lt;'SEQ Oct 2021'!P55),(0),($C$70*$C$71-'SEQ Oct 2021'!P55)*'SEQ Oct 2021'!Q55/100),0)))</f>
        <v>0</v>
      </c>
      <c r="F77" s="134">
        <f>($C$70*$C$72)*'SEQ Oct 2021'!W55/100</f>
        <v>311.99999999999994</v>
      </c>
      <c r="G77" s="135">
        <f t="shared" si="52"/>
        <v>1297.1099999999999</v>
      </c>
      <c r="H77" s="239">
        <f t="shared" si="53"/>
        <v>4748</v>
      </c>
      <c r="I77" s="239">
        <f t="shared" si="51"/>
        <v>5188.4399999999996</v>
      </c>
      <c r="J77" s="136">
        <f t="shared" si="54"/>
        <v>5707.2839999999997</v>
      </c>
      <c r="K77" s="137">
        <f>'SEQ Oct 2021'!BB55</f>
        <v>13</v>
      </c>
      <c r="L77" s="137">
        <f>'SEQ Oct 2021'!BC55</f>
        <v>0</v>
      </c>
      <c r="M77" s="137">
        <f>'SEQ Oct 2021'!BD55</f>
        <v>0</v>
      </c>
      <c r="N77" s="137">
        <f>'SEQ Oct 2021'!BE55</f>
        <v>0</v>
      </c>
      <c r="O77" s="144" t="str">
        <f t="shared" ref="O77:O93" si="60">IF(SUM(K77:N77)=0,"No discount",IF(K77&gt;0,"Guaranteed off bill",IF(L77&gt;0,"Guaranteed off usage",IF(M77&gt;0,"Pay-on-time off bill","Pay-on-time off usage"))))</f>
        <v>Guaranteed off bill</v>
      </c>
      <c r="P77" s="226" t="str">
        <f t="shared" si="56"/>
        <v>Exclusive</v>
      </c>
      <c r="Q77" s="240">
        <f t="shared" si="57"/>
        <v>4513.9427999999998</v>
      </c>
      <c r="R77" s="240">
        <f t="shared" si="58"/>
        <v>4513.9427999999998</v>
      </c>
      <c r="S77" s="136">
        <f t="shared" si="59"/>
        <v>4965.3370800000002</v>
      </c>
      <c r="T77" s="136">
        <f t="shared" si="59"/>
        <v>4965.3370800000002</v>
      </c>
      <c r="U77" s="160">
        <f>'SEQ Oct 2021'!BL55</f>
        <v>0</v>
      </c>
      <c r="V77" s="161" t="str">
        <f>'SEQ Oct 2021'!BM55</f>
        <v>n</v>
      </c>
      <c r="W77" s="297"/>
      <c r="X77" s="297"/>
      <c r="Y77" s="297"/>
      <c r="Z77" s="297"/>
      <c r="AA77" s="297"/>
      <c r="AB77" s="297"/>
      <c r="AC77" s="297"/>
      <c r="AD77" s="297"/>
      <c r="AE77" s="297"/>
      <c r="AF77" s="297"/>
      <c r="AG77" s="297"/>
      <c r="AH77" s="297"/>
      <c r="AI77" s="297"/>
      <c r="AJ77" s="297"/>
      <c r="AK77" s="297"/>
      <c r="AL77" s="297"/>
      <c r="AM77" s="297"/>
      <c r="AN77" s="297"/>
      <c r="AO77" s="297"/>
    </row>
    <row r="78" spans="1:41" ht="14" x14ac:dyDescent="0.15">
      <c r="A78" s="131" t="str">
        <f>'SEQ Oct 2021'!K56</f>
        <v>Origin Energy</v>
      </c>
      <c r="B78" s="132" t="str">
        <f>'SEQ Oct 2021'!L56</f>
        <v>Business Go</v>
      </c>
      <c r="C78" s="133">
        <f>IF('SEQ Oct 2021'!BP56=0,91*'SEQ Oct 2021'!M56/100,(91*'SEQ Oct 2021'!M56/100)+'SEQ Oct 2021'!BP56/4)</f>
        <v>101.74627272727271</v>
      </c>
      <c r="D78" s="133">
        <f>IF('SEQ Oct 2021'!O56="",$C$70*$C$71*'SEQ Oct 2021'!N56/100,IF($C$70*$C$71&gt;='SEQ Oct 2021'!P56,('SEQ Oct 2021'!P56*'SEQ Oct 2021'!N56/100),($C$70*$C$71*'SEQ Oct 2021'!N56/100)))</f>
        <v>741.36363636363637</v>
      </c>
      <c r="E78" s="133">
        <f>IF(AND('SEQ Oct 2021'!R56&gt;0,'SEQ Oct 2021'!T56&gt;0),IF(($C$70*$C$71&lt;'SEQ Oct 2021'!T56),(0),($C$70*$C$71-'SEQ Oct 2021'!T56)*'SEQ Oct 2021'!U56/100),IF(AND('SEQ Oct 2021'!R56&gt;0,'SEQ Oct 2021'!T56=""),IF(($C$70*$C$71&lt;'SEQ Oct 2021'!R56+'SEQ Oct 2021'!P56),(0),(($C$70*$C$71-('SEQ Oct 2021'!R56+'SEQ Oct 2021'!P56))*'SEQ Oct 2021'!S56/100)),IF(AND('SEQ Oct 2021'!P56&gt;0,'SEQ Oct 2021'!R56=""&gt;0),IF(($C$70*$C$71&lt;'SEQ Oct 2021'!P56),(0),($C$70*$C$71-'SEQ Oct 2021'!P56)*'SEQ Oct 2021'!Q56/100),0)))</f>
        <v>0</v>
      </c>
      <c r="F78" s="134">
        <f>($C$70*$C$72)*'SEQ Oct 2021'!W56/100</f>
        <v>272.4545454545455</v>
      </c>
      <c r="G78" s="135">
        <f t="shared" si="52"/>
        <v>1115.5644545454547</v>
      </c>
      <c r="H78" s="239">
        <f t="shared" si="53"/>
        <v>4055.2727272727279</v>
      </c>
      <c r="I78" s="239">
        <f t="shared" si="51"/>
        <v>4462.2578181818189</v>
      </c>
      <c r="J78" s="136">
        <f t="shared" si="54"/>
        <v>4908.4836000000014</v>
      </c>
      <c r="K78" s="137">
        <f>'SEQ Oct 2021'!BB56</f>
        <v>0</v>
      </c>
      <c r="L78" s="137">
        <f>'SEQ Oct 2021'!BC56</f>
        <v>0</v>
      </c>
      <c r="M78" s="137">
        <f>'SEQ Oct 2021'!BD56</f>
        <v>0</v>
      </c>
      <c r="N78" s="137">
        <f>'SEQ Oct 2021'!BE56</f>
        <v>0</v>
      </c>
      <c r="O78" s="144" t="str">
        <f t="shared" si="60"/>
        <v>No discount</v>
      </c>
      <c r="P78" s="226" t="str">
        <f t="shared" si="56"/>
        <v>Inclusive</v>
      </c>
      <c r="Q78" s="240">
        <f t="shared" si="57"/>
        <v>4462.2578181818189</v>
      </c>
      <c r="R78" s="240">
        <f t="shared" si="58"/>
        <v>4462.2578181818189</v>
      </c>
      <c r="S78" s="136">
        <f t="shared" si="59"/>
        <v>4908.4836000000014</v>
      </c>
      <c r="T78" s="136">
        <f t="shared" si="59"/>
        <v>4908.4836000000014</v>
      </c>
      <c r="U78" s="160">
        <f>'SEQ Oct 2021'!BL56</f>
        <v>12</v>
      </c>
      <c r="V78" s="161" t="str">
        <f>'SEQ Oct 2021'!BM56</f>
        <v>n</v>
      </c>
      <c r="W78" s="297"/>
      <c r="X78" s="297"/>
      <c r="Y78" s="297"/>
      <c r="Z78" s="297"/>
      <c r="AA78" s="297"/>
      <c r="AB78" s="297"/>
      <c r="AC78" s="297"/>
      <c r="AD78" s="297"/>
      <c r="AE78" s="297"/>
      <c r="AF78" s="297"/>
      <c r="AG78" s="297"/>
      <c r="AH78" s="297"/>
      <c r="AI78" s="297"/>
      <c r="AJ78" s="297"/>
      <c r="AK78" s="297"/>
      <c r="AL78" s="297"/>
      <c r="AM78" s="297"/>
      <c r="AN78" s="297"/>
      <c r="AO78" s="297"/>
    </row>
    <row r="79" spans="1:41" ht="14" x14ac:dyDescent="0.15">
      <c r="A79" s="131" t="str">
        <f>'SEQ Oct 2021'!K57</f>
        <v>Powerdirect</v>
      </c>
      <c r="B79" s="132" t="str">
        <f>'SEQ Oct 2021'!L57</f>
        <v>Business Rate Saver</v>
      </c>
      <c r="C79" s="133">
        <f>IF('SEQ Oct 2021'!BP57=0,91*'SEQ Oct 2021'!M57/100,(91*'SEQ Oct 2021'!M57/100)+'SEQ Oct 2021'!BP57/4)</f>
        <v>94.61518181818181</v>
      </c>
      <c r="D79" s="133">
        <f>IF('SEQ Oct 2021'!O57="",$C$70*$C$71*'SEQ Oct 2021'!N57/100,IF($C$70*$C$71&gt;='SEQ Oct 2021'!P57,('SEQ Oct 2021'!P57*'SEQ Oct 2021'!N57/100),($C$70*$C$71*'SEQ Oct 2021'!N57/100)))</f>
        <v>772.54545454545439</v>
      </c>
      <c r="E79" s="133">
        <f>IF(AND('SEQ Oct 2021'!R57&gt;0,'SEQ Oct 2021'!T57&gt;0),IF(($C$70*$C$71&lt;'SEQ Oct 2021'!T57),(0),($C$70*$C$71-'SEQ Oct 2021'!T57)*'SEQ Oct 2021'!U57/100),IF(AND('SEQ Oct 2021'!R57&gt;0,'SEQ Oct 2021'!T57=""),IF(($C$70*$C$71&lt;'SEQ Oct 2021'!R57+'SEQ Oct 2021'!P57),(0),(($C$70*$C$71-('SEQ Oct 2021'!R57+'SEQ Oct 2021'!P57))*'SEQ Oct 2021'!S57/100)),IF(AND('SEQ Oct 2021'!P57&gt;0,'SEQ Oct 2021'!R57=""&gt;0),IF(($C$70*$C$71&lt;'SEQ Oct 2021'!P57),(0),($C$70*$C$71-'SEQ Oct 2021'!P57)*'SEQ Oct 2021'!Q57/100),0)))</f>
        <v>0</v>
      </c>
      <c r="F79" s="134">
        <f>($C$70*$C$72)*'SEQ Oct 2021'!W57/100</f>
        <v>260.45454545454544</v>
      </c>
      <c r="G79" s="135">
        <f t="shared" si="52"/>
        <v>1127.6151818181816</v>
      </c>
      <c r="H79" s="239">
        <f t="shared" si="53"/>
        <v>4131.9999999999991</v>
      </c>
      <c r="I79" s="239">
        <f t="shared" si="51"/>
        <v>4510.4607272727262</v>
      </c>
      <c r="J79" s="136">
        <f t="shared" si="54"/>
        <v>4961.5067999999992</v>
      </c>
      <c r="K79" s="137">
        <f>'SEQ Oct 2021'!BB57</f>
        <v>0</v>
      </c>
      <c r="L79" s="137">
        <f>'SEQ Oct 2021'!BC57</f>
        <v>0</v>
      </c>
      <c r="M79" s="137">
        <f>'SEQ Oct 2021'!BD57</f>
        <v>0</v>
      </c>
      <c r="N79" s="137">
        <f>'SEQ Oct 2021'!BE57</f>
        <v>0</v>
      </c>
      <c r="O79" s="144" t="str">
        <f t="shared" si="60"/>
        <v>No discount</v>
      </c>
      <c r="P79" s="226" t="str">
        <f t="shared" si="56"/>
        <v>Exclusive</v>
      </c>
      <c r="Q79" s="240">
        <f t="shared" si="57"/>
        <v>4510.4607272727262</v>
      </c>
      <c r="R79" s="240">
        <f t="shared" si="58"/>
        <v>4510.4607272727262</v>
      </c>
      <c r="S79" s="136">
        <f t="shared" si="59"/>
        <v>4961.5067999999992</v>
      </c>
      <c r="T79" s="136">
        <f t="shared" si="59"/>
        <v>4961.5067999999992</v>
      </c>
      <c r="U79" s="160">
        <f>'SEQ Oct 2021'!BL57</f>
        <v>0</v>
      </c>
      <c r="V79" s="161" t="str">
        <f>'SEQ Oct 2021'!BM57</f>
        <v>n</v>
      </c>
      <c r="W79" s="297"/>
      <c r="X79" s="297"/>
      <c r="Y79" s="297"/>
      <c r="Z79" s="297"/>
      <c r="AA79" s="297"/>
      <c r="AB79" s="297"/>
      <c r="AC79" s="297"/>
      <c r="AD79" s="297"/>
      <c r="AE79" s="297"/>
      <c r="AF79" s="297"/>
      <c r="AG79" s="297"/>
      <c r="AH79" s="297"/>
      <c r="AI79" s="297"/>
      <c r="AJ79" s="297"/>
      <c r="AK79" s="297"/>
      <c r="AL79" s="297"/>
      <c r="AM79" s="297"/>
      <c r="AN79" s="297"/>
      <c r="AO79" s="297"/>
    </row>
    <row r="80" spans="1:41" ht="14" x14ac:dyDescent="0.15">
      <c r="A80" s="131" t="str">
        <f>'SEQ Oct 2021'!K58</f>
        <v>Powershop</v>
      </c>
      <c r="B80" s="132" t="str">
        <f>'SEQ Oct 2021'!L58</f>
        <v>100% Carbon Neutral Rate Lock</v>
      </c>
      <c r="C80" s="133">
        <f>IF('SEQ Oct 2021'!BP58=0,91*'SEQ Oct 2021'!M58/100,(91*'SEQ Oct 2021'!M58/100)+'SEQ Oct 2021'!BP58/4)</f>
        <v>117.11699999999999</v>
      </c>
      <c r="D80" s="133">
        <f>IF('SEQ Oct 2021'!O58="",$C$70*$C$71*'SEQ Oct 2021'!N58/100,IF($C$70*$C$71&gt;='SEQ Oct 2021'!P58,('SEQ Oct 2021'!P58*'SEQ Oct 2021'!N58/100),($C$70*$C$71*'SEQ Oct 2021'!N58/100)))</f>
        <v>745.18181818181813</v>
      </c>
      <c r="E80" s="133">
        <f>IF(AND('SEQ Oct 2021'!R58&gt;0,'SEQ Oct 2021'!T58&gt;0),IF(($C$70*$C$71&lt;'SEQ Oct 2021'!T58),(0),($C$70*$C$71-'SEQ Oct 2021'!T58)*'SEQ Oct 2021'!U58/100),IF(AND('SEQ Oct 2021'!R58&gt;0,'SEQ Oct 2021'!T58=""),IF(($C$70*$C$71&lt;'SEQ Oct 2021'!R58+'SEQ Oct 2021'!P58),(0),(($C$70*$C$71-('SEQ Oct 2021'!R58+'SEQ Oct 2021'!P58))*'SEQ Oct 2021'!S58/100)),IF(AND('SEQ Oct 2021'!P58&gt;0,'SEQ Oct 2021'!R58=""&gt;0),IF(($C$70*$C$71&lt;'SEQ Oct 2021'!P58),(0),($C$70*$C$71-'SEQ Oct 2021'!P58)*'SEQ Oct 2021'!Q58/100),0)))</f>
        <v>0</v>
      </c>
      <c r="F80" s="134">
        <f>($C$70*$C$72)*'SEQ Oct 2021'!W58/100</f>
        <v>237.54545454545453</v>
      </c>
      <c r="G80" s="135">
        <f t="shared" si="52"/>
        <v>1099.8442727272727</v>
      </c>
      <c r="H80" s="239">
        <f t="shared" si="53"/>
        <v>3930.909090909091</v>
      </c>
      <c r="I80" s="239">
        <f t="shared" si="51"/>
        <v>4399.3770909090908</v>
      </c>
      <c r="J80" s="136">
        <f t="shared" si="54"/>
        <v>4839.3148000000001</v>
      </c>
      <c r="K80" s="137">
        <f>'SEQ Oct 2021'!BB58</f>
        <v>0</v>
      </c>
      <c r="L80" s="137">
        <f>'SEQ Oct 2021'!BC58</f>
        <v>0</v>
      </c>
      <c r="M80" s="137">
        <f>'SEQ Oct 2021'!BD58</f>
        <v>0</v>
      </c>
      <c r="N80" s="137">
        <f>'SEQ Oct 2021'!BE58</f>
        <v>0</v>
      </c>
      <c r="O80" s="144" t="str">
        <f t="shared" si="60"/>
        <v>No discount</v>
      </c>
      <c r="P80" s="226" t="str">
        <f t="shared" si="56"/>
        <v>Inclusive</v>
      </c>
      <c r="Q80" s="240">
        <f t="shared" si="57"/>
        <v>4399.3770909090908</v>
      </c>
      <c r="R80" s="240">
        <f t="shared" si="58"/>
        <v>4399.3770909090908</v>
      </c>
      <c r="S80" s="136">
        <f t="shared" si="59"/>
        <v>4839.3148000000001</v>
      </c>
      <c r="T80" s="136">
        <f t="shared" si="59"/>
        <v>4839.3148000000001</v>
      </c>
      <c r="U80" s="160">
        <f>'SEQ Oct 2021'!BL58</f>
        <v>0</v>
      </c>
      <c r="V80" s="161" t="str">
        <f>'SEQ Oct 2021'!BM58</f>
        <v>n</v>
      </c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7"/>
      <c r="AL80" s="297"/>
      <c r="AM80" s="297"/>
      <c r="AN80" s="297"/>
      <c r="AO80" s="297"/>
    </row>
    <row r="81" spans="1:41" ht="14" x14ac:dyDescent="0.15">
      <c r="A81" s="131" t="str">
        <f>'SEQ Oct 2021'!K59</f>
        <v>Energy Locals</v>
      </c>
      <c r="B81" s="132" t="str">
        <f>'SEQ Oct 2021'!L59</f>
        <v>Business Member</v>
      </c>
      <c r="C81" s="133">
        <f>IF('SEQ Oct 2021'!BP59=0,91*'SEQ Oct 2021'!M59/100,(91*'SEQ Oct 2021'!M59/100)+'SEQ Oct 2021'!BP59/4)</f>
        <v>166.17272727272726</v>
      </c>
      <c r="D81" s="133">
        <f>IF('SEQ Oct 2021'!O59="",$C$70*$C$71*'SEQ Oct 2021'!N59/100,IF($C$70*$C$71&gt;='SEQ Oct 2021'!P59,('SEQ Oct 2021'!P59*'SEQ Oct 2021'!N59/100),($C$70*$C$71*'SEQ Oct 2021'!N59/100)))</f>
        <v>715.90909090909088</v>
      </c>
      <c r="E81" s="133">
        <f>IF(AND('SEQ Oct 2021'!R59&gt;0,'SEQ Oct 2021'!T59&gt;0),IF(($C$70*$C$71&lt;'SEQ Oct 2021'!T59),(0),($C$70*$C$71-'SEQ Oct 2021'!T59)*'SEQ Oct 2021'!U59/100),IF(AND('SEQ Oct 2021'!R59&gt;0,'SEQ Oct 2021'!T59=""),IF(($C$70*$C$71&lt;'SEQ Oct 2021'!R59+'SEQ Oct 2021'!P59),(0),(($C$70*$C$71-('SEQ Oct 2021'!R59+'SEQ Oct 2021'!P59))*'SEQ Oct 2021'!S59/100)),IF(AND('SEQ Oct 2021'!P59&gt;0,'SEQ Oct 2021'!R59=""&gt;0),IF(($C$70*$C$71&lt;'SEQ Oct 2021'!P59),(0),($C$70*$C$71-'SEQ Oct 2021'!P59)*'SEQ Oct 2021'!Q59/100),0)))</f>
        <v>0</v>
      </c>
      <c r="F81" s="134">
        <f>($C$70*$C$72)*'SEQ Oct 2021'!W59/100</f>
        <v>245.45454545454544</v>
      </c>
      <c r="G81" s="135">
        <f t="shared" si="52"/>
        <v>1127.5363636363636</v>
      </c>
      <c r="H81" s="239">
        <f t="shared" si="53"/>
        <v>3845.4545454545455</v>
      </c>
      <c r="I81" s="239">
        <f t="shared" si="51"/>
        <v>4510.1454545454544</v>
      </c>
      <c r="J81" s="136">
        <f t="shared" si="54"/>
        <v>4961.16</v>
      </c>
      <c r="K81" s="137">
        <f>'SEQ Oct 2021'!BB59</f>
        <v>0</v>
      </c>
      <c r="L81" s="137">
        <f>'SEQ Oct 2021'!BC59</f>
        <v>0</v>
      </c>
      <c r="M81" s="137">
        <f>'SEQ Oct 2021'!BD59</f>
        <v>0</v>
      </c>
      <c r="N81" s="137">
        <f>'SEQ Oct 2021'!BE59</f>
        <v>0</v>
      </c>
      <c r="O81" s="144" t="str">
        <f t="shared" si="60"/>
        <v>No discount</v>
      </c>
      <c r="P81" s="226" t="str">
        <f t="shared" si="56"/>
        <v>Exclusive</v>
      </c>
      <c r="Q81" s="240">
        <f t="shared" si="57"/>
        <v>4510.1454545454544</v>
      </c>
      <c r="R81" s="240">
        <f t="shared" si="58"/>
        <v>4510.1454545454544</v>
      </c>
      <c r="S81" s="136">
        <f t="shared" si="59"/>
        <v>4961.16</v>
      </c>
      <c r="T81" s="136">
        <f t="shared" si="59"/>
        <v>4961.16</v>
      </c>
      <c r="U81" s="160">
        <f>'SEQ Oct 2021'!BL59</f>
        <v>0</v>
      </c>
      <c r="V81" s="161" t="str">
        <f>'SEQ Oct 2021'!BM59</f>
        <v>n</v>
      </c>
      <c r="W81" s="297"/>
      <c r="X81" s="297"/>
      <c r="Y81" s="297"/>
      <c r="Z81" s="297"/>
      <c r="AA81" s="297"/>
      <c r="AB81" s="297"/>
      <c r="AC81" s="297"/>
      <c r="AD81" s="297"/>
      <c r="AE81" s="297"/>
      <c r="AF81" s="297"/>
      <c r="AG81" s="297"/>
      <c r="AH81" s="297"/>
      <c r="AI81" s="297"/>
      <c r="AJ81" s="297"/>
      <c r="AK81" s="297"/>
      <c r="AL81" s="297"/>
      <c r="AM81" s="297"/>
      <c r="AN81" s="297"/>
      <c r="AO81" s="297"/>
    </row>
    <row r="82" spans="1:41" ht="14" x14ac:dyDescent="0.15">
      <c r="A82" s="131" t="str">
        <f>'SEQ Oct 2021'!K60</f>
        <v>Simply Energy</v>
      </c>
      <c r="B82" s="132" t="str">
        <f>'SEQ Oct 2021'!L60</f>
        <v>Business Saver</v>
      </c>
      <c r="C82" s="133">
        <f>IF('SEQ Oct 2021'!BP60=0,91*'SEQ Oct 2021'!M60/100,(91*'SEQ Oct 2021'!M60/100)+'SEQ Oct 2021'!BP60/4)</f>
        <v>112.12027272727272</v>
      </c>
      <c r="D82" s="133">
        <f>IF('SEQ Oct 2021'!O60="",$C$70*$C$71*'SEQ Oct 2021'!N60/100,IF($C$70*$C$71&gt;='SEQ Oct 2021'!P60,('SEQ Oct 2021'!P60*'SEQ Oct 2021'!N60/100),($C$70*$C$71*'SEQ Oct 2021'!N60/100)))</f>
        <v>848.90909090909088</v>
      </c>
      <c r="E82" s="133">
        <f>IF(AND('SEQ Oct 2021'!R60&gt;0,'SEQ Oct 2021'!T60&gt;0),IF(($C$70*$C$71&lt;'SEQ Oct 2021'!T60),(0),($C$70*$C$71-'SEQ Oct 2021'!T60)*'SEQ Oct 2021'!U60/100),IF(AND('SEQ Oct 2021'!R60&gt;0,'SEQ Oct 2021'!T60=""),IF(($C$70*$C$71&lt;'SEQ Oct 2021'!R60+'SEQ Oct 2021'!P60),(0),(($C$70*$C$71-('SEQ Oct 2021'!R60+'SEQ Oct 2021'!P60))*'SEQ Oct 2021'!S60/100)),IF(AND('SEQ Oct 2021'!P60&gt;0,'SEQ Oct 2021'!R60=""&gt;0),IF(($C$70*$C$71&lt;'SEQ Oct 2021'!P60),(0),($C$70*$C$71-'SEQ Oct 2021'!P60)*'SEQ Oct 2021'!Q60/100),0)))</f>
        <v>0</v>
      </c>
      <c r="F82" s="134">
        <f>($C$70*$C$72)*'SEQ Oct 2021'!W60/100</f>
        <v>296.0454545454545</v>
      </c>
      <c r="G82" s="135">
        <f t="shared" si="52"/>
        <v>1257.074818181818</v>
      </c>
      <c r="H82" s="239">
        <f t="shared" si="53"/>
        <v>4579.8181818181811</v>
      </c>
      <c r="I82" s="239">
        <f t="shared" si="51"/>
        <v>5028.2992727272722</v>
      </c>
      <c r="J82" s="136">
        <f t="shared" si="54"/>
        <v>5531.1291999999994</v>
      </c>
      <c r="K82" s="137">
        <f>'SEQ Oct 2021'!BB60</f>
        <v>22</v>
      </c>
      <c r="L82" s="137">
        <f>'SEQ Oct 2021'!BC60</f>
        <v>0</v>
      </c>
      <c r="M82" s="137">
        <f>'SEQ Oct 2021'!BD60</f>
        <v>0</v>
      </c>
      <c r="N82" s="137">
        <f>'SEQ Oct 2021'!BE60</f>
        <v>0</v>
      </c>
      <c r="O82" s="144" t="str">
        <f t="shared" si="60"/>
        <v>Guaranteed off bill</v>
      </c>
      <c r="P82" s="226" t="str">
        <f t="shared" si="56"/>
        <v>Exclusive</v>
      </c>
      <c r="Q82" s="240">
        <f t="shared" si="57"/>
        <v>3922.0734327272721</v>
      </c>
      <c r="R82" s="240">
        <f t="shared" si="58"/>
        <v>3922.0734327272721</v>
      </c>
      <c r="S82" s="136">
        <f t="shared" si="59"/>
        <v>4314.2807759999996</v>
      </c>
      <c r="T82" s="136">
        <f t="shared" si="59"/>
        <v>4314.2807759999996</v>
      </c>
      <c r="U82" s="160">
        <f>'SEQ Oct 2021'!BL60</f>
        <v>0</v>
      </c>
      <c r="V82" s="161" t="str">
        <f>'SEQ Oct 2021'!BM60</f>
        <v>n</v>
      </c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7"/>
      <c r="AL82" s="297"/>
      <c r="AM82" s="297"/>
      <c r="AN82" s="297"/>
      <c r="AO82" s="297"/>
    </row>
    <row r="83" spans="1:41" ht="14" x14ac:dyDescent="0.15">
      <c r="A83" s="131" t="str">
        <f>'SEQ Oct 2021'!K61</f>
        <v>Alinta Energy</v>
      </c>
      <c r="B83" s="132" t="str">
        <f>'SEQ Oct 2021'!L61</f>
        <v>BusinessDeal</v>
      </c>
      <c r="C83" s="133">
        <f>IF('SEQ Oct 2021'!BP61=0,91*'SEQ Oct 2021'!M61/100,(91*'SEQ Oct 2021'!M61/100)+'SEQ Oct 2021'!BP61/4)</f>
        <v>100.09999999999998</v>
      </c>
      <c r="D83" s="133">
        <f>IF('SEQ Oct 2021'!O61="",$C$70*$C$71*'SEQ Oct 2021'!N61/100,IF($C$70*$C$71&gt;='SEQ Oct 2021'!P61,('SEQ Oct 2021'!P61*'SEQ Oct 2021'!N61/100),($C$70*$C$71*'SEQ Oct 2021'!N61/100)))</f>
        <v>740.72727272727275</v>
      </c>
      <c r="E83" s="133">
        <f>IF(AND('SEQ Oct 2021'!R61&gt;0,'SEQ Oct 2021'!T61&gt;0),IF(($C$70*$C$71&lt;'SEQ Oct 2021'!T61),(0),($C$70*$C$71-'SEQ Oct 2021'!T61)*'SEQ Oct 2021'!U61/100),IF(AND('SEQ Oct 2021'!R61&gt;0,'SEQ Oct 2021'!T61=""),IF(($C$70*$C$71&lt;'SEQ Oct 2021'!R61+'SEQ Oct 2021'!P61),(0),(($C$70*$C$71-('SEQ Oct 2021'!R61+'SEQ Oct 2021'!P61))*'SEQ Oct 2021'!S61/100)),IF(AND('SEQ Oct 2021'!P61&gt;0,'SEQ Oct 2021'!R61=""&gt;0),IF(($C$70*$C$71&lt;'SEQ Oct 2021'!P61),(0),($C$70*$C$71-'SEQ Oct 2021'!P61)*'SEQ Oct 2021'!Q61/100),0)))</f>
        <v>0</v>
      </c>
      <c r="F83" s="134">
        <f>($C$70*$C$72)*'SEQ Oct 2021'!W61/100</f>
        <v>257.86363636363637</v>
      </c>
      <c r="G83" s="135">
        <f t="shared" si="52"/>
        <v>1098.6909090909091</v>
      </c>
      <c r="H83" s="239">
        <f t="shared" si="53"/>
        <v>3994.3636363636365</v>
      </c>
      <c r="I83" s="239">
        <f t="shared" si="51"/>
        <v>4394.7636363636366</v>
      </c>
      <c r="J83" s="136">
        <f t="shared" si="54"/>
        <v>4834.2400000000007</v>
      </c>
      <c r="K83" s="137">
        <f>'SEQ Oct 2021'!BB61</f>
        <v>0</v>
      </c>
      <c r="L83" s="137">
        <f>'SEQ Oct 2021'!BC61</f>
        <v>0</v>
      </c>
      <c r="M83" s="137">
        <f>'SEQ Oct 2021'!BD61</f>
        <v>0</v>
      </c>
      <c r="N83" s="137">
        <f>'SEQ Oct 2021'!BE61</f>
        <v>0</v>
      </c>
      <c r="O83" s="144" t="str">
        <f t="shared" si="60"/>
        <v>No discount</v>
      </c>
      <c r="P83" s="226" t="str">
        <f t="shared" si="56"/>
        <v>Exclusive</v>
      </c>
      <c r="Q83" s="240">
        <f t="shared" si="57"/>
        <v>4394.7636363636366</v>
      </c>
      <c r="R83" s="240">
        <f t="shared" si="58"/>
        <v>4394.7636363636366</v>
      </c>
      <c r="S83" s="136">
        <f t="shared" si="59"/>
        <v>4834.2400000000007</v>
      </c>
      <c r="T83" s="136">
        <f t="shared" si="59"/>
        <v>4834.2400000000007</v>
      </c>
      <c r="U83" s="160">
        <f>'SEQ Oct 2021'!BL61</f>
        <v>0</v>
      </c>
      <c r="V83" s="161" t="str">
        <f>'SEQ Oct 2021'!BM61</f>
        <v>n</v>
      </c>
      <c r="W83" s="297"/>
      <c r="X83" s="297"/>
      <c r="Y83" s="297"/>
      <c r="Z83" s="297"/>
      <c r="AA83" s="297"/>
      <c r="AB83" s="297"/>
      <c r="AC83" s="297"/>
      <c r="AD83" s="297"/>
      <c r="AE83" s="297"/>
      <c r="AF83" s="297"/>
      <c r="AG83" s="297"/>
      <c r="AH83" s="297"/>
      <c r="AI83" s="297"/>
      <c r="AJ83" s="297"/>
      <c r="AK83" s="297"/>
      <c r="AL83" s="297"/>
      <c r="AM83" s="297"/>
      <c r="AN83" s="297"/>
      <c r="AO83" s="297"/>
    </row>
    <row r="84" spans="1:41" ht="14" x14ac:dyDescent="0.15">
      <c r="A84" s="131" t="str">
        <f>'SEQ Oct 2021'!K62</f>
        <v>1st Energy</v>
      </c>
      <c r="B84" s="132" t="str">
        <f>'SEQ Oct 2021'!L62</f>
        <v>1st Saver Plus</v>
      </c>
      <c r="C84" s="133">
        <f>IF('SEQ Oct 2021'!BP62=0,91*'SEQ Oct 2021'!M62/100,(91*'SEQ Oct 2021'!M62/100)+'SEQ Oct 2021'!BP62/4)</f>
        <v>135.59</v>
      </c>
      <c r="D84" s="133">
        <f>IF('SEQ Oct 2021'!O62="",$C$70*$C$71*'SEQ Oct 2021'!N62/100,IF($C$70*$C$71&gt;='SEQ Oct 2021'!P62,('SEQ Oct 2021'!P62*'SEQ Oct 2021'!N62/100),($C$70*$C$71*'SEQ Oct 2021'!N62/100)))</f>
        <v>793.86363636363637</v>
      </c>
      <c r="E84" s="133">
        <f>IF(AND('SEQ Oct 2021'!R62&gt;0,'SEQ Oct 2021'!T62&gt;0),IF(($C$70*$C$71&lt;'SEQ Oct 2021'!T62),(0),($C$70*$C$71-'SEQ Oct 2021'!T62)*'SEQ Oct 2021'!U62/100),IF(AND('SEQ Oct 2021'!R62&gt;0,'SEQ Oct 2021'!T62=""),IF(($C$70*$C$71&lt;'SEQ Oct 2021'!R62+'SEQ Oct 2021'!P62),(0),(($C$70*$C$71-('SEQ Oct 2021'!R62+'SEQ Oct 2021'!P62))*'SEQ Oct 2021'!S62/100)),IF(AND('SEQ Oct 2021'!P62&gt;0,'SEQ Oct 2021'!R62=""&gt;0),IF(($C$70*$C$71&lt;'SEQ Oct 2021'!P62),(0),($C$70*$C$71-'SEQ Oct 2021'!P62)*'SEQ Oct 2021'!Q62/100),0)))</f>
        <v>0</v>
      </c>
      <c r="F84" s="134">
        <f>($C$70*$C$72)*'SEQ Oct 2021'!W62/100</f>
        <v>286.22727272727269</v>
      </c>
      <c r="G84" s="135">
        <f t="shared" si="52"/>
        <v>1215.6809090909092</v>
      </c>
      <c r="H84" s="239">
        <f t="shared" si="53"/>
        <v>4320.3636363636369</v>
      </c>
      <c r="I84" s="239">
        <f t="shared" si="51"/>
        <v>4862.7236363636366</v>
      </c>
      <c r="J84" s="136">
        <f t="shared" si="54"/>
        <v>5348.996000000001</v>
      </c>
      <c r="K84" s="137">
        <f>'SEQ Oct 2021'!BB62</f>
        <v>0</v>
      </c>
      <c r="L84" s="137">
        <f>'SEQ Oct 2021'!BC62</f>
        <v>0</v>
      </c>
      <c r="M84" s="137">
        <f>'SEQ Oct 2021'!BD62</f>
        <v>10</v>
      </c>
      <c r="N84" s="137">
        <f>'SEQ Oct 2021'!BE62</f>
        <v>0</v>
      </c>
      <c r="O84" s="144" t="str">
        <f t="shared" si="60"/>
        <v>Pay-on-time off bill</v>
      </c>
      <c r="P84" s="226" t="str">
        <f t="shared" si="56"/>
        <v>Exclusive</v>
      </c>
      <c r="Q84" s="240">
        <f t="shared" ref="Q84" si="61">IF(AND(O84="Guaranteed off bill",P84="Inclusive"),((I84*1.1)-((I84*1.1)*K84/100))/1.1,IF(AND(O84="Guaranteed off usage",P84="Inclusive"),((I84*1.1)-((H84*1.1)*L84/100))/1.1,IF(AND(O84="Guaranteed off bill",P84="Exclusive"),I84-(I84*K84/100),IF(AND(O84="Guaranteed off usage",P84="Exclusive"),I84-(H84*L84/100),IF(P84="Inclusive",((I84*1.1))/1.1,I84)))))</f>
        <v>4862.7236363636366</v>
      </c>
      <c r="R84" s="240">
        <f t="shared" ref="R84" si="62">IF(AND(O84="Pay-on-time off bill",P84="Inclusive"),((Q84*1.1)-((Q84*1.1)*M84/100))/1.1,IF(AND(O84="Pay-on-time off usage",P84="Inclusive"),((Q84*1.1)-((H84*1.1)*N84/100))/1.1,IF(AND(O84="Pay-on-time off bill",P84="Exclusive"),Q84-(Q84*M84/100),IF(AND(O84="Pay-on-time off usage",P84="Exclusive"),Q84-(H84*N84/100),IF(P84="Inclusive",((Q84*1.1))/1.1,Q84)))))</f>
        <v>4376.4512727272731</v>
      </c>
      <c r="S84" s="136">
        <f t="shared" si="59"/>
        <v>5348.996000000001</v>
      </c>
      <c r="T84" s="136">
        <f t="shared" si="59"/>
        <v>4814.0964000000013</v>
      </c>
      <c r="U84" s="160">
        <f>'SEQ Oct 2021'!BL62</f>
        <v>0</v>
      </c>
      <c r="V84" s="161" t="str">
        <f>'SEQ Oct 2021'!BM62</f>
        <v>n</v>
      </c>
      <c r="W84" s="297"/>
      <c r="X84" s="297"/>
      <c r="Y84" s="297"/>
      <c r="Z84" s="297"/>
      <c r="AA84" s="297"/>
      <c r="AB84" s="297"/>
      <c r="AC84" s="297"/>
      <c r="AD84" s="297"/>
      <c r="AE84" s="297"/>
      <c r="AF84" s="297"/>
      <c r="AG84" s="297"/>
      <c r="AH84" s="297"/>
      <c r="AI84" s="297"/>
      <c r="AJ84" s="297"/>
      <c r="AK84" s="297"/>
      <c r="AL84" s="297"/>
      <c r="AM84" s="297"/>
      <c r="AN84" s="297"/>
      <c r="AO84" s="297"/>
    </row>
    <row r="85" spans="1:41" ht="14" x14ac:dyDescent="0.15">
      <c r="A85" s="131" t="str">
        <f>'SEQ Oct 2021'!K63</f>
        <v>Next Business Energy</v>
      </c>
      <c r="B85" s="132" t="str">
        <f>'SEQ Oct 2021'!L63</f>
        <v xml:space="preserve">Assured </v>
      </c>
      <c r="C85" s="133">
        <f>IF('SEQ Oct 2021'!BP63=0,91*'SEQ Oct 2021'!M63/100,(91*'SEQ Oct 2021'!M63/100)+'SEQ Oct 2021'!BP63/4)</f>
        <v>104.64999999999998</v>
      </c>
      <c r="D85" s="133">
        <f>IF('SEQ Oct 2021'!O63="",$C$70*$C$71*'SEQ Oct 2021'!N63/100,IF($C$70*$C$71&gt;='SEQ Oct 2021'!P63,('SEQ Oct 2021'!P63*'SEQ Oct 2021'!N63/100),($C$70*$C$71*'SEQ Oct 2021'!N63/100)))</f>
        <v>700</v>
      </c>
      <c r="E85" s="133">
        <f>IF(AND('SEQ Oct 2021'!R63&gt;0,'SEQ Oct 2021'!T63&gt;0),IF(($C$70*$C$71&lt;'SEQ Oct 2021'!T63),(0),($C$70*$C$71-'SEQ Oct 2021'!T63)*'SEQ Oct 2021'!U63/100),IF(AND('SEQ Oct 2021'!R63&gt;0,'SEQ Oct 2021'!T63=""),IF(($C$70*$C$71&lt;'SEQ Oct 2021'!R63+'SEQ Oct 2021'!P63),(0),(($C$70*$C$71-('SEQ Oct 2021'!R63+'SEQ Oct 2021'!P63))*'SEQ Oct 2021'!S63/100)),IF(AND('SEQ Oct 2021'!P63&gt;0,'SEQ Oct 2021'!R63=""&gt;0),IF(($C$70*$C$71&lt;'SEQ Oct 2021'!P63),(0),($C$70*$C$71-'SEQ Oct 2021'!P63)*'SEQ Oct 2021'!Q63/100),0)))</f>
        <v>0</v>
      </c>
      <c r="F85" s="134">
        <f>($C$70*$C$72)*'SEQ Oct 2021'!W63/100</f>
        <v>284.99999999999994</v>
      </c>
      <c r="G85" s="135">
        <f t="shared" si="52"/>
        <v>1089.6499999999999</v>
      </c>
      <c r="H85" s="239">
        <f t="shared" si="53"/>
        <v>3939.9999999999995</v>
      </c>
      <c r="I85" s="239">
        <f t="shared" si="51"/>
        <v>4358.5999999999995</v>
      </c>
      <c r="J85" s="136">
        <f t="shared" si="54"/>
        <v>4794.46</v>
      </c>
      <c r="K85" s="137">
        <f>'SEQ Oct 2021'!BB63</f>
        <v>0</v>
      </c>
      <c r="L85" s="137">
        <f>'SEQ Oct 2021'!BC63</f>
        <v>0</v>
      </c>
      <c r="M85" s="137">
        <f>'SEQ Oct 2021'!BD63</f>
        <v>0</v>
      </c>
      <c r="N85" s="137">
        <f>'SEQ Oct 2021'!BE63</f>
        <v>0</v>
      </c>
      <c r="O85" s="144" t="str">
        <f t="shared" si="60"/>
        <v>No discount</v>
      </c>
      <c r="P85" s="226" t="str">
        <f t="shared" si="56"/>
        <v>Exclusive</v>
      </c>
      <c r="Q85" s="240">
        <f t="shared" si="57"/>
        <v>4358.5999999999995</v>
      </c>
      <c r="R85" s="240">
        <f t="shared" si="58"/>
        <v>4358.5999999999995</v>
      </c>
      <c r="S85" s="136">
        <f t="shared" si="59"/>
        <v>4794.46</v>
      </c>
      <c r="T85" s="136">
        <f t="shared" si="59"/>
        <v>4794.46</v>
      </c>
      <c r="U85" s="160">
        <f>'SEQ Oct 2021'!BL63</f>
        <v>0</v>
      </c>
      <c r="V85" s="161" t="str">
        <f>'SEQ Oct 2021'!BM63</f>
        <v>n</v>
      </c>
      <c r="W85" s="297"/>
      <c r="X85" s="297"/>
      <c r="Y85" s="297"/>
      <c r="Z85" s="297"/>
      <c r="AA85" s="297"/>
      <c r="AB85" s="297"/>
      <c r="AC85" s="297"/>
      <c r="AD85" s="297"/>
      <c r="AE85" s="297"/>
      <c r="AF85" s="297"/>
      <c r="AG85" s="297"/>
      <c r="AH85" s="297"/>
      <c r="AI85" s="297"/>
      <c r="AJ85" s="297"/>
      <c r="AK85" s="297"/>
      <c r="AL85" s="297"/>
      <c r="AM85" s="297"/>
      <c r="AN85" s="297"/>
      <c r="AO85" s="297"/>
    </row>
    <row r="86" spans="1:41" ht="14" x14ac:dyDescent="0.15">
      <c r="A86" s="131" t="str">
        <f>'SEQ Oct 2021'!K64</f>
        <v>Red Energy</v>
      </c>
      <c r="B86" s="132" t="str">
        <f>'SEQ Oct 2021'!L64</f>
        <v>Red Business Saver</v>
      </c>
      <c r="C86" s="133">
        <f>IF('SEQ Oct 2021'!BP64=0,91*'SEQ Oct 2021'!M64/100,(91*'SEQ Oct 2021'!M64/100)+'SEQ Oct 2021'!BP64/4)</f>
        <v>107.744</v>
      </c>
      <c r="D86" s="133">
        <f>IF('SEQ Oct 2021'!O64="",$C$70*$C$71*'SEQ Oct 2021'!N64/100,IF($C$70*$C$71&gt;='SEQ Oct 2021'!P64,('SEQ Oct 2021'!P64*'SEQ Oct 2021'!N64/100),($C$70*$C$71*'SEQ Oct 2021'!N64/100)))</f>
        <v>730.86363636363637</v>
      </c>
      <c r="E86" s="133">
        <f>IF(AND('SEQ Oct 2021'!R64&gt;0,'SEQ Oct 2021'!T64&gt;0),IF(($C$70*$C$71&lt;'SEQ Oct 2021'!T64),(0),($C$70*$C$71-'SEQ Oct 2021'!T64)*'SEQ Oct 2021'!U64/100),IF(AND('SEQ Oct 2021'!R64&gt;0,'SEQ Oct 2021'!T64=""),IF(($C$70*$C$71&lt;'SEQ Oct 2021'!R64+'SEQ Oct 2021'!P64),(0),(($C$70*$C$71-('SEQ Oct 2021'!R64+'SEQ Oct 2021'!P64))*'SEQ Oct 2021'!S64/100)),IF(AND('SEQ Oct 2021'!P64&gt;0,'SEQ Oct 2021'!R64=""&gt;0),IF(($C$70*$C$71&lt;'SEQ Oct 2021'!P64),(0),($C$70*$C$71-'SEQ Oct 2021'!P64)*'SEQ Oct 2021'!Q64/100),0)))</f>
        <v>0</v>
      </c>
      <c r="F86" s="134">
        <f>($C$70*$C$72)*'SEQ Oct 2021'!W64/100</f>
        <v>252.81818181818176</v>
      </c>
      <c r="G86" s="135">
        <f t="shared" si="52"/>
        <v>1091.4258181818182</v>
      </c>
      <c r="H86" s="239">
        <f t="shared" si="53"/>
        <v>3934.7272727272725</v>
      </c>
      <c r="I86" s="239">
        <f t="shared" si="51"/>
        <v>4365.7032727272726</v>
      </c>
      <c r="J86" s="136">
        <f t="shared" si="54"/>
        <v>4802.2736000000004</v>
      </c>
      <c r="K86" s="137">
        <f>'SEQ Oct 2021'!BB64</f>
        <v>0</v>
      </c>
      <c r="L86" s="137">
        <f>'SEQ Oct 2021'!BC64</f>
        <v>0</v>
      </c>
      <c r="M86" s="137">
        <f>'SEQ Oct 2021'!BD64</f>
        <v>0</v>
      </c>
      <c r="N86" s="137">
        <f>'SEQ Oct 2021'!BE64</f>
        <v>0</v>
      </c>
      <c r="O86" s="144" t="str">
        <f t="shared" si="60"/>
        <v>No discount</v>
      </c>
      <c r="P86" s="226" t="str">
        <f t="shared" si="56"/>
        <v>Inclusive</v>
      </c>
      <c r="Q86" s="240">
        <f t="shared" si="57"/>
        <v>4365.7032727272726</v>
      </c>
      <c r="R86" s="240">
        <f t="shared" si="58"/>
        <v>4365.7032727272726</v>
      </c>
      <c r="S86" s="136">
        <f t="shared" si="59"/>
        <v>4802.2736000000004</v>
      </c>
      <c r="T86" s="136">
        <f t="shared" si="59"/>
        <v>4802.2736000000004</v>
      </c>
      <c r="U86" s="160">
        <f>'SEQ Oct 2021'!BL64</f>
        <v>0</v>
      </c>
      <c r="V86" s="161" t="str">
        <f>'SEQ Oct 2021'!BM64</f>
        <v>n</v>
      </c>
      <c r="W86" s="297"/>
      <c r="X86" s="297"/>
      <c r="Y86" s="297"/>
      <c r="Z86" s="297"/>
      <c r="AA86" s="297"/>
      <c r="AB86" s="297"/>
      <c r="AC86" s="297"/>
      <c r="AD86" s="297"/>
      <c r="AE86" s="297"/>
      <c r="AF86" s="297"/>
      <c r="AG86" s="297"/>
      <c r="AH86" s="297"/>
      <c r="AI86" s="297"/>
      <c r="AJ86" s="297"/>
      <c r="AK86" s="297"/>
      <c r="AL86" s="297"/>
      <c r="AM86" s="297"/>
      <c r="AN86" s="297"/>
      <c r="AO86" s="297"/>
    </row>
    <row r="87" spans="1:41" ht="14" x14ac:dyDescent="0.15">
      <c r="A87" s="131" t="str">
        <f>'SEQ Oct 2021'!K65</f>
        <v>Blue NRG</v>
      </c>
      <c r="B87" s="132" t="str">
        <f>'SEQ Oct 2021'!L65</f>
        <v>Blue Business Lightning</v>
      </c>
      <c r="C87" s="133">
        <f>IF('SEQ Oct 2021'!BP65=0,91*'SEQ Oct 2021'!M65/100,(91*'SEQ Oct 2021'!M65/100)+'SEQ Oct 2021'!BP65/4)</f>
        <v>111.68181818181819</v>
      </c>
      <c r="D87" s="133">
        <f>IF('SEQ Oct 2021'!O65="",$C$70*$C$71*'SEQ Oct 2021'!N65/100,IF($C$70*$C$71&gt;='SEQ Oct 2021'!P65,('SEQ Oct 2021'!P65*'SEQ Oct 2021'!N65/100),($C$70*$C$71*'SEQ Oct 2021'!N65/100)))</f>
        <v>795.77272727272725</v>
      </c>
      <c r="E87" s="133">
        <f>IF(AND('SEQ Oct 2021'!R65&gt;0,'SEQ Oct 2021'!T65&gt;0),IF(($C$70*$C$71&lt;'SEQ Oct 2021'!T65),(0),($C$70*$C$71-'SEQ Oct 2021'!T65)*'SEQ Oct 2021'!U65/100),IF(AND('SEQ Oct 2021'!R65&gt;0,'SEQ Oct 2021'!T65=""),IF(($C$70*$C$71&lt;'SEQ Oct 2021'!R65+'SEQ Oct 2021'!P65),(0),(($C$70*$C$71-('SEQ Oct 2021'!R65+'SEQ Oct 2021'!P65))*'SEQ Oct 2021'!S65/100)),IF(AND('SEQ Oct 2021'!P65&gt;0,'SEQ Oct 2021'!R65=""&gt;0),IF(($C$70*$C$71&lt;'SEQ Oct 2021'!P65),(0),($C$70*$C$71-'SEQ Oct 2021'!P65)*'SEQ Oct 2021'!Q65/100),0)))</f>
        <v>0</v>
      </c>
      <c r="F87" s="134">
        <f>($C$70*$C$72)*'SEQ Oct 2021'!W65/100</f>
        <v>233.86363636363632</v>
      </c>
      <c r="G87" s="135">
        <f t="shared" si="52"/>
        <v>1141.3181818181818</v>
      </c>
      <c r="H87" s="239">
        <f t="shared" si="53"/>
        <v>4118.545454545454</v>
      </c>
      <c r="I87" s="239">
        <f t="shared" si="51"/>
        <v>4565.272727272727</v>
      </c>
      <c r="J87" s="136">
        <f t="shared" si="54"/>
        <v>5021.8</v>
      </c>
      <c r="K87" s="137">
        <f>'SEQ Oct 2021'!BB65</f>
        <v>0</v>
      </c>
      <c r="L87" s="137">
        <f>'SEQ Oct 2021'!BC65</f>
        <v>0</v>
      </c>
      <c r="M87" s="137">
        <f>'SEQ Oct 2021'!BD65</f>
        <v>0</v>
      </c>
      <c r="N87" s="137">
        <f>'SEQ Oct 2021'!BE65</f>
        <v>0</v>
      </c>
      <c r="O87" s="144" t="str">
        <f t="shared" si="60"/>
        <v>No discount</v>
      </c>
      <c r="P87" s="226" t="str">
        <f t="shared" si="56"/>
        <v>Exclusive</v>
      </c>
      <c r="Q87" s="240">
        <f t="shared" si="57"/>
        <v>4565.272727272727</v>
      </c>
      <c r="R87" s="240">
        <f t="shared" si="58"/>
        <v>4565.272727272727</v>
      </c>
      <c r="S87" s="136">
        <f t="shared" si="59"/>
        <v>5021.8</v>
      </c>
      <c r="T87" s="136">
        <f t="shared" si="59"/>
        <v>5021.8</v>
      </c>
      <c r="U87" s="160">
        <f>'SEQ Oct 2021'!BL65</f>
        <v>0</v>
      </c>
      <c r="V87" s="161" t="str">
        <f>'SEQ Oct 2021'!BM65</f>
        <v>n</v>
      </c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297"/>
      <c r="AM87" s="297"/>
      <c r="AN87" s="297"/>
      <c r="AO87" s="297"/>
    </row>
    <row r="88" spans="1:41" ht="14" x14ac:dyDescent="0.15">
      <c r="A88" s="131" t="str">
        <f>'SEQ Oct 2021'!K66</f>
        <v>Locality Planning Energy</v>
      </c>
      <c r="B88" s="132" t="str">
        <f>'SEQ Oct 2021'!L66</f>
        <v>Business Advantage</v>
      </c>
      <c r="C88" s="133">
        <f>IF('SEQ Oct 2021'!BP66=0,91*'SEQ Oct 2021'!M66/100,(91*'SEQ Oct 2021'!M66/100)+'SEQ Oct 2021'!BP66/4)</f>
        <v>109.19999999999999</v>
      </c>
      <c r="D88" s="133">
        <f>IF('SEQ Oct 2021'!O66="",$C$70*$C$71*'SEQ Oct 2021'!N66/100,IF($C$70*$C$71&gt;='SEQ Oct 2021'!P66,('SEQ Oct 2021'!P66*'SEQ Oct 2021'!N66/100),($C$70*$C$71*'SEQ Oct 2021'!N66/100)))</f>
        <v>683.13636363636351</v>
      </c>
      <c r="E88" s="133">
        <f>IF(AND('SEQ Oct 2021'!R66&gt;0,'SEQ Oct 2021'!T66&gt;0),IF(($C$70*$C$71&lt;'SEQ Oct 2021'!T66),(0),($C$70*$C$71-'SEQ Oct 2021'!T66)*'SEQ Oct 2021'!U66/100),IF(AND('SEQ Oct 2021'!R66&gt;0,'SEQ Oct 2021'!T66=""),IF(($C$70*$C$71&lt;'SEQ Oct 2021'!R66+'SEQ Oct 2021'!P66),(0),(($C$70*$C$71-('SEQ Oct 2021'!R66+'SEQ Oct 2021'!P66))*'SEQ Oct 2021'!S66/100)),IF(AND('SEQ Oct 2021'!P66&gt;0,'SEQ Oct 2021'!R66=""&gt;0),IF(($C$70*$C$71&lt;'SEQ Oct 2021'!P66),(0),($C$70*$C$71-'SEQ Oct 2021'!P66)*'SEQ Oct 2021'!Q66/100),0)))</f>
        <v>0</v>
      </c>
      <c r="F88" s="134">
        <f>($C$70*$C$72)*'SEQ Oct 2021'!W66/100</f>
        <v>234</v>
      </c>
      <c r="G88" s="135">
        <f t="shared" si="52"/>
        <v>1026.3363636363636</v>
      </c>
      <c r="H88" s="239">
        <f t="shared" si="53"/>
        <v>3668.545454545454</v>
      </c>
      <c r="I88" s="239">
        <f t="shared" si="51"/>
        <v>4105.3454545454542</v>
      </c>
      <c r="J88" s="136">
        <f t="shared" si="54"/>
        <v>4515.88</v>
      </c>
      <c r="K88" s="137">
        <f>'SEQ Oct 2021'!BB66</f>
        <v>0</v>
      </c>
      <c r="L88" s="137">
        <f>'SEQ Oct 2021'!BC66</f>
        <v>0</v>
      </c>
      <c r="M88" s="137">
        <f>'SEQ Oct 2021'!BD66</f>
        <v>0</v>
      </c>
      <c r="N88" s="137">
        <f>'SEQ Oct 2021'!BE66</f>
        <v>0</v>
      </c>
      <c r="O88" s="144" t="str">
        <f t="shared" si="60"/>
        <v>No discount</v>
      </c>
      <c r="P88" s="226" t="str">
        <f t="shared" si="56"/>
        <v>Exclusive</v>
      </c>
      <c r="Q88" s="240">
        <f t="shared" si="57"/>
        <v>4105.3454545454542</v>
      </c>
      <c r="R88" s="240">
        <f t="shared" si="58"/>
        <v>4105.3454545454542</v>
      </c>
      <c r="S88" s="136">
        <f t="shared" si="59"/>
        <v>4515.88</v>
      </c>
      <c r="T88" s="136">
        <f t="shared" si="59"/>
        <v>4515.88</v>
      </c>
      <c r="U88" s="160">
        <f>'SEQ Oct 2021'!BL66</f>
        <v>0</v>
      </c>
      <c r="V88" s="161" t="str">
        <f>'SEQ Oct 2021'!BM66</f>
        <v>n</v>
      </c>
      <c r="W88" s="297"/>
      <c r="X88" s="297"/>
      <c r="Y88" s="297"/>
      <c r="Z88" s="297"/>
      <c r="AA88" s="297"/>
      <c r="AB88" s="297"/>
      <c r="AC88" s="297"/>
      <c r="AD88" s="297"/>
      <c r="AE88" s="297"/>
      <c r="AF88" s="297"/>
      <c r="AG88" s="297"/>
      <c r="AH88" s="297"/>
      <c r="AI88" s="297"/>
      <c r="AJ88" s="297"/>
      <c r="AK88" s="297"/>
      <c r="AL88" s="297"/>
      <c r="AM88" s="297"/>
      <c r="AN88" s="297"/>
      <c r="AO88" s="297"/>
    </row>
    <row r="89" spans="1:41" ht="14" x14ac:dyDescent="0.15">
      <c r="A89" s="131" t="str">
        <f>'SEQ Oct 2021'!K67</f>
        <v>CovaU</v>
      </c>
      <c r="B89" s="132" t="str">
        <f>'SEQ Oct 2021'!L67</f>
        <v>Freedom</v>
      </c>
      <c r="C89" s="133">
        <f>IF('SEQ Oct 2021'!BP67=0,91*'SEQ Oct 2021'!M67/100,(91*'SEQ Oct 2021'!M67/100)+'SEQ Oct 2021'!BP67/4)</f>
        <v>90.817999999999998</v>
      </c>
      <c r="D89" s="133">
        <f>IF('SEQ Oct 2021'!O67="",$C$70*$C$71*'SEQ Oct 2021'!N67/100,IF($C$70*$C$71&gt;='SEQ Oct 2021'!P67,('SEQ Oct 2021'!P67*'SEQ Oct 2021'!N67/100),($C$70*$C$71*'SEQ Oct 2021'!N67/100)))</f>
        <v>879.13636363636351</v>
      </c>
      <c r="E89" s="133">
        <f>IF(AND('SEQ Oct 2021'!R67&gt;0,'SEQ Oct 2021'!T67&gt;0),IF(($C$70*$C$71&lt;'SEQ Oct 2021'!T67),(0),($C$70*$C$71-'SEQ Oct 2021'!T67)*'SEQ Oct 2021'!U67/100),IF(AND('SEQ Oct 2021'!R67&gt;0,'SEQ Oct 2021'!T67=""),IF(($C$70*$C$71&lt;'SEQ Oct 2021'!R67+'SEQ Oct 2021'!P67),(0),(($C$70*$C$71-('SEQ Oct 2021'!R67+'SEQ Oct 2021'!P67))*'SEQ Oct 2021'!S67/100)),IF(AND('SEQ Oct 2021'!P67&gt;0,'SEQ Oct 2021'!R67=""&gt;0),IF(($C$70*$C$71&lt;'SEQ Oct 2021'!P67),(0),($C$70*$C$71-'SEQ Oct 2021'!P67)*'SEQ Oct 2021'!Q67/100),0)))</f>
        <v>0</v>
      </c>
      <c r="F89" s="134">
        <f>($C$70*$C$72)*'SEQ Oct 2021'!W67/100</f>
        <v>303.40909090909088</v>
      </c>
      <c r="G89" s="135">
        <f t="shared" si="52"/>
        <v>1273.3634545454543</v>
      </c>
      <c r="H89" s="239">
        <f t="shared" si="53"/>
        <v>4730.1818181818171</v>
      </c>
      <c r="I89" s="239">
        <f t="shared" si="51"/>
        <v>5093.453818181817</v>
      </c>
      <c r="J89" s="136">
        <f t="shared" si="54"/>
        <v>5602.7991999999995</v>
      </c>
      <c r="K89" s="137">
        <f>'SEQ Oct 2021'!BB67</f>
        <v>15</v>
      </c>
      <c r="L89" s="137">
        <f>'SEQ Oct 2021'!BC67</f>
        <v>0</v>
      </c>
      <c r="M89" s="137">
        <f>'SEQ Oct 2021'!BD67</f>
        <v>0</v>
      </c>
      <c r="N89" s="137">
        <f>'SEQ Oct 2021'!BE67</f>
        <v>0</v>
      </c>
      <c r="O89" s="144" t="str">
        <f t="shared" si="60"/>
        <v>Guaranteed off bill</v>
      </c>
      <c r="P89" s="226" t="str">
        <f t="shared" si="56"/>
        <v>Exclusive</v>
      </c>
      <c r="Q89" s="240">
        <f t="shared" si="57"/>
        <v>4329.4357454545443</v>
      </c>
      <c r="R89" s="240">
        <f t="shared" si="58"/>
        <v>4329.4357454545443</v>
      </c>
      <c r="S89" s="136">
        <f t="shared" si="59"/>
        <v>4762.3793199999991</v>
      </c>
      <c r="T89" s="136">
        <f t="shared" si="59"/>
        <v>4762.3793199999991</v>
      </c>
      <c r="U89" s="160">
        <f>'SEQ Oct 2021'!BL67</f>
        <v>0</v>
      </c>
      <c r="V89" s="161" t="str">
        <f>'SEQ Oct 2021'!BM67</f>
        <v>n</v>
      </c>
      <c r="W89" s="297"/>
      <c r="X89" s="297"/>
      <c r="Y89" s="297"/>
      <c r="Z89" s="297"/>
      <c r="AA89" s="297"/>
      <c r="AB89" s="297"/>
      <c r="AC89" s="297"/>
      <c r="AD89" s="297"/>
      <c r="AE89" s="297"/>
      <c r="AF89" s="297"/>
      <c r="AG89" s="297"/>
      <c r="AH89" s="297"/>
      <c r="AI89" s="297"/>
      <c r="AJ89" s="297"/>
      <c r="AK89" s="297"/>
      <c r="AL89" s="297"/>
      <c r="AM89" s="297"/>
      <c r="AN89" s="297"/>
      <c r="AO89" s="297"/>
    </row>
    <row r="90" spans="1:41" ht="14" x14ac:dyDescent="0.15">
      <c r="A90" s="131" t="str">
        <f>'SEQ Oct 2021'!K68</f>
        <v>Discover Energy</v>
      </c>
      <c r="B90" s="132" t="str">
        <f>'SEQ Oct 2021'!L68</f>
        <v>Business Smart Saver</v>
      </c>
      <c r="C90" s="133">
        <f>IF('SEQ Oct 2021'!BP68=0,91*'SEQ Oct 2021'!M68/100,(91*'SEQ Oct 2021'!M68/100)+'SEQ Oct 2021'!BP68/4)</f>
        <v>100.09999999999998</v>
      </c>
      <c r="D90" s="133">
        <f>IF('SEQ Oct 2021'!O68="",$C$70*$C$71*'SEQ Oct 2021'!N68/100,IF($C$70*$C$71&gt;='SEQ Oct 2021'!P68,('SEQ Oct 2021'!P68*'SEQ Oct 2021'!N68/100),($C$70*$C$71*'SEQ Oct 2021'!N68/100)))</f>
        <v>880.72727272727263</v>
      </c>
      <c r="E90" s="133">
        <f>IF(AND('SEQ Oct 2021'!R68&gt;0,'SEQ Oct 2021'!T68&gt;0),IF(($C$70*$C$71&lt;'SEQ Oct 2021'!T68),(0),($C$70*$C$71-'SEQ Oct 2021'!T68)*'SEQ Oct 2021'!U68/100),IF(AND('SEQ Oct 2021'!R68&gt;0,'SEQ Oct 2021'!T68=""),IF(($C$70*$C$71&lt;'SEQ Oct 2021'!R68+'SEQ Oct 2021'!P68),(0),(($C$70*$C$71-('SEQ Oct 2021'!R68+'SEQ Oct 2021'!P68))*'SEQ Oct 2021'!S68/100)),IF(AND('SEQ Oct 2021'!P68&gt;0,'SEQ Oct 2021'!R68=""&gt;0),IF(($C$70*$C$71&lt;'SEQ Oct 2021'!P68),(0),($C$70*$C$71-'SEQ Oct 2021'!P68)*'SEQ Oct 2021'!Q68/100),0)))</f>
        <v>0</v>
      </c>
      <c r="F90" s="134">
        <f>($C$70*$C$72)*'SEQ Oct 2021'!W68/100</f>
        <v>279.40909090909088</v>
      </c>
      <c r="G90" s="135">
        <f t="shared" si="52"/>
        <v>1260.2363636363634</v>
      </c>
      <c r="H90" s="239">
        <f t="shared" si="53"/>
        <v>4640.545454545454</v>
      </c>
      <c r="I90" s="239">
        <f t="shared" si="51"/>
        <v>5040.9454545454537</v>
      </c>
      <c r="J90" s="136">
        <f t="shared" si="54"/>
        <v>5545.0399999999991</v>
      </c>
      <c r="K90" s="137">
        <f>'SEQ Oct 2021'!BB68</f>
        <v>0</v>
      </c>
      <c r="L90" s="137">
        <f>'SEQ Oct 2021'!BC68</f>
        <v>18</v>
      </c>
      <c r="M90" s="137">
        <f>'SEQ Oct 2021'!BD68</f>
        <v>0</v>
      </c>
      <c r="N90" s="137">
        <f>'SEQ Oct 2021'!BE68</f>
        <v>0</v>
      </c>
      <c r="O90" s="144" t="str">
        <f t="shared" si="60"/>
        <v>Guaranteed off usage</v>
      </c>
      <c r="P90" s="226" t="str">
        <f t="shared" si="56"/>
        <v>Exclusive</v>
      </c>
      <c r="Q90" s="240">
        <f t="shared" si="57"/>
        <v>4205.6472727272721</v>
      </c>
      <c r="R90" s="240">
        <f t="shared" si="58"/>
        <v>4205.6472727272721</v>
      </c>
      <c r="S90" s="136">
        <f t="shared" si="59"/>
        <v>4626.2119999999995</v>
      </c>
      <c r="T90" s="136">
        <f t="shared" si="59"/>
        <v>4626.2119999999995</v>
      </c>
      <c r="U90" s="160">
        <f>'SEQ Oct 2021'!BL68</f>
        <v>0</v>
      </c>
      <c r="V90" s="161" t="str">
        <f>'SEQ Oct 2021'!BM68</f>
        <v>n</v>
      </c>
      <c r="W90" s="297"/>
      <c r="X90" s="297"/>
      <c r="Y90" s="297"/>
      <c r="Z90" s="297"/>
      <c r="AA90" s="297"/>
      <c r="AB90" s="297"/>
      <c r="AC90" s="297"/>
      <c r="AD90" s="297"/>
      <c r="AE90" s="297"/>
      <c r="AF90" s="297"/>
      <c r="AG90" s="297"/>
      <c r="AH90" s="297"/>
      <c r="AI90" s="297"/>
      <c r="AJ90" s="297"/>
      <c r="AK90" s="297"/>
      <c r="AL90" s="297"/>
      <c r="AM90" s="297"/>
      <c r="AN90" s="297"/>
      <c r="AO90" s="297"/>
    </row>
    <row r="91" spans="1:41" ht="14" x14ac:dyDescent="0.15">
      <c r="A91" s="131" t="str">
        <f>'SEQ Oct 2021'!K69</f>
        <v>Glow Power</v>
      </c>
      <c r="B91" s="132" t="str">
        <f>'SEQ Oct 2021'!L69</f>
        <v>Saver</v>
      </c>
      <c r="C91" s="133">
        <f>IF('SEQ Oct 2021'!BP69=0,91*'SEQ Oct 2021'!M69/100,(91*'SEQ Oct 2021'!M69/100)+'SEQ Oct 2021'!BP69/4)</f>
        <v>92.82</v>
      </c>
      <c r="D91" s="133">
        <f>IF('SEQ Oct 2021'!O69="",$C$70*$C$71*'SEQ Oct 2021'!N69/100,IF($C$70*$C$71&gt;='SEQ Oct 2021'!P69,('SEQ Oct 2021'!P69*'SEQ Oct 2021'!N69/100),($C$70*$C$71*'SEQ Oct 2021'!N69/100)))</f>
        <v>874.99999999999989</v>
      </c>
      <c r="E91" s="133">
        <f>IF(AND('SEQ Oct 2021'!R69&gt;0,'SEQ Oct 2021'!T69&gt;0),IF(($C$70*$C$71&lt;'SEQ Oct 2021'!T69),(0),($C$70*$C$71-'SEQ Oct 2021'!T69)*'SEQ Oct 2021'!U69/100),IF(AND('SEQ Oct 2021'!R69&gt;0,'SEQ Oct 2021'!T69=""),IF(($C$70*$C$71&lt;'SEQ Oct 2021'!R69+'SEQ Oct 2021'!P69),(0),(($C$70*$C$71-('SEQ Oct 2021'!R69+'SEQ Oct 2021'!P69))*'SEQ Oct 2021'!S69/100)),IF(AND('SEQ Oct 2021'!P69&gt;0,'SEQ Oct 2021'!R69=""&gt;0),IF(($C$70*$C$71&lt;'SEQ Oct 2021'!P69),(0),($C$70*$C$71-'SEQ Oct 2021'!P69)*'SEQ Oct 2021'!Q69/100),0)))</f>
        <v>0</v>
      </c>
      <c r="F91" s="134">
        <f>($C$70*$C$72)*'SEQ Oct 2021'!W69/100</f>
        <v>275.99999999999994</v>
      </c>
      <c r="G91" s="135">
        <f t="shared" si="52"/>
        <v>1243.82</v>
      </c>
      <c r="H91" s="239">
        <f t="shared" si="53"/>
        <v>4604</v>
      </c>
      <c r="I91" s="239">
        <f t="shared" si="51"/>
        <v>4975.28</v>
      </c>
      <c r="J91" s="136">
        <f t="shared" si="54"/>
        <v>5472.808</v>
      </c>
      <c r="K91" s="137">
        <f>'SEQ Oct 2021'!BB69</f>
        <v>0</v>
      </c>
      <c r="L91" s="137">
        <f>'SEQ Oct 2021'!BC69</f>
        <v>0</v>
      </c>
      <c r="M91" s="137">
        <f>'SEQ Oct 2021'!BD69</f>
        <v>0</v>
      </c>
      <c r="N91" s="137">
        <f>'SEQ Oct 2021'!BE69</f>
        <v>0</v>
      </c>
      <c r="O91" s="144" t="str">
        <f t="shared" si="60"/>
        <v>No discount</v>
      </c>
      <c r="P91" s="226" t="str">
        <f t="shared" si="56"/>
        <v>Exclusive</v>
      </c>
      <c r="Q91" s="240">
        <f t="shared" si="57"/>
        <v>4975.28</v>
      </c>
      <c r="R91" s="240">
        <f t="shared" si="58"/>
        <v>4975.28</v>
      </c>
      <c r="S91" s="136">
        <f t="shared" si="59"/>
        <v>5472.808</v>
      </c>
      <c r="T91" s="136">
        <f t="shared" si="59"/>
        <v>5472.808</v>
      </c>
      <c r="U91" s="160">
        <f>'SEQ Oct 2021'!BL69</f>
        <v>0</v>
      </c>
      <c r="V91" s="161" t="str">
        <f>'SEQ Oct 2021'!BM69</f>
        <v>n</v>
      </c>
      <c r="W91" s="297"/>
      <c r="X91" s="297"/>
      <c r="Y91" s="297"/>
      <c r="Z91" s="297"/>
      <c r="AA91" s="297"/>
      <c r="AB91" s="297"/>
      <c r="AC91" s="297"/>
      <c r="AD91" s="297"/>
      <c r="AE91" s="297"/>
      <c r="AF91" s="297"/>
      <c r="AG91" s="297"/>
      <c r="AH91" s="297"/>
      <c r="AI91" s="297"/>
      <c r="AJ91" s="297"/>
      <c r="AK91" s="297"/>
      <c r="AL91" s="297"/>
      <c r="AM91" s="297"/>
      <c r="AN91" s="297"/>
      <c r="AO91" s="297"/>
    </row>
    <row r="92" spans="1:41" ht="14" x14ac:dyDescent="0.15">
      <c r="A92" s="131" t="str">
        <f>'SEQ Oct 2021'!K70</f>
        <v>ReAmped Energy</v>
      </c>
      <c r="B92" s="132" t="str">
        <f>'SEQ Oct 2021'!L70</f>
        <v>ReAmped Business</v>
      </c>
      <c r="C92" s="133">
        <f>IF('SEQ Oct 2021'!BP70=0,91*'SEQ Oct 2021'!M70/100,(91*'SEQ Oct 2021'!M70/100)+'SEQ Oct 2021'!BP70/4)</f>
        <v>82.50390909090909</v>
      </c>
      <c r="D92" s="133">
        <f>IF('SEQ Oct 2021'!O70="",$C$70*$C$71*'SEQ Oct 2021'!N70/100,IF($C$70*$C$71&gt;='SEQ Oct 2021'!P70,('SEQ Oct 2021'!P70*'SEQ Oct 2021'!N70/100),($C$70*$C$71*'SEQ Oct 2021'!N70/100)))</f>
        <v>661.81818181818176</v>
      </c>
      <c r="E92" s="133">
        <f>IF(AND('SEQ Oct 2021'!R70&gt;0,'SEQ Oct 2021'!T70&gt;0),IF(($C$70*$C$71&lt;'SEQ Oct 2021'!T70),(0),($C$70*$C$71-'SEQ Oct 2021'!T70)*'SEQ Oct 2021'!U70/100),IF(AND('SEQ Oct 2021'!R70&gt;0,'SEQ Oct 2021'!T70=""),IF(($C$70*$C$71&lt;'SEQ Oct 2021'!R70+'SEQ Oct 2021'!P70),(0),(($C$70*$C$71-('SEQ Oct 2021'!R70+'SEQ Oct 2021'!P70))*'SEQ Oct 2021'!S70/100)),IF(AND('SEQ Oct 2021'!P70&gt;0,'SEQ Oct 2021'!R70=""&gt;0),IF(($C$70*$C$71&lt;'SEQ Oct 2021'!P70),(0),($C$70*$C$71-'SEQ Oct 2021'!P70)*'SEQ Oct 2021'!Q70/100),0)))</f>
        <v>0</v>
      </c>
      <c r="F92" s="134">
        <f>($C$70*$C$72)*'SEQ Oct 2021'!W70/100</f>
        <v>231.81818181818181</v>
      </c>
      <c r="G92" s="135">
        <f t="shared" si="52"/>
        <v>976.14027272727276</v>
      </c>
      <c r="H92" s="239">
        <f t="shared" si="53"/>
        <v>3574.5454545454545</v>
      </c>
      <c r="I92" s="239">
        <f t="shared" si="51"/>
        <v>3904.561090909091</v>
      </c>
      <c r="J92" s="136">
        <f t="shared" si="54"/>
        <v>4295.0172000000002</v>
      </c>
      <c r="K92" s="137">
        <f>'SEQ Oct 2021'!BB70</f>
        <v>0</v>
      </c>
      <c r="L92" s="137">
        <f>'SEQ Oct 2021'!BC70</f>
        <v>0</v>
      </c>
      <c r="M92" s="137">
        <f>'SEQ Oct 2021'!BD70</f>
        <v>0</v>
      </c>
      <c r="N92" s="137">
        <f>'SEQ Oct 2021'!BE70</f>
        <v>0</v>
      </c>
      <c r="O92" s="144" t="str">
        <f t="shared" si="60"/>
        <v>No discount</v>
      </c>
      <c r="P92" s="226" t="str">
        <f t="shared" si="56"/>
        <v>Exclusive</v>
      </c>
      <c r="Q92" s="240">
        <f t="shared" si="57"/>
        <v>3904.561090909091</v>
      </c>
      <c r="R92" s="240">
        <f t="shared" si="58"/>
        <v>3904.561090909091</v>
      </c>
      <c r="S92" s="136">
        <f t="shared" ref="S92:T95" si="63">Q92*1.1</f>
        <v>4295.0172000000002</v>
      </c>
      <c r="T92" s="136">
        <f t="shared" si="63"/>
        <v>4295.0172000000002</v>
      </c>
      <c r="U92" s="160">
        <f>'SEQ Oct 2021'!BL70</f>
        <v>0</v>
      </c>
      <c r="V92" s="161" t="str">
        <f>'SEQ Oct 2021'!BM70</f>
        <v>n</v>
      </c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7"/>
      <c r="AL92" s="297"/>
      <c r="AM92" s="297"/>
      <c r="AN92" s="297"/>
      <c r="AO92" s="297"/>
    </row>
    <row r="93" spans="1:41" ht="14" x14ac:dyDescent="0.15">
      <c r="A93" s="131" t="str">
        <f>'SEQ Oct 2021'!K71</f>
        <v>Sumo Power</v>
      </c>
      <c r="B93" s="132" t="str">
        <f>'SEQ Oct 2021'!L71</f>
        <v>Freedom Business</v>
      </c>
      <c r="C93" s="133">
        <f>IF('SEQ Oct 2021'!BP71=0,91*'SEQ Oct 2021'!M71/100,(91*'SEQ Oct 2021'!M71/100)+'SEQ Oct 2021'!BP71/4)</f>
        <v>104.65</v>
      </c>
      <c r="D93" s="133">
        <f>IF('SEQ Oct 2021'!O71="",$C$70*$C$71*'SEQ Oct 2021'!N71/100,IF($C$70*$C$71&gt;='SEQ Oct 2021'!P71,('SEQ Oct 2021'!P71*'SEQ Oct 2021'!N71/100),($C$70*$C$71*'SEQ Oct 2021'!N71/100)))</f>
        <v>805</v>
      </c>
      <c r="E93" s="133">
        <f>IF(AND('SEQ Oct 2021'!R71&gt;0,'SEQ Oct 2021'!T71&gt;0),IF(($C$70*$C$71&lt;'SEQ Oct 2021'!T71),(0),($C$70*$C$71-'SEQ Oct 2021'!T71)*'SEQ Oct 2021'!U71/100),IF(AND('SEQ Oct 2021'!R71&gt;0,'SEQ Oct 2021'!T71=""),IF(($C$70*$C$71&lt;'SEQ Oct 2021'!R71+'SEQ Oct 2021'!P71),(0),(($C$70*$C$71-('SEQ Oct 2021'!R71+'SEQ Oct 2021'!P71))*'SEQ Oct 2021'!S71/100)),IF(AND('SEQ Oct 2021'!P71&gt;0,'SEQ Oct 2021'!R71=""&gt;0),IF(($C$70*$C$71&lt;'SEQ Oct 2021'!P71),(0),($C$70*$C$71-'SEQ Oct 2021'!P71)*'SEQ Oct 2021'!Q71/100),0)))</f>
        <v>0</v>
      </c>
      <c r="F93" s="134">
        <f>($C$70*$C$72)*'SEQ Oct 2021'!W71/100</f>
        <v>270</v>
      </c>
      <c r="G93" s="135">
        <f t="shared" si="52"/>
        <v>1179.6500000000001</v>
      </c>
      <c r="H93" s="239">
        <f t="shared" si="53"/>
        <v>4300</v>
      </c>
      <c r="I93" s="239">
        <f t="shared" si="51"/>
        <v>4718.6000000000004</v>
      </c>
      <c r="J93" s="136">
        <f t="shared" si="54"/>
        <v>5190.4600000000009</v>
      </c>
      <c r="K93" s="137">
        <f>'SEQ Oct 2021'!BB71</f>
        <v>0</v>
      </c>
      <c r="L93" s="137">
        <f>'SEQ Oct 2021'!BC71</f>
        <v>0</v>
      </c>
      <c r="M93" s="137">
        <f>'SEQ Oct 2021'!BD71</f>
        <v>0</v>
      </c>
      <c r="N93" s="137">
        <f>'SEQ Oct 2021'!BE71</f>
        <v>0</v>
      </c>
      <c r="O93" s="144" t="str">
        <f t="shared" si="60"/>
        <v>No discount</v>
      </c>
      <c r="P93" s="226" t="str">
        <f t="shared" si="56"/>
        <v>Exclusive</v>
      </c>
      <c r="Q93" s="240">
        <f t="shared" si="57"/>
        <v>4718.6000000000004</v>
      </c>
      <c r="R93" s="240">
        <f t="shared" si="58"/>
        <v>4718.6000000000004</v>
      </c>
      <c r="S93" s="136">
        <f t="shared" si="63"/>
        <v>5190.4600000000009</v>
      </c>
      <c r="T93" s="136">
        <f t="shared" si="63"/>
        <v>5190.4600000000009</v>
      </c>
      <c r="U93" s="160">
        <f>'SEQ Oct 2021'!BL71</f>
        <v>0</v>
      </c>
      <c r="V93" s="161" t="str">
        <f>'SEQ Oct 2021'!BM71</f>
        <v>n</v>
      </c>
      <c r="W93" s="297"/>
      <c r="X93" s="297"/>
      <c r="Y93" s="297"/>
      <c r="Z93" s="297"/>
      <c r="AA93" s="297"/>
      <c r="AB93" s="297"/>
      <c r="AC93" s="297"/>
      <c r="AD93" s="297"/>
      <c r="AE93" s="297"/>
      <c r="AF93" s="297"/>
      <c r="AG93" s="297"/>
      <c r="AH93" s="297"/>
      <c r="AI93" s="297"/>
      <c r="AJ93" s="297"/>
      <c r="AK93" s="297"/>
      <c r="AL93" s="297"/>
      <c r="AM93" s="297"/>
      <c r="AN93" s="297"/>
      <c r="AO93" s="297"/>
    </row>
    <row r="94" spans="1:41" ht="14" x14ac:dyDescent="0.15">
      <c r="A94" s="131" t="str">
        <f>'SEQ Oct 2021'!K72</f>
        <v>Future X Power</v>
      </c>
      <c r="B94" s="132" t="str">
        <f>'SEQ Oct 2021'!L72</f>
        <v>Business Smart</v>
      </c>
      <c r="C94" s="133">
        <f>IF('SEQ Oct 2021'!BP72=0,91*'SEQ Oct 2021'!M72/100,(91*'SEQ Oct 2021'!M72/100)+'SEQ Oct 2021'!BP72/4)</f>
        <v>93.134363636363616</v>
      </c>
      <c r="D94" s="133">
        <f>IF('SEQ Oct 2021'!O72="",$C$70*$C$71*'SEQ Oct 2021'!N72/100,IF($C$70*$C$71&gt;='SEQ Oct 2021'!P72,('SEQ Oct 2021'!P72*'SEQ Oct 2021'!N72/100),($C$70*$C$71*'SEQ Oct 2021'!N72/100)))</f>
        <v>798.63636363636351</v>
      </c>
      <c r="E94" s="133">
        <f>IF(AND('SEQ Oct 2021'!R72&gt;0,'SEQ Oct 2021'!T72&gt;0),IF(($C$70*$C$71&lt;'SEQ Oct 2021'!T72),(0),($C$70*$C$71-'SEQ Oct 2021'!T72)*'SEQ Oct 2021'!U72/100),IF(AND('SEQ Oct 2021'!R72&gt;0,'SEQ Oct 2021'!T72=""),IF(($C$70*$C$71&lt;'SEQ Oct 2021'!R72+'SEQ Oct 2021'!P72),(0),(($C$70*$C$71-('SEQ Oct 2021'!R72+'SEQ Oct 2021'!P72))*'SEQ Oct 2021'!S72/100)),IF(AND('SEQ Oct 2021'!P72&gt;0,'SEQ Oct 2021'!R72=""&gt;0),IF(($C$70*$C$71&lt;'SEQ Oct 2021'!P72),(0),($C$70*$C$71-'SEQ Oct 2021'!P72)*'SEQ Oct 2021'!Q72/100),0)))</f>
        <v>0</v>
      </c>
      <c r="F94" s="134">
        <f>($C$70*$C$72)*'SEQ Oct 2021'!W72/100</f>
        <v>275.45454545454538</v>
      </c>
      <c r="G94" s="135">
        <f t="shared" si="52"/>
        <v>1167.2252727272726</v>
      </c>
      <c r="H94" s="239">
        <f t="shared" si="53"/>
        <v>4296.363636363636</v>
      </c>
      <c r="I94" s="239">
        <f t="shared" si="51"/>
        <v>4668.9010909090903</v>
      </c>
      <c r="J94" s="136">
        <f t="shared" si="54"/>
        <v>5135.7911999999997</v>
      </c>
      <c r="K94" s="137">
        <f>'SEQ Oct 2021'!BB72</f>
        <v>0</v>
      </c>
      <c r="L94" s="137">
        <f>'SEQ Oct 2021'!BC72</f>
        <v>0</v>
      </c>
      <c r="M94" s="137">
        <f>'SEQ Oct 2021'!BD72</f>
        <v>0</v>
      </c>
      <c r="N94" s="137">
        <f>'SEQ Oct 2021'!BE72</f>
        <v>0</v>
      </c>
      <c r="O94" s="144" t="str">
        <f t="shared" ref="O94:O95" si="64">IF(SUM(K94:N94)=0,"No discount",IF(K94&gt;0,"Guaranteed off bill",IF(L94&gt;0,"Guaranteed off usage",IF(M94&gt;0,"Pay-on-time off bill","Pay-on-time off usage"))))</f>
        <v>No discount</v>
      </c>
      <c r="P94" s="226" t="str">
        <f t="shared" si="56"/>
        <v>Exclusive</v>
      </c>
      <c r="Q94" s="240">
        <f t="shared" si="57"/>
        <v>4668.9010909090903</v>
      </c>
      <c r="R94" s="240">
        <f t="shared" si="58"/>
        <v>4668.9010909090903</v>
      </c>
      <c r="S94" s="136">
        <f t="shared" si="63"/>
        <v>5135.7911999999997</v>
      </c>
      <c r="T94" s="136">
        <f t="shared" si="63"/>
        <v>5135.7911999999997</v>
      </c>
      <c r="U94" s="160">
        <f>'SEQ Oct 2021'!BL72</f>
        <v>0</v>
      </c>
      <c r="V94" s="161" t="str">
        <f>'SEQ Oct 2021'!BM72</f>
        <v>n</v>
      </c>
      <c r="W94" s="297"/>
      <c r="X94" s="297"/>
      <c r="Y94" s="297"/>
      <c r="Z94" s="297"/>
      <c r="AA94" s="297"/>
      <c r="AB94" s="297"/>
      <c r="AC94" s="297"/>
      <c r="AD94" s="297"/>
      <c r="AE94" s="297"/>
      <c r="AF94" s="297"/>
      <c r="AG94" s="297"/>
      <c r="AH94" s="297"/>
      <c r="AI94" s="297"/>
      <c r="AJ94" s="297"/>
      <c r="AK94" s="297"/>
      <c r="AL94" s="297"/>
      <c r="AM94" s="297"/>
      <c r="AN94" s="297"/>
      <c r="AO94" s="297"/>
    </row>
    <row r="95" spans="1:41" ht="14" x14ac:dyDescent="0.15">
      <c r="A95" s="131" t="str">
        <f>'SEQ Oct 2021'!K73</f>
        <v>Momentum Energy</v>
      </c>
      <c r="B95" s="132" t="str">
        <f>'SEQ Oct 2021'!L73</f>
        <v>Smile Power</v>
      </c>
      <c r="C95" s="133">
        <f>IF('SEQ Oct 2021'!BP73=0,91*'SEQ Oct 2021'!M73/100,(91*'SEQ Oct 2021'!M73/100)+'SEQ Oct 2021'!BP73/4)</f>
        <v>101.18372727272727</v>
      </c>
      <c r="D95" s="133">
        <f>IF('SEQ Oct 2021'!O73="",$C$70*$C$71*'SEQ Oct 2021'!N73/100,IF($C$70*$C$71&gt;='SEQ Oct 2021'!P73,('SEQ Oct 2021'!P73*'SEQ Oct 2021'!N73/100),($C$70*$C$71*'SEQ Oct 2021'!N73/100)))</f>
        <v>1884.909090909091</v>
      </c>
      <c r="E95" s="133">
        <f>IF(AND('SEQ Oct 2021'!R73&gt;0,'SEQ Oct 2021'!T73&gt;0),IF(($C$70*$C$71&lt;'SEQ Oct 2021'!T73),(0),($C$70*$C$71-'SEQ Oct 2021'!T73)*'SEQ Oct 2021'!U73/100),IF(AND('SEQ Oct 2021'!R73&gt;0,'SEQ Oct 2021'!T73=""),IF(($C$70*$C$71&lt;'SEQ Oct 2021'!R73+'SEQ Oct 2021'!P73),(0),(($C$70*$C$71-('SEQ Oct 2021'!R73+'SEQ Oct 2021'!P73))*'SEQ Oct 2021'!S73/100)),IF(AND('SEQ Oct 2021'!P73&gt;0,'SEQ Oct 2021'!R73=""&gt;0),IF(($C$70*$C$71&lt;'SEQ Oct 2021'!P73),(0),($C$70*$C$71-'SEQ Oct 2021'!P73)*'SEQ Oct 2021'!Q73/100),0)))</f>
        <v>0</v>
      </c>
      <c r="F95" s="134">
        <f>($C$70*$C$72)*'SEQ Oct 2021'!W73/100</f>
        <v>305.59090909090907</v>
      </c>
      <c r="G95" s="135">
        <f t="shared" si="52"/>
        <v>2291.6837272727275</v>
      </c>
      <c r="H95" s="239">
        <f t="shared" si="53"/>
        <v>8762.0000000000018</v>
      </c>
      <c r="I95" s="239">
        <f t="shared" si="51"/>
        <v>9166.7349090909102</v>
      </c>
      <c r="J95" s="136">
        <f t="shared" si="54"/>
        <v>10083.408400000002</v>
      </c>
      <c r="K95" s="137">
        <f>'SEQ Oct 2021'!BB73</f>
        <v>0</v>
      </c>
      <c r="L95" s="137">
        <f>'SEQ Oct 2021'!BC73</f>
        <v>0</v>
      </c>
      <c r="M95" s="137">
        <f>'SEQ Oct 2021'!BD73</f>
        <v>0</v>
      </c>
      <c r="N95" s="137">
        <f>'SEQ Oct 2021'!BE73</f>
        <v>0</v>
      </c>
      <c r="O95" s="144" t="str">
        <f t="shared" si="64"/>
        <v>No discount</v>
      </c>
      <c r="P95" s="226" t="str">
        <f t="shared" si="56"/>
        <v>Exclusive</v>
      </c>
      <c r="Q95" s="240">
        <f t="shared" si="57"/>
        <v>9166.7349090909102</v>
      </c>
      <c r="R95" s="240">
        <f t="shared" si="58"/>
        <v>9166.7349090909102</v>
      </c>
      <c r="S95" s="136">
        <f t="shared" si="63"/>
        <v>10083.408400000002</v>
      </c>
      <c r="T95" s="136">
        <f t="shared" si="63"/>
        <v>10083.408400000002</v>
      </c>
      <c r="U95" s="160">
        <f>'SEQ Oct 2021'!BL73</f>
        <v>0</v>
      </c>
      <c r="V95" s="161" t="str">
        <f>'SEQ Oct 2021'!BM73</f>
        <v>n</v>
      </c>
      <c r="W95" s="297"/>
      <c r="X95" s="297"/>
      <c r="Y95" s="297"/>
      <c r="Z95" s="297"/>
      <c r="AA95" s="297"/>
      <c r="AB95" s="297"/>
      <c r="AC95" s="297"/>
      <c r="AD95" s="297"/>
      <c r="AE95" s="297"/>
      <c r="AF95" s="297"/>
      <c r="AG95" s="297"/>
      <c r="AH95" s="297"/>
      <c r="AI95" s="297"/>
      <c r="AJ95" s="297"/>
      <c r="AK95" s="297"/>
      <c r="AL95" s="297"/>
      <c r="AM95" s="297"/>
      <c r="AN95" s="297"/>
      <c r="AO95" s="297"/>
    </row>
    <row r="96" spans="1:41" ht="14" x14ac:dyDescent="0.15">
      <c r="A96" s="131" t="str">
        <f>'SEQ Oct 2021'!K74</f>
        <v>Radian Energy</v>
      </c>
      <c r="B96" s="132" t="str">
        <f>'SEQ Oct 2021'!L74</f>
        <v>Simple Switch</v>
      </c>
      <c r="C96" s="133">
        <f>IF('SEQ Oct 2021'!BP74=0,91*'SEQ Oct 2021'!M74/100,(91*'SEQ Oct 2021'!M74/100)+'SEQ Oct 2021'!BP74/4)</f>
        <v>81.899999999999991</v>
      </c>
      <c r="D96" s="133">
        <f>IF('SEQ Oct 2021'!O74="",$C$70*$C$71*'SEQ Oct 2021'!N74/100,IF($C$70*$C$71&gt;='SEQ Oct 2021'!P74,('SEQ Oct 2021'!P74*'SEQ Oct 2021'!N74/100),($C$70*$C$71*'SEQ Oct 2021'!N74/100)))</f>
        <v>731.81818181818176</v>
      </c>
      <c r="E96" s="133">
        <f>IF(AND('SEQ Oct 2021'!R74&gt;0,'SEQ Oct 2021'!T74&gt;0),IF(($C$70*$C$71&lt;'SEQ Oct 2021'!T74),(0),($C$70*$C$71-'SEQ Oct 2021'!T74)*'SEQ Oct 2021'!U74/100),IF(AND('SEQ Oct 2021'!R74&gt;0,'SEQ Oct 2021'!T74=""),IF(($C$70*$C$71&lt;'SEQ Oct 2021'!R74+'SEQ Oct 2021'!P74),(0),(($C$70*$C$71-('SEQ Oct 2021'!R74+'SEQ Oct 2021'!P74))*'SEQ Oct 2021'!S74/100)),IF(AND('SEQ Oct 2021'!P74&gt;0,'SEQ Oct 2021'!R74=""&gt;0),IF(($C$70*$C$71&lt;'SEQ Oct 2021'!P74),(0),($C$70*$C$71-'SEQ Oct 2021'!P74)*'SEQ Oct 2021'!Q74/100),0)))</f>
        <v>0</v>
      </c>
      <c r="F96" s="134">
        <f>($C$70*$C$72)*'SEQ Oct 2021'!W74/100</f>
        <v>190.90909090909088</v>
      </c>
      <c r="G96" s="135">
        <f t="shared" ref="G96" si="65">SUM(C96:F96)</f>
        <v>1004.6272727272726</v>
      </c>
      <c r="H96" s="239">
        <f t="shared" ref="H96" si="66">(G96-C96)*4</f>
        <v>3690.9090909090905</v>
      </c>
      <c r="I96" s="239">
        <f t="shared" ref="I96" si="67">G96*4</f>
        <v>4018.5090909090904</v>
      </c>
      <c r="J96" s="136">
        <f t="shared" ref="J96" si="68">I96*1.1</f>
        <v>4420.3599999999997</v>
      </c>
      <c r="K96" s="137">
        <f>'SEQ Oct 2021'!BB74</f>
        <v>0</v>
      </c>
      <c r="L96" s="137">
        <f>'SEQ Oct 2021'!BC74</f>
        <v>0</v>
      </c>
      <c r="M96" s="137">
        <f>'SEQ Oct 2021'!BD74</f>
        <v>0</v>
      </c>
      <c r="N96" s="137">
        <f>'SEQ Oct 2021'!BE74</f>
        <v>0</v>
      </c>
      <c r="O96" s="144" t="str">
        <f t="shared" ref="O96" si="69">IF(SUM(K96:N96)=0,"No discount",IF(K96&gt;0,"Guaranteed off bill",IF(L96&gt;0,"Guaranteed off usage",IF(M96&gt;0,"Pay-on-time off bill","Pay-on-time off usage"))))</f>
        <v>No discount</v>
      </c>
      <c r="P96" s="226" t="str">
        <f t="shared" ref="P96" si="70">IF(OR(A96="Origin Energy",A96="Red Energy",A96="Powershop"),"Inclusive","Exclusive")</f>
        <v>Exclusive</v>
      </c>
      <c r="Q96" s="240">
        <f t="shared" ref="Q96" si="71">IF(AND(O96="Guaranteed off bill",P96="Inclusive"),((I96*1.1)-((I96*1.1)*K96/100))/1.1,IF(AND(O96="Guaranteed off usage",P96="Inclusive"),((I96*1.1)-((H96*1.1)*L96/100))/1.1,IF(AND(O96="Guaranteed off bill",P96="Exclusive"),I96-(I96*K96/100),IF(AND(O96="Guaranteed off usage",P96="Exclusive"),I96-(H96*L96/100),IF(P96="Inclusive",((I96*1.1))/1.1,I96)))))</f>
        <v>4018.5090909090904</v>
      </c>
      <c r="R96" s="240">
        <f t="shared" ref="R96" si="72">IF(AND(O96="Pay-on-time off bill",P96="Inclusive"),((Q96*1.1)-((Q96*1.1)*M96/100))/1.1,IF(AND(O96="Pay-on-time off usage",P96="Inclusive"),((Q96*1.1)-((H96*1.1)*N96/100))/1.1,IF(AND(O96="Pay-on-time off bill",P96="Exclusive"),Q96-(Q96*M96/100),IF(AND(O96="Pay-on-time off usage",P96="Exclusive"),Q96-(H96*N96/100),IF(P96="Inclusive",((Q96*1.1))/1.1,Q96)))))</f>
        <v>4018.5090909090904</v>
      </c>
      <c r="S96" s="136">
        <f t="shared" ref="S96" si="73">Q96*1.1</f>
        <v>4420.3599999999997</v>
      </c>
      <c r="T96" s="136">
        <f t="shared" ref="T96" si="74">R96*1.1</f>
        <v>4420.3599999999997</v>
      </c>
      <c r="U96" s="160">
        <f>'SEQ Oct 2021'!BL74</f>
        <v>0</v>
      </c>
      <c r="V96" s="161" t="str">
        <f>'SEQ Oct 2021'!BM74</f>
        <v>n</v>
      </c>
      <c r="W96" s="297"/>
      <c r="X96" s="297"/>
      <c r="Y96" s="297"/>
      <c r="Z96" s="297"/>
      <c r="AA96" s="297"/>
      <c r="AB96" s="297"/>
      <c r="AC96" s="297"/>
      <c r="AD96" s="297"/>
      <c r="AE96" s="297"/>
      <c r="AF96" s="297"/>
      <c r="AG96" s="297"/>
      <c r="AH96" s="297"/>
      <c r="AI96" s="297"/>
      <c r="AJ96" s="297"/>
      <c r="AK96" s="297"/>
      <c r="AL96" s="297"/>
      <c r="AM96" s="297"/>
      <c r="AN96" s="297"/>
      <c r="AO96" s="297"/>
    </row>
    <row r="97" spans="1:41" ht="14" x14ac:dyDescent="0.15">
      <c r="A97" s="295"/>
      <c r="B97" s="295"/>
      <c r="C97" s="295"/>
      <c r="D97" s="295"/>
      <c r="E97" s="295"/>
      <c r="F97" s="295"/>
      <c r="G97" s="295"/>
      <c r="H97" s="295"/>
      <c r="I97" s="295"/>
      <c r="J97" s="295"/>
      <c r="K97" s="295"/>
      <c r="L97" s="295"/>
      <c r="M97" s="295"/>
      <c r="N97" s="295"/>
      <c r="O97" s="295"/>
      <c r="P97" s="295"/>
      <c r="Q97" s="295"/>
      <c r="R97" s="295"/>
      <c r="S97" s="295"/>
      <c r="T97" s="295"/>
      <c r="U97" s="295"/>
      <c r="V97" s="295"/>
      <c r="W97" s="297"/>
      <c r="X97" s="297"/>
      <c r="Y97" s="297"/>
      <c r="Z97" s="297"/>
      <c r="AA97" s="297"/>
      <c r="AB97" s="297"/>
      <c r="AC97" s="297"/>
      <c r="AD97" s="297"/>
      <c r="AE97" s="297"/>
      <c r="AF97" s="297"/>
      <c r="AG97" s="297"/>
      <c r="AH97" s="297"/>
      <c r="AI97" s="297"/>
      <c r="AJ97" s="297"/>
      <c r="AK97" s="297"/>
      <c r="AL97" s="297"/>
      <c r="AM97" s="297"/>
      <c r="AN97" s="297"/>
      <c r="AO97" s="297"/>
    </row>
    <row r="98" spans="1:41" ht="14" x14ac:dyDescent="0.15">
      <c r="A98" s="295"/>
      <c r="B98" s="295"/>
      <c r="C98" s="295"/>
      <c r="D98" s="295"/>
      <c r="E98" s="295"/>
      <c r="F98" s="295"/>
      <c r="G98" s="295"/>
      <c r="H98" s="295"/>
      <c r="I98" s="295"/>
      <c r="J98" s="295"/>
      <c r="K98" s="295"/>
      <c r="L98" s="295"/>
      <c r="M98" s="295"/>
      <c r="N98" s="295"/>
      <c r="O98" s="295"/>
      <c r="P98" s="295"/>
      <c r="Q98" s="295"/>
      <c r="R98" s="295"/>
      <c r="S98" s="295"/>
      <c r="T98" s="295"/>
      <c r="U98" s="295"/>
      <c r="V98" s="295"/>
      <c r="W98" s="297"/>
      <c r="X98" s="297"/>
      <c r="Y98" s="297"/>
      <c r="Z98" s="297"/>
      <c r="AA98" s="297"/>
      <c r="AB98" s="297"/>
      <c r="AC98" s="297"/>
      <c r="AD98" s="297"/>
      <c r="AE98" s="297"/>
      <c r="AF98" s="297"/>
      <c r="AG98" s="297"/>
      <c r="AH98" s="297"/>
      <c r="AI98" s="297"/>
      <c r="AJ98" s="297"/>
      <c r="AK98" s="297"/>
      <c r="AL98" s="297"/>
      <c r="AM98" s="297"/>
      <c r="AN98" s="297"/>
      <c r="AO98" s="297"/>
    </row>
    <row r="99" spans="1:41" ht="14" x14ac:dyDescent="0.15">
      <c r="A99" s="295"/>
      <c r="B99" s="295"/>
      <c r="C99" s="295"/>
      <c r="D99" s="295"/>
      <c r="E99" s="295"/>
      <c r="F99" s="295"/>
      <c r="G99" s="295"/>
      <c r="H99" s="295"/>
      <c r="I99" s="295"/>
      <c r="J99" s="295"/>
      <c r="K99" s="295"/>
      <c r="L99" s="295"/>
      <c r="M99" s="295"/>
      <c r="N99" s="295"/>
      <c r="O99" s="295"/>
      <c r="P99" s="295"/>
      <c r="Q99" s="295"/>
      <c r="R99" s="295"/>
      <c r="S99" s="295"/>
      <c r="T99" s="295"/>
      <c r="U99" s="295"/>
      <c r="V99" s="295"/>
      <c r="W99" s="297"/>
      <c r="X99" s="297"/>
      <c r="Y99" s="297"/>
      <c r="Z99" s="297"/>
      <c r="AA99" s="297"/>
      <c r="AB99" s="297"/>
      <c r="AC99" s="297"/>
      <c r="AD99" s="297"/>
      <c r="AE99" s="297"/>
      <c r="AF99" s="297"/>
      <c r="AG99" s="297"/>
      <c r="AH99" s="297"/>
      <c r="AI99" s="297"/>
      <c r="AJ99" s="297"/>
      <c r="AK99" s="297"/>
      <c r="AL99" s="297"/>
      <c r="AM99" s="297"/>
      <c r="AN99" s="297"/>
      <c r="AO99" s="297"/>
    </row>
    <row r="100" spans="1:41" ht="14" x14ac:dyDescent="0.15">
      <c r="A100" s="295"/>
      <c r="B100" s="295"/>
      <c r="C100" s="295"/>
      <c r="D100" s="295"/>
      <c r="E100" s="295"/>
      <c r="F100" s="295"/>
      <c r="G100" s="295"/>
      <c r="H100" s="295"/>
      <c r="I100" s="295"/>
      <c r="J100" s="295"/>
      <c r="K100" s="295"/>
      <c r="L100" s="295"/>
      <c r="M100" s="295"/>
      <c r="N100" s="295"/>
      <c r="O100" s="295"/>
      <c r="P100" s="295"/>
      <c r="Q100" s="295"/>
      <c r="R100" s="295"/>
      <c r="S100" s="295"/>
      <c r="T100" s="295"/>
      <c r="U100" s="295"/>
      <c r="V100" s="295"/>
      <c r="W100" s="297"/>
      <c r="X100" s="297"/>
      <c r="Y100" s="297"/>
      <c r="Z100" s="297"/>
      <c r="AA100" s="297"/>
      <c r="AB100" s="297"/>
      <c r="AC100" s="297"/>
      <c r="AD100" s="297"/>
      <c r="AE100" s="297"/>
      <c r="AF100" s="297"/>
      <c r="AG100" s="297"/>
      <c r="AH100" s="297"/>
      <c r="AI100" s="297"/>
      <c r="AJ100" s="297"/>
      <c r="AK100" s="297"/>
      <c r="AL100" s="297"/>
      <c r="AM100" s="297"/>
      <c r="AN100" s="297"/>
      <c r="AO100" s="297"/>
    </row>
    <row r="101" spans="1:41" ht="14" x14ac:dyDescent="0.15">
      <c r="A101" s="295"/>
      <c r="B101" s="295"/>
      <c r="C101" s="295"/>
      <c r="D101" s="295"/>
      <c r="E101" s="295"/>
      <c r="F101" s="295"/>
      <c r="G101" s="295"/>
      <c r="H101" s="295"/>
      <c r="I101" s="295"/>
      <c r="J101" s="295"/>
      <c r="K101" s="295"/>
      <c r="L101" s="295"/>
      <c r="M101" s="295"/>
      <c r="N101" s="295"/>
      <c r="O101" s="295"/>
      <c r="P101" s="295"/>
      <c r="Q101" s="295"/>
      <c r="R101" s="295"/>
      <c r="S101" s="295"/>
      <c r="T101" s="295"/>
      <c r="U101" s="295"/>
      <c r="V101" s="295"/>
      <c r="W101" s="297"/>
      <c r="X101" s="297"/>
      <c r="Y101" s="297"/>
      <c r="Z101" s="297"/>
      <c r="AA101" s="297"/>
      <c r="AB101" s="297"/>
      <c r="AC101" s="297"/>
      <c r="AD101" s="297"/>
      <c r="AE101" s="297"/>
      <c r="AF101" s="297"/>
      <c r="AG101" s="297"/>
      <c r="AH101" s="297"/>
      <c r="AI101" s="297"/>
      <c r="AJ101" s="297"/>
      <c r="AK101" s="297"/>
      <c r="AL101" s="297"/>
      <c r="AM101" s="297"/>
      <c r="AN101" s="297"/>
      <c r="AO101" s="297"/>
    </row>
    <row r="102" spans="1:41" ht="14" x14ac:dyDescent="0.15">
      <c r="A102" s="295"/>
      <c r="B102" s="295"/>
      <c r="C102" s="295"/>
      <c r="D102" s="295"/>
      <c r="E102" s="295"/>
      <c r="F102" s="295"/>
      <c r="G102" s="295"/>
      <c r="H102" s="295"/>
      <c r="I102" s="295"/>
      <c r="J102" s="295"/>
      <c r="K102" s="295"/>
      <c r="L102" s="295"/>
      <c r="M102" s="295"/>
      <c r="N102" s="295"/>
      <c r="O102" s="295"/>
      <c r="P102" s="295"/>
      <c r="Q102" s="295"/>
      <c r="R102" s="295"/>
      <c r="S102" s="295"/>
      <c r="T102" s="295"/>
      <c r="U102" s="295"/>
      <c r="V102" s="295"/>
      <c r="W102" s="297"/>
      <c r="X102" s="297"/>
      <c r="Y102" s="297"/>
      <c r="Z102" s="297"/>
      <c r="AA102" s="297"/>
      <c r="AB102" s="297"/>
      <c r="AC102" s="297"/>
      <c r="AD102" s="297"/>
      <c r="AE102" s="297"/>
      <c r="AF102" s="297"/>
      <c r="AG102" s="297"/>
      <c r="AH102" s="297"/>
      <c r="AI102" s="297"/>
      <c r="AJ102" s="297"/>
      <c r="AK102" s="297"/>
      <c r="AL102" s="297"/>
      <c r="AM102" s="297"/>
      <c r="AN102" s="297"/>
      <c r="AO102" s="297"/>
    </row>
    <row r="103" spans="1:41" ht="14" x14ac:dyDescent="0.15">
      <c r="A103" s="295"/>
      <c r="B103" s="295"/>
      <c r="C103" s="295"/>
      <c r="D103" s="295"/>
      <c r="E103" s="295"/>
      <c r="F103" s="295"/>
      <c r="G103" s="295"/>
      <c r="H103" s="295"/>
      <c r="I103" s="295"/>
      <c r="J103" s="295"/>
      <c r="K103" s="295"/>
      <c r="L103" s="295"/>
      <c r="M103" s="295"/>
      <c r="N103" s="295"/>
      <c r="O103" s="295"/>
      <c r="P103" s="295"/>
      <c r="Q103" s="295"/>
      <c r="R103" s="295"/>
      <c r="S103" s="295"/>
      <c r="T103" s="295"/>
      <c r="U103" s="295"/>
      <c r="V103" s="295"/>
      <c r="W103" s="297"/>
      <c r="X103" s="297"/>
      <c r="Y103" s="297"/>
      <c r="Z103" s="297"/>
      <c r="AA103" s="297"/>
      <c r="AB103" s="297"/>
      <c r="AC103" s="297"/>
      <c r="AD103" s="297"/>
      <c r="AE103" s="297"/>
      <c r="AF103" s="297"/>
      <c r="AG103" s="297"/>
      <c r="AH103" s="297"/>
      <c r="AI103" s="297"/>
      <c r="AJ103" s="297"/>
      <c r="AK103" s="297"/>
      <c r="AL103" s="297"/>
      <c r="AM103" s="297"/>
      <c r="AN103" s="297"/>
      <c r="AO103" s="297"/>
    </row>
    <row r="104" spans="1:41" ht="14" x14ac:dyDescent="0.15">
      <c r="A104" s="295"/>
      <c r="B104" s="295"/>
      <c r="C104" s="295"/>
      <c r="D104" s="295"/>
      <c r="E104" s="295"/>
      <c r="F104" s="295"/>
      <c r="G104" s="295"/>
      <c r="H104" s="295"/>
      <c r="I104" s="295"/>
      <c r="J104" s="295"/>
      <c r="K104" s="295"/>
      <c r="L104" s="295"/>
      <c r="M104" s="295"/>
      <c r="N104" s="295"/>
      <c r="O104" s="295"/>
      <c r="P104" s="295"/>
      <c r="Q104" s="295"/>
      <c r="R104" s="295"/>
      <c r="S104" s="295"/>
      <c r="T104" s="295"/>
      <c r="U104" s="295"/>
      <c r="V104" s="295"/>
      <c r="W104" s="297"/>
      <c r="X104" s="297"/>
      <c r="Y104" s="297"/>
      <c r="Z104" s="297"/>
      <c r="AA104" s="297"/>
      <c r="AB104" s="297"/>
      <c r="AC104" s="297"/>
      <c r="AD104" s="297"/>
      <c r="AE104" s="297"/>
      <c r="AF104" s="297"/>
      <c r="AG104" s="297"/>
      <c r="AH104" s="297"/>
      <c r="AI104" s="297"/>
      <c r="AJ104" s="297"/>
      <c r="AK104" s="297"/>
      <c r="AL104" s="297"/>
      <c r="AM104" s="297"/>
      <c r="AN104" s="297"/>
      <c r="AO104" s="297"/>
    </row>
    <row r="105" spans="1:41" ht="14" x14ac:dyDescent="0.15">
      <c r="A105" s="295"/>
      <c r="B105" s="295"/>
      <c r="C105" s="295"/>
      <c r="D105" s="295"/>
      <c r="E105" s="295"/>
      <c r="F105" s="295"/>
      <c r="G105" s="295"/>
      <c r="H105" s="295"/>
      <c r="I105" s="295"/>
      <c r="J105" s="295"/>
      <c r="K105" s="295"/>
      <c r="L105" s="295"/>
      <c r="M105" s="295"/>
      <c r="N105" s="295"/>
      <c r="O105" s="295"/>
      <c r="P105" s="295"/>
      <c r="Q105" s="295"/>
      <c r="R105" s="295"/>
      <c r="S105" s="295"/>
      <c r="T105" s="295"/>
      <c r="U105" s="295"/>
      <c r="V105" s="295"/>
      <c r="W105" s="297"/>
      <c r="X105" s="297"/>
      <c r="Y105" s="297"/>
      <c r="Z105" s="297"/>
      <c r="AA105" s="297"/>
      <c r="AB105" s="297"/>
      <c r="AC105" s="297"/>
      <c r="AD105" s="297"/>
      <c r="AE105" s="297"/>
      <c r="AF105" s="297"/>
      <c r="AG105" s="297"/>
      <c r="AH105" s="297"/>
      <c r="AI105" s="297"/>
      <c r="AJ105" s="297"/>
      <c r="AK105" s="297"/>
      <c r="AL105" s="297"/>
      <c r="AM105" s="297"/>
      <c r="AN105" s="297"/>
      <c r="AO105" s="297"/>
    </row>
    <row r="106" spans="1:41" ht="14" x14ac:dyDescent="0.15">
      <c r="A106" s="295"/>
      <c r="B106" s="295"/>
      <c r="C106" s="295"/>
      <c r="D106" s="295"/>
      <c r="E106" s="295"/>
      <c r="F106" s="295"/>
      <c r="G106" s="295"/>
      <c r="H106" s="295"/>
      <c r="I106" s="295"/>
      <c r="J106" s="295"/>
      <c r="K106" s="295"/>
      <c r="L106" s="295"/>
      <c r="M106" s="295"/>
      <c r="N106" s="295"/>
      <c r="O106" s="295"/>
      <c r="P106" s="295"/>
      <c r="Q106" s="295"/>
      <c r="R106" s="295"/>
      <c r="S106" s="295"/>
      <c r="T106" s="295"/>
      <c r="U106" s="295"/>
      <c r="V106" s="295"/>
      <c r="W106" s="297"/>
      <c r="X106" s="297"/>
      <c r="Y106" s="297"/>
      <c r="Z106" s="297"/>
      <c r="AA106" s="297"/>
      <c r="AB106" s="297"/>
      <c r="AC106" s="297"/>
      <c r="AD106" s="297"/>
      <c r="AE106" s="297"/>
      <c r="AF106" s="297"/>
      <c r="AG106" s="297"/>
      <c r="AH106" s="297"/>
      <c r="AI106" s="297"/>
      <c r="AJ106" s="297"/>
      <c r="AK106" s="297"/>
      <c r="AL106" s="297"/>
      <c r="AM106" s="297"/>
      <c r="AN106" s="297"/>
      <c r="AO106" s="297"/>
    </row>
    <row r="107" spans="1:41" ht="14" x14ac:dyDescent="0.15">
      <c r="A107" s="295"/>
      <c r="B107" s="295"/>
      <c r="C107" s="295"/>
      <c r="D107" s="295"/>
      <c r="E107" s="295"/>
      <c r="F107" s="295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7"/>
      <c r="X107" s="297"/>
      <c r="Y107" s="297"/>
      <c r="Z107" s="297"/>
      <c r="AA107" s="297"/>
      <c r="AB107" s="297"/>
      <c r="AC107" s="297"/>
      <c r="AD107" s="297"/>
      <c r="AE107" s="297"/>
      <c r="AF107" s="297"/>
      <c r="AG107" s="297"/>
      <c r="AH107" s="297"/>
      <c r="AI107" s="297"/>
      <c r="AJ107" s="297"/>
      <c r="AK107" s="297"/>
      <c r="AL107" s="297"/>
      <c r="AM107" s="297"/>
      <c r="AN107" s="297"/>
      <c r="AO107" s="297"/>
    </row>
    <row r="108" spans="1:41" ht="14" x14ac:dyDescent="0.15">
      <c r="A108" s="295"/>
      <c r="B108" s="295"/>
      <c r="C108" s="295"/>
      <c r="D108" s="295"/>
      <c r="E108" s="295"/>
      <c r="F108" s="295"/>
      <c r="G108" s="295"/>
      <c r="H108" s="295"/>
      <c r="I108" s="295"/>
      <c r="J108" s="295"/>
      <c r="K108" s="295"/>
      <c r="L108" s="295"/>
      <c r="M108" s="295"/>
      <c r="N108" s="295"/>
      <c r="O108" s="295"/>
      <c r="P108" s="295"/>
      <c r="Q108" s="295"/>
      <c r="R108" s="295"/>
      <c r="S108" s="295"/>
      <c r="T108" s="295"/>
      <c r="U108" s="295"/>
      <c r="V108" s="295"/>
      <c r="W108" s="297"/>
      <c r="X108" s="297"/>
      <c r="Y108" s="297"/>
      <c r="Z108" s="297"/>
      <c r="AA108" s="297"/>
      <c r="AB108" s="297"/>
      <c r="AC108" s="297"/>
      <c r="AD108" s="297"/>
      <c r="AE108" s="297"/>
      <c r="AF108" s="297"/>
      <c r="AG108" s="297"/>
      <c r="AH108" s="297"/>
      <c r="AI108" s="297"/>
      <c r="AJ108" s="297"/>
      <c r="AK108" s="297"/>
      <c r="AL108" s="297"/>
      <c r="AM108" s="297"/>
      <c r="AN108" s="297"/>
      <c r="AO108" s="297"/>
    </row>
    <row r="109" spans="1:41" ht="14" x14ac:dyDescent="0.15">
      <c r="A109" s="295"/>
      <c r="B109" s="295"/>
      <c r="C109" s="295"/>
      <c r="D109" s="295"/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7"/>
      <c r="X109" s="297"/>
      <c r="Y109" s="297"/>
      <c r="Z109" s="297"/>
      <c r="AA109" s="297"/>
      <c r="AB109" s="297"/>
      <c r="AC109" s="297"/>
      <c r="AD109" s="297"/>
      <c r="AE109" s="297"/>
      <c r="AF109" s="297"/>
      <c r="AG109" s="297"/>
      <c r="AH109" s="297"/>
      <c r="AI109" s="297"/>
      <c r="AJ109" s="297"/>
      <c r="AK109" s="297"/>
      <c r="AL109" s="297"/>
      <c r="AM109" s="297"/>
      <c r="AN109" s="297"/>
      <c r="AO109" s="297"/>
    </row>
    <row r="110" spans="1:41" ht="14" x14ac:dyDescent="0.15">
      <c r="A110" s="295"/>
      <c r="B110" s="295"/>
      <c r="C110" s="295"/>
      <c r="D110" s="295"/>
      <c r="E110" s="295"/>
      <c r="F110" s="295"/>
      <c r="G110" s="295"/>
      <c r="H110" s="295"/>
      <c r="I110" s="295"/>
      <c r="J110" s="295"/>
      <c r="K110" s="295"/>
      <c r="L110" s="295"/>
      <c r="M110" s="295"/>
      <c r="N110" s="295"/>
      <c r="O110" s="295"/>
      <c r="P110" s="295"/>
      <c r="Q110" s="295"/>
      <c r="R110" s="295"/>
      <c r="S110" s="295"/>
      <c r="T110" s="295"/>
      <c r="U110" s="295"/>
      <c r="V110" s="295"/>
      <c r="W110" s="297"/>
      <c r="X110" s="297"/>
      <c r="Y110" s="297"/>
      <c r="Z110" s="297"/>
      <c r="AA110" s="297"/>
      <c r="AB110" s="297"/>
      <c r="AC110" s="297"/>
      <c r="AD110" s="297"/>
      <c r="AE110" s="297"/>
      <c r="AF110" s="297"/>
      <c r="AG110" s="297"/>
      <c r="AH110" s="297"/>
      <c r="AI110" s="297"/>
      <c r="AJ110" s="297"/>
      <c r="AK110" s="297"/>
      <c r="AL110" s="297"/>
      <c r="AM110" s="297"/>
      <c r="AN110" s="297"/>
      <c r="AO110" s="297"/>
    </row>
    <row r="111" spans="1:41" ht="14" x14ac:dyDescent="0.15">
      <c r="A111" s="295"/>
      <c r="B111" s="295"/>
      <c r="C111" s="295"/>
      <c r="D111" s="295"/>
      <c r="E111" s="295"/>
      <c r="F111" s="295"/>
      <c r="G111" s="295"/>
      <c r="H111" s="295"/>
      <c r="I111" s="295"/>
      <c r="J111" s="295"/>
      <c r="K111" s="295"/>
      <c r="L111" s="295"/>
      <c r="M111" s="295"/>
      <c r="N111" s="295"/>
      <c r="O111" s="295"/>
      <c r="P111" s="295"/>
      <c r="Q111" s="295"/>
      <c r="R111" s="295"/>
      <c r="S111" s="295"/>
      <c r="T111" s="295"/>
      <c r="U111" s="295"/>
      <c r="V111" s="295"/>
      <c r="W111" s="297"/>
      <c r="X111" s="297"/>
      <c r="Y111" s="297"/>
      <c r="Z111" s="297"/>
      <c r="AA111" s="297"/>
      <c r="AB111" s="297"/>
      <c r="AC111" s="297"/>
      <c r="AD111" s="297"/>
      <c r="AE111" s="297"/>
      <c r="AF111" s="297"/>
      <c r="AG111" s="297"/>
      <c r="AH111" s="297"/>
      <c r="AI111" s="297"/>
      <c r="AJ111" s="297"/>
      <c r="AK111" s="297"/>
      <c r="AL111" s="297"/>
      <c r="AM111" s="297"/>
      <c r="AN111" s="297"/>
      <c r="AO111" s="297"/>
    </row>
    <row r="112" spans="1:41" ht="14" x14ac:dyDescent="0.15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7"/>
      <c r="X112" s="297"/>
      <c r="Y112" s="297"/>
      <c r="Z112" s="297"/>
      <c r="AA112" s="297"/>
      <c r="AB112" s="297"/>
      <c r="AC112" s="297"/>
      <c r="AD112" s="297"/>
      <c r="AE112" s="297"/>
      <c r="AF112" s="297"/>
      <c r="AG112" s="297"/>
      <c r="AH112" s="297"/>
      <c r="AI112" s="297"/>
      <c r="AJ112" s="297"/>
      <c r="AK112" s="297"/>
      <c r="AL112" s="297"/>
      <c r="AM112" s="297"/>
      <c r="AN112" s="297"/>
      <c r="AO112" s="297"/>
    </row>
    <row r="113" spans="1:41" ht="14" x14ac:dyDescent="0.15">
      <c r="A113" s="295"/>
      <c r="B113" s="295"/>
      <c r="C113" s="295"/>
      <c r="D113" s="295"/>
      <c r="E113" s="295"/>
      <c r="F113" s="295"/>
      <c r="G113" s="295"/>
      <c r="H113" s="295"/>
      <c r="I113" s="295"/>
      <c r="J113" s="295"/>
      <c r="K113" s="295"/>
      <c r="L113" s="295"/>
      <c r="M113" s="295"/>
      <c r="N113" s="295"/>
      <c r="O113" s="295"/>
      <c r="P113" s="295"/>
      <c r="Q113" s="295"/>
      <c r="R113" s="295"/>
      <c r="S113" s="295"/>
      <c r="T113" s="295"/>
      <c r="U113" s="295"/>
      <c r="V113" s="295"/>
      <c r="W113" s="297"/>
      <c r="X113" s="297"/>
      <c r="Y113" s="297"/>
      <c r="Z113" s="297"/>
      <c r="AA113" s="297"/>
      <c r="AB113" s="297"/>
      <c r="AC113" s="297"/>
      <c r="AD113" s="297"/>
      <c r="AE113" s="297"/>
      <c r="AF113" s="297"/>
      <c r="AG113" s="297"/>
      <c r="AH113" s="297"/>
      <c r="AI113" s="297"/>
      <c r="AJ113" s="297"/>
      <c r="AK113" s="297"/>
      <c r="AL113" s="297"/>
      <c r="AM113" s="297"/>
      <c r="AN113" s="297"/>
      <c r="AO113" s="297"/>
    </row>
    <row r="114" spans="1:41" ht="14" x14ac:dyDescent="0.15">
      <c r="A114" s="295"/>
      <c r="B114" s="295"/>
      <c r="C114" s="295"/>
      <c r="D114" s="295"/>
      <c r="E114" s="295"/>
      <c r="F114" s="295"/>
      <c r="G114" s="295"/>
      <c r="H114" s="295"/>
      <c r="I114" s="295"/>
      <c r="J114" s="295"/>
      <c r="K114" s="295"/>
      <c r="L114" s="295"/>
      <c r="M114" s="295"/>
      <c r="N114" s="295"/>
      <c r="O114" s="295"/>
      <c r="P114" s="295"/>
      <c r="Q114" s="295"/>
      <c r="R114" s="295"/>
      <c r="S114" s="295"/>
      <c r="T114" s="295"/>
      <c r="U114" s="295"/>
      <c r="V114" s="295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</row>
    <row r="115" spans="1:41" ht="14" x14ac:dyDescent="0.15">
      <c r="A115" s="295"/>
      <c r="B115" s="295"/>
      <c r="C115" s="295"/>
      <c r="D115" s="295"/>
      <c r="E115" s="295"/>
      <c r="F115" s="295"/>
      <c r="G115" s="295"/>
      <c r="H115" s="295"/>
      <c r="I115" s="295"/>
      <c r="J115" s="295"/>
      <c r="K115" s="295"/>
      <c r="L115" s="295"/>
      <c r="M115" s="295"/>
      <c r="N115" s="295"/>
      <c r="O115" s="295"/>
      <c r="P115" s="295"/>
      <c r="Q115" s="295"/>
      <c r="R115" s="295"/>
      <c r="S115" s="295"/>
      <c r="T115" s="295"/>
      <c r="U115" s="295"/>
      <c r="V115" s="295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:41" ht="14" x14ac:dyDescent="0.15">
      <c r="A116" s="295"/>
      <c r="B116" s="295"/>
      <c r="C116" s="295"/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  <c r="O116" s="295"/>
      <c r="P116" s="295"/>
      <c r="Q116" s="295"/>
      <c r="R116" s="295"/>
      <c r="S116" s="295"/>
      <c r="T116" s="295"/>
      <c r="U116" s="295"/>
      <c r="V116" s="295"/>
      <c r="W116" s="297"/>
      <c r="X116" s="297"/>
      <c r="Y116" s="297"/>
      <c r="Z116" s="297"/>
      <c r="AA116" s="297"/>
      <c r="AB116" s="297"/>
      <c r="AC116" s="297"/>
      <c r="AD116" s="297"/>
      <c r="AE116" s="297"/>
      <c r="AF116" s="297"/>
      <c r="AG116" s="297"/>
      <c r="AH116" s="297"/>
      <c r="AI116" s="297"/>
      <c r="AJ116" s="297"/>
      <c r="AK116" s="297"/>
      <c r="AL116" s="297"/>
      <c r="AM116" s="297"/>
      <c r="AN116" s="297"/>
      <c r="AO116" s="297"/>
    </row>
    <row r="117" spans="1:41" ht="14" x14ac:dyDescent="0.15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7"/>
      <c r="X117" s="297"/>
      <c r="Y117" s="297"/>
      <c r="Z117" s="297"/>
      <c r="AA117" s="297"/>
      <c r="AB117" s="297"/>
      <c r="AC117" s="297"/>
      <c r="AD117" s="297"/>
      <c r="AE117" s="297"/>
      <c r="AF117" s="297"/>
      <c r="AG117" s="297"/>
      <c r="AH117" s="297"/>
      <c r="AI117" s="297"/>
      <c r="AJ117" s="297"/>
      <c r="AK117" s="297"/>
      <c r="AL117" s="297"/>
      <c r="AM117" s="297"/>
      <c r="AN117" s="297"/>
      <c r="AO117" s="297"/>
    </row>
    <row r="118" spans="1:41" ht="14" x14ac:dyDescent="0.15">
      <c r="A118" s="295"/>
      <c r="B118" s="295"/>
      <c r="C118" s="295"/>
      <c r="D118" s="295"/>
      <c r="E118" s="295"/>
      <c r="F118" s="295"/>
      <c r="G118" s="295"/>
      <c r="H118" s="295"/>
      <c r="I118" s="295"/>
      <c r="J118" s="295"/>
      <c r="K118" s="295"/>
      <c r="L118" s="295"/>
      <c r="M118" s="295"/>
      <c r="N118" s="295"/>
      <c r="O118" s="295"/>
      <c r="P118" s="295"/>
      <c r="Q118" s="295"/>
      <c r="R118" s="295"/>
      <c r="S118" s="295"/>
      <c r="T118" s="295"/>
      <c r="U118" s="295"/>
      <c r="V118" s="295"/>
      <c r="W118" s="297"/>
      <c r="X118" s="297"/>
      <c r="Y118" s="297"/>
      <c r="Z118" s="297"/>
      <c r="AA118" s="297"/>
      <c r="AB118" s="297"/>
      <c r="AC118" s="297"/>
      <c r="AD118" s="297"/>
      <c r="AE118" s="297"/>
      <c r="AF118" s="297"/>
      <c r="AG118" s="297"/>
      <c r="AH118" s="297"/>
      <c r="AI118" s="297"/>
      <c r="AJ118" s="297"/>
      <c r="AK118" s="297"/>
      <c r="AL118" s="297"/>
      <c r="AM118" s="297"/>
      <c r="AN118" s="297"/>
      <c r="AO118" s="297"/>
    </row>
    <row r="119" spans="1:41" ht="14" x14ac:dyDescent="0.15">
      <c r="A119" s="295"/>
      <c r="B119" s="295"/>
      <c r="C119" s="295"/>
      <c r="D119" s="295"/>
      <c r="E119" s="295"/>
      <c r="F119" s="295"/>
      <c r="G119" s="295"/>
      <c r="H119" s="295"/>
      <c r="I119" s="295"/>
      <c r="J119" s="295"/>
      <c r="K119" s="295"/>
      <c r="L119" s="295"/>
      <c r="M119" s="295"/>
      <c r="N119" s="295"/>
      <c r="O119" s="295"/>
      <c r="P119" s="295"/>
      <c r="Q119" s="295"/>
      <c r="R119" s="295"/>
      <c r="S119" s="295"/>
      <c r="T119" s="295"/>
      <c r="U119" s="295"/>
      <c r="V119" s="295"/>
      <c r="W119" s="297"/>
      <c r="X119" s="297"/>
      <c r="Y119" s="297"/>
      <c r="Z119" s="297"/>
      <c r="AA119" s="297"/>
      <c r="AB119" s="297"/>
      <c r="AC119" s="297"/>
      <c r="AD119" s="297"/>
      <c r="AE119" s="297"/>
      <c r="AF119" s="297"/>
      <c r="AG119" s="297"/>
      <c r="AH119" s="297"/>
      <c r="AI119" s="297"/>
      <c r="AJ119" s="297"/>
      <c r="AK119" s="297"/>
      <c r="AL119" s="297"/>
      <c r="AM119" s="297"/>
      <c r="AN119" s="297"/>
      <c r="AO119" s="297"/>
    </row>
    <row r="120" spans="1:41" ht="14" x14ac:dyDescent="0.15">
      <c r="A120" s="295"/>
      <c r="B120" s="295"/>
      <c r="C120" s="295"/>
      <c r="D120" s="295"/>
      <c r="E120" s="295"/>
      <c r="F120" s="295"/>
      <c r="G120" s="295"/>
      <c r="H120" s="295"/>
      <c r="I120" s="295"/>
      <c r="J120" s="295"/>
      <c r="K120" s="295"/>
      <c r="L120" s="295"/>
      <c r="M120" s="295"/>
      <c r="N120" s="295"/>
      <c r="O120" s="295"/>
      <c r="P120" s="295"/>
      <c r="Q120" s="295"/>
      <c r="R120" s="295"/>
      <c r="S120" s="295"/>
      <c r="T120" s="295"/>
      <c r="U120" s="295"/>
      <c r="V120" s="295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:41" ht="14" x14ac:dyDescent="0.15">
      <c r="A121" s="295"/>
      <c r="B121" s="295"/>
      <c r="C121" s="295"/>
      <c r="D121" s="295"/>
      <c r="E121" s="295"/>
      <c r="F121" s="295"/>
      <c r="G121" s="295"/>
      <c r="H121" s="295"/>
      <c r="I121" s="295"/>
      <c r="J121" s="295"/>
      <c r="K121" s="295"/>
      <c r="L121" s="295"/>
      <c r="M121" s="295"/>
      <c r="N121" s="295"/>
      <c r="O121" s="295"/>
      <c r="P121" s="295"/>
      <c r="Q121" s="295"/>
      <c r="R121" s="295"/>
      <c r="S121" s="295"/>
      <c r="T121" s="295"/>
      <c r="U121" s="295"/>
      <c r="V121" s="295"/>
      <c r="W121" s="297"/>
      <c r="X121" s="297"/>
      <c r="Y121" s="297"/>
      <c r="Z121" s="297"/>
      <c r="AA121" s="297"/>
      <c r="AB121" s="297"/>
      <c r="AC121" s="297"/>
      <c r="AD121" s="297"/>
      <c r="AE121" s="297"/>
      <c r="AF121" s="297"/>
      <c r="AG121" s="297"/>
      <c r="AH121" s="297"/>
      <c r="AI121" s="297"/>
      <c r="AJ121" s="297"/>
      <c r="AK121" s="297"/>
      <c r="AL121" s="297"/>
      <c r="AM121" s="297"/>
      <c r="AN121" s="297"/>
      <c r="AO121" s="297"/>
    </row>
    <row r="122" spans="1:41" ht="14" x14ac:dyDescent="0.15">
      <c r="A122" s="295"/>
      <c r="B122" s="295"/>
      <c r="C122" s="295"/>
      <c r="D122" s="295"/>
      <c r="E122" s="295"/>
      <c r="F122" s="295"/>
      <c r="G122" s="295"/>
      <c r="H122" s="295"/>
      <c r="I122" s="295"/>
      <c r="J122" s="295"/>
      <c r="K122" s="295"/>
      <c r="L122" s="295"/>
      <c r="M122" s="295"/>
      <c r="N122" s="295"/>
      <c r="O122" s="295"/>
      <c r="P122" s="295"/>
      <c r="Q122" s="295"/>
      <c r="R122" s="295"/>
      <c r="S122" s="295"/>
      <c r="T122" s="295"/>
      <c r="U122" s="295"/>
      <c r="V122" s="295"/>
      <c r="W122" s="297"/>
      <c r="X122" s="297"/>
      <c r="Y122" s="297"/>
      <c r="Z122" s="297"/>
      <c r="AA122" s="297"/>
      <c r="AB122" s="297"/>
      <c r="AC122" s="297"/>
      <c r="AD122" s="297"/>
      <c r="AE122" s="297"/>
      <c r="AF122" s="297"/>
      <c r="AG122" s="297"/>
      <c r="AH122" s="297"/>
      <c r="AI122" s="297"/>
      <c r="AJ122" s="297"/>
      <c r="AK122" s="297"/>
      <c r="AL122" s="297"/>
      <c r="AM122" s="297"/>
      <c r="AN122" s="297"/>
      <c r="AO122" s="297"/>
    </row>
    <row r="123" spans="1:41" ht="14" x14ac:dyDescent="0.15">
      <c r="A123" s="295"/>
      <c r="B123" s="295"/>
      <c r="C123" s="295"/>
      <c r="D123" s="295"/>
      <c r="E123" s="295"/>
      <c r="F123" s="295"/>
      <c r="G123" s="295"/>
      <c r="H123" s="295"/>
      <c r="I123" s="295"/>
      <c r="J123" s="295"/>
      <c r="K123" s="295"/>
      <c r="L123" s="295"/>
      <c r="M123" s="295"/>
      <c r="N123" s="295"/>
      <c r="O123" s="295"/>
      <c r="P123" s="295"/>
      <c r="Q123" s="295"/>
      <c r="R123" s="295"/>
      <c r="S123" s="295"/>
      <c r="T123" s="295"/>
      <c r="U123" s="295"/>
      <c r="V123" s="295"/>
      <c r="W123" s="297"/>
      <c r="X123" s="297"/>
      <c r="Y123" s="297"/>
      <c r="Z123" s="297"/>
      <c r="AA123" s="297"/>
      <c r="AB123" s="297"/>
      <c r="AC123" s="297"/>
      <c r="AD123" s="297"/>
      <c r="AE123" s="297"/>
      <c r="AF123" s="297"/>
      <c r="AG123" s="297"/>
      <c r="AH123" s="297"/>
      <c r="AI123" s="297"/>
      <c r="AJ123" s="297"/>
      <c r="AK123" s="297"/>
      <c r="AL123" s="297"/>
      <c r="AM123" s="297"/>
      <c r="AN123" s="297"/>
      <c r="AO123" s="297"/>
    </row>
    <row r="124" spans="1:41" ht="14" x14ac:dyDescent="0.15">
      <c r="A124" s="295"/>
      <c r="B124" s="295"/>
      <c r="C124" s="295"/>
      <c r="D124" s="295"/>
      <c r="E124" s="295"/>
      <c r="F124" s="295"/>
      <c r="G124" s="295"/>
      <c r="H124" s="295"/>
      <c r="I124" s="295"/>
      <c r="J124" s="295"/>
      <c r="K124" s="295"/>
      <c r="L124" s="295"/>
      <c r="M124" s="295"/>
      <c r="N124" s="295"/>
      <c r="O124" s="295"/>
      <c r="P124" s="295"/>
      <c r="Q124" s="295"/>
      <c r="R124" s="295"/>
      <c r="S124" s="295"/>
      <c r="T124" s="295"/>
      <c r="U124" s="295"/>
      <c r="V124" s="295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:41" ht="14" x14ac:dyDescent="0.15">
      <c r="A125" s="295"/>
      <c r="B125" s="295"/>
      <c r="C125" s="295"/>
      <c r="D125" s="295"/>
      <c r="E125" s="295"/>
      <c r="F125" s="295"/>
      <c r="G125" s="295"/>
      <c r="H125" s="295"/>
      <c r="I125" s="295"/>
      <c r="J125" s="295"/>
      <c r="K125" s="295"/>
      <c r="L125" s="295"/>
      <c r="M125" s="295"/>
      <c r="N125" s="295"/>
      <c r="O125" s="295"/>
      <c r="P125" s="295"/>
      <c r="Q125" s="295"/>
      <c r="R125" s="295"/>
      <c r="S125" s="295"/>
      <c r="T125" s="295"/>
      <c r="U125" s="295"/>
      <c r="V125" s="295"/>
      <c r="W125" s="297"/>
      <c r="X125" s="297"/>
      <c r="Y125" s="297"/>
      <c r="Z125" s="297"/>
      <c r="AA125" s="297"/>
      <c r="AB125" s="297"/>
      <c r="AC125" s="297"/>
      <c r="AD125" s="297"/>
      <c r="AE125" s="297"/>
      <c r="AF125" s="297"/>
      <c r="AG125" s="297"/>
      <c r="AH125" s="297"/>
      <c r="AI125" s="297"/>
      <c r="AJ125" s="297"/>
      <c r="AK125" s="297"/>
      <c r="AL125" s="297"/>
      <c r="AM125" s="297"/>
      <c r="AN125" s="297"/>
      <c r="AO125" s="297"/>
    </row>
    <row r="126" spans="1:41" ht="14" x14ac:dyDescent="0.15">
      <c r="A126" s="295"/>
      <c r="B126" s="295"/>
      <c r="C126" s="295"/>
      <c r="D126" s="295"/>
      <c r="E126" s="295"/>
      <c r="F126" s="295"/>
      <c r="G126" s="295"/>
      <c r="H126" s="295"/>
      <c r="I126" s="295"/>
      <c r="J126" s="295"/>
      <c r="K126" s="295"/>
      <c r="L126" s="295"/>
      <c r="M126" s="295"/>
      <c r="N126" s="295"/>
      <c r="O126" s="295"/>
      <c r="P126" s="295"/>
      <c r="Q126" s="295"/>
      <c r="R126" s="295"/>
      <c r="S126" s="295"/>
      <c r="T126" s="295"/>
      <c r="U126" s="295"/>
      <c r="V126" s="295"/>
      <c r="W126" s="297"/>
      <c r="X126" s="297"/>
      <c r="Y126" s="297"/>
      <c r="Z126" s="297"/>
      <c r="AA126" s="297"/>
      <c r="AB126" s="297"/>
      <c r="AC126" s="297"/>
      <c r="AD126" s="297"/>
      <c r="AE126" s="297"/>
      <c r="AF126" s="297"/>
      <c r="AG126" s="297"/>
      <c r="AH126" s="297"/>
      <c r="AI126" s="297"/>
      <c r="AJ126" s="297"/>
      <c r="AK126" s="297"/>
      <c r="AL126" s="297"/>
      <c r="AM126" s="297"/>
      <c r="AN126" s="297"/>
      <c r="AO126" s="297"/>
    </row>
    <row r="127" spans="1:41" ht="14" x14ac:dyDescent="0.15">
      <c r="A127" s="295"/>
      <c r="B127" s="295"/>
      <c r="C127" s="295"/>
      <c r="D127" s="295"/>
      <c r="E127" s="295"/>
      <c r="F127" s="295"/>
      <c r="G127" s="295"/>
      <c r="H127" s="295"/>
      <c r="I127" s="295"/>
      <c r="J127" s="295"/>
      <c r="K127" s="295"/>
      <c r="L127" s="295"/>
      <c r="M127" s="295"/>
      <c r="N127" s="295"/>
      <c r="O127" s="295"/>
      <c r="P127" s="295"/>
      <c r="Q127" s="295"/>
      <c r="R127" s="295"/>
      <c r="S127" s="295"/>
      <c r="T127" s="295"/>
      <c r="U127" s="295"/>
      <c r="V127" s="295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</sheetData>
  <sheetProtection algorithmName="SHA-512" hashValue="fNxqDh1d4QX7wkyabp7Ro3zGC6ImMibR76vJtm8w19Zwq7hNnA2JqtvVZKzHzdnHTS8xj9AVWLWWN1eq1bBrzA==" saltValue="9O0hF4Gs8CWlEDm2lgokp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4D5DB-E902-8F45-A3F9-496F55ADCA80}">
  <sheetPr codeName="Sheet45">
    <tabColor theme="6" tint="0.79998168889431442"/>
  </sheetPr>
  <dimension ref="A1:AO50"/>
  <sheetViews>
    <sheetView workbookViewId="0">
      <selection activeCell="T8" sqref="T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295" t="s">
        <v>24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  <c r="V1" s="295"/>
      <c r="W1" s="295"/>
      <c r="X1" s="295"/>
      <c r="Y1" s="295"/>
      <c r="Z1" s="295"/>
      <c r="AA1" s="295"/>
      <c r="AB1" s="295"/>
      <c r="AC1" s="295"/>
      <c r="AD1" s="295"/>
      <c r="AE1" s="295"/>
      <c r="AF1" s="295"/>
      <c r="AG1" s="295"/>
      <c r="AH1" s="295"/>
      <c r="AI1" s="295"/>
      <c r="AJ1" s="295"/>
      <c r="AK1" s="295"/>
      <c r="AL1" s="298"/>
      <c r="AM1" s="298"/>
      <c r="AN1" s="298"/>
      <c r="AO1" s="298"/>
    </row>
    <row r="2" spans="1:41" ht="14" x14ac:dyDescent="0.15">
      <c r="A2" s="296" t="s">
        <v>21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95"/>
      <c r="AE2" s="295"/>
      <c r="AF2" s="295"/>
      <c r="AG2" s="295"/>
      <c r="AH2" s="295"/>
      <c r="AI2" s="295"/>
      <c r="AJ2" s="295"/>
      <c r="AK2" s="295"/>
      <c r="AL2" s="298"/>
      <c r="AM2" s="298"/>
      <c r="AN2" s="298"/>
      <c r="AO2" s="298"/>
    </row>
    <row r="3" spans="1:41" ht="15" thickBot="1" x14ac:dyDescent="0.2">
      <c r="A3" s="295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  <c r="AA3" s="295"/>
      <c r="AB3" s="295"/>
      <c r="AC3" s="295"/>
      <c r="AD3" s="295"/>
      <c r="AE3" s="295"/>
      <c r="AF3" s="295"/>
      <c r="AG3" s="295"/>
      <c r="AH3" s="295"/>
      <c r="AI3" s="295"/>
      <c r="AJ3" s="295"/>
      <c r="AK3" s="295"/>
      <c r="AL3" s="298"/>
      <c r="AM3" s="298"/>
      <c r="AN3" s="298"/>
      <c r="AO3" s="298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95"/>
      <c r="X4" s="295"/>
      <c r="Y4" s="295"/>
      <c r="Z4" s="295"/>
      <c r="AA4" s="295"/>
      <c r="AB4" s="295"/>
      <c r="AC4" s="295"/>
      <c r="AD4" s="295"/>
      <c r="AE4" s="295"/>
      <c r="AF4" s="295"/>
      <c r="AG4" s="295"/>
      <c r="AH4" s="295"/>
      <c r="AI4" s="295"/>
      <c r="AJ4" s="295"/>
      <c r="AK4" s="295"/>
      <c r="AL4" s="295"/>
      <c r="AM4" s="295"/>
      <c r="AN4" s="295"/>
      <c r="AO4" s="295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95"/>
      <c r="X5" s="295"/>
      <c r="Y5" s="295"/>
      <c r="Z5" s="295"/>
      <c r="AA5" s="295"/>
      <c r="AB5" s="295"/>
      <c r="AC5" s="295"/>
      <c r="AD5" s="295"/>
      <c r="AE5" s="295"/>
      <c r="AF5" s="295"/>
      <c r="AG5" s="295"/>
      <c r="AH5" s="295"/>
      <c r="AI5" s="295"/>
      <c r="AJ5" s="295"/>
      <c r="AK5" s="295"/>
      <c r="AL5" s="295"/>
      <c r="AM5" s="295"/>
      <c r="AN5" s="295"/>
      <c r="AO5" s="295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95"/>
      <c r="X6" s="295"/>
      <c r="Y6" s="295"/>
      <c r="Z6" s="295"/>
      <c r="AA6" s="295"/>
      <c r="AB6" s="295"/>
      <c r="AC6" s="295"/>
      <c r="AD6" s="295"/>
      <c r="AE6" s="295"/>
      <c r="AF6" s="295"/>
      <c r="AG6" s="295"/>
      <c r="AH6" s="295"/>
      <c r="AI6" s="295"/>
      <c r="AJ6" s="295"/>
      <c r="AK6" s="295"/>
      <c r="AL6" s="295"/>
      <c r="AM6" s="295"/>
      <c r="AN6" s="295"/>
      <c r="AO6" s="295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97"/>
      <c r="X7" s="297"/>
      <c r="Y7" s="297"/>
      <c r="Z7" s="297"/>
      <c r="AA7" s="297"/>
      <c r="AB7" s="297"/>
      <c r="AC7" s="297"/>
      <c r="AD7" s="297"/>
      <c r="AE7" s="297"/>
      <c r="AF7" s="297"/>
      <c r="AG7" s="297"/>
      <c r="AH7" s="297"/>
      <c r="AI7" s="297"/>
      <c r="AJ7" s="297"/>
      <c r="AK7" s="297"/>
      <c r="AL7" s="297"/>
      <c r="AM7" s="297"/>
      <c r="AN7" s="298"/>
      <c r="AO7" s="298"/>
    </row>
    <row r="8" spans="1:41" ht="18" customHeight="1" thickBot="1" x14ac:dyDescent="0.2">
      <c r="A8" s="186" t="str">
        <f>'ERG Oct 2021'!K2</f>
        <v>Ergon Energy</v>
      </c>
      <c r="B8" s="187" t="str">
        <f>'ERG Oct 2021'!L2</f>
        <v>Regulated</v>
      </c>
      <c r="C8" s="252">
        <f>IF('ERG Oct 2021'!BP2=0,91*'ERG Oct 2021'!M2/100,(91*'ERG Oct 2021'!M2/100)+'ERG Oct 2021'!BP2/4)</f>
        <v>110.1430909090909</v>
      </c>
      <c r="D8" s="253">
        <f>IF('ERG Oct 2021'!O2="",$C$5*'ERG Oct 2021'!N2/100,IF($C$5&gt;='ERG Oct 2021'!P2,('ERG Oct 2021'!P2*'ERG Oct 2021'!N2/100),($C$5*'ERG Oct 2021'!N2/100)))</f>
        <v>1127.7272727272725</v>
      </c>
      <c r="E8" s="253">
        <f>IF(AND('ERG Oct 2021'!P2&gt;0,'ERG Oct 2021'!R2&gt;0),IF($C$5&lt;'ERG Oct 2021'!P2,0,IF($C$5&lt;=('ERG Oct 2021'!R2+'ERG Oct 2021'!P2),(($C$5-'ERG Oct 2021'!P2)*'ERG Oct 2021'!Q2/100),(('ERG Oct 2021'!R2)*'ERG Oct 2021'!Q2/100))),0)</f>
        <v>0</v>
      </c>
      <c r="F8" s="253">
        <f>IF(AND('ERG Oct 2021'!R2&gt;0,'ERG Oct 2021'!T2&gt;0),IF(($C$5&lt;'ERG Oct 2021'!T2),(0),($C$5-'ERG Oct 2021'!T2)*'ERG Oct 2021'!U2/100),IF(AND('ERG Oct 2021'!R2&gt;0,'ERG Oct 2021'!T2=""),IF(($C$5&lt;'ERG Oct 2021'!R2+'ERG Oct 2021'!P2),(0),(($C$5-('ERG Oct 2021'!R2+'ERG Oct 2021'!P2))*'ERG Oct 2021'!S2/100)),IF(AND('ERG Oct 2021'!P2&gt;0,'ERG Oct 2021'!R2=""&gt;0),IF(($C$5&lt;'ERG Oct 2021'!P2),(0),($C$5-'ERG Oct 2021'!P2)*'ERG Oct 2021'!Q2/100),0)))</f>
        <v>0</v>
      </c>
      <c r="G8" s="254">
        <f>SUM(C8:F8)</f>
        <v>1237.8703636363634</v>
      </c>
      <c r="H8" s="255">
        <f t="shared" ref="H8" si="0">(G8-C8)*4</f>
        <v>4510.9090909090901</v>
      </c>
      <c r="I8" s="255">
        <f t="shared" ref="I8" si="1">G8*4</f>
        <v>4951.4814545454537</v>
      </c>
      <c r="J8" s="256">
        <f>I8*1.1</f>
        <v>5446.6295999999993</v>
      </c>
      <c r="K8" s="257">
        <f>'ERG Oct 2021'!BB2</f>
        <v>0</v>
      </c>
      <c r="L8" s="257">
        <f>'ERG Oct 2021'!BC2</f>
        <v>0</v>
      </c>
      <c r="M8" s="257">
        <f>'ERG Oct 2021'!BD2</f>
        <v>0</v>
      </c>
      <c r="N8" s="257">
        <f>'ERG Oct 2021'!BE2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4951.4814545454537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4951.4814545454537</v>
      </c>
      <c r="S8" s="261">
        <f>Q8*1.1</f>
        <v>5446.6295999999993</v>
      </c>
      <c r="T8" s="256">
        <f>R8*1.1</f>
        <v>5446.6295999999993</v>
      </c>
      <c r="U8" s="262">
        <f>'ERG Oct 2021'!BL2</f>
        <v>0</v>
      </c>
      <c r="V8" s="263" t="str">
        <f>'ERG Oct 2021'!BM2</f>
        <v>n</v>
      </c>
      <c r="W8" s="297"/>
      <c r="X8" s="297"/>
      <c r="Y8" s="297"/>
      <c r="Z8" s="297"/>
      <c r="AA8" s="297"/>
      <c r="AB8" s="297"/>
      <c r="AC8" s="297"/>
      <c r="AD8" s="297"/>
      <c r="AE8" s="297"/>
      <c r="AF8" s="297"/>
      <c r="AG8" s="297"/>
      <c r="AH8" s="297"/>
      <c r="AI8" s="297"/>
      <c r="AJ8" s="297"/>
      <c r="AK8" s="297"/>
      <c r="AL8" s="297"/>
      <c r="AM8" s="297"/>
      <c r="AN8" s="298"/>
      <c r="AO8" s="298"/>
    </row>
    <row r="9" spans="1:41" ht="14" x14ac:dyDescent="0.15">
      <c r="A9" s="298"/>
      <c r="B9" s="298"/>
      <c r="C9" s="298"/>
      <c r="D9" s="298"/>
      <c r="E9" s="298"/>
      <c r="F9" s="298"/>
      <c r="G9" s="298"/>
      <c r="H9" s="298"/>
      <c r="I9" s="297"/>
      <c r="J9" s="297"/>
      <c r="K9" s="297"/>
      <c r="L9" s="297"/>
      <c r="M9" s="297"/>
      <c r="N9" s="297"/>
      <c r="O9" s="297"/>
      <c r="P9" s="297"/>
      <c r="Q9" s="297"/>
      <c r="R9" s="297"/>
      <c r="S9" s="297"/>
      <c r="T9" s="297"/>
      <c r="U9" s="297"/>
      <c r="V9" s="297"/>
      <c r="W9" s="297"/>
      <c r="X9" s="297"/>
      <c r="Y9" s="297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8"/>
      <c r="AM9" s="298"/>
      <c r="AN9" s="298"/>
      <c r="AO9" s="298"/>
    </row>
    <row r="10" spans="1:41" ht="15" thickBot="1" x14ac:dyDescent="0.2">
      <c r="A10" s="298"/>
      <c r="B10" s="298"/>
      <c r="C10" s="298"/>
      <c r="D10" s="298"/>
      <c r="E10" s="298"/>
      <c r="F10" s="298"/>
      <c r="G10" s="298"/>
      <c r="H10" s="298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8"/>
      <c r="AM10" s="298"/>
      <c r="AN10" s="298"/>
      <c r="AO10" s="298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297"/>
      <c r="X12" s="297"/>
      <c r="Y12" s="297"/>
      <c r="Z12" s="297"/>
      <c r="AA12" s="297"/>
      <c r="AB12" s="297"/>
      <c r="AC12" s="297"/>
      <c r="AD12" s="297"/>
      <c r="AE12" s="297"/>
      <c r="AF12" s="297"/>
      <c r="AG12" s="297"/>
      <c r="AH12" s="297"/>
      <c r="AI12" s="297"/>
      <c r="AJ12" s="297"/>
      <c r="AK12" s="297"/>
      <c r="AL12" s="297"/>
      <c r="AM12" s="297"/>
      <c r="AN12" s="297"/>
      <c r="AO12" s="297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297"/>
      <c r="X13" s="297"/>
      <c r="Y13" s="297"/>
      <c r="Z13" s="297"/>
      <c r="AA13" s="297"/>
      <c r="AB13" s="297"/>
      <c r="AC13" s="297"/>
      <c r="AD13" s="297"/>
      <c r="AE13" s="297"/>
      <c r="AF13" s="297"/>
      <c r="AG13" s="297"/>
      <c r="AH13" s="297"/>
      <c r="AI13" s="297"/>
      <c r="AJ13" s="297"/>
      <c r="AK13" s="297"/>
      <c r="AL13" s="298"/>
      <c r="AM13" s="298"/>
      <c r="AN13" s="298"/>
      <c r="AO13" s="298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297"/>
      <c r="X14" s="297"/>
      <c r="Y14" s="297"/>
      <c r="Z14" s="297"/>
      <c r="AA14" s="297"/>
      <c r="AB14" s="297"/>
      <c r="AC14" s="297"/>
      <c r="AD14" s="297"/>
      <c r="AE14" s="297"/>
      <c r="AF14" s="297"/>
      <c r="AG14" s="297"/>
      <c r="AH14" s="297"/>
      <c r="AI14" s="297"/>
      <c r="AJ14" s="297"/>
      <c r="AK14" s="297"/>
      <c r="AL14" s="298"/>
      <c r="AM14" s="298"/>
      <c r="AN14" s="298"/>
      <c r="AO14" s="298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297"/>
      <c r="X15" s="297"/>
      <c r="Y15" s="297"/>
      <c r="Z15" s="297"/>
      <c r="AA15" s="297"/>
      <c r="AB15" s="297"/>
      <c r="AC15" s="297"/>
      <c r="AD15" s="297"/>
      <c r="AE15" s="297"/>
      <c r="AF15" s="297"/>
      <c r="AG15" s="297"/>
      <c r="AH15" s="297"/>
      <c r="AI15" s="297"/>
      <c r="AJ15" s="297"/>
      <c r="AK15" s="297"/>
      <c r="AL15" s="298"/>
      <c r="AM15" s="298"/>
      <c r="AN15" s="298"/>
      <c r="AO15" s="298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297"/>
      <c r="X16" s="297"/>
      <c r="Y16" s="297"/>
      <c r="Z16" s="297"/>
      <c r="AA16" s="297"/>
      <c r="AB16" s="297"/>
      <c r="AC16" s="297"/>
      <c r="AD16" s="297"/>
      <c r="AE16" s="297"/>
      <c r="AF16" s="297"/>
      <c r="AG16" s="297"/>
      <c r="AH16" s="297"/>
      <c r="AI16" s="297"/>
      <c r="AJ16" s="297"/>
      <c r="AK16" s="297"/>
      <c r="AL16" s="297"/>
      <c r="AM16" s="297"/>
      <c r="AN16" s="298"/>
      <c r="AO16" s="298"/>
    </row>
    <row r="17" spans="1:41" ht="15" thickBot="1" x14ac:dyDescent="0.2">
      <c r="A17" s="186" t="str">
        <f>'ERG Oct 2021'!K3</f>
        <v>Ergon Energy</v>
      </c>
      <c r="B17" s="187" t="str">
        <f>'ERG Oct 2021'!L3</f>
        <v>Regulated</v>
      </c>
      <c r="C17" s="188">
        <f>IF('ERG Oct 2021'!BP3=0,91*'ERG Oct 2021'!M3/100,(91*'ERG Oct 2021'!M3/100)+'ERG Oct 2021'!BP3/4)</f>
        <v>110.1430909090909</v>
      </c>
      <c r="D17" s="188">
        <f>IF('ERG Oct 2021'!O3="",$C$29*$C$30*'ERG Oct 2021'!N3/100,IF($C$29*$C$30&gt;='ERG Oct 2021'!P3,('ERG Oct 2021'!P3*'ERG Oct 2021'!N3/100),($C$29*$C$30*'ERG Oct 2021'!N3/100)))</f>
        <v>0</v>
      </c>
      <c r="E17" s="189">
        <f>IF(AND('ERG Oct 2021'!R3&gt;0,'ERG Oct 2021'!T3&gt;0),IF(($C$29*$C$30&lt;'ERG Oct 2021'!T3),(0),($C$29*$C$30-'ERG Oct 2021'!T3)*'ERG Oct 2021'!U3/100),IF(AND('ERG Oct 2021'!R3&gt;0,'ERG Oct 2021'!T3=""),IF(($C$29*$C$30&lt;'ERG Oct 2021'!R3+'ERG Oct 2021'!P3),(0),(($C$29*$C$30-('ERG Oct 2021'!R3+'ERG Oct 2021'!P3))*'ERG Oct 2021'!S3/100)),IF(AND('ERG Oct 2021'!P3&gt;0,'ERG Oct 2021'!R3=""&gt;0),IF(($C$29*$C$30&lt;'ERG Oct 2021'!P3),(0),($C$29*$C$30-'ERG Oct 2021'!P3)*'ERG Oct 2021'!Q3/100),0)))</f>
        <v>0</v>
      </c>
      <c r="F17" s="189">
        <f>($C$29*$C$31)*'ERG Oct 2021'!AF3/100</f>
        <v>0</v>
      </c>
      <c r="G17" s="190">
        <f>SUM(C17:F17)</f>
        <v>110.1430909090909</v>
      </c>
      <c r="H17" s="190">
        <f>(G17-C17)*4</f>
        <v>0</v>
      </c>
      <c r="I17" s="191">
        <f t="shared" ref="I17" si="3">G17*4</f>
        <v>440.5723636363636</v>
      </c>
      <c r="J17" s="245">
        <f>I17*1.1</f>
        <v>484.62959999999998</v>
      </c>
      <c r="K17" s="190">
        <f>'ERG Oct 2021'!BB3</f>
        <v>0</v>
      </c>
      <c r="L17" s="190">
        <f>'ERG Oct 2021'!BC3</f>
        <v>0</v>
      </c>
      <c r="M17" s="190">
        <f>'ERG Oct 2021'!BD3</f>
        <v>0</v>
      </c>
      <c r="N17" s="190">
        <f>'ERG Oct 2021'!BE3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440.5723636363636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440.5723636363636</v>
      </c>
      <c r="S17" s="190">
        <f>Q17*1.1</f>
        <v>484.62959999999998</v>
      </c>
      <c r="T17" s="190">
        <f>R17*1.1</f>
        <v>484.62959999999998</v>
      </c>
      <c r="U17" s="190">
        <f>'ERG Oct 2021'!BL3</f>
        <v>0</v>
      </c>
      <c r="V17" s="190" t="str">
        <f>'ERG Oct 2021'!BM3</f>
        <v>n</v>
      </c>
      <c r="W17" s="297"/>
      <c r="X17" s="297"/>
      <c r="Y17" s="297"/>
      <c r="Z17" s="297"/>
      <c r="AA17" s="297"/>
      <c r="AB17" s="297"/>
      <c r="AC17" s="297"/>
      <c r="AD17" s="297"/>
      <c r="AE17" s="297"/>
      <c r="AF17" s="297"/>
      <c r="AG17" s="297"/>
      <c r="AH17" s="297"/>
      <c r="AI17" s="297"/>
      <c r="AJ17" s="297"/>
      <c r="AK17" s="297"/>
      <c r="AL17" s="297"/>
      <c r="AM17" s="297"/>
      <c r="AN17" s="298"/>
      <c r="AO17" s="298"/>
    </row>
    <row r="18" spans="1:41" ht="14" x14ac:dyDescent="0.15">
      <c r="A18" s="298"/>
      <c r="B18" s="298"/>
      <c r="C18" s="298"/>
      <c r="D18" s="298"/>
      <c r="E18" s="298"/>
      <c r="F18" s="298"/>
      <c r="G18" s="298"/>
      <c r="H18" s="298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S18" s="297"/>
      <c r="T18" s="297"/>
      <c r="U18" s="297"/>
      <c r="V18" s="297"/>
      <c r="W18" s="297"/>
      <c r="X18" s="297"/>
      <c r="Y18" s="297"/>
      <c r="Z18" s="297"/>
      <c r="AA18" s="297"/>
      <c r="AB18" s="297"/>
      <c r="AC18" s="297"/>
      <c r="AD18" s="297"/>
      <c r="AE18" s="297"/>
      <c r="AF18" s="297"/>
      <c r="AG18" s="297"/>
      <c r="AH18" s="297"/>
      <c r="AI18" s="297"/>
      <c r="AJ18" s="297"/>
      <c r="AK18" s="297"/>
      <c r="AL18" s="298"/>
      <c r="AM18" s="298"/>
      <c r="AN18" s="298"/>
      <c r="AO18" s="298"/>
    </row>
    <row r="19" spans="1:41" ht="15" thickBot="1" x14ac:dyDescent="0.2">
      <c r="A19" s="298"/>
      <c r="B19" s="298"/>
      <c r="C19" s="298"/>
      <c r="D19" s="298"/>
      <c r="E19" s="298"/>
      <c r="F19" s="298"/>
      <c r="G19" s="298"/>
      <c r="H19" s="298"/>
      <c r="I19" s="297"/>
      <c r="J19" s="297"/>
      <c r="K19" s="297"/>
      <c r="L19" s="297"/>
      <c r="M19" s="297"/>
      <c r="N19" s="297"/>
      <c r="O19" s="297"/>
      <c r="P19" s="297"/>
      <c r="Q19" s="297"/>
      <c r="R19" s="297"/>
      <c r="S19" s="297"/>
      <c r="T19" s="297"/>
      <c r="U19" s="297"/>
      <c r="V19" s="297"/>
      <c r="W19" s="297"/>
      <c r="X19" s="297"/>
      <c r="Y19" s="297"/>
      <c r="Z19" s="297"/>
      <c r="AA19" s="297"/>
      <c r="AB19" s="297"/>
      <c r="AC19" s="297"/>
      <c r="AD19" s="297"/>
      <c r="AE19" s="297"/>
      <c r="AF19" s="297"/>
      <c r="AG19" s="297"/>
      <c r="AH19" s="297"/>
      <c r="AI19" s="297"/>
      <c r="AJ19" s="297"/>
      <c r="AK19" s="297"/>
      <c r="AL19" s="298"/>
      <c r="AM19" s="298"/>
      <c r="AN19" s="298"/>
      <c r="AO19" s="298"/>
    </row>
    <row r="20" spans="1:41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297"/>
      <c r="X20" s="297"/>
      <c r="Y20" s="297"/>
      <c r="Z20" s="297"/>
      <c r="AA20" s="297"/>
      <c r="AB20" s="297"/>
      <c r="AC20" s="297"/>
      <c r="AD20" s="297"/>
      <c r="AE20" s="297"/>
      <c r="AF20" s="297"/>
      <c r="AG20" s="297"/>
      <c r="AH20" s="297"/>
      <c r="AI20" s="297"/>
      <c r="AJ20" s="297"/>
      <c r="AK20" s="297"/>
      <c r="AL20" s="297"/>
      <c r="AM20" s="297"/>
      <c r="AN20" s="297"/>
      <c r="AO20" s="297"/>
    </row>
    <row r="21" spans="1:41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297"/>
      <c r="X21" s="297"/>
      <c r="Y21" s="297"/>
      <c r="Z21" s="297"/>
      <c r="AA21" s="297"/>
      <c r="AB21" s="297"/>
      <c r="AC21" s="297"/>
      <c r="AD21" s="297"/>
      <c r="AE21" s="297"/>
      <c r="AF21" s="297"/>
      <c r="AG21" s="297"/>
      <c r="AH21" s="297"/>
      <c r="AI21" s="297"/>
      <c r="AJ21" s="297"/>
      <c r="AK21" s="297"/>
      <c r="AL21" s="297"/>
      <c r="AM21" s="297"/>
      <c r="AN21" s="297"/>
      <c r="AO21" s="297"/>
    </row>
    <row r="22" spans="1:41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297"/>
      <c r="X22" s="297"/>
      <c r="Y22" s="297"/>
      <c r="Z22" s="297"/>
      <c r="AA22" s="297"/>
      <c r="AB22" s="297"/>
      <c r="AC22" s="297"/>
      <c r="AD22" s="297"/>
      <c r="AE22" s="297"/>
      <c r="AF22" s="297"/>
      <c r="AG22" s="297"/>
      <c r="AH22" s="297"/>
      <c r="AI22" s="297"/>
      <c r="AJ22" s="297"/>
      <c r="AK22" s="297"/>
      <c r="AL22" s="297"/>
      <c r="AM22" s="297"/>
      <c r="AN22" s="297"/>
      <c r="AO22" s="297"/>
    </row>
    <row r="23" spans="1:41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297"/>
      <c r="X23" s="297"/>
      <c r="Y23" s="297"/>
      <c r="Z23" s="297"/>
      <c r="AA23" s="297"/>
      <c r="AB23" s="297"/>
      <c r="AC23" s="297"/>
      <c r="AD23" s="297"/>
      <c r="AE23" s="297"/>
      <c r="AF23" s="297"/>
      <c r="AG23" s="297"/>
      <c r="AH23" s="297"/>
      <c r="AI23" s="297"/>
      <c r="AJ23" s="297"/>
      <c r="AK23" s="297"/>
      <c r="AL23" s="297"/>
      <c r="AM23" s="297"/>
      <c r="AN23" s="297"/>
      <c r="AO23" s="297"/>
    </row>
    <row r="24" spans="1:41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297"/>
      <c r="X24" s="297"/>
      <c r="Y24" s="297"/>
      <c r="Z24" s="297"/>
      <c r="AA24" s="297"/>
      <c r="AB24" s="297"/>
      <c r="AC24" s="297"/>
      <c r="AD24" s="297"/>
      <c r="AE24" s="297"/>
      <c r="AF24" s="297"/>
      <c r="AG24" s="297"/>
      <c r="AH24" s="297"/>
      <c r="AI24" s="297"/>
      <c r="AJ24" s="297"/>
      <c r="AK24" s="297"/>
      <c r="AL24" s="297"/>
      <c r="AM24" s="297"/>
      <c r="AN24" s="297"/>
      <c r="AO24" s="297"/>
    </row>
    <row r="25" spans="1:41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297"/>
      <c r="X25" s="297"/>
      <c r="Y25" s="297"/>
      <c r="Z25" s="297"/>
      <c r="AA25" s="297"/>
      <c r="AB25" s="297"/>
      <c r="AC25" s="297"/>
      <c r="AD25" s="297"/>
      <c r="AE25" s="297"/>
      <c r="AF25" s="297"/>
      <c r="AG25" s="297"/>
      <c r="AH25" s="297"/>
      <c r="AI25" s="297"/>
      <c r="AJ25" s="297"/>
      <c r="AK25" s="297"/>
      <c r="AL25" s="297"/>
      <c r="AM25" s="297"/>
      <c r="AN25" s="298"/>
      <c r="AO25" s="298"/>
    </row>
    <row r="26" spans="1:41" ht="15" thickBot="1" x14ac:dyDescent="0.2">
      <c r="A26" s="186" t="str">
        <f>'ERG Oct 2021'!K4</f>
        <v>Ergon Energy</v>
      </c>
      <c r="B26" s="187" t="str">
        <f>'ERG Oct 2021'!L4</f>
        <v>Regulated</v>
      </c>
      <c r="C26" s="188">
        <f>IF('ERG Oct 2021'!BP4=0,91*'ERG Oct 2021'!M4/100,(91*'ERG Oct 2021'!M4/100)+'ERG Oct 2021'!BP4/4)</f>
        <v>100.20754545454545</v>
      </c>
      <c r="D26" s="188">
        <f>IF('ERG Oct 2021'!O4="",$C$54*$C$55*'ERG Oct 2021'!N4/100,IF($C$54*$C$55&gt;='ERG Oct 2021'!P4,('ERG Oct 2021'!P4*'ERG Oct 2021'!N4/100),($C$54*$C$55*'ERG Oct 2021'!N4/100)))</f>
        <v>0</v>
      </c>
      <c r="E26" s="189">
        <f>IF(AND('ERG Oct 2021'!R4&gt;0,'ERG Oct 2021'!T4&gt;0),IF(($C$54*$C$55&lt;'ERG Oct 2021'!T4),(0),($C$54*$C$55-'ERG Oct 2021'!T4)*'ERG Oct 2021'!U4/100),IF(AND('ERG Oct 2021'!R4&gt;0,'ERG Oct 2021'!T4=""),IF(($C$54*$C$55&lt;'ERG Oct 2021'!R4+'ERG Oct 2021'!P4),(0),(($C$54*$C$55-('ERG Oct 2021'!R4+'ERG Oct 2021'!P4))*'ERG Oct 2021'!S4/100)),IF(AND('ERG Oct 2021'!P4&gt;0,'ERG Oct 2021'!R4=""&gt;0),IF(($C$54*$C$55&lt;'ERG Oct 2021'!P4),(0),($C$54*$C$55-'ERG Oct 2021'!P4)*'ERG Oct 2021'!Q4/100),0)))</f>
        <v>0</v>
      </c>
      <c r="F26" s="189">
        <f>($C$54*$C$56)*'ERG Oct 2021'!W4/100</f>
        <v>0</v>
      </c>
      <c r="G26" s="190">
        <f>SUM(C26:F26)</f>
        <v>100.20754545454545</v>
      </c>
      <c r="H26" s="190">
        <f>(G26-C26)*4</f>
        <v>0</v>
      </c>
      <c r="I26" s="191">
        <f t="shared" ref="I26" si="4">G26*4</f>
        <v>400.83018181818181</v>
      </c>
      <c r="J26" s="245">
        <f>I26*1.1</f>
        <v>440.91320000000002</v>
      </c>
      <c r="K26" s="190">
        <f>'ERG Oct 2021'!BB4</f>
        <v>0</v>
      </c>
      <c r="L26" s="190">
        <f>'ERG Oct 2021'!BC4</f>
        <v>0</v>
      </c>
      <c r="M26" s="190">
        <f>'ERG Oct 2021'!BD4</f>
        <v>0</v>
      </c>
      <c r="N26" s="190">
        <f>'ERG Oct 2021'!BE4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400.83018181818181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400.83018181818181</v>
      </c>
      <c r="S26" s="190">
        <f>Q26*1.1</f>
        <v>440.91320000000002</v>
      </c>
      <c r="T26" s="190">
        <f>R26*1.1</f>
        <v>440.91320000000002</v>
      </c>
      <c r="U26" s="190">
        <f>'ERG Oct 2021'!BL4</f>
        <v>0</v>
      </c>
      <c r="V26" s="190" t="str">
        <f>'ERG Oct 2021'!BM4</f>
        <v>n</v>
      </c>
      <c r="W26" s="297"/>
      <c r="X26" s="297"/>
      <c r="Y26" s="297"/>
      <c r="Z26" s="297"/>
      <c r="AA26" s="297"/>
      <c r="AB26" s="297"/>
      <c r="AC26" s="297"/>
      <c r="AD26" s="297"/>
      <c r="AE26" s="297"/>
      <c r="AF26" s="297"/>
      <c r="AG26" s="297"/>
      <c r="AH26" s="297"/>
      <c r="AI26" s="297"/>
      <c r="AJ26" s="297"/>
      <c r="AK26" s="297"/>
      <c r="AL26" s="297"/>
      <c r="AM26" s="297"/>
      <c r="AN26" s="298"/>
      <c r="AO26" s="298"/>
    </row>
    <row r="27" spans="1:41" ht="14" x14ac:dyDescent="0.15">
      <c r="A27" s="298"/>
      <c r="B27" s="298"/>
      <c r="C27" s="298"/>
      <c r="D27" s="298"/>
      <c r="E27" s="298"/>
      <c r="F27" s="298"/>
      <c r="G27" s="298"/>
      <c r="H27" s="298"/>
      <c r="I27" s="298"/>
      <c r="J27" s="297"/>
      <c r="K27" s="297"/>
      <c r="L27" s="297"/>
      <c r="M27" s="297"/>
      <c r="N27" s="297"/>
      <c r="O27" s="297"/>
      <c r="P27" s="297"/>
      <c r="Q27" s="297"/>
      <c r="R27" s="297"/>
      <c r="S27" s="297"/>
      <c r="T27" s="297"/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8"/>
      <c r="AM27" s="298"/>
      <c r="AN27" s="298"/>
      <c r="AO27" s="298"/>
    </row>
    <row r="28" spans="1:41" ht="14" x14ac:dyDescent="0.15">
      <c r="A28" s="298"/>
      <c r="B28" s="298"/>
      <c r="C28" s="298"/>
      <c r="D28" s="298"/>
      <c r="E28" s="298"/>
      <c r="F28" s="298"/>
      <c r="G28" s="298"/>
      <c r="H28" s="298"/>
      <c r="I28" s="298"/>
      <c r="J28" s="297"/>
      <c r="K28" s="297"/>
      <c r="L28" s="297"/>
      <c r="M28" s="297"/>
      <c r="N28" s="297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8"/>
      <c r="AM28" s="298"/>
      <c r="AN28" s="298"/>
      <c r="AO28" s="298"/>
    </row>
    <row r="29" spans="1:41" ht="14" x14ac:dyDescent="0.15">
      <c r="A29" s="298"/>
      <c r="B29" s="298"/>
      <c r="C29" s="298"/>
      <c r="D29" s="298"/>
      <c r="E29" s="298"/>
      <c r="F29" s="298"/>
      <c r="G29" s="298"/>
      <c r="H29" s="298"/>
      <c r="I29" s="298"/>
      <c r="J29" s="297"/>
      <c r="K29" s="297"/>
      <c r="L29" s="297"/>
      <c r="M29" s="297"/>
      <c r="N29" s="297"/>
      <c r="O29" s="297"/>
      <c r="P29" s="297"/>
      <c r="Q29" s="297"/>
      <c r="R29" s="297"/>
      <c r="S29" s="297"/>
      <c r="T29" s="297"/>
      <c r="U29" s="297"/>
      <c r="V29" s="297"/>
      <c r="W29" s="297"/>
      <c r="X29" s="297"/>
      <c r="Y29" s="297"/>
      <c r="Z29" s="297"/>
      <c r="AA29" s="297"/>
      <c r="AB29" s="297"/>
      <c r="AC29" s="297"/>
      <c r="AD29" s="297"/>
      <c r="AE29" s="297"/>
      <c r="AF29" s="297"/>
      <c r="AG29" s="297"/>
      <c r="AH29" s="297"/>
      <c r="AI29" s="297"/>
      <c r="AJ29" s="297"/>
      <c r="AK29" s="297"/>
      <c r="AL29" s="298"/>
      <c r="AM29" s="298"/>
      <c r="AN29" s="298"/>
      <c r="AO29" s="298"/>
    </row>
    <row r="30" spans="1:41" ht="14" x14ac:dyDescent="0.15">
      <c r="A30" s="298"/>
      <c r="B30" s="298"/>
      <c r="C30" s="298"/>
      <c r="D30" s="298"/>
      <c r="E30" s="298"/>
      <c r="F30" s="298"/>
      <c r="G30" s="298"/>
      <c r="H30" s="298"/>
      <c r="I30" s="298"/>
      <c r="J30" s="297"/>
      <c r="K30" s="297"/>
      <c r="L30" s="297"/>
      <c r="M30" s="297"/>
      <c r="N30" s="297"/>
      <c r="O30" s="297"/>
      <c r="P30" s="297"/>
      <c r="Q30" s="297"/>
      <c r="R30" s="297"/>
      <c r="S30" s="297"/>
      <c r="T30" s="297"/>
      <c r="U30" s="297"/>
      <c r="V30" s="297"/>
      <c r="W30" s="297"/>
      <c r="X30" s="297"/>
      <c r="Y30" s="297"/>
      <c r="Z30" s="297"/>
      <c r="AA30" s="297"/>
      <c r="AB30" s="297"/>
      <c r="AC30" s="297"/>
      <c r="AD30" s="297"/>
      <c r="AE30" s="297"/>
      <c r="AF30" s="297"/>
      <c r="AG30" s="297"/>
      <c r="AH30" s="297"/>
      <c r="AI30" s="297"/>
      <c r="AJ30" s="297"/>
      <c r="AK30" s="297"/>
      <c r="AL30" s="298"/>
      <c r="AM30" s="298"/>
      <c r="AN30" s="298"/>
      <c r="AO30" s="298"/>
    </row>
    <row r="31" spans="1:41" ht="14" x14ac:dyDescent="0.15">
      <c r="A31" s="298"/>
      <c r="B31" s="298"/>
      <c r="C31" s="298"/>
      <c r="D31" s="298"/>
      <c r="E31" s="298"/>
      <c r="F31" s="298"/>
      <c r="G31" s="298"/>
      <c r="H31" s="298"/>
      <c r="I31" s="298"/>
      <c r="J31" s="297"/>
      <c r="K31" s="297"/>
      <c r="L31" s="297"/>
      <c r="M31" s="297"/>
      <c r="N31" s="297"/>
      <c r="O31" s="297"/>
      <c r="P31" s="297"/>
      <c r="Q31" s="297"/>
      <c r="R31" s="297"/>
      <c r="S31" s="297"/>
      <c r="T31" s="297"/>
      <c r="U31" s="297"/>
      <c r="V31" s="297"/>
      <c r="W31" s="297"/>
      <c r="X31" s="297"/>
      <c r="Y31" s="297"/>
      <c r="Z31" s="297"/>
      <c r="AA31" s="297"/>
      <c r="AB31" s="297"/>
      <c r="AC31" s="297"/>
      <c r="AD31" s="297"/>
      <c r="AE31" s="297"/>
      <c r="AF31" s="297"/>
      <c r="AG31" s="297"/>
      <c r="AH31" s="297"/>
      <c r="AI31" s="297"/>
      <c r="AJ31" s="297"/>
      <c r="AK31" s="297"/>
      <c r="AL31" s="298"/>
      <c r="AM31" s="298"/>
      <c r="AN31" s="298"/>
      <c r="AO31" s="298"/>
    </row>
    <row r="32" spans="1:41" ht="14" x14ac:dyDescent="0.15">
      <c r="A32" s="298"/>
      <c r="B32" s="298"/>
      <c r="C32" s="298"/>
      <c r="D32" s="298"/>
      <c r="E32" s="298"/>
      <c r="F32" s="298"/>
      <c r="G32" s="298"/>
      <c r="H32" s="298"/>
      <c r="I32" s="298"/>
      <c r="J32" s="297"/>
      <c r="K32" s="297"/>
      <c r="L32" s="297"/>
      <c r="M32" s="297"/>
      <c r="N32" s="297"/>
      <c r="O32" s="297"/>
      <c r="P32" s="297"/>
      <c r="Q32" s="297"/>
      <c r="R32" s="297"/>
      <c r="S32" s="297"/>
      <c r="T32" s="297"/>
      <c r="U32" s="297"/>
      <c r="V32" s="297"/>
      <c r="W32" s="297"/>
      <c r="X32" s="297"/>
      <c r="Y32" s="297"/>
      <c r="Z32" s="297"/>
      <c r="AA32" s="297"/>
      <c r="AB32" s="297"/>
      <c r="AC32" s="297"/>
      <c r="AD32" s="297"/>
      <c r="AE32" s="297"/>
      <c r="AF32" s="297"/>
      <c r="AG32" s="297"/>
      <c r="AH32" s="297"/>
      <c r="AI32" s="297"/>
      <c r="AJ32" s="297"/>
      <c r="AK32" s="297"/>
      <c r="AL32" s="298"/>
      <c r="AM32" s="298"/>
      <c r="AN32" s="298"/>
      <c r="AO32" s="298"/>
    </row>
    <row r="33" spans="1:41" ht="14" x14ac:dyDescent="0.15">
      <c r="A33" s="298"/>
      <c r="B33" s="298"/>
      <c r="C33" s="298"/>
      <c r="D33" s="298"/>
      <c r="E33" s="298"/>
      <c r="F33" s="298"/>
      <c r="G33" s="298"/>
      <c r="H33" s="298"/>
      <c r="I33" s="298"/>
      <c r="J33" s="297"/>
      <c r="K33" s="297"/>
      <c r="L33" s="297"/>
      <c r="M33" s="297"/>
      <c r="N33" s="297"/>
      <c r="O33" s="297"/>
      <c r="P33" s="297"/>
      <c r="Q33" s="297"/>
      <c r="R33" s="297"/>
      <c r="S33" s="297"/>
      <c r="T33" s="297"/>
      <c r="U33" s="297"/>
      <c r="V33" s="297"/>
      <c r="W33" s="297"/>
      <c r="X33" s="297"/>
      <c r="Y33" s="297"/>
      <c r="Z33" s="297"/>
      <c r="AA33" s="297"/>
      <c r="AB33" s="297"/>
      <c r="AC33" s="297"/>
      <c r="AD33" s="297"/>
      <c r="AE33" s="297"/>
      <c r="AF33" s="297"/>
      <c r="AG33" s="297"/>
      <c r="AH33" s="297"/>
      <c r="AI33" s="297"/>
      <c r="AJ33" s="297"/>
      <c r="AK33" s="297"/>
      <c r="AL33" s="298"/>
      <c r="AM33" s="298"/>
      <c r="AN33" s="298"/>
      <c r="AO33" s="298"/>
    </row>
    <row r="34" spans="1:41" ht="14" x14ac:dyDescent="0.15">
      <c r="A34" s="298"/>
      <c r="B34" s="298"/>
      <c r="C34" s="298"/>
      <c r="D34" s="298"/>
      <c r="E34" s="298"/>
      <c r="F34" s="298"/>
      <c r="G34" s="298"/>
      <c r="H34" s="298"/>
      <c r="I34" s="298"/>
      <c r="J34" s="297"/>
      <c r="K34" s="297"/>
      <c r="L34" s="297"/>
      <c r="M34" s="297"/>
      <c r="N34" s="297"/>
      <c r="O34" s="297"/>
      <c r="P34" s="297"/>
      <c r="Q34" s="297"/>
      <c r="R34" s="297"/>
      <c r="S34" s="297"/>
      <c r="T34" s="297"/>
      <c r="U34" s="297"/>
      <c r="V34" s="297"/>
      <c r="W34" s="297"/>
      <c r="X34" s="297"/>
      <c r="Y34" s="297"/>
      <c r="Z34" s="297"/>
      <c r="AA34" s="297"/>
      <c r="AB34" s="297"/>
      <c r="AC34" s="297"/>
      <c r="AD34" s="297"/>
      <c r="AE34" s="297"/>
      <c r="AF34" s="297"/>
      <c r="AG34" s="297"/>
      <c r="AH34" s="297"/>
      <c r="AI34" s="297"/>
      <c r="AJ34" s="297"/>
      <c r="AK34" s="297"/>
      <c r="AL34" s="298"/>
      <c r="AM34" s="298"/>
      <c r="AN34" s="298"/>
      <c r="AO34" s="298"/>
    </row>
    <row r="35" spans="1:41" ht="14" x14ac:dyDescent="0.15">
      <c r="A35" s="298"/>
      <c r="B35" s="298"/>
      <c r="C35" s="298"/>
      <c r="D35" s="298"/>
      <c r="E35" s="298"/>
      <c r="F35" s="298"/>
      <c r="G35" s="298"/>
      <c r="H35" s="298"/>
      <c r="I35" s="298"/>
      <c r="J35" s="297"/>
      <c r="K35" s="297"/>
      <c r="L35" s="297"/>
      <c r="M35" s="297"/>
      <c r="N35" s="297"/>
      <c r="O35" s="297"/>
      <c r="P35" s="297"/>
      <c r="Q35" s="297"/>
      <c r="R35" s="297"/>
      <c r="S35" s="297"/>
      <c r="T35" s="297"/>
      <c r="U35" s="297"/>
      <c r="V35" s="297"/>
      <c r="W35" s="297"/>
      <c r="X35" s="297"/>
      <c r="Y35" s="297"/>
      <c r="Z35" s="297"/>
      <c r="AA35" s="297"/>
      <c r="AB35" s="297"/>
      <c r="AC35" s="297"/>
      <c r="AD35" s="297"/>
      <c r="AE35" s="297"/>
      <c r="AF35" s="297"/>
      <c r="AG35" s="297"/>
      <c r="AH35" s="297"/>
      <c r="AI35" s="297"/>
      <c r="AJ35" s="297"/>
      <c r="AK35" s="297"/>
      <c r="AL35" s="298"/>
      <c r="AM35" s="298"/>
      <c r="AN35" s="298"/>
      <c r="AO35" s="298"/>
    </row>
    <row r="36" spans="1:41" ht="14" x14ac:dyDescent="0.15">
      <c r="A36" s="298"/>
      <c r="B36" s="298"/>
      <c r="C36" s="298"/>
      <c r="D36" s="298"/>
      <c r="E36" s="298"/>
      <c r="F36" s="298"/>
      <c r="G36" s="298"/>
      <c r="H36" s="298"/>
      <c r="I36" s="298"/>
      <c r="J36" s="297"/>
      <c r="K36" s="297"/>
      <c r="L36" s="297"/>
      <c r="M36" s="297"/>
      <c r="N36" s="297"/>
      <c r="O36" s="297"/>
      <c r="P36" s="297"/>
      <c r="Q36" s="297"/>
      <c r="R36" s="297"/>
      <c r="S36" s="297"/>
      <c r="T36" s="297"/>
      <c r="U36" s="297"/>
      <c r="V36" s="297"/>
      <c r="W36" s="298"/>
      <c r="X36" s="298"/>
      <c r="Y36" s="298"/>
      <c r="Z36" s="298"/>
      <c r="AA36" s="298"/>
      <c r="AB36" s="298"/>
      <c r="AC36" s="298"/>
      <c r="AD36" s="298"/>
      <c r="AE36" s="298"/>
      <c r="AF36" s="298"/>
      <c r="AG36" s="298"/>
      <c r="AH36" s="298"/>
      <c r="AI36" s="298"/>
      <c r="AJ36" s="298"/>
      <c r="AK36" s="298"/>
      <c r="AL36" s="298"/>
      <c r="AM36" s="298"/>
      <c r="AN36" s="298"/>
      <c r="AO36" s="298"/>
    </row>
    <row r="37" spans="1:41" x14ac:dyDescent="0.15">
      <c r="A37" s="298"/>
      <c r="B37" s="298"/>
      <c r="C37" s="298"/>
      <c r="D37" s="298"/>
      <c r="E37" s="298"/>
      <c r="F37" s="298"/>
      <c r="G37" s="298"/>
      <c r="H37" s="298"/>
      <c r="I37" s="298"/>
      <c r="J37" s="298"/>
      <c r="K37" s="298"/>
      <c r="L37" s="298"/>
      <c r="M37" s="298"/>
      <c r="N37" s="298"/>
      <c r="O37" s="298"/>
      <c r="P37" s="298"/>
      <c r="Q37" s="298"/>
      <c r="R37" s="298"/>
      <c r="S37" s="298"/>
      <c r="T37" s="298"/>
      <c r="U37" s="298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8"/>
      <c r="AK37" s="298"/>
      <c r="AL37" s="298"/>
      <c r="AM37" s="298"/>
      <c r="AN37" s="298"/>
      <c r="AO37" s="298"/>
    </row>
    <row r="38" spans="1:41" x14ac:dyDescent="0.15">
      <c r="A38" s="298"/>
      <c r="B38" s="298"/>
      <c r="C38" s="298"/>
      <c r="D38" s="298"/>
      <c r="E38" s="298"/>
      <c r="F38" s="298"/>
      <c r="G38" s="298"/>
      <c r="H38" s="298"/>
      <c r="I38" s="298"/>
      <c r="J38" s="298"/>
      <c r="K38" s="298"/>
      <c r="L38" s="298"/>
      <c r="M38" s="298"/>
      <c r="N38" s="298"/>
      <c r="O38" s="298"/>
      <c r="P38" s="298"/>
      <c r="Q38" s="298"/>
      <c r="R38" s="298"/>
      <c r="S38" s="298"/>
      <c r="T38" s="298"/>
      <c r="U38" s="298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8"/>
      <c r="AK38" s="298"/>
      <c r="AL38" s="298"/>
      <c r="AM38" s="298"/>
      <c r="AN38" s="298"/>
      <c r="AO38" s="298"/>
    </row>
    <row r="39" spans="1:41" x14ac:dyDescent="0.15">
      <c r="A39" s="298"/>
      <c r="B39" s="298"/>
      <c r="C39" s="298"/>
      <c r="D39" s="298"/>
      <c r="E39" s="298"/>
      <c r="F39" s="298"/>
      <c r="G39" s="298"/>
      <c r="H39" s="298"/>
      <c r="I39" s="298"/>
      <c r="J39" s="298"/>
      <c r="K39" s="298"/>
      <c r="L39" s="298"/>
      <c r="M39" s="298"/>
      <c r="N39" s="298"/>
      <c r="O39" s="298"/>
      <c r="P39" s="298"/>
      <c r="Q39" s="298"/>
      <c r="R39" s="298"/>
      <c r="S39" s="298"/>
      <c r="T39" s="298"/>
      <c r="U39" s="298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8"/>
      <c r="AK39" s="298"/>
      <c r="AL39" s="298"/>
      <c r="AM39" s="298"/>
      <c r="AN39" s="298"/>
      <c r="AO39" s="298"/>
    </row>
    <row r="40" spans="1:41" x14ac:dyDescent="0.15">
      <c r="A40" s="298"/>
      <c r="B40" s="298"/>
      <c r="C40" s="298"/>
      <c r="D40" s="298"/>
      <c r="E40" s="298"/>
      <c r="F40" s="298"/>
      <c r="G40" s="298"/>
      <c r="H40" s="298"/>
      <c r="I40" s="298"/>
      <c r="J40" s="298"/>
      <c r="K40" s="298"/>
      <c r="L40" s="298"/>
      <c r="M40" s="298"/>
      <c r="N40" s="298"/>
      <c r="O40" s="298"/>
      <c r="P40" s="298"/>
      <c r="Q40" s="298"/>
      <c r="R40" s="298"/>
      <c r="S40" s="298"/>
      <c r="T40" s="298"/>
      <c r="U40" s="298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8"/>
      <c r="AK40" s="298"/>
      <c r="AL40" s="298"/>
      <c r="AM40" s="298"/>
      <c r="AN40" s="298"/>
      <c r="AO40" s="298"/>
    </row>
    <row r="41" spans="1:41" x14ac:dyDescent="0.15">
      <c r="A41" s="298"/>
      <c r="B41" s="298"/>
      <c r="C41" s="298"/>
      <c r="D41" s="298"/>
      <c r="E41" s="298"/>
      <c r="F41" s="298"/>
      <c r="G41" s="298"/>
      <c r="H41" s="298"/>
      <c r="I41" s="298"/>
      <c r="J41" s="298"/>
      <c r="K41" s="298"/>
      <c r="L41" s="298"/>
      <c r="M41" s="298"/>
      <c r="N41" s="298"/>
      <c r="O41" s="298"/>
      <c r="P41" s="298"/>
      <c r="Q41" s="298"/>
      <c r="R41" s="298"/>
      <c r="S41" s="298"/>
      <c r="T41" s="298"/>
      <c r="U41" s="298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8"/>
      <c r="AK41" s="298"/>
      <c r="AL41" s="298"/>
      <c r="AM41" s="298"/>
      <c r="AN41" s="298"/>
      <c r="AO41" s="298"/>
    </row>
    <row r="42" spans="1:41" x14ac:dyDescent="0.15">
      <c r="A42" s="298"/>
      <c r="B42" s="298"/>
      <c r="C42" s="298"/>
      <c r="D42" s="298"/>
      <c r="E42" s="298"/>
      <c r="F42" s="298"/>
      <c r="G42" s="298"/>
      <c r="H42" s="298"/>
      <c r="I42" s="298"/>
      <c r="J42" s="298"/>
      <c r="K42" s="298"/>
      <c r="L42" s="298"/>
      <c r="M42" s="298"/>
      <c r="N42" s="298"/>
      <c r="O42" s="298"/>
      <c r="P42" s="298"/>
      <c r="Q42" s="298"/>
      <c r="R42" s="298"/>
      <c r="S42" s="298"/>
      <c r="T42" s="298"/>
      <c r="U42" s="298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8"/>
      <c r="AK42" s="298"/>
      <c r="AL42" s="298"/>
      <c r="AM42" s="298"/>
      <c r="AN42" s="298"/>
      <c r="AO42" s="298"/>
    </row>
    <row r="43" spans="1:41" x14ac:dyDescent="0.15">
      <c r="A43" s="298"/>
      <c r="B43" s="298"/>
      <c r="C43" s="298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8"/>
      <c r="AK43" s="298"/>
      <c r="AL43" s="298"/>
      <c r="AM43" s="298"/>
      <c r="AN43" s="298"/>
      <c r="AO43" s="298"/>
    </row>
    <row r="44" spans="1:41" x14ac:dyDescent="0.15">
      <c r="A44" s="298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8"/>
      <c r="AK44" s="298"/>
      <c r="AL44" s="298"/>
      <c r="AM44" s="298"/>
      <c r="AN44" s="298"/>
      <c r="AO44" s="298"/>
    </row>
    <row r="45" spans="1:41" x14ac:dyDescent="0.15">
      <c r="A45" s="298"/>
      <c r="B45" s="298"/>
      <c r="C45" s="298"/>
      <c r="D45" s="298"/>
      <c r="E45" s="298"/>
      <c r="F45" s="298"/>
      <c r="G45" s="298"/>
      <c r="H45" s="298"/>
      <c r="I45" s="298"/>
      <c r="J45" s="298"/>
      <c r="K45" s="298"/>
      <c r="L45" s="298"/>
      <c r="M45" s="298"/>
      <c r="N45" s="298"/>
      <c r="O45" s="298"/>
      <c r="P45" s="298"/>
      <c r="Q45" s="298"/>
      <c r="R45" s="298"/>
      <c r="S45" s="298"/>
      <c r="T45" s="298"/>
      <c r="U45" s="298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8"/>
      <c r="AK45" s="298"/>
      <c r="AL45" s="298"/>
      <c r="AM45" s="298"/>
      <c r="AN45" s="298"/>
      <c r="AO45" s="298"/>
    </row>
    <row r="46" spans="1:41" x14ac:dyDescent="0.15">
      <c r="A46" s="298"/>
      <c r="B46" s="298"/>
      <c r="C46" s="298"/>
      <c r="D46" s="298"/>
      <c r="E46" s="298"/>
      <c r="F46" s="298"/>
      <c r="G46" s="298"/>
      <c r="H46" s="298"/>
      <c r="I46" s="298"/>
      <c r="J46" s="298"/>
      <c r="K46" s="298"/>
      <c r="L46" s="298"/>
      <c r="M46" s="298"/>
      <c r="N46" s="298"/>
      <c r="O46" s="298"/>
      <c r="P46" s="298"/>
      <c r="Q46" s="298"/>
      <c r="R46" s="298"/>
      <c r="S46" s="298"/>
      <c r="T46" s="298"/>
      <c r="U46" s="298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8"/>
      <c r="AK46" s="298"/>
      <c r="AL46" s="298"/>
      <c r="AM46" s="298"/>
      <c r="AN46" s="298"/>
      <c r="AO46" s="298"/>
    </row>
    <row r="47" spans="1:41" x14ac:dyDescent="0.15">
      <c r="A47" s="298"/>
      <c r="B47" s="298"/>
      <c r="C47" s="298"/>
      <c r="D47" s="298"/>
      <c r="E47" s="298"/>
      <c r="F47" s="298"/>
      <c r="G47" s="298"/>
      <c r="H47" s="298"/>
      <c r="I47" s="298"/>
      <c r="J47" s="298"/>
      <c r="K47" s="298"/>
      <c r="L47" s="298"/>
      <c r="M47" s="298"/>
      <c r="N47" s="298"/>
      <c r="O47" s="298"/>
      <c r="P47" s="298"/>
      <c r="Q47" s="298"/>
      <c r="R47" s="298"/>
      <c r="S47" s="298"/>
      <c r="T47" s="298"/>
      <c r="U47" s="298"/>
      <c r="V47" s="298"/>
      <c r="W47" s="298"/>
      <c r="X47" s="298"/>
      <c r="Y47" s="298"/>
      <c r="Z47" s="298"/>
      <c r="AA47" s="298"/>
      <c r="AB47" s="298"/>
      <c r="AC47" s="298"/>
      <c r="AD47" s="298"/>
      <c r="AE47" s="298"/>
      <c r="AF47" s="298"/>
      <c r="AG47" s="298"/>
      <c r="AH47" s="298"/>
      <c r="AI47" s="298"/>
      <c r="AJ47" s="298"/>
      <c r="AK47" s="298"/>
      <c r="AL47" s="298"/>
      <c r="AM47" s="298"/>
      <c r="AN47" s="298"/>
      <c r="AO47" s="298"/>
    </row>
    <row r="48" spans="1:41" x14ac:dyDescent="0.15">
      <c r="A48" s="298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  <c r="AG48" s="298"/>
      <c r="AH48" s="298"/>
      <c r="AI48" s="298"/>
      <c r="AJ48" s="298"/>
      <c r="AK48" s="298"/>
      <c r="AL48" s="298"/>
      <c r="AM48" s="298"/>
      <c r="AN48" s="298"/>
      <c r="AO48" s="298"/>
    </row>
    <row r="49" spans="1:41" x14ac:dyDescent="0.15">
      <c r="A49" s="298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  <c r="Q49" s="298"/>
      <c r="R49" s="298"/>
      <c r="S49" s="298"/>
      <c r="T49" s="298"/>
      <c r="U49" s="298"/>
      <c r="V49" s="298"/>
      <c r="W49" s="298"/>
      <c r="X49" s="298"/>
      <c r="Y49" s="298"/>
      <c r="Z49" s="298"/>
      <c r="AA49" s="298"/>
      <c r="AB49" s="298"/>
      <c r="AC49" s="298"/>
      <c r="AD49" s="298"/>
      <c r="AE49" s="298"/>
      <c r="AF49" s="298"/>
      <c r="AG49" s="298"/>
      <c r="AH49" s="298"/>
      <c r="AI49" s="298"/>
      <c r="AJ49" s="298"/>
      <c r="AK49" s="298"/>
      <c r="AL49" s="298"/>
      <c r="AM49" s="298"/>
      <c r="AN49" s="298"/>
      <c r="AO49" s="298"/>
    </row>
    <row r="50" spans="1:41" x14ac:dyDescent="0.15">
      <c r="A50" s="298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X50" s="298"/>
      <c r="Y50" s="298"/>
      <c r="Z50" s="298"/>
      <c r="AA50" s="298"/>
      <c r="AB50" s="298"/>
      <c r="AC50" s="298"/>
      <c r="AD50" s="298"/>
      <c r="AE50" s="298"/>
      <c r="AF50" s="298"/>
      <c r="AG50" s="298"/>
      <c r="AH50" s="298"/>
      <c r="AI50" s="298"/>
      <c r="AJ50" s="298"/>
      <c r="AK50" s="298"/>
      <c r="AL50" s="298"/>
      <c r="AM50" s="298"/>
      <c r="AN50" s="298"/>
      <c r="AO50" s="298"/>
    </row>
  </sheetData>
  <sheetProtection algorithmName="SHA-512" hashValue="77/kYcgw9jL18naJ2YKlSO/hhRlR7snuV+Mqe2phgz4n5ST6GWqkqd/BfS1SH/vY1+fTjFKbPSv/kSpOwURh3g==" saltValue="q1Kzw7JKZsvqIa934po7jg==" spinCount="100000" sheet="1" objects="1" scenarios="1"/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27D14-2E9E-F246-9886-7D144EE85F6B}">
  <sheetPr codeName="Sheet38">
    <tabColor rgb="FFCD7B93"/>
  </sheetPr>
  <dimension ref="A1:AO121"/>
  <sheetViews>
    <sheetView zoomScaleNormal="100" zoomScalePageLayoutView="120" workbookViewId="0">
      <selection activeCell="B8" sqref="B8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283" t="s">
        <v>270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</row>
    <row r="2" spans="1:41" ht="14" x14ac:dyDescent="0.15">
      <c r="A2" s="284" t="s">
        <v>221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3"/>
      <c r="AM2" s="283"/>
      <c r="AN2" s="283"/>
      <c r="AO2" s="283"/>
    </row>
    <row r="3" spans="1:41" ht="15" thickBot="1" x14ac:dyDescent="0.2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3"/>
      <c r="AM3" s="283"/>
      <c r="AN3" s="283"/>
      <c r="AO3" s="283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5"/>
      <c r="AO7" s="285"/>
    </row>
    <row r="8" spans="1:41" ht="14" x14ac:dyDescent="0.15">
      <c r="A8" s="131" t="str">
        <f>'SEQ Apr 2021'!K2</f>
        <v>AGL</v>
      </c>
      <c r="B8" s="132" t="str">
        <f>'SEQ Apr 2021'!L2</f>
        <v>Business Essentials</v>
      </c>
      <c r="C8" s="133">
        <f>IF('SEQ Apr 2021'!BP2=0,91*'SEQ Apr 2021'!M2/100,(91*'SEQ Apr 2021'!M2/100)+'SEQ Apr 2021'!BP2/4)</f>
        <v>99.206545454545449</v>
      </c>
      <c r="D8" s="134">
        <f>IF('SEQ Apr 2021'!O2="",$C$5*'SEQ Apr 2021'!N2/100,IF($C$5&gt;='SEQ Apr 2021'!P2,('SEQ Apr 2021'!P2*'SEQ Apr 2021'!N2/100),($C$5*'SEQ Apr 2021'!N2/100)))</f>
        <v>960.45454545454527</v>
      </c>
      <c r="E8" s="134">
        <f>IF(AND('SEQ Apr 2021'!P2&gt;0,'SEQ Apr 2021'!R2&gt;0),IF($C$5&lt;'SEQ Apr 2021'!P2,0,IF($C$5&lt;=('SEQ Apr 2021'!R2+'SEQ Apr 2021'!P2),(($C$5-'SEQ Apr 2021'!P2)*'SEQ Apr 2021'!Q2/100),(('SEQ Apr 2021'!R2)*'SEQ Apr 2021'!Q2/100))),0)</f>
        <v>0</v>
      </c>
      <c r="F8" s="134">
        <f>IF(AND('SEQ Apr 2021'!R2&gt;0,'SEQ Apr 2021'!T2&gt;0),IF(($C$5&lt;'SEQ Apr 2021'!T2),(0),($C$5-'SEQ Apr 2021'!T2)*'SEQ Apr 2021'!U2/100),IF(AND('SEQ Apr 2021'!R2&gt;0,'SEQ Apr 2021'!T2=""),IF(($C$5&lt;'SEQ Apr 2021'!R2+'SEQ Apr 2021'!P2),(0),(($C$5-('SEQ Apr 2021'!R2+'SEQ Apr 2021'!P2))*'SEQ Apr 2021'!S2/100)),IF(AND('SEQ Apr 2021'!P2&gt;0,'SEQ Apr 2021'!R2=""&gt;0),IF(($C$5&lt;'SEQ Apr 2021'!P2),(0),($C$5-'SEQ Apr 2021'!P2)*'SEQ Apr 2021'!Q2/100),0)))</f>
        <v>0</v>
      </c>
      <c r="G8" s="232">
        <f>SUM(C8:F8)</f>
        <v>1059.6610909090907</v>
      </c>
      <c r="H8" s="239">
        <f t="shared" ref="H8:H30" si="0">(G8-C8)*4</f>
        <v>3841.8181818181811</v>
      </c>
      <c r="I8" s="239">
        <f t="shared" ref="I8:I30" si="1">G8*4</f>
        <v>4238.6443636363629</v>
      </c>
      <c r="J8" s="136">
        <f>I8*1.1</f>
        <v>4662.5087999999996</v>
      </c>
      <c r="K8" s="137">
        <f>'SEQ Apr 2021'!BB2</f>
        <v>0</v>
      </c>
      <c r="L8" s="137">
        <f>'SEQ Apr 2021'!BC2</f>
        <v>0</v>
      </c>
      <c r="M8" s="137">
        <f>'SEQ Apr 2021'!BD2</f>
        <v>0</v>
      </c>
      <c r="N8" s="137">
        <f>'SEQ Apr 2021'!BE2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30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4238.6443636363629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4238.6443636363629</v>
      </c>
      <c r="S8" s="236">
        <f>Q8*1.1</f>
        <v>4662.5087999999996</v>
      </c>
      <c r="T8" s="136">
        <f>R8*1.1</f>
        <v>4662.5087999999996</v>
      </c>
      <c r="U8" s="160">
        <f>'SEQ Apr 2021'!BL2</f>
        <v>0</v>
      </c>
      <c r="V8" s="161" t="str">
        <f>'SEQ Apr 2021'!BM2</f>
        <v>n</v>
      </c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</row>
    <row r="9" spans="1:41" ht="14" x14ac:dyDescent="0.15">
      <c r="A9" s="131" t="str">
        <f>'SEQ Apr 2021'!K3</f>
        <v>Diamond Energy</v>
      </c>
      <c r="B9" s="132" t="str">
        <f>'SEQ Apr 2021'!L3</f>
        <v>Renewable Saver POT</v>
      </c>
      <c r="C9" s="133">
        <f>IF('SEQ Apr 2021'!BP3=0,91*'SEQ Apr 2021'!M3/100,(91*'SEQ Apr 2021'!M3/100)+'SEQ Apr 2021'!BP3/4)</f>
        <v>117.84499999999998</v>
      </c>
      <c r="D9" s="134">
        <f>IF('SEQ Apr 2021'!O3="",$C$5*'SEQ Apr 2021'!N3/100,IF($C$5&gt;='SEQ Apr 2021'!P3,('SEQ Apr 2021'!P3*'SEQ Apr 2021'!N3/100),($C$5*'SEQ Apr 2021'!N3/100)))</f>
        <v>1220.9090909090908</v>
      </c>
      <c r="E9" s="134">
        <f>IF(AND('SEQ Apr 2021'!P3&gt;0,'SEQ Apr 2021'!R3&gt;0),IF($C$5&lt;'SEQ Apr 2021'!P3,0,IF($C$5&lt;=('SEQ Apr 2021'!R3+'SEQ Apr 2021'!P3),(($C$5-'SEQ Apr 2021'!P3)*'SEQ Apr 2021'!Q3/100),(('SEQ Apr 2021'!R3)*'SEQ Apr 2021'!Q3/100))),0)</f>
        <v>0</v>
      </c>
      <c r="F9" s="134">
        <f>IF(AND('SEQ Apr 2021'!R3&gt;0,'SEQ Apr 2021'!T3&gt;0),IF(($C$5&lt;'SEQ Apr 2021'!T3),(0),($C$5-'SEQ Apr 2021'!T3)*'SEQ Apr 2021'!U3/100),IF(AND('SEQ Apr 2021'!R3&gt;0,'SEQ Apr 2021'!T3=""),IF(($C$5&lt;'SEQ Apr 2021'!R3+'SEQ Apr 2021'!P3),(0),(($C$5-('SEQ Apr 2021'!R3+'SEQ Apr 2021'!P3))*'SEQ Apr 2021'!S3/100)),IF(AND('SEQ Apr 2021'!P3&gt;0,'SEQ Apr 2021'!R3=""&gt;0),IF(($C$5&lt;'SEQ Apr 2021'!P3),(0),($C$5-'SEQ Apr 2021'!P3)*'SEQ Apr 2021'!Q3/100),0)))</f>
        <v>0</v>
      </c>
      <c r="G9" s="232">
        <f t="shared" ref="G9:G22" si="3">SUM(C9:F9)</f>
        <v>1338.7540909090908</v>
      </c>
      <c r="H9" s="239">
        <f t="shared" si="0"/>
        <v>4883.6363636363631</v>
      </c>
      <c r="I9" s="239">
        <f t="shared" si="1"/>
        <v>5355.0163636363632</v>
      </c>
      <c r="J9" s="136">
        <f t="shared" ref="J9:J30" si="4">I9*1.1</f>
        <v>5890.518</v>
      </c>
      <c r="K9" s="137">
        <f>'SEQ Apr 2021'!BB3</f>
        <v>0</v>
      </c>
      <c r="L9" s="137">
        <f>'SEQ Apr 2021'!BC3</f>
        <v>0</v>
      </c>
      <c r="M9" s="137">
        <f>'SEQ Apr 2021'!BD3</f>
        <v>7</v>
      </c>
      <c r="N9" s="137">
        <f>'SEQ Apr 2021'!BE3</f>
        <v>0</v>
      </c>
      <c r="O9" s="144" t="str">
        <f t="shared" ref="O9:O22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3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5355.0163636363632</v>
      </c>
      <c r="R9" s="240">
        <f t="shared" ref="R9:R3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4980.1652181818181</v>
      </c>
      <c r="S9" s="136">
        <f t="shared" ref="S9:T23" si="8">Q9*1.1</f>
        <v>5890.518</v>
      </c>
      <c r="T9" s="136">
        <f t="shared" si="8"/>
        <v>5478.18174</v>
      </c>
      <c r="U9" s="160">
        <f>'SEQ Apr 2021'!BL3</f>
        <v>0</v>
      </c>
      <c r="V9" s="161" t="str">
        <f>'SEQ Apr 2021'!BM3</f>
        <v>n</v>
      </c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5"/>
      <c r="AM9" s="285"/>
      <c r="AN9" s="285"/>
      <c r="AO9" s="285"/>
    </row>
    <row r="10" spans="1:41" ht="14" x14ac:dyDescent="0.15">
      <c r="A10" s="131" t="str">
        <f>'SEQ Apr 2021'!K4</f>
        <v>EnergyAustralia</v>
      </c>
      <c r="B10" s="132" t="str">
        <f>'SEQ Apr 2021'!L4</f>
        <v>Total Plan</v>
      </c>
      <c r="C10" s="133">
        <f>IF('SEQ Apr 2021'!BP4=0,91*'SEQ Apr 2021'!M4/100,(91*'SEQ Apr 2021'!M4/100)+'SEQ Apr 2021'!BP4/4)</f>
        <v>104.64999999999998</v>
      </c>
      <c r="D10" s="134">
        <f>IF('SEQ Apr 2021'!O4="",$C$5*'SEQ Apr 2021'!N4/100,IF($C$5&gt;='SEQ Apr 2021'!P4,('SEQ Apr 2021'!P4*'SEQ Apr 2021'!N4/100),($C$5*'SEQ Apr 2021'!N4/100)))</f>
        <v>1204.090909090909</v>
      </c>
      <c r="E10" s="134">
        <f>IF(AND('SEQ Apr 2021'!P4&gt;0,'SEQ Apr 2021'!R4&gt;0),IF($C$5&lt;'SEQ Apr 2021'!P4,0,IF($C$5&lt;=('SEQ Apr 2021'!R4+'SEQ Apr 2021'!P4),(($C$5-'SEQ Apr 2021'!P4)*'SEQ Apr 2021'!Q4/100),(('SEQ Apr 2021'!R4)*'SEQ Apr 2021'!Q4/100))),0)</f>
        <v>0</v>
      </c>
      <c r="F10" s="134">
        <f>IF(AND('SEQ Apr 2021'!R4&gt;0,'SEQ Apr 2021'!T4&gt;0),IF(($C$5&lt;'SEQ Apr 2021'!T4),(0),($C$5-'SEQ Apr 2021'!T4)*'SEQ Apr 2021'!U4/100),IF(AND('SEQ Apr 2021'!R4&gt;0,'SEQ Apr 2021'!T4=""),IF(($C$5&lt;'SEQ Apr 2021'!R4+'SEQ Apr 2021'!P4),(0),(($C$5-('SEQ Apr 2021'!R4+'SEQ Apr 2021'!P4))*'SEQ Apr 2021'!S4/100)),IF(AND('SEQ Apr 2021'!P4&gt;0,'SEQ Apr 2021'!R4=""&gt;0),IF(($C$5&lt;'SEQ Apr 2021'!P4),(0),($C$5-'SEQ Apr 2021'!P4)*'SEQ Apr 2021'!Q4/100),0)))</f>
        <v>0</v>
      </c>
      <c r="G10" s="232">
        <f t="shared" si="3"/>
        <v>1308.7409090909091</v>
      </c>
      <c r="H10" s="239">
        <f t="shared" si="0"/>
        <v>4816.363636363636</v>
      </c>
      <c r="I10" s="239">
        <f t="shared" si="1"/>
        <v>5234.9636363636364</v>
      </c>
      <c r="J10" s="136">
        <f t="shared" si="4"/>
        <v>5758.4600000000009</v>
      </c>
      <c r="K10" s="137">
        <f>'SEQ Apr 2021'!BB4</f>
        <v>13</v>
      </c>
      <c r="L10" s="137">
        <f>'SEQ Apr 2021'!BC4</f>
        <v>0</v>
      </c>
      <c r="M10" s="137">
        <f>'SEQ Apr 2021'!BD4</f>
        <v>0</v>
      </c>
      <c r="N10" s="137">
        <f>'SEQ Apr 2021'!BE4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4554.4183636363632</v>
      </c>
      <c r="R10" s="240">
        <f t="shared" si="7"/>
        <v>4554.4183636363632</v>
      </c>
      <c r="S10" s="136">
        <f t="shared" si="8"/>
        <v>5009.8602000000001</v>
      </c>
      <c r="T10" s="136">
        <f t="shared" si="8"/>
        <v>5009.8602000000001</v>
      </c>
      <c r="U10" s="160">
        <f>'SEQ Apr 2021'!BL4</f>
        <v>0</v>
      </c>
      <c r="V10" s="161" t="str">
        <f>'SEQ Apr 2021'!BM4</f>
        <v>n</v>
      </c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5"/>
      <c r="AO10" s="285"/>
    </row>
    <row r="11" spans="1:41" ht="14" x14ac:dyDescent="0.15">
      <c r="A11" s="131" t="str">
        <f>'SEQ Apr 2021'!K5</f>
        <v>Origin Energy</v>
      </c>
      <c r="B11" s="132" t="str">
        <f>'SEQ Apr 2021'!L5</f>
        <v xml:space="preserve">Flexi </v>
      </c>
      <c r="C11" s="133">
        <f>IF('SEQ Apr 2021'!BP5=0,91*'SEQ Apr 2021'!M5/100,(91*'SEQ Apr 2021'!M5/100)+'SEQ Apr 2021'!BP5/4)</f>
        <v>106.12254545454545</v>
      </c>
      <c r="D11" s="134">
        <f>IF('SEQ Apr 2021'!O5="",$C$5*'SEQ Apr 2021'!N5/100,IF($C$5&gt;='SEQ Apr 2021'!P5,('SEQ Apr 2021'!P5*'SEQ Apr 2021'!N5/100),($C$5*'SEQ Apr 2021'!N5/100)))</f>
        <v>1202.7272727272727</v>
      </c>
      <c r="E11" s="134">
        <f>IF(AND('SEQ Apr 2021'!P5&gt;0,'SEQ Apr 2021'!R5&gt;0),IF($C$5&lt;'SEQ Apr 2021'!P5,0,IF($C$5&lt;=('SEQ Apr 2021'!R5+'SEQ Apr 2021'!P5),(($C$5-'SEQ Apr 2021'!P5)*'SEQ Apr 2021'!Q5/100),(('SEQ Apr 2021'!R5)*'SEQ Apr 2021'!Q5/100))),0)</f>
        <v>0</v>
      </c>
      <c r="F11" s="134">
        <f>IF(AND('SEQ Apr 2021'!R5&gt;0,'SEQ Apr 2021'!T5&gt;0),IF(($C$5&lt;'SEQ Apr 2021'!T5),(0),($C$5-'SEQ Apr 2021'!T5)*'SEQ Apr 2021'!U5/100),IF(AND('SEQ Apr 2021'!R5&gt;0,'SEQ Apr 2021'!T5=""),IF(($C$5&lt;'SEQ Apr 2021'!R5+'SEQ Apr 2021'!P5),(0),(($C$5-('SEQ Apr 2021'!R5+'SEQ Apr 2021'!P5))*'SEQ Apr 2021'!S5/100)),IF(AND('SEQ Apr 2021'!P5&gt;0,'SEQ Apr 2021'!R5=""&gt;0),IF(($C$5&lt;'SEQ Apr 2021'!P5),(0),($C$5-'SEQ Apr 2021'!P5)*'SEQ Apr 2021'!Q5/100),0)))</f>
        <v>0</v>
      </c>
      <c r="G11" s="232">
        <f t="shared" si="3"/>
        <v>1308.8498181818181</v>
      </c>
      <c r="H11" s="239">
        <f t="shared" si="0"/>
        <v>4810.909090909091</v>
      </c>
      <c r="I11" s="239">
        <f t="shared" si="1"/>
        <v>5235.3992727272725</v>
      </c>
      <c r="J11" s="136">
        <f t="shared" si="4"/>
        <v>5758.9392000000007</v>
      </c>
      <c r="K11" s="137">
        <f>'SEQ Apr 2021'!BB5</f>
        <v>0</v>
      </c>
      <c r="L11" s="137">
        <f>'SEQ Apr 2021'!BC5</f>
        <v>13</v>
      </c>
      <c r="M11" s="137">
        <f>'SEQ Apr 2021'!BD5</f>
        <v>0</v>
      </c>
      <c r="N11" s="137">
        <f>'SEQ Apr 2021'!BE5</f>
        <v>0</v>
      </c>
      <c r="O11" s="144" t="str">
        <f t="shared" si="5"/>
        <v>Guaranteed off usage</v>
      </c>
      <c r="P11" s="226" t="str">
        <f t="shared" si="2"/>
        <v>Inclusive</v>
      </c>
      <c r="Q11" s="240">
        <f t="shared" si="6"/>
        <v>4609.9810909090911</v>
      </c>
      <c r="R11" s="240">
        <f t="shared" si="7"/>
        <v>4609.9810909090911</v>
      </c>
      <c r="S11" s="136">
        <f t="shared" si="8"/>
        <v>5070.9792000000007</v>
      </c>
      <c r="T11" s="136">
        <f t="shared" si="8"/>
        <v>5070.9792000000007</v>
      </c>
      <c r="U11" s="160">
        <f>'SEQ Apr 2021'!BL5</f>
        <v>0</v>
      </c>
      <c r="V11" s="161" t="str">
        <f>'SEQ Apr 2021'!BM5</f>
        <v>n</v>
      </c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</row>
    <row r="12" spans="1:41" ht="14" x14ac:dyDescent="0.15">
      <c r="A12" s="131" t="str">
        <f>'SEQ Apr 2021'!K6</f>
        <v>Powerdirect</v>
      </c>
      <c r="B12" s="132" t="str">
        <f>'SEQ Apr 2021'!L6</f>
        <v>Business Rate Saver</v>
      </c>
      <c r="C12" s="133">
        <f>IF('SEQ Apr 2021'!BP6=0,91*'SEQ Apr 2021'!M6/100,(91*'SEQ Apr 2021'!M6/100)+'SEQ Apr 2021'!BP6/4)</f>
        <v>105.33663636363636</v>
      </c>
      <c r="D12" s="134">
        <f>IF('SEQ Apr 2021'!O6="",$C$5*'SEQ Apr 2021'!N6/100,IF($C$5&gt;='SEQ Apr 2021'!P6,('SEQ Apr 2021'!P6*'SEQ Apr 2021'!N6/100),($C$5*'SEQ Apr 2021'!N6/100)))</f>
        <v>1019.5454545454545</v>
      </c>
      <c r="E12" s="134">
        <f>IF(AND('SEQ Apr 2021'!P6&gt;0,'SEQ Apr 2021'!R6&gt;0),IF($C$5&lt;'SEQ Apr 2021'!P6,0,IF($C$5&lt;=('SEQ Apr 2021'!R6+'SEQ Apr 2021'!P6),(($C$5-'SEQ Apr 2021'!P6)*'SEQ Apr 2021'!Q6/100),(('SEQ Apr 2021'!R6)*'SEQ Apr 2021'!Q6/100))),0)</f>
        <v>0</v>
      </c>
      <c r="F12" s="134">
        <f>IF(AND('SEQ Apr 2021'!R6&gt;0,'SEQ Apr 2021'!T6&gt;0),IF(($C$5&lt;'SEQ Apr 2021'!T6),(0),($C$5-'SEQ Apr 2021'!T6)*'SEQ Apr 2021'!U6/100),IF(AND('SEQ Apr 2021'!R6&gt;0,'SEQ Apr 2021'!T6=""),IF(($C$5&lt;'SEQ Apr 2021'!R6+'SEQ Apr 2021'!P6),(0),(($C$5-('SEQ Apr 2021'!R6+'SEQ Apr 2021'!P6))*'SEQ Apr 2021'!S6/100)),IF(AND('SEQ Apr 2021'!P6&gt;0,'SEQ Apr 2021'!R6=""&gt;0),IF(($C$5&lt;'SEQ Apr 2021'!P6),(0),($C$5-'SEQ Apr 2021'!P6)*'SEQ Apr 2021'!Q6/100),0)))</f>
        <v>0</v>
      </c>
      <c r="G12" s="232">
        <f t="shared" si="3"/>
        <v>1124.8820909090909</v>
      </c>
      <c r="H12" s="239">
        <f t="shared" si="0"/>
        <v>4078.1818181818185</v>
      </c>
      <c r="I12" s="239">
        <f t="shared" si="1"/>
        <v>4499.5283636363638</v>
      </c>
      <c r="J12" s="136">
        <f t="shared" si="4"/>
        <v>4949.4812000000002</v>
      </c>
      <c r="K12" s="137">
        <f>'SEQ Apr 2021'!BB6</f>
        <v>0</v>
      </c>
      <c r="L12" s="137">
        <f>'SEQ Apr 2021'!BC6</f>
        <v>0</v>
      </c>
      <c r="M12" s="137">
        <f>'SEQ Apr 2021'!BD6</f>
        <v>0</v>
      </c>
      <c r="N12" s="137">
        <f>'SEQ Apr 2021'!BE6</f>
        <v>0</v>
      </c>
      <c r="O12" s="144" t="str">
        <f t="shared" si="5"/>
        <v>No discount</v>
      </c>
      <c r="P12" s="226" t="str">
        <f t="shared" si="2"/>
        <v>Exclusive</v>
      </c>
      <c r="Q12" s="240">
        <f t="shared" si="6"/>
        <v>4499.5283636363638</v>
      </c>
      <c r="R12" s="240">
        <f t="shared" si="7"/>
        <v>4499.5283636363638</v>
      </c>
      <c r="S12" s="136">
        <f t="shared" si="8"/>
        <v>4949.4812000000002</v>
      </c>
      <c r="T12" s="136">
        <f t="shared" si="8"/>
        <v>4949.4812000000002</v>
      </c>
      <c r="U12" s="160">
        <f>'SEQ Apr 2021'!BL6</f>
        <v>0</v>
      </c>
      <c r="V12" s="161" t="str">
        <f>'SEQ Apr 2021'!BM6</f>
        <v>n</v>
      </c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</row>
    <row r="13" spans="1:41" ht="14" x14ac:dyDescent="0.15">
      <c r="A13" s="131" t="str">
        <f>'SEQ Apr 2021'!K7</f>
        <v>Powershop</v>
      </c>
      <c r="B13" s="132" t="str">
        <f>'SEQ Apr 2021'!L7</f>
        <v>Shopper with Mega Pack</v>
      </c>
      <c r="C13" s="133">
        <f>IF('SEQ Apr 2021'!BP7=0,91*'SEQ Apr 2021'!M7/100,(91*'SEQ Apr 2021'!M7/100)+'SEQ Apr 2021'!BP7/4)</f>
        <v>131.768</v>
      </c>
      <c r="D13" s="134">
        <f>IF('SEQ Apr 2021'!O7="",$C$5*'SEQ Apr 2021'!N7/100,IF($C$5&gt;='SEQ Apr 2021'!P7,('SEQ Apr 2021'!P7*'SEQ Apr 2021'!N7/100),($C$5*'SEQ Apr 2021'!N7/100)))</f>
        <v>1040.909090909091</v>
      </c>
      <c r="E13" s="134">
        <f>IF(AND('SEQ Apr 2021'!P7&gt;0,'SEQ Apr 2021'!R7&gt;0),IF($C$5&lt;'SEQ Apr 2021'!P7,0,IF($C$5&lt;=('SEQ Apr 2021'!R7+'SEQ Apr 2021'!P7),(($C$5-'SEQ Apr 2021'!P7)*'SEQ Apr 2021'!Q7/100),(('SEQ Apr 2021'!R7)*'SEQ Apr 2021'!Q7/100))),0)</f>
        <v>0</v>
      </c>
      <c r="F13" s="134">
        <f>IF(AND('SEQ Apr 2021'!R7&gt;0,'SEQ Apr 2021'!T7&gt;0),IF(($C$5&lt;'SEQ Apr 2021'!T7),(0),($C$5-'SEQ Apr 2021'!T7)*'SEQ Apr 2021'!U7/100),IF(AND('SEQ Apr 2021'!R7&gt;0,'SEQ Apr 2021'!T7=""),IF(($C$5&lt;'SEQ Apr 2021'!R7+'SEQ Apr 2021'!P7),(0),(($C$5-('SEQ Apr 2021'!R7+'SEQ Apr 2021'!P7))*'SEQ Apr 2021'!S7/100)),IF(AND('SEQ Apr 2021'!P7&gt;0,'SEQ Apr 2021'!R7=""&gt;0),IF(($C$5&lt;'SEQ Apr 2021'!P7),(0),($C$5-'SEQ Apr 2021'!P7)*'SEQ Apr 2021'!Q7/100),0)))</f>
        <v>0</v>
      </c>
      <c r="G13" s="232">
        <f t="shared" si="3"/>
        <v>1172.677090909091</v>
      </c>
      <c r="H13" s="239">
        <f t="shared" si="0"/>
        <v>4163.636363636364</v>
      </c>
      <c r="I13" s="239">
        <f t="shared" si="1"/>
        <v>4690.7083636363641</v>
      </c>
      <c r="J13" s="136">
        <f t="shared" si="4"/>
        <v>5159.7792000000009</v>
      </c>
      <c r="K13" s="137">
        <f>'SEQ Apr 2021'!BB7</f>
        <v>0</v>
      </c>
      <c r="L13" s="137">
        <f>'SEQ Apr 2021'!BC7</f>
        <v>0</v>
      </c>
      <c r="M13" s="137">
        <f>'SEQ Apr 2021'!BD7</f>
        <v>6</v>
      </c>
      <c r="N13" s="137">
        <f>'SEQ Apr 2021'!BE7</f>
        <v>0</v>
      </c>
      <c r="O13" s="144" t="str">
        <f t="shared" si="5"/>
        <v>Pay-on-time off bill</v>
      </c>
      <c r="P13" s="226" t="str">
        <f t="shared" si="2"/>
        <v>Inclusive</v>
      </c>
      <c r="Q13" s="240">
        <f t="shared" si="6"/>
        <v>4690.7083636363641</v>
      </c>
      <c r="R13" s="240">
        <f t="shared" si="7"/>
        <v>4409.2658618181822</v>
      </c>
      <c r="S13" s="136">
        <f t="shared" si="8"/>
        <v>5159.7792000000009</v>
      </c>
      <c r="T13" s="136">
        <f t="shared" si="8"/>
        <v>4850.1924480000007</v>
      </c>
      <c r="U13" s="160">
        <f>'SEQ Apr 2021'!BL7</f>
        <v>0</v>
      </c>
      <c r="V13" s="161" t="str">
        <f>'SEQ Apr 2021'!BM7</f>
        <v>n</v>
      </c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5"/>
      <c r="AM13" s="285"/>
      <c r="AN13" s="285"/>
      <c r="AO13" s="285"/>
    </row>
    <row r="14" spans="1:41" ht="14" x14ac:dyDescent="0.15">
      <c r="A14" s="131" t="str">
        <f>'SEQ Apr 2021'!K8</f>
        <v>Energy Locals</v>
      </c>
      <c r="B14" s="132" t="str">
        <f>'SEQ Apr 2021'!L8</f>
        <v>Business Member</v>
      </c>
      <c r="C14" s="133">
        <f>IF('SEQ Apr 2021'!BP8=0,91*'SEQ Apr 2021'!M8/100,(91*'SEQ Apr 2021'!M8/100)+'SEQ Apr 2021'!BP8/4)</f>
        <v>134.76363636363635</v>
      </c>
      <c r="D14" s="134">
        <f>IF('SEQ Apr 2021'!O8="",$C$5*'SEQ Apr 2021'!N8/100,IF($C$5&gt;='SEQ Apr 2021'!P8,('SEQ Apr 2021'!P8*'SEQ Apr 2021'!N8/100),($C$5*'SEQ Apr 2021'!N8/100)))</f>
        <v>909.09090909090901</v>
      </c>
      <c r="E14" s="134">
        <f>IF(AND('SEQ Apr 2021'!P8&gt;0,'SEQ Apr 2021'!R8&gt;0),IF($C$5&lt;'SEQ Apr 2021'!P8,0,IF($C$5&lt;=('SEQ Apr 2021'!R8+'SEQ Apr 2021'!P8),(($C$5-'SEQ Apr 2021'!P8)*'SEQ Apr 2021'!Q8/100),(('SEQ Apr 2021'!R8)*'SEQ Apr 2021'!Q8/100))),0)</f>
        <v>0</v>
      </c>
      <c r="F14" s="134">
        <f>IF(AND('SEQ Apr 2021'!R8&gt;0,'SEQ Apr 2021'!T8&gt;0),IF(($C$5&lt;'SEQ Apr 2021'!T8),(0),($C$5-'SEQ Apr 2021'!T8)*'SEQ Apr 2021'!U8/100),IF(AND('SEQ Apr 2021'!R8&gt;0,'SEQ Apr 2021'!T8=""),IF(($C$5&lt;'SEQ Apr 2021'!R8+'SEQ Apr 2021'!P8),(0),(($C$5-('SEQ Apr 2021'!R8+'SEQ Apr 2021'!P8))*'SEQ Apr 2021'!S8/100)),IF(AND('SEQ Apr 2021'!P8&gt;0,'SEQ Apr 2021'!R8=""&gt;0),IF(($C$5&lt;'SEQ Apr 2021'!P8),(0),($C$5-'SEQ Apr 2021'!P8)*'SEQ Apr 2021'!Q8/100),0)))</f>
        <v>0</v>
      </c>
      <c r="G14" s="232">
        <f t="shared" si="3"/>
        <v>1043.8545454545454</v>
      </c>
      <c r="H14" s="239">
        <f t="shared" si="0"/>
        <v>3636.363636363636</v>
      </c>
      <c r="I14" s="239">
        <f t="shared" si="1"/>
        <v>4175.4181818181814</v>
      </c>
      <c r="J14" s="136">
        <f t="shared" si="4"/>
        <v>4592.96</v>
      </c>
      <c r="K14" s="137">
        <f>'SEQ Apr 2021'!BB8</f>
        <v>0</v>
      </c>
      <c r="L14" s="137">
        <f>'SEQ Apr 2021'!BC8</f>
        <v>0</v>
      </c>
      <c r="M14" s="137">
        <f>'SEQ Apr 2021'!BD8</f>
        <v>0</v>
      </c>
      <c r="N14" s="137">
        <f>'SEQ Apr 2021'!BE8</f>
        <v>0</v>
      </c>
      <c r="O14" s="144" t="str">
        <f t="shared" si="5"/>
        <v>No discount</v>
      </c>
      <c r="P14" s="226" t="str">
        <f t="shared" si="2"/>
        <v>Exclusive</v>
      </c>
      <c r="Q14" s="240">
        <f t="shared" si="6"/>
        <v>4175.4181818181814</v>
      </c>
      <c r="R14" s="240">
        <f t="shared" si="7"/>
        <v>4175.4181818181814</v>
      </c>
      <c r="S14" s="136">
        <f t="shared" si="8"/>
        <v>4592.96</v>
      </c>
      <c r="T14" s="136">
        <f t="shared" si="8"/>
        <v>4592.96</v>
      </c>
      <c r="U14" s="160">
        <f>'SEQ Apr 2021'!BL8</f>
        <v>0</v>
      </c>
      <c r="V14" s="161" t="str">
        <f>'SEQ Apr 2021'!BM8</f>
        <v>n</v>
      </c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5"/>
      <c r="AM14" s="285"/>
      <c r="AN14" s="285"/>
      <c r="AO14" s="285"/>
    </row>
    <row r="15" spans="1:41" ht="14" x14ac:dyDescent="0.15">
      <c r="A15" s="131" t="str">
        <f>'SEQ Apr 2021'!K9</f>
        <v>Simply Energy</v>
      </c>
      <c r="B15" s="132" t="str">
        <f>'SEQ Apr 2021'!L9</f>
        <v>Business Saver</v>
      </c>
      <c r="C15" s="133">
        <f>IF('SEQ Apr 2021'!BP9=0,91*'SEQ Apr 2021'!M9/100,(91*'SEQ Apr 2021'!M9/100)+'SEQ Apr 2021'!BP9/4)</f>
        <v>104.26118181818181</v>
      </c>
      <c r="D15" s="134">
        <f>IF('SEQ Apr 2021'!O9="",$C$5*'SEQ Apr 2021'!N9/100,IF($C$5&gt;='SEQ Apr 2021'!P9,('SEQ Apr 2021'!P9*'SEQ Apr 2021'!N9/100),($C$5*'SEQ Apr 2021'!N9/100)))</f>
        <v>1204.5454545454545</v>
      </c>
      <c r="E15" s="134">
        <f>IF(AND('SEQ Apr 2021'!P9&gt;0,'SEQ Apr 2021'!R9&gt;0),IF($C$5&lt;'SEQ Apr 2021'!P9,0,IF($C$5&lt;=('SEQ Apr 2021'!R9+'SEQ Apr 2021'!P9),(($C$5-'SEQ Apr 2021'!P9)*'SEQ Apr 2021'!Q9/100),(('SEQ Apr 2021'!R9)*'SEQ Apr 2021'!Q9/100))),0)</f>
        <v>0</v>
      </c>
      <c r="F15" s="134">
        <f>IF(AND('SEQ Apr 2021'!R9&gt;0,'SEQ Apr 2021'!T9&gt;0),IF(($C$5&lt;'SEQ Apr 2021'!T9),(0),($C$5-'SEQ Apr 2021'!T9)*'SEQ Apr 2021'!U9/100),IF(AND('SEQ Apr 2021'!R9&gt;0,'SEQ Apr 2021'!T9=""),IF(($C$5&lt;'SEQ Apr 2021'!R9+'SEQ Apr 2021'!P9),(0),(($C$5-('SEQ Apr 2021'!R9+'SEQ Apr 2021'!P9))*'SEQ Apr 2021'!S9/100)),IF(AND('SEQ Apr 2021'!P9&gt;0,'SEQ Apr 2021'!R9=""&gt;0),IF(($C$5&lt;'SEQ Apr 2021'!P9),(0),($C$5-'SEQ Apr 2021'!P9)*'SEQ Apr 2021'!Q9/100),0)))</f>
        <v>0</v>
      </c>
      <c r="G15" s="232">
        <f t="shared" si="3"/>
        <v>1308.8066363636362</v>
      </c>
      <c r="H15" s="239">
        <f t="shared" si="0"/>
        <v>4818.181818181818</v>
      </c>
      <c r="I15" s="239">
        <f t="shared" si="1"/>
        <v>5235.226545454545</v>
      </c>
      <c r="J15" s="136">
        <f t="shared" si="4"/>
        <v>5758.7492000000002</v>
      </c>
      <c r="K15" s="137">
        <f>'SEQ Apr 2021'!BB9</f>
        <v>18</v>
      </c>
      <c r="L15" s="137">
        <f>'SEQ Apr 2021'!BC9</f>
        <v>0</v>
      </c>
      <c r="M15" s="137">
        <f>'SEQ Apr 2021'!BD9</f>
        <v>0</v>
      </c>
      <c r="N15" s="137">
        <f>'SEQ Apr 2021'!BE9</f>
        <v>0</v>
      </c>
      <c r="O15" s="144" t="str">
        <f t="shared" si="5"/>
        <v>Guaranteed off bill</v>
      </c>
      <c r="P15" s="226" t="str">
        <f t="shared" si="2"/>
        <v>Exclusive</v>
      </c>
      <c r="Q15" s="240">
        <f t="shared" si="6"/>
        <v>4292.8857672727272</v>
      </c>
      <c r="R15" s="240">
        <f t="shared" si="7"/>
        <v>4292.8857672727272</v>
      </c>
      <c r="S15" s="136">
        <f t="shared" si="8"/>
        <v>4722.174344</v>
      </c>
      <c r="T15" s="136">
        <f t="shared" si="8"/>
        <v>4722.174344</v>
      </c>
      <c r="U15" s="160">
        <f>'SEQ Apr 2021'!BL9</f>
        <v>0</v>
      </c>
      <c r="V15" s="161" t="str">
        <f>'SEQ Apr 2021'!BM9</f>
        <v>n</v>
      </c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</row>
    <row r="16" spans="1:41" ht="14" x14ac:dyDescent="0.15">
      <c r="A16" s="131" t="str">
        <f>'SEQ Apr 2021'!K10</f>
        <v>Alinta Energy</v>
      </c>
      <c r="B16" s="132" t="str">
        <f>'SEQ Apr 2021'!L10</f>
        <v>BusinessDeal</v>
      </c>
      <c r="C16" s="133">
        <f>IF('SEQ Apr 2021'!BP10=0,91*'SEQ Apr 2021'!M10/100,(91*'SEQ Apr 2021'!M10/100)+'SEQ Apr 2021'!BP10/4)</f>
        <v>100.09999999999998</v>
      </c>
      <c r="D16" s="134">
        <f>IF('SEQ Apr 2021'!O10="",$C$5*'SEQ Apr 2021'!N10/100,IF($C$5&gt;='SEQ Apr 2021'!P10,('SEQ Apr 2021'!P10*'SEQ Apr 2021'!N10/100),($C$5*'SEQ Apr 2021'!N10/100)))</f>
        <v>959.54545454545439</v>
      </c>
      <c r="E16" s="134">
        <f>IF(AND('SEQ Apr 2021'!P10&gt;0,'SEQ Apr 2021'!R10&gt;0),IF($C$5&lt;'SEQ Apr 2021'!P10,0,IF($C$5&lt;=('SEQ Apr 2021'!R10+'SEQ Apr 2021'!P10),(($C$5-'SEQ Apr 2021'!P10)*'SEQ Apr 2021'!Q10/100),(('SEQ Apr 2021'!R10)*'SEQ Apr 2021'!Q10/100))),0)</f>
        <v>0</v>
      </c>
      <c r="F16" s="134">
        <f>IF(AND('SEQ Apr 2021'!R10&gt;0,'SEQ Apr 2021'!T10&gt;0),IF(($C$5&lt;'SEQ Apr 2021'!T10),(0),($C$5-'SEQ Apr 2021'!T10)*'SEQ Apr 2021'!U10/100),IF(AND('SEQ Apr 2021'!R10&gt;0,'SEQ Apr 2021'!T10=""),IF(($C$5&lt;'SEQ Apr 2021'!R10+'SEQ Apr 2021'!P10),(0),(($C$5-('SEQ Apr 2021'!R10+'SEQ Apr 2021'!P10))*'SEQ Apr 2021'!S10/100)),IF(AND('SEQ Apr 2021'!P10&gt;0,'SEQ Apr 2021'!R10=""&gt;0),IF(($C$5&lt;'SEQ Apr 2021'!P10),(0),($C$5-'SEQ Apr 2021'!P10)*'SEQ Apr 2021'!Q10/100),0)))</f>
        <v>0</v>
      </c>
      <c r="G16" s="232">
        <f t="shared" si="3"/>
        <v>1059.6454545454544</v>
      </c>
      <c r="H16" s="239">
        <f t="shared" si="0"/>
        <v>3838.1818181818176</v>
      </c>
      <c r="I16" s="239">
        <f t="shared" si="1"/>
        <v>4238.5818181818177</v>
      </c>
      <c r="J16" s="136">
        <f t="shared" si="4"/>
        <v>4662.4399999999996</v>
      </c>
      <c r="K16" s="137">
        <f>'SEQ Apr 2021'!BB10</f>
        <v>0</v>
      </c>
      <c r="L16" s="137">
        <f>'SEQ Apr 2021'!BC10</f>
        <v>0</v>
      </c>
      <c r="M16" s="137">
        <f>'SEQ Apr 2021'!BD10</f>
        <v>0</v>
      </c>
      <c r="N16" s="137">
        <f>'SEQ Apr 2021'!BE10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4238.5818181818177</v>
      </c>
      <c r="R16" s="240">
        <f t="shared" si="7"/>
        <v>4238.5818181818177</v>
      </c>
      <c r="S16" s="136">
        <f t="shared" si="8"/>
        <v>4662.4399999999996</v>
      </c>
      <c r="T16" s="136">
        <f t="shared" si="8"/>
        <v>4662.4399999999996</v>
      </c>
      <c r="U16" s="160">
        <f>'SEQ Apr 2021'!BL10</f>
        <v>0</v>
      </c>
      <c r="V16" s="161" t="str">
        <f>'SEQ Apr 2021'!BM10</f>
        <v>n</v>
      </c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5"/>
      <c r="AO16" s="285"/>
    </row>
    <row r="17" spans="1:41" ht="14" x14ac:dyDescent="0.15">
      <c r="A17" s="131" t="str">
        <f>'SEQ Apr 2021'!K11</f>
        <v>1st Energy</v>
      </c>
      <c r="B17" s="132" t="str">
        <f>'SEQ Apr 2021'!L11</f>
        <v>1st Saver Plus</v>
      </c>
      <c r="C17" s="133">
        <f>IF('SEQ Apr 2021'!BP11=0,91*'SEQ Apr 2021'!M11/100,(91*'SEQ Apr 2021'!M11/100)+'SEQ Apr 2021'!BP11/4)</f>
        <v>135.59</v>
      </c>
      <c r="D17" s="134">
        <f>IF('SEQ Apr 2021'!O11="",$C$5*'SEQ Apr 2021'!N11/100,IF($C$5&gt;='SEQ Apr 2021'!P11,('SEQ Apr 2021'!P11*'SEQ Apr 2021'!N11/100),($C$5*'SEQ Apr 2021'!N11/100)))</f>
        <v>384.70909090909089</v>
      </c>
      <c r="E17" s="134">
        <f>IF(AND('SEQ Apr 2021'!P11&gt;0,'SEQ Apr 2021'!R11&gt;0),IF($C$5&lt;'SEQ Apr 2021'!P11,0,IF($C$5&lt;=('SEQ Apr 2021'!R11+'SEQ Apr 2021'!P11),(($C$5-'SEQ Apr 2021'!P11)*'SEQ Apr 2021'!Q11/100),(('SEQ Apr 2021'!R11)*'SEQ Apr 2021'!Q11/100))),0)</f>
        <v>0</v>
      </c>
      <c r="F17" s="134">
        <f>IF(AND('SEQ Apr 2021'!R11&gt;0,'SEQ Apr 2021'!T11&gt;0),IF(($C$5&lt;'SEQ Apr 2021'!T11),(0),($C$5-'SEQ Apr 2021'!T11)*'SEQ Apr 2021'!U11/100),IF(AND('SEQ Apr 2021'!R11&gt;0,'SEQ Apr 2021'!T11=""),IF(($C$5&lt;'SEQ Apr 2021'!R11+'SEQ Apr 2021'!P11),(0),(($C$5-('SEQ Apr 2021'!R11+'SEQ Apr 2021'!P11))*'SEQ Apr 2021'!S11/100)),IF(AND('SEQ Apr 2021'!P11&gt;0,'SEQ Apr 2021'!R11=""&gt;0),IF(($C$5&lt;'SEQ Apr 2021'!P11),(0),($C$5-'SEQ Apr 2021'!P11)*'SEQ Apr 2021'!Q11/100),0)))</f>
        <v>786.90909090909088</v>
      </c>
      <c r="G17" s="232">
        <f t="shared" si="3"/>
        <v>1307.2081818181819</v>
      </c>
      <c r="H17" s="239">
        <f t="shared" si="0"/>
        <v>4686.4727272727278</v>
      </c>
      <c r="I17" s="239">
        <f t="shared" si="1"/>
        <v>5228.8327272727274</v>
      </c>
      <c r="J17" s="136">
        <f t="shared" si="4"/>
        <v>5751.7160000000003</v>
      </c>
      <c r="K17" s="137">
        <f>'SEQ Apr 2021'!BB11</f>
        <v>5</v>
      </c>
      <c r="L17" s="137">
        <f>'SEQ Apr 2021'!BC11</f>
        <v>0</v>
      </c>
      <c r="M17" s="137">
        <f>'SEQ Apr 2021'!BD11</f>
        <v>10</v>
      </c>
      <c r="N17" s="137">
        <f>'SEQ Apr 2021'!BE11</f>
        <v>0</v>
      </c>
      <c r="O17" s="144" t="str">
        <f t="shared" si="5"/>
        <v>Guaranteed off bill</v>
      </c>
      <c r="P17" s="226" t="str">
        <f t="shared" si="2"/>
        <v>Exclusive</v>
      </c>
      <c r="Q17" s="240">
        <f t="shared" si="6"/>
        <v>4967.391090909091</v>
      </c>
      <c r="R17" s="240">
        <f>Q17-(Q17*M17/100)</f>
        <v>4470.6519818181823</v>
      </c>
      <c r="S17" s="136">
        <f t="shared" si="8"/>
        <v>5464.1302000000005</v>
      </c>
      <c r="T17" s="136">
        <f t="shared" si="8"/>
        <v>4917.7171800000006</v>
      </c>
      <c r="U17" s="160">
        <f>'SEQ Apr 2021'!BL11</f>
        <v>0</v>
      </c>
      <c r="V17" s="161" t="str">
        <f>'SEQ Apr 2021'!BM11</f>
        <v>n</v>
      </c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5"/>
      <c r="AO17" s="285"/>
    </row>
    <row r="18" spans="1:41" ht="14" x14ac:dyDescent="0.15">
      <c r="A18" s="131" t="str">
        <f>'SEQ Apr 2021'!K12</f>
        <v>Powerclub</v>
      </c>
      <c r="B18" s="132" t="str">
        <f>'SEQ Apr 2021'!L12</f>
        <v>Bis Flat</v>
      </c>
      <c r="C18" s="133">
        <f>IF('SEQ Apr 2021'!BP12=0,91*'SEQ Apr 2021'!M12/100,(91*'SEQ Apr 2021'!M12/100)+'SEQ Apr 2021'!BP12/4)</f>
        <v>113.77336363636363</v>
      </c>
      <c r="D18" s="134">
        <f>IF('SEQ Apr 2021'!O12="",$C$5*'SEQ Apr 2021'!N12/100,IF($C$5&gt;='SEQ Apr 2021'!P12,('SEQ Apr 2021'!P12*'SEQ Apr 2021'!N12/100),($C$5*'SEQ Apr 2021'!N12/100)))</f>
        <v>833.18181818181813</v>
      </c>
      <c r="E18" s="134">
        <f>IF(AND('SEQ Apr 2021'!P12&gt;0,'SEQ Apr 2021'!R12&gt;0),IF($C$5&lt;'SEQ Apr 2021'!P12,0,IF($C$5&lt;=('SEQ Apr 2021'!R12+'SEQ Apr 2021'!P12),(($C$5-'SEQ Apr 2021'!P12)*'SEQ Apr 2021'!Q12/100),(('SEQ Apr 2021'!R12)*'SEQ Apr 2021'!Q12/100))),0)</f>
        <v>0</v>
      </c>
      <c r="F18" s="134">
        <f>IF(AND('SEQ Apr 2021'!R12&gt;0,'SEQ Apr 2021'!T12&gt;0),IF(($C$5&lt;'SEQ Apr 2021'!T12),(0),($C$5-'SEQ Apr 2021'!T12)*'SEQ Apr 2021'!U12/100),IF(AND('SEQ Apr 2021'!R12&gt;0,'SEQ Apr 2021'!T12=""),IF(($C$5&lt;'SEQ Apr 2021'!R12+'SEQ Apr 2021'!P12),(0),(($C$5-('SEQ Apr 2021'!R12+'SEQ Apr 2021'!P12))*'SEQ Apr 2021'!S12/100)),IF(AND('SEQ Apr 2021'!P12&gt;0,'SEQ Apr 2021'!R12=""&gt;0),IF(($C$5&lt;'SEQ Apr 2021'!P12),(0),($C$5-'SEQ Apr 2021'!P12)*'SEQ Apr 2021'!Q12/100),0)))</f>
        <v>0</v>
      </c>
      <c r="G18" s="232">
        <f t="shared" si="3"/>
        <v>946.9551818181817</v>
      </c>
      <c r="H18" s="239">
        <f t="shared" si="0"/>
        <v>3332.7272727272721</v>
      </c>
      <c r="I18" s="239">
        <f t="shared" si="1"/>
        <v>3787.8207272727268</v>
      </c>
      <c r="J18" s="136">
        <f t="shared" si="4"/>
        <v>4166.6027999999997</v>
      </c>
      <c r="K18" s="137">
        <f>'SEQ Apr 2021'!BB12</f>
        <v>0</v>
      </c>
      <c r="L18" s="137">
        <f>'SEQ Apr 2021'!BC12</f>
        <v>0</v>
      </c>
      <c r="M18" s="137">
        <f>'SEQ Apr 2021'!BD12</f>
        <v>0</v>
      </c>
      <c r="N18" s="137">
        <f>'SEQ Apr 2021'!BE12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3787.8207272727268</v>
      </c>
      <c r="R18" s="240">
        <f t="shared" si="7"/>
        <v>3787.8207272727268</v>
      </c>
      <c r="S18" s="136">
        <f t="shared" si="8"/>
        <v>4166.6027999999997</v>
      </c>
      <c r="T18" s="136">
        <f t="shared" si="8"/>
        <v>4166.6027999999997</v>
      </c>
      <c r="U18" s="160">
        <f>'SEQ Apr 2021'!BL12</f>
        <v>0</v>
      </c>
      <c r="V18" s="161" t="str">
        <f>'SEQ Apr 2021'!BM12</f>
        <v>n</v>
      </c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5"/>
      <c r="AM18" s="285"/>
      <c r="AN18" s="285"/>
      <c r="AO18" s="285"/>
    </row>
    <row r="19" spans="1:41" ht="14" x14ac:dyDescent="0.15">
      <c r="A19" s="131" t="str">
        <f>'SEQ Apr 2021'!K13</f>
        <v>Next Business Energy</v>
      </c>
      <c r="B19" s="132" t="str">
        <f>'SEQ Apr 2021'!L13</f>
        <v xml:space="preserve">Assured </v>
      </c>
      <c r="C19" s="133">
        <f>IF('SEQ Apr 2021'!BP13=0,91*'SEQ Apr 2021'!M13/100,(91*'SEQ Apr 2021'!M13/100)+'SEQ Apr 2021'!BP13/4)</f>
        <v>209.02699999999996</v>
      </c>
      <c r="D19" s="134">
        <f>IF('SEQ Apr 2021'!O13="",$C$5*'SEQ Apr 2021'!N13/100,IF($C$5&gt;='SEQ Apr 2021'!P13,('SEQ Apr 2021'!P13*'SEQ Apr 2021'!N13/100),($C$5*'SEQ Apr 2021'!N13/100)))</f>
        <v>450</v>
      </c>
      <c r="E19" s="134">
        <f>IF(AND('SEQ Apr 2021'!P13&gt;0,'SEQ Apr 2021'!R13&gt;0),IF($C$5&lt;'SEQ Apr 2021'!P13,0,IF($C$5&lt;=('SEQ Apr 2021'!R13+'SEQ Apr 2021'!P13),(($C$5-'SEQ Apr 2021'!P13)*'SEQ Apr 2021'!Q13/100),(('SEQ Apr 2021'!R13)*'SEQ Apr 2021'!Q13/100))),0)</f>
        <v>0</v>
      </c>
      <c r="F19" s="134">
        <f>IF(AND('SEQ Apr 2021'!R13&gt;0,'SEQ Apr 2021'!T13&gt;0),IF(($C$5&lt;'SEQ Apr 2021'!T13),(0),($C$5-'SEQ Apr 2021'!T13)*'SEQ Apr 2021'!U13/100),IF(AND('SEQ Apr 2021'!R13&gt;0,'SEQ Apr 2021'!T13=""),IF(($C$5&lt;'SEQ Apr 2021'!R13+'SEQ Apr 2021'!P13),(0),(($C$5-('SEQ Apr 2021'!R13+'SEQ Apr 2021'!P13))*'SEQ Apr 2021'!S13/100)),IF(AND('SEQ Apr 2021'!P13&gt;0,'SEQ Apr 2021'!R13=""&gt;0),IF(($C$5&lt;'SEQ Apr 2021'!P13),(0),($C$5-'SEQ Apr 2021'!P13)*'SEQ Apr 2021'!Q13/100),0)))</f>
        <v>450</v>
      </c>
      <c r="G19" s="232">
        <f t="shared" si="3"/>
        <v>1109.027</v>
      </c>
      <c r="H19" s="239">
        <f t="shared" si="0"/>
        <v>3600.0000000000005</v>
      </c>
      <c r="I19" s="239">
        <f t="shared" si="1"/>
        <v>4436.1080000000002</v>
      </c>
      <c r="J19" s="136">
        <f t="shared" si="4"/>
        <v>4879.7188000000006</v>
      </c>
      <c r="K19" s="137">
        <f>'SEQ Apr 2021'!BB13</f>
        <v>0</v>
      </c>
      <c r="L19" s="137">
        <f>'SEQ Apr 2021'!BC13</f>
        <v>0</v>
      </c>
      <c r="M19" s="137">
        <f>'SEQ Apr 2021'!BD13</f>
        <v>0</v>
      </c>
      <c r="N19" s="137">
        <f>'SEQ Apr 2021'!BE13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4436.1080000000002</v>
      </c>
      <c r="R19" s="240">
        <f t="shared" si="7"/>
        <v>4436.1080000000002</v>
      </c>
      <c r="S19" s="136">
        <f t="shared" si="8"/>
        <v>4879.7188000000006</v>
      </c>
      <c r="T19" s="136">
        <f t="shared" si="8"/>
        <v>4879.7188000000006</v>
      </c>
      <c r="U19" s="160">
        <f>'SEQ Apr 2021'!BL13</f>
        <v>0</v>
      </c>
      <c r="V19" s="161" t="str">
        <f>'SEQ Apr 2021'!BM13</f>
        <v>n</v>
      </c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5"/>
      <c r="AM19" s="285"/>
      <c r="AN19" s="285"/>
      <c r="AO19" s="285"/>
    </row>
    <row r="20" spans="1:41" ht="14" x14ac:dyDescent="0.15">
      <c r="A20" s="131" t="str">
        <f>'SEQ Apr 2021'!K14</f>
        <v>Red Energy</v>
      </c>
      <c r="B20" s="132" t="str">
        <f>'SEQ Apr 2021'!L14</f>
        <v>Red Business Saver</v>
      </c>
      <c r="C20" s="133">
        <f>IF('SEQ Apr 2021'!BP14=0,91*'SEQ Apr 2021'!M14/100,(91*'SEQ Apr 2021'!M14/100)+'SEQ Apr 2021'!BP14/4)</f>
        <v>111.38399999999997</v>
      </c>
      <c r="D20" s="134">
        <f>IF('SEQ Apr 2021'!O14="",$C$5*'SEQ Apr 2021'!N14/100,IF($C$5&gt;='SEQ Apr 2021'!P14,('SEQ Apr 2021'!P14*'SEQ Apr 2021'!N14/100),($C$5*'SEQ Apr 2021'!N14/100)))</f>
        <v>423.45454545454544</v>
      </c>
      <c r="E20" s="134">
        <f>IF(AND('SEQ Apr 2021'!P14&gt;0,'SEQ Apr 2021'!R14&gt;0),IF($C$5&lt;'SEQ Apr 2021'!P14,0,IF($C$5&lt;=('SEQ Apr 2021'!R14+'SEQ Apr 2021'!P14),(($C$5-'SEQ Apr 2021'!P14)*'SEQ Apr 2021'!Q14/100),(('SEQ Apr 2021'!R14)*'SEQ Apr 2021'!Q14/100))),0)</f>
        <v>0</v>
      </c>
      <c r="F20" s="134">
        <f>IF(AND('SEQ Apr 2021'!R14&gt;0,'SEQ Apr 2021'!T14&gt;0),IF(($C$5&lt;'SEQ Apr 2021'!T14),(0),($C$5-'SEQ Apr 2021'!T14)*'SEQ Apr 2021'!U14/100),IF(AND('SEQ Apr 2021'!R14&gt;0,'SEQ Apr 2021'!T14=""),IF(($C$5&lt;'SEQ Apr 2021'!R14+'SEQ Apr 2021'!P14),(0),(($C$5-('SEQ Apr 2021'!R14+'SEQ Apr 2021'!P14))*'SEQ Apr 2021'!S14/100)),IF(AND('SEQ Apr 2021'!P14&gt;0,'SEQ Apr 2021'!R14=""&gt;0),IF(($C$5&lt;'SEQ Apr 2021'!P14),(0),($C$5-'SEQ Apr 2021'!P14)*'SEQ Apr 2021'!Q14/100),0)))</f>
        <v>657</v>
      </c>
      <c r="G20" s="232">
        <f t="shared" si="3"/>
        <v>1191.8385454545455</v>
      </c>
      <c r="H20" s="239">
        <f t="shared" si="0"/>
        <v>4321.818181818182</v>
      </c>
      <c r="I20" s="239">
        <f t="shared" si="1"/>
        <v>4767.354181818182</v>
      </c>
      <c r="J20" s="136">
        <f t="shared" si="4"/>
        <v>5244.0896000000002</v>
      </c>
      <c r="K20" s="137">
        <f>'SEQ Apr 2021'!BB14</f>
        <v>0</v>
      </c>
      <c r="L20" s="137">
        <f>'SEQ Apr 2021'!BC14</f>
        <v>0</v>
      </c>
      <c r="M20" s="137">
        <f>'SEQ Apr 2021'!BD14</f>
        <v>0</v>
      </c>
      <c r="N20" s="137">
        <f>'SEQ Apr 2021'!BE14</f>
        <v>0</v>
      </c>
      <c r="O20" s="144" t="str">
        <f t="shared" si="5"/>
        <v>No discount</v>
      </c>
      <c r="P20" s="226" t="str">
        <f t="shared" si="2"/>
        <v>Inclusive</v>
      </c>
      <c r="Q20" s="240">
        <f t="shared" si="6"/>
        <v>4767.354181818182</v>
      </c>
      <c r="R20" s="240">
        <f t="shared" si="7"/>
        <v>4767.354181818182</v>
      </c>
      <c r="S20" s="136">
        <f t="shared" si="8"/>
        <v>5244.0896000000002</v>
      </c>
      <c r="T20" s="136">
        <f t="shared" si="8"/>
        <v>5244.0896000000002</v>
      </c>
      <c r="U20" s="160">
        <f>'SEQ Apr 2021'!BL14</f>
        <v>0</v>
      </c>
      <c r="V20" s="161" t="str">
        <f>'SEQ Apr 2021'!BM14</f>
        <v>n</v>
      </c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</row>
    <row r="21" spans="1:41" ht="14" x14ac:dyDescent="0.15">
      <c r="A21" s="131" t="str">
        <f>'SEQ Apr 2021'!K15</f>
        <v>Blue NRG</v>
      </c>
      <c r="B21" s="132" t="str">
        <f>'SEQ Apr 2021'!L15</f>
        <v>Blue Saver</v>
      </c>
      <c r="C21" s="133">
        <f>IF('SEQ Apr 2021'!BP15=0,91*'SEQ Apr 2021'!M15/100,(91*'SEQ Apr 2021'!M15/100)+'SEQ Apr 2021'!BP15/4)</f>
        <v>183.547</v>
      </c>
      <c r="D21" s="134">
        <f>IF('SEQ Apr 2021'!O15="",$C$5*'SEQ Apr 2021'!N15/100,IF($C$5&gt;='SEQ Apr 2021'!P15,('SEQ Apr 2021'!P15*'SEQ Apr 2021'!N15/100),($C$5*'SEQ Apr 2021'!N15/100)))</f>
        <v>658.63636363636351</v>
      </c>
      <c r="E21" s="134">
        <f>IF(AND('SEQ Apr 2021'!P15&gt;0,'SEQ Apr 2021'!R15&gt;0),IF($C$5&lt;'SEQ Apr 2021'!P15,0,IF($C$5&lt;=('SEQ Apr 2021'!R15+'SEQ Apr 2021'!P15),(($C$5-'SEQ Apr 2021'!P15)*'SEQ Apr 2021'!Q15/100),(('SEQ Apr 2021'!R15)*'SEQ Apr 2021'!Q15/100))),0)</f>
        <v>0</v>
      </c>
      <c r="F21" s="134">
        <f>IF(AND('SEQ Apr 2021'!R15&gt;0,'SEQ Apr 2021'!T15&gt;0),IF(($C$5&lt;'SEQ Apr 2021'!T15),(0),($C$5-'SEQ Apr 2021'!T15)*'SEQ Apr 2021'!U15/100),IF(AND('SEQ Apr 2021'!R15&gt;0,'SEQ Apr 2021'!T15=""),IF(($C$5&lt;'SEQ Apr 2021'!R15+'SEQ Apr 2021'!P15),(0),(($C$5-('SEQ Apr 2021'!R15+'SEQ Apr 2021'!P15))*'SEQ Apr 2021'!S15/100)),IF(AND('SEQ Apr 2021'!P15&gt;0,'SEQ Apr 2021'!R15=""&gt;0),IF(($C$5&lt;'SEQ Apr 2021'!P15),(0),($C$5-'SEQ Apr 2021'!P15)*'SEQ Apr 2021'!Q15/100),0)))</f>
        <v>0</v>
      </c>
      <c r="G21" s="232">
        <f>SUM(C21:F21)</f>
        <v>842.18336363636354</v>
      </c>
      <c r="H21" s="239">
        <f t="shared" si="0"/>
        <v>2634.545454545454</v>
      </c>
      <c r="I21" s="239">
        <f t="shared" si="1"/>
        <v>3368.7334545454542</v>
      </c>
      <c r="J21" s="136">
        <f t="shared" si="4"/>
        <v>3705.6068</v>
      </c>
      <c r="K21" s="137">
        <f>'SEQ Apr 2021'!BB15</f>
        <v>0</v>
      </c>
      <c r="L21" s="137">
        <f>'SEQ Apr 2021'!BC15</f>
        <v>0</v>
      </c>
      <c r="M21" s="137">
        <f>'SEQ Apr 2021'!BD15</f>
        <v>0</v>
      </c>
      <c r="N21" s="137">
        <f>'SEQ Apr 2021'!BE15</f>
        <v>0</v>
      </c>
      <c r="O21" s="144" t="str">
        <f t="shared" si="5"/>
        <v>No discount</v>
      </c>
      <c r="P21" s="226" t="str">
        <f t="shared" si="2"/>
        <v>Exclusive</v>
      </c>
      <c r="Q21" s="240">
        <f t="shared" si="6"/>
        <v>3368.7334545454542</v>
      </c>
      <c r="R21" s="240">
        <f t="shared" si="7"/>
        <v>3368.7334545454542</v>
      </c>
      <c r="S21" s="136">
        <f t="shared" si="8"/>
        <v>3705.6068</v>
      </c>
      <c r="T21" s="136">
        <f t="shared" si="8"/>
        <v>3705.6068</v>
      </c>
      <c r="U21" s="160">
        <f>'SEQ Apr 2021'!BL15</f>
        <v>0</v>
      </c>
      <c r="V21" s="161" t="str">
        <f>'SEQ Apr 2021'!BM15</f>
        <v>n</v>
      </c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</row>
    <row r="22" spans="1:41" ht="14" x14ac:dyDescent="0.15">
      <c r="A22" s="131" t="str">
        <f>'SEQ Apr 2021'!K16</f>
        <v>Future X Power</v>
      </c>
      <c r="B22" s="132" t="str">
        <f>'SEQ Apr 2021'!L16</f>
        <v>Business Smart</v>
      </c>
      <c r="C22" s="133">
        <f>IF('SEQ Apr 2021'!BP16=0,91*'SEQ Apr 2021'!M16/100,(91*'SEQ Apr 2021'!M16/100)+'SEQ Apr 2021'!BP16/4)</f>
        <v>114.56072727272725</v>
      </c>
      <c r="D22" s="134">
        <f>IF('SEQ Apr 2021'!O16="",$C$5*'SEQ Apr 2021'!N16/100,IF($C$5&gt;='SEQ Apr 2021'!P16,('SEQ Apr 2021'!P16*'SEQ Apr 2021'!N16/100),($C$5*'SEQ Apr 2021'!N16/100)))</f>
        <v>995.45454545454527</v>
      </c>
      <c r="E22" s="134">
        <f>IF(AND('SEQ Apr 2021'!P16&gt;0,'SEQ Apr 2021'!R16&gt;0),IF($C$5&lt;'SEQ Apr 2021'!P16,0,IF($C$5&lt;=('SEQ Apr 2021'!R16+'SEQ Apr 2021'!P16),(($C$5-'SEQ Apr 2021'!P16)*'SEQ Apr 2021'!Q16/100),(('SEQ Apr 2021'!R16)*'SEQ Apr 2021'!Q16/100))),0)</f>
        <v>0</v>
      </c>
      <c r="F22" s="134">
        <f>IF(AND('SEQ Apr 2021'!R16&gt;0,'SEQ Apr 2021'!T16&gt;0),IF(($C$5&lt;'SEQ Apr 2021'!T16),(0),($C$5-'SEQ Apr 2021'!T16)*'SEQ Apr 2021'!U16/100),IF(AND('SEQ Apr 2021'!R16&gt;0,'SEQ Apr 2021'!T16=""),IF(($C$5&lt;'SEQ Apr 2021'!R16+'SEQ Apr 2021'!P16),(0),(($C$5-('SEQ Apr 2021'!R16+'SEQ Apr 2021'!P16))*'SEQ Apr 2021'!S16/100)),IF(AND('SEQ Apr 2021'!P16&gt;0,'SEQ Apr 2021'!R16=""&gt;0),IF(($C$5&lt;'SEQ Apr 2021'!P16),(0),($C$5-'SEQ Apr 2021'!P16)*'SEQ Apr 2021'!Q16/100),0)))</f>
        <v>0</v>
      </c>
      <c r="G22" s="232">
        <f t="shared" si="3"/>
        <v>1110.0152727272725</v>
      </c>
      <c r="H22" s="239">
        <f t="shared" si="0"/>
        <v>3981.8181818181811</v>
      </c>
      <c r="I22" s="239">
        <f t="shared" si="1"/>
        <v>4440.0610909090901</v>
      </c>
      <c r="J22" s="136">
        <f t="shared" si="4"/>
        <v>4884.0671999999995</v>
      </c>
      <c r="K22" s="137">
        <f>'SEQ Apr 2021'!BB16</f>
        <v>0</v>
      </c>
      <c r="L22" s="137">
        <f>'SEQ Apr 2021'!BC16</f>
        <v>0</v>
      </c>
      <c r="M22" s="137">
        <f>'SEQ Apr 2021'!BD16</f>
        <v>0</v>
      </c>
      <c r="N22" s="137">
        <f>'SEQ Apr 2021'!BE16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4440.0610909090901</v>
      </c>
      <c r="R22" s="240">
        <f t="shared" si="7"/>
        <v>4440.0610909090901</v>
      </c>
      <c r="S22" s="136">
        <f t="shared" si="8"/>
        <v>4884.0671999999995</v>
      </c>
      <c r="T22" s="136">
        <f t="shared" si="8"/>
        <v>4884.0671999999995</v>
      </c>
      <c r="U22" s="160">
        <f>'SEQ Apr 2021'!BL16</f>
        <v>0</v>
      </c>
      <c r="V22" s="161" t="str">
        <f>'SEQ Apr 2021'!BM16</f>
        <v>n</v>
      </c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</row>
    <row r="23" spans="1:41" ht="14" x14ac:dyDescent="0.15">
      <c r="A23" s="131" t="str">
        <f>'SEQ Apr 2021'!K17</f>
        <v>Locality Planning Energy</v>
      </c>
      <c r="B23" s="132" t="str">
        <f>'SEQ Apr 2021'!L17</f>
        <v>Business Advantage</v>
      </c>
      <c r="C23" s="133">
        <f>IF('SEQ Apr 2021'!BP17=0,91*'SEQ Apr 2021'!M17/100,(91*'SEQ Apr 2021'!M17/100)+'SEQ Apr 2021'!BP17/4)</f>
        <v>106.46999999999998</v>
      </c>
      <c r="D23" s="134">
        <f>IF('SEQ Apr 2021'!O17="",$C$5*'SEQ Apr 2021'!N17/100,IF($C$5&gt;='SEQ Apr 2021'!P17,('SEQ Apr 2021'!P17*'SEQ Apr 2021'!N17/100),($C$5*'SEQ Apr 2021'!N17/100)))</f>
        <v>935</v>
      </c>
      <c r="E23" s="134">
        <f>IF(AND('SEQ Apr 2021'!P17&gt;0,'SEQ Apr 2021'!R17&gt;0),IF($C$5&lt;'SEQ Apr 2021'!P17,0,IF($C$5&lt;=('SEQ Apr 2021'!R17+'SEQ Apr 2021'!P17),(($C$5-'SEQ Apr 2021'!P17)*'SEQ Apr 2021'!Q17/100),(('SEQ Apr 2021'!R17)*'SEQ Apr 2021'!Q17/100))),0)</f>
        <v>0</v>
      </c>
      <c r="F23" s="134">
        <f>IF(AND('SEQ Apr 2021'!R17&gt;0,'SEQ Apr 2021'!T17&gt;0),IF(($C$5&lt;'SEQ Apr 2021'!T17),(0),($C$5-'SEQ Apr 2021'!T17)*'SEQ Apr 2021'!U17/100),IF(AND('SEQ Apr 2021'!R17&gt;0,'SEQ Apr 2021'!T17=""),IF(($C$5&lt;'SEQ Apr 2021'!R17+'SEQ Apr 2021'!P17),(0),(($C$5-('SEQ Apr 2021'!R17+'SEQ Apr 2021'!P17))*'SEQ Apr 2021'!S17/100)),IF(AND('SEQ Apr 2021'!P17&gt;0,'SEQ Apr 2021'!R17=""&gt;0),IF(($C$5&lt;'SEQ Apr 2021'!P17),(0),($C$5-'SEQ Apr 2021'!P17)*'SEQ Apr 2021'!Q17/100),0)))</f>
        <v>0</v>
      </c>
      <c r="G23" s="232">
        <f t="shared" ref="G23" si="9">SUM(C23:F23)</f>
        <v>1041.47</v>
      </c>
      <c r="H23" s="239">
        <f t="shared" si="0"/>
        <v>3740</v>
      </c>
      <c r="I23" s="239">
        <f t="shared" si="1"/>
        <v>4165.88</v>
      </c>
      <c r="J23" s="136">
        <f t="shared" si="4"/>
        <v>4582.4680000000008</v>
      </c>
      <c r="K23" s="137">
        <f>'SEQ Apr 2021'!BB17</f>
        <v>0</v>
      </c>
      <c r="L23" s="137">
        <f>'SEQ Apr 2021'!BC17</f>
        <v>0</v>
      </c>
      <c r="M23" s="137">
        <f>'SEQ Apr 2021'!BD17</f>
        <v>0</v>
      </c>
      <c r="N23" s="137">
        <f>'SEQ Apr 2021'!BE17</f>
        <v>0</v>
      </c>
      <c r="O23" s="144" t="str">
        <f t="shared" ref="O23:O30" si="10">IF(SUM(K23:N23)=0,"No discount",IF(K23&gt;0,"Guaranteed off bill",IF(L23&gt;0,"Guaranteed off usage",IF(M23&gt;0,"Pay-on-time off bill","Pay-on-time off usage"))))</f>
        <v>No discount</v>
      </c>
      <c r="P23" s="226" t="str">
        <f t="shared" si="2"/>
        <v>Exclusive</v>
      </c>
      <c r="Q23" s="240">
        <f t="shared" si="6"/>
        <v>4165.88</v>
      </c>
      <c r="R23" s="240">
        <f t="shared" si="7"/>
        <v>4165.88</v>
      </c>
      <c r="S23" s="136">
        <f t="shared" si="8"/>
        <v>4582.4680000000008</v>
      </c>
      <c r="T23" s="136">
        <f t="shared" si="8"/>
        <v>4582.4680000000008</v>
      </c>
      <c r="U23" s="160">
        <f>'SEQ Apr 2021'!BL17</f>
        <v>0</v>
      </c>
      <c r="V23" s="161" t="str">
        <f>'SEQ Apr 2021'!BM17</f>
        <v>n</v>
      </c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</row>
    <row r="24" spans="1:41" ht="14" x14ac:dyDescent="0.15">
      <c r="A24" s="131" t="str">
        <f>'SEQ Apr 2021'!K18</f>
        <v>Bright Spark Power</v>
      </c>
      <c r="B24" s="132" t="str">
        <f>'SEQ Apr 2021'!L18</f>
        <v>Business 12 Months</v>
      </c>
      <c r="C24" s="133">
        <f>IF('SEQ Apr 2021'!BP18=0,91*'SEQ Apr 2021'!M18/100,(91*'SEQ Apr 2021'!M18/100)+'SEQ Apr 2021'!BP18/4)</f>
        <v>115.81818181818181</v>
      </c>
      <c r="D24" s="134">
        <f>IF('SEQ Apr 2021'!O18="",$C$5*'SEQ Apr 2021'!N18/100,IF($C$5&gt;='SEQ Apr 2021'!P18,('SEQ Apr 2021'!P18*'SEQ Apr 2021'!N18/100),($C$5*'SEQ Apr 2021'!N18/100)))</f>
        <v>908.6363636363634</v>
      </c>
      <c r="E24" s="134">
        <f>IF(AND('SEQ Apr 2021'!P18&gt;0,'SEQ Apr 2021'!R18&gt;0),IF($C$5&lt;'SEQ Apr 2021'!P18,0,IF($C$5&lt;=('SEQ Apr 2021'!R18+'SEQ Apr 2021'!P18),(($C$5-'SEQ Apr 2021'!P18)*'SEQ Apr 2021'!Q18/100),(('SEQ Apr 2021'!R18)*'SEQ Apr 2021'!Q18/100))),0)</f>
        <v>0</v>
      </c>
      <c r="F24" s="134">
        <f>IF(AND('SEQ Apr 2021'!R18&gt;0,'SEQ Apr 2021'!T18&gt;0),IF(($C$5&lt;'SEQ Apr 2021'!T18),(0),($C$5-'SEQ Apr 2021'!T18)*'SEQ Apr 2021'!U18/100),IF(AND('SEQ Apr 2021'!R18&gt;0,'SEQ Apr 2021'!T18=""),IF(($C$5&lt;'SEQ Apr 2021'!R18+'SEQ Apr 2021'!P18),(0),(($C$5-('SEQ Apr 2021'!R18+'SEQ Apr 2021'!P18))*'SEQ Apr 2021'!S18/100)),IF(AND('SEQ Apr 2021'!P18&gt;0,'SEQ Apr 2021'!R18=""&gt;0),IF(($C$5&lt;'SEQ Apr 2021'!P18),(0),($C$5-'SEQ Apr 2021'!P18)*'SEQ Apr 2021'!Q18/100),0)))</f>
        <v>0</v>
      </c>
      <c r="G24" s="232">
        <f t="shared" ref="G24" si="11">SUM(C24:F24)</f>
        <v>1024.4545454545453</v>
      </c>
      <c r="H24" s="239">
        <f t="shared" si="0"/>
        <v>3634.545454545454</v>
      </c>
      <c r="I24" s="239">
        <f t="shared" si="1"/>
        <v>4097.8181818181811</v>
      </c>
      <c r="J24" s="136">
        <f t="shared" si="4"/>
        <v>4507.5999999999995</v>
      </c>
      <c r="K24" s="137">
        <f>'SEQ Apr 2021'!BB18</f>
        <v>0</v>
      </c>
      <c r="L24" s="137">
        <f>'SEQ Apr 2021'!BC18</f>
        <v>0</v>
      </c>
      <c r="M24" s="137">
        <f>'SEQ Apr 2021'!BD18</f>
        <v>0</v>
      </c>
      <c r="N24" s="137">
        <f>'SEQ Apr 2021'!BE18</f>
        <v>0</v>
      </c>
      <c r="O24" s="144" t="str">
        <f t="shared" si="10"/>
        <v>No discount</v>
      </c>
      <c r="P24" s="226" t="str">
        <f t="shared" si="2"/>
        <v>Exclusive</v>
      </c>
      <c r="Q24" s="240">
        <f t="shared" si="6"/>
        <v>4097.8181818181811</v>
      </c>
      <c r="R24" s="240">
        <f t="shared" si="7"/>
        <v>4097.8181818181811</v>
      </c>
      <c r="S24" s="136">
        <f t="shared" ref="S24:T30" si="12">Q24*1.1</f>
        <v>4507.5999999999995</v>
      </c>
      <c r="T24" s="136">
        <f t="shared" si="12"/>
        <v>4507.5999999999995</v>
      </c>
      <c r="U24" s="160">
        <f>'SEQ Apr 2021'!BL18</f>
        <v>12</v>
      </c>
      <c r="V24" s="161" t="str">
        <f>'SEQ Apr 2021'!BM18</f>
        <v>n</v>
      </c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</row>
    <row r="25" spans="1:41" ht="14" x14ac:dyDescent="0.15">
      <c r="A25" s="131" t="str">
        <f>'SEQ Apr 2021'!K19</f>
        <v>CovaU</v>
      </c>
      <c r="B25" s="132" t="str">
        <f>'SEQ Apr 2021'!L19</f>
        <v>Freedom Plus</v>
      </c>
      <c r="C25" s="133">
        <f>IF('SEQ Apr 2021'!BP19=0,91*'SEQ Apr 2021'!M19/100,(91*'SEQ Apr 2021'!M19/100)+'SEQ Apr 2021'!BP19/4)</f>
        <v>117.39</v>
      </c>
      <c r="D25" s="134">
        <f>IF('SEQ Apr 2021'!O19="",$C$5*'SEQ Apr 2021'!N19/100,IF($C$5&gt;='SEQ Apr 2021'!P19,('SEQ Apr 2021'!P19*'SEQ Apr 2021'!N19/100),($C$5*'SEQ Apr 2021'!N19/100)))</f>
        <v>1162.7272727272725</v>
      </c>
      <c r="E25" s="134">
        <f>IF(AND('SEQ Apr 2021'!P19&gt;0,'SEQ Apr 2021'!R19&gt;0),IF($C$5&lt;'SEQ Apr 2021'!P19,0,IF($C$5&lt;=('SEQ Apr 2021'!R19+'SEQ Apr 2021'!P19),(($C$5-'SEQ Apr 2021'!P19)*'SEQ Apr 2021'!Q19/100),(('SEQ Apr 2021'!R19)*'SEQ Apr 2021'!Q19/100))),0)</f>
        <v>0</v>
      </c>
      <c r="F25" s="134">
        <f>IF(AND('SEQ Apr 2021'!R19&gt;0,'SEQ Apr 2021'!T19&gt;0),IF(($C$5&lt;'SEQ Apr 2021'!T19),(0),($C$5-'SEQ Apr 2021'!T19)*'SEQ Apr 2021'!U19/100),IF(AND('SEQ Apr 2021'!R19&gt;0,'SEQ Apr 2021'!T19=""),IF(($C$5&lt;'SEQ Apr 2021'!R19+'SEQ Apr 2021'!P19),(0),(($C$5-('SEQ Apr 2021'!R19+'SEQ Apr 2021'!P19))*'SEQ Apr 2021'!S19/100)),IF(AND('SEQ Apr 2021'!P19&gt;0,'SEQ Apr 2021'!R19=""&gt;0),IF(($C$5&lt;'SEQ Apr 2021'!P19),(0),($C$5-'SEQ Apr 2021'!P19)*'SEQ Apr 2021'!Q19/100),0)))</f>
        <v>0</v>
      </c>
      <c r="G25" s="232">
        <f t="shared" ref="G25" si="13">SUM(C25:F25)</f>
        <v>1280.1172727272726</v>
      </c>
      <c r="H25" s="239">
        <f t="shared" si="0"/>
        <v>4650.9090909090901</v>
      </c>
      <c r="I25" s="239">
        <f t="shared" si="1"/>
        <v>5120.4690909090905</v>
      </c>
      <c r="J25" s="136">
        <f t="shared" si="4"/>
        <v>5632.5159999999996</v>
      </c>
      <c r="K25" s="137">
        <f>'SEQ Apr 2021'!BB19</f>
        <v>15</v>
      </c>
      <c r="L25" s="137">
        <f>'SEQ Apr 2021'!BC19</f>
        <v>0</v>
      </c>
      <c r="M25" s="137">
        <f>'SEQ Apr 2021'!BD19</f>
        <v>0</v>
      </c>
      <c r="N25" s="137">
        <f>'SEQ Apr 2021'!BE19</f>
        <v>0</v>
      </c>
      <c r="O25" s="144" t="str">
        <f t="shared" si="10"/>
        <v>Guaranteed off bill</v>
      </c>
      <c r="P25" s="226" t="str">
        <f t="shared" si="2"/>
        <v>Exclusive</v>
      </c>
      <c r="Q25" s="240">
        <f t="shared" si="6"/>
        <v>4352.3987272727272</v>
      </c>
      <c r="R25" s="240">
        <f t="shared" si="7"/>
        <v>4352.3987272727272</v>
      </c>
      <c r="S25" s="136">
        <f t="shared" si="12"/>
        <v>4787.6386000000002</v>
      </c>
      <c r="T25" s="136">
        <f t="shared" si="12"/>
        <v>4787.6386000000002</v>
      </c>
      <c r="U25" s="160">
        <f>'SEQ Apr 2021'!BL19</f>
        <v>0</v>
      </c>
      <c r="V25" s="161" t="str">
        <f>'SEQ Apr 2021'!BM19</f>
        <v>n</v>
      </c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5"/>
      <c r="AO25" s="285"/>
    </row>
    <row r="26" spans="1:41" ht="14" x14ac:dyDescent="0.15">
      <c r="A26" s="131" t="str">
        <f>'SEQ Apr 2021'!K20</f>
        <v>Discover Energy</v>
      </c>
      <c r="B26" s="132" t="str">
        <f>'SEQ Apr 2021'!L20</f>
        <v>Business Smart Saver</v>
      </c>
      <c r="C26" s="133">
        <f>IF('SEQ Apr 2021'!BP20=0,91*'SEQ Apr 2021'!M20/100,(91*'SEQ Apr 2021'!M20/100)+'SEQ Apr 2021'!BP20/4)</f>
        <v>118.3</v>
      </c>
      <c r="D26" s="134">
        <f>IF('SEQ Apr 2021'!O20="",$C$5*'SEQ Apr 2021'!N20/100,IF($C$5&gt;='SEQ Apr 2021'!P20,('SEQ Apr 2021'!P20*'SEQ Apr 2021'!N20/100),($C$5*'SEQ Apr 2021'!N20/100)))</f>
        <v>1189.9999999999998</v>
      </c>
      <c r="E26" s="134">
        <f>IF(AND('SEQ Apr 2021'!P20&gt;0,'SEQ Apr 2021'!R20&gt;0),IF($C$5&lt;'SEQ Apr 2021'!P20,0,IF($C$5&lt;=('SEQ Apr 2021'!R20+'SEQ Apr 2021'!P20),(($C$5-'SEQ Apr 2021'!P20)*'SEQ Apr 2021'!Q20/100),(('SEQ Apr 2021'!R20)*'SEQ Apr 2021'!Q20/100))),0)</f>
        <v>0</v>
      </c>
      <c r="F26" s="134">
        <f>IF(AND('SEQ Apr 2021'!R20&gt;0,'SEQ Apr 2021'!T20&gt;0),IF(($C$5&lt;'SEQ Apr 2021'!T20),(0),($C$5-'SEQ Apr 2021'!T20)*'SEQ Apr 2021'!U20/100),IF(AND('SEQ Apr 2021'!R20&gt;0,'SEQ Apr 2021'!T20=""),IF(($C$5&lt;'SEQ Apr 2021'!R20+'SEQ Apr 2021'!P20),(0),(($C$5-('SEQ Apr 2021'!R20+'SEQ Apr 2021'!P20))*'SEQ Apr 2021'!S20/100)),IF(AND('SEQ Apr 2021'!P20&gt;0,'SEQ Apr 2021'!R20=""&gt;0),IF(($C$5&lt;'SEQ Apr 2021'!P20),(0),($C$5-'SEQ Apr 2021'!P20)*'SEQ Apr 2021'!Q20/100),0)))</f>
        <v>0</v>
      </c>
      <c r="G26" s="232">
        <f t="shared" ref="G26:G29" si="14">SUM(C26:F26)</f>
        <v>1308.2999999999997</v>
      </c>
      <c r="H26" s="239">
        <f t="shared" si="0"/>
        <v>4759.9999999999991</v>
      </c>
      <c r="I26" s="239">
        <f t="shared" si="1"/>
        <v>5233.1999999999989</v>
      </c>
      <c r="J26" s="136">
        <f t="shared" si="4"/>
        <v>5756.5199999999995</v>
      </c>
      <c r="K26" s="137">
        <f>'SEQ Apr 2021'!BB20</f>
        <v>0</v>
      </c>
      <c r="L26" s="137">
        <f>'SEQ Apr 2021'!BC20</f>
        <v>18</v>
      </c>
      <c r="M26" s="137">
        <f>'SEQ Apr 2021'!BD20</f>
        <v>0</v>
      </c>
      <c r="N26" s="137">
        <f>'SEQ Apr 2021'!BE20</f>
        <v>0</v>
      </c>
      <c r="O26" s="144" t="str">
        <f t="shared" si="10"/>
        <v>Guaranteed off usage</v>
      </c>
      <c r="P26" s="226" t="str">
        <f t="shared" si="2"/>
        <v>Exclusive</v>
      </c>
      <c r="Q26" s="240">
        <f t="shared" si="6"/>
        <v>4376.3999999999987</v>
      </c>
      <c r="R26" s="240">
        <f t="shared" si="7"/>
        <v>4376.3999999999987</v>
      </c>
      <c r="S26" s="136">
        <f t="shared" si="12"/>
        <v>4814.0399999999991</v>
      </c>
      <c r="T26" s="136">
        <f t="shared" si="12"/>
        <v>4814.0399999999991</v>
      </c>
      <c r="U26" s="160">
        <f>'SEQ Apr 2021'!BL20</f>
        <v>0</v>
      </c>
      <c r="V26" s="161" t="str">
        <f>'SEQ Apr 2021'!BM20</f>
        <v>n</v>
      </c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5"/>
      <c r="AO26" s="285"/>
    </row>
    <row r="27" spans="1:41" ht="14" x14ac:dyDescent="0.15">
      <c r="A27" s="131" t="str">
        <f>'SEQ Apr 2021'!K21</f>
        <v>Glow Power</v>
      </c>
      <c r="B27" s="132" t="str">
        <f>'SEQ Apr 2021'!L21</f>
        <v>Saver</v>
      </c>
      <c r="C27" s="133">
        <f>IF('SEQ Apr 2021'!BP21=0,91*'SEQ Apr 2021'!M21/100,(91*'SEQ Apr 2021'!M21/100)+'SEQ Apr 2021'!BP21/4)</f>
        <v>114.65999999999998</v>
      </c>
      <c r="D27" s="134">
        <f>IF('SEQ Apr 2021'!O21="",$C$5*'SEQ Apr 2021'!N21/100,IF($C$5&gt;='SEQ Apr 2021'!P21,('SEQ Apr 2021'!P21*'SEQ Apr 2021'!N21/100),($C$5*'SEQ Apr 2021'!N21/100)))</f>
        <v>994.54545454545439</v>
      </c>
      <c r="E27" s="134">
        <f>IF(AND('SEQ Apr 2021'!P21&gt;0,'SEQ Apr 2021'!R21&gt;0),IF($C$5&lt;'SEQ Apr 2021'!P21,0,IF($C$5&lt;=('SEQ Apr 2021'!R21+'SEQ Apr 2021'!P21),(($C$5-'SEQ Apr 2021'!P21)*'SEQ Apr 2021'!Q21/100),(('SEQ Apr 2021'!R21)*'SEQ Apr 2021'!Q21/100))),0)</f>
        <v>0</v>
      </c>
      <c r="F27" s="134">
        <f>IF(AND('SEQ Apr 2021'!R21&gt;0,'SEQ Apr 2021'!T21&gt;0),IF(($C$5&lt;'SEQ Apr 2021'!T21),(0),($C$5-'SEQ Apr 2021'!T21)*'SEQ Apr 2021'!U21/100),IF(AND('SEQ Apr 2021'!R21&gt;0,'SEQ Apr 2021'!T21=""),IF(($C$5&lt;'SEQ Apr 2021'!R21+'SEQ Apr 2021'!P21),(0),(($C$5-('SEQ Apr 2021'!R21+'SEQ Apr 2021'!P21))*'SEQ Apr 2021'!S21/100)),IF(AND('SEQ Apr 2021'!P21&gt;0,'SEQ Apr 2021'!R21=""&gt;0),IF(($C$5&lt;'SEQ Apr 2021'!P21),(0),($C$5-'SEQ Apr 2021'!P21)*'SEQ Apr 2021'!Q21/100),0)))</f>
        <v>0</v>
      </c>
      <c r="G27" s="232">
        <f t="shared" si="14"/>
        <v>1109.2054545454544</v>
      </c>
      <c r="H27" s="239">
        <f t="shared" si="0"/>
        <v>3978.1818181818176</v>
      </c>
      <c r="I27" s="239">
        <f t="shared" si="1"/>
        <v>4436.8218181818174</v>
      </c>
      <c r="J27" s="136">
        <f t="shared" si="4"/>
        <v>4880.5039999999999</v>
      </c>
      <c r="K27" s="137">
        <f>'SEQ Apr 2021'!BB21</f>
        <v>0</v>
      </c>
      <c r="L27" s="137">
        <f>'SEQ Apr 2021'!BC21</f>
        <v>0</v>
      </c>
      <c r="M27" s="137">
        <f>'SEQ Apr 2021'!BD21</f>
        <v>0</v>
      </c>
      <c r="N27" s="137">
        <f>'SEQ Apr 2021'!BE21</f>
        <v>0</v>
      </c>
      <c r="O27" s="144" t="str">
        <f t="shared" si="10"/>
        <v>No discount</v>
      </c>
      <c r="P27" s="226" t="str">
        <f t="shared" si="2"/>
        <v>Exclusive</v>
      </c>
      <c r="Q27" s="240">
        <f t="shared" si="6"/>
        <v>4436.8218181818174</v>
      </c>
      <c r="R27" s="240">
        <f t="shared" si="7"/>
        <v>4436.8218181818174</v>
      </c>
      <c r="S27" s="136">
        <f t="shared" si="12"/>
        <v>4880.5039999999999</v>
      </c>
      <c r="T27" s="136">
        <f t="shared" si="12"/>
        <v>4880.5039999999999</v>
      </c>
      <c r="U27" s="160">
        <f>'SEQ Apr 2021'!BL21</f>
        <v>0</v>
      </c>
      <c r="V27" s="161" t="str">
        <f>'SEQ Apr 2021'!BM21</f>
        <v>n</v>
      </c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5"/>
      <c r="AM27" s="285"/>
      <c r="AN27" s="285"/>
      <c r="AO27" s="285"/>
    </row>
    <row r="28" spans="1:41" ht="14" x14ac:dyDescent="0.15">
      <c r="A28" s="131" t="str">
        <f>'SEQ Apr 2021'!K22</f>
        <v>Radian Energy</v>
      </c>
      <c r="B28" s="132" t="str">
        <f>'SEQ Apr 2021'!L22</f>
        <v>GTG Business Anytime</v>
      </c>
      <c r="C28" s="133">
        <f>IF('SEQ Apr 2021'!BP22=0,91*'SEQ Apr 2021'!M22/100,(91*'SEQ Apr 2021'!M22/100)+'SEQ Apr 2021'!BP22/4)</f>
        <v>99.917999999999992</v>
      </c>
      <c r="D28" s="134">
        <f>IF('SEQ Apr 2021'!O22="",$C$5*'SEQ Apr 2021'!N22/100,IF($C$5&gt;='SEQ Apr 2021'!P22,('SEQ Apr 2021'!P22*'SEQ Apr 2021'!N22/100),($C$5*'SEQ Apr 2021'!N22/100)))</f>
        <v>1078.181818181818</v>
      </c>
      <c r="E28" s="134">
        <f>IF(AND('SEQ Apr 2021'!P22&gt;0,'SEQ Apr 2021'!R22&gt;0),IF($C$5&lt;'SEQ Apr 2021'!P22,0,IF($C$5&lt;=('SEQ Apr 2021'!R22+'SEQ Apr 2021'!P22),(($C$5-'SEQ Apr 2021'!P22)*'SEQ Apr 2021'!Q22/100),(('SEQ Apr 2021'!R22)*'SEQ Apr 2021'!Q22/100))),0)</f>
        <v>0</v>
      </c>
      <c r="F28" s="134">
        <f>IF(AND('SEQ Apr 2021'!R22&gt;0,'SEQ Apr 2021'!T22&gt;0),IF(($C$5&lt;'SEQ Apr 2021'!T22),(0),($C$5-'SEQ Apr 2021'!T22)*'SEQ Apr 2021'!U22/100),IF(AND('SEQ Apr 2021'!R22&gt;0,'SEQ Apr 2021'!T22=""),IF(($C$5&lt;'SEQ Apr 2021'!R22+'SEQ Apr 2021'!P22),(0),(($C$5-('SEQ Apr 2021'!R22+'SEQ Apr 2021'!P22))*'SEQ Apr 2021'!S22/100)),IF(AND('SEQ Apr 2021'!P22&gt;0,'SEQ Apr 2021'!R22=""&gt;0),IF(($C$5&lt;'SEQ Apr 2021'!P22),(0),($C$5-'SEQ Apr 2021'!P22)*'SEQ Apr 2021'!Q22/100),0)))</f>
        <v>0</v>
      </c>
      <c r="G28" s="232">
        <f t="shared" si="14"/>
        <v>1178.0998181818179</v>
      </c>
      <c r="H28" s="239">
        <f t="shared" si="0"/>
        <v>4312.7272727272721</v>
      </c>
      <c r="I28" s="239">
        <f t="shared" si="1"/>
        <v>4712.3992727272716</v>
      </c>
      <c r="J28" s="136">
        <f t="shared" si="4"/>
        <v>5183.6391999999996</v>
      </c>
      <c r="K28" s="137">
        <f>'SEQ Apr 2021'!BB22</f>
        <v>0</v>
      </c>
      <c r="L28" s="137">
        <f>'SEQ Apr 2021'!BC22</f>
        <v>0</v>
      </c>
      <c r="M28" s="137">
        <f>'SEQ Apr 2021'!BD22</f>
        <v>0</v>
      </c>
      <c r="N28" s="137">
        <f>'SEQ Apr 2021'!BE22</f>
        <v>0</v>
      </c>
      <c r="O28" s="144" t="str">
        <f t="shared" si="10"/>
        <v>No discount</v>
      </c>
      <c r="P28" s="226" t="str">
        <f t="shared" si="2"/>
        <v>Exclusive</v>
      </c>
      <c r="Q28" s="240">
        <f t="shared" si="6"/>
        <v>4712.3992727272716</v>
      </c>
      <c r="R28" s="240">
        <f t="shared" si="7"/>
        <v>4712.3992727272716</v>
      </c>
      <c r="S28" s="136">
        <f t="shared" si="12"/>
        <v>5183.6391999999996</v>
      </c>
      <c r="T28" s="136">
        <f t="shared" si="12"/>
        <v>5183.6391999999996</v>
      </c>
      <c r="U28" s="160">
        <f>'SEQ Apr 2021'!BL22</f>
        <v>0</v>
      </c>
      <c r="V28" s="161" t="str">
        <f>'SEQ Apr 2021'!BM22</f>
        <v>n</v>
      </c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5"/>
      <c r="AM28" s="285"/>
      <c r="AN28" s="285"/>
      <c r="AO28" s="285"/>
    </row>
    <row r="29" spans="1:41" ht="14" x14ac:dyDescent="0.15">
      <c r="A29" s="131" t="str">
        <f>'SEQ Apr 2021'!K23</f>
        <v>ReAmped Energy</v>
      </c>
      <c r="B29" s="132" t="str">
        <f>'SEQ Apr 2021'!L23</f>
        <v>ReAmped Business</v>
      </c>
      <c r="C29" s="133">
        <f>IF('SEQ Apr 2021'!BP23=0,91*'SEQ Apr 2021'!M23/100,(91*'SEQ Apr 2021'!M23/100)+'SEQ Apr 2021'!BP23/4)</f>
        <v>91.049636363636367</v>
      </c>
      <c r="D29" s="134">
        <f>IF('SEQ Apr 2021'!O23="",$C$5*'SEQ Apr 2021'!N23/100,IF($C$5&gt;='SEQ Apr 2021'!P23,('SEQ Apr 2021'!P23*'SEQ Apr 2021'!N23/100),($C$5*'SEQ Apr 2021'!N23/100)))</f>
        <v>927.72727272727275</v>
      </c>
      <c r="E29" s="134">
        <f>IF(AND('SEQ Apr 2021'!P23&gt;0,'SEQ Apr 2021'!R23&gt;0),IF($C$5&lt;'SEQ Apr 2021'!P23,0,IF($C$5&lt;=('SEQ Apr 2021'!R23+'SEQ Apr 2021'!P23),(($C$5-'SEQ Apr 2021'!P23)*'SEQ Apr 2021'!Q23/100),(('SEQ Apr 2021'!R23)*'SEQ Apr 2021'!Q23/100))),0)</f>
        <v>0</v>
      </c>
      <c r="F29" s="134">
        <f>IF(AND('SEQ Apr 2021'!R23&gt;0,'SEQ Apr 2021'!T23&gt;0),IF(($C$5&lt;'SEQ Apr 2021'!T23),(0),($C$5-'SEQ Apr 2021'!T23)*'SEQ Apr 2021'!U23/100),IF(AND('SEQ Apr 2021'!R23&gt;0,'SEQ Apr 2021'!T23=""),IF(($C$5&lt;'SEQ Apr 2021'!R23+'SEQ Apr 2021'!P23),(0),(($C$5-('SEQ Apr 2021'!R23+'SEQ Apr 2021'!P23))*'SEQ Apr 2021'!S23/100)),IF(AND('SEQ Apr 2021'!P23&gt;0,'SEQ Apr 2021'!R23=""&gt;0),IF(($C$5&lt;'SEQ Apr 2021'!P23),(0),($C$5-'SEQ Apr 2021'!P23)*'SEQ Apr 2021'!Q23/100),0)))</f>
        <v>0</v>
      </c>
      <c r="G29" s="232">
        <f t="shared" si="14"/>
        <v>1018.7769090909092</v>
      </c>
      <c r="H29" s="239">
        <f t="shared" si="0"/>
        <v>3710.909090909091</v>
      </c>
      <c r="I29" s="239">
        <f t="shared" si="1"/>
        <v>4075.1076363636366</v>
      </c>
      <c r="J29" s="136">
        <f t="shared" si="4"/>
        <v>4482.6184000000003</v>
      </c>
      <c r="K29" s="137">
        <f>'SEQ Apr 2021'!BB23</f>
        <v>0</v>
      </c>
      <c r="L29" s="137">
        <f>'SEQ Apr 2021'!BC23</f>
        <v>0</v>
      </c>
      <c r="M29" s="137">
        <f>'SEQ Apr 2021'!BD23</f>
        <v>0</v>
      </c>
      <c r="N29" s="137">
        <f>'SEQ Apr 2021'!BE23</f>
        <v>0</v>
      </c>
      <c r="O29" s="144" t="str">
        <f t="shared" si="10"/>
        <v>No discount</v>
      </c>
      <c r="P29" s="226" t="str">
        <f t="shared" si="2"/>
        <v>Exclusive</v>
      </c>
      <c r="Q29" s="240">
        <f t="shared" si="6"/>
        <v>4075.1076363636366</v>
      </c>
      <c r="R29" s="240">
        <f t="shared" si="7"/>
        <v>4075.1076363636366</v>
      </c>
      <c r="S29" s="136">
        <f t="shared" si="12"/>
        <v>4482.6184000000003</v>
      </c>
      <c r="T29" s="136">
        <f t="shared" si="12"/>
        <v>4482.6184000000003</v>
      </c>
      <c r="U29" s="160">
        <f>'SEQ Apr 2021'!BL23</f>
        <v>0</v>
      </c>
      <c r="V29" s="161" t="str">
        <f>'SEQ Apr 2021'!BM23</f>
        <v>n</v>
      </c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5"/>
      <c r="AM29" s="285"/>
      <c r="AN29" s="285"/>
      <c r="AO29" s="285"/>
    </row>
    <row r="30" spans="1:41" ht="14" x14ac:dyDescent="0.15">
      <c r="A30" s="131" t="str">
        <f>'SEQ Apr 2021'!K24</f>
        <v>Sumo Power</v>
      </c>
      <c r="B30" s="132" t="str">
        <f>'SEQ Apr 2021'!L24</f>
        <v>Freedom Business</v>
      </c>
      <c r="C30" s="133">
        <f>IF('SEQ Apr 2021'!BP24=0,91*'SEQ Apr 2021'!M24/100,(91*'SEQ Apr 2021'!M24/100)+'SEQ Apr 2021'!BP24/4)</f>
        <v>100.1</v>
      </c>
      <c r="D30" s="134">
        <f>IF('SEQ Apr 2021'!O24="",$C$5*'SEQ Apr 2021'!N24/100,IF($C$5&gt;='SEQ Apr 2021'!P24,('SEQ Apr 2021'!P24*'SEQ Apr 2021'!N24/100),($C$5*'SEQ Apr 2021'!N24/100)))</f>
        <v>960</v>
      </c>
      <c r="E30" s="134">
        <f>IF(AND('SEQ Apr 2021'!P24&gt;0,'SEQ Apr 2021'!R24&gt;0),IF($C$5&lt;'SEQ Apr 2021'!P24,0,IF($C$5&lt;=('SEQ Apr 2021'!R24+'SEQ Apr 2021'!P24),(($C$5-'SEQ Apr 2021'!P24)*'SEQ Apr 2021'!Q24/100),(('SEQ Apr 2021'!R24)*'SEQ Apr 2021'!Q24/100))),0)</f>
        <v>0</v>
      </c>
      <c r="F30" s="134">
        <f>IF(AND('SEQ Apr 2021'!R24&gt;0,'SEQ Apr 2021'!T24&gt;0),IF(($C$5&lt;'SEQ Apr 2021'!T24),(0),($C$5-'SEQ Apr 2021'!T24)*'SEQ Apr 2021'!U24/100),IF(AND('SEQ Apr 2021'!R24&gt;0,'SEQ Apr 2021'!T24=""),IF(($C$5&lt;'SEQ Apr 2021'!R24+'SEQ Apr 2021'!P24),(0),(($C$5-('SEQ Apr 2021'!R24+'SEQ Apr 2021'!P24))*'SEQ Apr 2021'!S24/100)),IF(AND('SEQ Apr 2021'!P24&gt;0,'SEQ Apr 2021'!R24=""&gt;0),IF(($C$5&lt;'SEQ Apr 2021'!P24),(0),($C$5-'SEQ Apr 2021'!P24)*'SEQ Apr 2021'!Q24/100),0)))</f>
        <v>0</v>
      </c>
      <c r="G30" s="232">
        <f t="shared" ref="G30" si="15">SUM(C30:F30)</f>
        <v>1060.0999999999999</v>
      </c>
      <c r="H30" s="239">
        <f t="shared" si="0"/>
        <v>3839.9999999999995</v>
      </c>
      <c r="I30" s="239">
        <f t="shared" si="1"/>
        <v>4240.3999999999996</v>
      </c>
      <c r="J30" s="136">
        <f t="shared" si="4"/>
        <v>4664.4399999999996</v>
      </c>
      <c r="K30" s="137">
        <f>'SEQ Apr 2021'!BB24</f>
        <v>0</v>
      </c>
      <c r="L30" s="137">
        <f>'SEQ Apr 2021'!BC24</f>
        <v>0</v>
      </c>
      <c r="M30" s="137">
        <f>'SEQ Apr 2021'!BD24</f>
        <v>0</v>
      </c>
      <c r="N30" s="137">
        <f>'SEQ Apr 2021'!BE24</f>
        <v>0</v>
      </c>
      <c r="O30" s="144" t="str">
        <f t="shared" si="10"/>
        <v>No discount</v>
      </c>
      <c r="P30" s="226" t="str">
        <f t="shared" si="2"/>
        <v>Exclusive</v>
      </c>
      <c r="Q30" s="240">
        <f t="shared" si="6"/>
        <v>4240.3999999999996</v>
      </c>
      <c r="R30" s="240">
        <f t="shared" si="7"/>
        <v>4240.3999999999996</v>
      </c>
      <c r="S30" s="136">
        <f t="shared" si="12"/>
        <v>4664.4399999999996</v>
      </c>
      <c r="T30" s="136">
        <f t="shared" si="12"/>
        <v>4664.4399999999996</v>
      </c>
      <c r="U30" s="160">
        <f>'SEQ Apr 2021'!BL24</f>
        <v>0</v>
      </c>
      <c r="V30" s="161" t="str">
        <f>'SEQ Apr 2021'!BM24</f>
        <v>n</v>
      </c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5"/>
      <c r="AM30" s="285"/>
      <c r="AN30" s="285"/>
      <c r="AO30" s="285"/>
    </row>
    <row r="31" spans="1:41" ht="14" x14ac:dyDescent="0.15">
      <c r="A31" s="131" t="str">
        <f>'SEQ Apr 2021'!K25</f>
        <v>Enova Energy</v>
      </c>
      <c r="B31" s="132" t="str">
        <f>'SEQ Apr 2021'!L25</f>
        <v>Economy Plus</v>
      </c>
      <c r="C31" s="133">
        <f>IF('SEQ Apr 2021'!BP25=0,91*'SEQ Apr 2021'!M25/100,(91*'SEQ Apr 2021'!M25/100)+'SEQ Apr 2021'!BP25/4)</f>
        <v>98.445454545454538</v>
      </c>
      <c r="D31" s="134">
        <f>IF('SEQ Apr 2021'!O25="",$C$5*'SEQ Apr 2021'!N25/100,IF($C$5&gt;='SEQ Apr 2021'!P25,('SEQ Apr 2021'!P25*'SEQ Apr 2021'!N25/100),($C$5*'SEQ Apr 2021'!N25/100)))</f>
        <v>949.99999999999989</v>
      </c>
      <c r="E31" s="134">
        <f>IF(AND('SEQ Apr 2021'!P25&gt;0,'SEQ Apr 2021'!R25&gt;0),IF($C$5&lt;'SEQ Apr 2021'!P25,0,IF($C$5&lt;=('SEQ Apr 2021'!R25+'SEQ Apr 2021'!P25),(($C$5-'SEQ Apr 2021'!P25)*'SEQ Apr 2021'!Q25/100),(('SEQ Apr 2021'!R25)*'SEQ Apr 2021'!Q25/100))),0)</f>
        <v>0</v>
      </c>
      <c r="F31" s="134">
        <f>IF(AND('SEQ Apr 2021'!R25&gt;0,'SEQ Apr 2021'!T25&gt;0),IF(($C$5&lt;'SEQ Apr 2021'!T25),(0),($C$5-'SEQ Apr 2021'!T25)*'SEQ Apr 2021'!U25/100),IF(AND('SEQ Apr 2021'!R25&gt;0,'SEQ Apr 2021'!T25=""),IF(($C$5&lt;'SEQ Apr 2021'!R25+'SEQ Apr 2021'!P25),(0),(($C$5-('SEQ Apr 2021'!R25+'SEQ Apr 2021'!P25))*'SEQ Apr 2021'!S25/100)),IF(AND('SEQ Apr 2021'!P25&gt;0,'SEQ Apr 2021'!R25=""&gt;0),IF(($C$5&lt;'SEQ Apr 2021'!P25),(0),($C$5-'SEQ Apr 2021'!P25)*'SEQ Apr 2021'!Q25/100),0)))</f>
        <v>0</v>
      </c>
      <c r="G31" s="232">
        <f t="shared" ref="G31:G33" si="16">SUM(C31:F31)</f>
        <v>1048.4454545454544</v>
      </c>
      <c r="H31" s="239">
        <f t="shared" ref="H31:H33" si="17">(G31-C31)*4</f>
        <v>3799.9999999999991</v>
      </c>
      <c r="I31" s="239">
        <f t="shared" ref="I31:I33" si="18">G31*4</f>
        <v>4193.7818181818175</v>
      </c>
      <c r="J31" s="136">
        <f t="shared" ref="J31:J33" si="19">I31*1.1</f>
        <v>4613.16</v>
      </c>
      <c r="K31" s="137">
        <f>'SEQ Apr 2021'!BB25</f>
        <v>0</v>
      </c>
      <c r="L31" s="137">
        <f>'SEQ Apr 2021'!BC25</f>
        <v>0</v>
      </c>
      <c r="M31" s="137">
        <f>'SEQ Apr 2021'!BD25</f>
        <v>0</v>
      </c>
      <c r="N31" s="137">
        <f>'SEQ Apr 2021'!BE25</f>
        <v>3</v>
      </c>
      <c r="O31" s="144" t="str">
        <f t="shared" ref="O31:O33" si="20">IF(SUM(K31:N31)=0,"No discount",IF(K31&gt;0,"Guaranteed off bill",IF(L31&gt;0,"Guaranteed off usage",IF(M31&gt;0,"Pay-on-time off bill","Pay-on-time off usage"))))</f>
        <v>Pay-on-time off usage</v>
      </c>
      <c r="P31" s="226" t="str">
        <f t="shared" ref="P31:P33" si="21">IF(OR(A31="Origin Energy",A31="Red Energy",A31="Powershop"),"Inclusive","Exclusive")</f>
        <v>Exclusive</v>
      </c>
      <c r="Q31" s="240">
        <f t="shared" ref="Q31:Q33" si="22">IF(AND(O31="Guaranteed off bill",P31="Inclusive"),((I31*1.1)-((I31*1.1)*K31/100))/1.1,IF(AND(O31="Guaranteed off usage",P31="Inclusive"),((I31*1.1)-((H31*1.1)*L31/100))/1.1,IF(AND(O31="Guaranteed off bill",P31="Exclusive"),I31-(I31*K31/100),IF(AND(O31="Guaranteed off usage",P31="Exclusive"),I31-(H31*L31/100),IF(P31="Inclusive",((I31*1.1))/1.1,I31)))))</f>
        <v>4193.7818181818175</v>
      </c>
      <c r="R31" s="240">
        <f t="shared" ref="R31:R33" si="23">IF(AND(O31="Pay-on-time off bill",P31="Inclusive"),((Q31*1.1)-((Q31*1.1)*M31/100))/1.1,IF(AND(O31="Pay-on-time off usage",P31="Inclusive"),((Q31*1.1)-((H31*1.1)*N31/100))/1.1,IF(AND(O31="Pay-on-time off bill",P31="Exclusive"),Q31-(Q31*M31/100),IF(AND(O31="Pay-on-time off usage",P31="Exclusive"),Q31-(H31*N31/100),IF(P31="Inclusive",((Q31*1.1))/1.1,Q31)))))</f>
        <v>4079.7818181818175</v>
      </c>
      <c r="S31" s="136">
        <f t="shared" ref="S31:S33" si="24">Q31*1.1</f>
        <v>4613.16</v>
      </c>
      <c r="T31" s="136">
        <f t="shared" ref="T31:T33" si="25">R31*1.1</f>
        <v>4487.7599999999993</v>
      </c>
      <c r="U31" s="160">
        <f>'SEQ Apr 2021'!BL25</f>
        <v>0</v>
      </c>
      <c r="V31" s="161" t="str">
        <f>'SEQ Apr 2021'!BM25</f>
        <v>n</v>
      </c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5"/>
      <c r="AM31" s="285"/>
      <c r="AN31" s="285"/>
      <c r="AO31" s="285"/>
    </row>
    <row r="32" spans="1:41" ht="14" x14ac:dyDescent="0.15">
      <c r="A32" s="131" t="str">
        <f>'SEQ Apr 2021'!K26</f>
        <v>Momentum Energy</v>
      </c>
      <c r="B32" s="132" t="str">
        <f>'SEQ Apr 2021'!L26</f>
        <v>Smile Power</v>
      </c>
      <c r="C32" s="133">
        <f>IF('SEQ Apr 2021'!BP26=0,91*'SEQ Apr 2021'!M26/100,(91*'SEQ Apr 2021'!M26/100)+'SEQ Apr 2021'!BP26/4)</f>
        <v>111.0530909090909</v>
      </c>
      <c r="D32" s="134">
        <f>IF('SEQ Apr 2021'!O26="",$C$5*'SEQ Apr 2021'!N26/100,IF($C$5&gt;='SEQ Apr 2021'!P26,('SEQ Apr 2021'!P26*'SEQ Apr 2021'!N26/100),($C$5*'SEQ Apr 2021'!N26/100)))</f>
        <v>920.45454545454527</v>
      </c>
      <c r="E32" s="134">
        <f>IF(AND('SEQ Apr 2021'!P26&gt;0,'SEQ Apr 2021'!R26&gt;0),IF($C$5&lt;'SEQ Apr 2021'!P26,0,IF($C$5&lt;=('SEQ Apr 2021'!R26+'SEQ Apr 2021'!P26),(($C$5-'SEQ Apr 2021'!P26)*'SEQ Apr 2021'!Q26/100),(('SEQ Apr 2021'!R26)*'SEQ Apr 2021'!Q26/100))),0)</f>
        <v>0</v>
      </c>
      <c r="F32" s="134">
        <f>IF(AND('SEQ Apr 2021'!R26&gt;0,'SEQ Apr 2021'!T26&gt;0),IF(($C$5&lt;'SEQ Apr 2021'!T26),(0),($C$5-'SEQ Apr 2021'!T26)*'SEQ Apr 2021'!U26/100),IF(AND('SEQ Apr 2021'!R26&gt;0,'SEQ Apr 2021'!T26=""),IF(($C$5&lt;'SEQ Apr 2021'!R26+'SEQ Apr 2021'!P26),(0),(($C$5-('SEQ Apr 2021'!R26+'SEQ Apr 2021'!P26))*'SEQ Apr 2021'!S26/100)),IF(AND('SEQ Apr 2021'!P26&gt;0,'SEQ Apr 2021'!R26=""&gt;0),IF(($C$5&lt;'SEQ Apr 2021'!P26),(0),($C$5-'SEQ Apr 2021'!P26)*'SEQ Apr 2021'!Q26/100),0)))</f>
        <v>0</v>
      </c>
      <c r="G32" s="232">
        <f t="shared" si="16"/>
        <v>1031.5076363636363</v>
      </c>
      <c r="H32" s="239">
        <f t="shared" si="17"/>
        <v>3681.8181818181815</v>
      </c>
      <c r="I32" s="239">
        <f t="shared" si="18"/>
        <v>4126.0305454545451</v>
      </c>
      <c r="J32" s="136">
        <f t="shared" si="19"/>
        <v>4538.6336000000001</v>
      </c>
      <c r="K32" s="137">
        <f>'SEQ Apr 2021'!BB26</f>
        <v>0</v>
      </c>
      <c r="L32" s="137">
        <f>'SEQ Apr 2021'!BC26</f>
        <v>0</v>
      </c>
      <c r="M32" s="137">
        <f>'SEQ Apr 2021'!BD26</f>
        <v>0</v>
      </c>
      <c r="N32" s="137">
        <f>'SEQ Apr 2021'!BE26</f>
        <v>0</v>
      </c>
      <c r="O32" s="144" t="str">
        <f t="shared" si="20"/>
        <v>No discount</v>
      </c>
      <c r="P32" s="226" t="str">
        <f t="shared" si="21"/>
        <v>Exclusive</v>
      </c>
      <c r="Q32" s="240">
        <f t="shared" si="22"/>
        <v>4126.0305454545451</v>
      </c>
      <c r="R32" s="240">
        <f t="shared" si="23"/>
        <v>4126.0305454545451</v>
      </c>
      <c r="S32" s="136">
        <f t="shared" si="24"/>
        <v>4538.6336000000001</v>
      </c>
      <c r="T32" s="136">
        <f t="shared" si="25"/>
        <v>4538.6336000000001</v>
      </c>
      <c r="U32" s="160">
        <f>'SEQ Apr 2021'!BL26</f>
        <v>0</v>
      </c>
      <c r="V32" s="161" t="str">
        <f>'SEQ Apr 2021'!BM26</f>
        <v>n</v>
      </c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5"/>
      <c r="AM32" s="285"/>
      <c r="AN32" s="285"/>
      <c r="AO32" s="285"/>
    </row>
    <row r="33" spans="1:41" ht="14" x14ac:dyDescent="0.15">
      <c r="A33" s="131" t="str">
        <f>'SEQ Apr 2021'!K27</f>
        <v>Electricity in a box</v>
      </c>
      <c r="B33" s="132" t="str">
        <f>'SEQ Apr 2021'!L27</f>
        <v>Business Anytime</v>
      </c>
      <c r="C33" s="133">
        <f>IF('SEQ Apr 2021'!BP27=0,91*'SEQ Apr 2021'!M27/100,(91*'SEQ Apr 2021'!M27/100)+'SEQ Apr 2021'!BP27/4)</f>
        <v>89.883181818181825</v>
      </c>
      <c r="D33" s="134">
        <f>IF('SEQ Apr 2021'!O27="",$C$5*'SEQ Apr 2021'!N27/100,IF($C$5&gt;='SEQ Apr 2021'!P27,('SEQ Apr 2021'!P27*'SEQ Apr 2021'!N27/100),($C$5*'SEQ Apr 2021'!N27/100)))</f>
        <v>995.90909090909088</v>
      </c>
      <c r="E33" s="134">
        <f>IF(AND('SEQ Apr 2021'!P27&gt;0,'SEQ Apr 2021'!R27&gt;0),IF($C$5&lt;'SEQ Apr 2021'!P27,0,IF($C$5&lt;=('SEQ Apr 2021'!R27+'SEQ Apr 2021'!P27),(($C$5-'SEQ Apr 2021'!P27)*'SEQ Apr 2021'!Q27/100),(('SEQ Apr 2021'!R27)*'SEQ Apr 2021'!Q27/100))),0)</f>
        <v>0</v>
      </c>
      <c r="F33" s="134">
        <f>IF(AND('SEQ Apr 2021'!R27&gt;0,'SEQ Apr 2021'!T27&gt;0),IF(($C$5&lt;'SEQ Apr 2021'!T27),(0),($C$5-'SEQ Apr 2021'!T27)*'SEQ Apr 2021'!U27/100),IF(AND('SEQ Apr 2021'!R27&gt;0,'SEQ Apr 2021'!T27=""),IF(($C$5&lt;'SEQ Apr 2021'!R27+'SEQ Apr 2021'!P27),(0),(($C$5-('SEQ Apr 2021'!R27+'SEQ Apr 2021'!P27))*'SEQ Apr 2021'!S27/100)),IF(AND('SEQ Apr 2021'!P27&gt;0,'SEQ Apr 2021'!R27=""&gt;0),IF(($C$5&lt;'SEQ Apr 2021'!P27),(0),($C$5-'SEQ Apr 2021'!P27)*'SEQ Apr 2021'!Q27/100),0)))</f>
        <v>0</v>
      </c>
      <c r="G33" s="232">
        <f t="shared" si="16"/>
        <v>1085.7922727272728</v>
      </c>
      <c r="H33" s="239">
        <f t="shared" si="17"/>
        <v>3983.636363636364</v>
      </c>
      <c r="I33" s="239">
        <f t="shared" si="18"/>
        <v>4343.1690909090912</v>
      </c>
      <c r="J33" s="136">
        <f t="shared" si="19"/>
        <v>4777.4860000000008</v>
      </c>
      <c r="K33" s="137">
        <f>'SEQ Apr 2021'!BB27</f>
        <v>0</v>
      </c>
      <c r="L33" s="137">
        <f>'SEQ Apr 2021'!BC27</f>
        <v>0</v>
      </c>
      <c r="M33" s="137">
        <f>'SEQ Apr 2021'!BD27</f>
        <v>0</v>
      </c>
      <c r="N33" s="137">
        <f>'SEQ Apr 2021'!BE27</f>
        <v>0</v>
      </c>
      <c r="O33" s="144" t="str">
        <f t="shared" si="20"/>
        <v>No discount</v>
      </c>
      <c r="P33" s="226" t="str">
        <f t="shared" si="21"/>
        <v>Exclusive</v>
      </c>
      <c r="Q33" s="240">
        <f t="shared" si="22"/>
        <v>4343.1690909090912</v>
      </c>
      <c r="R33" s="240">
        <f t="shared" si="23"/>
        <v>4343.1690909090912</v>
      </c>
      <c r="S33" s="136">
        <f t="shared" si="24"/>
        <v>4777.4860000000008</v>
      </c>
      <c r="T33" s="136">
        <f t="shared" si="25"/>
        <v>4777.4860000000008</v>
      </c>
      <c r="U33" s="160">
        <f>'SEQ Apr 2021'!BL27</f>
        <v>0</v>
      </c>
      <c r="V33" s="161" t="str">
        <f>'SEQ Apr 2021'!BM27</f>
        <v>n</v>
      </c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5"/>
      <c r="AM33" s="285"/>
      <c r="AN33" s="285"/>
      <c r="AO33" s="285"/>
    </row>
    <row r="34" spans="1:41" ht="14" x14ac:dyDescent="0.15">
      <c r="A34" s="283"/>
      <c r="B34" s="283"/>
      <c r="C34" s="283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V34" s="283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5"/>
      <c r="AM34" s="285"/>
      <c r="AN34" s="285"/>
      <c r="AO34" s="285"/>
    </row>
    <row r="35" spans="1:41" ht="15" thickBot="1" x14ac:dyDescent="0.2">
      <c r="A35" s="283"/>
      <c r="B35" s="283"/>
      <c r="C35" s="283"/>
      <c r="D35" s="283"/>
      <c r="E35" s="283"/>
      <c r="F35" s="283"/>
      <c r="G35" s="283"/>
      <c r="H35" s="283"/>
      <c r="I35" s="283"/>
      <c r="J35" s="283"/>
      <c r="K35" s="283"/>
      <c r="L35" s="283"/>
      <c r="M35" s="283"/>
      <c r="N35" s="283"/>
      <c r="O35" s="283"/>
      <c r="P35" s="283"/>
      <c r="Q35" s="283"/>
      <c r="R35" s="283"/>
      <c r="S35" s="283"/>
      <c r="T35" s="283"/>
      <c r="U35" s="283"/>
      <c r="V35" s="283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5"/>
      <c r="AM35" s="285"/>
      <c r="AN35" s="285"/>
      <c r="AO35" s="285"/>
    </row>
    <row r="36" spans="1:41" ht="14" x14ac:dyDescent="0.15">
      <c r="A36" s="72" t="s">
        <v>265</v>
      </c>
      <c r="B36" s="73"/>
      <c r="C36" s="73"/>
      <c r="D36" s="86"/>
      <c r="E36" s="86"/>
      <c r="F36" s="86"/>
      <c r="G36" s="87"/>
      <c r="H36" s="87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4"/>
      <c r="W36" s="285"/>
      <c r="X36" s="285"/>
      <c r="Y36" s="285"/>
      <c r="Z36" s="285"/>
      <c r="AA36" s="285"/>
      <c r="AB36" s="285"/>
      <c r="AC36" s="285"/>
      <c r="AD36" s="285"/>
      <c r="AE36" s="285"/>
      <c r="AF36" s="285"/>
      <c r="AG36" s="285"/>
      <c r="AH36" s="285"/>
      <c r="AI36" s="285"/>
      <c r="AJ36" s="285"/>
      <c r="AK36" s="285"/>
      <c r="AL36" s="285"/>
      <c r="AM36" s="285"/>
      <c r="AN36" s="285"/>
      <c r="AO36" s="285"/>
    </row>
    <row r="37" spans="1:41" ht="14" x14ac:dyDescent="0.15">
      <c r="A37" s="75" t="s">
        <v>198</v>
      </c>
      <c r="B37" s="47"/>
      <c r="C37" s="91">
        <v>5000</v>
      </c>
      <c r="D37" s="88"/>
      <c r="E37" s="88"/>
      <c r="F37" s="88"/>
      <c r="G37" s="89"/>
      <c r="H37" s="89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76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</row>
    <row r="38" spans="1:41" ht="14" x14ac:dyDescent="0.15">
      <c r="A38" s="75" t="s">
        <v>266</v>
      </c>
      <c r="B38" s="47"/>
      <c r="C38" s="92">
        <v>0.7</v>
      </c>
      <c r="D38" s="88"/>
      <c r="E38" s="88"/>
      <c r="F38" s="88"/>
      <c r="G38" s="89"/>
      <c r="H38" s="89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76"/>
      <c r="W38" s="285"/>
      <c r="X38" s="285"/>
      <c r="Y38" s="285"/>
      <c r="Z38" s="285"/>
      <c r="AA38" s="285"/>
      <c r="AB38" s="285"/>
      <c r="AC38" s="285"/>
      <c r="AD38" s="285"/>
      <c r="AE38" s="285"/>
      <c r="AF38" s="285"/>
      <c r="AG38" s="285"/>
      <c r="AH38" s="285"/>
      <c r="AI38" s="285"/>
      <c r="AJ38" s="285"/>
      <c r="AK38" s="285"/>
      <c r="AL38" s="285"/>
      <c r="AM38" s="285"/>
      <c r="AN38" s="285"/>
      <c r="AO38" s="285"/>
    </row>
    <row r="39" spans="1:41" ht="14" x14ac:dyDescent="0.15">
      <c r="A39" s="75" t="s">
        <v>267</v>
      </c>
      <c r="B39" s="47"/>
      <c r="C39" s="92">
        <v>0.3</v>
      </c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</row>
    <row r="40" spans="1:41" ht="14" x14ac:dyDescent="0.15">
      <c r="A40" s="75"/>
      <c r="B40" s="47"/>
      <c r="C40" s="88"/>
      <c r="D40" s="88"/>
      <c r="E40" s="88"/>
      <c r="F40" s="88"/>
      <c r="G40" s="89"/>
      <c r="H40" s="89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76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</row>
    <row r="41" spans="1:41" ht="75" x14ac:dyDescent="0.15">
      <c r="A41" s="276" t="s">
        <v>144</v>
      </c>
      <c r="B41" s="122" t="s">
        <v>320</v>
      </c>
      <c r="C41" s="120" t="s">
        <v>204</v>
      </c>
      <c r="D41" s="120" t="s">
        <v>463</v>
      </c>
      <c r="E41" s="120" t="s">
        <v>205</v>
      </c>
      <c r="F41" s="122" t="s">
        <v>265</v>
      </c>
      <c r="G41" s="120" t="s">
        <v>206</v>
      </c>
      <c r="H41" s="277" t="s">
        <v>570</v>
      </c>
      <c r="I41" s="278" t="s">
        <v>207</v>
      </c>
      <c r="J41" s="123" t="s">
        <v>23</v>
      </c>
      <c r="K41" s="124" t="s">
        <v>286</v>
      </c>
      <c r="L41" s="124" t="s">
        <v>287</v>
      </c>
      <c r="M41" s="124" t="s">
        <v>288</v>
      </c>
      <c r="N41" s="124" t="s">
        <v>289</v>
      </c>
      <c r="O41" s="279" t="s">
        <v>571</v>
      </c>
      <c r="P41" s="279" t="s">
        <v>572</v>
      </c>
      <c r="Q41" s="280" t="s">
        <v>574</v>
      </c>
      <c r="R41" s="280" t="s">
        <v>575</v>
      </c>
      <c r="S41" s="125" t="s">
        <v>271</v>
      </c>
      <c r="T41" s="125" t="s">
        <v>272</v>
      </c>
      <c r="U41" s="124" t="s">
        <v>263</v>
      </c>
      <c r="V41" s="127" t="s">
        <v>264</v>
      </c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</row>
    <row r="42" spans="1:41" ht="14" x14ac:dyDescent="0.15">
      <c r="A42" s="131" t="str">
        <f>'SEQ Apr 2021'!K28</f>
        <v>AGL</v>
      </c>
      <c r="B42" s="132" t="str">
        <f>'SEQ Apr 2021'!L28</f>
        <v>Business Essentials</v>
      </c>
      <c r="C42" s="133">
        <f>IF('SEQ Apr 2021'!BP28=0,91*'SEQ Apr 2021'!M28/100,(91*'SEQ Apr 2021'!M28/100)+'SEQ Apr 2021'!BP28/4)</f>
        <v>101.41536363636364</v>
      </c>
      <c r="D42" s="133">
        <f>IF('SEQ Apr 2021'!O28="",$C$37*$C$38*'SEQ Apr 2021'!N28/100,IF($C$37*$C$38&gt;='SEQ Apr 2021'!P28,('SEQ Apr 2021'!P28*'SEQ Apr 2021'!N28/100),($C$37*$C$38*'SEQ Apr 2021'!N28/100)))</f>
        <v>672.31818181818176</v>
      </c>
      <c r="E42" s="133">
        <f>IF(AND('SEQ Apr 2021'!R28&gt;0,'SEQ Apr 2021'!T28&gt;0),IF(($C$37*$C$38&lt;'SEQ Apr 2021'!T28),(0),($C$37*$C$38-'SEQ Apr 2021'!T28)*'SEQ Apr 2021'!U28/100),IF(AND('SEQ Apr 2021'!R28&gt;0,'SEQ Apr 2021'!T28=""),IF(($C$37*$C$38&lt;'SEQ Apr 2021'!R28+'SEQ Apr 2021'!P28),(0),(($C$37*$C$38-('SEQ Apr 2021'!R28+'SEQ Apr 2021'!P28))*'SEQ Apr 2021'!S28/100)),IF(AND('SEQ Apr 2021'!P28&gt;0,'SEQ Apr 2021'!R28=""&gt;0),IF(($C$37*$C$38&lt;'SEQ Apr 2021'!P28),(0),($C$37*$C$38-'SEQ Apr 2021'!P28)*'SEQ Apr 2021'!Q28/100),0)))</f>
        <v>0</v>
      </c>
      <c r="F42" s="134">
        <f>($C$37*$C$39)*'SEQ Apr 2021'!AF28/100</f>
        <v>173.72727272727272</v>
      </c>
      <c r="G42" s="135">
        <f>SUM(C42:F42)</f>
        <v>947.46081818181813</v>
      </c>
      <c r="H42" s="239">
        <f>(G42-C42)*4</f>
        <v>3384.181818181818</v>
      </c>
      <c r="I42" s="239">
        <f t="shared" ref="I42:I60" si="26">G42*4</f>
        <v>3789.8432727272725</v>
      </c>
      <c r="J42" s="136">
        <f>I42*1.1</f>
        <v>4168.8276000000005</v>
      </c>
      <c r="K42" s="137">
        <f>'SEQ Apr 2021'!BB28</f>
        <v>0</v>
      </c>
      <c r="L42" s="137">
        <f>'SEQ Apr 2021'!BC28</f>
        <v>0</v>
      </c>
      <c r="M42" s="137">
        <f>'SEQ Apr 2021'!BD28</f>
        <v>0</v>
      </c>
      <c r="N42" s="137">
        <f>'SEQ Apr 2021'!BE28</f>
        <v>0</v>
      </c>
      <c r="O42" s="144" t="str">
        <f>IF(SUM(K42:N42)=0,"No discount",IF(K42&gt;0,"Guaranteed off bill",IF(L42&gt;0,"Guaranteed off usage",IF(M42&gt;0,"Pay-on-time off bill","Pay-on-time off usage"))))</f>
        <v>No discount</v>
      </c>
      <c r="P42" s="226" t="str">
        <f>IF(OR(A42="Origin Energy",A42="Red Energy",A42="Powershop"),"Inclusive","Exclusive")</f>
        <v>Exclusive</v>
      </c>
      <c r="Q42" s="240">
        <f>IF(AND(O42="Guaranteed off bill",P42="Inclusive"),((I42*1.1)-((I42*1.1)*K42/100))/1.1,IF(AND(O42="Guaranteed off usage",P42="Inclusive"),((I42*1.1)-((H42*1.1)*L42/100))/1.1,IF(AND(O42="Guaranteed off bill",P42="Exclusive"),I42-(I42*K42/100),IF(AND(O42="Guaranteed off usage",P42="Exclusive"),I42-(H42*L42/100),IF(P42="Inclusive",((I42*1.1))/1.1,I42)))))</f>
        <v>3789.8432727272725</v>
      </c>
      <c r="R42" s="240">
        <f>IF(AND(O42="Pay-on-time off bill",P42="Inclusive"),((Q42*1.1)-((Q42*1.1)*M42/100))/1.1,IF(AND(O42="Pay-on-time off usage",P42="Inclusive"),((Q42*1.1)-((H42*1.1)*N42/100))/1.1,IF(AND(O42="Pay-on-time off bill",P42="Exclusive"),Q42-(Q42*M42/100),IF(AND(O42="Pay-on-time off usage",P42="Exclusive"),Q42-(H42*N42/100),IF(P42="Inclusive",((Q42*1.1))/1.1,Q42)))))</f>
        <v>3789.8432727272725</v>
      </c>
      <c r="S42" s="136">
        <f>Q42*1.1</f>
        <v>4168.8276000000005</v>
      </c>
      <c r="T42" s="136">
        <f>R42*1.1</f>
        <v>4168.8276000000005</v>
      </c>
      <c r="U42" s="160">
        <f>'SEQ Apr 2021'!BL28</f>
        <v>0</v>
      </c>
      <c r="V42" s="161" t="str">
        <f>'SEQ Apr 2021'!BM28</f>
        <v>n</v>
      </c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</row>
    <row r="43" spans="1:41" ht="14" x14ac:dyDescent="0.15">
      <c r="A43" s="131" t="str">
        <f>'SEQ Apr 2021'!K29</f>
        <v>Diamond Energy</v>
      </c>
      <c r="B43" s="132" t="str">
        <f>'SEQ Apr 2021'!L29</f>
        <v>Renewable Saver POT</v>
      </c>
      <c r="C43" s="133">
        <f>IF('SEQ Apr 2021'!BP29=0,91*'SEQ Apr 2021'!M29/100,(91*'SEQ Apr 2021'!M29/100)+'SEQ Apr 2021'!BP29/4)</f>
        <v>119.48299999999999</v>
      </c>
      <c r="D43" s="133">
        <f>IF('SEQ Apr 2021'!O29="",$C$37*$C$38*'SEQ Apr 2021'!N29/100,IF($C$37*$C$38&gt;='SEQ Apr 2021'!P29,('SEQ Apr 2021'!P29*'SEQ Apr 2021'!N29/100),($C$37*$C$38*'SEQ Apr 2021'!N29/100)))</f>
        <v>854.63636363636351</v>
      </c>
      <c r="E43" s="133">
        <f>IF(AND('SEQ Apr 2021'!R29&gt;0,'SEQ Apr 2021'!T29&gt;0),IF(($C$37*$C$38&lt;'SEQ Apr 2021'!T29),(0),($C$37*$C$38-'SEQ Apr 2021'!T29)*'SEQ Apr 2021'!U29/100),IF(AND('SEQ Apr 2021'!R29&gt;0,'SEQ Apr 2021'!T29=""),IF(($C$37*$C$38&lt;'SEQ Apr 2021'!R29+'SEQ Apr 2021'!P29),(0),(($C$37*$C$38-('SEQ Apr 2021'!R29+'SEQ Apr 2021'!P29))*'SEQ Apr 2021'!S29/100)),IF(AND('SEQ Apr 2021'!P29&gt;0,'SEQ Apr 2021'!R29=""&gt;0),IF(($C$37*$C$38&lt;'SEQ Apr 2021'!P29),(0),($C$37*$C$38-'SEQ Apr 2021'!P29)*'SEQ Apr 2021'!Q29/100),0)))</f>
        <v>0</v>
      </c>
      <c r="F43" s="134">
        <f>($C$37*$C$39)*'SEQ Apr 2021'!AF29/100</f>
        <v>249.81818181818181</v>
      </c>
      <c r="G43" s="135">
        <f t="shared" ref="G43:G60" si="27">SUM(C43:F43)</f>
        <v>1223.9375454545452</v>
      </c>
      <c r="H43" s="239">
        <f t="shared" ref="H43:H60" si="28">(G43-C43)*4</f>
        <v>4417.8181818181811</v>
      </c>
      <c r="I43" s="239">
        <f t="shared" si="26"/>
        <v>4895.7501818181809</v>
      </c>
      <c r="J43" s="136">
        <f t="shared" ref="J43:J60" si="29">I43*1.1</f>
        <v>5385.3251999999993</v>
      </c>
      <c r="K43" s="137">
        <f>'SEQ Apr 2021'!BB29</f>
        <v>0</v>
      </c>
      <c r="L43" s="137">
        <f>'SEQ Apr 2021'!BC29</f>
        <v>0</v>
      </c>
      <c r="M43" s="137">
        <f>'SEQ Apr 2021'!BD29</f>
        <v>7</v>
      </c>
      <c r="N43" s="137">
        <f>'SEQ Apr 2021'!BE29</f>
        <v>0</v>
      </c>
      <c r="O43" s="144" t="str">
        <f t="shared" ref="O43:O60" si="30">IF(SUM(K43:N43)=0,"No discount",IF(K43&gt;0,"Guaranteed off bill",IF(L43&gt;0,"Guaranteed off usage",IF(M43&gt;0,"Pay-on-time off bill","Pay-on-time off usage"))))</f>
        <v>Pay-on-time off bill</v>
      </c>
      <c r="P43" s="226" t="str">
        <f t="shared" ref="P43:P60" si="31">IF(OR(A43="Origin Energy",A43="Red Energy",A43="Powershop"),"Inclusive","Exclusive")</f>
        <v>Exclusive</v>
      </c>
      <c r="Q43" s="240">
        <f t="shared" ref="Q43:Q60" si="32">IF(AND(O43="Guaranteed off bill",P43="Inclusive"),((I43*1.1)-((I43*1.1)*K43/100))/1.1,IF(AND(O43="Guaranteed off usage",P43="Inclusive"),((I43*1.1)-((H43*1.1)*L43/100))/1.1,IF(AND(O43="Guaranteed off bill",P43="Exclusive"),I43-(I43*K43/100),IF(AND(O43="Guaranteed off usage",P43="Exclusive"),I43-(H43*L43/100),IF(P43="Inclusive",((I43*1.1))/1.1,I43)))))</f>
        <v>4895.7501818181809</v>
      </c>
      <c r="R43" s="240">
        <f t="shared" ref="R43:R60" si="33">IF(AND(O43="Pay-on-time off bill",P43="Inclusive"),((Q43*1.1)-((Q43*1.1)*M43/100))/1.1,IF(AND(O43="Pay-on-time off usage",P43="Inclusive"),((Q43*1.1)-((H43*1.1)*N43/100))/1.1,IF(AND(O43="Pay-on-time off bill",P43="Exclusive"),Q43-(Q43*M43/100),IF(AND(O43="Pay-on-time off usage",P43="Exclusive"),Q43-(H43*N43/100),IF(P43="Inclusive",((Q43*1.1))/1.1,Q43)))))</f>
        <v>4553.0476690909081</v>
      </c>
      <c r="S43" s="136">
        <f t="shared" ref="S43:T57" si="34">Q43*1.1</f>
        <v>5385.3251999999993</v>
      </c>
      <c r="T43" s="136">
        <f t="shared" si="34"/>
        <v>5008.3524359999992</v>
      </c>
      <c r="U43" s="160">
        <f>'SEQ Apr 2021'!BL29</f>
        <v>0</v>
      </c>
      <c r="V43" s="161" t="str">
        <f>'SEQ Apr 2021'!BM29</f>
        <v>n</v>
      </c>
      <c r="W43" s="285"/>
      <c r="X43" s="285"/>
      <c r="Y43" s="285"/>
      <c r="Z43" s="285"/>
      <c r="AA43" s="285"/>
      <c r="AB43" s="285"/>
      <c r="AC43" s="285"/>
      <c r="AD43" s="285"/>
      <c r="AE43" s="285"/>
      <c r="AF43" s="285"/>
      <c r="AG43" s="285"/>
      <c r="AH43" s="285"/>
      <c r="AI43" s="285"/>
      <c r="AJ43" s="285"/>
      <c r="AK43" s="285"/>
      <c r="AL43" s="285"/>
      <c r="AM43" s="285"/>
      <c r="AN43" s="285"/>
      <c r="AO43" s="285"/>
    </row>
    <row r="44" spans="1:41" ht="14" x14ac:dyDescent="0.15">
      <c r="A44" s="131" t="str">
        <f>'SEQ Apr 2021'!K30</f>
        <v>EnergyAustralia</v>
      </c>
      <c r="B44" s="132" t="str">
        <f>'SEQ Apr 2021'!L30</f>
        <v>Total Plan</v>
      </c>
      <c r="C44" s="133">
        <f>IF('SEQ Apr 2021'!BP30=0,91*'SEQ Apr 2021'!M30/100,(91*'SEQ Apr 2021'!M30/100)+'SEQ Apr 2021'!BP30/4)</f>
        <v>107.38</v>
      </c>
      <c r="D44" s="133">
        <f>IF('SEQ Apr 2021'!O30="",$C$37*$C$38*'SEQ Apr 2021'!N30/100,IF($C$37*$C$38&gt;='SEQ Apr 2021'!P30,('SEQ Apr 2021'!P30*'SEQ Apr 2021'!N30/100),($C$37*$C$38*'SEQ Apr 2021'!N30/100)))</f>
        <v>842.86363636363615</v>
      </c>
      <c r="E44" s="133">
        <f>IF(AND('SEQ Apr 2021'!R30&gt;0,'SEQ Apr 2021'!T30&gt;0),IF(($C$37*$C$38&lt;'SEQ Apr 2021'!T30),(0),($C$37*$C$38-'SEQ Apr 2021'!T30)*'SEQ Apr 2021'!U30/100),IF(AND('SEQ Apr 2021'!R30&gt;0,'SEQ Apr 2021'!T30=""),IF(($C$37*$C$38&lt;'SEQ Apr 2021'!R30+'SEQ Apr 2021'!P30),(0),(($C$37*$C$38-('SEQ Apr 2021'!R30+'SEQ Apr 2021'!P30))*'SEQ Apr 2021'!S30/100)),IF(AND('SEQ Apr 2021'!P30&gt;0,'SEQ Apr 2021'!R30=""&gt;0),IF(($C$37*$C$38&lt;'SEQ Apr 2021'!P30),(0),($C$37*$C$38-'SEQ Apr 2021'!P30)*'SEQ Apr 2021'!Q30/100),0)))</f>
        <v>0</v>
      </c>
      <c r="F44" s="134">
        <f>($C$37*$C$39)*'SEQ Apr 2021'!AF30/100</f>
        <v>227.31818181818181</v>
      </c>
      <c r="G44" s="135">
        <f t="shared" si="27"/>
        <v>1177.5618181818179</v>
      </c>
      <c r="H44" s="239">
        <f t="shared" si="28"/>
        <v>4280.7272727272721</v>
      </c>
      <c r="I44" s="239">
        <f t="shared" si="26"/>
        <v>4710.2472727272716</v>
      </c>
      <c r="J44" s="136">
        <f t="shared" si="29"/>
        <v>5181.271999999999</v>
      </c>
      <c r="K44" s="137">
        <f>'SEQ Apr 2021'!BB30</f>
        <v>13</v>
      </c>
      <c r="L44" s="137">
        <f>'SEQ Apr 2021'!BC30</f>
        <v>0</v>
      </c>
      <c r="M44" s="137">
        <f>'SEQ Apr 2021'!BD30</f>
        <v>0</v>
      </c>
      <c r="N44" s="137">
        <f>'SEQ Apr 2021'!BE30</f>
        <v>0</v>
      </c>
      <c r="O44" s="144" t="str">
        <f t="shared" si="30"/>
        <v>Guaranteed off bill</v>
      </c>
      <c r="P44" s="226" t="str">
        <f t="shared" si="31"/>
        <v>Exclusive</v>
      </c>
      <c r="Q44" s="240">
        <f t="shared" si="32"/>
        <v>4097.9151272727267</v>
      </c>
      <c r="R44" s="240">
        <f t="shared" si="33"/>
        <v>4097.9151272727267</v>
      </c>
      <c r="S44" s="136">
        <f t="shared" si="34"/>
        <v>4507.7066399999994</v>
      </c>
      <c r="T44" s="136">
        <f t="shared" si="34"/>
        <v>4507.7066399999994</v>
      </c>
      <c r="U44" s="160">
        <f>'SEQ Apr 2021'!BL30</f>
        <v>0</v>
      </c>
      <c r="V44" s="161" t="str">
        <f>'SEQ Apr 2021'!BM30</f>
        <v>n</v>
      </c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</row>
    <row r="45" spans="1:41" ht="14" x14ac:dyDescent="0.15">
      <c r="A45" s="131" t="str">
        <f>'SEQ Apr 2021'!K31</f>
        <v>Origin Energy</v>
      </c>
      <c r="B45" s="132" t="str">
        <f>'SEQ Apr 2021'!L31</f>
        <v xml:space="preserve">Flexi </v>
      </c>
      <c r="C45" s="133">
        <f>IF('SEQ Apr 2021'!BP31=0,91*'SEQ Apr 2021'!M31/100,(91*'SEQ Apr 2021'!M31/100)+'SEQ Apr 2021'!BP31/4)</f>
        <v>108.26518181818182</v>
      </c>
      <c r="D45" s="133">
        <f>IF('SEQ Apr 2021'!O31="",$C$37*$C$38*'SEQ Apr 2021'!N31/100,IF($C$37*$C$38&gt;='SEQ Apr 2021'!P31,('SEQ Apr 2021'!P31*'SEQ Apr 2021'!N31/100),($C$37*$C$38*'SEQ Apr 2021'!N31/100)))</f>
        <v>841.90909090909088</v>
      </c>
      <c r="E45" s="133">
        <f>IF(AND('SEQ Apr 2021'!R31&gt;0,'SEQ Apr 2021'!T31&gt;0),IF(($C$37*$C$38&lt;'SEQ Apr 2021'!T31),(0),($C$37*$C$38-'SEQ Apr 2021'!T31)*'SEQ Apr 2021'!U31/100),IF(AND('SEQ Apr 2021'!R31&gt;0,'SEQ Apr 2021'!T31=""),IF(($C$37*$C$38&lt;'SEQ Apr 2021'!R31+'SEQ Apr 2021'!P31),(0),(($C$37*$C$38-('SEQ Apr 2021'!R31+'SEQ Apr 2021'!P31))*'SEQ Apr 2021'!S31/100)),IF(AND('SEQ Apr 2021'!P31&gt;0,'SEQ Apr 2021'!R31=""&gt;0),IF(($C$37*$C$38&lt;'SEQ Apr 2021'!P31),(0),($C$37*$C$38-'SEQ Apr 2021'!P31)*'SEQ Apr 2021'!Q31/100),0)))</f>
        <v>0</v>
      </c>
      <c r="F45" s="134">
        <f>($C$37*$C$39)*'SEQ Apr 2021'!AF31/100</f>
        <v>245.72727272727269</v>
      </c>
      <c r="G45" s="135">
        <f t="shared" si="27"/>
        <v>1195.9015454545454</v>
      </c>
      <c r="H45" s="239">
        <f t="shared" si="28"/>
        <v>4350.545454545454</v>
      </c>
      <c r="I45" s="239">
        <f t="shared" si="26"/>
        <v>4783.6061818181815</v>
      </c>
      <c r="J45" s="136">
        <f t="shared" si="29"/>
        <v>5261.9668000000001</v>
      </c>
      <c r="K45" s="137">
        <f>'SEQ Apr 2021'!BB31</f>
        <v>0</v>
      </c>
      <c r="L45" s="137">
        <f>'SEQ Apr 2021'!BC31</f>
        <v>13</v>
      </c>
      <c r="M45" s="137">
        <f>'SEQ Apr 2021'!BD31</f>
        <v>0</v>
      </c>
      <c r="N45" s="137">
        <f>'SEQ Apr 2021'!BE31</f>
        <v>0</v>
      </c>
      <c r="O45" s="144" t="str">
        <f t="shared" si="30"/>
        <v>Guaranteed off usage</v>
      </c>
      <c r="P45" s="226" t="str">
        <f t="shared" si="31"/>
        <v>Inclusive</v>
      </c>
      <c r="Q45" s="240">
        <f t="shared" si="32"/>
        <v>4218.035272727273</v>
      </c>
      <c r="R45" s="240">
        <f t="shared" si="33"/>
        <v>4218.035272727273</v>
      </c>
      <c r="S45" s="136">
        <f t="shared" si="34"/>
        <v>4639.8388000000004</v>
      </c>
      <c r="T45" s="136">
        <f t="shared" si="34"/>
        <v>4639.8388000000004</v>
      </c>
      <c r="U45" s="160">
        <f>'SEQ Apr 2021'!BL31</f>
        <v>0</v>
      </c>
      <c r="V45" s="161" t="str">
        <f>'SEQ Apr 2021'!BM31</f>
        <v>n</v>
      </c>
      <c r="W45" s="285"/>
      <c r="X45" s="285"/>
      <c r="Y45" s="285"/>
      <c r="Z45" s="285"/>
      <c r="AA45" s="285"/>
      <c r="AB45" s="285"/>
      <c r="AC45" s="285"/>
      <c r="AD45" s="285"/>
      <c r="AE45" s="285"/>
      <c r="AF45" s="285"/>
      <c r="AG45" s="285"/>
      <c r="AH45" s="285"/>
      <c r="AI45" s="285"/>
      <c r="AJ45" s="285"/>
      <c r="AK45" s="285"/>
      <c r="AL45" s="285"/>
      <c r="AM45" s="285"/>
      <c r="AN45" s="285"/>
      <c r="AO45" s="285"/>
    </row>
    <row r="46" spans="1:41" ht="14" x14ac:dyDescent="0.15">
      <c r="A46" s="131" t="str">
        <f>'SEQ Apr 2021'!K32</f>
        <v>Powerdirect</v>
      </c>
      <c r="B46" s="132" t="str">
        <f>'SEQ Apr 2021'!L32</f>
        <v>Business Rate Saver</v>
      </c>
      <c r="C46" s="133">
        <f>IF('SEQ Apr 2021'!BP32=0,91*'SEQ Apr 2021'!M32/100,(91*'SEQ Apr 2021'!M32/100)+'SEQ Apr 2021'!BP32/4)</f>
        <v>107.68609090909089</v>
      </c>
      <c r="D46" s="133">
        <f>IF('SEQ Apr 2021'!O32="",$C$37*$C$38*'SEQ Apr 2021'!N32/100,IF($C$37*$C$38&gt;='SEQ Apr 2021'!P32,('SEQ Apr 2021'!P32*'SEQ Apr 2021'!N32/100),($C$37*$C$38*'SEQ Apr 2021'!N32/100)))</f>
        <v>713.68181818181824</v>
      </c>
      <c r="E46" s="133">
        <f>IF(AND('SEQ Apr 2021'!R32&gt;0,'SEQ Apr 2021'!T32&gt;0),IF(($C$37*$C$38&lt;'SEQ Apr 2021'!T32),(0),($C$37*$C$38-'SEQ Apr 2021'!T32)*'SEQ Apr 2021'!U32/100),IF(AND('SEQ Apr 2021'!R32&gt;0,'SEQ Apr 2021'!T32=""),IF(($C$37*$C$38&lt;'SEQ Apr 2021'!R32+'SEQ Apr 2021'!P32),(0),(($C$37*$C$38-('SEQ Apr 2021'!R32+'SEQ Apr 2021'!P32))*'SEQ Apr 2021'!S32/100)),IF(AND('SEQ Apr 2021'!P32&gt;0,'SEQ Apr 2021'!R32=""&gt;0),IF(($C$37*$C$38&lt;'SEQ Apr 2021'!P32),(0),($C$37*$C$38-'SEQ Apr 2021'!P32)*'SEQ Apr 2021'!Q32/100),0)))</f>
        <v>0</v>
      </c>
      <c r="F46" s="134">
        <f>($C$37*$C$39)*'SEQ Apr 2021'!AF32/100</f>
        <v>184.36363636363632</v>
      </c>
      <c r="G46" s="135">
        <f t="shared" si="27"/>
        <v>1005.7315454545455</v>
      </c>
      <c r="H46" s="239">
        <f t="shared" si="28"/>
        <v>3592.1818181818185</v>
      </c>
      <c r="I46" s="239">
        <f t="shared" si="26"/>
        <v>4022.9261818181822</v>
      </c>
      <c r="J46" s="136">
        <f t="shared" si="29"/>
        <v>4425.2188000000006</v>
      </c>
      <c r="K46" s="137">
        <f>'SEQ Apr 2021'!BB32</f>
        <v>0</v>
      </c>
      <c r="L46" s="137">
        <f>'SEQ Apr 2021'!BC32</f>
        <v>0</v>
      </c>
      <c r="M46" s="137">
        <f>'SEQ Apr 2021'!BD32</f>
        <v>0</v>
      </c>
      <c r="N46" s="137">
        <f>'SEQ Apr 2021'!BE32</f>
        <v>0</v>
      </c>
      <c r="O46" s="144" t="str">
        <f t="shared" si="30"/>
        <v>No discount</v>
      </c>
      <c r="P46" s="226" t="str">
        <f t="shared" si="31"/>
        <v>Exclusive</v>
      </c>
      <c r="Q46" s="240">
        <f t="shared" si="32"/>
        <v>4022.9261818181822</v>
      </c>
      <c r="R46" s="240">
        <f t="shared" si="33"/>
        <v>4022.9261818181822</v>
      </c>
      <c r="S46" s="136">
        <f t="shared" si="34"/>
        <v>4425.2188000000006</v>
      </c>
      <c r="T46" s="136">
        <f t="shared" si="34"/>
        <v>4425.2188000000006</v>
      </c>
      <c r="U46" s="160">
        <f>'SEQ Apr 2021'!BL32</f>
        <v>0</v>
      </c>
      <c r="V46" s="161" t="str">
        <f>'SEQ Apr 2021'!BM32</f>
        <v>n</v>
      </c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</row>
    <row r="47" spans="1:41" ht="14" x14ac:dyDescent="0.15">
      <c r="A47" s="131" t="str">
        <f>'SEQ Apr 2021'!K33</f>
        <v>Powershop</v>
      </c>
      <c r="B47" s="132" t="str">
        <f>'SEQ Apr 2021'!L33</f>
        <v>Shopper with Mega Pack</v>
      </c>
      <c r="C47" s="133">
        <f>IF('SEQ Apr 2021'!BP33=0,91*'SEQ Apr 2021'!M33/100,(91*'SEQ Apr 2021'!M33/100)+'SEQ Apr 2021'!BP33/4)</f>
        <v>135.28390909090911</v>
      </c>
      <c r="D47" s="133">
        <f>IF('SEQ Apr 2021'!O33="",$C$37*$C$38*'SEQ Apr 2021'!N33/100,IF($C$37*$C$38&gt;='SEQ Apr 2021'!P33,('SEQ Apr 2021'!P33*'SEQ Apr 2021'!N33/100),($C$37*$C$38*'SEQ Apr 2021'!N33/100)))</f>
        <v>728.63636363636351</v>
      </c>
      <c r="E47" s="133">
        <f>IF(AND('SEQ Apr 2021'!R33&gt;0,'SEQ Apr 2021'!T33&gt;0),IF(($C$37*$C$38&lt;'SEQ Apr 2021'!T33),(0),($C$37*$C$38-'SEQ Apr 2021'!T33)*'SEQ Apr 2021'!U33/100),IF(AND('SEQ Apr 2021'!R33&gt;0,'SEQ Apr 2021'!T33=""),IF(($C$37*$C$38&lt;'SEQ Apr 2021'!R33+'SEQ Apr 2021'!P33),(0),(($C$37*$C$38-('SEQ Apr 2021'!R33+'SEQ Apr 2021'!P33))*'SEQ Apr 2021'!S33/100)),IF(AND('SEQ Apr 2021'!P33&gt;0,'SEQ Apr 2021'!R33=""&gt;0),IF(($C$37*$C$38&lt;'SEQ Apr 2021'!P33),(0),($C$37*$C$38-'SEQ Apr 2021'!P33)*'SEQ Apr 2021'!Q33/100),0)))</f>
        <v>0</v>
      </c>
      <c r="F47" s="134">
        <f>($C$37*$C$39)*'SEQ Apr 2021'!AF33/100</f>
        <v>211.90909090909088</v>
      </c>
      <c r="G47" s="135">
        <f t="shared" si="27"/>
        <v>1075.8293636363635</v>
      </c>
      <c r="H47" s="239">
        <f t="shared" si="28"/>
        <v>3762.1818181818176</v>
      </c>
      <c r="I47" s="239">
        <f t="shared" si="26"/>
        <v>4303.317454545454</v>
      </c>
      <c r="J47" s="136">
        <f t="shared" si="29"/>
        <v>4733.6491999999998</v>
      </c>
      <c r="K47" s="137">
        <f>'SEQ Apr 2021'!BB33</f>
        <v>0</v>
      </c>
      <c r="L47" s="137">
        <f>'SEQ Apr 2021'!BC33</f>
        <v>0</v>
      </c>
      <c r="M47" s="137">
        <f>'SEQ Apr 2021'!BD33</f>
        <v>6</v>
      </c>
      <c r="N47" s="137">
        <f>'SEQ Apr 2021'!BE33</f>
        <v>0</v>
      </c>
      <c r="O47" s="144" t="str">
        <f t="shared" si="30"/>
        <v>Pay-on-time off bill</v>
      </c>
      <c r="P47" s="226" t="str">
        <f t="shared" si="31"/>
        <v>Inclusive</v>
      </c>
      <c r="Q47" s="240">
        <f t="shared" si="32"/>
        <v>4303.317454545454</v>
      </c>
      <c r="R47" s="240">
        <f t="shared" si="33"/>
        <v>4045.1184072727265</v>
      </c>
      <c r="S47" s="136">
        <f t="shared" si="34"/>
        <v>4733.6491999999998</v>
      </c>
      <c r="T47" s="136">
        <f t="shared" si="34"/>
        <v>4449.6302479999995</v>
      </c>
      <c r="U47" s="160">
        <f>'SEQ Apr 2021'!BL33</f>
        <v>0</v>
      </c>
      <c r="V47" s="161" t="str">
        <f>'SEQ Apr 2021'!BM33</f>
        <v>n</v>
      </c>
      <c r="W47" s="285"/>
      <c r="X47" s="285"/>
      <c r="Y47" s="285"/>
      <c r="Z47" s="285"/>
      <c r="AA47" s="285"/>
      <c r="AB47" s="285"/>
      <c r="AC47" s="285"/>
      <c r="AD47" s="285"/>
      <c r="AE47" s="285"/>
      <c r="AF47" s="285"/>
      <c r="AG47" s="285"/>
      <c r="AH47" s="285"/>
      <c r="AI47" s="285"/>
      <c r="AJ47" s="285"/>
      <c r="AK47" s="285"/>
      <c r="AL47" s="285"/>
      <c r="AM47" s="285"/>
      <c r="AN47" s="285"/>
      <c r="AO47" s="285"/>
    </row>
    <row r="48" spans="1:41" ht="14" x14ac:dyDescent="0.15">
      <c r="A48" s="131" t="str">
        <f>'SEQ Apr 2021'!K34</f>
        <v>Energy Locals</v>
      </c>
      <c r="B48" s="132" t="str">
        <f>'SEQ Apr 2021'!L34</f>
        <v>Business Member</v>
      </c>
      <c r="C48" s="133">
        <f>IF('SEQ Apr 2021'!BP34=0,91*'SEQ Apr 2021'!M34/100,(91*'SEQ Apr 2021'!M34/100)+'SEQ Apr 2021'!BP34/4)</f>
        <v>191.84545454545452</v>
      </c>
      <c r="D48" s="133">
        <f>IF('SEQ Apr 2021'!O34="",$C$37*$C$38*'SEQ Apr 2021'!N34/100,IF($C$37*$C$38&gt;='SEQ Apr 2021'!P34,('SEQ Apr 2021'!P34*'SEQ Apr 2021'!N34/100),($C$37*$C$38*'SEQ Apr 2021'!N34/100)))</f>
        <v>636.36363636363637</v>
      </c>
      <c r="E48" s="133">
        <f>IF(AND('SEQ Apr 2021'!R34&gt;0,'SEQ Apr 2021'!T34&gt;0),IF(($C$37*$C$38&lt;'SEQ Apr 2021'!T34),(0),($C$37*$C$38-'SEQ Apr 2021'!T34)*'SEQ Apr 2021'!U34/100),IF(AND('SEQ Apr 2021'!R34&gt;0,'SEQ Apr 2021'!T34=""),IF(($C$37*$C$38&lt;'SEQ Apr 2021'!R34+'SEQ Apr 2021'!P34),(0),(($C$37*$C$38-('SEQ Apr 2021'!R34+'SEQ Apr 2021'!P34))*'SEQ Apr 2021'!S34/100)),IF(AND('SEQ Apr 2021'!P34&gt;0,'SEQ Apr 2021'!R34=""&gt;0),IF(($C$37*$C$38&lt;'SEQ Apr 2021'!P34),(0),($C$37*$C$38-'SEQ Apr 2021'!P34)*'SEQ Apr 2021'!Q34/100),0)))</f>
        <v>0</v>
      </c>
      <c r="F48" s="134">
        <f>($C$37*$C$39)*'SEQ Apr 2021'!AF34/100</f>
        <v>231.81818181818181</v>
      </c>
      <c r="G48" s="135">
        <f t="shared" si="27"/>
        <v>1060.0272727272727</v>
      </c>
      <c r="H48" s="239">
        <f t="shared" si="28"/>
        <v>3472.727272727273</v>
      </c>
      <c r="I48" s="239">
        <f t="shared" si="26"/>
        <v>4240.1090909090908</v>
      </c>
      <c r="J48" s="136">
        <f t="shared" si="29"/>
        <v>4664.12</v>
      </c>
      <c r="K48" s="137">
        <f>'SEQ Apr 2021'!BB34</f>
        <v>0</v>
      </c>
      <c r="L48" s="137">
        <f>'SEQ Apr 2021'!BC34</f>
        <v>0</v>
      </c>
      <c r="M48" s="137">
        <f>'SEQ Apr 2021'!BD34</f>
        <v>0</v>
      </c>
      <c r="N48" s="137">
        <f>'SEQ Apr 2021'!BE34</f>
        <v>0</v>
      </c>
      <c r="O48" s="144" t="str">
        <f t="shared" si="30"/>
        <v>No discount</v>
      </c>
      <c r="P48" s="226" t="str">
        <f t="shared" si="31"/>
        <v>Exclusive</v>
      </c>
      <c r="Q48" s="240">
        <f t="shared" si="32"/>
        <v>4240.1090909090908</v>
      </c>
      <c r="R48" s="240">
        <f t="shared" si="33"/>
        <v>4240.1090909090908</v>
      </c>
      <c r="S48" s="136">
        <f t="shared" si="34"/>
        <v>4664.12</v>
      </c>
      <c r="T48" s="136">
        <f t="shared" si="34"/>
        <v>4664.12</v>
      </c>
      <c r="U48" s="160">
        <f>'SEQ Apr 2021'!BL34</f>
        <v>0</v>
      </c>
      <c r="V48" s="161" t="str">
        <f>'SEQ Apr 2021'!BM34</f>
        <v>n</v>
      </c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</row>
    <row r="49" spans="1:41" ht="14" x14ac:dyDescent="0.15">
      <c r="A49" s="131" t="str">
        <f>'SEQ Apr 2021'!K35</f>
        <v>Simply Energy</v>
      </c>
      <c r="B49" s="132" t="str">
        <f>'SEQ Apr 2021'!L35</f>
        <v>Business Saver</v>
      </c>
      <c r="C49" s="133">
        <f>IF('SEQ Apr 2021'!BP35=0,91*'SEQ Apr 2021'!M35/100,(91*'SEQ Apr 2021'!M35/100)+'SEQ Apr 2021'!BP35/4)</f>
        <v>106.54445454545454</v>
      </c>
      <c r="D49" s="133">
        <f>IF('SEQ Apr 2021'!O35="",$C$37*$C$38*'SEQ Apr 2021'!N35/100,IF($C$37*$C$38&gt;='SEQ Apr 2021'!P35,('SEQ Apr 2021'!P35*'SEQ Apr 2021'!N35/100),($C$37*$C$38*'SEQ Apr 2021'!N35/100)))</f>
        <v>843.18181818181813</v>
      </c>
      <c r="E49" s="133">
        <f>IF(AND('SEQ Apr 2021'!R35&gt;0,'SEQ Apr 2021'!T35&gt;0),IF(($C$37*$C$38&lt;'SEQ Apr 2021'!T35),(0),($C$37*$C$38-'SEQ Apr 2021'!T35)*'SEQ Apr 2021'!U35/100),IF(AND('SEQ Apr 2021'!R35&gt;0,'SEQ Apr 2021'!T35=""),IF(($C$37*$C$38&lt;'SEQ Apr 2021'!R35+'SEQ Apr 2021'!P35),(0),(($C$37*$C$38-('SEQ Apr 2021'!R35+'SEQ Apr 2021'!P35))*'SEQ Apr 2021'!S35/100)),IF(AND('SEQ Apr 2021'!P35&gt;0,'SEQ Apr 2021'!R35=""&gt;0),IF(($C$37*$C$38&lt;'SEQ Apr 2021'!P35),(0),($C$37*$C$38-'SEQ Apr 2021'!P35)*'SEQ Apr 2021'!Q35/100),0)))</f>
        <v>0</v>
      </c>
      <c r="F49" s="134">
        <f>($C$37*$C$39)*'SEQ Apr 2021'!AF35/100</f>
        <v>246.2727272727272</v>
      </c>
      <c r="G49" s="135">
        <f t="shared" si="27"/>
        <v>1195.9989999999998</v>
      </c>
      <c r="H49" s="239">
        <f t="shared" si="28"/>
        <v>4357.8181818181811</v>
      </c>
      <c r="I49" s="239">
        <f t="shared" si="26"/>
        <v>4783.9959999999992</v>
      </c>
      <c r="J49" s="136">
        <f t="shared" si="29"/>
        <v>5262.3955999999998</v>
      </c>
      <c r="K49" s="137">
        <f>'SEQ Apr 2021'!BB35</f>
        <v>18</v>
      </c>
      <c r="L49" s="137">
        <f>'SEQ Apr 2021'!BC35</f>
        <v>0</v>
      </c>
      <c r="M49" s="137">
        <f>'SEQ Apr 2021'!BD35</f>
        <v>0</v>
      </c>
      <c r="N49" s="137">
        <f>'SEQ Apr 2021'!BE35</f>
        <v>0</v>
      </c>
      <c r="O49" s="144" t="str">
        <f t="shared" si="30"/>
        <v>Guaranteed off bill</v>
      </c>
      <c r="P49" s="226" t="str">
        <f t="shared" si="31"/>
        <v>Exclusive</v>
      </c>
      <c r="Q49" s="240">
        <f t="shared" si="32"/>
        <v>3922.8767199999993</v>
      </c>
      <c r="R49" s="240">
        <f t="shared" si="33"/>
        <v>3922.8767199999993</v>
      </c>
      <c r="S49" s="136">
        <f t="shared" si="34"/>
        <v>4315.1643919999997</v>
      </c>
      <c r="T49" s="136">
        <f t="shared" si="34"/>
        <v>4315.1643919999997</v>
      </c>
      <c r="U49" s="160">
        <f>'SEQ Apr 2021'!BL35</f>
        <v>0</v>
      </c>
      <c r="V49" s="161" t="str">
        <f>'SEQ Apr 2021'!BM35</f>
        <v>n</v>
      </c>
      <c r="W49" s="285"/>
      <c r="X49" s="285"/>
      <c r="Y49" s="285"/>
      <c r="Z49" s="285"/>
      <c r="AA49" s="285"/>
      <c r="AB49" s="285"/>
      <c r="AC49" s="285"/>
      <c r="AD49" s="285"/>
      <c r="AE49" s="285"/>
      <c r="AF49" s="285"/>
      <c r="AG49" s="285"/>
      <c r="AH49" s="285"/>
      <c r="AI49" s="285"/>
      <c r="AJ49" s="285"/>
      <c r="AK49" s="285"/>
      <c r="AL49" s="285"/>
      <c r="AM49" s="285"/>
      <c r="AN49" s="285"/>
      <c r="AO49" s="285"/>
    </row>
    <row r="50" spans="1:41" ht="14" x14ac:dyDescent="0.15">
      <c r="A50" s="131" t="str">
        <f>'SEQ Apr 2021'!K36</f>
        <v>Alinta Energy</v>
      </c>
      <c r="B50" s="132" t="str">
        <f>'SEQ Apr 2021'!L36</f>
        <v>BusinessDeal</v>
      </c>
      <c r="C50" s="133">
        <f>IF('SEQ Apr 2021'!BP36=0,91*'SEQ Apr 2021'!M36/100,(91*'SEQ Apr 2021'!M36/100)+'SEQ Apr 2021'!BP36/4)</f>
        <v>102.08545454545454</v>
      </c>
      <c r="D50" s="133">
        <f>IF('SEQ Apr 2021'!O36="",$C$37*$C$38*'SEQ Apr 2021'!N36/100,IF($C$37*$C$38&gt;='SEQ Apr 2021'!P36,('SEQ Apr 2021'!P36*'SEQ Apr 2021'!N36/100),($C$37*$C$38*'SEQ Apr 2021'!N36/100)))</f>
        <v>671.68181818181813</v>
      </c>
      <c r="E50" s="133">
        <f>IF(AND('SEQ Apr 2021'!R36&gt;0,'SEQ Apr 2021'!T36&gt;0),IF(($C$37*$C$38&lt;'SEQ Apr 2021'!T36),(0),($C$37*$C$38-'SEQ Apr 2021'!T36)*'SEQ Apr 2021'!U36/100),IF(AND('SEQ Apr 2021'!R36&gt;0,'SEQ Apr 2021'!T36=""),IF(($C$37*$C$38&lt;'SEQ Apr 2021'!R36+'SEQ Apr 2021'!P36),(0),(($C$37*$C$38-('SEQ Apr 2021'!R36+'SEQ Apr 2021'!P36))*'SEQ Apr 2021'!S36/100)),IF(AND('SEQ Apr 2021'!P36&gt;0,'SEQ Apr 2021'!R36=""&gt;0),IF(($C$37*$C$38&lt;'SEQ Apr 2021'!P36),(0),($C$37*$C$38-'SEQ Apr 2021'!P36)*'SEQ Apr 2021'!Q36/100),0)))</f>
        <v>0</v>
      </c>
      <c r="F50" s="134">
        <f>($C$37*$C$39)*'SEQ Apr 2021'!AF36/100</f>
        <v>201.13636363636363</v>
      </c>
      <c r="G50" s="135">
        <f t="shared" si="27"/>
        <v>974.90363636363634</v>
      </c>
      <c r="H50" s="239">
        <f t="shared" si="28"/>
        <v>3491.272727272727</v>
      </c>
      <c r="I50" s="239">
        <f t="shared" si="26"/>
        <v>3899.6145454545454</v>
      </c>
      <c r="J50" s="136">
        <f t="shared" si="29"/>
        <v>4289.576</v>
      </c>
      <c r="K50" s="137">
        <f>'SEQ Apr 2021'!BB36</f>
        <v>0</v>
      </c>
      <c r="L50" s="137">
        <f>'SEQ Apr 2021'!BC36</f>
        <v>0</v>
      </c>
      <c r="M50" s="137">
        <f>'SEQ Apr 2021'!BD36</f>
        <v>0</v>
      </c>
      <c r="N50" s="137">
        <f>'SEQ Apr 2021'!BE36</f>
        <v>0</v>
      </c>
      <c r="O50" s="144" t="str">
        <f t="shared" si="30"/>
        <v>No discount</v>
      </c>
      <c r="P50" s="226" t="str">
        <f t="shared" si="31"/>
        <v>Exclusive</v>
      </c>
      <c r="Q50" s="240">
        <f t="shared" si="32"/>
        <v>3899.6145454545454</v>
      </c>
      <c r="R50" s="240">
        <f t="shared" si="33"/>
        <v>3899.6145454545454</v>
      </c>
      <c r="S50" s="136">
        <f t="shared" si="34"/>
        <v>4289.576</v>
      </c>
      <c r="T50" s="136">
        <f t="shared" si="34"/>
        <v>4289.576</v>
      </c>
      <c r="U50" s="160">
        <f>'SEQ Apr 2021'!BL36</f>
        <v>0</v>
      </c>
      <c r="V50" s="161" t="str">
        <f>'SEQ Apr 2021'!BM36</f>
        <v>n</v>
      </c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</row>
    <row r="51" spans="1:41" ht="14" x14ac:dyDescent="0.15">
      <c r="A51" s="131" t="str">
        <f>'SEQ Apr 2021'!K37</f>
        <v>1st Energy</v>
      </c>
      <c r="B51" s="132" t="str">
        <f>'SEQ Apr 2021'!L37</f>
        <v>1st Saver Plus</v>
      </c>
      <c r="C51" s="133">
        <f>IF('SEQ Apr 2021'!BP37=0,91*'SEQ Apr 2021'!M37/100,(91*'SEQ Apr 2021'!M37/100)+'SEQ Apr 2021'!BP37/4)</f>
        <v>140.13999999999999</v>
      </c>
      <c r="D51" s="133">
        <f>IF('SEQ Apr 2021'!O37="",$C$37*$C$38*'SEQ Apr 2021'!N37/100,IF($C$37*$C$38&gt;='SEQ Apr 2021'!P37,('SEQ Apr 2021'!P37*'SEQ Apr 2021'!N37/100),($C$37*$C$38*'SEQ Apr 2021'!N37/100)))</f>
        <v>384.70909090909089</v>
      </c>
      <c r="E51" s="133">
        <f>IF(AND('SEQ Apr 2021'!R37&gt;0,'SEQ Apr 2021'!T37&gt;0),IF(($C$37*$C$38&lt;'SEQ Apr 2021'!T37),(0),($C$37*$C$38-'SEQ Apr 2021'!T37)*'SEQ Apr 2021'!U37/100),IF(AND('SEQ Apr 2021'!R37&gt;0,'SEQ Apr 2021'!T37=""),IF(($C$37*$C$38&lt;'SEQ Apr 2021'!R37+'SEQ Apr 2021'!P37),(0),(($C$37*$C$38-('SEQ Apr 2021'!R37+'SEQ Apr 2021'!P37))*'SEQ Apr 2021'!S37/100)),IF(AND('SEQ Apr 2021'!P37&gt;0,'SEQ Apr 2021'!R37=""&gt;0),IF(($C$37*$C$38&lt;'SEQ Apr 2021'!P37),(0),($C$37*$C$38-'SEQ Apr 2021'!P37)*'SEQ Apr 2021'!Q37/100),0)))</f>
        <v>418.04545454545456</v>
      </c>
      <c r="F51" s="134">
        <f>($C$37*$C$39)*'SEQ Apr 2021'!AF37/100</f>
        <v>186.95454545454544</v>
      </c>
      <c r="G51" s="135">
        <f t="shared" si="27"/>
        <v>1129.8490909090908</v>
      </c>
      <c r="H51" s="239">
        <f t="shared" si="28"/>
        <v>3958.8363636363633</v>
      </c>
      <c r="I51" s="239">
        <f t="shared" si="26"/>
        <v>4519.3963636363633</v>
      </c>
      <c r="J51" s="136">
        <f t="shared" si="29"/>
        <v>4971.3360000000002</v>
      </c>
      <c r="K51" s="137">
        <f>'SEQ Apr 2021'!BB37</f>
        <v>5</v>
      </c>
      <c r="L51" s="137">
        <f>'SEQ Apr 2021'!BC37</f>
        <v>0</v>
      </c>
      <c r="M51" s="137">
        <f>'SEQ Apr 2021'!BD37</f>
        <v>10</v>
      </c>
      <c r="N51" s="137">
        <f>'SEQ Apr 2021'!BE37</f>
        <v>0</v>
      </c>
      <c r="O51" s="144" t="str">
        <f t="shared" si="30"/>
        <v>Guaranteed off bill</v>
      </c>
      <c r="P51" s="226" t="str">
        <f t="shared" si="31"/>
        <v>Exclusive</v>
      </c>
      <c r="Q51" s="240">
        <f t="shared" si="32"/>
        <v>4293.4265454545448</v>
      </c>
      <c r="R51" s="240">
        <f>Q51-(Q51*M51/100)</f>
        <v>3864.0838909090903</v>
      </c>
      <c r="S51" s="136">
        <f t="shared" si="34"/>
        <v>4722.7691999999997</v>
      </c>
      <c r="T51" s="136">
        <f t="shared" si="34"/>
        <v>4250.4922799999995</v>
      </c>
      <c r="U51" s="160">
        <f>'SEQ Apr 2021'!BL37</f>
        <v>0</v>
      </c>
      <c r="V51" s="161" t="str">
        <f>'SEQ Apr 2021'!BM37</f>
        <v>n</v>
      </c>
      <c r="W51" s="285"/>
      <c r="X51" s="285"/>
      <c r="Y51" s="285"/>
      <c r="Z51" s="285"/>
      <c r="AA51" s="285"/>
      <c r="AB51" s="285"/>
      <c r="AC51" s="285"/>
      <c r="AD51" s="285"/>
      <c r="AE51" s="285"/>
      <c r="AF51" s="285"/>
      <c r="AG51" s="285"/>
      <c r="AH51" s="285"/>
      <c r="AI51" s="285"/>
      <c r="AJ51" s="285"/>
      <c r="AK51" s="285"/>
      <c r="AL51" s="285"/>
      <c r="AM51" s="285"/>
      <c r="AN51" s="285"/>
      <c r="AO51" s="285"/>
    </row>
    <row r="52" spans="1:41" ht="14" x14ac:dyDescent="0.15">
      <c r="A52" s="131" t="str">
        <f>'SEQ Apr 2021'!K38</f>
        <v>Red Energy</v>
      </c>
      <c r="B52" s="132" t="str">
        <f>'SEQ Apr 2021'!L38</f>
        <v>Red Business Saver</v>
      </c>
      <c r="C52" s="133">
        <f>IF('SEQ Apr 2021'!BP38=0,91*'SEQ Apr 2021'!M38/100,(91*'SEQ Apr 2021'!M38/100)+'SEQ Apr 2021'!BP38/4)</f>
        <v>113.84100000000001</v>
      </c>
      <c r="D52" s="133">
        <f>IF('SEQ Apr 2021'!O38="",$C$37*$C$38*'SEQ Apr 2021'!N38/100,IF($C$37*$C$38&gt;='SEQ Apr 2021'!P38,('SEQ Apr 2021'!P38*'SEQ Apr 2021'!N38/100),($C$37*$C$38*'SEQ Apr 2021'!N38/100)))</f>
        <v>423.45454545454544</v>
      </c>
      <c r="E52" s="133">
        <f>IF(AND('SEQ Apr 2021'!R38&gt;0,'SEQ Apr 2021'!T38&gt;0),IF(($C$37*$C$38&lt;'SEQ Apr 2021'!T38),(0),($C$37*$C$38-'SEQ Apr 2021'!T38)*'SEQ Apr 2021'!U38/100),IF(AND('SEQ Apr 2021'!R38&gt;0,'SEQ Apr 2021'!T38=""),IF(($C$37*$C$38&lt;'SEQ Apr 2021'!R38+'SEQ Apr 2021'!P38),(0),(($C$37*$C$38-('SEQ Apr 2021'!R38+'SEQ Apr 2021'!P38))*'SEQ Apr 2021'!S38/100)),IF(AND('SEQ Apr 2021'!P38&gt;0,'SEQ Apr 2021'!R38=""&gt;0),IF(($C$37*$C$38&lt;'SEQ Apr 2021'!P38),(0),($C$37*$C$38-'SEQ Apr 2021'!P38)*'SEQ Apr 2021'!Q38/100),0)))</f>
        <v>328.5</v>
      </c>
      <c r="F52" s="134">
        <f>($C$37*$C$39)*'SEQ Apr 2021'!AF38/100</f>
        <v>247.49999999999997</v>
      </c>
      <c r="G52" s="135">
        <f t="shared" si="27"/>
        <v>1113.2955454545454</v>
      </c>
      <c r="H52" s="239">
        <f t="shared" si="28"/>
        <v>3997.8181818181815</v>
      </c>
      <c r="I52" s="239">
        <f t="shared" si="26"/>
        <v>4453.1821818181816</v>
      </c>
      <c r="J52" s="136">
        <f t="shared" si="29"/>
        <v>4898.5003999999999</v>
      </c>
      <c r="K52" s="137">
        <f>'SEQ Apr 2021'!BB38</f>
        <v>0</v>
      </c>
      <c r="L52" s="137">
        <f>'SEQ Apr 2021'!BC38</f>
        <v>0</v>
      </c>
      <c r="M52" s="137">
        <f>'SEQ Apr 2021'!BD38</f>
        <v>0</v>
      </c>
      <c r="N52" s="137">
        <f>'SEQ Apr 2021'!BE38</f>
        <v>0</v>
      </c>
      <c r="O52" s="144" t="str">
        <f t="shared" si="30"/>
        <v>No discount</v>
      </c>
      <c r="P52" s="226" t="str">
        <f t="shared" si="31"/>
        <v>Inclusive</v>
      </c>
      <c r="Q52" s="240">
        <f t="shared" si="32"/>
        <v>4453.1821818181816</v>
      </c>
      <c r="R52" s="240">
        <f t="shared" si="33"/>
        <v>4453.1821818181816</v>
      </c>
      <c r="S52" s="136">
        <f t="shared" si="34"/>
        <v>4898.5003999999999</v>
      </c>
      <c r="T52" s="136">
        <f t="shared" si="34"/>
        <v>4898.5003999999999</v>
      </c>
      <c r="U52" s="160">
        <f>'SEQ Apr 2021'!BL38</f>
        <v>0</v>
      </c>
      <c r="V52" s="161" t="str">
        <f>'SEQ Apr 2021'!BM38</f>
        <v>n</v>
      </c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</row>
    <row r="53" spans="1:41" ht="14" x14ac:dyDescent="0.15">
      <c r="A53" s="131" t="str">
        <f>'SEQ Apr 2021'!K39</f>
        <v>Future X Power</v>
      </c>
      <c r="B53" s="132" t="str">
        <f>'SEQ Apr 2021'!L39</f>
        <v>Business Smart</v>
      </c>
      <c r="C53" s="133">
        <f>IF('SEQ Apr 2021'!BP39=0,91*'SEQ Apr 2021'!M39/100,(91*'SEQ Apr 2021'!M39/100)+'SEQ Apr 2021'!BP39/4)</f>
        <v>117.01772727272724</v>
      </c>
      <c r="D53" s="133">
        <f>IF('SEQ Apr 2021'!O39="",$C$37*$C$38*'SEQ Apr 2021'!N39/100,IF($C$37*$C$38&gt;='SEQ Apr 2021'!P39,('SEQ Apr 2021'!P39*'SEQ Apr 2021'!N39/100),($C$37*$C$38*'SEQ Apr 2021'!N39/100)))</f>
        <v>696.81818181818176</v>
      </c>
      <c r="E53" s="133">
        <f>IF(AND('SEQ Apr 2021'!R39&gt;0,'SEQ Apr 2021'!T39&gt;0),IF(($C$37*$C$38&lt;'SEQ Apr 2021'!T39),(0),($C$37*$C$38-'SEQ Apr 2021'!T39)*'SEQ Apr 2021'!U39/100),IF(AND('SEQ Apr 2021'!R39&gt;0,'SEQ Apr 2021'!T39=""),IF(($C$37*$C$38&lt;'SEQ Apr 2021'!R39+'SEQ Apr 2021'!P39),(0),(($C$37*$C$38-('SEQ Apr 2021'!R39+'SEQ Apr 2021'!P39))*'SEQ Apr 2021'!S39/100)),IF(AND('SEQ Apr 2021'!P39&gt;0,'SEQ Apr 2021'!R39=""&gt;0),IF(($C$37*$C$38&lt;'SEQ Apr 2021'!P39),(0),($C$37*$C$38-'SEQ Apr 2021'!P39)*'SEQ Apr 2021'!Q39/100),0)))</f>
        <v>0</v>
      </c>
      <c r="F53" s="134">
        <f>($C$37*$C$39)*'SEQ Apr 2021'!AF39/100</f>
        <v>245.18181818181816</v>
      </c>
      <c r="G53" s="135">
        <f t="shared" si="27"/>
        <v>1059.0177272727271</v>
      </c>
      <c r="H53" s="239">
        <f t="shared" si="28"/>
        <v>3767.9999999999995</v>
      </c>
      <c r="I53" s="239">
        <f t="shared" si="26"/>
        <v>4236.0709090909086</v>
      </c>
      <c r="J53" s="136">
        <f t="shared" si="29"/>
        <v>4659.6779999999999</v>
      </c>
      <c r="K53" s="137">
        <f>'SEQ Apr 2021'!BB39</f>
        <v>0</v>
      </c>
      <c r="L53" s="137">
        <f>'SEQ Apr 2021'!BC39</f>
        <v>0</v>
      </c>
      <c r="M53" s="137">
        <f>'SEQ Apr 2021'!BD39</f>
        <v>0</v>
      </c>
      <c r="N53" s="137">
        <f>'SEQ Apr 2021'!BE39</f>
        <v>0</v>
      </c>
      <c r="O53" s="144" t="str">
        <f t="shared" si="30"/>
        <v>No discount</v>
      </c>
      <c r="P53" s="226" t="str">
        <f t="shared" si="31"/>
        <v>Exclusive</v>
      </c>
      <c r="Q53" s="240">
        <f t="shared" si="32"/>
        <v>4236.0709090909086</v>
      </c>
      <c r="R53" s="240">
        <f t="shared" si="33"/>
        <v>4236.0709090909086</v>
      </c>
      <c r="S53" s="136">
        <f t="shared" si="34"/>
        <v>4659.6779999999999</v>
      </c>
      <c r="T53" s="136">
        <f t="shared" si="34"/>
        <v>4659.6779999999999</v>
      </c>
      <c r="U53" s="160">
        <f>'SEQ Apr 2021'!BL39</f>
        <v>0</v>
      </c>
      <c r="V53" s="161" t="str">
        <f>'SEQ Apr 2021'!BM39</f>
        <v>n</v>
      </c>
      <c r="W53" s="285"/>
      <c r="X53" s="285"/>
      <c r="Y53" s="285"/>
      <c r="Z53" s="285"/>
      <c r="AA53" s="285"/>
      <c r="AB53" s="285"/>
      <c r="AC53" s="285"/>
      <c r="AD53" s="285"/>
      <c r="AE53" s="285"/>
      <c r="AF53" s="285"/>
      <c r="AG53" s="285"/>
      <c r="AH53" s="285"/>
      <c r="AI53" s="285"/>
      <c r="AJ53" s="285"/>
      <c r="AK53" s="285"/>
      <c r="AL53" s="285"/>
      <c r="AM53" s="285"/>
      <c r="AN53" s="285"/>
      <c r="AO53" s="285"/>
    </row>
    <row r="54" spans="1:41" ht="14" x14ac:dyDescent="0.15">
      <c r="A54" s="131" t="str">
        <f>'SEQ Apr 2021'!K40</f>
        <v>Locality Planning Energy</v>
      </c>
      <c r="B54" s="132" t="str">
        <f>'SEQ Apr 2021'!L40</f>
        <v>Business Advantage</v>
      </c>
      <c r="C54" s="133">
        <f>IF('SEQ Apr 2021'!BP40=0,91*'SEQ Apr 2021'!M40/100,(91*'SEQ Apr 2021'!M40/100)+'SEQ Apr 2021'!BP40/4)</f>
        <v>109.05936363636363</v>
      </c>
      <c r="D54" s="133">
        <f>IF('SEQ Apr 2021'!O40="",$C$37*$C$38*'SEQ Apr 2021'!N40/100,IF($C$37*$C$38&gt;='SEQ Apr 2021'!P40,('SEQ Apr 2021'!P40*'SEQ Apr 2021'!N40/100),($C$37*$C$38*'SEQ Apr 2021'!N40/100)))</f>
        <v>654.5</v>
      </c>
      <c r="E54" s="133">
        <f>IF(AND('SEQ Apr 2021'!R40&gt;0,'SEQ Apr 2021'!T40&gt;0),IF(($C$37*$C$38&lt;'SEQ Apr 2021'!T40),(0),($C$37*$C$38-'SEQ Apr 2021'!T40)*'SEQ Apr 2021'!U40/100),IF(AND('SEQ Apr 2021'!R40&gt;0,'SEQ Apr 2021'!T40=""),IF(($C$37*$C$38&lt;'SEQ Apr 2021'!R40+'SEQ Apr 2021'!P40),(0),(($C$37*$C$38-('SEQ Apr 2021'!R40+'SEQ Apr 2021'!P40))*'SEQ Apr 2021'!S40/100)),IF(AND('SEQ Apr 2021'!P40&gt;0,'SEQ Apr 2021'!R40=""&gt;0),IF(($C$37*$C$38&lt;'SEQ Apr 2021'!P40),(0),($C$37*$C$38-'SEQ Apr 2021'!P40)*'SEQ Apr 2021'!Q40/100),0)))</f>
        <v>0</v>
      </c>
      <c r="F54" s="134">
        <f>($C$37*$C$39)*'SEQ Apr 2021'!AF40/100</f>
        <v>184.6363636363636</v>
      </c>
      <c r="G54" s="135">
        <f t="shared" si="27"/>
        <v>948.19572727272725</v>
      </c>
      <c r="H54" s="239">
        <f t="shared" si="28"/>
        <v>3356.5454545454545</v>
      </c>
      <c r="I54" s="239">
        <f t="shared" si="26"/>
        <v>3792.782909090909</v>
      </c>
      <c r="J54" s="136">
        <f t="shared" si="29"/>
        <v>4172.0612000000001</v>
      </c>
      <c r="K54" s="137">
        <f>'SEQ Apr 2021'!BB40</f>
        <v>0</v>
      </c>
      <c r="L54" s="137">
        <f>'SEQ Apr 2021'!BC40</f>
        <v>0</v>
      </c>
      <c r="M54" s="137">
        <f>'SEQ Apr 2021'!BD40</f>
        <v>0</v>
      </c>
      <c r="N54" s="137">
        <f>'SEQ Apr 2021'!BE40</f>
        <v>0</v>
      </c>
      <c r="O54" s="144" t="str">
        <f t="shared" si="30"/>
        <v>No discount</v>
      </c>
      <c r="P54" s="226" t="str">
        <f t="shared" si="31"/>
        <v>Exclusive</v>
      </c>
      <c r="Q54" s="240">
        <f t="shared" si="32"/>
        <v>3792.782909090909</v>
      </c>
      <c r="R54" s="240">
        <f t="shared" si="33"/>
        <v>3792.782909090909</v>
      </c>
      <c r="S54" s="136">
        <f t="shared" si="34"/>
        <v>4172.0612000000001</v>
      </c>
      <c r="T54" s="136">
        <f t="shared" si="34"/>
        <v>4172.0612000000001</v>
      </c>
      <c r="U54" s="160">
        <f>'SEQ Apr 2021'!BL40</f>
        <v>0</v>
      </c>
      <c r="V54" s="161" t="str">
        <f>'SEQ Apr 2021'!BM40</f>
        <v>n</v>
      </c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</row>
    <row r="55" spans="1:41" ht="14" x14ac:dyDescent="0.15">
      <c r="A55" s="131" t="str">
        <f>'SEQ Apr 2021'!K41</f>
        <v>Bright Spark Power</v>
      </c>
      <c r="B55" s="132" t="str">
        <f>'SEQ Apr 2021'!L41</f>
        <v>Business 12 Months</v>
      </c>
      <c r="C55" s="133">
        <f>IF('SEQ Apr 2021'!BP41=0,91*'SEQ Apr 2021'!M41/100,(91*'SEQ Apr 2021'!M41/100)+'SEQ Apr 2021'!BP41/4)</f>
        <v>96.426909090909078</v>
      </c>
      <c r="D55" s="133">
        <f>IF('SEQ Apr 2021'!O41="",$C$37*$C$38*'SEQ Apr 2021'!N41/100,IF($C$37*$C$38&gt;='SEQ Apr 2021'!P41,('SEQ Apr 2021'!P41*'SEQ Apr 2021'!N41/100),($C$37*$C$38*'SEQ Apr 2021'!N41/100)))</f>
        <v>649.40909090909088</v>
      </c>
      <c r="E55" s="133">
        <f>IF(AND('SEQ Apr 2021'!R41&gt;0,'SEQ Apr 2021'!T41&gt;0),IF(($C$37*$C$38&lt;'SEQ Apr 2021'!T41),(0),($C$37*$C$38-'SEQ Apr 2021'!T41)*'SEQ Apr 2021'!U41/100),IF(AND('SEQ Apr 2021'!R41&gt;0,'SEQ Apr 2021'!T41=""),IF(($C$37*$C$38&lt;'SEQ Apr 2021'!R41+'SEQ Apr 2021'!P41),(0),(($C$37*$C$38-('SEQ Apr 2021'!R41+'SEQ Apr 2021'!P41))*'SEQ Apr 2021'!S41/100)),IF(AND('SEQ Apr 2021'!P41&gt;0,'SEQ Apr 2021'!R41=""&gt;0),IF(($C$37*$C$38&lt;'SEQ Apr 2021'!P41),(0),($C$37*$C$38-'SEQ Apr 2021'!P41)*'SEQ Apr 2021'!Q41/100),0)))</f>
        <v>0</v>
      </c>
      <c r="F55" s="134">
        <f>($C$37*$C$39)*'SEQ Apr 2021'!AF41/100</f>
        <v>205.22727272727272</v>
      </c>
      <c r="G55" s="135">
        <f t="shared" si="27"/>
        <v>951.06327272727276</v>
      </c>
      <c r="H55" s="239">
        <f t="shared" si="28"/>
        <v>3418.545454545455</v>
      </c>
      <c r="I55" s="239">
        <f t="shared" si="26"/>
        <v>3804.253090909091</v>
      </c>
      <c r="J55" s="136">
        <f t="shared" si="29"/>
        <v>4184.6784000000007</v>
      </c>
      <c r="K55" s="137">
        <f>'SEQ Apr 2021'!BB41</f>
        <v>0</v>
      </c>
      <c r="L55" s="137">
        <f>'SEQ Apr 2021'!BC41</f>
        <v>0</v>
      </c>
      <c r="M55" s="137">
        <f>'SEQ Apr 2021'!BD41</f>
        <v>0</v>
      </c>
      <c r="N55" s="137">
        <f>'SEQ Apr 2021'!BE41</f>
        <v>0</v>
      </c>
      <c r="O55" s="144" t="str">
        <f t="shared" si="30"/>
        <v>No discount</v>
      </c>
      <c r="P55" s="226" t="str">
        <f t="shared" si="31"/>
        <v>Exclusive</v>
      </c>
      <c r="Q55" s="240">
        <f t="shared" si="32"/>
        <v>3804.253090909091</v>
      </c>
      <c r="R55" s="240">
        <f t="shared" si="33"/>
        <v>3804.253090909091</v>
      </c>
      <c r="S55" s="136">
        <f t="shared" si="34"/>
        <v>4184.6784000000007</v>
      </c>
      <c r="T55" s="136">
        <f t="shared" si="34"/>
        <v>4184.6784000000007</v>
      </c>
      <c r="U55" s="160">
        <f>'SEQ Apr 2021'!BL41</f>
        <v>12</v>
      </c>
      <c r="V55" s="161" t="str">
        <f>'SEQ Apr 2021'!BM41</f>
        <v>n</v>
      </c>
      <c r="W55" s="285"/>
      <c r="X55" s="285"/>
      <c r="Y55" s="285"/>
      <c r="Z55" s="285"/>
      <c r="AA55" s="285"/>
      <c r="AB55" s="285"/>
      <c r="AC55" s="285"/>
      <c r="AD55" s="285"/>
      <c r="AE55" s="285"/>
      <c r="AF55" s="285"/>
      <c r="AG55" s="285"/>
      <c r="AH55" s="285"/>
      <c r="AI55" s="285"/>
      <c r="AJ55" s="285"/>
      <c r="AK55" s="285"/>
      <c r="AL55" s="285"/>
      <c r="AM55" s="285"/>
      <c r="AN55" s="285"/>
      <c r="AO55" s="285"/>
    </row>
    <row r="56" spans="1:41" ht="14" x14ac:dyDescent="0.15">
      <c r="A56" s="131" t="str">
        <f>'SEQ Apr 2021'!K42</f>
        <v>CovaU</v>
      </c>
      <c r="B56" s="132" t="str">
        <f>'SEQ Apr 2021'!L42</f>
        <v>Freedom Plus</v>
      </c>
      <c r="C56" s="133">
        <f>IF('SEQ Apr 2021'!BP42=0,91*'SEQ Apr 2021'!M42/100,(91*'SEQ Apr 2021'!M42/100)+'SEQ Apr 2021'!BP42/4)</f>
        <v>117.39</v>
      </c>
      <c r="D56" s="133">
        <f>IF('SEQ Apr 2021'!O42="",$C$37*$C$38*'SEQ Apr 2021'!N42/100,IF($C$37*$C$38&gt;='SEQ Apr 2021'!P42,('SEQ Apr 2021'!P42*'SEQ Apr 2021'!N42/100),($C$37*$C$38*'SEQ Apr 2021'!N42/100)))</f>
        <v>813.90909090909076</v>
      </c>
      <c r="E56" s="133">
        <f>IF(AND('SEQ Apr 2021'!R42&gt;0,'SEQ Apr 2021'!T42&gt;0),IF(($C$37*$C$38&lt;'SEQ Apr 2021'!T42),(0),($C$37*$C$38-'SEQ Apr 2021'!T42)*'SEQ Apr 2021'!U42/100),IF(AND('SEQ Apr 2021'!R42&gt;0,'SEQ Apr 2021'!T42=""),IF(($C$37*$C$38&lt;'SEQ Apr 2021'!R42+'SEQ Apr 2021'!P42),(0),(($C$37*$C$38-('SEQ Apr 2021'!R42+'SEQ Apr 2021'!P42))*'SEQ Apr 2021'!S42/100)),IF(AND('SEQ Apr 2021'!P42&gt;0,'SEQ Apr 2021'!R42=""&gt;0),IF(($C$37*$C$38&lt;'SEQ Apr 2021'!P42),(0),($C$37*$C$38-'SEQ Apr 2021'!P42)*'SEQ Apr 2021'!Q42/100),0)))</f>
        <v>0</v>
      </c>
      <c r="F56" s="134">
        <f>($C$37*$C$39)*'SEQ Apr 2021'!AF42/100</f>
        <v>232.5</v>
      </c>
      <c r="G56" s="135">
        <f t="shared" si="27"/>
        <v>1163.7990909090909</v>
      </c>
      <c r="H56" s="239">
        <f t="shared" si="28"/>
        <v>4185.6363636363631</v>
      </c>
      <c r="I56" s="239">
        <f t="shared" si="26"/>
        <v>4655.1963636363635</v>
      </c>
      <c r="J56" s="136">
        <f t="shared" si="29"/>
        <v>5120.7160000000003</v>
      </c>
      <c r="K56" s="137">
        <f>'SEQ Apr 2021'!BB42</f>
        <v>15</v>
      </c>
      <c r="L56" s="137">
        <f>'SEQ Apr 2021'!BC42</f>
        <v>0</v>
      </c>
      <c r="M56" s="137">
        <f>'SEQ Apr 2021'!BD42</f>
        <v>0</v>
      </c>
      <c r="N56" s="137">
        <f>'SEQ Apr 2021'!BE42</f>
        <v>0</v>
      </c>
      <c r="O56" s="144" t="str">
        <f t="shared" si="30"/>
        <v>Guaranteed off bill</v>
      </c>
      <c r="P56" s="226" t="str">
        <f t="shared" si="31"/>
        <v>Exclusive</v>
      </c>
      <c r="Q56" s="240">
        <f t="shared" si="32"/>
        <v>3956.916909090909</v>
      </c>
      <c r="R56" s="240">
        <f t="shared" si="33"/>
        <v>3956.916909090909</v>
      </c>
      <c r="S56" s="136">
        <f t="shared" si="34"/>
        <v>4352.6086000000005</v>
      </c>
      <c r="T56" s="136">
        <f t="shared" si="34"/>
        <v>4352.6086000000005</v>
      </c>
      <c r="U56" s="160">
        <f>'SEQ Apr 2021'!BL42</f>
        <v>0</v>
      </c>
      <c r="V56" s="161" t="str">
        <f>'SEQ Apr 2021'!BM42</f>
        <v>n</v>
      </c>
      <c r="W56" s="285"/>
      <c r="X56" s="285"/>
      <c r="Y56" s="285"/>
      <c r="Z56" s="285"/>
      <c r="AA56" s="285"/>
      <c r="AB56" s="285"/>
      <c r="AC56" s="285"/>
      <c r="AD56" s="285"/>
      <c r="AE56" s="285"/>
      <c r="AF56" s="285"/>
      <c r="AG56" s="285"/>
      <c r="AH56" s="285"/>
      <c r="AI56" s="285"/>
      <c r="AJ56" s="285"/>
      <c r="AK56" s="285"/>
      <c r="AL56" s="285"/>
      <c r="AM56" s="285"/>
      <c r="AN56" s="285"/>
      <c r="AO56" s="285"/>
    </row>
    <row r="57" spans="1:41" ht="14" x14ac:dyDescent="0.15">
      <c r="A57" s="131" t="str">
        <f>'SEQ Apr 2021'!K43</f>
        <v>Discover Energy</v>
      </c>
      <c r="B57" s="132" t="str">
        <f>'SEQ Apr 2021'!L43</f>
        <v>Business Smart Saver</v>
      </c>
      <c r="C57" s="133">
        <f>IF('SEQ Apr 2021'!BP43=0,91*'SEQ Apr 2021'!M43/100,(91*'SEQ Apr 2021'!M43/100)+'SEQ Apr 2021'!BP43/4)</f>
        <v>120.96381818181817</v>
      </c>
      <c r="D57" s="133">
        <f>IF('SEQ Apr 2021'!O43="",$C$37*$C$38*'SEQ Apr 2021'!N43/100,IF($C$37*$C$38&gt;='SEQ Apr 2021'!P43,('SEQ Apr 2021'!P43*'SEQ Apr 2021'!N43/100),($C$37*$C$38*'SEQ Apr 2021'!N43/100)))</f>
        <v>833</v>
      </c>
      <c r="E57" s="133">
        <f>IF(AND('SEQ Apr 2021'!R43&gt;0,'SEQ Apr 2021'!T43&gt;0),IF(($C$37*$C$38&lt;'SEQ Apr 2021'!T43),(0),($C$37*$C$38-'SEQ Apr 2021'!T43)*'SEQ Apr 2021'!U43/100),IF(AND('SEQ Apr 2021'!R43&gt;0,'SEQ Apr 2021'!T43=""),IF(($C$37*$C$38&lt;'SEQ Apr 2021'!R43+'SEQ Apr 2021'!P43),(0),(($C$37*$C$38-('SEQ Apr 2021'!R43+'SEQ Apr 2021'!P43))*'SEQ Apr 2021'!S43/100)),IF(AND('SEQ Apr 2021'!P43&gt;0,'SEQ Apr 2021'!R43=""&gt;0),IF(($C$37*$C$38&lt;'SEQ Apr 2021'!P43),(0),($C$37*$C$38-'SEQ Apr 2021'!P43)*'SEQ Apr 2021'!Q43/100),0)))</f>
        <v>0</v>
      </c>
      <c r="F57" s="134">
        <f>($C$37*$C$39)*'SEQ Apr 2021'!AF43/100</f>
        <v>272.10000000000002</v>
      </c>
      <c r="G57" s="135">
        <f t="shared" si="27"/>
        <v>1226.0638181818181</v>
      </c>
      <c r="H57" s="239">
        <f t="shared" si="28"/>
        <v>4420.3999999999996</v>
      </c>
      <c r="I57" s="239">
        <f t="shared" si="26"/>
        <v>4904.2552727272723</v>
      </c>
      <c r="J57" s="136">
        <f t="shared" si="29"/>
        <v>5394.6808000000001</v>
      </c>
      <c r="K57" s="137">
        <f>'SEQ Apr 2021'!BB43</f>
        <v>0</v>
      </c>
      <c r="L57" s="137">
        <f>'SEQ Apr 2021'!BC43</f>
        <v>18</v>
      </c>
      <c r="M57" s="137">
        <f>'SEQ Apr 2021'!BD43</f>
        <v>0</v>
      </c>
      <c r="N57" s="137">
        <f>'SEQ Apr 2021'!BE43</f>
        <v>0</v>
      </c>
      <c r="O57" s="144" t="str">
        <f t="shared" si="30"/>
        <v>Guaranteed off usage</v>
      </c>
      <c r="P57" s="226" t="str">
        <f t="shared" si="31"/>
        <v>Exclusive</v>
      </c>
      <c r="Q57" s="240">
        <f t="shared" si="32"/>
        <v>4108.5832727272718</v>
      </c>
      <c r="R57" s="240">
        <f t="shared" si="33"/>
        <v>4108.5832727272718</v>
      </c>
      <c r="S57" s="136">
        <f t="shared" si="34"/>
        <v>4519.4415999999992</v>
      </c>
      <c r="T57" s="136">
        <f t="shared" si="34"/>
        <v>4519.4415999999992</v>
      </c>
      <c r="U57" s="160">
        <f>'SEQ Apr 2021'!BL43</f>
        <v>0</v>
      </c>
      <c r="V57" s="161" t="str">
        <f>'SEQ Apr 2021'!BM43</f>
        <v>n</v>
      </c>
      <c r="W57" s="285"/>
      <c r="X57" s="285"/>
      <c r="Y57" s="285"/>
      <c r="Z57" s="285"/>
      <c r="AA57" s="285"/>
      <c r="AB57" s="285"/>
      <c r="AC57" s="285"/>
      <c r="AD57" s="285"/>
      <c r="AE57" s="285"/>
      <c r="AF57" s="285"/>
      <c r="AG57" s="285"/>
      <c r="AH57" s="285"/>
      <c r="AI57" s="285"/>
      <c r="AJ57" s="285"/>
      <c r="AK57" s="285"/>
      <c r="AL57" s="285"/>
      <c r="AM57" s="285"/>
      <c r="AN57" s="285"/>
      <c r="AO57" s="285"/>
    </row>
    <row r="58" spans="1:41" ht="14" x14ac:dyDescent="0.15">
      <c r="A58" s="131" t="str">
        <f>'SEQ Apr 2021'!K44</f>
        <v>Glow Power</v>
      </c>
      <c r="B58" s="132" t="str">
        <f>'SEQ Apr 2021'!L44</f>
        <v>Saver</v>
      </c>
      <c r="C58" s="133">
        <f>IF('SEQ Apr 2021'!BP44=0,91*'SEQ Apr 2021'!M44/100,(91*'SEQ Apr 2021'!M44/100)+'SEQ Apr 2021'!BP44/4)</f>
        <v>117.29899999999998</v>
      </c>
      <c r="D58" s="133">
        <f>IF('SEQ Apr 2021'!O44="",$C$37*$C$38*'SEQ Apr 2021'!N44/100,IF($C$37*$C$38&gt;='SEQ Apr 2021'!P44,('SEQ Apr 2021'!P44*'SEQ Apr 2021'!N44/100),($C$37*$C$38*'SEQ Apr 2021'!N44/100)))</f>
        <v>696.18181818181813</v>
      </c>
      <c r="E58" s="133">
        <f>IF(AND('SEQ Apr 2021'!R44&gt;0,'SEQ Apr 2021'!T44&gt;0),IF(($C$37*$C$38&lt;'SEQ Apr 2021'!T44),(0),($C$37*$C$38-'SEQ Apr 2021'!T44)*'SEQ Apr 2021'!U44/100),IF(AND('SEQ Apr 2021'!R44&gt;0,'SEQ Apr 2021'!T44=""),IF(($C$37*$C$38&lt;'SEQ Apr 2021'!R44+'SEQ Apr 2021'!P44),(0),(($C$37*$C$38-('SEQ Apr 2021'!R44+'SEQ Apr 2021'!P44))*'SEQ Apr 2021'!S44/100)),IF(AND('SEQ Apr 2021'!P44&gt;0,'SEQ Apr 2021'!R44=""&gt;0),IF(($C$37*$C$38&lt;'SEQ Apr 2021'!P44),(0),($C$37*$C$38-'SEQ Apr 2021'!P44)*'SEQ Apr 2021'!Q44/100),0)))</f>
        <v>0</v>
      </c>
      <c r="F58" s="134">
        <f>($C$37*$C$39)*'SEQ Apr 2021'!AF44/100</f>
        <v>245.31818181818176</v>
      </c>
      <c r="G58" s="135">
        <f t="shared" si="27"/>
        <v>1058.799</v>
      </c>
      <c r="H58" s="239">
        <f t="shared" si="28"/>
        <v>3766</v>
      </c>
      <c r="I58" s="239">
        <f t="shared" si="26"/>
        <v>4235.1959999999999</v>
      </c>
      <c r="J58" s="136">
        <f t="shared" si="29"/>
        <v>4658.7156000000004</v>
      </c>
      <c r="K58" s="137">
        <f>'SEQ Apr 2021'!BB44</f>
        <v>0</v>
      </c>
      <c r="L58" s="137">
        <f>'SEQ Apr 2021'!BC44</f>
        <v>0</v>
      </c>
      <c r="M58" s="137">
        <f>'SEQ Apr 2021'!BD44</f>
        <v>0</v>
      </c>
      <c r="N58" s="137">
        <f>'SEQ Apr 2021'!BE44</f>
        <v>0</v>
      </c>
      <c r="O58" s="144" t="str">
        <f t="shared" si="30"/>
        <v>No discount</v>
      </c>
      <c r="P58" s="226" t="str">
        <f t="shared" si="31"/>
        <v>Exclusive</v>
      </c>
      <c r="Q58" s="240">
        <f t="shared" si="32"/>
        <v>4235.1959999999999</v>
      </c>
      <c r="R58" s="240">
        <f t="shared" si="33"/>
        <v>4235.1959999999999</v>
      </c>
      <c r="S58" s="136">
        <f t="shared" ref="S58:T60" si="35">Q58*1.1</f>
        <v>4658.7156000000004</v>
      </c>
      <c r="T58" s="136">
        <f t="shared" si="35"/>
        <v>4658.7156000000004</v>
      </c>
      <c r="U58" s="160">
        <f>'SEQ Apr 2021'!BL44</f>
        <v>0</v>
      </c>
      <c r="V58" s="161" t="str">
        <f>'SEQ Apr 2021'!BM44</f>
        <v>n</v>
      </c>
      <c r="W58" s="285"/>
      <c r="X58" s="285"/>
      <c r="Y58" s="285"/>
      <c r="Z58" s="285"/>
      <c r="AA58" s="285"/>
      <c r="AB58" s="285"/>
      <c r="AC58" s="285"/>
      <c r="AD58" s="285"/>
      <c r="AE58" s="285"/>
      <c r="AF58" s="285"/>
      <c r="AG58" s="285"/>
      <c r="AH58" s="285"/>
      <c r="AI58" s="285"/>
      <c r="AJ58" s="285"/>
      <c r="AK58" s="285"/>
      <c r="AL58" s="285"/>
      <c r="AM58" s="285"/>
      <c r="AN58" s="285"/>
      <c r="AO58" s="285"/>
    </row>
    <row r="59" spans="1:41" ht="14" x14ac:dyDescent="0.15">
      <c r="A59" s="131" t="str">
        <f>'SEQ Apr 2021'!K45</f>
        <v>ReAmped Energy</v>
      </c>
      <c r="B59" s="132" t="str">
        <f>'SEQ Apr 2021'!L45</f>
        <v>Reamped Business</v>
      </c>
      <c r="C59" s="133">
        <f>IF('SEQ Apr 2021'!BP45=0,91*'SEQ Apr 2021'!M45/100,(91*'SEQ Apr 2021'!M45/100)+'SEQ Apr 2021'!BP45/4)</f>
        <v>96.426909090909078</v>
      </c>
      <c r="D59" s="133">
        <f>IF('SEQ Apr 2021'!O45="",$C$37*$C$38*'SEQ Apr 2021'!N45/100,IF($C$37*$C$38&gt;='SEQ Apr 2021'!P45,('SEQ Apr 2021'!P45*'SEQ Apr 2021'!N45/100),($C$37*$C$38*'SEQ Apr 2021'!N45/100)))</f>
        <v>649.40909090909088</v>
      </c>
      <c r="E59" s="133">
        <f>IF(AND('SEQ Apr 2021'!R45&gt;0,'SEQ Apr 2021'!T45&gt;0),IF(($C$37*$C$38&lt;'SEQ Apr 2021'!T45),(0),($C$37*$C$38-'SEQ Apr 2021'!T45)*'SEQ Apr 2021'!U45/100),IF(AND('SEQ Apr 2021'!R45&gt;0,'SEQ Apr 2021'!T45=""),IF(($C$37*$C$38&lt;'SEQ Apr 2021'!R45+'SEQ Apr 2021'!P45),(0),(($C$37*$C$38-('SEQ Apr 2021'!R45+'SEQ Apr 2021'!P45))*'SEQ Apr 2021'!S45/100)),IF(AND('SEQ Apr 2021'!P45&gt;0,'SEQ Apr 2021'!R45=""&gt;0),IF(($C$37*$C$38&lt;'SEQ Apr 2021'!P45),(0),($C$37*$C$38-'SEQ Apr 2021'!P45)*'SEQ Apr 2021'!Q45/100),0)))</f>
        <v>0</v>
      </c>
      <c r="F59" s="134">
        <f>($C$37*$C$39)*'SEQ Apr 2021'!AF45/100</f>
        <v>205.22727272727272</v>
      </c>
      <c r="G59" s="135">
        <f t="shared" si="27"/>
        <v>951.06327272727276</v>
      </c>
      <c r="H59" s="239">
        <f t="shared" si="28"/>
        <v>3418.545454545455</v>
      </c>
      <c r="I59" s="239">
        <f t="shared" si="26"/>
        <v>3804.253090909091</v>
      </c>
      <c r="J59" s="136">
        <f t="shared" si="29"/>
        <v>4184.6784000000007</v>
      </c>
      <c r="K59" s="137">
        <f>'SEQ Apr 2021'!BB45</f>
        <v>0</v>
      </c>
      <c r="L59" s="137">
        <f>'SEQ Apr 2021'!BC45</f>
        <v>0</v>
      </c>
      <c r="M59" s="137">
        <f>'SEQ Apr 2021'!BD45</f>
        <v>0</v>
      </c>
      <c r="N59" s="137">
        <f>'SEQ Apr 2021'!BE45</f>
        <v>0</v>
      </c>
      <c r="O59" s="144" t="str">
        <f t="shared" si="30"/>
        <v>No discount</v>
      </c>
      <c r="P59" s="226" t="str">
        <f t="shared" si="31"/>
        <v>Exclusive</v>
      </c>
      <c r="Q59" s="240">
        <f t="shared" si="32"/>
        <v>3804.253090909091</v>
      </c>
      <c r="R59" s="240">
        <f t="shared" si="33"/>
        <v>3804.253090909091</v>
      </c>
      <c r="S59" s="136">
        <f t="shared" si="35"/>
        <v>4184.6784000000007</v>
      </c>
      <c r="T59" s="136">
        <f t="shared" si="35"/>
        <v>4184.6784000000007</v>
      </c>
      <c r="U59" s="160">
        <f>'SEQ Apr 2021'!BL45</f>
        <v>0</v>
      </c>
      <c r="V59" s="161" t="str">
        <f>'SEQ Apr 2021'!BM45</f>
        <v>n</v>
      </c>
      <c r="W59" s="285"/>
      <c r="X59" s="285"/>
      <c r="Y59" s="285"/>
      <c r="Z59" s="285"/>
      <c r="AA59" s="285"/>
      <c r="AB59" s="285"/>
      <c r="AC59" s="285"/>
      <c r="AD59" s="285"/>
      <c r="AE59" s="285"/>
      <c r="AF59" s="285"/>
      <c r="AG59" s="285"/>
      <c r="AH59" s="285"/>
      <c r="AI59" s="285"/>
      <c r="AJ59" s="285"/>
      <c r="AK59" s="285"/>
      <c r="AL59" s="285"/>
      <c r="AM59" s="285"/>
      <c r="AN59" s="285"/>
      <c r="AO59" s="285"/>
    </row>
    <row r="60" spans="1:41" ht="14" x14ac:dyDescent="0.15">
      <c r="A60" s="131" t="str">
        <f>'SEQ Apr 2021'!K46</f>
        <v>Sumo Power</v>
      </c>
      <c r="B60" s="132" t="str">
        <f>'SEQ Apr 2021'!L46</f>
        <v>Freedom Business</v>
      </c>
      <c r="C60" s="133">
        <f>IF('SEQ Apr 2021'!BP46=0,91*'SEQ Apr 2021'!M46/100,(91*'SEQ Apr 2021'!M46/100)+'SEQ Apr 2021'!BP46/4)</f>
        <v>104.64999999999998</v>
      </c>
      <c r="D60" s="133">
        <f>IF('SEQ Apr 2021'!O46="",$C$37*$C$38*'SEQ Apr 2021'!N46/100,IF($C$37*$C$38&gt;='SEQ Apr 2021'!P46,('SEQ Apr 2021'!P46*'SEQ Apr 2021'!N46/100),($C$37*$C$38*'SEQ Apr 2021'!N46/100)))</f>
        <v>672</v>
      </c>
      <c r="E60" s="133">
        <f>IF(AND('SEQ Apr 2021'!R46&gt;0,'SEQ Apr 2021'!T46&gt;0),IF(($C$37*$C$38&lt;'SEQ Apr 2021'!T46),(0),($C$37*$C$38-'SEQ Apr 2021'!T46)*'SEQ Apr 2021'!U46/100),IF(AND('SEQ Apr 2021'!R46&gt;0,'SEQ Apr 2021'!T46=""),IF(($C$37*$C$38&lt;'SEQ Apr 2021'!R46+'SEQ Apr 2021'!P46),(0),(($C$37*$C$38-('SEQ Apr 2021'!R46+'SEQ Apr 2021'!P46))*'SEQ Apr 2021'!S46/100)),IF(AND('SEQ Apr 2021'!P46&gt;0,'SEQ Apr 2021'!R46=""&gt;0),IF(($C$37*$C$38&lt;'SEQ Apr 2021'!P46),(0),($C$37*$C$38-'SEQ Apr 2021'!P46)*'SEQ Apr 2021'!Q46/100),0)))</f>
        <v>0</v>
      </c>
      <c r="F60" s="134">
        <f>($C$37*$C$39)*'SEQ Apr 2021'!AF46/100</f>
        <v>201</v>
      </c>
      <c r="G60" s="135">
        <f t="shared" si="27"/>
        <v>977.65</v>
      </c>
      <c r="H60" s="239">
        <f t="shared" si="28"/>
        <v>3492</v>
      </c>
      <c r="I60" s="239">
        <f t="shared" si="26"/>
        <v>3910.6</v>
      </c>
      <c r="J60" s="136">
        <f t="shared" si="29"/>
        <v>4301.66</v>
      </c>
      <c r="K60" s="137">
        <f>'SEQ Apr 2021'!BB46</f>
        <v>0</v>
      </c>
      <c r="L60" s="137">
        <f>'SEQ Apr 2021'!BC46</f>
        <v>0</v>
      </c>
      <c r="M60" s="137">
        <f>'SEQ Apr 2021'!BD46</f>
        <v>0</v>
      </c>
      <c r="N60" s="137">
        <f>'SEQ Apr 2021'!BE46</f>
        <v>0</v>
      </c>
      <c r="O60" s="144" t="str">
        <f t="shared" si="30"/>
        <v>No discount</v>
      </c>
      <c r="P60" s="226" t="str">
        <f t="shared" si="31"/>
        <v>Exclusive</v>
      </c>
      <c r="Q60" s="240">
        <f t="shared" si="32"/>
        <v>3910.6</v>
      </c>
      <c r="R60" s="240">
        <f t="shared" si="33"/>
        <v>3910.6</v>
      </c>
      <c r="S60" s="136">
        <f t="shared" si="35"/>
        <v>4301.66</v>
      </c>
      <c r="T60" s="136">
        <f t="shared" si="35"/>
        <v>4301.66</v>
      </c>
      <c r="U60" s="160">
        <f>'SEQ Apr 2021'!BL46</f>
        <v>0</v>
      </c>
      <c r="V60" s="161" t="str">
        <f>'SEQ Apr 2021'!BM46</f>
        <v>n</v>
      </c>
      <c r="W60" s="285"/>
      <c r="X60" s="285"/>
      <c r="Y60" s="285"/>
      <c r="Z60" s="285"/>
      <c r="AA60" s="285"/>
      <c r="AB60" s="285"/>
      <c r="AC60" s="285"/>
      <c r="AD60" s="285"/>
      <c r="AE60" s="285"/>
      <c r="AF60" s="285"/>
      <c r="AG60" s="285"/>
      <c r="AH60" s="285"/>
      <c r="AI60" s="285"/>
      <c r="AJ60" s="285"/>
      <c r="AK60" s="285"/>
      <c r="AL60" s="285"/>
      <c r="AM60" s="285"/>
      <c r="AN60" s="285"/>
      <c r="AO60" s="285"/>
    </row>
    <row r="61" spans="1:41" ht="14" x14ac:dyDescent="0.15">
      <c r="A61" s="131" t="str">
        <f>'SEQ Apr 2021'!K47</f>
        <v>Momentum Energy</v>
      </c>
      <c r="B61" s="132" t="str">
        <f>'SEQ Apr 2021'!L47</f>
        <v>Smile Power</v>
      </c>
      <c r="C61" s="133">
        <f>IF('SEQ Apr 2021'!BP47=0,91*'SEQ Apr 2021'!M47/100,(91*'SEQ Apr 2021'!M47/100)+'SEQ Apr 2021'!BP47/4)</f>
        <v>111.41709090909092</v>
      </c>
      <c r="D61" s="133">
        <f>IF('SEQ Apr 2021'!O47="",$C$37*$C$38*'SEQ Apr 2021'!N47/100,IF($C$37*$C$38&gt;='SEQ Apr 2021'!P47,('SEQ Apr 2021'!P47*'SEQ Apr 2021'!N47/100),($C$37*$C$38*'SEQ Apr 2021'!N47/100)))</f>
        <v>658.31818181818176</v>
      </c>
      <c r="E61" s="133">
        <f>IF(AND('SEQ Apr 2021'!R47&gt;0,'SEQ Apr 2021'!T47&gt;0),IF(($C$37*$C$38&lt;'SEQ Apr 2021'!T47),(0),($C$37*$C$38-'SEQ Apr 2021'!T47)*'SEQ Apr 2021'!U47/100),IF(AND('SEQ Apr 2021'!R47&gt;0,'SEQ Apr 2021'!T47=""),IF(($C$37*$C$38&lt;'SEQ Apr 2021'!R47+'SEQ Apr 2021'!P47),(0),(($C$37*$C$38-('SEQ Apr 2021'!R47+'SEQ Apr 2021'!P47))*'SEQ Apr 2021'!S47/100)),IF(AND('SEQ Apr 2021'!P47&gt;0,'SEQ Apr 2021'!R47=""&gt;0),IF(($C$37*$C$38&lt;'SEQ Apr 2021'!P47),(0),($C$37*$C$38-'SEQ Apr 2021'!P47)*'SEQ Apr 2021'!Q47/100),0)))</f>
        <v>0</v>
      </c>
      <c r="F61" s="134">
        <f>($C$37*$C$39)*'SEQ Apr 2021'!AF47/100</f>
        <v>206.86363636363632</v>
      </c>
      <c r="G61" s="135">
        <f t="shared" ref="G61" si="36">SUM(C61:F61)</f>
        <v>976.59890909090905</v>
      </c>
      <c r="H61" s="239">
        <f t="shared" ref="H61" si="37">(G61-C61)*4</f>
        <v>3460.7272727272725</v>
      </c>
      <c r="I61" s="239">
        <f t="shared" ref="I61" si="38">G61*4</f>
        <v>3906.3956363636362</v>
      </c>
      <c r="J61" s="136">
        <f t="shared" ref="J61" si="39">I61*1.1</f>
        <v>4297.0352000000003</v>
      </c>
      <c r="K61" s="137">
        <f>'SEQ Apr 2021'!BB47</f>
        <v>0</v>
      </c>
      <c r="L61" s="137">
        <f>'SEQ Apr 2021'!BC47</f>
        <v>0</v>
      </c>
      <c r="M61" s="137">
        <f>'SEQ Apr 2021'!BD47</f>
        <v>0</v>
      </c>
      <c r="N61" s="137">
        <f>'SEQ Apr 2021'!BE47</f>
        <v>0</v>
      </c>
      <c r="O61" s="144" t="str">
        <f t="shared" ref="O61" si="40">IF(SUM(K61:N61)=0,"No discount",IF(K61&gt;0,"Guaranteed off bill",IF(L61&gt;0,"Guaranteed off usage",IF(M61&gt;0,"Pay-on-time off bill","Pay-on-time off usage"))))</f>
        <v>No discount</v>
      </c>
      <c r="P61" s="226" t="str">
        <f t="shared" ref="P61" si="41">IF(OR(A61="Origin Energy",A61="Red Energy",A61="Powershop"),"Inclusive","Exclusive")</f>
        <v>Exclusive</v>
      </c>
      <c r="Q61" s="240">
        <f t="shared" ref="Q61" si="42">IF(AND(O61="Guaranteed off bill",P61="Inclusive"),((I61*1.1)-((I61*1.1)*K61/100))/1.1,IF(AND(O61="Guaranteed off usage",P61="Inclusive"),((I61*1.1)-((H61*1.1)*L61/100))/1.1,IF(AND(O61="Guaranteed off bill",P61="Exclusive"),I61-(I61*K61/100),IF(AND(O61="Guaranteed off usage",P61="Exclusive"),I61-(H61*L61/100),IF(P61="Inclusive",((I61*1.1))/1.1,I61)))))</f>
        <v>3906.3956363636362</v>
      </c>
      <c r="R61" s="240">
        <f t="shared" ref="R61" si="43">IF(AND(O61="Pay-on-time off bill",P61="Inclusive"),((Q61*1.1)-((Q61*1.1)*M61/100))/1.1,IF(AND(O61="Pay-on-time off usage",P61="Inclusive"),((Q61*1.1)-((H61*1.1)*N61/100))/1.1,IF(AND(O61="Pay-on-time off bill",P61="Exclusive"),Q61-(Q61*M61/100),IF(AND(O61="Pay-on-time off usage",P61="Exclusive"),Q61-(H61*N61/100),IF(P61="Inclusive",((Q61*1.1))/1.1,Q61)))))</f>
        <v>3906.3956363636362</v>
      </c>
      <c r="S61" s="136">
        <f t="shared" ref="S61" si="44">Q61*1.1</f>
        <v>4297.0352000000003</v>
      </c>
      <c r="T61" s="136">
        <f t="shared" ref="T61" si="45">R61*1.1</f>
        <v>4297.0352000000003</v>
      </c>
      <c r="U61" s="160">
        <f>'SEQ Apr 2021'!BL47</f>
        <v>0</v>
      </c>
      <c r="V61" s="161" t="str">
        <f>'SEQ Apr 2021'!BM47</f>
        <v>n</v>
      </c>
      <c r="W61" s="285"/>
      <c r="X61" s="285"/>
      <c r="Y61" s="285"/>
      <c r="Z61" s="285"/>
      <c r="AA61" s="285"/>
      <c r="AB61" s="285"/>
      <c r="AC61" s="285"/>
      <c r="AD61" s="285"/>
      <c r="AE61" s="285"/>
      <c r="AF61" s="285"/>
      <c r="AG61" s="285"/>
      <c r="AH61" s="285"/>
      <c r="AI61" s="285"/>
      <c r="AJ61" s="285"/>
      <c r="AK61" s="285"/>
      <c r="AL61" s="285"/>
      <c r="AM61" s="285"/>
      <c r="AN61" s="285"/>
      <c r="AO61" s="285"/>
    </row>
    <row r="62" spans="1:41" ht="14" x14ac:dyDescent="0.15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5"/>
      <c r="X62" s="285"/>
      <c r="Y62" s="285"/>
      <c r="Z62" s="285"/>
      <c r="AA62" s="285"/>
      <c r="AB62" s="285"/>
      <c r="AC62" s="285"/>
      <c r="AD62" s="285"/>
      <c r="AE62" s="285"/>
      <c r="AF62" s="285"/>
      <c r="AG62" s="285"/>
      <c r="AH62" s="285"/>
      <c r="AI62" s="285"/>
      <c r="AJ62" s="285"/>
      <c r="AK62" s="285"/>
      <c r="AL62" s="285"/>
      <c r="AM62" s="285"/>
      <c r="AN62" s="285"/>
      <c r="AO62" s="285"/>
    </row>
    <row r="63" spans="1:41" ht="15" thickBot="1" x14ac:dyDescent="0.2">
      <c r="A63" s="283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5"/>
      <c r="X63" s="285"/>
      <c r="Y63" s="285"/>
      <c r="Z63" s="285"/>
      <c r="AA63" s="285"/>
      <c r="AB63" s="285"/>
      <c r="AC63" s="285"/>
      <c r="AD63" s="285"/>
      <c r="AE63" s="285"/>
      <c r="AF63" s="285"/>
      <c r="AG63" s="285"/>
      <c r="AH63" s="285"/>
      <c r="AI63" s="285"/>
      <c r="AJ63" s="285"/>
      <c r="AK63" s="285"/>
      <c r="AL63" s="285"/>
      <c r="AM63" s="285"/>
      <c r="AN63" s="285"/>
      <c r="AO63" s="285"/>
    </row>
    <row r="64" spans="1:41" ht="14" x14ac:dyDescent="0.15">
      <c r="A64" s="72" t="s">
        <v>220</v>
      </c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73"/>
      <c r="M64" s="73"/>
      <c r="N64" s="73"/>
      <c r="O64" s="73"/>
      <c r="P64" s="73"/>
      <c r="Q64" s="73"/>
      <c r="R64" s="73"/>
      <c r="S64" s="73"/>
      <c r="T64" s="73"/>
      <c r="U64" s="73"/>
      <c r="V64" s="74"/>
      <c r="W64" s="285"/>
      <c r="X64" s="285"/>
      <c r="Y64" s="285"/>
      <c r="Z64" s="285"/>
      <c r="AA64" s="285"/>
      <c r="AB64" s="285"/>
      <c r="AC64" s="285"/>
      <c r="AD64" s="285"/>
      <c r="AE64" s="285"/>
      <c r="AF64" s="285"/>
      <c r="AG64" s="285"/>
      <c r="AH64" s="285"/>
      <c r="AI64" s="285"/>
      <c r="AJ64" s="285"/>
      <c r="AK64" s="285"/>
      <c r="AL64" s="285"/>
      <c r="AM64" s="285"/>
      <c r="AN64" s="285"/>
      <c r="AO64" s="285"/>
    </row>
    <row r="65" spans="1:41" ht="14" x14ac:dyDescent="0.15">
      <c r="A65" s="75" t="s">
        <v>198</v>
      </c>
      <c r="B65" s="47"/>
      <c r="C65" s="91">
        <v>5000</v>
      </c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76"/>
      <c r="W65" s="285"/>
      <c r="X65" s="285"/>
      <c r="Y65" s="285"/>
      <c r="Z65" s="285"/>
      <c r="AA65" s="285"/>
      <c r="AB65" s="285"/>
      <c r="AC65" s="285"/>
      <c r="AD65" s="285"/>
      <c r="AE65" s="285"/>
      <c r="AF65" s="285"/>
      <c r="AG65" s="285"/>
      <c r="AH65" s="285"/>
      <c r="AI65" s="285"/>
      <c r="AJ65" s="285"/>
      <c r="AK65" s="285"/>
      <c r="AL65" s="285"/>
      <c r="AM65" s="285"/>
      <c r="AN65" s="285"/>
      <c r="AO65" s="285"/>
    </row>
    <row r="66" spans="1:41" ht="14" x14ac:dyDescent="0.15">
      <c r="A66" s="75" t="s">
        <v>266</v>
      </c>
      <c r="B66" s="47"/>
      <c r="C66" s="92">
        <v>0.7</v>
      </c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76"/>
      <c r="W66" s="285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5"/>
      <c r="AO66" s="285"/>
    </row>
    <row r="67" spans="1:41" ht="14" x14ac:dyDescent="0.15">
      <c r="A67" s="75" t="s">
        <v>218</v>
      </c>
      <c r="B67" s="47"/>
      <c r="C67" s="92">
        <v>0.3</v>
      </c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76"/>
      <c r="W67" s="285"/>
      <c r="X67" s="285"/>
      <c r="Y67" s="285"/>
      <c r="Z67" s="285"/>
      <c r="AA67" s="285"/>
      <c r="AB67" s="285"/>
      <c r="AC67" s="285"/>
      <c r="AD67" s="285"/>
      <c r="AE67" s="285"/>
      <c r="AF67" s="285"/>
      <c r="AG67" s="285"/>
      <c r="AH67" s="285"/>
      <c r="AI67" s="285"/>
      <c r="AJ67" s="285"/>
      <c r="AK67" s="285"/>
      <c r="AL67" s="285"/>
      <c r="AM67" s="285"/>
      <c r="AN67" s="285"/>
      <c r="AO67" s="285"/>
    </row>
    <row r="68" spans="1:41" ht="14" x14ac:dyDescent="0.15">
      <c r="A68" s="75"/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76"/>
      <c r="W68" s="285"/>
      <c r="X68" s="285"/>
      <c r="Y68" s="285"/>
      <c r="Z68" s="285"/>
      <c r="AA68" s="285"/>
      <c r="AB68" s="285"/>
      <c r="AC68" s="285"/>
      <c r="AD68" s="285"/>
      <c r="AE68" s="285"/>
      <c r="AF68" s="285"/>
      <c r="AG68" s="285"/>
      <c r="AH68" s="285"/>
      <c r="AI68" s="285"/>
      <c r="AJ68" s="285"/>
      <c r="AK68" s="285"/>
      <c r="AL68" s="285"/>
      <c r="AM68" s="285"/>
      <c r="AN68" s="285"/>
      <c r="AO68" s="285"/>
    </row>
    <row r="69" spans="1:41" ht="75" x14ac:dyDescent="0.15">
      <c r="A69" s="276" t="s">
        <v>144</v>
      </c>
      <c r="B69" s="122" t="s">
        <v>320</v>
      </c>
      <c r="C69" s="120" t="s">
        <v>204</v>
      </c>
      <c r="D69" s="120" t="s">
        <v>465</v>
      </c>
      <c r="E69" s="120" t="s">
        <v>205</v>
      </c>
      <c r="F69" s="122" t="s">
        <v>219</v>
      </c>
      <c r="G69" s="120" t="s">
        <v>206</v>
      </c>
      <c r="H69" s="277" t="s">
        <v>570</v>
      </c>
      <c r="I69" s="278" t="s">
        <v>207</v>
      </c>
      <c r="J69" s="123" t="s">
        <v>23</v>
      </c>
      <c r="K69" s="124" t="s">
        <v>286</v>
      </c>
      <c r="L69" s="124" t="s">
        <v>287</v>
      </c>
      <c r="M69" s="124" t="s">
        <v>288</v>
      </c>
      <c r="N69" s="124" t="s">
        <v>289</v>
      </c>
      <c r="O69" s="279" t="s">
        <v>571</v>
      </c>
      <c r="P69" s="279" t="s">
        <v>572</v>
      </c>
      <c r="Q69" s="280" t="s">
        <v>574</v>
      </c>
      <c r="R69" s="280" t="s">
        <v>575</v>
      </c>
      <c r="S69" s="125" t="s">
        <v>271</v>
      </c>
      <c r="T69" s="125" t="s">
        <v>272</v>
      </c>
      <c r="U69" s="124" t="s">
        <v>263</v>
      </c>
      <c r="V69" s="127" t="s">
        <v>264</v>
      </c>
      <c r="W69" s="285"/>
      <c r="X69" s="285"/>
      <c r="Y69" s="285"/>
      <c r="Z69" s="285"/>
      <c r="AA69" s="285"/>
      <c r="AB69" s="285"/>
      <c r="AC69" s="285"/>
      <c r="AD69" s="285"/>
      <c r="AE69" s="285"/>
      <c r="AF69" s="285"/>
      <c r="AG69" s="285"/>
      <c r="AH69" s="285"/>
      <c r="AI69" s="285"/>
      <c r="AJ69" s="285"/>
      <c r="AK69" s="285"/>
      <c r="AL69" s="285"/>
      <c r="AM69" s="285"/>
      <c r="AN69" s="285"/>
      <c r="AO69" s="285"/>
    </row>
    <row r="70" spans="1:41" ht="14" x14ac:dyDescent="0.15">
      <c r="A70" s="131" t="str">
        <f>'SEQ Apr 2021'!K48</f>
        <v>AGL</v>
      </c>
      <c r="B70" s="132" t="str">
        <f>'SEQ Apr 2021'!L48</f>
        <v>Business Essentials</v>
      </c>
      <c r="C70" s="133">
        <f>IF('SEQ Apr 2021'!BP48=0,91*'SEQ Apr 2021'!M48/100,(91*'SEQ Apr 2021'!M48/100)+'SEQ Apr 2021'!BP48/4)</f>
        <v>101.8041818181818</v>
      </c>
      <c r="D70" s="133">
        <f>IF('SEQ Apr 2021'!O48="",$C$65*$C$66*'SEQ Apr 2021'!N48/100,IF($C$65*$C$66&gt;='SEQ Apr 2021'!P48,('SEQ Apr 2021'!P48*'SEQ Apr 2021'!N48/100),($C$65*$C$66*'SEQ Apr 2021'!N48/100)))</f>
        <v>788.13636363636351</v>
      </c>
      <c r="E70" s="133">
        <f>IF(AND('SEQ Apr 2021'!R48&gt;0,'SEQ Apr 2021'!T48&gt;0),IF(($C$65*$C$66&lt;'SEQ Apr 2021'!T48),(0),($C$65*$C$66-'SEQ Apr 2021'!T48)*'SEQ Apr 2021'!U48/100),IF(AND('SEQ Apr 2021'!R48&gt;0,'SEQ Apr 2021'!T48=""),IF(($C$65*$C$66&lt;'SEQ Apr 2021'!R48+'SEQ Apr 2021'!P48),(0),(($C$65*$C$66-('SEQ Apr 2021'!R48+'SEQ Apr 2021'!P48))*'SEQ Apr 2021'!S48/100)),IF(AND('SEQ Apr 2021'!P48&gt;0,'SEQ Apr 2021'!R48=""&gt;0),IF(($C$65*$C$66&lt;'SEQ Apr 2021'!P48),(0),($C$65*$C$66-'SEQ Apr 2021'!P48)*'SEQ Apr 2021'!Q48/100),0)))</f>
        <v>0</v>
      </c>
      <c r="F70" s="134">
        <f>($C$65*$C$67)*'SEQ Apr 2021'!W48/100</f>
        <v>268.09090909090907</v>
      </c>
      <c r="G70" s="135">
        <f>SUM(C70:F70)</f>
        <v>1158.0314545454544</v>
      </c>
      <c r="H70" s="239">
        <f>(G70-C70)*4</f>
        <v>4224.9090909090901</v>
      </c>
      <c r="I70" s="239">
        <f t="shared" ref="I70:I88" si="46">G70*4</f>
        <v>4632.1258181818175</v>
      </c>
      <c r="J70" s="136">
        <f>I70*1.1</f>
        <v>5095.3383999999996</v>
      </c>
      <c r="K70" s="137">
        <f>'SEQ Apr 2021'!BB48</f>
        <v>0</v>
      </c>
      <c r="L70" s="137">
        <f>'SEQ Apr 2021'!BC48</f>
        <v>0</v>
      </c>
      <c r="M70" s="137">
        <f>'SEQ Apr 2021'!BD48</f>
        <v>0</v>
      </c>
      <c r="N70" s="137">
        <f>'SEQ Apr 2021'!BE48</f>
        <v>0</v>
      </c>
      <c r="O70" s="144" t="str">
        <f>IF(SUM(K70:N70)=0,"No discount",IF(K70&gt;0,"Guaranteed off bill",IF(L70&gt;0,"Guaranteed off usage",IF(M70&gt;0,"Pay-on-time off bill","Pay-on-time off usage"))))</f>
        <v>No discount</v>
      </c>
      <c r="P70" s="226" t="str">
        <f>IF(OR(A70="Origin Energy",A70="Red Energy",A70="Powershop"),"Inclusive","Exclusive")</f>
        <v>Exclusive</v>
      </c>
      <c r="Q70" s="240">
        <f>IF(AND(O70="Guaranteed off bill",P70="Inclusive"),((I70*1.1)-((I70*1.1)*K70/100))/1.1,IF(AND(O70="Guaranteed off usage",P70="Inclusive"),((I70*1.1)-((H70*1.1)*L70/100))/1.1,IF(AND(O70="Guaranteed off bill",P70="Exclusive"),I70-(I70*K70/100),IF(AND(O70="Guaranteed off usage",P70="Exclusive"),I70-(H70*L70/100),IF(P70="Inclusive",((I70*1.1))/1.1,I70)))))</f>
        <v>4632.1258181818175</v>
      </c>
      <c r="R70" s="240">
        <f>IF(AND(O70="Pay-on-time off bill",P70="Inclusive"),((Q70*1.1)-((Q70*1.1)*M70/100))/1.1,IF(AND(O70="Pay-on-time off usage",P70="Inclusive"),((Q70*1.1)-((H70*1.1)*N70/100))/1.1,IF(AND(O70="Pay-on-time off bill",P70="Exclusive"),Q70-(Q70*M70/100),IF(AND(O70="Pay-on-time off usage",P70="Exclusive"),Q70-(H70*N70/100),IF(P70="Inclusive",((Q70*1.1))/1.1,Q70)))))</f>
        <v>4632.1258181818175</v>
      </c>
      <c r="S70" s="136">
        <f>Q70*1.1</f>
        <v>5095.3383999999996</v>
      </c>
      <c r="T70" s="136">
        <f>R70*1.1</f>
        <v>5095.3383999999996</v>
      </c>
      <c r="U70" s="160">
        <f>'SEQ Apr 2021'!BL48</f>
        <v>0</v>
      </c>
      <c r="V70" s="161" t="str">
        <f>'SEQ Apr 2021'!BM48</f>
        <v>n</v>
      </c>
      <c r="W70" s="285"/>
      <c r="X70" s="285"/>
      <c r="Y70" s="285"/>
      <c r="Z70" s="285"/>
      <c r="AA70" s="285"/>
      <c r="AB70" s="285"/>
      <c r="AC70" s="285"/>
      <c r="AD70" s="285"/>
      <c r="AE70" s="285"/>
      <c r="AF70" s="285"/>
      <c r="AG70" s="285"/>
      <c r="AH70" s="285"/>
      <c r="AI70" s="285"/>
      <c r="AJ70" s="285"/>
      <c r="AK70" s="285"/>
      <c r="AL70" s="285"/>
      <c r="AM70" s="285"/>
      <c r="AN70" s="285"/>
      <c r="AO70" s="285"/>
    </row>
    <row r="71" spans="1:41" ht="14" x14ac:dyDescent="0.15">
      <c r="A71" s="131" t="str">
        <f>'SEQ Apr 2021'!K49</f>
        <v>Diamond Energy</v>
      </c>
      <c r="B71" s="132" t="str">
        <f>'SEQ Apr 2021'!L49</f>
        <v>Renewable Saver POT</v>
      </c>
      <c r="C71" s="133">
        <f>IF('SEQ Apr 2021'!BP49=0,91*'SEQ Apr 2021'!M49/100,(91*'SEQ Apr 2021'!M49/100)+'SEQ Apr 2021'!BP49/4)</f>
        <v>117.84499999999998</v>
      </c>
      <c r="D71" s="133">
        <f>IF('SEQ Apr 2021'!O49="",$C$65*$C$66*'SEQ Apr 2021'!N49/100,IF($C$65*$C$66&gt;='SEQ Apr 2021'!P49,('SEQ Apr 2021'!P49*'SEQ Apr 2021'!N49/100),($C$65*$C$66*'SEQ Apr 2021'!N49/100)))</f>
        <v>889</v>
      </c>
      <c r="E71" s="133">
        <f>IF(AND('SEQ Apr 2021'!R49&gt;0,'SEQ Apr 2021'!T49&gt;0),IF(($C$65*$C$66&lt;'SEQ Apr 2021'!T49),(0),($C$65*$C$66-'SEQ Apr 2021'!T49)*'SEQ Apr 2021'!U49/100),IF(AND('SEQ Apr 2021'!R49&gt;0,'SEQ Apr 2021'!T49=""),IF(($C$65*$C$66&lt;'SEQ Apr 2021'!R49+'SEQ Apr 2021'!P49),(0),(($C$65*$C$66-('SEQ Apr 2021'!R49+'SEQ Apr 2021'!P49))*'SEQ Apr 2021'!S49/100)),IF(AND('SEQ Apr 2021'!P49&gt;0,'SEQ Apr 2021'!R49=""&gt;0),IF(($C$65*$C$66&lt;'SEQ Apr 2021'!P49),(0),($C$65*$C$66-'SEQ Apr 2021'!P49)*'SEQ Apr 2021'!Q49/100),0)))</f>
        <v>0</v>
      </c>
      <c r="F71" s="134">
        <f>($C$65*$C$67)*'SEQ Apr 2021'!W49/100</f>
        <v>318.81818181818176</v>
      </c>
      <c r="G71" s="135">
        <f t="shared" ref="G71:G88" si="47">SUM(C71:F71)</f>
        <v>1325.6631818181818</v>
      </c>
      <c r="H71" s="239">
        <f t="shared" ref="H71:H88" si="48">(G71-C71)*4</f>
        <v>4831.272727272727</v>
      </c>
      <c r="I71" s="239">
        <f t="shared" si="46"/>
        <v>5302.6527272727271</v>
      </c>
      <c r="J71" s="136">
        <f t="shared" ref="J71:J88" si="49">I71*1.1</f>
        <v>5832.9180000000006</v>
      </c>
      <c r="K71" s="137">
        <f>'SEQ Apr 2021'!BB49</f>
        <v>0</v>
      </c>
      <c r="L71" s="137">
        <f>'SEQ Apr 2021'!BC49</f>
        <v>0</v>
      </c>
      <c r="M71" s="137">
        <f>'SEQ Apr 2021'!BD49</f>
        <v>7</v>
      </c>
      <c r="N71" s="137">
        <f>'SEQ Apr 2021'!BE49</f>
        <v>0</v>
      </c>
      <c r="O71" s="144" t="str">
        <f t="shared" ref="O71" si="50">IF(SUM(K71:N71)=0,"No discount",IF(K71&gt;0,"Guaranteed off bill",IF(L71&gt;0,"Guaranteed off usage",IF(M71&gt;0,"Pay-on-time off bill","Pay-on-time off usage"))))</f>
        <v>Pay-on-time off bill</v>
      </c>
      <c r="P71" s="226" t="str">
        <f t="shared" ref="P71:P88" si="51">IF(OR(A71="Origin Energy",A71="Red Energy",A71="Powershop"),"Inclusive","Exclusive")</f>
        <v>Exclusive</v>
      </c>
      <c r="Q71" s="240">
        <f t="shared" ref="Q71:Q88" si="52">IF(AND(O71="Guaranteed off bill",P71="Inclusive"),((I71*1.1)-((I71*1.1)*K71/100))/1.1,IF(AND(O71="Guaranteed off usage",P71="Inclusive"),((I71*1.1)-((H71*1.1)*L71/100))/1.1,IF(AND(O71="Guaranteed off bill",P71="Exclusive"),I71-(I71*K71/100),IF(AND(O71="Guaranteed off usage",P71="Exclusive"),I71-(H71*L71/100),IF(P71="Inclusive",((I71*1.1))/1.1,I71)))))</f>
        <v>5302.6527272727271</v>
      </c>
      <c r="R71" s="240">
        <f t="shared" ref="R71:R88" si="53">IF(AND(O71="Pay-on-time off bill",P71="Inclusive"),((Q71*1.1)-((Q71*1.1)*M71/100))/1.1,IF(AND(O71="Pay-on-time off usage",P71="Inclusive"),((Q71*1.1)-((H71*1.1)*N71/100))/1.1,IF(AND(O71="Pay-on-time off bill",P71="Exclusive"),Q71-(Q71*M71/100),IF(AND(O71="Pay-on-time off usage",P71="Exclusive"),Q71-(H71*N71/100),IF(P71="Inclusive",((Q71*1.1))/1.1,Q71)))))</f>
        <v>4931.467036363636</v>
      </c>
      <c r="S71" s="136">
        <f t="shared" ref="S71:T85" si="54">Q71*1.1</f>
        <v>5832.9180000000006</v>
      </c>
      <c r="T71" s="136">
        <f t="shared" si="54"/>
        <v>5424.6137399999998</v>
      </c>
      <c r="U71" s="160">
        <f>'SEQ Apr 2021'!BL49</f>
        <v>0</v>
      </c>
      <c r="V71" s="161" t="str">
        <f>'SEQ Apr 2021'!BM49</f>
        <v>n</v>
      </c>
      <c r="W71" s="285"/>
      <c r="X71" s="285"/>
      <c r="Y71" s="285"/>
      <c r="Z71" s="285"/>
      <c r="AA71" s="285"/>
      <c r="AB71" s="285"/>
      <c r="AC71" s="285"/>
      <c r="AD71" s="285"/>
      <c r="AE71" s="285"/>
      <c r="AF71" s="285"/>
      <c r="AG71" s="285"/>
      <c r="AH71" s="285"/>
      <c r="AI71" s="285"/>
      <c r="AJ71" s="285"/>
      <c r="AK71" s="285"/>
      <c r="AL71" s="285"/>
      <c r="AM71" s="285"/>
      <c r="AN71" s="285"/>
      <c r="AO71" s="285"/>
    </row>
    <row r="72" spans="1:41" ht="14" x14ac:dyDescent="0.15">
      <c r="A72" s="131" t="str">
        <f>'SEQ Apr 2021'!K50</f>
        <v>EnergyAustralia</v>
      </c>
      <c r="B72" s="132" t="str">
        <f>'SEQ Apr 2021'!L50</f>
        <v>Total Plan</v>
      </c>
      <c r="C72" s="133">
        <f>IF('SEQ Apr 2021'!BP50=0,91*'SEQ Apr 2021'!M50/100,(91*'SEQ Apr 2021'!M50/100)+'SEQ Apr 2021'!BP50/4)</f>
        <v>110.10999999999999</v>
      </c>
      <c r="D72" s="133">
        <f>IF('SEQ Apr 2021'!O50="",$C$65*$C$66*'SEQ Apr 2021'!N50/100,IF($C$65*$C$66&gt;='SEQ Apr 2021'!P50,('SEQ Apr 2021'!P50*'SEQ Apr 2021'!N50/100),($C$65*$C$66*'SEQ Apr 2021'!N50/100)))</f>
        <v>885.81818181818176</v>
      </c>
      <c r="E72" s="133">
        <f>IF(AND('SEQ Apr 2021'!R50&gt;0,'SEQ Apr 2021'!T50&gt;0),IF(($C$65*$C$66&lt;'SEQ Apr 2021'!T50),(0),($C$65*$C$66-'SEQ Apr 2021'!T50)*'SEQ Apr 2021'!U50/100),IF(AND('SEQ Apr 2021'!R50&gt;0,'SEQ Apr 2021'!T50=""),IF(($C$65*$C$66&lt;'SEQ Apr 2021'!R50+'SEQ Apr 2021'!P50),(0),(($C$65*$C$66-('SEQ Apr 2021'!R50+'SEQ Apr 2021'!P50))*'SEQ Apr 2021'!S50/100)),IF(AND('SEQ Apr 2021'!P50&gt;0,'SEQ Apr 2021'!R50=""&gt;0),IF(($C$65*$C$66&lt;'SEQ Apr 2021'!P50),(0),($C$65*$C$66-'SEQ Apr 2021'!P50)*'SEQ Apr 2021'!Q50/100),0)))</f>
        <v>0</v>
      </c>
      <c r="F72" s="134">
        <f>($C$65*$C$67)*'SEQ Apr 2021'!W50/100</f>
        <v>312.81818181818181</v>
      </c>
      <c r="G72" s="135">
        <f t="shared" si="47"/>
        <v>1308.7463636363636</v>
      </c>
      <c r="H72" s="239">
        <f t="shared" si="48"/>
        <v>4794.545454545455</v>
      </c>
      <c r="I72" s="239">
        <f t="shared" si="46"/>
        <v>5234.9854545454546</v>
      </c>
      <c r="J72" s="136">
        <f t="shared" si="49"/>
        <v>5758.4840000000004</v>
      </c>
      <c r="K72" s="137">
        <f>'SEQ Apr 2021'!BB50</f>
        <v>13</v>
      </c>
      <c r="L72" s="137">
        <f>'SEQ Apr 2021'!BC50</f>
        <v>0</v>
      </c>
      <c r="M72" s="137">
        <f>'SEQ Apr 2021'!BD50</f>
        <v>0</v>
      </c>
      <c r="N72" s="137">
        <f>'SEQ Apr 2021'!BE50</f>
        <v>0</v>
      </c>
      <c r="O72" s="144" t="str">
        <f t="shared" ref="O72:O82" si="55">IF(SUM(K72:N72)=0,"No discount",IF(K72&gt;0,"Guaranteed off bill",IF(L72&gt;0,"Guaranteed off usage",IF(M72&gt;0,"Pay-on-time off bill","Pay-on-time off usage"))))</f>
        <v>Guaranteed off bill</v>
      </c>
      <c r="P72" s="226" t="str">
        <f t="shared" si="51"/>
        <v>Exclusive</v>
      </c>
      <c r="Q72" s="240">
        <f t="shared" si="52"/>
        <v>4554.4373454545457</v>
      </c>
      <c r="R72" s="240">
        <f t="shared" si="53"/>
        <v>4554.4373454545457</v>
      </c>
      <c r="S72" s="136">
        <f t="shared" si="54"/>
        <v>5009.881080000001</v>
      </c>
      <c r="T72" s="136">
        <f t="shared" si="54"/>
        <v>5009.881080000001</v>
      </c>
      <c r="U72" s="160">
        <f>'SEQ Apr 2021'!BL50</f>
        <v>0</v>
      </c>
      <c r="V72" s="161" t="str">
        <f>'SEQ Apr 2021'!BM50</f>
        <v>n</v>
      </c>
      <c r="W72" s="285"/>
      <c r="X72" s="285"/>
      <c r="Y72" s="285"/>
      <c r="Z72" s="285"/>
      <c r="AA72" s="285"/>
      <c r="AB72" s="285"/>
      <c r="AC72" s="285"/>
      <c r="AD72" s="285"/>
      <c r="AE72" s="285"/>
      <c r="AF72" s="285"/>
      <c r="AG72" s="285"/>
      <c r="AH72" s="285"/>
      <c r="AI72" s="285"/>
      <c r="AJ72" s="285"/>
      <c r="AK72" s="285"/>
      <c r="AL72" s="285"/>
      <c r="AM72" s="285"/>
      <c r="AN72" s="285"/>
      <c r="AO72" s="285"/>
    </row>
    <row r="73" spans="1:41" ht="14" x14ac:dyDescent="0.15">
      <c r="A73" s="131" t="str">
        <f>'SEQ Apr 2021'!K51</f>
        <v>Origin Energy</v>
      </c>
      <c r="B73" s="132" t="str">
        <f>'SEQ Apr 2021'!L51</f>
        <v xml:space="preserve">Flexi </v>
      </c>
      <c r="C73" s="133">
        <f>IF('SEQ Apr 2021'!BP51=0,91*'SEQ Apr 2021'!M51/100,(91*'SEQ Apr 2021'!M51/100)+'SEQ Apr 2021'!BP51/4)</f>
        <v>111.00345454545455</v>
      </c>
      <c r="D73" s="133">
        <f>IF('SEQ Apr 2021'!O51="",$C$65*$C$66*'SEQ Apr 2021'!N51/100,IF($C$65*$C$66&gt;='SEQ Apr 2021'!P51,('SEQ Apr 2021'!P51*'SEQ Apr 2021'!N51/100),($C$65*$C$66*'SEQ Apr 2021'!N51/100)))</f>
        <v>886.77272727272725</v>
      </c>
      <c r="E73" s="133">
        <f>IF(AND('SEQ Apr 2021'!R51&gt;0,'SEQ Apr 2021'!T51&gt;0),IF(($C$65*$C$66&lt;'SEQ Apr 2021'!T51),(0),($C$65*$C$66-'SEQ Apr 2021'!T51)*'SEQ Apr 2021'!U51/100),IF(AND('SEQ Apr 2021'!R51&gt;0,'SEQ Apr 2021'!T51=""),IF(($C$65*$C$66&lt;'SEQ Apr 2021'!R51+'SEQ Apr 2021'!P51),(0),(($C$65*$C$66-('SEQ Apr 2021'!R51+'SEQ Apr 2021'!P51))*'SEQ Apr 2021'!S51/100)),IF(AND('SEQ Apr 2021'!P51&gt;0,'SEQ Apr 2021'!R51=""&gt;0),IF(($C$65*$C$66&lt;'SEQ Apr 2021'!P51),(0),($C$65*$C$66-'SEQ Apr 2021'!P51)*'SEQ Apr 2021'!Q51/100),0)))</f>
        <v>0</v>
      </c>
      <c r="F73" s="134">
        <f>($C$65*$C$67)*'SEQ Apr 2021'!W51/100</f>
        <v>332.45454545454544</v>
      </c>
      <c r="G73" s="135">
        <f t="shared" si="47"/>
        <v>1330.2307272727273</v>
      </c>
      <c r="H73" s="239">
        <f t="shared" si="48"/>
        <v>4876.909090909091</v>
      </c>
      <c r="I73" s="239">
        <f t="shared" si="46"/>
        <v>5320.9229090909093</v>
      </c>
      <c r="J73" s="136">
        <f t="shared" si="49"/>
        <v>5853.0152000000007</v>
      </c>
      <c r="K73" s="137">
        <f>'SEQ Apr 2021'!BB51</f>
        <v>0</v>
      </c>
      <c r="L73" s="137">
        <f>'SEQ Apr 2021'!BC51</f>
        <v>13</v>
      </c>
      <c r="M73" s="137">
        <f>'SEQ Apr 2021'!BD51</f>
        <v>0</v>
      </c>
      <c r="N73" s="137">
        <f>'SEQ Apr 2021'!BE51</f>
        <v>0</v>
      </c>
      <c r="O73" s="144" t="str">
        <f t="shared" si="55"/>
        <v>Guaranteed off usage</v>
      </c>
      <c r="P73" s="226" t="str">
        <f t="shared" si="51"/>
        <v>Inclusive</v>
      </c>
      <c r="Q73" s="240">
        <f t="shared" si="52"/>
        <v>4686.9247272727271</v>
      </c>
      <c r="R73" s="240">
        <f t="shared" si="53"/>
        <v>4686.9247272727271</v>
      </c>
      <c r="S73" s="136">
        <f t="shared" si="54"/>
        <v>5155.6172000000006</v>
      </c>
      <c r="T73" s="136">
        <f t="shared" si="54"/>
        <v>5155.6172000000006</v>
      </c>
      <c r="U73" s="160">
        <f>'SEQ Apr 2021'!BL51</f>
        <v>0</v>
      </c>
      <c r="V73" s="161" t="str">
        <f>'SEQ Apr 2021'!BM51</f>
        <v>n</v>
      </c>
      <c r="W73" s="285"/>
      <c r="X73" s="285"/>
      <c r="Y73" s="285"/>
      <c r="Z73" s="285"/>
      <c r="AA73" s="285"/>
      <c r="AB73" s="285"/>
      <c r="AC73" s="285"/>
      <c r="AD73" s="285"/>
      <c r="AE73" s="285"/>
      <c r="AF73" s="285"/>
      <c r="AG73" s="285"/>
      <c r="AH73" s="285"/>
      <c r="AI73" s="285"/>
      <c r="AJ73" s="285"/>
      <c r="AK73" s="285"/>
      <c r="AL73" s="285"/>
      <c r="AM73" s="285"/>
      <c r="AN73" s="285"/>
      <c r="AO73" s="285"/>
    </row>
    <row r="74" spans="1:41" ht="14" x14ac:dyDescent="0.15">
      <c r="A74" s="131" t="str">
        <f>'SEQ Apr 2021'!K52</f>
        <v>Powerdirect</v>
      </c>
      <c r="B74" s="132" t="str">
        <f>'SEQ Apr 2021'!L52</f>
        <v>Business Rate Saver</v>
      </c>
      <c r="C74" s="133">
        <f>IF('SEQ Apr 2021'!BP52=0,91*'SEQ Apr 2021'!M52/100,(91*'SEQ Apr 2021'!M52/100)+'SEQ Apr 2021'!BP52/4)</f>
        <v>104.21981818181817</v>
      </c>
      <c r="D74" s="133">
        <f>IF('SEQ Apr 2021'!O52="",$C$65*$C$66*'SEQ Apr 2021'!N52/100,IF($C$65*$C$66&gt;='SEQ Apr 2021'!P52,('SEQ Apr 2021'!P52*'SEQ Apr 2021'!N52/100),($C$65*$C$66*'SEQ Apr 2021'!N52/100)))</f>
        <v>806.90909090909076</v>
      </c>
      <c r="E74" s="133">
        <f>IF(AND('SEQ Apr 2021'!R52&gt;0,'SEQ Apr 2021'!T52&gt;0),IF(($C$65*$C$66&lt;'SEQ Apr 2021'!T52),(0),($C$65*$C$66-'SEQ Apr 2021'!T52)*'SEQ Apr 2021'!U52/100),IF(AND('SEQ Apr 2021'!R52&gt;0,'SEQ Apr 2021'!T52=""),IF(($C$65*$C$66&lt;'SEQ Apr 2021'!R52+'SEQ Apr 2021'!P52),(0),(($C$65*$C$66-('SEQ Apr 2021'!R52+'SEQ Apr 2021'!P52))*'SEQ Apr 2021'!S52/100)),IF(AND('SEQ Apr 2021'!P52&gt;0,'SEQ Apr 2021'!R52=""&gt;0),IF(($C$65*$C$66&lt;'SEQ Apr 2021'!P52),(0),($C$65*$C$66-'SEQ Apr 2021'!P52)*'SEQ Apr 2021'!Q52/100),0)))</f>
        <v>0</v>
      </c>
      <c r="F74" s="134">
        <f>($C$65*$C$67)*'SEQ Apr 2021'!W52/100</f>
        <v>274.49999999999994</v>
      </c>
      <c r="G74" s="135">
        <f t="shared" si="47"/>
        <v>1185.6289090909088</v>
      </c>
      <c r="H74" s="239">
        <f t="shared" si="48"/>
        <v>4325.6363636363621</v>
      </c>
      <c r="I74" s="239">
        <f t="shared" si="46"/>
        <v>4742.5156363636352</v>
      </c>
      <c r="J74" s="136">
        <f t="shared" si="49"/>
        <v>5216.7671999999993</v>
      </c>
      <c r="K74" s="137">
        <f>'SEQ Apr 2021'!BB52</f>
        <v>0</v>
      </c>
      <c r="L74" s="137">
        <f>'SEQ Apr 2021'!BC52</f>
        <v>0</v>
      </c>
      <c r="M74" s="137">
        <f>'SEQ Apr 2021'!BD52</f>
        <v>0</v>
      </c>
      <c r="N74" s="137">
        <f>'SEQ Apr 2021'!BE52</f>
        <v>0</v>
      </c>
      <c r="O74" s="144" t="str">
        <f t="shared" si="55"/>
        <v>No discount</v>
      </c>
      <c r="P74" s="226" t="str">
        <f t="shared" si="51"/>
        <v>Exclusive</v>
      </c>
      <c r="Q74" s="240">
        <f t="shared" si="52"/>
        <v>4742.5156363636352</v>
      </c>
      <c r="R74" s="240">
        <f t="shared" si="53"/>
        <v>4742.5156363636352</v>
      </c>
      <c r="S74" s="136">
        <f t="shared" si="54"/>
        <v>5216.7671999999993</v>
      </c>
      <c r="T74" s="136">
        <f t="shared" si="54"/>
        <v>5216.7671999999993</v>
      </c>
      <c r="U74" s="160">
        <f>'SEQ Apr 2021'!BL52</f>
        <v>0</v>
      </c>
      <c r="V74" s="161" t="str">
        <f>'SEQ Apr 2021'!BM52</f>
        <v>n</v>
      </c>
      <c r="W74" s="285"/>
      <c r="X74" s="285"/>
      <c r="Y74" s="285"/>
      <c r="Z74" s="285"/>
      <c r="AA74" s="285"/>
      <c r="AB74" s="285"/>
      <c r="AC74" s="285"/>
      <c r="AD74" s="285"/>
      <c r="AE74" s="285"/>
      <c r="AF74" s="285"/>
      <c r="AG74" s="285"/>
      <c r="AH74" s="285"/>
      <c r="AI74" s="285"/>
      <c r="AJ74" s="285"/>
      <c r="AK74" s="285"/>
      <c r="AL74" s="285"/>
      <c r="AM74" s="285"/>
      <c r="AN74" s="285"/>
      <c r="AO74" s="285"/>
    </row>
    <row r="75" spans="1:41" ht="14" x14ac:dyDescent="0.15">
      <c r="A75" s="131" t="str">
        <f>'SEQ Apr 2021'!K53</f>
        <v>Powershop</v>
      </c>
      <c r="B75" s="132" t="str">
        <f>'SEQ Apr 2021'!L53</f>
        <v>Shopper with Mega Pack</v>
      </c>
      <c r="C75" s="133">
        <f>IF('SEQ Apr 2021'!BP53=0,91*'SEQ Apr 2021'!M53/100,(91*'SEQ Apr 2021'!M53/100)+'SEQ Apr 2021'!BP53/4)</f>
        <v>131.768</v>
      </c>
      <c r="D75" s="133">
        <f>IF('SEQ Apr 2021'!O53="",$C$65*$C$66*'SEQ Apr 2021'!N53/100,IF($C$65*$C$66&gt;='SEQ Apr 2021'!P53,('SEQ Apr 2021'!P53*'SEQ Apr 2021'!N53/100),($C$65*$C$66*'SEQ Apr 2021'!N53/100)))</f>
        <v>812.31818181818176</v>
      </c>
      <c r="E75" s="133">
        <f>IF(AND('SEQ Apr 2021'!R53&gt;0,'SEQ Apr 2021'!T53&gt;0),IF(($C$65*$C$66&lt;'SEQ Apr 2021'!T53),(0),($C$65*$C$66-'SEQ Apr 2021'!T53)*'SEQ Apr 2021'!U53/100),IF(AND('SEQ Apr 2021'!R53&gt;0,'SEQ Apr 2021'!T53=""),IF(($C$65*$C$66&lt;'SEQ Apr 2021'!R53+'SEQ Apr 2021'!P53),(0),(($C$65*$C$66-('SEQ Apr 2021'!R53+'SEQ Apr 2021'!P53))*'SEQ Apr 2021'!S53/100)),IF(AND('SEQ Apr 2021'!P53&gt;0,'SEQ Apr 2021'!R53=""&gt;0),IF(($C$65*$C$66&lt;'SEQ Apr 2021'!P53),(0),($C$65*$C$66-'SEQ Apr 2021'!P53)*'SEQ Apr 2021'!Q53/100),0)))</f>
        <v>0</v>
      </c>
      <c r="F75" s="134">
        <f>($C$65*$C$67)*'SEQ Apr 2021'!W53/100</f>
        <v>257.72727272727269</v>
      </c>
      <c r="G75" s="135">
        <f t="shared" si="47"/>
        <v>1201.8134545454545</v>
      </c>
      <c r="H75" s="239">
        <f t="shared" si="48"/>
        <v>4280.181818181818</v>
      </c>
      <c r="I75" s="239">
        <f t="shared" si="46"/>
        <v>4807.2538181818181</v>
      </c>
      <c r="J75" s="136">
        <f t="shared" si="49"/>
        <v>5287.9792000000007</v>
      </c>
      <c r="K75" s="137">
        <f>'SEQ Apr 2021'!BB53</f>
        <v>0</v>
      </c>
      <c r="L75" s="137">
        <f>'SEQ Apr 2021'!BC53</f>
        <v>0</v>
      </c>
      <c r="M75" s="137">
        <f>'SEQ Apr 2021'!BD53</f>
        <v>6</v>
      </c>
      <c r="N75" s="137">
        <f>'SEQ Apr 2021'!BE53</f>
        <v>0</v>
      </c>
      <c r="O75" s="144" t="str">
        <f t="shared" si="55"/>
        <v>Pay-on-time off bill</v>
      </c>
      <c r="P75" s="226" t="str">
        <f t="shared" si="51"/>
        <v>Inclusive</v>
      </c>
      <c r="Q75" s="240">
        <f t="shared" si="52"/>
        <v>4807.2538181818181</v>
      </c>
      <c r="R75" s="240">
        <f t="shared" si="53"/>
        <v>4518.818589090909</v>
      </c>
      <c r="S75" s="136">
        <f t="shared" si="54"/>
        <v>5287.9792000000007</v>
      </c>
      <c r="T75" s="136">
        <f t="shared" si="54"/>
        <v>4970.7004480000005</v>
      </c>
      <c r="U75" s="160">
        <f>'SEQ Apr 2021'!BL53</f>
        <v>0</v>
      </c>
      <c r="V75" s="161" t="str">
        <f>'SEQ Apr 2021'!BM53</f>
        <v>n</v>
      </c>
      <c r="W75" s="285"/>
      <c r="X75" s="285"/>
      <c r="Y75" s="285"/>
      <c r="Z75" s="285"/>
      <c r="AA75" s="285"/>
      <c r="AB75" s="285"/>
      <c r="AC75" s="285"/>
      <c r="AD75" s="285"/>
      <c r="AE75" s="285"/>
      <c r="AF75" s="285"/>
      <c r="AG75" s="285"/>
      <c r="AH75" s="285"/>
      <c r="AI75" s="285"/>
      <c r="AJ75" s="285"/>
      <c r="AK75" s="285"/>
      <c r="AL75" s="285"/>
      <c r="AM75" s="285"/>
      <c r="AN75" s="285"/>
      <c r="AO75" s="285"/>
    </row>
    <row r="76" spans="1:41" ht="14" x14ac:dyDescent="0.15">
      <c r="A76" s="131" t="str">
        <f>'SEQ Apr 2021'!K54</f>
        <v>Energy Locals</v>
      </c>
      <c r="B76" s="132" t="str">
        <f>'SEQ Apr 2021'!L54</f>
        <v>Business Member</v>
      </c>
      <c r="C76" s="133">
        <f>IF('SEQ Apr 2021'!BP54=0,91*'SEQ Apr 2021'!M54/100,(91*'SEQ Apr 2021'!M54/100)+'SEQ Apr 2021'!BP54/4)</f>
        <v>134.76363636363635</v>
      </c>
      <c r="D76" s="133">
        <f>IF('SEQ Apr 2021'!O54="",$C$65*$C$66*'SEQ Apr 2021'!N54/100,IF($C$65*$C$66&gt;='SEQ Apr 2021'!P54,('SEQ Apr 2021'!P54*'SEQ Apr 2021'!N54/100),($C$65*$C$66*'SEQ Apr 2021'!N54/100)))</f>
        <v>763.63636363636351</v>
      </c>
      <c r="E76" s="133">
        <f>IF(AND('SEQ Apr 2021'!R54&gt;0,'SEQ Apr 2021'!T54&gt;0),IF(($C$65*$C$66&lt;'SEQ Apr 2021'!T54),(0),($C$65*$C$66-'SEQ Apr 2021'!T54)*'SEQ Apr 2021'!U54/100),IF(AND('SEQ Apr 2021'!R54&gt;0,'SEQ Apr 2021'!T54=""),IF(($C$65*$C$66&lt;'SEQ Apr 2021'!R54+'SEQ Apr 2021'!P54),(0),(($C$65*$C$66-('SEQ Apr 2021'!R54+'SEQ Apr 2021'!P54))*'SEQ Apr 2021'!S54/100)),IF(AND('SEQ Apr 2021'!P54&gt;0,'SEQ Apr 2021'!R54=""&gt;0),IF(($C$65*$C$66&lt;'SEQ Apr 2021'!P54),(0),($C$65*$C$66-'SEQ Apr 2021'!P54)*'SEQ Apr 2021'!Q54/100),0)))</f>
        <v>0</v>
      </c>
      <c r="F76" s="134">
        <f>($C$65*$C$67)*'SEQ Apr 2021'!W54/100</f>
        <v>259.22727272727275</v>
      </c>
      <c r="G76" s="135">
        <f t="shared" si="47"/>
        <v>1157.6272727272726</v>
      </c>
      <c r="H76" s="239">
        <f t="shared" si="48"/>
        <v>4091.454545454545</v>
      </c>
      <c r="I76" s="239">
        <f t="shared" si="46"/>
        <v>4630.5090909090904</v>
      </c>
      <c r="J76" s="136">
        <f t="shared" si="49"/>
        <v>5093.5599999999995</v>
      </c>
      <c r="K76" s="137">
        <f>'SEQ Apr 2021'!BB54</f>
        <v>0</v>
      </c>
      <c r="L76" s="137">
        <f>'SEQ Apr 2021'!BC54</f>
        <v>0</v>
      </c>
      <c r="M76" s="137">
        <f>'SEQ Apr 2021'!BD54</f>
        <v>0</v>
      </c>
      <c r="N76" s="137">
        <f>'SEQ Apr 2021'!BE54</f>
        <v>0</v>
      </c>
      <c r="O76" s="144" t="str">
        <f t="shared" si="55"/>
        <v>No discount</v>
      </c>
      <c r="P76" s="226" t="str">
        <f t="shared" si="51"/>
        <v>Exclusive</v>
      </c>
      <c r="Q76" s="240">
        <f t="shared" si="52"/>
        <v>4630.5090909090904</v>
      </c>
      <c r="R76" s="240">
        <f t="shared" si="53"/>
        <v>4630.5090909090904</v>
      </c>
      <c r="S76" s="136">
        <f t="shared" si="54"/>
        <v>5093.5599999999995</v>
      </c>
      <c r="T76" s="136">
        <f t="shared" si="54"/>
        <v>5093.5599999999995</v>
      </c>
      <c r="U76" s="160">
        <f>'SEQ Apr 2021'!BL54</f>
        <v>0</v>
      </c>
      <c r="V76" s="161" t="str">
        <f>'SEQ Apr 2021'!BM54</f>
        <v>n</v>
      </c>
      <c r="W76" s="285"/>
      <c r="X76" s="285"/>
      <c r="Y76" s="285"/>
      <c r="Z76" s="285"/>
      <c r="AA76" s="285"/>
      <c r="AB76" s="285"/>
      <c r="AC76" s="285"/>
      <c r="AD76" s="285"/>
      <c r="AE76" s="285"/>
      <c r="AF76" s="285"/>
      <c r="AG76" s="285"/>
      <c r="AH76" s="285"/>
      <c r="AI76" s="285"/>
      <c r="AJ76" s="285"/>
      <c r="AK76" s="285"/>
      <c r="AL76" s="285"/>
      <c r="AM76" s="285"/>
      <c r="AN76" s="285"/>
      <c r="AO76" s="285"/>
    </row>
    <row r="77" spans="1:41" ht="14" x14ac:dyDescent="0.15">
      <c r="A77" s="131" t="str">
        <f>'SEQ Apr 2021'!K55</f>
        <v>Simply Energy</v>
      </c>
      <c r="B77" s="132" t="str">
        <f>'SEQ Apr 2021'!L55</f>
        <v>Business Saver</v>
      </c>
      <c r="C77" s="133">
        <f>IF('SEQ Apr 2021'!BP55=0,91*'SEQ Apr 2021'!M55/100,(91*'SEQ Apr 2021'!M55/100)+'SEQ Apr 2021'!BP55/4)</f>
        <v>111.01999999999998</v>
      </c>
      <c r="D77" s="133">
        <f>IF('SEQ Apr 2021'!O55="",$C$65*$C$66*'SEQ Apr 2021'!N55/100,IF($C$65*$C$66&gt;='SEQ Apr 2021'!P55,('SEQ Apr 2021'!P55*'SEQ Apr 2021'!N55/100),($C$65*$C$66*'SEQ Apr 2021'!N55/100)))</f>
        <v>902.99999999999989</v>
      </c>
      <c r="E77" s="133">
        <f>IF(AND('SEQ Apr 2021'!R55&gt;0,'SEQ Apr 2021'!T55&gt;0),IF(($C$65*$C$66&lt;'SEQ Apr 2021'!T55),(0),($C$65*$C$66-'SEQ Apr 2021'!T55)*'SEQ Apr 2021'!U55/100),IF(AND('SEQ Apr 2021'!R55&gt;0,'SEQ Apr 2021'!T55=""),IF(($C$65*$C$66&lt;'SEQ Apr 2021'!R55+'SEQ Apr 2021'!P55),(0),(($C$65*$C$66-('SEQ Apr 2021'!R55+'SEQ Apr 2021'!P55))*'SEQ Apr 2021'!S55/100)),IF(AND('SEQ Apr 2021'!P55&gt;0,'SEQ Apr 2021'!R55=""&gt;0),IF(($C$65*$C$66&lt;'SEQ Apr 2021'!P55),(0),($C$65*$C$66-'SEQ Apr 2021'!P55)*'SEQ Apr 2021'!Q55/100),0)))</f>
        <v>0</v>
      </c>
      <c r="F77" s="134">
        <f>($C$65*$C$67)*'SEQ Apr 2021'!W55/100</f>
        <v>315</v>
      </c>
      <c r="G77" s="135">
        <f t="shared" si="47"/>
        <v>1329.02</v>
      </c>
      <c r="H77" s="239">
        <f t="shared" si="48"/>
        <v>4872</v>
      </c>
      <c r="I77" s="239">
        <f t="shared" si="46"/>
        <v>5316.08</v>
      </c>
      <c r="J77" s="136">
        <f t="shared" si="49"/>
        <v>5847.6880000000001</v>
      </c>
      <c r="K77" s="137">
        <f>'SEQ Apr 2021'!BB55</f>
        <v>18</v>
      </c>
      <c r="L77" s="137">
        <f>'SEQ Apr 2021'!BC55</f>
        <v>0</v>
      </c>
      <c r="M77" s="137">
        <f>'SEQ Apr 2021'!BD55</f>
        <v>0</v>
      </c>
      <c r="N77" s="137">
        <f>'SEQ Apr 2021'!BE55</f>
        <v>0</v>
      </c>
      <c r="O77" s="144" t="str">
        <f t="shared" si="55"/>
        <v>Guaranteed off bill</v>
      </c>
      <c r="P77" s="226" t="str">
        <f t="shared" si="51"/>
        <v>Exclusive</v>
      </c>
      <c r="Q77" s="240">
        <f t="shared" si="52"/>
        <v>4359.1855999999998</v>
      </c>
      <c r="R77" s="240">
        <f t="shared" si="53"/>
        <v>4359.1855999999998</v>
      </c>
      <c r="S77" s="136">
        <f t="shared" si="54"/>
        <v>4795.1041599999999</v>
      </c>
      <c r="T77" s="136">
        <f t="shared" si="54"/>
        <v>4795.1041599999999</v>
      </c>
      <c r="U77" s="160">
        <f>'SEQ Apr 2021'!BL55</f>
        <v>0</v>
      </c>
      <c r="V77" s="161" t="str">
        <f>'SEQ Apr 2021'!BM55</f>
        <v>n</v>
      </c>
      <c r="W77" s="285"/>
      <c r="X77" s="285"/>
      <c r="Y77" s="285"/>
      <c r="Z77" s="285"/>
      <c r="AA77" s="285"/>
      <c r="AB77" s="285"/>
      <c r="AC77" s="285"/>
      <c r="AD77" s="285"/>
      <c r="AE77" s="285"/>
      <c r="AF77" s="285"/>
      <c r="AG77" s="285"/>
      <c r="AH77" s="285"/>
      <c r="AI77" s="285"/>
      <c r="AJ77" s="285"/>
      <c r="AK77" s="285"/>
      <c r="AL77" s="285"/>
      <c r="AM77" s="285"/>
      <c r="AN77" s="285"/>
      <c r="AO77" s="285"/>
    </row>
    <row r="78" spans="1:41" ht="14" x14ac:dyDescent="0.15">
      <c r="A78" s="131" t="str">
        <f>'SEQ Apr 2021'!K56</f>
        <v>Alinta Energy</v>
      </c>
      <c r="B78" s="132" t="str">
        <f>'SEQ Apr 2021'!L56</f>
        <v>BusinessDeal</v>
      </c>
      <c r="C78" s="133">
        <f>IF('SEQ Apr 2021'!BP56=0,91*'SEQ Apr 2021'!M56/100,(91*'SEQ Apr 2021'!M56/100)+'SEQ Apr 2021'!BP56/4)</f>
        <v>100.09999999999998</v>
      </c>
      <c r="D78" s="133">
        <f>IF('SEQ Apr 2021'!O56="",$C$65*$C$66*'SEQ Apr 2021'!N56/100,IF($C$65*$C$66&gt;='SEQ Apr 2021'!P56,('SEQ Apr 2021'!P56*'SEQ Apr 2021'!N56/100),($C$65*$C$66*'SEQ Apr 2021'!N56/100)))</f>
        <v>740.72727272727275</v>
      </c>
      <c r="E78" s="133">
        <f>IF(AND('SEQ Apr 2021'!R56&gt;0,'SEQ Apr 2021'!T56&gt;0),IF(($C$65*$C$66&lt;'SEQ Apr 2021'!T56),(0),($C$65*$C$66-'SEQ Apr 2021'!T56)*'SEQ Apr 2021'!U56/100),IF(AND('SEQ Apr 2021'!R56&gt;0,'SEQ Apr 2021'!T56=""),IF(($C$65*$C$66&lt;'SEQ Apr 2021'!R56+'SEQ Apr 2021'!P56),(0),(($C$65*$C$66-('SEQ Apr 2021'!R56+'SEQ Apr 2021'!P56))*'SEQ Apr 2021'!S56/100)),IF(AND('SEQ Apr 2021'!P56&gt;0,'SEQ Apr 2021'!R56=""&gt;0),IF(($C$65*$C$66&lt;'SEQ Apr 2021'!P56),(0),($C$65*$C$66-'SEQ Apr 2021'!P56)*'SEQ Apr 2021'!Q56/100),0)))</f>
        <v>0</v>
      </c>
      <c r="F78" s="134">
        <f>($C$65*$C$67)*'SEQ Apr 2021'!W56/100</f>
        <v>257.86363636363637</v>
      </c>
      <c r="G78" s="135">
        <f t="shared" si="47"/>
        <v>1098.6909090909091</v>
      </c>
      <c r="H78" s="239">
        <f t="shared" si="48"/>
        <v>3994.3636363636365</v>
      </c>
      <c r="I78" s="239">
        <f t="shared" si="46"/>
        <v>4394.7636363636366</v>
      </c>
      <c r="J78" s="136">
        <f t="shared" si="49"/>
        <v>4834.2400000000007</v>
      </c>
      <c r="K78" s="137">
        <f>'SEQ Apr 2021'!BB56</f>
        <v>0</v>
      </c>
      <c r="L78" s="137">
        <f>'SEQ Apr 2021'!BC56</f>
        <v>0</v>
      </c>
      <c r="M78" s="137">
        <f>'SEQ Apr 2021'!BD56</f>
        <v>0</v>
      </c>
      <c r="N78" s="137">
        <f>'SEQ Apr 2021'!BE56</f>
        <v>0</v>
      </c>
      <c r="O78" s="144" t="str">
        <f t="shared" si="55"/>
        <v>No discount</v>
      </c>
      <c r="P78" s="226" t="str">
        <f t="shared" si="51"/>
        <v>Exclusive</v>
      </c>
      <c r="Q78" s="240">
        <f t="shared" si="52"/>
        <v>4394.7636363636366</v>
      </c>
      <c r="R78" s="240">
        <f t="shared" si="53"/>
        <v>4394.7636363636366</v>
      </c>
      <c r="S78" s="136">
        <f t="shared" si="54"/>
        <v>4834.2400000000007</v>
      </c>
      <c r="T78" s="136">
        <f t="shared" si="54"/>
        <v>4834.2400000000007</v>
      </c>
      <c r="U78" s="160">
        <f>'SEQ Apr 2021'!BL56</f>
        <v>0</v>
      </c>
      <c r="V78" s="161" t="str">
        <f>'SEQ Apr 2021'!BM56</f>
        <v>n</v>
      </c>
      <c r="W78" s="285"/>
      <c r="X78" s="285"/>
      <c r="Y78" s="285"/>
      <c r="Z78" s="285"/>
      <c r="AA78" s="285"/>
      <c r="AB78" s="285"/>
      <c r="AC78" s="285"/>
      <c r="AD78" s="285"/>
      <c r="AE78" s="285"/>
      <c r="AF78" s="285"/>
      <c r="AG78" s="285"/>
      <c r="AH78" s="285"/>
      <c r="AI78" s="285"/>
      <c r="AJ78" s="285"/>
      <c r="AK78" s="285"/>
      <c r="AL78" s="285"/>
      <c r="AM78" s="285"/>
      <c r="AN78" s="285"/>
      <c r="AO78" s="285"/>
    </row>
    <row r="79" spans="1:41" ht="14" x14ac:dyDescent="0.15">
      <c r="A79" s="131" t="str">
        <f>'SEQ Apr 2021'!K57</f>
        <v>1st Energy</v>
      </c>
      <c r="B79" s="132" t="str">
        <f>'SEQ Apr 2021'!L57</f>
        <v>1st Saver Plus</v>
      </c>
      <c r="C79" s="133">
        <f>IF('SEQ Apr 2021'!BP57=0,91*'SEQ Apr 2021'!M57/100,(91*'SEQ Apr 2021'!M57/100)+'SEQ Apr 2021'!BP57/4)</f>
        <v>135.59</v>
      </c>
      <c r="D79" s="133">
        <f>IF('SEQ Apr 2021'!O57="",$C$65*$C$66*'SEQ Apr 2021'!N57/100,IF($C$65*$C$66&gt;='SEQ Apr 2021'!P57,('SEQ Apr 2021'!P57*'SEQ Apr 2021'!N57/100),($C$65*$C$66*'SEQ Apr 2021'!N57/100)))</f>
        <v>835.86363636363637</v>
      </c>
      <c r="E79" s="133">
        <f>IF(AND('SEQ Apr 2021'!R57&gt;0,'SEQ Apr 2021'!T57&gt;0),IF(($C$65*$C$66&lt;'SEQ Apr 2021'!T57),(0),($C$65*$C$66-'SEQ Apr 2021'!T57)*'SEQ Apr 2021'!U57/100),IF(AND('SEQ Apr 2021'!R57&gt;0,'SEQ Apr 2021'!T57=""),IF(($C$65*$C$66&lt;'SEQ Apr 2021'!R57+'SEQ Apr 2021'!P57),(0),(($C$65*$C$66-('SEQ Apr 2021'!R57+'SEQ Apr 2021'!P57))*'SEQ Apr 2021'!S57/100)),IF(AND('SEQ Apr 2021'!P57&gt;0,'SEQ Apr 2021'!R57=""&gt;0),IF(($C$65*$C$66&lt;'SEQ Apr 2021'!P57),(0),($C$65*$C$66-'SEQ Apr 2021'!P57)*'SEQ Apr 2021'!Q57/100),0)))</f>
        <v>0</v>
      </c>
      <c r="F79" s="134">
        <f>($C$65*$C$67)*'SEQ Apr 2021'!W57/100</f>
        <v>304.22727272727269</v>
      </c>
      <c r="G79" s="135">
        <f t="shared" si="47"/>
        <v>1275.6809090909092</v>
      </c>
      <c r="H79" s="239">
        <f t="shared" si="48"/>
        <v>4560.3636363636369</v>
      </c>
      <c r="I79" s="239">
        <f t="shared" si="46"/>
        <v>5102.7236363636366</v>
      </c>
      <c r="J79" s="136">
        <f t="shared" si="49"/>
        <v>5612.996000000001</v>
      </c>
      <c r="K79" s="137">
        <f>'SEQ Apr 2021'!BB57</f>
        <v>5</v>
      </c>
      <c r="L79" s="137">
        <f>'SEQ Apr 2021'!BC57</f>
        <v>0</v>
      </c>
      <c r="M79" s="137">
        <f>'SEQ Apr 2021'!BD57</f>
        <v>10</v>
      </c>
      <c r="N79" s="137">
        <f>'SEQ Apr 2021'!BE57</f>
        <v>0</v>
      </c>
      <c r="O79" s="144" t="str">
        <f t="shared" si="55"/>
        <v>Guaranteed off bill</v>
      </c>
      <c r="P79" s="226" t="str">
        <f t="shared" si="51"/>
        <v>Exclusive</v>
      </c>
      <c r="Q79" s="240">
        <f t="shared" si="52"/>
        <v>4847.5874545454544</v>
      </c>
      <c r="R79" s="240">
        <f>Q79-(Q79*M79/100)</f>
        <v>4362.8287090909089</v>
      </c>
      <c r="S79" s="136">
        <f t="shared" si="54"/>
        <v>5332.3462</v>
      </c>
      <c r="T79" s="136">
        <f t="shared" si="54"/>
        <v>4799.1115799999998</v>
      </c>
      <c r="U79" s="160">
        <f>'SEQ Apr 2021'!BL57</f>
        <v>0</v>
      </c>
      <c r="V79" s="161" t="str">
        <f>'SEQ Apr 2021'!BM57</f>
        <v>n</v>
      </c>
      <c r="W79" s="285"/>
      <c r="X79" s="285"/>
      <c r="Y79" s="285"/>
      <c r="Z79" s="285"/>
      <c r="AA79" s="285"/>
      <c r="AB79" s="285"/>
      <c r="AC79" s="285"/>
      <c r="AD79" s="285"/>
      <c r="AE79" s="285"/>
      <c r="AF79" s="285"/>
      <c r="AG79" s="285"/>
      <c r="AH79" s="285"/>
      <c r="AI79" s="285"/>
      <c r="AJ79" s="285"/>
      <c r="AK79" s="285"/>
      <c r="AL79" s="285"/>
      <c r="AM79" s="285"/>
      <c r="AN79" s="285"/>
      <c r="AO79" s="285"/>
    </row>
    <row r="80" spans="1:41" ht="14" x14ac:dyDescent="0.15">
      <c r="A80" s="131" t="str">
        <f>'SEQ Apr 2021'!K58</f>
        <v>Next Business Energy</v>
      </c>
      <c r="B80" s="132" t="str">
        <f>'SEQ Apr 2021'!L58</f>
        <v xml:space="preserve">Assured </v>
      </c>
      <c r="C80" s="133">
        <f>IF('SEQ Apr 2021'!BP58=0,91*'SEQ Apr 2021'!M58/100,(91*'SEQ Apr 2021'!M58/100)+'SEQ Apr 2021'!BP58/4)</f>
        <v>96.369</v>
      </c>
      <c r="D80" s="133">
        <f>IF('SEQ Apr 2021'!O58="",$C$65*$C$66*'SEQ Apr 2021'!N58/100,IF($C$65*$C$66&gt;='SEQ Apr 2021'!P58,('SEQ Apr 2021'!P58*'SEQ Apr 2021'!N58/100),($C$65*$C$66*'SEQ Apr 2021'!N58/100)))</f>
        <v>682.49999999999989</v>
      </c>
      <c r="E80" s="133">
        <f>IF(AND('SEQ Apr 2021'!R58&gt;0,'SEQ Apr 2021'!T58&gt;0),IF(($C$65*$C$66&lt;'SEQ Apr 2021'!T58),(0),($C$65*$C$66-'SEQ Apr 2021'!T58)*'SEQ Apr 2021'!U58/100),IF(AND('SEQ Apr 2021'!R58&gt;0,'SEQ Apr 2021'!T58=""),IF(($C$65*$C$66&lt;'SEQ Apr 2021'!R58+'SEQ Apr 2021'!P58),(0),(($C$65*$C$66-('SEQ Apr 2021'!R58+'SEQ Apr 2021'!P58))*'SEQ Apr 2021'!S58/100)),IF(AND('SEQ Apr 2021'!P58&gt;0,'SEQ Apr 2021'!R58=""&gt;0),IF(($C$65*$C$66&lt;'SEQ Apr 2021'!P58),(0),($C$65*$C$66-'SEQ Apr 2021'!P58)*'SEQ Apr 2021'!Q58/100),0)))</f>
        <v>0</v>
      </c>
      <c r="F80" s="134">
        <f>($C$65*$C$67)*'SEQ Apr 2021'!W58/100</f>
        <v>232.5</v>
      </c>
      <c r="G80" s="135">
        <f t="shared" si="47"/>
        <v>1011.3689999999999</v>
      </c>
      <c r="H80" s="239">
        <f t="shared" si="48"/>
        <v>3659.9999999999995</v>
      </c>
      <c r="I80" s="239">
        <f t="shared" si="46"/>
        <v>4045.4759999999997</v>
      </c>
      <c r="J80" s="136">
        <f t="shared" si="49"/>
        <v>4450.0235999999995</v>
      </c>
      <c r="K80" s="137">
        <f>'SEQ Apr 2021'!BB58</f>
        <v>0</v>
      </c>
      <c r="L80" s="137">
        <f>'SEQ Apr 2021'!BC58</f>
        <v>0</v>
      </c>
      <c r="M80" s="137">
        <f>'SEQ Apr 2021'!BD58</f>
        <v>0</v>
      </c>
      <c r="N80" s="137">
        <f>'SEQ Apr 2021'!BE58</f>
        <v>0</v>
      </c>
      <c r="O80" s="144" t="str">
        <f t="shared" si="55"/>
        <v>No discount</v>
      </c>
      <c r="P80" s="226" t="str">
        <f t="shared" si="51"/>
        <v>Exclusive</v>
      </c>
      <c r="Q80" s="240">
        <f t="shared" si="52"/>
        <v>4045.4759999999997</v>
      </c>
      <c r="R80" s="240">
        <f t="shared" si="53"/>
        <v>4045.4759999999997</v>
      </c>
      <c r="S80" s="136">
        <f t="shared" si="54"/>
        <v>4450.0235999999995</v>
      </c>
      <c r="T80" s="136">
        <f t="shared" si="54"/>
        <v>4450.0235999999995</v>
      </c>
      <c r="U80" s="160">
        <f>'SEQ Apr 2021'!BL58</f>
        <v>0</v>
      </c>
      <c r="V80" s="161" t="str">
        <f>'SEQ Apr 2021'!BM58</f>
        <v>n</v>
      </c>
      <c r="W80" s="285"/>
      <c r="X80" s="285"/>
      <c r="Y80" s="285"/>
      <c r="Z80" s="285"/>
      <c r="AA80" s="285"/>
      <c r="AB80" s="285"/>
      <c r="AC80" s="285"/>
      <c r="AD80" s="285"/>
      <c r="AE80" s="285"/>
      <c r="AF80" s="285"/>
      <c r="AG80" s="285"/>
      <c r="AH80" s="285"/>
      <c r="AI80" s="285"/>
      <c r="AJ80" s="285"/>
      <c r="AK80" s="285"/>
      <c r="AL80" s="285"/>
      <c r="AM80" s="285"/>
      <c r="AN80" s="285"/>
      <c r="AO80" s="285"/>
    </row>
    <row r="81" spans="1:41" ht="14" x14ac:dyDescent="0.15">
      <c r="A81" s="131" t="str">
        <f>'SEQ Apr 2021'!K59</f>
        <v>Red Energy</v>
      </c>
      <c r="B81" s="132" t="str">
        <f>'SEQ Apr 2021'!L59</f>
        <v>Red Business Saver</v>
      </c>
      <c r="C81" s="133">
        <f>IF('SEQ Apr 2021'!BP59=0,91*'SEQ Apr 2021'!M59/100,(91*'SEQ Apr 2021'!M59/100)+'SEQ Apr 2021'!BP59/4)</f>
        <v>111.38399999999997</v>
      </c>
      <c r="D81" s="133">
        <f>IF('SEQ Apr 2021'!O59="",$C$65*$C$66*'SEQ Apr 2021'!N59/100,IF($C$65*$C$66&gt;='SEQ Apr 2021'!P59,('SEQ Apr 2021'!P59*'SEQ Apr 2021'!N59/100),($C$65*$C$66*'SEQ Apr 2021'!N59/100)))</f>
        <v>443.2727272727272</v>
      </c>
      <c r="E81" s="133">
        <f>IF(AND('SEQ Apr 2021'!R59&gt;0,'SEQ Apr 2021'!T59&gt;0),IF(($C$65*$C$66&lt;'SEQ Apr 2021'!T59),(0),($C$65*$C$66-'SEQ Apr 2021'!T59)*'SEQ Apr 2021'!U59/100),IF(AND('SEQ Apr 2021'!R59&gt;0,'SEQ Apr 2021'!T59=""),IF(($C$65*$C$66&lt;'SEQ Apr 2021'!R59+'SEQ Apr 2021'!P59),(0),(($C$65*$C$66-('SEQ Apr 2021'!R59+'SEQ Apr 2021'!P59))*'SEQ Apr 2021'!S59/100)),IF(AND('SEQ Apr 2021'!P59&gt;0,'SEQ Apr 2021'!R59=""&gt;0),IF(($C$65*$C$66&lt;'SEQ Apr 2021'!P59),(0),($C$65*$C$66-'SEQ Apr 2021'!P59)*'SEQ Apr 2021'!Q59/100),0)))</f>
        <v>328.5</v>
      </c>
      <c r="F81" s="134">
        <f>($C$65*$C$67)*'SEQ Apr 2021'!W59/100</f>
        <v>284.59090909090907</v>
      </c>
      <c r="G81" s="135">
        <f t="shared" si="47"/>
        <v>1167.7476363636363</v>
      </c>
      <c r="H81" s="239">
        <f t="shared" si="48"/>
        <v>4225.454545454545</v>
      </c>
      <c r="I81" s="239">
        <f t="shared" si="46"/>
        <v>4670.9905454545451</v>
      </c>
      <c r="J81" s="136">
        <f t="shared" si="49"/>
        <v>5138.0896000000002</v>
      </c>
      <c r="K81" s="137">
        <f>'SEQ Apr 2021'!BB59</f>
        <v>0</v>
      </c>
      <c r="L81" s="137">
        <f>'SEQ Apr 2021'!BC59</f>
        <v>0</v>
      </c>
      <c r="M81" s="137">
        <f>'SEQ Apr 2021'!BD59</f>
        <v>0</v>
      </c>
      <c r="N81" s="137">
        <f>'SEQ Apr 2021'!BE59</f>
        <v>0</v>
      </c>
      <c r="O81" s="144" t="str">
        <f t="shared" si="55"/>
        <v>No discount</v>
      </c>
      <c r="P81" s="226" t="str">
        <f t="shared" si="51"/>
        <v>Inclusive</v>
      </c>
      <c r="Q81" s="240">
        <f t="shared" si="52"/>
        <v>4670.9905454545451</v>
      </c>
      <c r="R81" s="240">
        <f t="shared" si="53"/>
        <v>4670.9905454545451</v>
      </c>
      <c r="S81" s="136">
        <f t="shared" si="54"/>
        <v>5138.0896000000002</v>
      </c>
      <c r="T81" s="136">
        <f t="shared" si="54"/>
        <v>5138.0896000000002</v>
      </c>
      <c r="U81" s="160">
        <f>'SEQ Apr 2021'!BL59</f>
        <v>0</v>
      </c>
      <c r="V81" s="161" t="str">
        <f>'SEQ Apr 2021'!BM59</f>
        <v>n</v>
      </c>
      <c r="W81" s="285"/>
      <c r="X81" s="285"/>
      <c r="Y81" s="285"/>
      <c r="Z81" s="285"/>
      <c r="AA81" s="285"/>
      <c r="AB81" s="285"/>
      <c r="AC81" s="285"/>
      <c r="AD81" s="285"/>
      <c r="AE81" s="285"/>
      <c r="AF81" s="285"/>
      <c r="AG81" s="285"/>
      <c r="AH81" s="285"/>
      <c r="AI81" s="285"/>
      <c r="AJ81" s="285"/>
      <c r="AK81" s="285"/>
      <c r="AL81" s="285"/>
      <c r="AM81" s="285"/>
      <c r="AN81" s="285"/>
      <c r="AO81" s="285"/>
    </row>
    <row r="82" spans="1:41" ht="14" x14ac:dyDescent="0.15">
      <c r="A82" s="131" t="str">
        <f>'SEQ Apr 2021'!K60</f>
        <v>Blue NRG</v>
      </c>
      <c r="B82" s="132" t="str">
        <f>'SEQ Apr 2021'!L60</f>
        <v>Blue Saver</v>
      </c>
      <c r="C82" s="133">
        <f>IF('SEQ Apr 2021'!BP60=0,91*'SEQ Apr 2021'!M60/100,(91*'SEQ Apr 2021'!M60/100)+'SEQ Apr 2021'!BP60/4)</f>
        <v>113.75</v>
      </c>
      <c r="D82" s="133">
        <f>IF('SEQ Apr 2021'!O60="",$C$65*$C$66*'SEQ Apr 2021'!N60/100,IF($C$65*$C$66&gt;='SEQ Apr 2021'!P60,('SEQ Apr 2021'!P60*'SEQ Apr 2021'!N60/100),($C$65*$C$66*'SEQ Apr 2021'!N60/100)))</f>
        <v>726.40909090909076</v>
      </c>
      <c r="E82" s="133">
        <f>IF(AND('SEQ Apr 2021'!R60&gt;0,'SEQ Apr 2021'!T60&gt;0),IF(($C$65*$C$66&lt;'SEQ Apr 2021'!T60),(0),($C$65*$C$66-'SEQ Apr 2021'!T60)*'SEQ Apr 2021'!U60/100),IF(AND('SEQ Apr 2021'!R60&gt;0,'SEQ Apr 2021'!T60=""),IF(($C$65*$C$66&lt;'SEQ Apr 2021'!R60+'SEQ Apr 2021'!P60),(0),(($C$65*$C$66-('SEQ Apr 2021'!R60+'SEQ Apr 2021'!P60))*'SEQ Apr 2021'!S60/100)),IF(AND('SEQ Apr 2021'!P60&gt;0,'SEQ Apr 2021'!R60=""&gt;0),IF(($C$65*$C$66&lt;'SEQ Apr 2021'!P60),(0),($C$65*$C$66-'SEQ Apr 2021'!P60)*'SEQ Apr 2021'!Q60/100),0)))</f>
        <v>0</v>
      </c>
      <c r="F82" s="134">
        <f>($C$65*$C$67)*'SEQ Apr 2021'!W60/100</f>
        <v>281.31818181818176</v>
      </c>
      <c r="G82" s="135">
        <f t="shared" si="47"/>
        <v>1121.4772727272725</v>
      </c>
      <c r="H82" s="239">
        <f t="shared" si="48"/>
        <v>4030.9090909090901</v>
      </c>
      <c r="I82" s="239">
        <f t="shared" si="46"/>
        <v>4485.9090909090901</v>
      </c>
      <c r="J82" s="136">
        <f t="shared" si="49"/>
        <v>4934.4999999999991</v>
      </c>
      <c r="K82" s="137">
        <f>'SEQ Apr 2021'!BB60</f>
        <v>0</v>
      </c>
      <c r="L82" s="137">
        <f>'SEQ Apr 2021'!BC60</f>
        <v>0</v>
      </c>
      <c r="M82" s="137">
        <f>'SEQ Apr 2021'!BD60</f>
        <v>0</v>
      </c>
      <c r="N82" s="137">
        <f>'SEQ Apr 2021'!BE60</f>
        <v>0</v>
      </c>
      <c r="O82" s="144" t="str">
        <f t="shared" si="55"/>
        <v>No discount</v>
      </c>
      <c r="P82" s="226" t="str">
        <f t="shared" si="51"/>
        <v>Exclusive</v>
      </c>
      <c r="Q82" s="240">
        <f t="shared" si="52"/>
        <v>4485.9090909090901</v>
      </c>
      <c r="R82" s="240">
        <f t="shared" si="53"/>
        <v>4485.9090909090901</v>
      </c>
      <c r="S82" s="136">
        <f t="shared" si="54"/>
        <v>4934.4999999999991</v>
      </c>
      <c r="T82" s="136">
        <f t="shared" si="54"/>
        <v>4934.4999999999991</v>
      </c>
      <c r="U82" s="160">
        <f>'SEQ Apr 2021'!BL60</f>
        <v>0</v>
      </c>
      <c r="V82" s="161" t="str">
        <f>'SEQ Apr 2021'!BM60</f>
        <v>n</v>
      </c>
      <c r="W82" s="285"/>
      <c r="X82" s="285"/>
      <c r="Y82" s="285"/>
      <c r="Z82" s="285"/>
      <c r="AA82" s="285"/>
      <c r="AB82" s="285"/>
      <c r="AC82" s="285"/>
      <c r="AD82" s="285"/>
      <c r="AE82" s="285"/>
      <c r="AF82" s="285"/>
      <c r="AG82" s="285"/>
      <c r="AH82" s="285"/>
      <c r="AI82" s="285"/>
      <c r="AJ82" s="285"/>
      <c r="AK82" s="285"/>
      <c r="AL82" s="285"/>
      <c r="AM82" s="285"/>
      <c r="AN82" s="285"/>
      <c r="AO82" s="285"/>
    </row>
    <row r="83" spans="1:41" ht="14" x14ac:dyDescent="0.15">
      <c r="A83" s="131" t="str">
        <f>'SEQ Apr 2021'!K61</f>
        <v>Locality Planning Energy</v>
      </c>
      <c r="B83" s="132" t="str">
        <f>'SEQ Apr 2021'!L61</f>
        <v>Business Plus</v>
      </c>
      <c r="C83" s="133">
        <f>IF('SEQ Apr 2021'!BP61=0,91*'SEQ Apr 2021'!M61/100,(91*'SEQ Apr 2021'!M61/100)+'SEQ Apr 2021'!BP61/4)</f>
        <v>109.19999999999999</v>
      </c>
      <c r="D83" s="133">
        <f>IF('SEQ Apr 2021'!O61="",$C$65*$C$66*'SEQ Apr 2021'!N61/100,IF($C$65*$C$66&gt;='SEQ Apr 2021'!P61,('SEQ Apr 2021'!P61*'SEQ Apr 2021'!N61/100),($C$65*$C$66*'SEQ Apr 2021'!N61/100)))</f>
        <v>738.49999999999989</v>
      </c>
      <c r="E83" s="133">
        <f>IF(AND('SEQ Apr 2021'!R61&gt;0,'SEQ Apr 2021'!T61&gt;0),IF(($C$65*$C$66&lt;'SEQ Apr 2021'!T61),(0),($C$65*$C$66-'SEQ Apr 2021'!T61)*'SEQ Apr 2021'!U61/100),IF(AND('SEQ Apr 2021'!R61&gt;0,'SEQ Apr 2021'!T61=""),IF(($C$65*$C$66&lt;'SEQ Apr 2021'!R61+'SEQ Apr 2021'!P61),(0),(($C$65*$C$66-('SEQ Apr 2021'!R61+'SEQ Apr 2021'!P61))*'SEQ Apr 2021'!S61/100)),IF(AND('SEQ Apr 2021'!P61&gt;0,'SEQ Apr 2021'!R61=""&gt;0),IF(($C$65*$C$66&lt;'SEQ Apr 2021'!P61),(0),($C$65*$C$66-'SEQ Apr 2021'!P61)*'SEQ Apr 2021'!Q61/100),0)))</f>
        <v>0</v>
      </c>
      <c r="F83" s="134">
        <f>($C$65*$C$67)*'SEQ Apr 2021'!W61/100</f>
        <v>250.22727272727275</v>
      </c>
      <c r="G83" s="135">
        <f t="shared" si="47"/>
        <v>1097.9272727272726</v>
      </c>
      <c r="H83" s="239">
        <f t="shared" si="48"/>
        <v>3954.9090909090901</v>
      </c>
      <c r="I83" s="239">
        <f t="shared" si="46"/>
        <v>4391.7090909090903</v>
      </c>
      <c r="J83" s="136">
        <f t="shared" si="49"/>
        <v>4830.88</v>
      </c>
      <c r="K83" s="137">
        <f>'SEQ Apr 2021'!BB61</f>
        <v>0</v>
      </c>
      <c r="L83" s="137">
        <f>'SEQ Apr 2021'!BC61</f>
        <v>0</v>
      </c>
      <c r="M83" s="137">
        <f>'SEQ Apr 2021'!BD61</f>
        <v>0</v>
      </c>
      <c r="N83" s="137">
        <f>'SEQ Apr 2021'!BE61</f>
        <v>0</v>
      </c>
      <c r="O83" s="144" t="str">
        <f t="shared" ref="O83:O88" si="56">IF(SUM(K83:N83)=0,"No discount",IF(K83&gt;0,"Guaranteed off bill",IF(L83&gt;0,"Guaranteed off usage",IF(M83&gt;0,"Pay-on-time off bill","Pay-on-time off usage"))))</f>
        <v>No discount</v>
      </c>
      <c r="P83" s="226" t="str">
        <f t="shared" si="51"/>
        <v>Exclusive</v>
      </c>
      <c r="Q83" s="240">
        <f t="shared" si="52"/>
        <v>4391.7090909090903</v>
      </c>
      <c r="R83" s="240">
        <f t="shared" si="53"/>
        <v>4391.7090909090903</v>
      </c>
      <c r="S83" s="136">
        <f t="shared" si="54"/>
        <v>4830.88</v>
      </c>
      <c r="T83" s="136">
        <f t="shared" si="54"/>
        <v>4830.88</v>
      </c>
      <c r="U83" s="160">
        <f>'SEQ Apr 2021'!BL61</f>
        <v>0</v>
      </c>
      <c r="V83" s="161" t="str">
        <f>'SEQ Apr 2021'!BM61</f>
        <v>n</v>
      </c>
      <c r="W83" s="285"/>
      <c r="X83" s="285"/>
      <c r="Y83" s="285"/>
      <c r="Z83" s="285"/>
      <c r="AA83" s="285"/>
      <c r="AB83" s="285"/>
      <c r="AC83" s="285"/>
      <c r="AD83" s="285"/>
      <c r="AE83" s="285"/>
      <c r="AF83" s="285"/>
      <c r="AG83" s="285"/>
      <c r="AH83" s="285"/>
      <c r="AI83" s="285"/>
      <c r="AJ83" s="285"/>
      <c r="AK83" s="285"/>
      <c r="AL83" s="285"/>
      <c r="AM83" s="285"/>
      <c r="AN83" s="285"/>
      <c r="AO83" s="285"/>
    </row>
    <row r="84" spans="1:41" ht="14" x14ac:dyDescent="0.15">
      <c r="A84" s="131" t="str">
        <f>'SEQ Apr 2021'!K62</f>
        <v>CovaU</v>
      </c>
      <c r="B84" s="132" t="str">
        <f>'SEQ Apr 2021'!L62</f>
        <v>Freedom Plus</v>
      </c>
      <c r="C84" s="133">
        <f>IF('SEQ Apr 2021'!BP62=0,91*'SEQ Apr 2021'!M62/100,(91*'SEQ Apr 2021'!M62/100)+'SEQ Apr 2021'!BP62/4)</f>
        <v>117.39</v>
      </c>
      <c r="D84" s="133">
        <f>IF('SEQ Apr 2021'!O62="",$C$65*$C$66*'SEQ Apr 2021'!N62/100,IF($C$65*$C$66&gt;='SEQ Apr 2021'!P62,('SEQ Apr 2021'!P62*'SEQ Apr 2021'!N62/100),($C$65*$C$66*'SEQ Apr 2021'!N62/100)))</f>
        <v>941.5</v>
      </c>
      <c r="E84" s="133">
        <f>IF(AND('SEQ Apr 2021'!R62&gt;0,'SEQ Apr 2021'!T62&gt;0),IF(($C$65*$C$66&lt;'SEQ Apr 2021'!T62),(0),($C$65*$C$66-'SEQ Apr 2021'!T62)*'SEQ Apr 2021'!U62/100),IF(AND('SEQ Apr 2021'!R62&gt;0,'SEQ Apr 2021'!T62=""),IF(($C$65*$C$66&lt;'SEQ Apr 2021'!R62+'SEQ Apr 2021'!P62),(0),(($C$65*$C$66-('SEQ Apr 2021'!R62+'SEQ Apr 2021'!P62))*'SEQ Apr 2021'!S62/100)),IF(AND('SEQ Apr 2021'!P62&gt;0,'SEQ Apr 2021'!R62=""&gt;0),IF(($C$65*$C$66&lt;'SEQ Apr 2021'!P62),(0),($C$65*$C$66-'SEQ Apr 2021'!P62)*'SEQ Apr 2021'!Q62/100),0)))</f>
        <v>0</v>
      </c>
      <c r="F84" s="134">
        <f>($C$65*$C$67)*'SEQ Apr 2021'!W62/100</f>
        <v>330</v>
      </c>
      <c r="G84" s="135">
        <f t="shared" si="47"/>
        <v>1388.89</v>
      </c>
      <c r="H84" s="239">
        <f t="shared" si="48"/>
        <v>5086</v>
      </c>
      <c r="I84" s="239">
        <f t="shared" si="46"/>
        <v>5555.56</v>
      </c>
      <c r="J84" s="136">
        <f t="shared" si="49"/>
        <v>6111.1160000000009</v>
      </c>
      <c r="K84" s="137">
        <f>'SEQ Apr 2021'!BB62</f>
        <v>15</v>
      </c>
      <c r="L84" s="137">
        <f>'SEQ Apr 2021'!BC62</f>
        <v>0</v>
      </c>
      <c r="M84" s="137">
        <f>'SEQ Apr 2021'!BD62</f>
        <v>0</v>
      </c>
      <c r="N84" s="137">
        <f>'SEQ Apr 2021'!BE62</f>
        <v>0</v>
      </c>
      <c r="O84" s="144" t="str">
        <f t="shared" si="56"/>
        <v>Guaranteed off bill</v>
      </c>
      <c r="P84" s="226" t="str">
        <f t="shared" si="51"/>
        <v>Exclusive</v>
      </c>
      <c r="Q84" s="240">
        <f t="shared" si="52"/>
        <v>4722.2260000000006</v>
      </c>
      <c r="R84" s="240">
        <f t="shared" si="53"/>
        <v>4722.2260000000006</v>
      </c>
      <c r="S84" s="136">
        <f t="shared" si="54"/>
        <v>5194.4486000000006</v>
      </c>
      <c r="T84" s="136">
        <f t="shared" si="54"/>
        <v>5194.4486000000006</v>
      </c>
      <c r="U84" s="160">
        <f>'SEQ Apr 2021'!BL62</f>
        <v>0</v>
      </c>
      <c r="V84" s="161" t="str">
        <f>'SEQ Apr 2021'!BM62</f>
        <v>n</v>
      </c>
      <c r="W84" s="285"/>
      <c r="X84" s="285"/>
      <c r="Y84" s="285"/>
      <c r="Z84" s="285"/>
      <c r="AA84" s="285"/>
      <c r="AB84" s="285"/>
      <c r="AC84" s="285"/>
      <c r="AD84" s="285"/>
      <c r="AE84" s="285"/>
      <c r="AF84" s="285"/>
      <c r="AG84" s="285"/>
      <c r="AH84" s="285"/>
      <c r="AI84" s="285"/>
      <c r="AJ84" s="285"/>
      <c r="AK84" s="285"/>
      <c r="AL84" s="285"/>
      <c r="AM84" s="285"/>
      <c r="AN84" s="285"/>
      <c r="AO84" s="285"/>
    </row>
    <row r="85" spans="1:41" ht="14" x14ac:dyDescent="0.15">
      <c r="A85" s="131" t="str">
        <f>'SEQ Apr 2021'!K63</f>
        <v>Discover Energy</v>
      </c>
      <c r="B85" s="132" t="str">
        <f>'SEQ Apr 2021'!L63</f>
        <v>Business Smart Saver</v>
      </c>
      <c r="C85" s="133">
        <f>IF('SEQ Apr 2021'!BP63=0,91*'SEQ Apr 2021'!M63/100,(91*'SEQ Apr 2021'!M63/100)+'SEQ Apr 2021'!BP63/4)</f>
        <v>116.48</v>
      </c>
      <c r="D85" s="133">
        <f>IF('SEQ Apr 2021'!O63="",$C$65*$C$66*'SEQ Apr 2021'!N63/100,IF($C$65*$C$66&gt;='SEQ Apr 2021'!P63,('SEQ Apr 2021'!P63*'SEQ Apr 2021'!N63/100),($C$65*$C$66*'SEQ Apr 2021'!N63/100)))</f>
        <v>980</v>
      </c>
      <c r="E85" s="133">
        <f>IF(AND('SEQ Apr 2021'!R63&gt;0,'SEQ Apr 2021'!T63&gt;0),IF(($C$65*$C$66&lt;'SEQ Apr 2021'!T63),(0),($C$65*$C$66-'SEQ Apr 2021'!T63)*'SEQ Apr 2021'!U63/100),IF(AND('SEQ Apr 2021'!R63&gt;0,'SEQ Apr 2021'!T63=""),IF(($C$65*$C$66&lt;'SEQ Apr 2021'!R63+'SEQ Apr 2021'!P63),(0),(($C$65*$C$66-('SEQ Apr 2021'!R63+'SEQ Apr 2021'!P63))*'SEQ Apr 2021'!S63/100)),IF(AND('SEQ Apr 2021'!P63&gt;0,'SEQ Apr 2021'!R63=""&gt;0),IF(($C$65*$C$66&lt;'SEQ Apr 2021'!P63),(0),($C$65*$C$66-'SEQ Apr 2021'!P63)*'SEQ Apr 2021'!Q63/100),0)))</f>
        <v>0</v>
      </c>
      <c r="F85" s="134">
        <f>($C$65*$C$67)*'SEQ Apr 2021'!W63/100</f>
        <v>336.81818181818176</v>
      </c>
      <c r="G85" s="135">
        <f t="shared" si="47"/>
        <v>1433.2981818181818</v>
      </c>
      <c r="H85" s="239">
        <f t="shared" si="48"/>
        <v>5267.272727272727</v>
      </c>
      <c r="I85" s="239">
        <f t="shared" si="46"/>
        <v>5733.1927272727271</v>
      </c>
      <c r="J85" s="136">
        <f t="shared" si="49"/>
        <v>6306.5120000000006</v>
      </c>
      <c r="K85" s="137">
        <f>'SEQ Apr 2021'!BB63</f>
        <v>0</v>
      </c>
      <c r="L85" s="137">
        <f>'SEQ Apr 2021'!BC63</f>
        <v>13</v>
      </c>
      <c r="M85" s="137">
        <f>'SEQ Apr 2021'!BD63</f>
        <v>0</v>
      </c>
      <c r="N85" s="137">
        <f>'SEQ Apr 2021'!BE63</f>
        <v>0</v>
      </c>
      <c r="O85" s="144" t="str">
        <f t="shared" si="56"/>
        <v>Guaranteed off usage</v>
      </c>
      <c r="P85" s="226" t="str">
        <f t="shared" si="51"/>
        <v>Exclusive</v>
      </c>
      <c r="Q85" s="240">
        <f t="shared" si="52"/>
        <v>5048.4472727272723</v>
      </c>
      <c r="R85" s="240">
        <f t="shared" si="53"/>
        <v>5048.4472727272723</v>
      </c>
      <c r="S85" s="136">
        <f t="shared" si="54"/>
        <v>5553.2920000000004</v>
      </c>
      <c r="T85" s="136">
        <f t="shared" si="54"/>
        <v>5553.2920000000004</v>
      </c>
      <c r="U85" s="160">
        <f>'SEQ Apr 2021'!BL63</f>
        <v>0</v>
      </c>
      <c r="V85" s="161" t="str">
        <f>'SEQ Apr 2021'!BM63</f>
        <v>n</v>
      </c>
      <c r="W85" s="285"/>
      <c r="X85" s="285"/>
      <c r="Y85" s="285"/>
      <c r="Z85" s="285"/>
      <c r="AA85" s="285"/>
      <c r="AB85" s="285"/>
      <c r="AC85" s="285"/>
      <c r="AD85" s="285"/>
      <c r="AE85" s="285"/>
      <c r="AF85" s="285"/>
      <c r="AG85" s="285"/>
      <c r="AH85" s="285"/>
      <c r="AI85" s="285"/>
      <c r="AJ85" s="285"/>
      <c r="AK85" s="285"/>
      <c r="AL85" s="285"/>
      <c r="AM85" s="285"/>
      <c r="AN85" s="285"/>
      <c r="AO85" s="285"/>
    </row>
    <row r="86" spans="1:41" ht="14" x14ac:dyDescent="0.15">
      <c r="A86" s="131" t="str">
        <f>'SEQ Apr 2021'!K64</f>
        <v>Glow Power</v>
      </c>
      <c r="B86" s="132" t="str">
        <f>'SEQ Apr 2021'!L64</f>
        <v>Saver</v>
      </c>
      <c r="C86" s="133">
        <f>IF('SEQ Apr 2021'!BP64=0,91*'SEQ Apr 2021'!M64/100,(91*'SEQ Apr 2021'!M64/100)+'SEQ Apr 2021'!BP64/4)</f>
        <v>92.82</v>
      </c>
      <c r="D86" s="133">
        <f>IF('SEQ Apr 2021'!O64="",$C$65*$C$66*'SEQ Apr 2021'!N64/100,IF($C$65*$C$66&gt;='SEQ Apr 2021'!P64,('SEQ Apr 2021'!P64*'SEQ Apr 2021'!N64/100),($C$65*$C$66*'SEQ Apr 2021'!N64/100)))</f>
        <v>874.99999999999989</v>
      </c>
      <c r="E86" s="133">
        <f>IF(AND('SEQ Apr 2021'!R64&gt;0,'SEQ Apr 2021'!T64&gt;0),IF(($C$65*$C$66&lt;'SEQ Apr 2021'!T64),(0),($C$65*$C$66-'SEQ Apr 2021'!T64)*'SEQ Apr 2021'!U64/100),IF(AND('SEQ Apr 2021'!R64&gt;0,'SEQ Apr 2021'!T64=""),IF(($C$65*$C$66&lt;'SEQ Apr 2021'!R64+'SEQ Apr 2021'!P64),(0),(($C$65*$C$66-('SEQ Apr 2021'!R64+'SEQ Apr 2021'!P64))*'SEQ Apr 2021'!S64/100)),IF(AND('SEQ Apr 2021'!P64&gt;0,'SEQ Apr 2021'!R64=""&gt;0),IF(($C$65*$C$66&lt;'SEQ Apr 2021'!P64),(0),($C$65*$C$66-'SEQ Apr 2021'!P64)*'SEQ Apr 2021'!Q64/100),0)))</f>
        <v>0</v>
      </c>
      <c r="F86" s="134">
        <f>($C$65*$C$67)*'SEQ Apr 2021'!W64/100</f>
        <v>275.99999999999994</v>
      </c>
      <c r="G86" s="135">
        <f t="shared" si="47"/>
        <v>1243.82</v>
      </c>
      <c r="H86" s="239">
        <f t="shared" si="48"/>
        <v>4604</v>
      </c>
      <c r="I86" s="239">
        <f t="shared" si="46"/>
        <v>4975.28</v>
      </c>
      <c r="J86" s="136">
        <f t="shared" si="49"/>
        <v>5472.808</v>
      </c>
      <c r="K86" s="137">
        <f>'SEQ Apr 2021'!BB64</f>
        <v>0</v>
      </c>
      <c r="L86" s="137">
        <f>'SEQ Apr 2021'!BC64</f>
        <v>0</v>
      </c>
      <c r="M86" s="137">
        <f>'SEQ Apr 2021'!BD64</f>
        <v>0</v>
      </c>
      <c r="N86" s="137">
        <f>'SEQ Apr 2021'!BE64</f>
        <v>0</v>
      </c>
      <c r="O86" s="144" t="str">
        <f t="shared" si="56"/>
        <v>No discount</v>
      </c>
      <c r="P86" s="226" t="str">
        <f t="shared" si="51"/>
        <v>Exclusive</v>
      </c>
      <c r="Q86" s="240">
        <f t="shared" si="52"/>
        <v>4975.28</v>
      </c>
      <c r="R86" s="240">
        <f t="shared" si="53"/>
        <v>4975.28</v>
      </c>
      <c r="S86" s="136">
        <f t="shared" ref="S86:T88" si="57">Q86*1.1</f>
        <v>5472.808</v>
      </c>
      <c r="T86" s="136">
        <f t="shared" si="57"/>
        <v>5472.808</v>
      </c>
      <c r="U86" s="160">
        <f>'SEQ Apr 2021'!BL64</f>
        <v>0</v>
      </c>
      <c r="V86" s="161" t="str">
        <f>'SEQ Apr 2021'!BM64</f>
        <v>n</v>
      </c>
      <c r="W86" s="285"/>
      <c r="X86" s="285"/>
      <c r="Y86" s="285"/>
      <c r="Z86" s="285"/>
      <c r="AA86" s="285"/>
      <c r="AB86" s="285"/>
      <c r="AC86" s="285"/>
      <c r="AD86" s="285"/>
      <c r="AE86" s="285"/>
      <c r="AF86" s="285"/>
      <c r="AG86" s="285"/>
      <c r="AH86" s="285"/>
      <c r="AI86" s="285"/>
      <c r="AJ86" s="285"/>
      <c r="AK86" s="285"/>
      <c r="AL86" s="285"/>
      <c r="AM86" s="285"/>
      <c r="AN86" s="285"/>
      <c r="AO86" s="285"/>
    </row>
    <row r="87" spans="1:41" ht="14" x14ac:dyDescent="0.15">
      <c r="A87" s="131" t="str">
        <f>'SEQ Apr 2021'!K65</f>
        <v>ReAmped Energy</v>
      </c>
      <c r="B87" s="132" t="str">
        <f>'SEQ Apr 2021'!L65</f>
        <v>Reamped Business</v>
      </c>
      <c r="C87" s="133">
        <f>IF('SEQ Apr 2021'!BP65=0,91*'SEQ Apr 2021'!M65/100,(91*'SEQ Apr 2021'!M65/100)+'SEQ Apr 2021'!BP65/4)</f>
        <v>94.36699999999999</v>
      </c>
      <c r="D87" s="133">
        <f>IF('SEQ Apr 2021'!O65="",$C$65*$C$66*'SEQ Apr 2021'!N65/100,IF($C$65*$C$66&gt;='SEQ Apr 2021'!P65,('SEQ Apr 2021'!P65*'SEQ Apr 2021'!N65/100),($C$65*$C$66*'SEQ Apr 2021'!N65/100)))</f>
        <v>641.77272727272725</v>
      </c>
      <c r="E87" s="133">
        <f>IF(AND('SEQ Apr 2021'!R65&gt;0,'SEQ Apr 2021'!T65&gt;0),IF(($C$65*$C$66&lt;'SEQ Apr 2021'!T65),(0),($C$65*$C$66-'SEQ Apr 2021'!T65)*'SEQ Apr 2021'!U65/100),IF(AND('SEQ Apr 2021'!R65&gt;0,'SEQ Apr 2021'!T65=""),IF(($C$65*$C$66&lt;'SEQ Apr 2021'!R65+'SEQ Apr 2021'!P65),(0),(($C$65*$C$66-('SEQ Apr 2021'!R65+'SEQ Apr 2021'!P65))*'SEQ Apr 2021'!S65/100)),IF(AND('SEQ Apr 2021'!P65&gt;0,'SEQ Apr 2021'!R65=""&gt;0),IF(($C$65*$C$66&lt;'SEQ Apr 2021'!P65),(0),($C$65*$C$66-'SEQ Apr 2021'!P65)*'SEQ Apr 2021'!Q65/100),0)))</f>
        <v>0</v>
      </c>
      <c r="F87" s="134">
        <f>($C$65*$C$67)*'SEQ Apr 2021'!W65/100</f>
        <v>249.1363636363636</v>
      </c>
      <c r="G87" s="135">
        <f t="shared" si="47"/>
        <v>985.27609090909084</v>
      </c>
      <c r="H87" s="239">
        <f t="shared" si="48"/>
        <v>3563.6363636363635</v>
      </c>
      <c r="I87" s="239">
        <f t="shared" si="46"/>
        <v>3941.1043636363634</v>
      </c>
      <c r="J87" s="136">
        <f t="shared" si="49"/>
        <v>4335.2147999999997</v>
      </c>
      <c r="K87" s="137">
        <f>'SEQ Apr 2021'!BB65</f>
        <v>0</v>
      </c>
      <c r="L87" s="137">
        <f>'SEQ Apr 2021'!BC65</f>
        <v>0</v>
      </c>
      <c r="M87" s="137">
        <f>'SEQ Apr 2021'!BD65</f>
        <v>0</v>
      </c>
      <c r="N87" s="137">
        <f>'SEQ Apr 2021'!BE65</f>
        <v>0</v>
      </c>
      <c r="O87" s="144" t="str">
        <f t="shared" si="56"/>
        <v>No discount</v>
      </c>
      <c r="P87" s="226" t="str">
        <f t="shared" si="51"/>
        <v>Exclusive</v>
      </c>
      <c r="Q87" s="240">
        <f t="shared" si="52"/>
        <v>3941.1043636363634</v>
      </c>
      <c r="R87" s="240">
        <f t="shared" si="53"/>
        <v>3941.1043636363634</v>
      </c>
      <c r="S87" s="136">
        <f t="shared" si="57"/>
        <v>4335.2147999999997</v>
      </c>
      <c r="T87" s="136">
        <f t="shared" si="57"/>
        <v>4335.2147999999997</v>
      </c>
      <c r="U87" s="160">
        <f>'SEQ Apr 2021'!BL65</f>
        <v>0</v>
      </c>
      <c r="V87" s="161" t="str">
        <f>'SEQ Apr 2021'!BM65</f>
        <v>n</v>
      </c>
      <c r="W87" s="285"/>
      <c r="X87" s="285"/>
      <c r="Y87" s="285"/>
      <c r="Z87" s="285"/>
      <c r="AA87" s="285"/>
      <c r="AB87" s="285"/>
      <c r="AC87" s="285"/>
      <c r="AD87" s="285"/>
      <c r="AE87" s="285"/>
      <c r="AF87" s="285"/>
      <c r="AG87" s="285"/>
      <c r="AH87" s="285"/>
      <c r="AI87" s="285"/>
      <c r="AJ87" s="285"/>
      <c r="AK87" s="285"/>
      <c r="AL87" s="285"/>
      <c r="AM87" s="285"/>
      <c r="AN87" s="285"/>
      <c r="AO87" s="285"/>
    </row>
    <row r="88" spans="1:41" ht="14" x14ac:dyDescent="0.15">
      <c r="A88" s="131" t="str">
        <f>'SEQ Apr 2021'!K66</f>
        <v>Sumo Power</v>
      </c>
      <c r="B88" s="132" t="str">
        <f>'SEQ Apr 2021'!L66</f>
        <v>Freedom Business</v>
      </c>
      <c r="C88" s="133">
        <f>IF('SEQ Apr 2021'!BP66=0,91*'SEQ Apr 2021'!M66/100,(91*'SEQ Apr 2021'!M66/100)+'SEQ Apr 2021'!BP66/4)</f>
        <v>104.65</v>
      </c>
      <c r="D88" s="133">
        <f>IF('SEQ Apr 2021'!O66="",$C$65*$C$66*'SEQ Apr 2021'!N66/100,IF($C$65*$C$66&gt;='SEQ Apr 2021'!P66,('SEQ Apr 2021'!P66*'SEQ Apr 2021'!N66/100),($C$65*$C$66*'SEQ Apr 2021'!N66/100)))</f>
        <v>805</v>
      </c>
      <c r="E88" s="133">
        <f>IF(AND('SEQ Apr 2021'!R66&gt;0,'SEQ Apr 2021'!T66&gt;0),IF(($C$65*$C$66&lt;'SEQ Apr 2021'!T66),(0),($C$65*$C$66-'SEQ Apr 2021'!T66)*'SEQ Apr 2021'!U66/100),IF(AND('SEQ Apr 2021'!R66&gt;0,'SEQ Apr 2021'!T66=""),IF(($C$65*$C$66&lt;'SEQ Apr 2021'!R66+'SEQ Apr 2021'!P66),(0),(($C$65*$C$66-('SEQ Apr 2021'!R66+'SEQ Apr 2021'!P66))*'SEQ Apr 2021'!S66/100)),IF(AND('SEQ Apr 2021'!P66&gt;0,'SEQ Apr 2021'!R66=""&gt;0),IF(($C$65*$C$66&lt;'SEQ Apr 2021'!P66),(0),($C$65*$C$66-'SEQ Apr 2021'!P66)*'SEQ Apr 2021'!Q66/100),0)))</f>
        <v>0</v>
      </c>
      <c r="F88" s="134">
        <f>($C$65*$C$67)*'SEQ Apr 2021'!W66/100</f>
        <v>270</v>
      </c>
      <c r="G88" s="135">
        <f t="shared" si="47"/>
        <v>1179.6500000000001</v>
      </c>
      <c r="H88" s="239">
        <f t="shared" si="48"/>
        <v>4300</v>
      </c>
      <c r="I88" s="239">
        <f t="shared" si="46"/>
        <v>4718.6000000000004</v>
      </c>
      <c r="J88" s="136">
        <f t="shared" si="49"/>
        <v>5190.4600000000009</v>
      </c>
      <c r="K88" s="137">
        <f>'SEQ Apr 2021'!BB66</f>
        <v>0</v>
      </c>
      <c r="L88" s="137">
        <f>'SEQ Apr 2021'!BC66</f>
        <v>0</v>
      </c>
      <c r="M88" s="137">
        <f>'SEQ Apr 2021'!BD66</f>
        <v>0</v>
      </c>
      <c r="N88" s="137">
        <f>'SEQ Apr 2021'!BE66</f>
        <v>0</v>
      </c>
      <c r="O88" s="144" t="str">
        <f t="shared" si="56"/>
        <v>No discount</v>
      </c>
      <c r="P88" s="226" t="str">
        <f t="shared" si="51"/>
        <v>Exclusive</v>
      </c>
      <c r="Q88" s="240">
        <f t="shared" si="52"/>
        <v>4718.6000000000004</v>
      </c>
      <c r="R88" s="240">
        <f t="shared" si="53"/>
        <v>4718.6000000000004</v>
      </c>
      <c r="S88" s="136">
        <f t="shared" si="57"/>
        <v>5190.4600000000009</v>
      </c>
      <c r="T88" s="136">
        <f t="shared" si="57"/>
        <v>5190.4600000000009</v>
      </c>
      <c r="U88" s="160">
        <f>'SEQ Apr 2021'!BL66</f>
        <v>0</v>
      </c>
      <c r="V88" s="161" t="str">
        <f>'SEQ Apr 2021'!BM66</f>
        <v>n</v>
      </c>
      <c r="W88" s="285"/>
      <c r="X88" s="285"/>
      <c r="Y88" s="285"/>
      <c r="Z88" s="285"/>
      <c r="AA88" s="285"/>
      <c r="AB88" s="285"/>
      <c r="AC88" s="285"/>
      <c r="AD88" s="285"/>
      <c r="AE88" s="285"/>
      <c r="AF88" s="285"/>
      <c r="AG88" s="285"/>
      <c r="AH88" s="285"/>
      <c r="AI88" s="285"/>
      <c r="AJ88" s="285"/>
      <c r="AK88" s="285"/>
      <c r="AL88" s="285"/>
      <c r="AM88" s="285"/>
      <c r="AN88" s="285"/>
      <c r="AO88" s="285"/>
    </row>
    <row r="89" spans="1:41" ht="14" x14ac:dyDescent="0.15">
      <c r="A89" s="131" t="str">
        <f>'SEQ Apr 2021'!K67</f>
        <v>Future X Power</v>
      </c>
      <c r="B89" s="132" t="str">
        <f>'SEQ Apr 2021'!L67</f>
        <v>Business Smart</v>
      </c>
      <c r="C89" s="133">
        <f>IF('SEQ Apr 2021'!BP67=0,91*'SEQ Apr 2021'!M67/100,(91*'SEQ Apr 2021'!M67/100)+'SEQ Apr 2021'!BP67/4)</f>
        <v>93.134363636363616</v>
      </c>
      <c r="D89" s="133">
        <f>IF('SEQ Apr 2021'!O67="",$C$65*$C$66*'SEQ Apr 2021'!N67/100,IF($C$65*$C$66&gt;='SEQ Apr 2021'!P67,('SEQ Apr 2021'!P67*'SEQ Apr 2021'!N67/100),($C$65*$C$66*'SEQ Apr 2021'!N67/100)))</f>
        <v>798.63636363636351</v>
      </c>
      <c r="E89" s="133">
        <f>IF(AND('SEQ Apr 2021'!R67&gt;0,'SEQ Apr 2021'!T67&gt;0),IF(($C$65*$C$66&lt;'SEQ Apr 2021'!T67),(0),($C$65*$C$66-'SEQ Apr 2021'!T67)*'SEQ Apr 2021'!U67/100),IF(AND('SEQ Apr 2021'!R67&gt;0,'SEQ Apr 2021'!T67=""),IF(($C$65*$C$66&lt;'SEQ Apr 2021'!R67+'SEQ Apr 2021'!P67),(0),(($C$65*$C$66-('SEQ Apr 2021'!R67+'SEQ Apr 2021'!P67))*'SEQ Apr 2021'!S67/100)),IF(AND('SEQ Apr 2021'!P67&gt;0,'SEQ Apr 2021'!R67=""&gt;0),IF(($C$65*$C$66&lt;'SEQ Apr 2021'!P67),(0),($C$65*$C$66-'SEQ Apr 2021'!P67)*'SEQ Apr 2021'!Q67/100),0)))</f>
        <v>0</v>
      </c>
      <c r="F89" s="134">
        <f>($C$65*$C$67)*'SEQ Apr 2021'!W67/100</f>
        <v>275.45454545454538</v>
      </c>
      <c r="G89" s="135">
        <f t="shared" ref="G89:G90" si="58">SUM(C89:F89)</f>
        <v>1167.2252727272726</v>
      </c>
      <c r="H89" s="239">
        <f t="shared" ref="H89:H90" si="59">(G89-C89)*4</f>
        <v>4296.363636363636</v>
      </c>
      <c r="I89" s="239">
        <f t="shared" ref="I89:I90" si="60">G89*4</f>
        <v>4668.9010909090903</v>
      </c>
      <c r="J89" s="136">
        <f t="shared" ref="J89:J90" si="61">I89*1.1</f>
        <v>5135.7911999999997</v>
      </c>
      <c r="K89" s="137">
        <f>'SEQ Apr 2021'!BB67</f>
        <v>0</v>
      </c>
      <c r="L89" s="137">
        <f>'SEQ Apr 2021'!BC67</f>
        <v>0</v>
      </c>
      <c r="M89" s="137">
        <f>'SEQ Apr 2021'!BD67</f>
        <v>0</v>
      </c>
      <c r="N89" s="137">
        <f>'SEQ Apr 2021'!BE67</f>
        <v>0</v>
      </c>
      <c r="O89" s="144" t="str">
        <f t="shared" ref="O89:O90" si="62">IF(SUM(K89:N89)=0,"No discount",IF(K89&gt;0,"Guaranteed off bill",IF(L89&gt;0,"Guaranteed off usage",IF(M89&gt;0,"Pay-on-time off bill","Pay-on-time off usage"))))</f>
        <v>No discount</v>
      </c>
      <c r="P89" s="226" t="str">
        <f t="shared" ref="P89:P90" si="63">IF(OR(A89="Origin Energy",A89="Red Energy",A89="Powershop"),"Inclusive","Exclusive")</f>
        <v>Exclusive</v>
      </c>
      <c r="Q89" s="240">
        <f t="shared" ref="Q89:Q90" si="64">IF(AND(O89="Guaranteed off bill",P89="Inclusive"),((I89*1.1)-((I89*1.1)*K89/100))/1.1,IF(AND(O89="Guaranteed off usage",P89="Inclusive"),((I89*1.1)-((H89*1.1)*L89/100))/1.1,IF(AND(O89="Guaranteed off bill",P89="Exclusive"),I89-(I89*K89/100),IF(AND(O89="Guaranteed off usage",P89="Exclusive"),I89-(H89*L89/100),IF(P89="Inclusive",((I89*1.1))/1.1,I89)))))</f>
        <v>4668.9010909090903</v>
      </c>
      <c r="R89" s="240">
        <f t="shared" ref="R89:R90" si="65">IF(AND(O89="Pay-on-time off bill",P89="Inclusive"),((Q89*1.1)-((Q89*1.1)*M89/100))/1.1,IF(AND(O89="Pay-on-time off usage",P89="Inclusive"),((Q89*1.1)-((H89*1.1)*N89/100))/1.1,IF(AND(O89="Pay-on-time off bill",P89="Exclusive"),Q89-(Q89*M89/100),IF(AND(O89="Pay-on-time off usage",P89="Exclusive"),Q89-(H89*N89/100),IF(P89="Inclusive",((Q89*1.1))/1.1,Q89)))))</f>
        <v>4668.9010909090903</v>
      </c>
      <c r="S89" s="136">
        <f t="shared" ref="S89:S90" si="66">Q89*1.1</f>
        <v>5135.7911999999997</v>
      </c>
      <c r="T89" s="136">
        <f t="shared" ref="T89:T90" si="67">R89*1.1</f>
        <v>5135.7911999999997</v>
      </c>
      <c r="U89" s="160">
        <f>'SEQ Apr 2021'!BL67</f>
        <v>0</v>
      </c>
      <c r="V89" s="161" t="str">
        <f>'SEQ Apr 2021'!BM67</f>
        <v>n</v>
      </c>
      <c r="W89" s="285"/>
      <c r="X89" s="285"/>
      <c r="Y89" s="285"/>
      <c r="Z89" s="285"/>
      <c r="AA89" s="285"/>
      <c r="AB89" s="285"/>
      <c r="AC89" s="285"/>
      <c r="AD89" s="285"/>
      <c r="AE89" s="285"/>
      <c r="AF89" s="285"/>
      <c r="AG89" s="285"/>
      <c r="AH89" s="285"/>
      <c r="AI89" s="285"/>
      <c r="AJ89" s="285"/>
      <c r="AK89" s="285"/>
      <c r="AL89" s="285"/>
      <c r="AM89" s="285"/>
      <c r="AN89" s="285"/>
      <c r="AO89" s="285"/>
    </row>
    <row r="90" spans="1:41" ht="14" x14ac:dyDescent="0.15">
      <c r="A90" s="131" t="str">
        <f>'SEQ Apr 2021'!K68</f>
        <v>Momentum Energy</v>
      </c>
      <c r="B90" s="132" t="str">
        <f>'SEQ Apr 2021'!L68</f>
        <v>Smile Power</v>
      </c>
      <c r="C90" s="133">
        <f>IF('SEQ Apr 2021'!BP68=0,91*'SEQ Apr 2021'!M68/100,(91*'SEQ Apr 2021'!M68/100)+'SEQ Apr 2021'!BP68/4)</f>
        <v>111.41709090909092</v>
      </c>
      <c r="D90" s="133">
        <f>IF('SEQ Apr 2021'!O68="",$C$65*$C$66*'SEQ Apr 2021'!N68/100,IF($C$65*$C$66&gt;='SEQ Apr 2021'!P68,('SEQ Apr 2021'!P68*'SEQ Apr 2021'!N68/100),($C$65*$C$66*'SEQ Apr 2021'!N68/100)))</f>
        <v>1630.3636363636363</v>
      </c>
      <c r="E90" s="133">
        <f>IF(AND('SEQ Apr 2021'!R68&gt;0,'SEQ Apr 2021'!T68&gt;0),IF(($C$65*$C$66&lt;'SEQ Apr 2021'!T68),(0),($C$65*$C$66-'SEQ Apr 2021'!T68)*'SEQ Apr 2021'!U68/100),IF(AND('SEQ Apr 2021'!R68&gt;0,'SEQ Apr 2021'!T68=""),IF(($C$65*$C$66&lt;'SEQ Apr 2021'!R68+'SEQ Apr 2021'!P68),(0),(($C$65*$C$66-('SEQ Apr 2021'!R68+'SEQ Apr 2021'!P68))*'SEQ Apr 2021'!S68/100)),IF(AND('SEQ Apr 2021'!P68&gt;0,'SEQ Apr 2021'!R68=""&gt;0),IF(($C$65*$C$66&lt;'SEQ Apr 2021'!P68),(0),($C$65*$C$66-'SEQ Apr 2021'!P68)*'SEQ Apr 2021'!Q68/100),0)))</f>
        <v>0</v>
      </c>
      <c r="F90" s="134">
        <f>($C$65*$C$67)*'SEQ Apr 2021'!W68/100</f>
        <v>264.40909090909088</v>
      </c>
      <c r="G90" s="135">
        <f t="shared" si="58"/>
        <v>2006.1898181818183</v>
      </c>
      <c r="H90" s="239">
        <f t="shared" si="59"/>
        <v>7579.0909090909099</v>
      </c>
      <c r="I90" s="239">
        <f t="shared" si="60"/>
        <v>8024.7592727272731</v>
      </c>
      <c r="J90" s="136">
        <f t="shared" si="61"/>
        <v>8827.235200000001</v>
      </c>
      <c r="K90" s="137">
        <f>'SEQ Apr 2021'!BB68</f>
        <v>0</v>
      </c>
      <c r="L90" s="137">
        <f>'SEQ Apr 2021'!BC68</f>
        <v>0</v>
      </c>
      <c r="M90" s="137">
        <f>'SEQ Apr 2021'!BD68</f>
        <v>0</v>
      </c>
      <c r="N90" s="137">
        <f>'SEQ Apr 2021'!BE68</f>
        <v>0</v>
      </c>
      <c r="O90" s="144" t="str">
        <f t="shared" si="62"/>
        <v>No discount</v>
      </c>
      <c r="P90" s="226" t="str">
        <f t="shared" si="63"/>
        <v>Exclusive</v>
      </c>
      <c r="Q90" s="240">
        <f t="shared" si="64"/>
        <v>8024.7592727272731</v>
      </c>
      <c r="R90" s="240">
        <f t="shared" si="65"/>
        <v>8024.7592727272731</v>
      </c>
      <c r="S90" s="136">
        <f t="shared" si="66"/>
        <v>8827.235200000001</v>
      </c>
      <c r="T90" s="136">
        <f t="shared" si="67"/>
        <v>8827.235200000001</v>
      </c>
      <c r="U90" s="160">
        <f>'SEQ Apr 2021'!BL68</f>
        <v>0</v>
      </c>
      <c r="V90" s="161" t="str">
        <f>'SEQ Apr 2021'!BM68</f>
        <v>n</v>
      </c>
      <c r="W90" s="285"/>
      <c r="X90" s="285"/>
      <c r="Y90" s="285"/>
      <c r="Z90" s="285"/>
      <c r="AA90" s="285"/>
      <c r="AB90" s="285"/>
      <c r="AC90" s="285"/>
      <c r="AD90" s="285"/>
      <c r="AE90" s="285"/>
      <c r="AF90" s="285"/>
      <c r="AG90" s="285"/>
      <c r="AH90" s="285"/>
      <c r="AI90" s="285"/>
      <c r="AJ90" s="285"/>
      <c r="AK90" s="285"/>
      <c r="AL90" s="285"/>
      <c r="AM90" s="285"/>
      <c r="AN90" s="285"/>
      <c r="AO90" s="285"/>
    </row>
    <row r="91" spans="1:41" ht="14" x14ac:dyDescent="0.15">
      <c r="A91" s="283"/>
      <c r="B91" s="283"/>
      <c r="C91" s="283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I91" s="285"/>
      <c r="AJ91" s="285"/>
      <c r="AK91" s="285"/>
      <c r="AL91" s="285"/>
      <c r="AM91" s="285"/>
      <c r="AN91" s="285"/>
      <c r="AO91" s="285"/>
    </row>
    <row r="92" spans="1:41" ht="14" x14ac:dyDescent="0.15">
      <c r="A92" s="283"/>
      <c r="B92" s="283"/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5"/>
      <c r="X92" s="285"/>
      <c r="Y92" s="285"/>
      <c r="Z92" s="285"/>
      <c r="AA92" s="285"/>
      <c r="AB92" s="285"/>
      <c r="AC92" s="285"/>
      <c r="AD92" s="285"/>
      <c r="AE92" s="285"/>
      <c r="AF92" s="285"/>
      <c r="AG92" s="285"/>
      <c r="AH92" s="285"/>
      <c r="AI92" s="285"/>
      <c r="AJ92" s="285"/>
      <c r="AK92" s="285"/>
      <c r="AL92" s="285"/>
      <c r="AM92" s="285"/>
      <c r="AN92" s="285"/>
      <c r="AO92" s="285"/>
    </row>
    <row r="93" spans="1:41" ht="14" x14ac:dyDescent="0.15">
      <c r="A93" s="283"/>
      <c r="B93" s="283"/>
      <c r="C93" s="283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5"/>
      <c r="X93" s="285"/>
      <c r="Y93" s="285"/>
      <c r="Z93" s="285"/>
      <c r="AA93" s="285"/>
      <c r="AB93" s="285"/>
      <c r="AC93" s="285"/>
      <c r="AD93" s="285"/>
      <c r="AE93" s="285"/>
      <c r="AF93" s="285"/>
      <c r="AG93" s="285"/>
      <c r="AH93" s="285"/>
      <c r="AI93" s="285"/>
      <c r="AJ93" s="285"/>
      <c r="AK93" s="285"/>
      <c r="AL93" s="285"/>
      <c r="AM93" s="285"/>
      <c r="AN93" s="285"/>
      <c r="AO93" s="285"/>
    </row>
    <row r="94" spans="1:41" ht="14" x14ac:dyDescent="0.15">
      <c r="A94" s="283"/>
      <c r="B94" s="283"/>
      <c r="C94" s="283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5"/>
      <c r="X94" s="285"/>
      <c r="Y94" s="285"/>
      <c r="Z94" s="285"/>
      <c r="AA94" s="285"/>
      <c r="AB94" s="285"/>
      <c r="AC94" s="285"/>
      <c r="AD94" s="285"/>
      <c r="AE94" s="285"/>
      <c r="AF94" s="285"/>
      <c r="AG94" s="285"/>
      <c r="AH94" s="285"/>
      <c r="AI94" s="285"/>
      <c r="AJ94" s="285"/>
      <c r="AK94" s="285"/>
      <c r="AL94" s="285"/>
      <c r="AM94" s="285"/>
      <c r="AN94" s="285"/>
      <c r="AO94" s="285"/>
    </row>
    <row r="95" spans="1:41" ht="14" x14ac:dyDescent="0.15">
      <c r="A95" s="283"/>
      <c r="B95" s="283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5"/>
      <c r="X95" s="285"/>
      <c r="Y95" s="285"/>
      <c r="Z95" s="285"/>
      <c r="AA95" s="285"/>
      <c r="AB95" s="285"/>
      <c r="AC95" s="285"/>
      <c r="AD95" s="285"/>
      <c r="AE95" s="285"/>
      <c r="AF95" s="285"/>
      <c r="AG95" s="285"/>
      <c r="AH95" s="285"/>
      <c r="AI95" s="285"/>
      <c r="AJ95" s="285"/>
      <c r="AK95" s="285"/>
      <c r="AL95" s="285"/>
      <c r="AM95" s="285"/>
      <c r="AN95" s="285"/>
      <c r="AO95" s="285"/>
    </row>
    <row r="96" spans="1:41" ht="14" x14ac:dyDescent="0.15">
      <c r="A96" s="283"/>
      <c r="B96" s="283"/>
      <c r="C96" s="283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5"/>
      <c r="X96" s="285"/>
      <c r="Y96" s="285"/>
      <c r="Z96" s="285"/>
      <c r="AA96" s="285"/>
      <c r="AB96" s="285"/>
      <c r="AC96" s="285"/>
      <c r="AD96" s="285"/>
      <c r="AE96" s="285"/>
      <c r="AF96" s="285"/>
      <c r="AG96" s="285"/>
      <c r="AH96" s="285"/>
      <c r="AI96" s="285"/>
      <c r="AJ96" s="285"/>
      <c r="AK96" s="285"/>
      <c r="AL96" s="285"/>
      <c r="AM96" s="285"/>
      <c r="AN96" s="285"/>
      <c r="AO96" s="285"/>
    </row>
    <row r="97" spans="1:41" ht="14" x14ac:dyDescent="0.15">
      <c r="A97" s="283"/>
      <c r="B97" s="283"/>
      <c r="C97" s="283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5"/>
      <c r="X97" s="285"/>
      <c r="Y97" s="285"/>
      <c r="Z97" s="285"/>
      <c r="AA97" s="285"/>
      <c r="AB97" s="285"/>
      <c r="AC97" s="285"/>
      <c r="AD97" s="285"/>
      <c r="AE97" s="285"/>
      <c r="AF97" s="285"/>
      <c r="AG97" s="285"/>
      <c r="AH97" s="285"/>
      <c r="AI97" s="285"/>
      <c r="AJ97" s="285"/>
      <c r="AK97" s="285"/>
      <c r="AL97" s="285"/>
      <c r="AM97" s="285"/>
      <c r="AN97" s="285"/>
      <c r="AO97" s="285"/>
    </row>
    <row r="98" spans="1:41" ht="14" x14ac:dyDescent="0.15">
      <c r="A98" s="283"/>
      <c r="B98" s="283"/>
      <c r="C98" s="283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5"/>
      <c r="X98" s="285"/>
      <c r="Y98" s="285"/>
      <c r="Z98" s="285"/>
      <c r="AA98" s="285"/>
      <c r="AB98" s="285"/>
      <c r="AC98" s="285"/>
      <c r="AD98" s="285"/>
      <c r="AE98" s="285"/>
      <c r="AF98" s="285"/>
      <c r="AG98" s="285"/>
      <c r="AH98" s="285"/>
      <c r="AI98" s="285"/>
      <c r="AJ98" s="285"/>
      <c r="AK98" s="285"/>
      <c r="AL98" s="285"/>
      <c r="AM98" s="285"/>
      <c r="AN98" s="285"/>
      <c r="AO98" s="285"/>
    </row>
    <row r="99" spans="1:41" ht="14" x14ac:dyDescent="0.15">
      <c r="A99" s="283"/>
      <c r="B99" s="283"/>
      <c r="C99" s="283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5"/>
      <c r="X99" s="285"/>
      <c r="Y99" s="285"/>
      <c r="Z99" s="285"/>
      <c r="AA99" s="285"/>
      <c r="AB99" s="285"/>
      <c r="AC99" s="285"/>
      <c r="AD99" s="285"/>
      <c r="AE99" s="285"/>
      <c r="AF99" s="285"/>
      <c r="AG99" s="285"/>
      <c r="AH99" s="285"/>
      <c r="AI99" s="285"/>
      <c r="AJ99" s="285"/>
      <c r="AK99" s="285"/>
      <c r="AL99" s="285"/>
      <c r="AM99" s="285"/>
      <c r="AN99" s="285"/>
      <c r="AO99" s="285"/>
    </row>
    <row r="100" spans="1:41" ht="14" x14ac:dyDescent="0.15">
      <c r="A100" s="283"/>
      <c r="B100" s="283"/>
      <c r="C100" s="283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5"/>
      <c r="X100" s="285"/>
      <c r="Y100" s="285"/>
      <c r="Z100" s="285"/>
      <c r="AA100" s="285"/>
      <c r="AB100" s="285"/>
      <c r="AC100" s="285"/>
      <c r="AD100" s="285"/>
      <c r="AE100" s="285"/>
      <c r="AF100" s="285"/>
      <c r="AG100" s="285"/>
      <c r="AH100" s="285"/>
      <c r="AI100" s="285"/>
      <c r="AJ100" s="285"/>
      <c r="AK100" s="285"/>
      <c r="AL100" s="285"/>
      <c r="AM100" s="285"/>
      <c r="AN100" s="285"/>
      <c r="AO100" s="285"/>
    </row>
    <row r="101" spans="1:41" ht="14" x14ac:dyDescent="0.15">
      <c r="A101" s="283"/>
      <c r="B101" s="283"/>
      <c r="C101" s="283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5"/>
      <c r="X101" s="285"/>
      <c r="Y101" s="285"/>
      <c r="Z101" s="285"/>
      <c r="AA101" s="285"/>
      <c r="AB101" s="285"/>
      <c r="AC101" s="285"/>
      <c r="AD101" s="285"/>
      <c r="AE101" s="285"/>
      <c r="AF101" s="285"/>
      <c r="AG101" s="285"/>
      <c r="AH101" s="285"/>
      <c r="AI101" s="285"/>
      <c r="AJ101" s="285"/>
      <c r="AK101" s="285"/>
      <c r="AL101" s="285"/>
      <c r="AM101" s="285"/>
      <c r="AN101" s="285"/>
      <c r="AO101" s="285"/>
    </row>
    <row r="102" spans="1:41" ht="14" x14ac:dyDescent="0.15">
      <c r="A102" s="283"/>
      <c r="B102" s="283"/>
      <c r="C102" s="283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5"/>
      <c r="X102" s="285"/>
      <c r="Y102" s="285"/>
      <c r="Z102" s="285"/>
      <c r="AA102" s="285"/>
      <c r="AB102" s="285"/>
      <c r="AC102" s="285"/>
      <c r="AD102" s="285"/>
      <c r="AE102" s="285"/>
      <c r="AF102" s="285"/>
      <c r="AG102" s="285"/>
      <c r="AH102" s="285"/>
      <c r="AI102" s="285"/>
      <c r="AJ102" s="285"/>
      <c r="AK102" s="285"/>
      <c r="AL102" s="285"/>
      <c r="AM102" s="285"/>
      <c r="AN102" s="285"/>
      <c r="AO102" s="285"/>
    </row>
    <row r="103" spans="1:41" ht="14" x14ac:dyDescent="0.15">
      <c r="A103" s="283"/>
      <c r="B103" s="283"/>
      <c r="C103" s="283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5"/>
      <c r="X103" s="285"/>
      <c r="Y103" s="285"/>
      <c r="Z103" s="285"/>
      <c r="AA103" s="285"/>
      <c r="AB103" s="285"/>
      <c r="AC103" s="285"/>
      <c r="AD103" s="285"/>
      <c r="AE103" s="285"/>
      <c r="AF103" s="285"/>
      <c r="AG103" s="285"/>
      <c r="AH103" s="285"/>
      <c r="AI103" s="285"/>
      <c r="AJ103" s="285"/>
      <c r="AK103" s="285"/>
      <c r="AL103" s="285"/>
      <c r="AM103" s="285"/>
      <c r="AN103" s="285"/>
      <c r="AO103" s="285"/>
    </row>
    <row r="104" spans="1:41" ht="14" x14ac:dyDescent="0.15">
      <c r="A104" s="283"/>
      <c r="B104" s="283"/>
      <c r="C104" s="283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5"/>
      <c r="X104" s="285"/>
      <c r="Y104" s="285"/>
      <c r="Z104" s="285"/>
      <c r="AA104" s="285"/>
      <c r="AB104" s="285"/>
      <c r="AC104" s="285"/>
      <c r="AD104" s="285"/>
      <c r="AE104" s="285"/>
      <c r="AF104" s="285"/>
      <c r="AG104" s="285"/>
      <c r="AH104" s="285"/>
      <c r="AI104" s="285"/>
      <c r="AJ104" s="285"/>
      <c r="AK104" s="285"/>
      <c r="AL104" s="285"/>
      <c r="AM104" s="285"/>
      <c r="AN104" s="285"/>
      <c r="AO104" s="285"/>
    </row>
    <row r="105" spans="1:41" ht="14" x14ac:dyDescent="0.15">
      <c r="A105" s="283"/>
      <c r="B105" s="283"/>
      <c r="C105" s="283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5"/>
      <c r="X105" s="285"/>
      <c r="Y105" s="285"/>
      <c r="Z105" s="285"/>
      <c r="AA105" s="285"/>
      <c r="AB105" s="285"/>
      <c r="AC105" s="285"/>
      <c r="AD105" s="285"/>
      <c r="AE105" s="285"/>
      <c r="AF105" s="285"/>
      <c r="AG105" s="285"/>
      <c r="AH105" s="285"/>
      <c r="AI105" s="285"/>
      <c r="AJ105" s="285"/>
      <c r="AK105" s="285"/>
      <c r="AL105" s="285"/>
      <c r="AM105" s="285"/>
      <c r="AN105" s="285"/>
      <c r="AO105" s="285"/>
    </row>
    <row r="106" spans="1:41" ht="14" x14ac:dyDescent="0.15">
      <c r="A106" s="283"/>
      <c r="B106" s="283"/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5"/>
      <c r="X106" s="285"/>
      <c r="Y106" s="285"/>
      <c r="Z106" s="285"/>
      <c r="AA106" s="285"/>
      <c r="AB106" s="285"/>
      <c r="AC106" s="285"/>
      <c r="AD106" s="285"/>
      <c r="AE106" s="285"/>
      <c r="AF106" s="285"/>
      <c r="AG106" s="285"/>
      <c r="AH106" s="285"/>
      <c r="AI106" s="285"/>
      <c r="AJ106" s="285"/>
      <c r="AK106" s="285"/>
      <c r="AL106" s="285"/>
      <c r="AM106" s="285"/>
      <c r="AN106" s="285"/>
      <c r="AO106" s="285"/>
    </row>
    <row r="107" spans="1:41" ht="14" x14ac:dyDescent="0.15">
      <c r="A107" s="283"/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5"/>
      <c r="X107" s="285"/>
      <c r="Y107" s="285"/>
      <c r="Z107" s="285"/>
      <c r="AA107" s="285"/>
      <c r="AB107" s="285"/>
      <c r="AC107" s="285"/>
      <c r="AD107" s="285"/>
      <c r="AE107" s="285"/>
      <c r="AF107" s="285"/>
      <c r="AG107" s="285"/>
      <c r="AH107" s="285"/>
      <c r="AI107" s="285"/>
      <c r="AJ107" s="285"/>
      <c r="AK107" s="285"/>
      <c r="AL107" s="285"/>
      <c r="AM107" s="285"/>
      <c r="AN107" s="285"/>
      <c r="AO107" s="285"/>
    </row>
    <row r="108" spans="1:41" ht="14" x14ac:dyDescent="0.15">
      <c r="A108" s="283"/>
      <c r="B108" s="283"/>
      <c r="C108" s="283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5"/>
      <c r="X108" s="285"/>
      <c r="Y108" s="285"/>
      <c r="Z108" s="285"/>
      <c r="AA108" s="285"/>
      <c r="AB108" s="285"/>
      <c r="AC108" s="285"/>
      <c r="AD108" s="285"/>
      <c r="AE108" s="285"/>
      <c r="AF108" s="285"/>
      <c r="AG108" s="285"/>
      <c r="AH108" s="285"/>
      <c r="AI108" s="285"/>
      <c r="AJ108" s="285"/>
      <c r="AK108" s="285"/>
      <c r="AL108" s="285"/>
      <c r="AM108" s="285"/>
      <c r="AN108" s="285"/>
      <c r="AO108" s="285"/>
    </row>
    <row r="109" spans="1:41" ht="14" x14ac:dyDescent="0.15">
      <c r="A109" s="283"/>
      <c r="B109" s="28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5"/>
      <c r="X109" s="285"/>
      <c r="Y109" s="285"/>
      <c r="Z109" s="285"/>
      <c r="AA109" s="285"/>
      <c r="AB109" s="285"/>
      <c r="AC109" s="285"/>
      <c r="AD109" s="285"/>
      <c r="AE109" s="285"/>
      <c r="AF109" s="285"/>
      <c r="AG109" s="285"/>
      <c r="AH109" s="285"/>
      <c r="AI109" s="285"/>
      <c r="AJ109" s="285"/>
      <c r="AK109" s="285"/>
      <c r="AL109" s="285"/>
      <c r="AM109" s="285"/>
      <c r="AN109" s="285"/>
      <c r="AO109" s="285"/>
    </row>
    <row r="110" spans="1:41" ht="14" x14ac:dyDescent="0.15">
      <c r="A110" s="283"/>
      <c r="B110" s="283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5"/>
      <c r="X110" s="285"/>
      <c r="Y110" s="285"/>
      <c r="Z110" s="285"/>
      <c r="AA110" s="285"/>
      <c r="AB110" s="285"/>
      <c r="AC110" s="285"/>
      <c r="AD110" s="285"/>
      <c r="AE110" s="285"/>
      <c r="AF110" s="285"/>
      <c r="AG110" s="285"/>
      <c r="AH110" s="285"/>
      <c r="AI110" s="285"/>
      <c r="AJ110" s="285"/>
      <c r="AK110" s="285"/>
      <c r="AL110" s="285"/>
      <c r="AM110" s="285"/>
      <c r="AN110" s="285"/>
      <c r="AO110" s="285"/>
    </row>
    <row r="111" spans="1:41" ht="14" x14ac:dyDescent="0.15">
      <c r="A111" s="283"/>
      <c r="B111" s="28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5"/>
      <c r="X111" s="285"/>
      <c r="Y111" s="285"/>
      <c r="Z111" s="285"/>
      <c r="AA111" s="285"/>
      <c r="AB111" s="285"/>
      <c r="AC111" s="285"/>
      <c r="AD111" s="285"/>
      <c r="AE111" s="285"/>
      <c r="AF111" s="285"/>
      <c r="AG111" s="285"/>
      <c r="AH111" s="285"/>
      <c r="AI111" s="285"/>
      <c r="AJ111" s="285"/>
      <c r="AK111" s="285"/>
      <c r="AL111" s="285"/>
      <c r="AM111" s="285"/>
      <c r="AN111" s="285"/>
      <c r="AO111" s="285"/>
    </row>
    <row r="112" spans="1:41" ht="14" x14ac:dyDescent="0.15">
      <c r="A112" s="283"/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5"/>
      <c r="X112" s="285"/>
      <c r="Y112" s="285"/>
      <c r="Z112" s="285"/>
      <c r="AA112" s="285"/>
      <c r="AB112" s="285"/>
      <c r="AC112" s="285"/>
      <c r="AD112" s="285"/>
      <c r="AE112" s="285"/>
      <c r="AF112" s="285"/>
      <c r="AG112" s="285"/>
      <c r="AH112" s="285"/>
      <c r="AI112" s="285"/>
      <c r="AJ112" s="285"/>
      <c r="AK112" s="285"/>
      <c r="AL112" s="285"/>
      <c r="AM112" s="285"/>
      <c r="AN112" s="285"/>
      <c r="AO112" s="285"/>
    </row>
    <row r="113" spans="1:41" ht="14" x14ac:dyDescent="0.15">
      <c r="A113" s="283"/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5"/>
      <c r="X113" s="285"/>
      <c r="Y113" s="285"/>
      <c r="Z113" s="285"/>
      <c r="AA113" s="285"/>
      <c r="AB113" s="285"/>
      <c r="AC113" s="285"/>
      <c r="AD113" s="285"/>
      <c r="AE113" s="285"/>
      <c r="AF113" s="285"/>
      <c r="AG113" s="285"/>
      <c r="AH113" s="285"/>
      <c r="AI113" s="285"/>
      <c r="AJ113" s="285"/>
      <c r="AK113" s="285"/>
      <c r="AL113" s="285"/>
      <c r="AM113" s="285"/>
      <c r="AN113" s="285"/>
      <c r="AO113" s="285"/>
    </row>
    <row r="114" spans="1:41" ht="14" x14ac:dyDescent="0.15">
      <c r="A114" s="283"/>
      <c r="B114" s="283"/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5"/>
      <c r="X114" s="285"/>
      <c r="Y114" s="285"/>
      <c r="Z114" s="285"/>
      <c r="AA114" s="285"/>
      <c r="AB114" s="285"/>
      <c r="AC114" s="285"/>
      <c r="AD114" s="285"/>
      <c r="AE114" s="285"/>
      <c r="AF114" s="285"/>
      <c r="AG114" s="285"/>
      <c r="AH114" s="285"/>
      <c r="AI114" s="285"/>
      <c r="AJ114" s="285"/>
      <c r="AK114" s="285"/>
      <c r="AL114" s="285"/>
      <c r="AM114" s="285"/>
      <c r="AN114" s="285"/>
      <c r="AO114" s="285"/>
    </row>
    <row r="115" spans="1:41" ht="14" x14ac:dyDescent="0.15">
      <c r="A115" s="283"/>
      <c r="B115" s="283"/>
      <c r="C115" s="283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</row>
    <row r="116" spans="1:41" ht="14" x14ac:dyDescent="0.15">
      <c r="A116" s="283"/>
      <c r="B116" s="283"/>
      <c r="C116" s="283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5"/>
      <c r="X116" s="285"/>
      <c r="Y116" s="285"/>
      <c r="Z116" s="285"/>
      <c r="AA116" s="285"/>
      <c r="AB116" s="285"/>
      <c r="AC116" s="285"/>
      <c r="AD116" s="285"/>
      <c r="AE116" s="285"/>
      <c r="AF116" s="285"/>
      <c r="AG116" s="285"/>
      <c r="AH116" s="285"/>
      <c r="AI116" s="285"/>
      <c r="AJ116" s="285"/>
      <c r="AK116" s="285"/>
      <c r="AL116" s="285"/>
      <c r="AM116" s="285"/>
      <c r="AN116" s="285"/>
      <c r="AO116" s="285"/>
    </row>
    <row r="117" spans="1:41" ht="14" x14ac:dyDescent="0.15">
      <c r="A117" s="283"/>
      <c r="B117" s="283"/>
      <c r="C117" s="283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5"/>
      <c r="X117" s="285"/>
      <c r="Y117" s="285"/>
      <c r="Z117" s="285"/>
      <c r="AA117" s="285"/>
      <c r="AB117" s="285"/>
      <c r="AC117" s="285"/>
      <c r="AD117" s="285"/>
      <c r="AE117" s="285"/>
      <c r="AF117" s="285"/>
      <c r="AG117" s="285"/>
      <c r="AH117" s="285"/>
      <c r="AI117" s="285"/>
      <c r="AJ117" s="285"/>
      <c r="AK117" s="285"/>
      <c r="AL117" s="285"/>
      <c r="AM117" s="285"/>
      <c r="AN117" s="285"/>
      <c r="AO117" s="285"/>
    </row>
    <row r="118" spans="1:41" ht="14" x14ac:dyDescent="0.15">
      <c r="A118" s="283"/>
      <c r="B118" s="283"/>
      <c r="C118" s="283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5"/>
      <c r="X118" s="285"/>
      <c r="Y118" s="285"/>
      <c r="Z118" s="285"/>
      <c r="AA118" s="285"/>
      <c r="AB118" s="285"/>
      <c r="AC118" s="285"/>
      <c r="AD118" s="285"/>
      <c r="AE118" s="285"/>
      <c r="AF118" s="285"/>
      <c r="AG118" s="285"/>
      <c r="AH118" s="285"/>
      <c r="AI118" s="285"/>
      <c r="AJ118" s="285"/>
      <c r="AK118" s="285"/>
      <c r="AL118" s="285"/>
      <c r="AM118" s="285"/>
      <c r="AN118" s="285"/>
      <c r="AO118" s="285"/>
    </row>
    <row r="119" spans="1:41" ht="14" x14ac:dyDescent="0.15">
      <c r="A119" s="283"/>
      <c r="B119" s="283"/>
      <c r="C119" s="283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5"/>
      <c r="X119" s="285"/>
      <c r="Y119" s="285"/>
      <c r="Z119" s="285"/>
      <c r="AA119" s="285"/>
      <c r="AB119" s="285"/>
      <c r="AC119" s="285"/>
      <c r="AD119" s="285"/>
      <c r="AE119" s="285"/>
      <c r="AF119" s="285"/>
      <c r="AG119" s="285"/>
      <c r="AH119" s="285"/>
      <c r="AI119" s="285"/>
      <c r="AJ119" s="285"/>
      <c r="AK119" s="285"/>
      <c r="AL119" s="285"/>
      <c r="AM119" s="285"/>
      <c r="AN119" s="285"/>
      <c r="AO119" s="285"/>
    </row>
    <row r="120" spans="1:41" ht="14" x14ac:dyDescent="0.15">
      <c r="A120" s="283"/>
      <c r="B120" s="283"/>
      <c r="C120" s="283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</row>
    <row r="121" spans="1:41" ht="14" x14ac:dyDescent="0.15">
      <c r="A121" s="283"/>
      <c r="B121" s="283"/>
      <c r="C121" s="283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5"/>
      <c r="X121" s="285"/>
      <c r="Y121" s="285"/>
      <c r="Z121" s="285"/>
      <c r="AA121" s="285"/>
      <c r="AB121" s="285"/>
      <c r="AC121" s="285"/>
      <c r="AD121" s="285"/>
      <c r="AE121" s="285"/>
      <c r="AF121" s="285"/>
      <c r="AG121" s="285"/>
      <c r="AH121" s="285"/>
      <c r="AI121" s="285"/>
      <c r="AJ121" s="285"/>
      <c r="AK121" s="285"/>
      <c r="AL121" s="285"/>
      <c r="AM121" s="285"/>
      <c r="AN121" s="285"/>
      <c r="AO121" s="285"/>
    </row>
  </sheetData>
  <sheetProtection algorithmName="SHA-512" hashValue="zDXw/MwUHpesOLiSBCwkiE/kdl9hls9cD5O8TurKlAmLspSeyFAImGNmy7bpPQSvLyzkzPrGI3wa36n7clP+qQ==" saltValue="L4XvF5sNFzkweGE/mQ+yM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F2F87-AA03-CC4E-8147-A13B0D02A0E1}">
  <sheetPr codeName="Sheet40">
    <tabColor rgb="FFCD7B93"/>
  </sheetPr>
  <dimension ref="A1:AO50"/>
  <sheetViews>
    <sheetView workbookViewId="0">
      <selection activeCell="C8" sqref="C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283" t="s">
        <v>24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3"/>
      <c r="AD1" s="283"/>
      <c r="AE1" s="283"/>
      <c r="AF1" s="283"/>
      <c r="AG1" s="283"/>
      <c r="AH1" s="283"/>
      <c r="AI1" s="283"/>
      <c r="AJ1" s="283"/>
      <c r="AK1" s="283"/>
      <c r="AL1" s="288"/>
      <c r="AM1" s="288"/>
      <c r="AN1" s="288"/>
      <c r="AO1" s="288"/>
    </row>
    <row r="2" spans="1:41" ht="14" x14ac:dyDescent="0.15">
      <c r="A2" s="284" t="s">
        <v>21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83"/>
      <c r="AA2" s="283"/>
      <c r="AB2" s="283"/>
      <c r="AC2" s="283"/>
      <c r="AD2" s="283"/>
      <c r="AE2" s="283"/>
      <c r="AF2" s="283"/>
      <c r="AG2" s="283"/>
      <c r="AH2" s="283"/>
      <c r="AI2" s="283"/>
      <c r="AJ2" s="283"/>
      <c r="AK2" s="283"/>
      <c r="AL2" s="288"/>
      <c r="AM2" s="288"/>
      <c r="AN2" s="288"/>
      <c r="AO2" s="288"/>
    </row>
    <row r="3" spans="1:41" ht="15" thickBot="1" x14ac:dyDescent="0.2">
      <c r="A3" s="283"/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  <c r="AD3" s="283"/>
      <c r="AE3" s="283"/>
      <c r="AF3" s="283"/>
      <c r="AG3" s="283"/>
      <c r="AH3" s="283"/>
      <c r="AI3" s="283"/>
      <c r="AJ3" s="283"/>
      <c r="AK3" s="283"/>
      <c r="AL3" s="288"/>
      <c r="AM3" s="288"/>
      <c r="AN3" s="288"/>
      <c r="AO3" s="288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83"/>
      <c r="X4" s="283"/>
      <c r="Y4" s="283"/>
      <c r="Z4" s="283"/>
      <c r="AA4" s="283"/>
      <c r="AB4" s="283"/>
      <c r="AC4" s="283"/>
      <c r="AD4" s="283"/>
      <c r="AE4" s="283"/>
      <c r="AF4" s="283"/>
      <c r="AG4" s="283"/>
      <c r="AH4" s="283"/>
      <c r="AI4" s="283"/>
      <c r="AJ4" s="283"/>
      <c r="AK4" s="283"/>
      <c r="AL4" s="283"/>
      <c r="AM4" s="283"/>
      <c r="AN4" s="283"/>
      <c r="AO4" s="283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83"/>
      <c r="X5" s="283"/>
      <c r="Y5" s="283"/>
      <c r="Z5" s="283"/>
      <c r="AA5" s="283"/>
      <c r="AB5" s="283"/>
      <c r="AC5" s="283"/>
      <c r="AD5" s="283"/>
      <c r="AE5" s="283"/>
      <c r="AF5" s="283"/>
      <c r="AG5" s="283"/>
      <c r="AH5" s="283"/>
      <c r="AI5" s="283"/>
      <c r="AJ5" s="283"/>
      <c r="AK5" s="283"/>
      <c r="AL5" s="283"/>
      <c r="AM5" s="283"/>
      <c r="AN5" s="283"/>
      <c r="AO5" s="283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83"/>
      <c r="X6" s="283"/>
      <c r="Y6" s="283"/>
      <c r="Z6" s="283"/>
      <c r="AA6" s="283"/>
      <c r="AB6" s="283"/>
      <c r="AC6" s="283"/>
      <c r="AD6" s="283"/>
      <c r="AE6" s="283"/>
      <c r="AF6" s="283"/>
      <c r="AG6" s="283"/>
      <c r="AH6" s="283"/>
      <c r="AI6" s="283"/>
      <c r="AJ6" s="283"/>
      <c r="AK6" s="283"/>
      <c r="AL6" s="283"/>
      <c r="AM6" s="283"/>
      <c r="AN6" s="283"/>
      <c r="AO6" s="283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85"/>
      <c r="X7" s="285"/>
      <c r="Y7" s="285"/>
      <c r="Z7" s="285"/>
      <c r="AA7" s="285"/>
      <c r="AB7" s="285"/>
      <c r="AC7" s="285"/>
      <c r="AD7" s="285"/>
      <c r="AE7" s="285"/>
      <c r="AF7" s="285"/>
      <c r="AG7" s="285"/>
      <c r="AH7" s="285"/>
      <c r="AI7" s="285"/>
      <c r="AJ7" s="285"/>
      <c r="AK7" s="285"/>
      <c r="AL7" s="285"/>
      <c r="AM7" s="285"/>
      <c r="AN7" s="288"/>
      <c r="AO7" s="288"/>
    </row>
    <row r="8" spans="1:41" ht="18" customHeight="1" thickBot="1" x14ac:dyDescent="0.2">
      <c r="A8" s="186" t="str">
        <f>'ERG Apr 2021'!K2</f>
        <v>Ergon Energy</v>
      </c>
      <c r="B8" s="187" t="str">
        <f>'ERG Apr 2021'!L2</f>
        <v>Regulated</v>
      </c>
      <c r="C8" s="252">
        <f>IF('ERG Apr 2021'!BP2=0,91*'ERG Apr 2021'!M2/100,(91*'ERG Apr 2021'!M2/100)+'ERG Apr 2021'!BP2/4)</f>
        <v>116.7223909090909</v>
      </c>
      <c r="D8" s="253">
        <f>IF('ERG Apr 2021'!O2="",$C$5*'ERG Apr 2021'!N2/100,IF($C$5&gt;='ERG Apr 2021'!P2,('ERG Apr 2021'!P2*'ERG Apr 2021'!N2/100),($C$5*'ERG Apr 2021'!N2/100)))</f>
        <v>1162.7272727272725</v>
      </c>
      <c r="E8" s="253">
        <f>IF(AND('ERG Apr 2021'!P2&gt;0,'ERG Apr 2021'!R2&gt;0),IF($C$5&lt;'ERG Apr 2021'!P2,0,IF($C$5&lt;=('ERG Apr 2021'!R2+'ERG Apr 2021'!P2),(($C$5-'ERG Apr 2021'!P2)*'ERG Apr 2021'!Q2/100),(('ERG Apr 2021'!R2)*'ERG Apr 2021'!Q2/100))),0)</f>
        <v>0</v>
      </c>
      <c r="F8" s="253">
        <f>IF(AND('ERG Apr 2021'!R2&gt;0,'ERG Apr 2021'!T2&gt;0),IF(($C$5&lt;'ERG Apr 2021'!T2),(0),($C$5-'ERG Apr 2021'!T2)*'ERG Apr 2021'!U2/100),IF(AND('ERG Apr 2021'!R2&gt;0,'ERG Apr 2021'!T2=""),IF(($C$5&lt;'ERG Apr 2021'!R2+'ERG Apr 2021'!P2),(0),(($C$5-('ERG Apr 2021'!R2+'ERG Apr 2021'!P2))*'ERG Apr 2021'!S2/100)),IF(AND('ERG Apr 2021'!P2&gt;0,'ERG Apr 2021'!R2=""&gt;0),IF(($C$5&lt;'ERG Apr 2021'!P2),(0),($C$5-'ERG Apr 2021'!P2)*'ERG Apr 2021'!Q2/100),0)))</f>
        <v>0</v>
      </c>
      <c r="G8" s="254">
        <f>SUM(C8:F8)</f>
        <v>1279.4496636363633</v>
      </c>
      <c r="H8" s="255">
        <f t="shared" ref="H8" si="0">(G8-C8)*4</f>
        <v>4650.9090909090901</v>
      </c>
      <c r="I8" s="255">
        <f t="shared" ref="I8" si="1">G8*4</f>
        <v>5117.7986545454532</v>
      </c>
      <c r="J8" s="256">
        <f>I8*1.1</f>
        <v>5629.5785199999991</v>
      </c>
      <c r="K8" s="257">
        <f>'ERG Apr 2021'!BB2</f>
        <v>0</v>
      </c>
      <c r="L8" s="257">
        <f>'ERG Apr 2021'!BC2</f>
        <v>0</v>
      </c>
      <c r="M8" s="257">
        <f>'ERG Apr 2021'!BD2</f>
        <v>0</v>
      </c>
      <c r="N8" s="257">
        <f>'ERG Apr 2021'!BE2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5117.7986545454532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5117.7986545454532</v>
      </c>
      <c r="S8" s="261">
        <f>Q8*1.1</f>
        <v>5629.5785199999991</v>
      </c>
      <c r="T8" s="256">
        <f>R8*1.1</f>
        <v>5629.5785199999991</v>
      </c>
      <c r="U8" s="262">
        <f>'ERG Apr 2021'!BL2</f>
        <v>0</v>
      </c>
      <c r="V8" s="263" t="str">
        <f>'ERG Apr 2021'!BM2</f>
        <v>n</v>
      </c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8"/>
      <c r="AO8" s="288"/>
    </row>
    <row r="9" spans="1:41" ht="14" x14ac:dyDescent="0.15">
      <c r="A9" s="288"/>
      <c r="B9" s="288"/>
      <c r="C9" s="288"/>
      <c r="D9" s="288"/>
      <c r="E9" s="288"/>
      <c r="F9" s="288"/>
      <c r="G9" s="288"/>
      <c r="H9" s="288"/>
      <c r="I9" s="285"/>
      <c r="J9" s="285"/>
      <c r="K9" s="285"/>
      <c r="L9" s="285"/>
      <c r="M9" s="285"/>
      <c r="N9" s="285"/>
      <c r="O9" s="285"/>
      <c r="P9" s="285"/>
      <c r="Q9" s="285"/>
      <c r="R9" s="285"/>
      <c r="S9" s="285"/>
      <c r="T9" s="285"/>
      <c r="U9" s="285"/>
      <c r="V9" s="285"/>
      <c r="W9" s="285"/>
      <c r="X9" s="285"/>
      <c r="Y9" s="285"/>
      <c r="Z9" s="285"/>
      <c r="AA9" s="285"/>
      <c r="AB9" s="285"/>
      <c r="AC9" s="285"/>
      <c r="AD9" s="285"/>
      <c r="AE9" s="285"/>
      <c r="AF9" s="285"/>
      <c r="AG9" s="285"/>
      <c r="AH9" s="285"/>
      <c r="AI9" s="285"/>
      <c r="AJ9" s="285"/>
      <c r="AK9" s="285"/>
      <c r="AL9" s="288"/>
      <c r="AM9" s="288"/>
      <c r="AN9" s="288"/>
      <c r="AO9" s="288"/>
    </row>
    <row r="10" spans="1:41" ht="15" thickBot="1" x14ac:dyDescent="0.2">
      <c r="A10" s="288"/>
      <c r="B10" s="288"/>
      <c r="C10" s="288"/>
      <c r="D10" s="288"/>
      <c r="E10" s="288"/>
      <c r="F10" s="288"/>
      <c r="G10" s="288"/>
      <c r="H10" s="288"/>
      <c r="I10" s="285"/>
      <c r="J10" s="285"/>
      <c r="K10" s="285"/>
      <c r="L10" s="285"/>
      <c r="M10" s="285"/>
      <c r="N10" s="285"/>
      <c r="O10" s="285"/>
      <c r="P10" s="285"/>
      <c r="Q10" s="285"/>
      <c r="R10" s="285"/>
      <c r="S10" s="285"/>
      <c r="T10" s="285"/>
      <c r="U10" s="285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8"/>
      <c r="AM10" s="288"/>
      <c r="AN10" s="288"/>
      <c r="AO10" s="288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285"/>
      <c r="X11" s="285"/>
      <c r="Y11" s="285"/>
      <c r="Z11" s="285"/>
      <c r="AA11" s="285"/>
      <c r="AB11" s="285"/>
      <c r="AC11" s="285"/>
      <c r="AD11" s="285"/>
      <c r="AE11" s="285"/>
      <c r="AF11" s="285"/>
      <c r="AG11" s="285"/>
      <c r="AH11" s="285"/>
      <c r="AI11" s="285"/>
      <c r="AJ11" s="285"/>
      <c r="AK11" s="285"/>
      <c r="AL11" s="285"/>
      <c r="AM11" s="285"/>
      <c r="AN11" s="285"/>
      <c r="AO11" s="285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285"/>
      <c r="X12" s="285"/>
      <c r="Y12" s="285"/>
      <c r="Z12" s="285"/>
      <c r="AA12" s="285"/>
      <c r="AB12" s="285"/>
      <c r="AC12" s="285"/>
      <c r="AD12" s="285"/>
      <c r="AE12" s="285"/>
      <c r="AF12" s="285"/>
      <c r="AG12" s="285"/>
      <c r="AH12" s="285"/>
      <c r="AI12" s="285"/>
      <c r="AJ12" s="285"/>
      <c r="AK12" s="285"/>
      <c r="AL12" s="285"/>
      <c r="AM12" s="285"/>
      <c r="AN12" s="285"/>
      <c r="AO12" s="285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285"/>
      <c r="X13" s="285"/>
      <c r="Y13" s="285"/>
      <c r="Z13" s="285"/>
      <c r="AA13" s="285"/>
      <c r="AB13" s="285"/>
      <c r="AC13" s="285"/>
      <c r="AD13" s="285"/>
      <c r="AE13" s="285"/>
      <c r="AF13" s="285"/>
      <c r="AG13" s="285"/>
      <c r="AH13" s="285"/>
      <c r="AI13" s="285"/>
      <c r="AJ13" s="285"/>
      <c r="AK13" s="285"/>
      <c r="AL13" s="288"/>
      <c r="AM13" s="288"/>
      <c r="AN13" s="288"/>
      <c r="AO13" s="288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285"/>
      <c r="X14" s="285"/>
      <c r="Y14" s="285"/>
      <c r="Z14" s="285"/>
      <c r="AA14" s="285"/>
      <c r="AB14" s="285"/>
      <c r="AC14" s="285"/>
      <c r="AD14" s="285"/>
      <c r="AE14" s="285"/>
      <c r="AF14" s="285"/>
      <c r="AG14" s="285"/>
      <c r="AH14" s="285"/>
      <c r="AI14" s="285"/>
      <c r="AJ14" s="285"/>
      <c r="AK14" s="285"/>
      <c r="AL14" s="288"/>
      <c r="AM14" s="288"/>
      <c r="AN14" s="288"/>
      <c r="AO14" s="288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8"/>
      <c r="AM15" s="288"/>
      <c r="AN15" s="288"/>
      <c r="AO15" s="288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285"/>
      <c r="X16" s="285"/>
      <c r="Y16" s="285"/>
      <c r="Z16" s="285"/>
      <c r="AA16" s="285"/>
      <c r="AB16" s="285"/>
      <c r="AC16" s="285"/>
      <c r="AD16" s="285"/>
      <c r="AE16" s="285"/>
      <c r="AF16" s="285"/>
      <c r="AG16" s="285"/>
      <c r="AH16" s="285"/>
      <c r="AI16" s="285"/>
      <c r="AJ16" s="285"/>
      <c r="AK16" s="285"/>
      <c r="AL16" s="285"/>
      <c r="AM16" s="285"/>
      <c r="AN16" s="288"/>
      <c r="AO16" s="288"/>
    </row>
    <row r="17" spans="1:41" ht="15" thickBot="1" x14ac:dyDescent="0.2">
      <c r="A17" s="186" t="str">
        <f>'ERG Apr 2021'!K3</f>
        <v>Ergon Energy</v>
      </c>
      <c r="B17" s="187" t="str">
        <f>'ERG Apr 2021'!L3</f>
        <v>Regulated</v>
      </c>
      <c r="C17" s="188">
        <f>IF('ERG Apr 2021'!BP3=0,91*'ERG Apr 2021'!M3/100,(91*'ERG Apr 2021'!M3/100)+'ERG Apr 2021'!BP3/4)</f>
        <v>116.71990909090908</v>
      </c>
      <c r="D17" s="188">
        <f>IF('ERG Apr 2021'!O3="",$C$29*$C$30*'ERG Apr 2021'!N3/100,IF($C$29*$C$30&gt;='ERG Apr 2021'!P3,('ERG Apr 2021'!P3*'ERG Apr 2021'!N3/100),($C$29*$C$30*'ERG Apr 2021'!N3/100)))</f>
        <v>0</v>
      </c>
      <c r="E17" s="189">
        <f>IF(AND('ERG Apr 2021'!R3&gt;0,'ERG Apr 2021'!T3&gt;0),IF(($C$29*$C$30&lt;'ERG Apr 2021'!T3),(0),($C$29*$C$30-'ERG Apr 2021'!T3)*'ERG Apr 2021'!U3/100),IF(AND('ERG Apr 2021'!R3&gt;0,'ERG Apr 2021'!T3=""),IF(($C$29*$C$30&lt;'ERG Apr 2021'!R3+'ERG Apr 2021'!P3),(0),(($C$29*$C$30-('ERG Apr 2021'!R3+'ERG Apr 2021'!P3))*'ERG Apr 2021'!S3/100)),IF(AND('ERG Apr 2021'!P3&gt;0,'ERG Apr 2021'!R3=""&gt;0),IF(($C$29*$C$30&lt;'ERG Apr 2021'!P3),(0),($C$29*$C$30-'ERG Apr 2021'!P3)*'ERG Apr 2021'!Q3/100),0)))</f>
        <v>0</v>
      </c>
      <c r="F17" s="189">
        <f>($C$29*$C$31)*'ERG Apr 2021'!AF3/100</f>
        <v>0</v>
      </c>
      <c r="G17" s="190">
        <f>SUM(C17:F17)</f>
        <v>116.71990909090908</v>
      </c>
      <c r="H17" s="190">
        <f>(G17-C17)*4</f>
        <v>0</v>
      </c>
      <c r="I17" s="191">
        <f t="shared" ref="I17" si="3">G17*4</f>
        <v>466.87963636363634</v>
      </c>
      <c r="J17" s="245">
        <f>I17*1.1</f>
        <v>513.56759999999997</v>
      </c>
      <c r="K17" s="190">
        <f>'ERG Apr 2021'!BB3</f>
        <v>0</v>
      </c>
      <c r="L17" s="190">
        <f>'ERG Apr 2021'!BC3</f>
        <v>0</v>
      </c>
      <c r="M17" s="190">
        <f>'ERG Apr 2021'!BD3</f>
        <v>0</v>
      </c>
      <c r="N17" s="190">
        <f>'ERG Apr 2021'!BE3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466.87963636363634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466.87963636363634</v>
      </c>
      <c r="S17" s="190">
        <f>Q17*1.1</f>
        <v>513.56759999999997</v>
      </c>
      <c r="T17" s="190">
        <f>R17*1.1</f>
        <v>513.56759999999997</v>
      </c>
      <c r="U17" s="190">
        <f>'ERG Apr 2021'!BL3</f>
        <v>0</v>
      </c>
      <c r="V17" s="190" t="str">
        <f>'ERG Apr 2021'!BM3</f>
        <v>n</v>
      </c>
      <c r="W17" s="285"/>
      <c r="X17" s="285"/>
      <c r="Y17" s="285"/>
      <c r="Z17" s="285"/>
      <c r="AA17" s="285"/>
      <c r="AB17" s="285"/>
      <c r="AC17" s="285"/>
      <c r="AD17" s="285"/>
      <c r="AE17" s="285"/>
      <c r="AF17" s="285"/>
      <c r="AG17" s="285"/>
      <c r="AH17" s="285"/>
      <c r="AI17" s="285"/>
      <c r="AJ17" s="285"/>
      <c r="AK17" s="285"/>
      <c r="AL17" s="285"/>
      <c r="AM17" s="285"/>
      <c r="AN17" s="288"/>
      <c r="AO17" s="288"/>
    </row>
    <row r="18" spans="1:41" ht="14" x14ac:dyDescent="0.15">
      <c r="A18" s="288"/>
      <c r="B18" s="288"/>
      <c r="C18" s="288"/>
      <c r="D18" s="288"/>
      <c r="E18" s="288"/>
      <c r="F18" s="288"/>
      <c r="G18" s="288"/>
      <c r="H18" s="288"/>
      <c r="I18" s="285"/>
      <c r="J18" s="285"/>
      <c r="K18" s="285"/>
      <c r="L18" s="285"/>
      <c r="M18" s="285"/>
      <c r="N18" s="285"/>
      <c r="O18" s="285"/>
      <c r="P18" s="285"/>
      <c r="Q18" s="285"/>
      <c r="R18" s="285"/>
      <c r="S18" s="285"/>
      <c r="T18" s="285"/>
      <c r="U18" s="285"/>
      <c r="V18" s="285"/>
      <c r="W18" s="285"/>
      <c r="X18" s="285"/>
      <c r="Y18" s="285"/>
      <c r="Z18" s="285"/>
      <c r="AA18" s="285"/>
      <c r="AB18" s="285"/>
      <c r="AC18" s="285"/>
      <c r="AD18" s="285"/>
      <c r="AE18" s="285"/>
      <c r="AF18" s="285"/>
      <c r="AG18" s="285"/>
      <c r="AH18" s="285"/>
      <c r="AI18" s="285"/>
      <c r="AJ18" s="285"/>
      <c r="AK18" s="285"/>
      <c r="AL18" s="288"/>
      <c r="AM18" s="288"/>
      <c r="AN18" s="288"/>
      <c r="AO18" s="288"/>
    </row>
    <row r="19" spans="1:41" ht="15" thickBot="1" x14ac:dyDescent="0.2">
      <c r="A19" s="288"/>
      <c r="B19" s="288"/>
      <c r="C19" s="288"/>
      <c r="D19" s="288"/>
      <c r="E19" s="288"/>
      <c r="F19" s="288"/>
      <c r="G19" s="288"/>
      <c r="H19" s="288"/>
      <c r="I19" s="285"/>
      <c r="J19" s="285"/>
      <c r="K19" s="285"/>
      <c r="L19" s="285"/>
      <c r="M19" s="285"/>
      <c r="N19" s="285"/>
      <c r="O19" s="285"/>
      <c r="P19" s="285"/>
      <c r="Q19" s="285"/>
      <c r="R19" s="285"/>
      <c r="S19" s="285"/>
      <c r="T19" s="285"/>
      <c r="U19" s="285"/>
      <c r="V19" s="285"/>
      <c r="W19" s="285"/>
      <c r="X19" s="285"/>
      <c r="Y19" s="285"/>
      <c r="Z19" s="285"/>
      <c r="AA19" s="285"/>
      <c r="AB19" s="285"/>
      <c r="AC19" s="285"/>
      <c r="AD19" s="285"/>
      <c r="AE19" s="285"/>
      <c r="AF19" s="285"/>
      <c r="AG19" s="285"/>
      <c r="AH19" s="285"/>
      <c r="AI19" s="285"/>
      <c r="AJ19" s="285"/>
      <c r="AK19" s="285"/>
      <c r="AL19" s="288"/>
      <c r="AM19" s="288"/>
      <c r="AN19" s="288"/>
      <c r="AO19" s="288"/>
    </row>
    <row r="20" spans="1:41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285"/>
      <c r="X20" s="285"/>
      <c r="Y20" s="285"/>
      <c r="Z20" s="285"/>
      <c r="AA20" s="285"/>
      <c r="AB20" s="285"/>
      <c r="AC20" s="285"/>
      <c r="AD20" s="285"/>
      <c r="AE20" s="285"/>
      <c r="AF20" s="285"/>
      <c r="AG20" s="285"/>
      <c r="AH20" s="285"/>
      <c r="AI20" s="285"/>
      <c r="AJ20" s="285"/>
      <c r="AK20" s="285"/>
      <c r="AL20" s="285"/>
      <c r="AM20" s="285"/>
      <c r="AN20" s="285"/>
      <c r="AO20" s="285"/>
    </row>
    <row r="21" spans="1:41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5"/>
      <c r="AN21" s="285"/>
      <c r="AO21" s="285"/>
    </row>
    <row r="22" spans="1:41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285"/>
      <c r="AO22" s="285"/>
    </row>
    <row r="23" spans="1:41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</row>
    <row r="24" spans="1:41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285"/>
      <c r="AO24" s="285"/>
    </row>
    <row r="25" spans="1:41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288"/>
      <c r="AO25" s="288"/>
    </row>
    <row r="26" spans="1:41" ht="15" thickBot="1" x14ac:dyDescent="0.2">
      <c r="A26" s="186" t="str">
        <f>'ERG Apr 2021'!K4</f>
        <v>Ergon Energy</v>
      </c>
      <c r="B26" s="187" t="str">
        <f>'ERG Apr 2021'!L4</f>
        <v>Regulated</v>
      </c>
      <c r="C26" s="188">
        <f>IF('ERG Apr 2021'!BP4=0,91*'ERG Apr 2021'!M4/100,(91*'ERG Apr 2021'!M4/100)+'ERG Apr 2021'!BP4/4)</f>
        <v>107.68609090909089</v>
      </c>
      <c r="D26" s="188">
        <f>IF('ERG Apr 2021'!O4="",$C$54*$C$55*'ERG Apr 2021'!N4/100,IF($C$54*$C$55&gt;='ERG Apr 2021'!P4,('ERG Apr 2021'!P4*'ERG Apr 2021'!N4/100),($C$54*$C$55*'ERG Apr 2021'!N4/100)))</f>
        <v>0</v>
      </c>
      <c r="E26" s="189">
        <f>IF(AND('ERG Apr 2021'!R4&gt;0,'ERG Apr 2021'!T4&gt;0),IF(($C$54*$C$55&lt;'ERG Apr 2021'!T4),(0),($C$54*$C$55-'ERG Apr 2021'!T4)*'ERG Apr 2021'!U4/100),IF(AND('ERG Apr 2021'!R4&gt;0,'ERG Apr 2021'!T4=""),IF(($C$54*$C$55&lt;'ERG Apr 2021'!R4+'ERG Apr 2021'!P4),(0),(($C$54*$C$55-('ERG Apr 2021'!R4+'ERG Apr 2021'!P4))*'ERG Apr 2021'!S4/100)),IF(AND('ERG Apr 2021'!P4&gt;0,'ERG Apr 2021'!R4=""&gt;0),IF(($C$54*$C$55&lt;'ERG Apr 2021'!P4),(0),($C$54*$C$55-'ERG Apr 2021'!P4)*'ERG Apr 2021'!Q4/100),0)))</f>
        <v>0</v>
      </c>
      <c r="F26" s="189">
        <f>($C$54*$C$56)*'ERG Apr 2021'!W4/100</f>
        <v>0</v>
      </c>
      <c r="G26" s="190">
        <f>SUM(C26:F26)</f>
        <v>107.68609090909089</v>
      </c>
      <c r="H26" s="190">
        <f>(G26-C26)*4</f>
        <v>0</v>
      </c>
      <c r="I26" s="191">
        <f t="shared" ref="I26" si="4">G26*4</f>
        <v>430.74436363636357</v>
      </c>
      <c r="J26" s="245">
        <f>I26*1.1</f>
        <v>473.81879999999995</v>
      </c>
      <c r="K26" s="190">
        <f>'ERG Apr 2021'!BB4</f>
        <v>0</v>
      </c>
      <c r="L26" s="190">
        <f>'ERG Apr 2021'!BC4</f>
        <v>0</v>
      </c>
      <c r="M26" s="190">
        <f>'ERG Apr 2021'!BD4</f>
        <v>0</v>
      </c>
      <c r="N26" s="190">
        <f>'ERG Apr 2021'!BE4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430.74436363636357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430.74436363636357</v>
      </c>
      <c r="S26" s="190">
        <f>Q26*1.1</f>
        <v>473.81879999999995</v>
      </c>
      <c r="T26" s="190">
        <f>R26*1.1</f>
        <v>473.81879999999995</v>
      </c>
      <c r="U26" s="190">
        <f>'ERG Apr 2021'!BL4</f>
        <v>0</v>
      </c>
      <c r="V26" s="190" t="str">
        <f>'ERG Apr 2021'!BM4</f>
        <v>n</v>
      </c>
      <c r="W26" s="285"/>
      <c r="X26" s="285"/>
      <c r="Y26" s="285"/>
      <c r="Z26" s="285"/>
      <c r="AA26" s="285"/>
      <c r="AB26" s="285"/>
      <c r="AC26" s="285"/>
      <c r="AD26" s="285"/>
      <c r="AE26" s="285"/>
      <c r="AF26" s="285"/>
      <c r="AG26" s="285"/>
      <c r="AH26" s="285"/>
      <c r="AI26" s="285"/>
      <c r="AJ26" s="285"/>
      <c r="AK26" s="285"/>
      <c r="AL26" s="285"/>
      <c r="AM26" s="285"/>
      <c r="AN26" s="288"/>
      <c r="AO26" s="288"/>
    </row>
    <row r="27" spans="1:41" ht="14" x14ac:dyDescent="0.15">
      <c r="A27" s="288"/>
      <c r="B27" s="288"/>
      <c r="C27" s="288"/>
      <c r="D27" s="288"/>
      <c r="E27" s="288"/>
      <c r="F27" s="288"/>
      <c r="G27" s="288"/>
      <c r="H27" s="288"/>
      <c r="I27" s="288"/>
      <c r="J27" s="285"/>
      <c r="K27" s="285"/>
      <c r="L27" s="285"/>
      <c r="M27" s="285"/>
      <c r="N27" s="285"/>
      <c r="O27" s="285"/>
      <c r="P27" s="285"/>
      <c r="Q27" s="285"/>
      <c r="R27" s="285"/>
      <c r="S27" s="285"/>
      <c r="T27" s="285"/>
      <c r="U27" s="285"/>
      <c r="V27" s="285"/>
      <c r="W27" s="285"/>
      <c r="X27" s="285"/>
      <c r="Y27" s="285"/>
      <c r="Z27" s="285"/>
      <c r="AA27" s="285"/>
      <c r="AB27" s="285"/>
      <c r="AC27" s="285"/>
      <c r="AD27" s="285"/>
      <c r="AE27" s="285"/>
      <c r="AF27" s="285"/>
      <c r="AG27" s="285"/>
      <c r="AH27" s="285"/>
      <c r="AI27" s="285"/>
      <c r="AJ27" s="285"/>
      <c r="AK27" s="285"/>
      <c r="AL27" s="288"/>
      <c r="AM27" s="288"/>
      <c r="AN27" s="288"/>
      <c r="AO27" s="288"/>
    </row>
    <row r="28" spans="1:41" ht="14" x14ac:dyDescent="0.15">
      <c r="A28" s="288"/>
      <c r="B28" s="288"/>
      <c r="C28" s="288"/>
      <c r="D28" s="288"/>
      <c r="E28" s="288"/>
      <c r="F28" s="288"/>
      <c r="G28" s="288"/>
      <c r="H28" s="288"/>
      <c r="I28" s="288"/>
      <c r="J28" s="285"/>
      <c r="K28" s="285"/>
      <c r="L28" s="285"/>
      <c r="M28" s="285"/>
      <c r="N28" s="285"/>
      <c r="O28" s="285"/>
      <c r="P28" s="285"/>
      <c r="Q28" s="285"/>
      <c r="R28" s="285"/>
      <c r="S28" s="285"/>
      <c r="T28" s="285"/>
      <c r="U28" s="285"/>
      <c r="V28" s="285"/>
      <c r="W28" s="285"/>
      <c r="X28" s="285"/>
      <c r="Y28" s="285"/>
      <c r="Z28" s="285"/>
      <c r="AA28" s="285"/>
      <c r="AB28" s="285"/>
      <c r="AC28" s="285"/>
      <c r="AD28" s="285"/>
      <c r="AE28" s="285"/>
      <c r="AF28" s="285"/>
      <c r="AG28" s="285"/>
      <c r="AH28" s="285"/>
      <c r="AI28" s="285"/>
      <c r="AJ28" s="285"/>
      <c r="AK28" s="285"/>
      <c r="AL28" s="288"/>
      <c r="AM28" s="288"/>
      <c r="AN28" s="288"/>
      <c r="AO28" s="288"/>
    </row>
    <row r="29" spans="1:41" ht="14" x14ac:dyDescent="0.15">
      <c r="A29" s="288"/>
      <c r="B29" s="288"/>
      <c r="C29" s="288"/>
      <c r="D29" s="288"/>
      <c r="E29" s="288"/>
      <c r="F29" s="288"/>
      <c r="G29" s="288"/>
      <c r="H29" s="288"/>
      <c r="I29" s="288"/>
      <c r="J29" s="285"/>
      <c r="K29" s="285"/>
      <c r="L29" s="285"/>
      <c r="M29" s="285"/>
      <c r="N29" s="285"/>
      <c r="O29" s="285"/>
      <c r="P29" s="285"/>
      <c r="Q29" s="285"/>
      <c r="R29" s="285"/>
      <c r="S29" s="285"/>
      <c r="T29" s="285"/>
      <c r="U29" s="285"/>
      <c r="V29" s="285"/>
      <c r="W29" s="285"/>
      <c r="X29" s="285"/>
      <c r="Y29" s="285"/>
      <c r="Z29" s="285"/>
      <c r="AA29" s="285"/>
      <c r="AB29" s="285"/>
      <c r="AC29" s="285"/>
      <c r="AD29" s="285"/>
      <c r="AE29" s="285"/>
      <c r="AF29" s="285"/>
      <c r="AG29" s="285"/>
      <c r="AH29" s="285"/>
      <c r="AI29" s="285"/>
      <c r="AJ29" s="285"/>
      <c r="AK29" s="285"/>
      <c r="AL29" s="288"/>
      <c r="AM29" s="288"/>
      <c r="AN29" s="288"/>
      <c r="AO29" s="288"/>
    </row>
    <row r="30" spans="1:41" ht="14" x14ac:dyDescent="0.15">
      <c r="A30" s="288"/>
      <c r="B30" s="288"/>
      <c r="C30" s="288"/>
      <c r="D30" s="288"/>
      <c r="E30" s="288"/>
      <c r="F30" s="288"/>
      <c r="G30" s="288"/>
      <c r="H30" s="288"/>
      <c r="I30" s="288"/>
      <c r="J30" s="285"/>
      <c r="K30" s="285"/>
      <c r="L30" s="285"/>
      <c r="M30" s="285"/>
      <c r="N30" s="285"/>
      <c r="O30" s="285"/>
      <c r="P30" s="285"/>
      <c r="Q30" s="285"/>
      <c r="R30" s="285"/>
      <c r="S30" s="285"/>
      <c r="T30" s="285"/>
      <c r="U30" s="285"/>
      <c r="V30" s="285"/>
      <c r="W30" s="285"/>
      <c r="X30" s="285"/>
      <c r="Y30" s="285"/>
      <c r="Z30" s="285"/>
      <c r="AA30" s="285"/>
      <c r="AB30" s="285"/>
      <c r="AC30" s="285"/>
      <c r="AD30" s="285"/>
      <c r="AE30" s="285"/>
      <c r="AF30" s="285"/>
      <c r="AG30" s="285"/>
      <c r="AH30" s="285"/>
      <c r="AI30" s="285"/>
      <c r="AJ30" s="285"/>
      <c r="AK30" s="285"/>
      <c r="AL30" s="288"/>
      <c r="AM30" s="288"/>
      <c r="AN30" s="288"/>
      <c r="AO30" s="288"/>
    </row>
    <row r="31" spans="1:41" ht="14" x14ac:dyDescent="0.15">
      <c r="A31" s="288"/>
      <c r="B31" s="288"/>
      <c r="C31" s="288"/>
      <c r="D31" s="288"/>
      <c r="E31" s="288"/>
      <c r="F31" s="288"/>
      <c r="G31" s="288"/>
      <c r="H31" s="288"/>
      <c r="I31" s="288"/>
      <c r="J31" s="285"/>
      <c r="K31" s="285"/>
      <c r="L31" s="285"/>
      <c r="M31" s="285"/>
      <c r="N31" s="285"/>
      <c r="O31" s="285"/>
      <c r="P31" s="285"/>
      <c r="Q31" s="285"/>
      <c r="R31" s="285"/>
      <c r="S31" s="285"/>
      <c r="T31" s="285"/>
      <c r="U31" s="285"/>
      <c r="V31" s="285"/>
      <c r="W31" s="285"/>
      <c r="X31" s="285"/>
      <c r="Y31" s="285"/>
      <c r="Z31" s="285"/>
      <c r="AA31" s="285"/>
      <c r="AB31" s="285"/>
      <c r="AC31" s="285"/>
      <c r="AD31" s="285"/>
      <c r="AE31" s="285"/>
      <c r="AF31" s="285"/>
      <c r="AG31" s="285"/>
      <c r="AH31" s="285"/>
      <c r="AI31" s="285"/>
      <c r="AJ31" s="285"/>
      <c r="AK31" s="285"/>
      <c r="AL31" s="288"/>
      <c r="AM31" s="288"/>
      <c r="AN31" s="288"/>
      <c r="AO31" s="288"/>
    </row>
    <row r="32" spans="1:41" ht="14" x14ac:dyDescent="0.15">
      <c r="A32" s="288"/>
      <c r="B32" s="288"/>
      <c r="C32" s="288"/>
      <c r="D32" s="288"/>
      <c r="E32" s="288"/>
      <c r="F32" s="288"/>
      <c r="G32" s="288"/>
      <c r="H32" s="288"/>
      <c r="I32" s="288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285"/>
      <c r="W32" s="285"/>
      <c r="X32" s="285"/>
      <c r="Y32" s="285"/>
      <c r="Z32" s="285"/>
      <c r="AA32" s="285"/>
      <c r="AB32" s="285"/>
      <c r="AC32" s="285"/>
      <c r="AD32" s="285"/>
      <c r="AE32" s="285"/>
      <c r="AF32" s="285"/>
      <c r="AG32" s="285"/>
      <c r="AH32" s="285"/>
      <c r="AI32" s="285"/>
      <c r="AJ32" s="285"/>
      <c r="AK32" s="285"/>
      <c r="AL32" s="288"/>
      <c r="AM32" s="288"/>
      <c r="AN32" s="288"/>
      <c r="AO32" s="288"/>
    </row>
    <row r="33" spans="1:41" ht="14" x14ac:dyDescent="0.15">
      <c r="A33" s="288"/>
      <c r="B33" s="288"/>
      <c r="C33" s="288"/>
      <c r="D33" s="288"/>
      <c r="E33" s="288"/>
      <c r="F33" s="288"/>
      <c r="G33" s="288"/>
      <c r="H33" s="288"/>
      <c r="I33" s="288"/>
      <c r="J33" s="285"/>
      <c r="K33" s="285"/>
      <c r="L33" s="285"/>
      <c r="M33" s="285"/>
      <c r="N33" s="285"/>
      <c r="O33" s="285"/>
      <c r="P33" s="285"/>
      <c r="Q33" s="285"/>
      <c r="R33" s="285"/>
      <c r="S33" s="285"/>
      <c r="T33" s="285"/>
      <c r="U33" s="285"/>
      <c r="V33" s="285"/>
      <c r="W33" s="285"/>
      <c r="X33" s="285"/>
      <c r="Y33" s="285"/>
      <c r="Z33" s="285"/>
      <c r="AA33" s="285"/>
      <c r="AB33" s="285"/>
      <c r="AC33" s="285"/>
      <c r="AD33" s="285"/>
      <c r="AE33" s="285"/>
      <c r="AF33" s="285"/>
      <c r="AG33" s="285"/>
      <c r="AH33" s="285"/>
      <c r="AI33" s="285"/>
      <c r="AJ33" s="285"/>
      <c r="AK33" s="285"/>
      <c r="AL33" s="288"/>
      <c r="AM33" s="288"/>
      <c r="AN33" s="288"/>
      <c r="AO33" s="288"/>
    </row>
    <row r="34" spans="1:41" ht="14" x14ac:dyDescent="0.15">
      <c r="A34" s="288"/>
      <c r="B34" s="288"/>
      <c r="C34" s="288"/>
      <c r="D34" s="288"/>
      <c r="E34" s="288"/>
      <c r="F34" s="288"/>
      <c r="G34" s="288"/>
      <c r="H34" s="288"/>
      <c r="I34" s="288"/>
      <c r="J34" s="285"/>
      <c r="K34" s="285"/>
      <c r="L34" s="285"/>
      <c r="M34" s="285"/>
      <c r="N34" s="285"/>
      <c r="O34" s="285"/>
      <c r="P34" s="285"/>
      <c r="Q34" s="285"/>
      <c r="R34" s="285"/>
      <c r="S34" s="285"/>
      <c r="T34" s="285"/>
      <c r="U34" s="285"/>
      <c r="V34" s="285"/>
      <c r="W34" s="285"/>
      <c r="X34" s="285"/>
      <c r="Y34" s="285"/>
      <c r="Z34" s="285"/>
      <c r="AA34" s="285"/>
      <c r="AB34" s="285"/>
      <c r="AC34" s="285"/>
      <c r="AD34" s="285"/>
      <c r="AE34" s="285"/>
      <c r="AF34" s="285"/>
      <c r="AG34" s="285"/>
      <c r="AH34" s="285"/>
      <c r="AI34" s="285"/>
      <c r="AJ34" s="285"/>
      <c r="AK34" s="285"/>
      <c r="AL34" s="288"/>
      <c r="AM34" s="288"/>
      <c r="AN34" s="288"/>
      <c r="AO34" s="288"/>
    </row>
    <row r="35" spans="1:41" ht="14" x14ac:dyDescent="0.15">
      <c r="A35" s="288"/>
      <c r="B35" s="288"/>
      <c r="C35" s="288"/>
      <c r="D35" s="288"/>
      <c r="E35" s="288"/>
      <c r="F35" s="288"/>
      <c r="G35" s="288"/>
      <c r="H35" s="288"/>
      <c r="I35" s="288"/>
      <c r="J35" s="285"/>
      <c r="K35" s="285"/>
      <c r="L35" s="285"/>
      <c r="M35" s="285"/>
      <c r="N35" s="285"/>
      <c r="O35" s="285"/>
      <c r="P35" s="285"/>
      <c r="Q35" s="285"/>
      <c r="R35" s="285"/>
      <c r="S35" s="285"/>
      <c r="T35" s="285"/>
      <c r="U35" s="285"/>
      <c r="V35" s="285"/>
      <c r="W35" s="285"/>
      <c r="X35" s="285"/>
      <c r="Y35" s="285"/>
      <c r="Z35" s="285"/>
      <c r="AA35" s="285"/>
      <c r="AB35" s="285"/>
      <c r="AC35" s="285"/>
      <c r="AD35" s="285"/>
      <c r="AE35" s="285"/>
      <c r="AF35" s="285"/>
      <c r="AG35" s="285"/>
      <c r="AH35" s="285"/>
      <c r="AI35" s="285"/>
      <c r="AJ35" s="285"/>
      <c r="AK35" s="285"/>
      <c r="AL35" s="288"/>
      <c r="AM35" s="288"/>
      <c r="AN35" s="288"/>
      <c r="AO35" s="288"/>
    </row>
    <row r="36" spans="1:41" ht="14" x14ac:dyDescent="0.15">
      <c r="A36" s="288"/>
      <c r="B36" s="288"/>
      <c r="C36" s="288"/>
      <c r="D36" s="288"/>
      <c r="E36" s="288"/>
      <c r="F36" s="288"/>
      <c r="G36" s="288"/>
      <c r="H36" s="288"/>
      <c r="I36" s="288"/>
      <c r="J36" s="285"/>
      <c r="K36" s="285"/>
      <c r="L36" s="285"/>
      <c r="M36" s="285"/>
      <c r="N36" s="285"/>
      <c r="O36" s="285"/>
      <c r="P36" s="285"/>
      <c r="Q36" s="285"/>
      <c r="R36" s="285"/>
      <c r="S36" s="285"/>
      <c r="T36" s="285"/>
      <c r="U36" s="285"/>
      <c r="V36" s="285"/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  <c r="AH36" s="288"/>
      <c r="AI36" s="288"/>
      <c r="AJ36" s="288"/>
      <c r="AK36" s="288"/>
      <c r="AL36" s="288"/>
      <c r="AM36" s="288"/>
      <c r="AN36" s="288"/>
      <c r="AO36" s="288"/>
    </row>
    <row r="37" spans="1:41" x14ac:dyDescent="0.15">
      <c r="A37" s="288"/>
      <c r="B37" s="288"/>
      <c r="C37" s="288"/>
      <c r="D37" s="288"/>
      <c r="E37" s="288"/>
      <c r="F37" s="288"/>
      <c r="G37" s="288"/>
      <c r="H37" s="288"/>
      <c r="I37" s="288"/>
      <c r="J37" s="288"/>
      <c r="K37" s="288"/>
      <c r="L37" s="288"/>
      <c r="M37" s="288"/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8"/>
      <c r="Y37" s="288"/>
      <c r="Z37" s="288"/>
      <c r="AA37" s="288"/>
      <c r="AB37" s="288"/>
      <c r="AC37" s="288"/>
      <c r="AD37" s="288"/>
      <c r="AE37" s="288"/>
      <c r="AF37" s="288"/>
      <c r="AG37" s="288"/>
      <c r="AH37" s="288"/>
      <c r="AI37" s="288"/>
      <c r="AJ37" s="288"/>
      <c r="AK37" s="288"/>
      <c r="AL37" s="288"/>
      <c r="AM37" s="288"/>
      <c r="AN37" s="288"/>
      <c r="AO37" s="288"/>
    </row>
    <row r="38" spans="1:41" x14ac:dyDescent="0.15">
      <c r="A38" s="288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</row>
    <row r="39" spans="1:41" x14ac:dyDescent="0.15">
      <c r="A39" s="288"/>
      <c r="B39" s="288"/>
      <c r="C39" s="288"/>
      <c r="D39" s="288"/>
      <c r="E39" s="288"/>
      <c r="F39" s="288"/>
      <c r="G39" s="288"/>
      <c r="H39" s="28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8"/>
      <c r="Y39" s="288"/>
      <c r="Z39" s="288"/>
      <c r="AA39" s="288"/>
      <c r="AB39" s="288"/>
      <c r="AC39" s="288"/>
      <c r="AD39" s="288"/>
      <c r="AE39" s="288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</row>
    <row r="40" spans="1:41" x14ac:dyDescent="0.15">
      <c r="A40" s="288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</row>
    <row r="41" spans="1:41" x14ac:dyDescent="0.15">
      <c r="A41" s="288"/>
      <c r="B41" s="288"/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</row>
    <row r="42" spans="1:41" x14ac:dyDescent="0.15">
      <c r="A42" s="288"/>
      <c r="B42" s="288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288"/>
      <c r="AJ42" s="288"/>
      <c r="AK42" s="288"/>
      <c r="AL42" s="288"/>
      <c r="AM42" s="288"/>
      <c r="AN42" s="288"/>
      <c r="AO42" s="288"/>
    </row>
    <row r="43" spans="1:41" x14ac:dyDescent="0.15">
      <c r="A43" s="288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</row>
    <row r="44" spans="1:41" x14ac:dyDescent="0.15">
      <c r="A44" s="288"/>
      <c r="B44" s="288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</row>
    <row r="45" spans="1:41" x14ac:dyDescent="0.15">
      <c r="A45" s="28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</row>
    <row r="46" spans="1:41" x14ac:dyDescent="0.15">
      <c r="A46" s="288"/>
      <c r="B46" s="288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288"/>
      <c r="AJ46" s="288"/>
      <c r="AK46" s="288"/>
      <c r="AL46" s="288"/>
      <c r="AM46" s="288"/>
      <c r="AN46" s="288"/>
      <c r="AO46" s="288"/>
    </row>
    <row r="47" spans="1:41" x14ac:dyDescent="0.15">
      <c r="A47" s="288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</row>
    <row r="48" spans="1:41" x14ac:dyDescent="0.15">
      <c r="A48" s="288"/>
      <c r="B48" s="288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288"/>
      <c r="AJ48" s="288"/>
      <c r="AK48" s="288"/>
      <c r="AL48" s="288"/>
      <c r="AM48" s="288"/>
      <c r="AN48" s="288"/>
      <c r="AO48" s="288"/>
    </row>
    <row r="49" spans="1:41" x14ac:dyDescent="0.15">
      <c r="A49" s="288"/>
      <c r="B49" s="288"/>
      <c r="C49" s="288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88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  <c r="AM49" s="288"/>
      <c r="AN49" s="288"/>
      <c r="AO49" s="288"/>
    </row>
    <row r="50" spans="1:41" x14ac:dyDescent="0.15">
      <c r="A50" s="288"/>
      <c r="B50" s="288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288"/>
      <c r="AJ50" s="288"/>
      <c r="AK50" s="288"/>
      <c r="AL50" s="288"/>
      <c r="AM50" s="288"/>
      <c r="AN50" s="288"/>
      <c r="AO50" s="288"/>
    </row>
  </sheetData>
  <sheetProtection algorithmName="SHA-512" hashValue="2j9ds9v3k9CtEw7/Uogk2nY5VvZcnI06MWMGMKiFTAPf9NEn1xO8hvBqTxfZlS4OGvMD+VTdKmU3eIq+jNaUgw==" saltValue="+R0nxOXkXR4AqsVPa0jwNg==" spinCount="100000" sheet="1" objects="1" scenarios="1"/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5E10D-537E-C241-8120-877B4946FE6D}">
  <sheetPr codeName="Sheet35">
    <tabColor rgb="FFFFD441"/>
  </sheetPr>
  <dimension ref="A1:AY359"/>
  <sheetViews>
    <sheetView zoomScaleNormal="100" zoomScalePageLayoutView="120" workbookViewId="0">
      <selection activeCell="C21" sqref="C21"/>
    </sheetView>
  </sheetViews>
  <sheetFormatPr baseColWidth="10" defaultRowHeight="14" x14ac:dyDescent="0.15"/>
  <cols>
    <col min="1" max="1" width="20.33203125" style="265" customWidth="1"/>
    <col min="2" max="2" width="22.6640625" style="265" bestFit="1" customWidth="1"/>
    <col min="3" max="7" width="12.1640625" style="265" customWidth="1"/>
    <col min="8" max="9" width="12.1640625" style="265" hidden="1" customWidth="1"/>
    <col min="10" max="14" width="12.1640625" style="265" customWidth="1"/>
    <col min="15" max="18" width="12.1640625" style="265" hidden="1" customWidth="1"/>
    <col min="19" max="22" width="12.1640625" style="265" customWidth="1"/>
    <col min="23" max="51" width="7.5" style="265" customWidth="1"/>
    <col min="52" max="16384" width="10.83203125" style="265"/>
  </cols>
  <sheetData>
    <row r="1" spans="1:51" x14ac:dyDescent="0.15">
      <c r="A1" s="265" t="s">
        <v>270</v>
      </c>
    </row>
    <row r="2" spans="1:51" x14ac:dyDescent="0.15">
      <c r="A2" s="267" t="s">
        <v>221</v>
      </c>
    </row>
    <row r="3" spans="1:51" ht="15" thickBot="1" x14ac:dyDescent="0.2"/>
    <row r="4" spans="1:51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</row>
    <row r="5" spans="1:51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</row>
    <row r="6" spans="1:51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</row>
    <row r="7" spans="1:5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  <c r="AN7" s="268"/>
      <c r="AO7" s="268"/>
      <c r="AP7" s="268"/>
      <c r="AQ7" s="268"/>
      <c r="AR7" s="268"/>
      <c r="AS7" s="268"/>
      <c r="AT7" s="268"/>
      <c r="AU7" s="268"/>
      <c r="AV7" s="268"/>
      <c r="AW7" s="268"/>
      <c r="AX7" s="268"/>
      <c r="AY7" s="268"/>
    </row>
    <row r="8" spans="1:51" x14ac:dyDescent="0.15">
      <c r="A8" s="131" t="str">
        <f>'SEQ Oct 2020'!K2</f>
        <v>AGL</v>
      </c>
      <c r="B8" s="132" t="str">
        <f>'SEQ Oct 2020'!L2</f>
        <v>Business Essentials</v>
      </c>
      <c r="C8" s="133">
        <f>IF('SEQ Oct 2020'!BP2=0,91*'SEQ Oct 2020'!M2/100,(91*'SEQ Oct 2020'!M2/100)+'SEQ Oct 2020'!BP2/4)</f>
        <v>99.206545454545449</v>
      </c>
      <c r="D8" s="134">
        <f>IF('SEQ Oct 2020'!O2="",$C$5*'SEQ Oct 2020'!N2/100,IF($C$5&gt;='SEQ Oct 2020'!P2,('SEQ Oct 2020'!P2*'SEQ Oct 2020'!N2/100),($C$5*'SEQ Oct 2020'!N2/100)))</f>
        <v>960.45454545454527</v>
      </c>
      <c r="E8" s="134">
        <f>IF(AND('SEQ Oct 2020'!P2&gt;0,'SEQ Oct 2020'!R2&gt;0),IF($C$5&lt;'SEQ Oct 2020'!P2,0,IF($C$5&lt;=('SEQ Oct 2020'!R2+'SEQ Oct 2020'!P2),(($C$5-'SEQ Oct 2020'!P2)*'SEQ Oct 2020'!Q2/100),(('SEQ Oct 2020'!R2)*'SEQ Oct 2020'!Q2/100))),0)</f>
        <v>0</v>
      </c>
      <c r="F8" s="134">
        <f>IF(AND('SEQ Oct 2020'!R2&gt;0,'SEQ Oct 2020'!T2&gt;0),IF(($C$5&lt;'SEQ Oct 2020'!T2),(0),($C$5-'SEQ Oct 2020'!T2)*'SEQ Oct 2020'!U2/100),IF(AND('SEQ Oct 2020'!R2&gt;0,'SEQ Oct 2020'!T2=""),IF(($C$5&lt;'SEQ Oct 2020'!R2+'SEQ Oct 2020'!P2),(0),(($C$5-('SEQ Oct 2020'!R2+'SEQ Oct 2020'!P2))*'SEQ Oct 2020'!S2/100)),IF(AND('SEQ Oct 2020'!P2&gt;0,'SEQ Oct 2020'!R2=""&gt;0),IF(($C$5&lt;'SEQ Oct 2020'!P2),(0),($C$5-'SEQ Oct 2020'!P2)*'SEQ Oct 2020'!Q2/100),0)))</f>
        <v>0</v>
      </c>
      <c r="G8" s="232">
        <f>SUM(C8:F8)</f>
        <v>1059.6610909090907</v>
      </c>
      <c r="H8" s="239">
        <f t="shared" ref="H8:H23" si="0">(G8-C8)*4</f>
        <v>3841.8181818181811</v>
      </c>
      <c r="I8" s="239">
        <f t="shared" ref="I8:I23" si="1">G8*4</f>
        <v>4238.6443636363629</v>
      </c>
      <c r="J8" s="136">
        <f>I8*1.1</f>
        <v>4662.5087999999996</v>
      </c>
      <c r="K8" s="137">
        <f>'SEQ Oct 2020'!BB2</f>
        <v>0</v>
      </c>
      <c r="L8" s="137">
        <f>'SEQ Oct 2020'!BC2</f>
        <v>0</v>
      </c>
      <c r="M8" s="137">
        <f>'SEQ Oct 2020'!BD2</f>
        <v>0</v>
      </c>
      <c r="N8" s="137">
        <f>'SEQ Oct 2020'!BE2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3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4238.6443636363629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4238.6443636363629</v>
      </c>
      <c r="S8" s="236">
        <f>Q8*1.1</f>
        <v>4662.5087999999996</v>
      </c>
      <c r="T8" s="136">
        <f>R8*1.1</f>
        <v>4662.5087999999996</v>
      </c>
      <c r="U8" s="160">
        <f>'SEQ Oct 2020'!BL2</f>
        <v>0</v>
      </c>
      <c r="V8" s="161" t="str">
        <f>'SEQ Oct 2020'!BM2</f>
        <v>n</v>
      </c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</row>
    <row r="9" spans="1:51" x14ac:dyDescent="0.15">
      <c r="A9" s="131" t="str">
        <f>'SEQ Oct 2020'!K3</f>
        <v>Click Energy</v>
      </c>
      <c r="B9" s="132" t="str">
        <f>'SEQ Oct 2020'!L3</f>
        <v>Click Business Pin</v>
      </c>
      <c r="C9" s="133">
        <f>IF('SEQ Oct 2020'!BP3=0,91*'SEQ Oct 2020'!M3/100,(91*'SEQ Oct 2020'!M3/100)+'SEQ Oct 2020'!BP3/4)</f>
        <v>120.59981818181819</v>
      </c>
      <c r="D9" s="134">
        <f>IF('SEQ Oct 2020'!O3="",$C$5*'SEQ Oct 2020'!N3/100,IF($C$5&gt;='SEQ Oct 2020'!P3,('SEQ Oct 2020'!P3*'SEQ Oct 2020'!N3/100),($C$5*'SEQ Oct 2020'!N3/100)))</f>
        <v>1096.3636363636363</v>
      </c>
      <c r="E9" s="134">
        <f>IF(AND('SEQ Oct 2020'!P3&gt;0,'SEQ Oct 2020'!R3&gt;0),IF($C$5&lt;'SEQ Oct 2020'!P3,0,IF($C$5&lt;=('SEQ Oct 2020'!R3+'SEQ Oct 2020'!P3),(($C$5-'SEQ Oct 2020'!P3)*'SEQ Oct 2020'!Q3/100),(('SEQ Oct 2020'!R3)*'SEQ Oct 2020'!Q3/100))),0)</f>
        <v>0</v>
      </c>
      <c r="F9" s="134">
        <f>IF(AND('SEQ Oct 2020'!R3&gt;0,'SEQ Oct 2020'!T3&gt;0),IF(($C$5&lt;'SEQ Oct 2020'!T3),(0),($C$5-'SEQ Oct 2020'!T3)*'SEQ Oct 2020'!U3/100),IF(AND('SEQ Oct 2020'!R3&gt;0,'SEQ Oct 2020'!T3=""),IF(($C$5&lt;'SEQ Oct 2020'!R3+'SEQ Oct 2020'!P3),(0),(($C$5-('SEQ Oct 2020'!R3+'SEQ Oct 2020'!P3))*'SEQ Oct 2020'!S3/100)),IF(AND('SEQ Oct 2020'!P3&gt;0,'SEQ Oct 2020'!R3=""&gt;0),IF(($C$5&lt;'SEQ Oct 2020'!P3),(0),($C$5-'SEQ Oct 2020'!P3)*'SEQ Oct 2020'!Q3/100),0)))</f>
        <v>0</v>
      </c>
      <c r="G9" s="232">
        <f t="shared" ref="G9:G23" si="3">SUM(C9:F9)</f>
        <v>1216.9634545454544</v>
      </c>
      <c r="H9" s="239">
        <f t="shared" si="0"/>
        <v>4385.454545454545</v>
      </c>
      <c r="I9" s="239">
        <f t="shared" si="1"/>
        <v>4867.8538181818176</v>
      </c>
      <c r="J9" s="136">
        <f t="shared" ref="J9:J23" si="4">I9*1.1</f>
        <v>5354.6391999999996</v>
      </c>
      <c r="K9" s="137">
        <f>'SEQ Oct 2020'!BB3</f>
        <v>0</v>
      </c>
      <c r="L9" s="137">
        <f>'SEQ Oct 2020'!BC3</f>
        <v>0</v>
      </c>
      <c r="M9" s="137">
        <f>'SEQ Oct 2020'!BD3</f>
        <v>0</v>
      </c>
      <c r="N9" s="137">
        <f>'SEQ Oct 2020'!BE3</f>
        <v>0</v>
      </c>
      <c r="O9" s="144" t="str">
        <f t="shared" ref="O9:O23" si="5">IF(SUM(K9:N9)=0,"No discount",IF(K9&gt;0,"Guaranteed off bill",IF(L9&gt;0,"Guaranteed off usage",IF(M9&gt;0,"Pay-on-time off bill","Pay-on-time off usage"))))</f>
        <v>No discount</v>
      </c>
      <c r="P9" s="226" t="str">
        <f t="shared" si="2"/>
        <v>Exclusive</v>
      </c>
      <c r="Q9" s="240">
        <f t="shared" ref="Q9:Q2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4867.8538181818176</v>
      </c>
      <c r="R9" s="240">
        <f t="shared" ref="R9:R2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4867.8538181818176</v>
      </c>
      <c r="S9" s="136">
        <f t="shared" ref="S9:T23" si="8">Q9*1.1</f>
        <v>5354.6391999999996</v>
      </c>
      <c r="T9" s="136">
        <f t="shared" si="8"/>
        <v>5354.6391999999996</v>
      </c>
      <c r="U9" s="160">
        <f>'SEQ Oct 2020'!BL3</f>
        <v>0</v>
      </c>
      <c r="V9" s="161" t="str">
        <f>'SEQ Oct 2020'!BM3</f>
        <v>n</v>
      </c>
      <c r="W9" s="268"/>
      <c r="X9" s="268"/>
      <c r="Y9" s="268"/>
      <c r="Z9" s="268"/>
      <c r="AA9" s="268"/>
      <c r="AB9" s="268"/>
      <c r="AC9" s="268"/>
      <c r="AD9" s="268"/>
      <c r="AE9" s="268"/>
      <c r="AF9" s="268"/>
      <c r="AG9" s="268"/>
      <c r="AH9" s="268"/>
      <c r="AI9" s="268"/>
      <c r="AJ9" s="268"/>
      <c r="AK9" s="268"/>
      <c r="AL9" s="268"/>
      <c r="AM9" s="268"/>
      <c r="AN9" s="268"/>
      <c r="AO9" s="268"/>
      <c r="AP9" s="268"/>
      <c r="AQ9" s="268"/>
      <c r="AR9" s="268"/>
      <c r="AS9" s="268"/>
      <c r="AT9" s="268"/>
      <c r="AU9" s="268"/>
      <c r="AV9" s="268"/>
      <c r="AW9" s="268"/>
      <c r="AX9" s="268"/>
      <c r="AY9" s="268"/>
    </row>
    <row r="10" spans="1:51" x14ac:dyDescent="0.15">
      <c r="A10" s="131" t="str">
        <f>'SEQ Oct 2020'!K4</f>
        <v>Diamond Energy</v>
      </c>
      <c r="B10" s="132" t="str">
        <f>'SEQ Oct 2020'!L4</f>
        <v>Renewable Saver POT</v>
      </c>
      <c r="C10" s="133">
        <f>IF('SEQ Oct 2020'!BP4=0,91*'SEQ Oct 2020'!M4/100,(91*'SEQ Oct 2020'!M4/100)+'SEQ Oct 2020'!BP4/4)</f>
        <v>117.84499999999998</v>
      </c>
      <c r="D10" s="134">
        <f>IF('SEQ Oct 2020'!O4="",$C$5*'SEQ Oct 2020'!N4/100,IF($C$5&gt;='SEQ Oct 2020'!P4,('SEQ Oct 2020'!P4*'SEQ Oct 2020'!N4/100),($C$5*'SEQ Oct 2020'!N4/100)))</f>
        <v>1220.9090909090908</v>
      </c>
      <c r="E10" s="134">
        <f>IF(AND('SEQ Oct 2020'!P4&gt;0,'SEQ Oct 2020'!R4&gt;0),IF($C$5&lt;'SEQ Oct 2020'!P4,0,IF($C$5&lt;=('SEQ Oct 2020'!R4+'SEQ Oct 2020'!P4),(($C$5-'SEQ Oct 2020'!P4)*'SEQ Oct 2020'!Q4/100),(('SEQ Oct 2020'!R4)*'SEQ Oct 2020'!Q4/100))),0)</f>
        <v>0</v>
      </c>
      <c r="F10" s="134">
        <f>IF(AND('SEQ Oct 2020'!R4&gt;0,'SEQ Oct 2020'!T4&gt;0),IF(($C$5&lt;'SEQ Oct 2020'!T4),(0),($C$5-'SEQ Oct 2020'!T4)*'SEQ Oct 2020'!U4/100),IF(AND('SEQ Oct 2020'!R4&gt;0,'SEQ Oct 2020'!T4=""),IF(($C$5&lt;'SEQ Oct 2020'!R4+'SEQ Oct 2020'!P4),(0),(($C$5-('SEQ Oct 2020'!R4+'SEQ Oct 2020'!P4))*'SEQ Oct 2020'!S4/100)),IF(AND('SEQ Oct 2020'!P4&gt;0,'SEQ Oct 2020'!R4=""&gt;0),IF(($C$5&lt;'SEQ Oct 2020'!P4),(0),($C$5-'SEQ Oct 2020'!P4)*'SEQ Oct 2020'!Q4/100),0)))</f>
        <v>0</v>
      </c>
      <c r="G10" s="232">
        <f t="shared" si="3"/>
        <v>1338.7540909090908</v>
      </c>
      <c r="H10" s="239">
        <f t="shared" si="0"/>
        <v>4883.6363636363631</v>
      </c>
      <c r="I10" s="239">
        <f t="shared" si="1"/>
        <v>5355.0163636363632</v>
      </c>
      <c r="J10" s="136">
        <f t="shared" si="4"/>
        <v>5890.518</v>
      </c>
      <c r="K10" s="137">
        <f>'SEQ Oct 2020'!BB4</f>
        <v>0</v>
      </c>
      <c r="L10" s="137">
        <f>'SEQ Oct 2020'!BC4</f>
        <v>0</v>
      </c>
      <c r="M10" s="137">
        <f>'SEQ Oct 2020'!BD4</f>
        <v>7</v>
      </c>
      <c r="N10" s="137">
        <f>'SEQ Oct 2020'!BE4</f>
        <v>0</v>
      </c>
      <c r="O10" s="144" t="str">
        <f t="shared" si="5"/>
        <v>Pay-on-time off bill</v>
      </c>
      <c r="P10" s="226" t="str">
        <f t="shared" si="2"/>
        <v>Exclusive</v>
      </c>
      <c r="Q10" s="240">
        <f t="shared" si="6"/>
        <v>5355.0163636363632</v>
      </c>
      <c r="R10" s="240">
        <f t="shared" si="7"/>
        <v>4980.1652181818181</v>
      </c>
      <c r="S10" s="136">
        <f t="shared" si="8"/>
        <v>5890.518</v>
      </c>
      <c r="T10" s="136">
        <f t="shared" si="8"/>
        <v>5478.18174</v>
      </c>
      <c r="U10" s="160">
        <f>'SEQ Oct 2020'!BL4</f>
        <v>0</v>
      </c>
      <c r="V10" s="161" t="str">
        <f>'SEQ Oct 2020'!BM4</f>
        <v>n</v>
      </c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268"/>
      <c r="AO10" s="268"/>
      <c r="AP10" s="268"/>
      <c r="AQ10" s="268"/>
      <c r="AR10" s="268"/>
      <c r="AS10" s="268"/>
      <c r="AT10" s="268"/>
      <c r="AU10" s="268"/>
      <c r="AV10" s="268"/>
      <c r="AW10" s="268"/>
      <c r="AX10" s="268"/>
      <c r="AY10" s="268"/>
    </row>
    <row r="11" spans="1:51" x14ac:dyDescent="0.15">
      <c r="A11" s="131" t="str">
        <f>'SEQ Oct 2020'!K5</f>
        <v>EnergyAustralia</v>
      </c>
      <c r="B11" s="132" t="str">
        <f>'SEQ Oct 2020'!L5</f>
        <v>Total Plan</v>
      </c>
      <c r="C11" s="133">
        <f>IF('SEQ Oct 2020'!BP5=0,91*'SEQ Oct 2020'!M5/100,(91*'SEQ Oct 2020'!M5/100)+'SEQ Oct 2020'!BP5/4)</f>
        <v>104.64999999999998</v>
      </c>
      <c r="D11" s="134">
        <f>IF('SEQ Oct 2020'!O5="",$C$5*'SEQ Oct 2020'!N5/100,IF($C$5&gt;='SEQ Oct 2020'!P5,('SEQ Oct 2020'!P5*'SEQ Oct 2020'!N5/100),($C$5*'SEQ Oct 2020'!N5/100)))</f>
        <v>1204.090909090909</v>
      </c>
      <c r="E11" s="134">
        <f>IF(AND('SEQ Oct 2020'!P5&gt;0,'SEQ Oct 2020'!R5&gt;0),IF($C$5&lt;'SEQ Oct 2020'!P5,0,IF($C$5&lt;=('SEQ Oct 2020'!R5+'SEQ Oct 2020'!P5),(($C$5-'SEQ Oct 2020'!P5)*'SEQ Oct 2020'!Q5/100),(('SEQ Oct 2020'!R5)*'SEQ Oct 2020'!Q5/100))),0)</f>
        <v>0</v>
      </c>
      <c r="F11" s="134">
        <f>IF(AND('SEQ Oct 2020'!R5&gt;0,'SEQ Oct 2020'!T5&gt;0),IF(($C$5&lt;'SEQ Oct 2020'!T5),(0),($C$5-'SEQ Oct 2020'!T5)*'SEQ Oct 2020'!U5/100),IF(AND('SEQ Oct 2020'!R5&gt;0,'SEQ Oct 2020'!T5=""),IF(($C$5&lt;'SEQ Oct 2020'!R5+'SEQ Oct 2020'!P5),(0),(($C$5-('SEQ Oct 2020'!R5+'SEQ Oct 2020'!P5))*'SEQ Oct 2020'!S5/100)),IF(AND('SEQ Oct 2020'!P5&gt;0,'SEQ Oct 2020'!R5=""&gt;0),IF(($C$5&lt;'SEQ Oct 2020'!P5),(0),($C$5-'SEQ Oct 2020'!P5)*'SEQ Oct 2020'!Q5/100),0)))</f>
        <v>0</v>
      </c>
      <c r="G11" s="232">
        <f t="shared" si="3"/>
        <v>1308.7409090909091</v>
      </c>
      <c r="H11" s="239">
        <f t="shared" si="0"/>
        <v>4816.363636363636</v>
      </c>
      <c r="I11" s="239">
        <f t="shared" si="1"/>
        <v>5234.9636363636364</v>
      </c>
      <c r="J11" s="136">
        <f t="shared" si="4"/>
        <v>5758.4600000000009</v>
      </c>
      <c r="K11" s="137">
        <f>'SEQ Oct 2020'!BB5</f>
        <v>13</v>
      </c>
      <c r="L11" s="137">
        <f>'SEQ Oct 2020'!BC5</f>
        <v>0</v>
      </c>
      <c r="M11" s="137">
        <f>'SEQ Oct 2020'!BD5</f>
        <v>0</v>
      </c>
      <c r="N11" s="137">
        <f>'SEQ Oct 2020'!BE5</f>
        <v>0</v>
      </c>
      <c r="O11" s="144" t="str">
        <f t="shared" si="5"/>
        <v>Guaranteed off bill</v>
      </c>
      <c r="P11" s="226" t="str">
        <f t="shared" si="2"/>
        <v>Exclusive</v>
      </c>
      <c r="Q11" s="240">
        <f t="shared" si="6"/>
        <v>4554.4183636363632</v>
      </c>
      <c r="R11" s="240">
        <f t="shared" si="7"/>
        <v>4554.4183636363632</v>
      </c>
      <c r="S11" s="136">
        <f t="shared" si="8"/>
        <v>5009.8602000000001</v>
      </c>
      <c r="T11" s="136">
        <f t="shared" si="8"/>
        <v>5009.8602000000001</v>
      </c>
      <c r="U11" s="160">
        <f>'SEQ Oct 2020'!BL5</f>
        <v>0</v>
      </c>
      <c r="V11" s="161" t="str">
        <f>'SEQ Oct 2020'!BM5</f>
        <v>n</v>
      </c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68"/>
      <c r="AW11" s="268"/>
      <c r="AX11" s="268"/>
      <c r="AY11" s="268"/>
    </row>
    <row r="12" spans="1:51" x14ac:dyDescent="0.15">
      <c r="A12" s="131" t="str">
        <f>'SEQ Oct 2020'!K6</f>
        <v>Origin Energy</v>
      </c>
      <c r="B12" s="132" t="str">
        <f>'SEQ Oct 2020'!L6</f>
        <v xml:space="preserve">Flexi </v>
      </c>
      <c r="C12" s="133">
        <f>IF('SEQ Oct 2020'!BP6=0,91*'SEQ Oct 2020'!M6/100,(91*'SEQ Oct 2020'!M6/100)+'SEQ Oct 2020'!BP6/4)</f>
        <v>106.12254545454545</v>
      </c>
      <c r="D12" s="134">
        <f>IF('SEQ Oct 2020'!O6="",$C$5*'SEQ Oct 2020'!N6/100,IF($C$5&gt;='SEQ Oct 2020'!P6,('SEQ Oct 2020'!P6*'SEQ Oct 2020'!N6/100),($C$5*'SEQ Oct 2020'!N6/100)))</f>
        <v>1202.7272727272727</v>
      </c>
      <c r="E12" s="134">
        <f>IF(AND('SEQ Oct 2020'!P6&gt;0,'SEQ Oct 2020'!R6&gt;0),IF($C$5&lt;'SEQ Oct 2020'!P6,0,IF($C$5&lt;=('SEQ Oct 2020'!R6+'SEQ Oct 2020'!P6),(($C$5-'SEQ Oct 2020'!P6)*'SEQ Oct 2020'!Q6/100),(('SEQ Oct 2020'!R6)*'SEQ Oct 2020'!Q6/100))),0)</f>
        <v>0</v>
      </c>
      <c r="F12" s="134">
        <f>IF(AND('SEQ Oct 2020'!R6&gt;0,'SEQ Oct 2020'!T6&gt;0),IF(($C$5&lt;'SEQ Oct 2020'!T6),(0),($C$5-'SEQ Oct 2020'!T6)*'SEQ Oct 2020'!U6/100),IF(AND('SEQ Oct 2020'!R6&gt;0,'SEQ Oct 2020'!T6=""),IF(($C$5&lt;'SEQ Oct 2020'!R6+'SEQ Oct 2020'!P6),(0),(($C$5-('SEQ Oct 2020'!R6+'SEQ Oct 2020'!P6))*'SEQ Oct 2020'!S6/100)),IF(AND('SEQ Oct 2020'!P6&gt;0,'SEQ Oct 2020'!R6=""&gt;0),IF(($C$5&lt;'SEQ Oct 2020'!P6),(0),($C$5-'SEQ Oct 2020'!P6)*'SEQ Oct 2020'!Q6/100),0)))</f>
        <v>0</v>
      </c>
      <c r="G12" s="232">
        <f t="shared" si="3"/>
        <v>1308.8498181818181</v>
      </c>
      <c r="H12" s="239">
        <f t="shared" si="0"/>
        <v>4810.909090909091</v>
      </c>
      <c r="I12" s="239">
        <f t="shared" si="1"/>
        <v>5235.3992727272725</v>
      </c>
      <c r="J12" s="136">
        <f t="shared" si="4"/>
        <v>5758.9392000000007</v>
      </c>
      <c r="K12" s="137">
        <f>'SEQ Oct 2020'!BB6</f>
        <v>12</v>
      </c>
      <c r="L12" s="137">
        <f>'SEQ Oct 2020'!BC6</f>
        <v>0</v>
      </c>
      <c r="M12" s="137">
        <f>'SEQ Oct 2020'!BD6</f>
        <v>0</v>
      </c>
      <c r="N12" s="137">
        <f>'SEQ Oct 2020'!BE6</f>
        <v>0</v>
      </c>
      <c r="O12" s="144" t="str">
        <f t="shared" si="5"/>
        <v>Guaranteed off bill</v>
      </c>
      <c r="P12" s="226" t="str">
        <f t="shared" si="2"/>
        <v>Inclusive</v>
      </c>
      <c r="Q12" s="240">
        <f t="shared" si="6"/>
        <v>4607.1513599999998</v>
      </c>
      <c r="R12" s="240">
        <f t="shared" si="7"/>
        <v>4607.1513599999998</v>
      </c>
      <c r="S12" s="136">
        <f t="shared" si="8"/>
        <v>5067.8664960000006</v>
      </c>
      <c r="T12" s="136">
        <f t="shared" si="8"/>
        <v>5067.8664960000006</v>
      </c>
      <c r="U12" s="160">
        <f>'SEQ Oct 2020'!BL6</f>
        <v>0</v>
      </c>
      <c r="V12" s="161" t="str">
        <f>'SEQ Oct 2020'!BM6</f>
        <v>n</v>
      </c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8"/>
      <c r="AX12" s="268"/>
      <c r="AY12" s="268"/>
    </row>
    <row r="13" spans="1:51" x14ac:dyDescent="0.15">
      <c r="A13" s="131" t="str">
        <f>'SEQ Oct 2020'!K7</f>
        <v>Powerdirect</v>
      </c>
      <c r="B13" s="132" t="str">
        <f>'SEQ Oct 2020'!L7</f>
        <v>Business Rate Saver</v>
      </c>
      <c r="C13" s="133">
        <f>IF('SEQ Oct 2020'!BP7=0,91*'SEQ Oct 2020'!M7/100,(91*'SEQ Oct 2020'!M7/100)+'SEQ Oct 2020'!BP7/4)</f>
        <v>105.33663636363636</v>
      </c>
      <c r="D13" s="134">
        <f>IF('SEQ Oct 2020'!O7="",$C$5*'SEQ Oct 2020'!N7/100,IF($C$5&gt;='SEQ Oct 2020'!P7,('SEQ Oct 2020'!P7*'SEQ Oct 2020'!N7/100),($C$5*'SEQ Oct 2020'!N7/100)))</f>
        <v>1019.5454545454545</v>
      </c>
      <c r="E13" s="134">
        <f>IF(AND('SEQ Oct 2020'!P7&gt;0,'SEQ Oct 2020'!R7&gt;0),IF($C$5&lt;'SEQ Oct 2020'!P7,0,IF($C$5&lt;=('SEQ Oct 2020'!R7+'SEQ Oct 2020'!P7),(($C$5-'SEQ Oct 2020'!P7)*'SEQ Oct 2020'!Q7/100),(('SEQ Oct 2020'!R7)*'SEQ Oct 2020'!Q7/100))),0)</f>
        <v>0</v>
      </c>
      <c r="F13" s="134">
        <f>IF(AND('SEQ Oct 2020'!R7&gt;0,'SEQ Oct 2020'!T7&gt;0),IF(($C$5&lt;'SEQ Oct 2020'!T7),(0),($C$5-'SEQ Oct 2020'!T7)*'SEQ Oct 2020'!U7/100),IF(AND('SEQ Oct 2020'!R7&gt;0,'SEQ Oct 2020'!T7=""),IF(($C$5&lt;'SEQ Oct 2020'!R7+'SEQ Oct 2020'!P7),(0),(($C$5-('SEQ Oct 2020'!R7+'SEQ Oct 2020'!P7))*'SEQ Oct 2020'!S7/100)),IF(AND('SEQ Oct 2020'!P7&gt;0,'SEQ Oct 2020'!R7=""&gt;0),IF(($C$5&lt;'SEQ Oct 2020'!P7),(0),($C$5-'SEQ Oct 2020'!P7)*'SEQ Oct 2020'!Q7/100),0)))</f>
        <v>0</v>
      </c>
      <c r="G13" s="232">
        <f t="shared" si="3"/>
        <v>1124.8820909090909</v>
      </c>
      <c r="H13" s="239">
        <f t="shared" si="0"/>
        <v>4078.1818181818185</v>
      </c>
      <c r="I13" s="239">
        <f t="shared" si="1"/>
        <v>4499.5283636363638</v>
      </c>
      <c r="J13" s="136">
        <f t="shared" si="4"/>
        <v>4949.4812000000002</v>
      </c>
      <c r="K13" s="137">
        <f>'SEQ Oct 2020'!BB7</f>
        <v>0</v>
      </c>
      <c r="L13" s="137">
        <f>'SEQ Oct 2020'!BC7</f>
        <v>0</v>
      </c>
      <c r="M13" s="137">
        <f>'SEQ Oct 2020'!BD7</f>
        <v>0</v>
      </c>
      <c r="N13" s="137">
        <f>'SEQ Oct 2020'!BE7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4499.5283636363638</v>
      </c>
      <c r="R13" s="240">
        <f t="shared" si="7"/>
        <v>4499.5283636363638</v>
      </c>
      <c r="S13" s="136">
        <f t="shared" si="8"/>
        <v>4949.4812000000002</v>
      </c>
      <c r="T13" s="136">
        <f t="shared" si="8"/>
        <v>4949.4812000000002</v>
      </c>
      <c r="U13" s="160">
        <f>'SEQ Oct 2020'!BL7</f>
        <v>0</v>
      </c>
      <c r="V13" s="161" t="str">
        <f>'SEQ Oct 2020'!BM7</f>
        <v>n</v>
      </c>
      <c r="W13" s="268"/>
      <c r="X13" s="268"/>
      <c r="Y13" s="268"/>
      <c r="Z13" s="268"/>
      <c r="AA13" s="268"/>
      <c r="AB13" s="268"/>
      <c r="AC13" s="268"/>
      <c r="AD13" s="268"/>
      <c r="AE13" s="268"/>
      <c r="AF13" s="268"/>
      <c r="AG13" s="268"/>
      <c r="AH13" s="268"/>
      <c r="AI13" s="268"/>
      <c r="AJ13" s="268"/>
      <c r="AK13" s="268"/>
      <c r="AL13" s="268"/>
      <c r="AM13" s="268"/>
      <c r="AN13" s="268"/>
      <c r="AO13" s="268"/>
      <c r="AP13" s="268"/>
      <c r="AQ13" s="268"/>
      <c r="AR13" s="268"/>
      <c r="AS13" s="268"/>
      <c r="AT13" s="268"/>
      <c r="AU13" s="268"/>
      <c r="AV13" s="268"/>
      <c r="AW13" s="268"/>
      <c r="AX13" s="268"/>
      <c r="AY13" s="268"/>
    </row>
    <row r="14" spans="1:51" x14ac:dyDescent="0.15">
      <c r="A14" s="131" t="str">
        <f>'SEQ Oct 2020'!K8</f>
        <v>Powershop</v>
      </c>
      <c r="B14" s="132" t="str">
        <f>'SEQ Oct 2020'!L8</f>
        <v>Shopper with Mega Pack</v>
      </c>
      <c r="C14" s="133">
        <f>IF('SEQ Oct 2020'!BP8=0,91*'SEQ Oct 2020'!M8/100,(91*'SEQ Oct 2020'!M8/100)+'SEQ Oct 2020'!BP8/4)</f>
        <v>131.768</v>
      </c>
      <c r="D14" s="134">
        <f>IF('SEQ Oct 2020'!O8="",$C$5*'SEQ Oct 2020'!N8/100,IF($C$5&gt;='SEQ Oct 2020'!P8,('SEQ Oct 2020'!P8*'SEQ Oct 2020'!N8/100),($C$5*'SEQ Oct 2020'!N8/100)))</f>
        <v>1040.909090909091</v>
      </c>
      <c r="E14" s="134">
        <f>IF(AND('SEQ Oct 2020'!P8&gt;0,'SEQ Oct 2020'!R8&gt;0),IF($C$5&lt;'SEQ Oct 2020'!P8,0,IF($C$5&lt;=('SEQ Oct 2020'!R8+'SEQ Oct 2020'!P8),(($C$5-'SEQ Oct 2020'!P8)*'SEQ Oct 2020'!Q8/100),(('SEQ Oct 2020'!R8)*'SEQ Oct 2020'!Q8/100))),0)</f>
        <v>0</v>
      </c>
      <c r="F14" s="134">
        <f>IF(AND('SEQ Oct 2020'!R8&gt;0,'SEQ Oct 2020'!T8&gt;0),IF(($C$5&lt;'SEQ Oct 2020'!T8),(0),($C$5-'SEQ Oct 2020'!T8)*'SEQ Oct 2020'!U8/100),IF(AND('SEQ Oct 2020'!R8&gt;0,'SEQ Oct 2020'!T8=""),IF(($C$5&lt;'SEQ Oct 2020'!R8+'SEQ Oct 2020'!P8),(0),(($C$5-('SEQ Oct 2020'!R8+'SEQ Oct 2020'!P8))*'SEQ Oct 2020'!S8/100)),IF(AND('SEQ Oct 2020'!P8&gt;0,'SEQ Oct 2020'!R8=""&gt;0),IF(($C$5&lt;'SEQ Oct 2020'!P8),(0),($C$5-'SEQ Oct 2020'!P8)*'SEQ Oct 2020'!Q8/100),0)))</f>
        <v>0</v>
      </c>
      <c r="G14" s="232">
        <f t="shared" si="3"/>
        <v>1172.677090909091</v>
      </c>
      <c r="H14" s="239">
        <f t="shared" si="0"/>
        <v>4163.636363636364</v>
      </c>
      <c r="I14" s="239">
        <f t="shared" si="1"/>
        <v>4690.7083636363641</v>
      </c>
      <c r="J14" s="136">
        <f t="shared" si="4"/>
        <v>5159.7792000000009</v>
      </c>
      <c r="K14" s="137">
        <f>'SEQ Oct 2020'!BB8</f>
        <v>0</v>
      </c>
      <c r="L14" s="137">
        <f>'SEQ Oct 2020'!BC8</f>
        <v>0</v>
      </c>
      <c r="M14" s="137">
        <f>'SEQ Oct 2020'!BD8</f>
        <v>6</v>
      </c>
      <c r="N14" s="137">
        <f>'SEQ Oct 2020'!BE8</f>
        <v>0</v>
      </c>
      <c r="O14" s="144" t="str">
        <f t="shared" si="5"/>
        <v>Pay-on-time off bill</v>
      </c>
      <c r="P14" s="226" t="str">
        <f t="shared" si="2"/>
        <v>Inclusive</v>
      </c>
      <c r="Q14" s="240">
        <f t="shared" si="6"/>
        <v>4690.7083636363641</v>
      </c>
      <c r="R14" s="240">
        <f t="shared" si="7"/>
        <v>4409.2658618181822</v>
      </c>
      <c r="S14" s="136">
        <f t="shared" si="8"/>
        <v>5159.7792000000009</v>
      </c>
      <c r="T14" s="136">
        <f t="shared" si="8"/>
        <v>4850.1924480000007</v>
      </c>
      <c r="U14" s="160">
        <f>'SEQ Oct 2020'!BL8</f>
        <v>0</v>
      </c>
      <c r="V14" s="161" t="str">
        <f>'SEQ Oct 2020'!BM8</f>
        <v>n</v>
      </c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8"/>
      <c r="AH14" s="268"/>
      <c r="AI14" s="268"/>
      <c r="AJ14" s="268"/>
      <c r="AK14" s="268"/>
      <c r="AL14" s="268"/>
      <c r="AM14" s="268"/>
      <c r="AN14" s="268"/>
      <c r="AO14" s="268"/>
      <c r="AP14" s="268"/>
      <c r="AQ14" s="268"/>
      <c r="AR14" s="268"/>
      <c r="AS14" s="268"/>
      <c r="AT14" s="268"/>
      <c r="AU14" s="268"/>
      <c r="AV14" s="268"/>
      <c r="AW14" s="268"/>
      <c r="AX14" s="268"/>
      <c r="AY14" s="268"/>
    </row>
    <row r="15" spans="1:51" x14ac:dyDescent="0.15">
      <c r="A15" s="131" t="str">
        <f>'SEQ Oct 2020'!K9</f>
        <v>Energy Locals</v>
      </c>
      <c r="B15" s="132" t="str">
        <f>'SEQ Oct 2020'!L9</f>
        <v>Business Member</v>
      </c>
      <c r="C15" s="133">
        <f>IF('SEQ Oct 2020'!BP9=0,91*'SEQ Oct 2020'!M9/100,(91*'SEQ Oct 2020'!M9/100)+'SEQ Oct 2020'!BP9/4)</f>
        <v>134.76363636363635</v>
      </c>
      <c r="D15" s="134">
        <f>IF('SEQ Oct 2020'!O9="",$C$5*'SEQ Oct 2020'!N9/100,IF($C$5&gt;='SEQ Oct 2020'!P9,('SEQ Oct 2020'!P9*'SEQ Oct 2020'!N9/100),($C$5*'SEQ Oct 2020'!N9/100)))</f>
        <v>909.09090909090901</v>
      </c>
      <c r="E15" s="134">
        <f>IF(AND('SEQ Oct 2020'!P9&gt;0,'SEQ Oct 2020'!R9&gt;0),IF($C$5&lt;'SEQ Oct 2020'!P9,0,IF($C$5&lt;=('SEQ Oct 2020'!R9+'SEQ Oct 2020'!P9),(($C$5-'SEQ Oct 2020'!P9)*'SEQ Oct 2020'!Q9/100),(('SEQ Oct 2020'!R9)*'SEQ Oct 2020'!Q9/100))),0)</f>
        <v>0</v>
      </c>
      <c r="F15" s="134">
        <f>IF(AND('SEQ Oct 2020'!R9&gt;0,'SEQ Oct 2020'!T9&gt;0),IF(($C$5&lt;'SEQ Oct 2020'!T9),(0),($C$5-'SEQ Oct 2020'!T9)*'SEQ Oct 2020'!U9/100),IF(AND('SEQ Oct 2020'!R9&gt;0,'SEQ Oct 2020'!T9=""),IF(($C$5&lt;'SEQ Oct 2020'!R9+'SEQ Oct 2020'!P9),(0),(($C$5-('SEQ Oct 2020'!R9+'SEQ Oct 2020'!P9))*'SEQ Oct 2020'!S9/100)),IF(AND('SEQ Oct 2020'!P9&gt;0,'SEQ Oct 2020'!R9=""&gt;0),IF(($C$5&lt;'SEQ Oct 2020'!P9),(0),($C$5-'SEQ Oct 2020'!P9)*'SEQ Oct 2020'!Q9/100),0)))</f>
        <v>0</v>
      </c>
      <c r="G15" s="232">
        <f t="shared" si="3"/>
        <v>1043.8545454545454</v>
      </c>
      <c r="H15" s="239">
        <f t="shared" si="0"/>
        <v>3636.363636363636</v>
      </c>
      <c r="I15" s="239">
        <f t="shared" si="1"/>
        <v>4175.4181818181814</v>
      </c>
      <c r="J15" s="136">
        <f t="shared" si="4"/>
        <v>4592.96</v>
      </c>
      <c r="K15" s="137">
        <f>'SEQ Oct 2020'!BB9</f>
        <v>0</v>
      </c>
      <c r="L15" s="137">
        <f>'SEQ Oct 2020'!BC9</f>
        <v>0</v>
      </c>
      <c r="M15" s="137">
        <f>'SEQ Oct 2020'!BD9</f>
        <v>0</v>
      </c>
      <c r="N15" s="137">
        <f>'SEQ Oct 2020'!BE9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4175.4181818181814</v>
      </c>
      <c r="R15" s="240">
        <f t="shared" si="7"/>
        <v>4175.4181818181814</v>
      </c>
      <c r="S15" s="136">
        <f t="shared" si="8"/>
        <v>4592.96</v>
      </c>
      <c r="T15" s="136">
        <f t="shared" si="8"/>
        <v>4592.96</v>
      </c>
      <c r="U15" s="160">
        <f>'SEQ Oct 2020'!BL9</f>
        <v>0</v>
      </c>
      <c r="V15" s="161" t="str">
        <f>'SEQ Oct 2020'!BM9</f>
        <v>n</v>
      </c>
      <c r="W15" s="268"/>
      <c r="X15" s="268"/>
      <c r="Y15" s="268"/>
      <c r="Z15" s="268"/>
      <c r="AA15" s="268"/>
      <c r="AB15" s="268"/>
      <c r="AC15" s="268"/>
      <c r="AD15" s="268"/>
      <c r="AE15" s="268"/>
      <c r="AF15" s="268"/>
      <c r="AG15" s="268"/>
      <c r="AH15" s="268"/>
      <c r="AI15" s="268"/>
      <c r="AJ15" s="268"/>
      <c r="AK15" s="268"/>
      <c r="AL15" s="268"/>
      <c r="AM15" s="268"/>
      <c r="AN15" s="268"/>
      <c r="AO15" s="268"/>
      <c r="AP15" s="268"/>
      <c r="AQ15" s="268"/>
      <c r="AR15" s="268"/>
      <c r="AS15" s="268"/>
      <c r="AT15" s="268"/>
      <c r="AU15" s="268"/>
      <c r="AV15" s="268"/>
      <c r="AW15" s="268"/>
      <c r="AX15" s="268"/>
      <c r="AY15" s="268"/>
    </row>
    <row r="16" spans="1:51" x14ac:dyDescent="0.15">
      <c r="A16" s="131" t="str">
        <f>'SEQ Oct 2020'!K10</f>
        <v>Simply Energy</v>
      </c>
      <c r="B16" s="132" t="str">
        <f>'SEQ Oct 2020'!L10</f>
        <v>Business Saver</v>
      </c>
      <c r="C16" s="133">
        <f>IF('SEQ Oct 2020'!BP10=0,91*'SEQ Oct 2020'!M10/100,(91*'SEQ Oct 2020'!M10/100)+'SEQ Oct 2020'!BP10/4)</f>
        <v>104.26118181818181</v>
      </c>
      <c r="D16" s="134">
        <f>IF('SEQ Oct 2020'!O10="",$C$5*'SEQ Oct 2020'!N10/100,IF($C$5&gt;='SEQ Oct 2020'!P10,('SEQ Oct 2020'!P10*'SEQ Oct 2020'!N10/100),($C$5*'SEQ Oct 2020'!N10/100)))</f>
        <v>1204.5454545454545</v>
      </c>
      <c r="E16" s="134">
        <f>IF(AND('SEQ Oct 2020'!P10&gt;0,'SEQ Oct 2020'!R10&gt;0),IF($C$5&lt;'SEQ Oct 2020'!P10,0,IF($C$5&lt;=('SEQ Oct 2020'!R10+'SEQ Oct 2020'!P10),(($C$5-'SEQ Oct 2020'!P10)*'SEQ Oct 2020'!Q10/100),(('SEQ Oct 2020'!R10)*'SEQ Oct 2020'!Q10/100))),0)</f>
        <v>0</v>
      </c>
      <c r="F16" s="134">
        <f>IF(AND('SEQ Oct 2020'!R10&gt;0,'SEQ Oct 2020'!T10&gt;0),IF(($C$5&lt;'SEQ Oct 2020'!T10),(0),($C$5-'SEQ Oct 2020'!T10)*'SEQ Oct 2020'!U10/100),IF(AND('SEQ Oct 2020'!R10&gt;0,'SEQ Oct 2020'!T10=""),IF(($C$5&lt;'SEQ Oct 2020'!R10+'SEQ Oct 2020'!P10),(0),(($C$5-('SEQ Oct 2020'!R10+'SEQ Oct 2020'!P10))*'SEQ Oct 2020'!S10/100)),IF(AND('SEQ Oct 2020'!P10&gt;0,'SEQ Oct 2020'!R10=""&gt;0),IF(($C$5&lt;'SEQ Oct 2020'!P10),(0),($C$5-'SEQ Oct 2020'!P10)*'SEQ Oct 2020'!Q10/100),0)))</f>
        <v>0</v>
      </c>
      <c r="G16" s="232">
        <f t="shared" si="3"/>
        <v>1308.8066363636362</v>
      </c>
      <c r="H16" s="239">
        <f t="shared" si="0"/>
        <v>4818.181818181818</v>
      </c>
      <c r="I16" s="239">
        <f t="shared" si="1"/>
        <v>5235.226545454545</v>
      </c>
      <c r="J16" s="136">
        <f t="shared" si="4"/>
        <v>5758.7492000000002</v>
      </c>
      <c r="K16" s="137">
        <f>'SEQ Oct 2020'!BB10</f>
        <v>18</v>
      </c>
      <c r="L16" s="137">
        <f>'SEQ Oct 2020'!BC10</f>
        <v>0</v>
      </c>
      <c r="M16" s="137">
        <f>'SEQ Oct 2020'!BD10</f>
        <v>0</v>
      </c>
      <c r="N16" s="137">
        <f>'SEQ Oct 2020'!BE10</f>
        <v>0</v>
      </c>
      <c r="O16" s="144" t="str">
        <f t="shared" si="5"/>
        <v>Guaranteed off bill</v>
      </c>
      <c r="P16" s="226" t="str">
        <f t="shared" si="2"/>
        <v>Exclusive</v>
      </c>
      <c r="Q16" s="240">
        <f t="shared" si="6"/>
        <v>4292.8857672727272</v>
      </c>
      <c r="R16" s="240">
        <f t="shared" si="7"/>
        <v>4292.8857672727272</v>
      </c>
      <c r="S16" s="136">
        <f t="shared" si="8"/>
        <v>4722.174344</v>
      </c>
      <c r="T16" s="136">
        <f t="shared" si="8"/>
        <v>4722.174344</v>
      </c>
      <c r="U16" s="160">
        <f>'SEQ Oct 2020'!BL10</f>
        <v>0</v>
      </c>
      <c r="V16" s="161" t="str">
        <f>'SEQ Oct 2020'!BM10</f>
        <v>n</v>
      </c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  <c r="AN16" s="268"/>
      <c r="AO16" s="268"/>
      <c r="AP16" s="268"/>
      <c r="AQ16" s="268"/>
      <c r="AR16" s="268"/>
      <c r="AS16" s="268"/>
      <c r="AT16" s="268"/>
      <c r="AU16" s="268"/>
      <c r="AV16" s="268"/>
      <c r="AW16" s="268"/>
      <c r="AX16" s="268"/>
      <c r="AY16" s="268"/>
    </row>
    <row r="17" spans="1:51" x14ac:dyDescent="0.15">
      <c r="A17" s="131" t="str">
        <f>'SEQ Oct 2020'!K11</f>
        <v>Alinta Energy</v>
      </c>
      <c r="B17" s="132" t="str">
        <f>'SEQ Oct 2020'!L11</f>
        <v>BusinessDeal</v>
      </c>
      <c r="C17" s="133">
        <f>IF('SEQ Oct 2020'!BP11=0,91*'SEQ Oct 2020'!M11/100,(91*'SEQ Oct 2020'!M11/100)+'SEQ Oct 2020'!BP11/4)</f>
        <v>117.39</v>
      </c>
      <c r="D17" s="134">
        <f>IF('SEQ Oct 2020'!O11="",$C$5*'SEQ Oct 2020'!N11/100,IF($C$5&gt;='SEQ Oct 2020'!P11,('SEQ Oct 2020'!P11*'SEQ Oct 2020'!N11/100),($C$5*'SEQ Oct 2020'!N11/100)))</f>
        <v>1003.1818181818181</v>
      </c>
      <c r="E17" s="134">
        <f>IF(AND('SEQ Oct 2020'!P11&gt;0,'SEQ Oct 2020'!R11&gt;0),IF($C$5&lt;'SEQ Oct 2020'!P11,0,IF($C$5&lt;=('SEQ Oct 2020'!R11+'SEQ Oct 2020'!P11),(($C$5-'SEQ Oct 2020'!P11)*'SEQ Oct 2020'!Q11/100),(('SEQ Oct 2020'!R11)*'SEQ Oct 2020'!Q11/100))),0)</f>
        <v>0</v>
      </c>
      <c r="F17" s="134">
        <f>IF(AND('SEQ Oct 2020'!R11&gt;0,'SEQ Oct 2020'!T11&gt;0),IF(($C$5&lt;'SEQ Oct 2020'!T11),(0),($C$5-'SEQ Oct 2020'!T11)*'SEQ Oct 2020'!U11/100),IF(AND('SEQ Oct 2020'!R11&gt;0,'SEQ Oct 2020'!T11=""),IF(($C$5&lt;'SEQ Oct 2020'!R11+'SEQ Oct 2020'!P11),(0),(($C$5-('SEQ Oct 2020'!R11+'SEQ Oct 2020'!P11))*'SEQ Oct 2020'!S11/100)),IF(AND('SEQ Oct 2020'!P11&gt;0,'SEQ Oct 2020'!R11=""&gt;0),IF(($C$5&lt;'SEQ Oct 2020'!P11),(0),($C$5-'SEQ Oct 2020'!P11)*'SEQ Oct 2020'!Q11/100),0)))</f>
        <v>0</v>
      </c>
      <c r="G17" s="232">
        <f t="shared" si="3"/>
        <v>1120.5718181818181</v>
      </c>
      <c r="H17" s="239">
        <f t="shared" si="0"/>
        <v>4012.7272727272725</v>
      </c>
      <c r="I17" s="239">
        <f t="shared" si="1"/>
        <v>4482.2872727272725</v>
      </c>
      <c r="J17" s="136">
        <f t="shared" si="4"/>
        <v>4930.5160000000005</v>
      </c>
      <c r="K17" s="137">
        <f>'SEQ Oct 2020'!BB11</f>
        <v>0</v>
      </c>
      <c r="L17" s="137">
        <f>'SEQ Oct 2020'!BC11</f>
        <v>0</v>
      </c>
      <c r="M17" s="137">
        <f>'SEQ Oct 2020'!BD11</f>
        <v>0</v>
      </c>
      <c r="N17" s="137">
        <f>'SEQ Oct 2020'!BE11</f>
        <v>0</v>
      </c>
      <c r="O17" s="144" t="str">
        <f t="shared" si="5"/>
        <v>No discount</v>
      </c>
      <c r="P17" s="226" t="str">
        <f t="shared" si="2"/>
        <v>Exclusive</v>
      </c>
      <c r="Q17" s="240">
        <f t="shared" si="6"/>
        <v>4482.2872727272725</v>
      </c>
      <c r="R17" s="240">
        <f t="shared" si="7"/>
        <v>4482.2872727272725</v>
      </c>
      <c r="S17" s="136">
        <f t="shared" si="8"/>
        <v>4930.5160000000005</v>
      </c>
      <c r="T17" s="136">
        <f t="shared" si="8"/>
        <v>4930.5160000000005</v>
      </c>
      <c r="U17" s="160">
        <f>'SEQ Oct 2020'!BL11</f>
        <v>0</v>
      </c>
      <c r="V17" s="161" t="str">
        <f>'SEQ Oct 2020'!BM11</f>
        <v>n</v>
      </c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  <c r="AN17" s="268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</row>
    <row r="18" spans="1:51" x14ac:dyDescent="0.15">
      <c r="A18" s="131" t="str">
        <f>'SEQ Oct 2020'!K12</f>
        <v>1st Energy</v>
      </c>
      <c r="B18" s="132" t="str">
        <f>'SEQ Oct 2020'!L12</f>
        <v>1st Saver Plus</v>
      </c>
      <c r="C18" s="133">
        <f>IF('SEQ Oct 2020'!BP12=0,91*'SEQ Oct 2020'!M12/100,(91*'SEQ Oct 2020'!M12/100)+'SEQ Oct 2020'!BP12/4)</f>
        <v>135.59</v>
      </c>
      <c r="D18" s="134">
        <f>IF('SEQ Oct 2020'!O12="",$C$5*'SEQ Oct 2020'!N12/100,IF($C$5&gt;='SEQ Oct 2020'!P12,('SEQ Oct 2020'!P12*'SEQ Oct 2020'!N12/100),($C$5*'SEQ Oct 2020'!N12/100)))</f>
        <v>384.70909090909089</v>
      </c>
      <c r="E18" s="134">
        <f>IF(AND('SEQ Oct 2020'!P12&gt;0,'SEQ Oct 2020'!R12&gt;0),IF($C$5&lt;'SEQ Oct 2020'!P12,0,IF($C$5&lt;=('SEQ Oct 2020'!R12+'SEQ Oct 2020'!P12),(($C$5-'SEQ Oct 2020'!P12)*'SEQ Oct 2020'!Q12/100),(('SEQ Oct 2020'!R12)*'SEQ Oct 2020'!Q12/100))),0)</f>
        <v>0</v>
      </c>
      <c r="F18" s="134">
        <f>IF(AND('SEQ Oct 2020'!R12&gt;0,'SEQ Oct 2020'!T12&gt;0),IF(($C$5&lt;'SEQ Oct 2020'!T12),(0),($C$5-'SEQ Oct 2020'!T12)*'SEQ Oct 2020'!U12/100),IF(AND('SEQ Oct 2020'!R12&gt;0,'SEQ Oct 2020'!T12=""),IF(($C$5&lt;'SEQ Oct 2020'!R12+'SEQ Oct 2020'!P12),(0),(($C$5-('SEQ Oct 2020'!R12+'SEQ Oct 2020'!P12))*'SEQ Oct 2020'!S12/100)),IF(AND('SEQ Oct 2020'!P12&gt;0,'SEQ Oct 2020'!R12=""&gt;0),IF(($C$5&lt;'SEQ Oct 2020'!P12),(0),($C$5-'SEQ Oct 2020'!P12)*'SEQ Oct 2020'!Q12/100),0)))</f>
        <v>786.90909090909088</v>
      </c>
      <c r="G18" s="232">
        <f t="shared" si="3"/>
        <v>1307.2081818181819</v>
      </c>
      <c r="H18" s="239">
        <f t="shared" si="0"/>
        <v>4686.4727272727278</v>
      </c>
      <c r="I18" s="239">
        <f t="shared" si="1"/>
        <v>5228.8327272727274</v>
      </c>
      <c r="J18" s="136">
        <f t="shared" si="4"/>
        <v>5751.7160000000003</v>
      </c>
      <c r="K18" s="137">
        <f>'SEQ Oct 2020'!BB12</f>
        <v>5</v>
      </c>
      <c r="L18" s="137">
        <f>'SEQ Oct 2020'!BC12</f>
        <v>0</v>
      </c>
      <c r="M18" s="137">
        <f>'SEQ Oct 2020'!BD12</f>
        <v>10</v>
      </c>
      <c r="N18" s="137">
        <f>'SEQ Oct 2020'!BE12</f>
        <v>0</v>
      </c>
      <c r="O18" s="144" t="str">
        <f t="shared" si="5"/>
        <v>Guaranteed off bill</v>
      </c>
      <c r="P18" s="226" t="str">
        <f t="shared" si="2"/>
        <v>Exclusive</v>
      </c>
      <c r="Q18" s="240">
        <f t="shared" si="6"/>
        <v>4967.391090909091</v>
      </c>
      <c r="R18" s="240">
        <f>Q18-(Q18*M18/100)</f>
        <v>4470.6519818181823</v>
      </c>
      <c r="S18" s="136">
        <f t="shared" si="8"/>
        <v>5464.1302000000005</v>
      </c>
      <c r="T18" s="136">
        <f t="shared" si="8"/>
        <v>4917.7171800000006</v>
      </c>
      <c r="U18" s="160">
        <f>'SEQ Oct 2020'!BL12</f>
        <v>0</v>
      </c>
      <c r="V18" s="161">
        <f>'SEQ Oct 2020'!BM12</f>
        <v>0</v>
      </c>
      <c r="W18" s="268"/>
      <c r="X18" s="268"/>
      <c r="Y18" s="268"/>
      <c r="Z18" s="268"/>
      <c r="AA18" s="268"/>
      <c r="AB18" s="268"/>
      <c r="AC18" s="268"/>
      <c r="AD18" s="268"/>
      <c r="AE18" s="268"/>
      <c r="AF18" s="268"/>
      <c r="AG18" s="268"/>
      <c r="AH18" s="268"/>
      <c r="AI18" s="268"/>
      <c r="AJ18" s="268"/>
      <c r="AK18" s="268"/>
      <c r="AL18" s="268"/>
      <c r="AM18" s="268"/>
      <c r="AN18" s="268"/>
      <c r="AO18" s="268"/>
      <c r="AP18" s="268"/>
      <c r="AQ18" s="268"/>
      <c r="AR18" s="268"/>
      <c r="AS18" s="268"/>
      <c r="AT18" s="268"/>
      <c r="AU18" s="268"/>
      <c r="AV18" s="268"/>
      <c r="AW18" s="268"/>
      <c r="AX18" s="268"/>
      <c r="AY18" s="268"/>
    </row>
    <row r="19" spans="1:51" x14ac:dyDescent="0.15">
      <c r="A19" s="131" t="str">
        <f>'SEQ Oct 2020'!K13</f>
        <v>Powerclub</v>
      </c>
      <c r="B19" s="132" t="str">
        <f>'SEQ Oct 2020'!L13</f>
        <v>Bis Flat</v>
      </c>
      <c r="C19" s="133">
        <f>IF('SEQ Oct 2020'!BP13=0,91*'SEQ Oct 2020'!M13/100,(91*'SEQ Oct 2020'!M13/100)+'SEQ Oct 2020'!BP13/4)</f>
        <v>113.77336363636363</v>
      </c>
      <c r="D19" s="134">
        <f>IF('SEQ Oct 2020'!O13="",$C$5*'SEQ Oct 2020'!N13/100,IF($C$5&gt;='SEQ Oct 2020'!P13,('SEQ Oct 2020'!P13*'SEQ Oct 2020'!N13/100),($C$5*'SEQ Oct 2020'!N13/100)))</f>
        <v>833.18181818181813</v>
      </c>
      <c r="E19" s="134">
        <f>IF(AND('SEQ Oct 2020'!P13&gt;0,'SEQ Oct 2020'!R13&gt;0),IF($C$5&lt;'SEQ Oct 2020'!P13,0,IF($C$5&lt;=('SEQ Oct 2020'!R13+'SEQ Oct 2020'!P13),(($C$5-'SEQ Oct 2020'!P13)*'SEQ Oct 2020'!Q13/100),(('SEQ Oct 2020'!R13)*'SEQ Oct 2020'!Q13/100))),0)</f>
        <v>0</v>
      </c>
      <c r="F19" s="134">
        <f>IF(AND('SEQ Oct 2020'!R13&gt;0,'SEQ Oct 2020'!T13&gt;0),IF(($C$5&lt;'SEQ Oct 2020'!T13),(0),($C$5-'SEQ Oct 2020'!T13)*'SEQ Oct 2020'!U13/100),IF(AND('SEQ Oct 2020'!R13&gt;0,'SEQ Oct 2020'!T13=""),IF(($C$5&lt;'SEQ Oct 2020'!R13+'SEQ Oct 2020'!P13),(0),(($C$5-('SEQ Oct 2020'!R13+'SEQ Oct 2020'!P13))*'SEQ Oct 2020'!S13/100)),IF(AND('SEQ Oct 2020'!P13&gt;0,'SEQ Oct 2020'!R13=""&gt;0),IF(($C$5&lt;'SEQ Oct 2020'!P13),(0),($C$5-'SEQ Oct 2020'!P13)*'SEQ Oct 2020'!Q13/100),0)))</f>
        <v>0</v>
      </c>
      <c r="G19" s="232">
        <f t="shared" si="3"/>
        <v>946.9551818181817</v>
      </c>
      <c r="H19" s="239">
        <f t="shared" si="0"/>
        <v>3332.7272727272721</v>
      </c>
      <c r="I19" s="239">
        <f t="shared" si="1"/>
        <v>3787.8207272727268</v>
      </c>
      <c r="J19" s="136">
        <f t="shared" si="4"/>
        <v>4166.6027999999997</v>
      </c>
      <c r="K19" s="137">
        <f>'SEQ Oct 2020'!BB13</f>
        <v>0</v>
      </c>
      <c r="L19" s="137">
        <f>'SEQ Oct 2020'!BC13</f>
        <v>0</v>
      </c>
      <c r="M19" s="137">
        <f>'SEQ Oct 2020'!BD13</f>
        <v>0</v>
      </c>
      <c r="N19" s="137">
        <f>'SEQ Oct 2020'!BE13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3787.8207272727268</v>
      </c>
      <c r="R19" s="240">
        <f t="shared" si="7"/>
        <v>3787.8207272727268</v>
      </c>
      <c r="S19" s="136">
        <f t="shared" si="8"/>
        <v>4166.6027999999997</v>
      </c>
      <c r="T19" s="136">
        <f t="shared" si="8"/>
        <v>4166.6027999999997</v>
      </c>
      <c r="U19" s="160">
        <f>'SEQ Oct 2020'!BL13</f>
        <v>0</v>
      </c>
      <c r="V19" s="161">
        <f>'SEQ Oct 2020'!BM13</f>
        <v>0</v>
      </c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68"/>
      <c r="AI19" s="268"/>
      <c r="AJ19" s="268"/>
      <c r="AK19" s="268"/>
      <c r="AL19" s="268"/>
      <c r="AM19" s="268"/>
      <c r="AN19" s="268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268"/>
    </row>
    <row r="20" spans="1:51" x14ac:dyDescent="0.15">
      <c r="A20" s="131" t="str">
        <f>'SEQ Oct 2020'!K14</f>
        <v>Next Business Energy</v>
      </c>
      <c r="B20" s="132" t="str">
        <f>'SEQ Oct 2020'!L14</f>
        <v xml:space="preserve">Assured </v>
      </c>
      <c r="C20" s="133">
        <f>IF('SEQ Oct 2020'!BP14=0,91*'SEQ Oct 2020'!M14/100,(91*'SEQ Oct 2020'!M14/100)+'SEQ Oct 2020'!BP14/4)</f>
        <v>209.02699999999996</v>
      </c>
      <c r="D20" s="134">
        <f>IF('SEQ Oct 2020'!O14="",$C$5*'SEQ Oct 2020'!N14/100,IF($C$5&gt;='SEQ Oct 2020'!P14,('SEQ Oct 2020'!P14*'SEQ Oct 2020'!N14/100),($C$5*'SEQ Oct 2020'!N14/100)))</f>
        <v>450</v>
      </c>
      <c r="E20" s="134">
        <f>IF(AND('SEQ Oct 2020'!P14&gt;0,'SEQ Oct 2020'!R14&gt;0),IF($C$5&lt;'SEQ Oct 2020'!P14,0,IF($C$5&lt;=('SEQ Oct 2020'!R14+'SEQ Oct 2020'!P14),(($C$5-'SEQ Oct 2020'!P14)*'SEQ Oct 2020'!Q14/100),(('SEQ Oct 2020'!R14)*'SEQ Oct 2020'!Q14/100))),0)</f>
        <v>0</v>
      </c>
      <c r="F20" s="134">
        <f>IF(AND('SEQ Oct 2020'!R14&gt;0,'SEQ Oct 2020'!T14&gt;0),IF(($C$5&lt;'SEQ Oct 2020'!T14),(0),($C$5-'SEQ Oct 2020'!T14)*'SEQ Oct 2020'!U14/100),IF(AND('SEQ Oct 2020'!R14&gt;0,'SEQ Oct 2020'!T14=""),IF(($C$5&lt;'SEQ Oct 2020'!R14+'SEQ Oct 2020'!P14),(0),(($C$5-('SEQ Oct 2020'!R14+'SEQ Oct 2020'!P14))*'SEQ Oct 2020'!S14/100)),IF(AND('SEQ Oct 2020'!P14&gt;0,'SEQ Oct 2020'!R14=""&gt;0),IF(($C$5&lt;'SEQ Oct 2020'!P14),(0),($C$5-'SEQ Oct 2020'!P14)*'SEQ Oct 2020'!Q14/100),0)))</f>
        <v>450</v>
      </c>
      <c r="G20" s="232">
        <f t="shared" si="3"/>
        <v>1109.027</v>
      </c>
      <c r="H20" s="239">
        <f t="shared" si="0"/>
        <v>3600.0000000000005</v>
      </c>
      <c r="I20" s="239">
        <f t="shared" si="1"/>
        <v>4436.1080000000002</v>
      </c>
      <c r="J20" s="136">
        <f t="shared" si="4"/>
        <v>4879.7188000000006</v>
      </c>
      <c r="K20" s="137">
        <f>'SEQ Oct 2020'!BB14</f>
        <v>0</v>
      </c>
      <c r="L20" s="137">
        <f>'SEQ Oct 2020'!BC14</f>
        <v>0</v>
      </c>
      <c r="M20" s="137">
        <f>'SEQ Oct 2020'!BD14</f>
        <v>0</v>
      </c>
      <c r="N20" s="137">
        <f>'SEQ Oct 2020'!BE14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4436.1080000000002</v>
      </c>
      <c r="R20" s="240">
        <f t="shared" si="7"/>
        <v>4436.1080000000002</v>
      </c>
      <c r="S20" s="136">
        <f t="shared" si="8"/>
        <v>4879.7188000000006</v>
      </c>
      <c r="T20" s="136">
        <f t="shared" si="8"/>
        <v>4879.7188000000006</v>
      </c>
      <c r="U20" s="160">
        <f>'SEQ Oct 2020'!BL14</f>
        <v>0</v>
      </c>
      <c r="V20" s="161" t="str">
        <f>'SEQ Oct 2020'!BM14</f>
        <v>n</v>
      </c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  <c r="AT20" s="268"/>
      <c r="AU20" s="268"/>
      <c r="AV20" s="268"/>
      <c r="AW20" s="268"/>
      <c r="AX20" s="268"/>
      <c r="AY20" s="268"/>
    </row>
    <row r="21" spans="1:51" x14ac:dyDescent="0.15">
      <c r="A21" s="131" t="str">
        <f>'SEQ Oct 2020'!K15</f>
        <v>Red Energy</v>
      </c>
      <c r="B21" s="132" t="str">
        <f>'SEQ Oct 2020'!L15</f>
        <v>Red Business Saver</v>
      </c>
      <c r="C21" s="133">
        <f>IF('SEQ Oct 2020'!BP15=0,91*'SEQ Oct 2020'!M15/100,(91*'SEQ Oct 2020'!M15/100)+'SEQ Oct 2020'!BP15/4)</f>
        <v>111.38399999999997</v>
      </c>
      <c r="D21" s="134">
        <f>IF('SEQ Oct 2020'!O15="",$C$5*'SEQ Oct 2020'!N15/100,IF($C$5&gt;='SEQ Oct 2020'!P15,('SEQ Oct 2020'!P15*'SEQ Oct 2020'!N15/100),($C$5*'SEQ Oct 2020'!N15/100)))</f>
        <v>423.45454545454544</v>
      </c>
      <c r="E21" s="134">
        <f>IF(AND('SEQ Oct 2020'!P15&gt;0,'SEQ Oct 2020'!R15&gt;0),IF($C$5&lt;'SEQ Oct 2020'!P15,0,IF($C$5&lt;=('SEQ Oct 2020'!R15+'SEQ Oct 2020'!P15),(($C$5-'SEQ Oct 2020'!P15)*'SEQ Oct 2020'!Q15/100),(('SEQ Oct 2020'!R15)*'SEQ Oct 2020'!Q15/100))),0)</f>
        <v>0</v>
      </c>
      <c r="F21" s="134">
        <f>IF(AND('SEQ Oct 2020'!R15&gt;0,'SEQ Oct 2020'!T15&gt;0),IF(($C$5&lt;'SEQ Oct 2020'!T15),(0),($C$5-'SEQ Oct 2020'!T15)*'SEQ Oct 2020'!U15/100),IF(AND('SEQ Oct 2020'!R15&gt;0,'SEQ Oct 2020'!T15=""),IF(($C$5&lt;'SEQ Oct 2020'!R15+'SEQ Oct 2020'!P15),(0),(($C$5-('SEQ Oct 2020'!R15+'SEQ Oct 2020'!P15))*'SEQ Oct 2020'!S15/100)),IF(AND('SEQ Oct 2020'!P15&gt;0,'SEQ Oct 2020'!R15=""&gt;0),IF(($C$5&lt;'SEQ Oct 2020'!P15),(0),($C$5-'SEQ Oct 2020'!P15)*'SEQ Oct 2020'!Q15/100),0)))</f>
        <v>657</v>
      </c>
      <c r="G21" s="232">
        <f t="shared" si="3"/>
        <v>1191.8385454545455</v>
      </c>
      <c r="H21" s="239">
        <f t="shared" si="0"/>
        <v>4321.818181818182</v>
      </c>
      <c r="I21" s="239">
        <f t="shared" si="1"/>
        <v>4767.354181818182</v>
      </c>
      <c r="J21" s="136">
        <f t="shared" si="4"/>
        <v>5244.0896000000002</v>
      </c>
      <c r="K21" s="137">
        <f>'SEQ Oct 2020'!BB15</f>
        <v>0</v>
      </c>
      <c r="L21" s="137">
        <f>'SEQ Oct 2020'!BC15</f>
        <v>0</v>
      </c>
      <c r="M21" s="137">
        <f>'SEQ Oct 2020'!BD15</f>
        <v>0</v>
      </c>
      <c r="N21" s="137">
        <f>'SEQ Oct 2020'!BE15</f>
        <v>0</v>
      </c>
      <c r="O21" s="144" t="str">
        <f t="shared" si="5"/>
        <v>No discount</v>
      </c>
      <c r="P21" s="226" t="str">
        <f t="shared" si="2"/>
        <v>Inclusive</v>
      </c>
      <c r="Q21" s="240">
        <f t="shared" si="6"/>
        <v>4767.354181818182</v>
      </c>
      <c r="R21" s="240">
        <f t="shared" si="7"/>
        <v>4767.354181818182</v>
      </c>
      <c r="S21" s="136">
        <f t="shared" si="8"/>
        <v>5244.0896000000002</v>
      </c>
      <c r="T21" s="136">
        <f t="shared" si="8"/>
        <v>5244.0896000000002</v>
      </c>
      <c r="U21" s="160">
        <f>'SEQ Oct 2020'!BL15</f>
        <v>0</v>
      </c>
      <c r="V21" s="161" t="str">
        <f>'SEQ Oct 2020'!BM15</f>
        <v>n</v>
      </c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  <c r="AT21" s="268"/>
      <c r="AU21" s="268"/>
      <c r="AV21" s="268"/>
      <c r="AW21" s="268"/>
      <c r="AX21" s="268"/>
      <c r="AY21" s="268"/>
    </row>
    <row r="22" spans="1:51" x14ac:dyDescent="0.15">
      <c r="A22" s="131" t="str">
        <f>'SEQ Oct 2020'!K16</f>
        <v>Blue NRG</v>
      </c>
      <c r="B22" s="132" t="str">
        <f>'SEQ Oct 2020'!L16</f>
        <v>Blue Saver</v>
      </c>
      <c r="C22" s="133">
        <f>IF('SEQ Oct 2020'!BP16=0,91*'SEQ Oct 2020'!M16/100,(91*'SEQ Oct 2020'!M16/100)+'SEQ Oct 2020'!BP16/4)</f>
        <v>183.547</v>
      </c>
      <c r="D22" s="134">
        <f>IF('SEQ Oct 2020'!O16="",$C$5*'SEQ Oct 2020'!N16/100,IF($C$5&gt;='SEQ Oct 2020'!P16,('SEQ Oct 2020'!P16*'SEQ Oct 2020'!N16/100),($C$5*'SEQ Oct 2020'!N16/100)))</f>
        <v>658.63636363636351</v>
      </c>
      <c r="E22" s="134">
        <f>IF(AND('SEQ Oct 2020'!P16&gt;0,'SEQ Oct 2020'!R16&gt;0),IF($C$5&lt;'SEQ Oct 2020'!P16,0,IF($C$5&lt;=('SEQ Oct 2020'!R16+'SEQ Oct 2020'!P16),(($C$5-'SEQ Oct 2020'!P16)*'SEQ Oct 2020'!Q16/100),(('SEQ Oct 2020'!R16)*'SEQ Oct 2020'!Q16/100))),0)</f>
        <v>0</v>
      </c>
      <c r="F22" s="134">
        <f>IF(AND('SEQ Oct 2020'!R16&gt;0,'SEQ Oct 2020'!T16&gt;0),IF(($C$5&lt;'SEQ Oct 2020'!T16),(0),($C$5-'SEQ Oct 2020'!T16)*'SEQ Oct 2020'!U16/100),IF(AND('SEQ Oct 2020'!R16&gt;0,'SEQ Oct 2020'!T16=""),IF(($C$5&lt;'SEQ Oct 2020'!R16+'SEQ Oct 2020'!P16),(0),(($C$5-('SEQ Oct 2020'!R16+'SEQ Oct 2020'!P16))*'SEQ Oct 2020'!S16/100)),IF(AND('SEQ Oct 2020'!P16&gt;0,'SEQ Oct 2020'!R16=""&gt;0),IF(($C$5&lt;'SEQ Oct 2020'!P16),(0),($C$5-'SEQ Oct 2020'!P16)*'SEQ Oct 2020'!Q16/100),0)))</f>
        <v>0</v>
      </c>
      <c r="G22" s="232">
        <f>SUM(C22:F22)</f>
        <v>842.18336363636354</v>
      </c>
      <c r="H22" s="239">
        <f t="shared" si="0"/>
        <v>2634.545454545454</v>
      </c>
      <c r="I22" s="239">
        <f t="shared" si="1"/>
        <v>3368.7334545454542</v>
      </c>
      <c r="J22" s="136">
        <f t="shared" si="4"/>
        <v>3705.6068</v>
      </c>
      <c r="K22" s="137">
        <f>'SEQ Oct 2020'!BB16</f>
        <v>0</v>
      </c>
      <c r="L22" s="137">
        <f>'SEQ Oct 2020'!BC16</f>
        <v>0</v>
      </c>
      <c r="M22" s="137">
        <f>'SEQ Oct 2020'!BD16</f>
        <v>0</v>
      </c>
      <c r="N22" s="137">
        <f>'SEQ Oct 2020'!BE16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3368.7334545454542</v>
      </c>
      <c r="R22" s="240">
        <f t="shared" si="7"/>
        <v>3368.7334545454542</v>
      </c>
      <c r="S22" s="136">
        <f t="shared" si="8"/>
        <v>3705.6068</v>
      </c>
      <c r="T22" s="136">
        <f t="shared" si="8"/>
        <v>3705.6068</v>
      </c>
      <c r="U22" s="160">
        <f>'SEQ Oct 2020'!BL16</f>
        <v>0</v>
      </c>
      <c r="V22" s="161" t="str">
        <f>'SEQ Oct 2020'!BM16</f>
        <v>n</v>
      </c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  <c r="AX22" s="268"/>
      <c r="AY22" s="268"/>
    </row>
    <row r="23" spans="1:51" x14ac:dyDescent="0.15">
      <c r="A23" s="131" t="str">
        <f>'SEQ Oct 2020'!K17</f>
        <v>Future X Power</v>
      </c>
      <c r="B23" s="132" t="str">
        <f>'SEQ Oct 2020'!L17</f>
        <v>Business Smart</v>
      </c>
      <c r="C23" s="133">
        <f>IF('SEQ Oct 2020'!BP17=0,91*'SEQ Oct 2020'!M17/100,(91*'SEQ Oct 2020'!M17/100)+'SEQ Oct 2020'!BP17/4)</f>
        <v>114.56072727272725</v>
      </c>
      <c r="D23" s="134">
        <f>IF('SEQ Oct 2020'!O17="",$C$5*'SEQ Oct 2020'!N17/100,IF($C$5&gt;='SEQ Oct 2020'!P17,('SEQ Oct 2020'!P17*'SEQ Oct 2020'!N17/100),($C$5*'SEQ Oct 2020'!N17/100)))</f>
        <v>995.45454545454527</v>
      </c>
      <c r="E23" s="134">
        <f>IF(AND('SEQ Oct 2020'!P17&gt;0,'SEQ Oct 2020'!R17&gt;0),IF($C$5&lt;'SEQ Oct 2020'!P17,0,IF($C$5&lt;=('SEQ Oct 2020'!R17+'SEQ Oct 2020'!P17),(($C$5-'SEQ Oct 2020'!P17)*'SEQ Oct 2020'!Q17/100),(('SEQ Oct 2020'!R17)*'SEQ Oct 2020'!Q17/100))),0)</f>
        <v>0</v>
      </c>
      <c r="F23" s="134">
        <f>IF(AND('SEQ Oct 2020'!R17&gt;0,'SEQ Oct 2020'!T17&gt;0),IF(($C$5&lt;'SEQ Oct 2020'!T17),(0),($C$5-'SEQ Oct 2020'!T17)*'SEQ Oct 2020'!U17/100),IF(AND('SEQ Oct 2020'!R17&gt;0,'SEQ Oct 2020'!T17=""),IF(($C$5&lt;'SEQ Oct 2020'!R17+'SEQ Oct 2020'!P17),(0),(($C$5-('SEQ Oct 2020'!R17+'SEQ Oct 2020'!P17))*'SEQ Oct 2020'!S17/100)),IF(AND('SEQ Oct 2020'!P17&gt;0,'SEQ Oct 2020'!R17=""&gt;0),IF(($C$5&lt;'SEQ Oct 2020'!P17),(0),($C$5-'SEQ Oct 2020'!P17)*'SEQ Oct 2020'!Q17/100),0)))</f>
        <v>0</v>
      </c>
      <c r="G23" s="232">
        <f t="shared" si="3"/>
        <v>1110.0152727272725</v>
      </c>
      <c r="H23" s="239">
        <f t="shared" si="0"/>
        <v>3981.8181818181811</v>
      </c>
      <c r="I23" s="239">
        <f t="shared" si="1"/>
        <v>4440.0610909090901</v>
      </c>
      <c r="J23" s="136">
        <f t="shared" si="4"/>
        <v>4884.0671999999995</v>
      </c>
      <c r="K23" s="137">
        <f>'SEQ Oct 2020'!BB17</f>
        <v>0</v>
      </c>
      <c r="L23" s="137">
        <f>'SEQ Oct 2020'!BC17</f>
        <v>0</v>
      </c>
      <c r="M23" s="137">
        <f>'SEQ Oct 2020'!BD17</f>
        <v>0</v>
      </c>
      <c r="N23" s="137">
        <f>'SEQ Oct 2020'!BE17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4440.0610909090901</v>
      </c>
      <c r="R23" s="240">
        <f t="shared" si="7"/>
        <v>4440.0610909090901</v>
      </c>
      <c r="S23" s="136">
        <f t="shared" si="8"/>
        <v>4884.0671999999995</v>
      </c>
      <c r="T23" s="136">
        <f t="shared" si="8"/>
        <v>4884.0671999999995</v>
      </c>
      <c r="U23" s="160">
        <f>'SEQ Oct 2020'!BL17</f>
        <v>0</v>
      </c>
      <c r="V23" s="161" t="str">
        <f>'SEQ Oct 2020'!BM17</f>
        <v>n</v>
      </c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  <c r="AX23" s="268"/>
      <c r="AY23" s="268"/>
    </row>
    <row r="24" spans="1:51" x14ac:dyDescent="0.15">
      <c r="A24" s="131" t="str">
        <f>'SEQ Oct 2020'!K18</f>
        <v>Locality Planning Energy</v>
      </c>
      <c r="B24" s="132" t="str">
        <f>'SEQ Oct 2020'!L18</f>
        <v>Business Plus</v>
      </c>
      <c r="C24" s="133">
        <f>IF('SEQ Oct 2020'!BP18=0,91*'SEQ Oct 2020'!M18/100,(91*'SEQ Oct 2020'!M18/100)+'SEQ Oct 2020'!BP18/4)</f>
        <v>109.63018181818181</v>
      </c>
      <c r="D24" s="134">
        <f>IF('SEQ Oct 2020'!O18="",$C$5*'SEQ Oct 2020'!N18/100,IF($C$5&gt;='SEQ Oct 2020'!P18,('SEQ Oct 2020'!P18*'SEQ Oct 2020'!N18/100),($C$5*'SEQ Oct 2020'!N18/100)))</f>
        <v>1070</v>
      </c>
      <c r="E24" s="134">
        <f>IF(AND('SEQ Oct 2020'!P18&gt;0,'SEQ Oct 2020'!R18&gt;0),IF($C$5&lt;'SEQ Oct 2020'!P18,0,IF($C$5&lt;=('SEQ Oct 2020'!R18+'SEQ Oct 2020'!P18),(($C$5-'SEQ Oct 2020'!P18)*'SEQ Oct 2020'!Q18/100),(('SEQ Oct 2020'!R18)*'SEQ Oct 2020'!Q18/100))),0)</f>
        <v>0</v>
      </c>
      <c r="F24" s="134">
        <f>IF(AND('SEQ Oct 2020'!R18&gt;0,'SEQ Oct 2020'!T18&gt;0),IF(($C$5&lt;'SEQ Oct 2020'!T18),(0),($C$5-'SEQ Oct 2020'!T18)*'SEQ Oct 2020'!U18/100),IF(AND('SEQ Oct 2020'!R18&gt;0,'SEQ Oct 2020'!T18=""),IF(($C$5&lt;'SEQ Oct 2020'!R18+'SEQ Oct 2020'!P18),(0),(($C$5-('SEQ Oct 2020'!R18+'SEQ Oct 2020'!P18))*'SEQ Oct 2020'!S18/100)),IF(AND('SEQ Oct 2020'!P18&gt;0,'SEQ Oct 2020'!R18=""&gt;0),IF(($C$5&lt;'SEQ Oct 2020'!P18),(0),($C$5-'SEQ Oct 2020'!P18)*'SEQ Oct 2020'!Q18/100),0)))</f>
        <v>0</v>
      </c>
      <c r="G24" s="232">
        <f t="shared" ref="G24" si="9">SUM(C24:F24)</f>
        <v>1179.6301818181819</v>
      </c>
      <c r="H24" s="239">
        <f t="shared" ref="H24" si="10">(G24-C24)*4</f>
        <v>4280</v>
      </c>
      <c r="I24" s="239">
        <f t="shared" ref="I24" si="11">G24*4</f>
        <v>4718.5207272727275</v>
      </c>
      <c r="J24" s="136">
        <f t="shared" ref="J24" si="12">I24*1.1</f>
        <v>5190.372800000001</v>
      </c>
      <c r="K24" s="137">
        <f>'SEQ Oct 2020'!BB18</f>
        <v>0</v>
      </c>
      <c r="L24" s="137">
        <f>'SEQ Oct 2020'!BC18</f>
        <v>0</v>
      </c>
      <c r="M24" s="137">
        <f>'SEQ Oct 2020'!BD18</f>
        <v>0</v>
      </c>
      <c r="N24" s="137">
        <f>'SEQ Oct 2020'!BE18</f>
        <v>0</v>
      </c>
      <c r="O24" s="144" t="str">
        <f t="shared" ref="O24" si="13">IF(SUM(K24:N24)=0,"No discount",IF(K24&gt;0,"Guaranteed off bill",IF(L24&gt;0,"Guaranteed off usage",IF(M24&gt;0,"Pay-on-time off bill","Pay-on-time off usage"))))</f>
        <v>No discount</v>
      </c>
      <c r="P24" s="226" t="str">
        <f t="shared" ref="P24" si="14">IF(OR(A24="Origin Energy",A24="Red Energy",A24="Powershop"),"Inclusive","Exclusive")</f>
        <v>Exclusive</v>
      </c>
      <c r="Q24" s="240">
        <f t="shared" ref="Q24" si="15">IF(AND(O24="Guaranteed off bill",P24="Inclusive"),((I24*1.1)-((I24*1.1)*K24/100))/1.1,IF(AND(O24="Guaranteed off usage",P24="Inclusive"),((I24*1.1)-((H24*1.1)*L24/100))/1.1,IF(AND(O24="Guaranteed off bill",P24="Exclusive"),I24-(I24*K24/100),IF(AND(O24="Guaranteed off usage",P24="Exclusive"),I24-(H24*L24/100),IF(P24="Inclusive",((I24*1.1))/1.1,I24)))))</f>
        <v>4718.5207272727275</v>
      </c>
      <c r="R24" s="240">
        <f t="shared" ref="R24" si="16">IF(AND(O24="Pay-on-time off bill",P24="Inclusive"),((Q24*1.1)-((Q24*1.1)*M24/100))/1.1,IF(AND(O24="Pay-on-time off usage",P24="Inclusive"),((Q24*1.1)-((H24*1.1)*N24/100))/1.1,IF(AND(O24="Pay-on-time off bill",P24="Exclusive"),Q24-(Q24*M24/100),IF(AND(O24="Pay-on-time off usage",P24="Exclusive"),Q24-(H24*N24/100),IF(P24="Inclusive",((Q24*1.1))/1.1,Q24)))))</f>
        <v>4718.5207272727275</v>
      </c>
      <c r="S24" s="136">
        <f t="shared" ref="S24" si="17">Q24*1.1</f>
        <v>5190.372800000001</v>
      </c>
      <c r="T24" s="136">
        <f t="shared" ref="T24" si="18">R24*1.1</f>
        <v>5190.372800000001</v>
      </c>
      <c r="U24" s="160">
        <f>'SEQ Oct 2020'!BL18</f>
        <v>0</v>
      </c>
      <c r="V24" s="161" t="str">
        <f>'SEQ Oct 2020'!BM18</f>
        <v>n</v>
      </c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</row>
    <row r="25" spans="1:51" x14ac:dyDescent="0.15">
      <c r="A25" s="131" t="str">
        <f>'SEQ Oct 2020'!K19</f>
        <v>Bright Spark Power</v>
      </c>
      <c r="B25" s="132" t="str">
        <f>'SEQ Oct 2020'!L19</f>
        <v>Business 12 Months</v>
      </c>
      <c r="C25" s="133">
        <f>IF('SEQ Oct 2020'!BP19=0,91*'SEQ Oct 2020'!M19/100,(91*'SEQ Oct 2020'!M19/100)+'SEQ Oct 2020'!BP19/4)</f>
        <v>107.54545454545455</v>
      </c>
      <c r="D25" s="134">
        <f>IF('SEQ Oct 2020'!O19="",$C$5*'SEQ Oct 2020'!N19/100,IF($C$5&gt;='SEQ Oct 2020'!P19,('SEQ Oct 2020'!P19*'SEQ Oct 2020'!N19/100),($C$5*'SEQ Oct 2020'!N19/100)))</f>
        <v>908.6363636363634</v>
      </c>
      <c r="E25" s="134">
        <f>IF(AND('SEQ Oct 2020'!P19&gt;0,'SEQ Oct 2020'!R19&gt;0),IF($C$5&lt;'SEQ Oct 2020'!P19,0,IF($C$5&lt;=('SEQ Oct 2020'!R19+'SEQ Oct 2020'!P19),(($C$5-'SEQ Oct 2020'!P19)*'SEQ Oct 2020'!Q19/100),(('SEQ Oct 2020'!R19)*'SEQ Oct 2020'!Q19/100))),0)</f>
        <v>0</v>
      </c>
      <c r="F25" s="134">
        <f>IF(AND('SEQ Oct 2020'!R19&gt;0,'SEQ Oct 2020'!T19&gt;0),IF(($C$5&lt;'SEQ Oct 2020'!T19),(0),($C$5-'SEQ Oct 2020'!T19)*'SEQ Oct 2020'!U19/100),IF(AND('SEQ Oct 2020'!R19&gt;0,'SEQ Oct 2020'!T19=""),IF(($C$5&lt;'SEQ Oct 2020'!R19+'SEQ Oct 2020'!P19),(0),(($C$5-('SEQ Oct 2020'!R19+'SEQ Oct 2020'!P19))*'SEQ Oct 2020'!S19/100)),IF(AND('SEQ Oct 2020'!P19&gt;0,'SEQ Oct 2020'!R19=""&gt;0),IF(($C$5&lt;'SEQ Oct 2020'!P19),(0),($C$5-'SEQ Oct 2020'!P19)*'SEQ Oct 2020'!Q19/100),0)))</f>
        <v>0</v>
      </c>
      <c r="G25" s="232">
        <f t="shared" ref="G25" si="19">SUM(C25:F25)</f>
        <v>1016.1818181818179</v>
      </c>
      <c r="H25" s="239">
        <f t="shared" ref="H25" si="20">(G25-C25)*4</f>
        <v>3634.5454545454536</v>
      </c>
      <c r="I25" s="239">
        <f t="shared" ref="I25" si="21">G25*4</f>
        <v>4064.7272727272716</v>
      </c>
      <c r="J25" s="136">
        <f t="shared" ref="J25" si="22">I25*1.1</f>
        <v>4471.1999999999989</v>
      </c>
      <c r="K25" s="137">
        <f>'SEQ Oct 2020'!BB19</f>
        <v>0</v>
      </c>
      <c r="L25" s="137">
        <f>'SEQ Oct 2020'!BC19</f>
        <v>0</v>
      </c>
      <c r="M25" s="137">
        <f>'SEQ Oct 2020'!BD19</f>
        <v>0</v>
      </c>
      <c r="N25" s="137">
        <f>'SEQ Oct 2020'!BE19</f>
        <v>0</v>
      </c>
      <c r="O25" s="144" t="str">
        <f t="shared" ref="O25" si="23">IF(SUM(K25:N25)=0,"No discount",IF(K25&gt;0,"Guaranteed off bill",IF(L25&gt;0,"Guaranteed off usage",IF(M25&gt;0,"Pay-on-time off bill","Pay-on-time off usage"))))</f>
        <v>No discount</v>
      </c>
      <c r="P25" s="226" t="str">
        <f t="shared" ref="P25" si="24">IF(OR(A25="Origin Energy",A25="Red Energy",A25="Powershop"),"Inclusive","Exclusive")</f>
        <v>Exclusive</v>
      </c>
      <c r="Q25" s="240">
        <f t="shared" ref="Q25" si="25">IF(AND(O25="Guaranteed off bill",P25="Inclusive"),((I25*1.1)-((I25*1.1)*K25/100))/1.1,IF(AND(O25="Guaranteed off usage",P25="Inclusive"),((I25*1.1)-((H25*1.1)*L25/100))/1.1,IF(AND(O25="Guaranteed off bill",P25="Exclusive"),I25-(I25*K25/100),IF(AND(O25="Guaranteed off usage",P25="Exclusive"),I25-(H25*L25/100),IF(P25="Inclusive",((I25*1.1))/1.1,I25)))))</f>
        <v>4064.7272727272716</v>
      </c>
      <c r="R25" s="240">
        <f t="shared" ref="R25" si="26">IF(AND(O25="Pay-on-time off bill",P25="Inclusive"),((Q25*1.1)-((Q25*1.1)*M25/100))/1.1,IF(AND(O25="Pay-on-time off usage",P25="Inclusive"),((Q25*1.1)-((H25*1.1)*N25/100))/1.1,IF(AND(O25="Pay-on-time off bill",P25="Exclusive"),Q25-(Q25*M25/100),IF(AND(O25="Pay-on-time off usage",P25="Exclusive"),Q25-(H25*N25/100),IF(P25="Inclusive",((Q25*1.1))/1.1,Q25)))))</f>
        <v>4064.7272727272716</v>
      </c>
      <c r="S25" s="136">
        <f t="shared" ref="S25" si="27">Q25*1.1</f>
        <v>4471.1999999999989</v>
      </c>
      <c r="T25" s="136">
        <f t="shared" ref="T25" si="28">R25*1.1</f>
        <v>4471.1999999999989</v>
      </c>
      <c r="U25" s="160">
        <f>'SEQ Oct 2020'!BL19</f>
        <v>12</v>
      </c>
      <c r="V25" s="161" t="str">
        <f>'SEQ Oct 2020'!BM19</f>
        <v>n</v>
      </c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</row>
    <row r="26" spans="1:51" x14ac:dyDescent="0.15">
      <c r="A26" s="131" t="str">
        <f>'SEQ Oct 2020'!K20</f>
        <v>CovaU</v>
      </c>
      <c r="B26" s="132" t="str">
        <f>'SEQ Oct 2020'!L20</f>
        <v>Freedom Plus</v>
      </c>
      <c r="C26" s="133">
        <f>IF('SEQ Oct 2020'!BP20=0,91*'SEQ Oct 2020'!M20/100,(91*'SEQ Oct 2020'!M20/100)+'SEQ Oct 2020'!BP20/4)</f>
        <v>117.39</v>
      </c>
      <c r="D26" s="134">
        <f>IF('SEQ Oct 2020'!O20="",$C$5*'SEQ Oct 2020'!N20/100,IF($C$5&gt;='SEQ Oct 2020'!P20,('SEQ Oct 2020'!P20*'SEQ Oct 2020'!N20/100),($C$5*'SEQ Oct 2020'!N20/100)))</f>
        <v>1162.7272727272725</v>
      </c>
      <c r="E26" s="134">
        <f>IF(AND('SEQ Oct 2020'!P20&gt;0,'SEQ Oct 2020'!R20&gt;0),IF($C$5&lt;'SEQ Oct 2020'!P20,0,IF($C$5&lt;=('SEQ Oct 2020'!R20+'SEQ Oct 2020'!P20),(($C$5-'SEQ Oct 2020'!P20)*'SEQ Oct 2020'!Q20/100),(('SEQ Oct 2020'!R20)*'SEQ Oct 2020'!Q20/100))),0)</f>
        <v>0</v>
      </c>
      <c r="F26" s="134">
        <f>IF(AND('SEQ Oct 2020'!R20&gt;0,'SEQ Oct 2020'!T20&gt;0),IF(($C$5&lt;'SEQ Oct 2020'!T20),(0),($C$5-'SEQ Oct 2020'!T20)*'SEQ Oct 2020'!U20/100),IF(AND('SEQ Oct 2020'!R20&gt;0,'SEQ Oct 2020'!T20=""),IF(($C$5&lt;'SEQ Oct 2020'!R20+'SEQ Oct 2020'!P20),(0),(($C$5-('SEQ Oct 2020'!R20+'SEQ Oct 2020'!P20))*'SEQ Oct 2020'!S20/100)),IF(AND('SEQ Oct 2020'!P20&gt;0,'SEQ Oct 2020'!R20=""&gt;0),IF(($C$5&lt;'SEQ Oct 2020'!P20),(0),($C$5-'SEQ Oct 2020'!P20)*'SEQ Oct 2020'!Q20/100),0)))</f>
        <v>0</v>
      </c>
      <c r="G26" s="232">
        <f t="shared" ref="G26" si="29">SUM(C26:F26)</f>
        <v>1280.1172727272726</v>
      </c>
      <c r="H26" s="239">
        <f t="shared" ref="H26" si="30">(G26-C26)*4</f>
        <v>4650.9090909090901</v>
      </c>
      <c r="I26" s="239">
        <f t="shared" ref="I26" si="31">G26*4</f>
        <v>5120.4690909090905</v>
      </c>
      <c r="J26" s="136">
        <f t="shared" ref="J26" si="32">I26*1.1</f>
        <v>5632.5159999999996</v>
      </c>
      <c r="K26" s="137">
        <f>'SEQ Oct 2020'!BB20</f>
        <v>15</v>
      </c>
      <c r="L26" s="137">
        <f>'SEQ Oct 2020'!BC20</f>
        <v>0</v>
      </c>
      <c r="M26" s="137">
        <f>'SEQ Oct 2020'!BD20</f>
        <v>0</v>
      </c>
      <c r="N26" s="137">
        <f>'SEQ Oct 2020'!BE20</f>
        <v>0</v>
      </c>
      <c r="O26" s="144" t="str">
        <f t="shared" ref="O26" si="33">IF(SUM(K26:N26)=0,"No discount",IF(K26&gt;0,"Guaranteed off bill",IF(L26&gt;0,"Guaranteed off usage",IF(M26&gt;0,"Pay-on-time off bill","Pay-on-time off usage"))))</f>
        <v>Guaranteed off bill</v>
      </c>
      <c r="P26" s="226" t="str">
        <f t="shared" ref="P26" si="34">IF(OR(A26="Origin Energy",A26="Red Energy",A26="Powershop"),"Inclusive","Exclusive")</f>
        <v>Exclusive</v>
      </c>
      <c r="Q26" s="240">
        <f t="shared" ref="Q26" si="35"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4352.3987272727272</v>
      </c>
      <c r="R26" s="240">
        <f t="shared" ref="R26" si="36"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4352.3987272727272</v>
      </c>
      <c r="S26" s="136">
        <f t="shared" ref="S26" si="37">Q26*1.1</f>
        <v>4787.6386000000002</v>
      </c>
      <c r="T26" s="136">
        <f t="shared" ref="T26" si="38">R26*1.1</f>
        <v>4787.6386000000002</v>
      </c>
      <c r="U26" s="160">
        <f>'SEQ Oct 2020'!BL20</f>
        <v>0</v>
      </c>
      <c r="V26" s="161" t="str">
        <f>'SEQ Oct 2020'!BM20</f>
        <v>n</v>
      </c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</row>
    <row r="27" spans="1:51" x14ac:dyDescent="0.15">
      <c r="A27" s="131" t="str">
        <f>'SEQ Oct 2020'!K21</f>
        <v>Discover Energy</v>
      </c>
      <c r="B27" s="132" t="str">
        <f>'SEQ Oct 2020'!L21</f>
        <v>Business Smart Saver</v>
      </c>
      <c r="C27" s="133">
        <f>IF('SEQ Oct 2020'!BP21=0,91*'SEQ Oct 2020'!M21/100,(91*'SEQ Oct 2020'!M21/100)+'SEQ Oct 2020'!BP21/4)</f>
        <v>118.3</v>
      </c>
      <c r="D27" s="134">
        <f>IF('SEQ Oct 2020'!O21="",$C$5*'SEQ Oct 2020'!N21/100,IF($C$5&gt;='SEQ Oct 2020'!P21,('SEQ Oct 2020'!P21*'SEQ Oct 2020'!N21/100),($C$5*'SEQ Oct 2020'!N21/100)))</f>
        <v>1189.9999999999998</v>
      </c>
      <c r="E27" s="134">
        <f>IF(AND('SEQ Oct 2020'!P21&gt;0,'SEQ Oct 2020'!R21&gt;0),IF($C$5&lt;'SEQ Oct 2020'!P21,0,IF($C$5&lt;=('SEQ Oct 2020'!R21+'SEQ Oct 2020'!P21),(($C$5-'SEQ Oct 2020'!P21)*'SEQ Oct 2020'!Q21/100),(('SEQ Oct 2020'!R21)*'SEQ Oct 2020'!Q21/100))),0)</f>
        <v>0</v>
      </c>
      <c r="F27" s="134">
        <f>IF(AND('SEQ Oct 2020'!R21&gt;0,'SEQ Oct 2020'!T21&gt;0),IF(($C$5&lt;'SEQ Oct 2020'!T21),(0),($C$5-'SEQ Oct 2020'!T21)*'SEQ Oct 2020'!U21/100),IF(AND('SEQ Oct 2020'!R21&gt;0,'SEQ Oct 2020'!T21=""),IF(($C$5&lt;'SEQ Oct 2020'!R21+'SEQ Oct 2020'!P21),(0),(($C$5-('SEQ Oct 2020'!R21+'SEQ Oct 2020'!P21))*'SEQ Oct 2020'!S21/100)),IF(AND('SEQ Oct 2020'!P21&gt;0,'SEQ Oct 2020'!R21=""&gt;0),IF(($C$5&lt;'SEQ Oct 2020'!P21),(0),($C$5-'SEQ Oct 2020'!P21)*'SEQ Oct 2020'!Q21/100),0)))</f>
        <v>0</v>
      </c>
      <c r="G27" s="232">
        <f t="shared" ref="G27:G31" si="39">SUM(C27:F27)</f>
        <v>1308.2999999999997</v>
      </c>
      <c r="H27" s="239">
        <f t="shared" ref="H27:H31" si="40">(G27-C27)*4</f>
        <v>4759.9999999999991</v>
      </c>
      <c r="I27" s="239">
        <f t="shared" ref="I27:I31" si="41">G27*4</f>
        <v>5233.1999999999989</v>
      </c>
      <c r="J27" s="136">
        <f t="shared" ref="J27:J31" si="42">I27*1.1</f>
        <v>5756.5199999999995</v>
      </c>
      <c r="K27" s="137">
        <f>'SEQ Oct 2020'!BB21</f>
        <v>0</v>
      </c>
      <c r="L27" s="137">
        <f>'SEQ Oct 2020'!BC21</f>
        <v>18</v>
      </c>
      <c r="M27" s="137">
        <f>'SEQ Oct 2020'!BD21</f>
        <v>0</v>
      </c>
      <c r="N27" s="137">
        <f>'SEQ Oct 2020'!BE21</f>
        <v>0</v>
      </c>
      <c r="O27" s="144" t="str">
        <f t="shared" ref="O27:O31" si="43">IF(SUM(K27:N27)=0,"No discount",IF(K27&gt;0,"Guaranteed off bill",IF(L27&gt;0,"Guaranteed off usage",IF(M27&gt;0,"Pay-on-time off bill","Pay-on-time off usage"))))</f>
        <v>Guaranteed off usage</v>
      </c>
      <c r="P27" s="226" t="str">
        <f t="shared" ref="P27:P31" si="44">IF(OR(A27="Origin Energy",A27="Red Energy",A27="Powershop"),"Inclusive","Exclusive")</f>
        <v>Exclusive</v>
      </c>
      <c r="Q27" s="240">
        <f t="shared" ref="Q27:Q31" si="45">IF(AND(O27="Guaranteed off bill",P27="Inclusive"),((I27*1.1)-((I27*1.1)*K27/100))/1.1,IF(AND(O27="Guaranteed off usage",P27="Inclusive"),((I27*1.1)-((H27*1.1)*L27/100))/1.1,IF(AND(O27="Guaranteed off bill",P27="Exclusive"),I27-(I27*K27/100),IF(AND(O27="Guaranteed off usage",P27="Exclusive"),I27-(H27*L27/100),IF(P27="Inclusive",((I27*1.1))/1.1,I27)))))</f>
        <v>4376.3999999999987</v>
      </c>
      <c r="R27" s="240">
        <f t="shared" ref="R27:R31" si="46">IF(AND(O27="Pay-on-time off bill",P27="Inclusive"),((Q27*1.1)-((Q27*1.1)*M27/100))/1.1,IF(AND(O27="Pay-on-time off usage",P27="Inclusive"),((Q27*1.1)-((H27*1.1)*N27/100))/1.1,IF(AND(O27="Pay-on-time off bill",P27="Exclusive"),Q27-(Q27*M27/100),IF(AND(O27="Pay-on-time off usage",P27="Exclusive"),Q27-(H27*N27/100),IF(P27="Inclusive",((Q27*1.1))/1.1,Q27)))))</f>
        <v>4376.3999999999987</v>
      </c>
      <c r="S27" s="136">
        <f t="shared" ref="S27:S31" si="47">Q27*1.1</f>
        <v>4814.0399999999991</v>
      </c>
      <c r="T27" s="136">
        <f t="shared" ref="T27:T31" si="48">R27*1.1</f>
        <v>4814.0399999999991</v>
      </c>
      <c r="U27" s="160">
        <f>'SEQ Oct 2020'!BL21</f>
        <v>0</v>
      </c>
      <c r="V27" s="161" t="str">
        <f>'SEQ Oct 2020'!BM21</f>
        <v>n</v>
      </c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</row>
    <row r="28" spans="1:51" x14ac:dyDescent="0.15">
      <c r="A28" s="131" t="str">
        <f>'SEQ Oct 2020'!K22</f>
        <v>Glow Power</v>
      </c>
      <c r="B28" s="132" t="str">
        <f>'SEQ Oct 2020'!L22</f>
        <v>Everyday Saver</v>
      </c>
      <c r="C28" s="133">
        <f>IF('SEQ Oct 2020'!BP22=0,91*'SEQ Oct 2020'!M22/100,(91*'SEQ Oct 2020'!M22/100)+'SEQ Oct 2020'!BP22/4)</f>
        <v>111.02</v>
      </c>
      <c r="D28" s="134">
        <f>IF('SEQ Oct 2020'!O22="",$C$5*'SEQ Oct 2020'!N22/100,IF($C$5&gt;='SEQ Oct 2020'!P22,('SEQ Oct 2020'!P22*'SEQ Oct 2020'!N22/100),($C$5*'SEQ Oct 2020'!N22/100)))</f>
        <v>1197.7272727272727</v>
      </c>
      <c r="E28" s="134">
        <f>IF(AND('SEQ Oct 2020'!P22&gt;0,'SEQ Oct 2020'!R22&gt;0),IF($C$5&lt;'SEQ Oct 2020'!P22,0,IF($C$5&lt;=('SEQ Oct 2020'!R22+'SEQ Oct 2020'!P22),(($C$5-'SEQ Oct 2020'!P22)*'SEQ Oct 2020'!Q22/100),(('SEQ Oct 2020'!R22)*'SEQ Oct 2020'!Q22/100))),0)</f>
        <v>0</v>
      </c>
      <c r="F28" s="134">
        <f>IF(AND('SEQ Oct 2020'!R22&gt;0,'SEQ Oct 2020'!T22&gt;0),IF(($C$5&lt;'SEQ Oct 2020'!T22),(0),($C$5-'SEQ Oct 2020'!T22)*'SEQ Oct 2020'!U22/100),IF(AND('SEQ Oct 2020'!R22&gt;0,'SEQ Oct 2020'!T22=""),IF(($C$5&lt;'SEQ Oct 2020'!R22+'SEQ Oct 2020'!P22),(0),(($C$5-('SEQ Oct 2020'!R22+'SEQ Oct 2020'!P22))*'SEQ Oct 2020'!S22/100)),IF(AND('SEQ Oct 2020'!P22&gt;0,'SEQ Oct 2020'!R22=""&gt;0),IF(($C$5&lt;'SEQ Oct 2020'!P22),(0),($C$5-'SEQ Oct 2020'!P22)*'SEQ Oct 2020'!Q22/100),0)))</f>
        <v>0</v>
      </c>
      <c r="G28" s="232">
        <f t="shared" si="39"/>
        <v>1308.7472727272727</v>
      </c>
      <c r="H28" s="239">
        <f t="shared" si="40"/>
        <v>4790.909090909091</v>
      </c>
      <c r="I28" s="239">
        <f t="shared" si="41"/>
        <v>5234.9890909090909</v>
      </c>
      <c r="J28" s="136">
        <f t="shared" si="42"/>
        <v>5758.4880000000003</v>
      </c>
      <c r="K28" s="137">
        <f>'SEQ Oct 2020'!BB22</f>
        <v>0</v>
      </c>
      <c r="L28" s="137">
        <f>'SEQ Oct 2020'!BC22</f>
        <v>0</v>
      </c>
      <c r="M28" s="137">
        <f>'SEQ Oct 2020'!BD22</f>
        <v>0</v>
      </c>
      <c r="N28" s="137">
        <f>'SEQ Oct 2020'!BE22</f>
        <v>17</v>
      </c>
      <c r="O28" s="144" t="str">
        <f t="shared" si="43"/>
        <v>Pay-on-time off usage</v>
      </c>
      <c r="P28" s="226" t="str">
        <f t="shared" si="44"/>
        <v>Exclusive</v>
      </c>
      <c r="Q28" s="240">
        <f t="shared" si="45"/>
        <v>5234.9890909090909</v>
      </c>
      <c r="R28" s="240">
        <f t="shared" si="46"/>
        <v>4420.5345454545459</v>
      </c>
      <c r="S28" s="136">
        <f t="shared" si="47"/>
        <v>5758.4880000000003</v>
      </c>
      <c r="T28" s="136">
        <f t="shared" si="48"/>
        <v>4862.5880000000006</v>
      </c>
      <c r="U28" s="160">
        <f>'SEQ Oct 2020'!BL22</f>
        <v>0</v>
      </c>
      <c r="V28" s="161" t="str">
        <f>'SEQ Oct 2020'!BM22</f>
        <v>n</v>
      </c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  <c r="AL28" s="268"/>
      <c r="AM28" s="268"/>
      <c r="AN28" s="268"/>
      <c r="AO28" s="268"/>
      <c r="AP28" s="268"/>
      <c r="AQ28" s="268"/>
      <c r="AR28" s="268"/>
      <c r="AS28" s="268"/>
      <c r="AT28" s="268"/>
      <c r="AU28" s="268"/>
      <c r="AV28" s="268"/>
      <c r="AW28" s="268"/>
      <c r="AX28" s="268"/>
      <c r="AY28" s="268"/>
    </row>
    <row r="29" spans="1:51" x14ac:dyDescent="0.15">
      <c r="A29" s="131" t="str">
        <f>'SEQ Oct 2020'!K23</f>
        <v>QEnergy</v>
      </c>
      <c r="B29" s="132" t="str">
        <f>'SEQ Oct 2020'!L23</f>
        <v>Biz your Way</v>
      </c>
      <c r="C29" s="133">
        <f>IF('SEQ Oct 2020'!BP23=0,91*'SEQ Oct 2020'!M23/100,(91*'SEQ Oct 2020'!M23/100)+'SEQ Oct 2020'!BP23/4)</f>
        <v>103.00372727272726</v>
      </c>
      <c r="D29" s="134">
        <f>IF('SEQ Oct 2020'!O23="",$C$5*'SEQ Oct 2020'!N23/100,IF($C$5&gt;='SEQ Oct 2020'!P23,('SEQ Oct 2020'!P23*'SEQ Oct 2020'!N23/100),($C$5*'SEQ Oct 2020'!N23/100)))</f>
        <v>1205.4545454545453</v>
      </c>
      <c r="E29" s="134">
        <f>IF(AND('SEQ Oct 2020'!P23&gt;0,'SEQ Oct 2020'!R23&gt;0),IF($C$5&lt;'SEQ Oct 2020'!P23,0,IF($C$5&lt;=('SEQ Oct 2020'!R23+'SEQ Oct 2020'!P23),(($C$5-'SEQ Oct 2020'!P23)*'SEQ Oct 2020'!Q23/100),(('SEQ Oct 2020'!R23)*'SEQ Oct 2020'!Q23/100))),0)</f>
        <v>0</v>
      </c>
      <c r="F29" s="134">
        <f>IF(AND('SEQ Oct 2020'!R23&gt;0,'SEQ Oct 2020'!T23&gt;0),IF(($C$5&lt;'SEQ Oct 2020'!T23),(0),($C$5-'SEQ Oct 2020'!T23)*'SEQ Oct 2020'!U23/100),IF(AND('SEQ Oct 2020'!R23&gt;0,'SEQ Oct 2020'!T23=""),IF(($C$5&lt;'SEQ Oct 2020'!R23+'SEQ Oct 2020'!P23),(0),(($C$5-('SEQ Oct 2020'!R23+'SEQ Oct 2020'!P23))*'SEQ Oct 2020'!S23/100)),IF(AND('SEQ Oct 2020'!P23&gt;0,'SEQ Oct 2020'!R23=""&gt;0),IF(($C$5&lt;'SEQ Oct 2020'!P23),(0),($C$5-'SEQ Oct 2020'!P23)*'SEQ Oct 2020'!Q23/100),0)))</f>
        <v>0</v>
      </c>
      <c r="G29" s="232">
        <f t="shared" si="39"/>
        <v>1308.4582727272725</v>
      </c>
      <c r="H29" s="239">
        <f t="shared" si="40"/>
        <v>4821.8181818181811</v>
      </c>
      <c r="I29" s="239">
        <f t="shared" si="41"/>
        <v>5233.8330909090901</v>
      </c>
      <c r="J29" s="136">
        <f t="shared" si="42"/>
        <v>5757.2163999999993</v>
      </c>
      <c r="K29" s="137">
        <f>'SEQ Oct 2020'!BB23</f>
        <v>0</v>
      </c>
      <c r="L29" s="137">
        <f>'SEQ Oct 2020'!BC23</f>
        <v>0</v>
      </c>
      <c r="M29" s="137">
        <f>'SEQ Oct 2020'!BD23</f>
        <v>0</v>
      </c>
      <c r="N29" s="137">
        <f>'SEQ Oct 2020'!BE23</f>
        <v>0</v>
      </c>
      <c r="O29" s="144" t="str">
        <f t="shared" si="43"/>
        <v>No discount</v>
      </c>
      <c r="P29" s="226" t="str">
        <f t="shared" si="44"/>
        <v>Exclusive</v>
      </c>
      <c r="Q29" s="240">
        <f t="shared" si="45"/>
        <v>5233.8330909090901</v>
      </c>
      <c r="R29" s="240">
        <f t="shared" si="46"/>
        <v>5233.8330909090901</v>
      </c>
      <c r="S29" s="136">
        <f t="shared" si="47"/>
        <v>5757.2163999999993</v>
      </c>
      <c r="T29" s="136">
        <f t="shared" si="48"/>
        <v>5757.2163999999993</v>
      </c>
      <c r="U29" s="160">
        <f>'SEQ Oct 2020'!BL23</f>
        <v>0</v>
      </c>
      <c r="V29" s="161" t="str">
        <f>'SEQ Oct 2020'!BM23</f>
        <v>n</v>
      </c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  <c r="AL29" s="268"/>
      <c r="AM29" s="268"/>
      <c r="AN29" s="268"/>
      <c r="AO29" s="268"/>
      <c r="AP29" s="268"/>
      <c r="AQ29" s="268"/>
      <c r="AR29" s="268"/>
      <c r="AS29" s="268"/>
      <c r="AT29" s="268"/>
      <c r="AU29" s="268"/>
      <c r="AV29" s="268"/>
      <c r="AW29" s="268"/>
      <c r="AX29" s="268"/>
      <c r="AY29" s="268"/>
    </row>
    <row r="30" spans="1:51" x14ac:dyDescent="0.15">
      <c r="A30" s="131" t="str">
        <f>'SEQ Oct 2020'!K24</f>
        <v>Radian Energy</v>
      </c>
      <c r="B30" s="132" t="str">
        <f>'SEQ Oct 2020'!L24</f>
        <v>GTG Business Anytime</v>
      </c>
      <c r="C30" s="133">
        <f>IF('SEQ Oct 2020'!BP24=0,91*'SEQ Oct 2020'!M24/100,(91*'SEQ Oct 2020'!M24/100)+'SEQ Oct 2020'!BP24/4)</f>
        <v>99.917999999999992</v>
      </c>
      <c r="D30" s="134">
        <f>IF('SEQ Oct 2020'!O24="",$C$5*'SEQ Oct 2020'!N24/100,IF($C$5&gt;='SEQ Oct 2020'!P24,('SEQ Oct 2020'!P24*'SEQ Oct 2020'!N24/100),($C$5*'SEQ Oct 2020'!N24/100)))</f>
        <v>1078.181818181818</v>
      </c>
      <c r="E30" s="134">
        <f>IF(AND('SEQ Oct 2020'!P24&gt;0,'SEQ Oct 2020'!R24&gt;0),IF($C$5&lt;'SEQ Oct 2020'!P24,0,IF($C$5&lt;=('SEQ Oct 2020'!R24+'SEQ Oct 2020'!P24),(($C$5-'SEQ Oct 2020'!P24)*'SEQ Oct 2020'!Q24/100),(('SEQ Oct 2020'!R24)*'SEQ Oct 2020'!Q24/100))),0)</f>
        <v>0</v>
      </c>
      <c r="F30" s="134">
        <f>IF(AND('SEQ Oct 2020'!R24&gt;0,'SEQ Oct 2020'!T24&gt;0),IF(($C$5&lt;'SEQ Oct 2020'!T24),(0),($C$5-'SEQ Oct 2020'!T24)*'SEQ Oct 2020'!U24/100),IF(AND('SEQ Oct 2020'!R24&gt;0,'SEQ Oct 2020'!T24=""),IF(($C$5&lt;'SEQ Oct 2020'!R24+'SEQ Oct 2020'!P24),(0),(($C$5-('SEQ Oct 2020'!R24+'SEQ Oct 2020'!P24))*'SEQ Oct 2020'!S24/100)),IF(AND('SEQ Oct 2020'!P24&gt;0,'SEQ Oct 2020'!R24=""&gt;0),IF(($C$5&lt;'SEQ Oct 2020'!P24),(0),($C$5-'SEQ Oct 2020'!P24)*'SEQ Oct 2020'!Q24/100),0)))</f>
        <v>0</v>
      </c>
      <c r="G30" s="232">
        <f t="shared" si="39"/>
        <v>1178.0998181818179</v>
      </c>
      <c r="H30" s="239">
        <f t="shared" si="40"/>
        <v>4312.7272727272721</v>
      </c>
      <c r="I30" s="239">
        <f t="shared" si="41"/>
        <v>4712.3992727272716</v>
      </c>
      <c r="J30" s="136">
        <f t="shared" si="42"/>
        <v>5183.6391999999996</v>
      </c>
      <c r="K30" s="137">
        <f>'SEQ Oct 2020'!BB24</f>
        <v>0</v>
      </c>
      <c r="L30" s="137">
        <f>'SEQ Oct 2020'!BC24</f>
        <v>0</v>
      </c>
      <c r="M30" s="137">
        <f>'SEQ Oct 2020'!BD24</f>
        <v>0</v>
      </c>
      <c r="N30" s="137">
        <f>'SEQ Oct 2020'!BE24</f>
        <v>0</v>
      </c>
      <c r="O30" s="144" t="str">
        <f t="shared" si="43"/>
        <v>No discount</v>
      </c>
      <c r="P30" s="226" t="str">
        <f t="shared" si="44"/>
        <v>Exclusive</v>
      </c>
      <c r="Q30" s="240">
        <f t="shared" si="45"/>
        <v>4712.3992727272716</v>
      </c>
      <c r="R30" s="240">
        <f t="shared" si="46"/>
        <v>4712.3992727272716</v>
      </c>
      <c r="S30" s="136">
        <f t="shared" si="47"/>
        <v>5183.6391999999996</v>
      </c>
      <c r="T30" s="136">
        <f t="shared" si="48"/>
        <v>5183.6391999999996</v>
      </c>
      <c r="U30" s="160">
        <f>'SEQ Oct 2020'!BL24</f>
        <v>0</v>
      </c>
      <c r="V30" s="161" t="str">
        <f>'SEQ Oct 2020'!BM24</f>
        <v>n</v>
      </c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  <c r="AL30" s="268"/>
      <c r="AM30" s="268"/>
      <c r="AN30" s="268"/>
      <c r="AO30" s="268"/>
      <c r="AP30" s="268"/>
      <c r="AQ30" s="268"/>
      <c r="AR30" s="268"/>
      <c r="AS30" s="268"/>
      <c r="AT30" s="268"/>
      <c r="AU30" s="268"/>
      <c r="AV30" s="268"/>
      <c r="AW30" s="268"/>
      <c r="AX30" s="268"/>
      <c r="AY30" s="268"/>
    </row>
    <row r="31" spans="1:51" x14ac:dyDescent="0.15">
      <c r="A31" s="131" t="str">
        <f>'SEQ Oct 2020'!K25</f>
        <v>ReAmped Energy</v>
      </c>
      <c r="B31" s="132" t="str">
        <f>'SEQ Oct 2020'!L25</f>
        <v>ReAmped Business</v>
      </c>
      <c r="C31" s="133">
        <f>IF('SEQ Oct 2020'!BP25=0,91*'SEQ Oct 2020'!M25/100,(91*'SEQ Oct 2020'!M25/100)+'SEQ Oct 2020'!BP25/4)</f>
        <v>95.922272727272727</v>
      </c>
      <c r="D31" s="134">
        <f>IF('SEQ Oct 2020'!O25="",$C$5*'SEQ Oct 2020'!N25/100,IF($C$5&gt;='SEQ Oct 2020'!P25,('SEQ Oct 2020'!P25*'SEQ Oct 2020'!N25/100),($C$5*'SEQ Oct 2020'!N25/100)))</f>
        <v>1000</v>
      </c>
      <c r="E31" s="134">
        <f>IF(AND('SEQ Oct 2020'!P25&gt;0,'SEQ Oct 2020'!R25&gt;0),IF($C$5&lt;'SEQ Oct 2020'!P25,0,IF($C$5&lt;=('SEQ Oct 2020'!R25+'SEQ Oct 2020'!P25),(($C$5-'SEQ Oct 2020'!P25)*'SEQ Oct 2020'!Q25/100),(('SEQ Oct 2020'!R25)*'SEQ Oct 2020'!Q25/100))),0)</f>
        <v>0</v>
      </c>
      <c r="F31" s="134">
        <f>IF(AND('SEQ Oct 2020'!R25&gt;0,'SEQ Oct 2020'!T25&gt;0),IF(($C$5&lt;'SEQ Oct 2020'!T25),(0),($C$5-'SEQ Oct 2020'!T25)*'SEQ Oct 2020'!U25/100),IF(AND('SEQ Oct 2020'!R25&gt;0,'SEQ Oct 2020'!T25=""),IF(($C$5&lt;'SEQ Oct 2020'!R25+'SEQ Oct 2020'!P25),(0),(($C$5-('SEQ Oct 2020'!R25+'SEQ Oct 2020'!P25))*'SEQ Oct 2020'!S25/100)),IF(AND('SEQ Oct 2020'!P25&gt;0,'SEQ Oct 2020'!R25=""&gt;0),IF(($C$5&lt;'SEQ Oct 2020'!P25),(0),($C$5-'SEQ Oct 2020'!P25)*'SEQ Oct 2020'!Q25/100),0)))</f>
        <v>0</v>
      </c>
      <c r="G31" s="232">
        <f t="shared" si="39"/>
        <v>1095.9222727272727</v>
      </c>
      <c r="H31" s="239">
        <f t="shared" si="40"/>
        <v>4000</v>
      </c>
      <c r="I31" s="239">
        <f t="shared" si="41"/>
        <v>4383.6890909090907</v>
      </c>
      <c r="J31" s="136">
        <f t="shared" si="42"/>
        <v>4822.058</v>
      </c>
      <c r="K31" s="137">
        <f>'SEQ Oct 2020'!BB25</f>
        <v>0</v>
      </c>
      <c r="L31" s="137">
        <f>'SEQ Oct 2020'!BC25</f>
        <v>0</v>
      </c>
      <c r="M31" s="137">
        <f>'SEQ Oct 2020'!BD25</f>
        <v>0</v>
      </c>
      <c r="N31" s="137">
        <f>'SEQ Oct 2020'!BE25</f>
        <v>0</v>
      </c>
      <c r="O31" s="144" t="str">
        <f t="shared" si="43"/>
        <v>No discount</v>
      </c>
      <c r="P31" s="226" t="str">
        <f t="shared" si="44"/>
        <v>Exclusive</v>
      </c>
      <c r="Q31" s="240">
        <f t="shared" si="45"/>
        <v>4383.6890909090907</v>
      </c>
      <c r="R31" s="240">
        <f t="shared" si="46"/>
        <v>4383.6890909090907</v>
      </c>
      <c r="S31" s="136">
        <f t="shared" si="47"/>
        <v>4822.058</v>
      </c>
      <c r="T31" s="136">
        <f t="shared" si="48"/>
        <v>4822.058</v>
      </c>
      <c r="U31" s="160">
        <f>'SEQ Oct 2020'!BL25</f>
        <v>0</v>
      </c>
      <c r="V31" s="161" t="str">
        <f>'SEQ Oct 2020'!BM25</f>
        <v>n</v>
      </c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  <c r="AL31" s="268"/>
      <c r="AM31" s="268"/>
      <c r="AN31" s="268"/>
      <c r="AO31" s="268"/>
      <c r="AP31" s="268"/>
      <c r="AQ31" s="268"/>
      <c r="AR31" s="268"/>
      <c r="AS31" s="268"/>
      <c r="AT31" s="268"/>
      <c r="AU31" s="268"/>
      <c r="AV31" s="268"/>
      <c r="AW31" s="268"/>
      <c r="AX31" s="268"/>
      <c r="AY31" s="268"/>
    </row>
    <row r="32" spans="1:51" ht="15" thickBot="1" x14ac:dyDescent="0.2">
      <c r="A32" s="148" t="str">
        <f>'SEQ Oct 2020'!K26</f>
        <v>Sumo Power</v>
      </c>
      <c r="B32" s="149" t="str">
        <f>'SEQ Oct 2020'!L26</f>
        <v>Freedom Business</v>
      </c>
      <c r="C32" s="166">
        <f>IF('SEQ Oct 2020'!BP26=0,91*'SEQ Oct 2020'!M26/100,(91*'SEQ Oct 2020'!M26/100)+'SEQ Oct 2020'!BP26/4)</f>
        <v>100.1</v>
      </c>
      <c r="D32" s="173">
        <f>IF('SEQ Oct 2020'!O26="",$C$5*'SEQ Oct 2020'!N26/100,IF($C$5&gt;='SEQ Oct 2020'!P26,('SEQ Oct 2020'!P26*'SEQ Oct 2020'!N26/100),($C$5*'SEQ Oct 2020'!N26/100)))</f>
        <v>960</v>
      </c>
      <c r="E32" s="173">
        <f>IF(AND('SEQ Oct 2020'!P26&gt;0,'SEQ Oct 2020'!R26&gt;0),IF($C$5&lt;'SEQ Oct 2020'!P26,0,IF($C$5&lt;=('SEQ Oct 2020'!R26+'SEQ Oct 2020'!P26),(($C$5-'SEQ Oct 2020'!P26)*'SEQ Oct 2020'!Q26/100),(('SEQ Oct 2020'!R26)*'SEQ Oct 2020'!Q26/100))),0)</f>
        <v>0</v>
      </c>
      <c r="F32" s="173">
        <f>IF(AND('SEQ Oct 2020'!R26&gt;0,'SEQ Oct 2020'!T26&gt;0),IF(($C$5&lt;'SEQ Oct 2020'!T26),(0),($C$5-'SEQ Oct 2020'!T26)*'SEQ Oct 2020'!U26/100),IF(AND('SEQ Oct 2020'!R26&gt;0,'SEQ Oct 2020'!T26=""),IF(($C$5&lt;'SEQ Oct 2020'!R26+'SEQ Oct 2020'!P26),(0),(($C$5-('SEQ Oct 2020'!R26+'SEQ Oct 2020'!P26))*'SEQ Oct 2020'!S26/100)),IF(AND('SEQ Oct 2020'!P26&gt;0,'SEQ Oct 2020'!R26=""&gt;0),IF(($C$5&lt;'SEQ Oct 2020'!P26),(0),($C$5-'SEQ Oct 2020'!P26)*'SEQ Oct 2020'!Q26/100),0)))</f>
        <v>0</v>
      </c>
      <c r="G32" s="234">
        <f t="shared" ref="G32" si="49">SUM(C32:F32)</f>
        <v>1060.0999999999999</v>
      </c>
      <c r="H32" s="241">
        <f t="shared" ref="H32" si="50">(G32-C32)*4</f>
        <v>3839.9999999999995</v>
      </c>
      <c r="I32" s="241">
        <f t="shared" ref="I32" si="51">G32*4</f>
        <v>4240.3999999999996</v>
      </c>
      <c r="J32" s="168">
        <f t="shared" ref="J32" si="52">I32*1.1</f>
        <v>4664.4399999999996</v>
      </c>
      <c r="K32" s="153">
        <f>'SEQ Oct 2020'!BB26</f>
        <v>0</v>
      </c>
      <c r="L32" s="153">
        <f>'SEQ Oct 2020'!BC26</f>
        <v>0</v>
      </c>
      <c r="M32" s="153">
        <f>'SEQ Oct 2020'!BD26</f>
        <v>0</v>
      </c>
      <c r="N32" s="153">
        <f>'SEQ Oct 2020'!BE26</f>
        <v>0</v>
      </c>
      <c r="O32" s="154" t="str">
        <f t="shared" ref="O32" si="53">IF(SUM(K32:N32)=0,"No discount",IF(K32&gt;0,"Guaranteed off bill",IF(L32&gt;0,"Guaranteed off usage",IF(M32&gt;0,"Pay-on-time off bill","Pay-on-time off usage"))))</f>
        <v>No discount</v>
      </c>
      <c r="P32" s="227" t="str">
        <f t="shared" ref="P32" si="54">IF(OR(A32="Origin Energy",A32="Red Energy",A32="Powershop"),"Inclusive","Exclusive")</f>
        <v>Exclusive</v>
      </c>
      <c r="Q32" s="244">
        <f t="shared" ref="Q32" si="55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4240.3999999999996</v>
      </c>
      <c r="R32" s="244">
        <f t="shared" ref="R32" si="56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4240.3999999999996</v>
      </c>
      <c r="S32" s="168">
        <f t="shared" ref="S32" si="57">Q32*1.1</f>
        <v>4664.4399999999996</v>
      </c>
      <c r="T32" s="168">
        <f t="shared" ref="T32" si="58">R32*1.1</f>
        <v>4664.4399999999996</v>
      </c>
      <c r="U32" s="170">
        <f>'SEQ Oct 2020'!BL26</f>
        <v>0</v>
      </c>
      <c r="V32" s="165" t="str">
        <f>'SEQ Oct 2020'!BM26</f>
        <v>n</v>
      </c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  <c r="AL32" s="268"/>
      <c r="AM32" s="268"/>
      <c r="AN32" s="268"/>
      <c r="AO32" s="268"/>
      <c r="AP32" s="268"/>
      <c r="AQ32" s="268"/>
      <c r="AR32" s="268"/>
      <c r="AS32" s="268"/>
      <c r="AT32" s="268"/>
      <c r="AU32" s="268"/>
      <c r="AV32" s="268"/>
      <c r="AW32" s="268"/>
      <c r="AX32" s="268"/>
      <c r="AY32" s="268"/>
    </row>
    <row r="33" spans="1:51" x14ac:dyDescent="0.15"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  <c r="AL33" s="268"/>
      <c r="AM33" s="268"/>
      <c r="AN33" s="268"/>
      <c r="AO33" s="268"/>
      <c r="AP33" s="268"/>
      <c r="AQ33" s="268"/>
      <c r="AR33" s="268"/>
      <c r="AS33" s="268"/>
      <c r="AT33" s="268"/>
      <c r="AU33" s="268"/>
      <c r="AV33" s="268"/>
      <c r="AW33" s="268"/>
      <c r="AX33" s="268"/>
      <c r="AY33" s="268"/>
    </row>
    <row r="34" spans="1:51" ht="15" thickBot="1" x14ac:dyDescent="0.2"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</row>
    <row r="35" spans="1:51" x14ac:dyDescent="0.15">
      <c r="A35" s="72" t="s">
        <v>265</v>
      </c>
      <c r="B35" s="73"/>
      <c r="C35" s="73"/>
      <c r="D35" s="86"/>
      <c r="E35" s="86"/>
      <c r="F35" s="86"/>
      <c r="G35" s="87"/>
      <c r="H35" s="87"/>
      <c r="I35" s="73"/>
      <c r="J35" s="73"/>
      <c r="K35" s="73"/>
      <c r="L35" s="73"/>
      <c r="M35" s="73"/>
      <c r="N35" s="73"/>
      <c r="O35" s="73"/>
      <c r="P35" s="73"/>
      <c r="Q35" s="73"/>
      <c r="R35" s="73"/>
      <c r="S35" s="73"/>
      <c r="T35" s="73"/>
      <c r="U35" s="73"/>
      <c r="V35" s="74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  <c r="AL35" s="268"/>
      <c r="AM35" s="268"/>
      <c r="AN35" s="268"/>
      <c r="AO35" s="268"/>
      <c r="AP35" s="268"/>
      <c r="AQ35" s="268"/>
      <c r="AR35" s="268"/>
      <c r="AS35" s="268"/>
      <c r="AT35" s="268"/>
      <c r="AU35" s="268"/>
      <c r="AV35" s="268"/>
      <c r="AW35" s="268"/>
      <c r="AX35" s="268"/>
      <c r="AY35" s="268"/>
    </row>
    <row r="36" spans="1:51" x14ac:dyDescent="0.15">
      <c r="A36" s="75" t="s">
        <v>198</v>
      </c>
      <c r="B36" s="47"/>
      <c r="C36" s="91">
        <v>5000</v>
      </c>
      <c r="D36" s="88"/>
      <c r="E36" s="88"/>
      <c r="F36" s="88"/>
      <c r="G36" s="89"/>
      <c r="H36" s="89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76"/>
      <c r="W36" s="268"/>
      <c r="X36" s="268"/>
      <c r="Y36" s="268"/>
      <c r="Z36" s="268"/>
      <c r="AA36" s="268"/>
      <c r="AB36" s="268"/>
      <c r="AC36" s="268"/>
      <c r="AD36" s="268"/>
      <c r="AE36" s="268"/>
      <c r="AF36" s="268"/>
      <c r="AG36" s="268"/>
      <c r="AH36" s="268"/>
      <c r="AI36" s="268"/>
      <c r="AJ36" s="268"/>
      <c r="AK36" s="268"/>
      <c r="AL36" s="268"/>
      <c r="AM36" s="268"/>
      <c r="AN36" s="268"/>
      <c r="AO36" s="268"/>
      <c r="AP36" s="268"/>
      <c r="AQ36" s="268"/>
      <c r="AR36" s="268"/>
      <c r="AS36" s="268"/>
      <c r="AT36" s="268"/>
      <c r="AU36" s="268"/>
      <c r="AV36" s="268"/>
      <c r="AW36" s="268"/>
      <c r="AX36" s="268"/>
      <c r="AY36" s="268"/>
    </row>
    <row r="37" spans="1:51" x14ac:dyDescent="0.15">
      <c r="A37" s="75" t="s">
        <v>266</v>
      </c>
      <c r="B37" s="47"/>
      <c r="C37" s="92">
        <v>0.7</v>
      </c>
      <c r="D37" s="88"/>
      <c r="E37" s="88"/>
      <c r="F37" s="88"/>
      <c r="G37" s="89"/>
      <c r="H37" s="89"/>
      <c r="I37" s="47"/>
      <c r="J37" s="47"/>
      <c r="K37" s="47"/>
      <c r="L37" s="47"/>
      <c r="M37" s="47"/>
      <c r="N37" s="47"/>
      <c r="O37" s="47"/>
      <c r="P37" s="47"/>
      <c r="Q37" s="47"/>
      <c r="R37" s="47"/>
      <c r="S37" s="47"/>
      <c r="T37" s="47"/>
      <c r="U37" s="47"/>
      <c r="V37" s="76"/>
      <c r="W37" s="268"/>
      <c r="X37" s="268"/>
      <c r="Y37" s="268"/>
      <c r="Z37" s="268"/>
      <c r="AA37" s="268"/>
      <c r="AB37" s="268"/>
      <c r="AC37" s="268"/>
      <c r="AD37" s="268"/>
      <c r="AE37" s="268"/>
      <c r="AF37" s="268"/>
      <c r="AG37" s="268"/>
      <c r="AH37" s="268"/>
      <c r="AI37" s="268"/>
      <c r="AJ37" s="268"/>
      <c r="AK37" s="268"/>
      <c r="AL37" s="268"/>
      <c r="AM37" s="268"/>
      <c r="AN37" s="268"/>
      <c r="AO37" s="268"/>
      <c r="AP37" s="268"/>
      <c r="AQ37" s="268"/>
      <c r="AR37" s="268"/>
      <c r="AS37" s="268"/>
      <c r="AT37" s="268"/>
      <c r="AU37" s="268"/>
      <c r="AV37" s="268"/>
      <c r="AW37" s="268"/>
      <c r="AX37" s="268"/>
      <c r="AY37" s="268"/>
    </row>
    <row r="38" spans="1:51" x14ac:dyDescent="0.15">
      <c r="A38" s="75" t="s">
        <v>267</v>
      </c>
      <c r="B38" s="47"/>
      <c r="C38" s="92">
        <v>0.3</v>
      </c>
      <c r="D38" s="88"/>
      <c r="E38" s="88"/>
      <c r="F38" s="88"/>
      <c r="G38" s="89"/>
      <c r="H38" s="89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76"/>
      <c r="W38" s="268"/>
      <c r="X38" s="268"/>
      <c r="Y38" s="268"/>
      <c r="Z38" s="268"/>
      <c r="AA38" s="268"/>
      <c r="AB38" s="268"/>
      <c r="AC38" s="268"/>
      <c r="AD38" s="268"/>
      <c r="AE38" s="268"/>
      <c r="AF38" s="268"/>
      <c r="AG38" s="268"/>
      <c r="AH38" s="268"/>
      <c r="AI38" s="268"/>
      <c r="AJ38" s="268"/>
      <c r="AK38" s="268"/>
      <c r="AL38" s="268"/>
      <c r="AM38" s="268"/>
      <c r="AN38" s="268"/>
      <c r="AO38" s="268"/>
      <c r="AP38" s="268"/>
      <c r="AQ38" s="268"/>
      <c r="AR38" s="268"/>
      <c r="AS38" s="268"/>
      <c r="AT38" s="268"/>
      <c r="AU38" s="268"/>
      <c r="AV38" s="268"/>
      <c r="AW38" s="268"/>
      <c r="AX38" s="268"/>
      <c r="AY38" s="268"/>
    </row>
    <row r="39" spans="1:51" x14ac:dyDescent="0.15">
      <c r="A39" s="75"/>
      <c r="B39" s="47"/>
      <c r="C39" s="88"/>
      <c r="D39" s="88"/>
      <c r="E39" s="88"/>
      <c r="F39" s="88"/>
      <c r="G39" s="89"/>
      <c r="H39" s="89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76"/>
      <c r="W39" s="268"/>
      <c r="X39" s="268"/>
      <c r="Y39" s="268"/>
      <c r="Z39" s="268"/>
      <c r="AA39" s="268"/>
      <c r="AB39" s="268"/>
      <c r="AC39" s="268"/>
      <c r="AD39" s="268"/>
      <c r="AE39" s="268"/>
      <c r="AF39" s="268"/>
      <c r="AG39" s="268"/>
      <c r="AH39" s="268"/>
      <c r="AI39" s="268"/>
      <c r="AJ39" s="268"/>
      <c r="AK39" s="268"/>
      <c r="AL39" s="268"/>
      <c r="AM39" s="268"/>
      <c r="AN39" s="268"/>
      <c r="AO39" s="268"/>
      <c r="AP39" s="268"/>
      <c r="AQ39" s="268"/>
      <c r="AR39" s="268"/>
      <c r="AS39" s="268"/>
      <c r="AT39" s="268"/>
      <c r="AU39" s="268"/>
      <c r="AV39" s="268"/>
      <c r="AW39" s="268"/>
      <c r="AX39" s="268"/>
      <c r="AY39" s="268"/>
    </row>
    <row r="40" spans="1:51" ht="75" x14ac:dyDescent="0.15">
      <c r="A40" s="276" t="s">
        <v>144</v>
      </c>
      <c r="B40" s="122" t="s">
        <v>320</v>
      </c>
      <c r="C40" s="120" t="s">
        <v>204</v>
      </c>
      <c r="D40" s="120" t="s">
        <v>463</v>
      </c>
      <c r="E40" s="120" t="s">
        <v>205</v>
      </c>
      <c r="F40" s="122" t="s">
        <v>265</v>
      </c>
      <c r="G40" s="120" t="s">
        <v>206</v>
      </c>
      <c r="H40" s="277" t="s">
        <v>570</v>
      </c>
      <c r="I40" s="278" t="s">
        <v>207</v>
      </c>
      <c r="J40" s="123" t="s">
        <v>23</v>
      </c>
      <c r="K40" s="124" t="s">
        <v>286</v>
      </c>
      <c r="L40" s="124" t="s">
        <v>287</v>
      </c>
      <c r="M40" s="124" t="s">
        <v>288</v>
      </c>
      <c r="N40" s="124" t="s">
        <v>289</v>
      </c>
      <c r="O40" s="279" t="s">
        <v>571</v>
      </c>
      <c r="P40" s="279" t="s">
        <v>572</v>
      </c>
      <c r="Q40" s="280" t="s">
        <v>574</v>
      </c>
      <c r="R40" s="280" t="s">
        <v>575</v>
      </c>
      <c r="S40" s="125" t="s">
        <v>271</v>
      </c>
      <c r="T40" s="125" t="s">
        <v>272</v>
      </c>
      <c r="U40" s="124" t="s">
        <v>263</v>
      </c>
      <c r="V40" s="127" t="s">
        <v>264</v>
      </c>
      <c r="W40" s="268"/>
      <c r="X40" s="268"/>
      <c r="Y40" s="268"/>
      <c r="Z40" s="268"/>
      <c r="AA40" s="268"/>
      <c r="AB40" s="268"/>
      <c r="AC40" s="268"/>
      <c r="AD40" s="268"/>
      <c r="AE40" s="268"/>
      <c r="AF40" s="268"/>
      <c r="AG40" s="268"/>
      <c r="AH40" s="268"/>
      <c r="AI40" s="268"/>
      <c r="AJ40" s="268"/>
      <c r="AK40" s="268"/>
      <c r="AL40" s="268"/>
      <c r="AM40" s="268"/>
      <c r="AN40" s="268"/>
      <c r="AO40" s="268"/>
      <c r="AP40" s="268"/>
      <c r="AQ40" s="268"/>
      <c r="AR40" s="268"/>
      <c r="AS40" s="268"/>
      <c r="AT40" s="268"/>
      <c r="AU40" s="268"/>
      <c r="AV40" s="268"/>
      <c r="AW40" s="268"/>
      <c r="AX40" s="268"/>
      <c r="AY40" s="268"/>
    </row>
    <row r="41" spans="1:51" x14ac:dyDescent="0.15">
      <c r="A41" s="131" t="str">
        <f>'SEQ Oct 2020'!K27</f>
        <v>AGL</v>
      </c>
      <c r="B41" s="132" t="str">
        <f>'SEQ Oct 2020'!L27</f>
        <v>Business Essentials</v>
      </c>
      <c r="C41" s="133">
        <f>IF('SEQ Oct 2020'!BP27=0,91*'SEQ Oct 2020'!M27/100,(91*'SEQ Oct 2020'!M27/100)+'SEQ Oct 2020'!BP27/4)</f>
        <v>101.41536363636364</v>
      </c>
      <c r="D41" s="133">
        <f>IF('SEQ Oct 2020'!O27="",$C$36*$C$37*'SEQ Oct 2020'!N27/100,IF($C$36*$C$37&gt;='SEQ Oct 2020'!P27,('SEQ Oct 2020'!P27*'SEQ Oct 2020'!N27/100),($C$36*$C$37*'SEQ Oct 2020'!N27/100)))</f>
        <v>672.31818181818176</v>
      </c>
      <c r="E41" s="133">
        <f>IF(AND('SEQ Oct 2020'!R27&gt;0,'SEQ Oct 2020'!T27&gt;0),IF(($C$36*$C$37&lt;'SEQ Oct 2020'!T27),(0),($C$36*$C$37-'SEQ Oct 2020'!T27)*'SEQ Oct 2020'!U27/100),IF(AND('SEQ Oct 2020'!R27&gt;0,'SEQ Oct 2020'!T27=""),IF(($C$36*$C$37&lt;'SEQ Oct 2020'!R27+'SEQ Oct 2020'!P27),(0),(($C$36*$C$37-('SEQ Oct 2020'!R27+'SEQ Oct 2020'!P27))*'SEQ Oct 2020'!S27/100)),IF(AND('SEQ Oct 2020'!P27&gt;0,'SEQ Oct 2020'!R27=""&gt;0),IF(($C$36*$C$37&lt;'SEQ Oct 2020'!P27),(0),($C$36*$C$37-'SEQ Oct 2020'!P27)*'SEQ Oct 2020'!Q27/100),0)))</f>
        <v>0</v>
      </c>
      <c r="F41" s="134">
        <f>($C$36*$C$38)*'SEQ Oct 2020'!AF27/100</f>
        <v>173.72727272727272</v>
      </c>
      <c r="G41" s="135">
        <f>SUM(C41:F41)</f>
        <v>947.46081818181813</v>
      </c>
      <c r="H41" s="239">
        <f>(G41-C41)*4</f>
        <v>3384.181818181818</v>
      </c>
      <c r="I41" s="239">
        <f t="shared" ref="I41:I53" si="59">G41*4</f>
        <v>3789.8432727272725</v>
      </c>
      <c r="J41" s="136">
        <f>I41*1.1</f>
        <v>4168.8276000000005</v>
      </c>
      <c r="K41" s="137">
        <f>'SEQ Oct 2020'!BB27</f>
        <v>0</v>
      </c>
      <c r="L41" s="137">
        <f>'SEQ Oct 2020'!BC27</f>
        <v>0</v>
      </c>
      <c r="M41" s="137">
        <f>'SEQ Oct 2020'!BD27</f>
        <v>0</v>
      </c>
      <c r="N41" s="137">
        <f>'SEQ Oct 2020'!BE27</f>
        <v>0</v>
      </c>
      <c r="O41" s="144" t="str">
        <f>IF(SUM(K41:N41)=0,"No discount",IF(K41&gt;0,"Guaranteed off bill",IF(L41&gt;0,"Guaranteed off usage",IF(M41&gt;0,"Pay-on-time off bill","Pay-on-time off usage"))))</f>
        <v>No discount</v>
      </c>
      <c r="P41" s="226" t="str">
        <f>IF(OR(A41="Origin Energy",A41="Red Energy",A41="Powershop"),"Inclusive","Exclusive")</f>
        <v>Exclusive</v>
      </c>
      <c r="Q41" s="240">
        <f>IF(AND(O41="Guaranteed off bill",P41="Inclusive"),((I41*1.1)-((I41*1.1)*K41/100))/1.1,IF(AND(O41="Guaranteed off usage",P41="Inclusive"),((I41*1.1)-((H41*1.1)*L41/100))/1.1,IF(AND(O41="Guaranteed off bill",P41="Exclusive"),I41-(I41*K41/100),IF(AND(O41="Guaranteed off usage",P41="Exclusive"),I41-(H41*L41/100),IF(P41="Inclusive",((I41*1.1))/1.1,I41)))))</f>
        <v>3789.8432727272725</v>
      </c>
      <c r="R41" s="240">
        <f>IF(AND(O41="Pay-on-time off bill",P41="Inclusive"),((Q41*1.1)-((Q41*1.1)*M41/100))/1.1,IF(AND(O41="Pay-on-time off usage",P41="Inclusive"),((Q41*1.1)-((H41*1.1)*N41/100))/1.1,IF(AND(O41="Pay-on-time off bill",P41="Exclusive"),Q41-(Q41*M41/100),IF(AND(O41="Pay-on-time off usage",P41="Exclusive"),Q41-(H41*N41/100),IF(P41="Inclusive",((Q41*1.1))/1.1,Q41)))))</f>
        <v>3789.8432727272725</v>
      </c>
      <c r="S41" s="136">
        <f>Q41*1.1</f>
        <v>4168.8276000000005</v>
      </c>
      <c r="T41" s="136">
        <f>R41*1.1</f>
        <v>4168.8276000000005</v>
      </c>
      <c r="U41" s="160">
        <f>'SEQ Oct 2020'!BL27</f>
        <v>0</v>
      </c>
      <c r="V41" s="161" t="str">
        <f>'SEQ Oct 2020'!BM27</f>
        <v>n</v>
      </c>
      <c r="W41" s="268"/>
      <c r="X41" s="268"/>
      <c r="Y41" s="268"/>
      <c r="Z41" s="268"/>
      <c r="AA41" s="268"/>
      <c r="AB41" s="268"/>
      <c r="AC41" s="268"/>
      <c r="AD41" s="268"/>
      <c r="AE41" s="268"/>
      <c r="AF41" s="268"/>
      <c r="AG41" s="268"/>
      <c r="AH41" s="268"/>
      <c r="AI41" s="268"/>
      <c r="AJ41" s="268"/>
      <c r="AK41" s="268"/>
      <c r="AL41" s="268"/>
      <c r="AM41" s="268"/>
      <c r="AN41" s="268"/>
      <c r="AO41" s="268"/>
      <c r="AP41" s="268"/>
      <c r="AQ41" s="268"/>
      <c r="AR41" s="268"/>
      <c r="AS41" s="268"/>
      <c r="AT41" s="268"/>
      <c r="AU41" s="268"/>
      <c r="AV41" s="268"/>
      <c r="AW41" s="268"/>
      <c r="AX41" s="268"/>
      <c r="AY41" s="268"/>
    </row>
    <row r="42" spans="1:51" x14ac:dyDescent="0.15">
      <c r="A42" s="131" t="str">
        <f>'SEQ Oct 2020'!K28</f>
        <v>Click Energy</v>
      </c>
      <c r="B42" s="132" t="str">
        <f>'SEQ Oct 2020'!L28</f>
        <v>Click Business Pin</v>
      </c>
      <c r="C42" s="133">
        <f>IF('SEQ Oct 2020'!BP28=0,91*'SEQ Oct 2020'!M28/100,(91*'SEQ Oct 2020'!M28/100)+'SEQ Oct 2020'!BP28/4)</f>
        <v>120.59981818181819</v>
      </c>
      <c r="D42" s="133">
        <f>IF('SEQ Oct 2020'!O28="",$C$36*$C$37*'SEQ Oct 2020'!N28/100,IF($C$36*$C$37&gt;='SEQ Oct 2020'!P28,('SEQ Oct 2020'!P28*'SEQ Oct 2020'!N28/100),($C$36*$C$37*'SEQ Oct 2020'!N28/100)))</f>
        <v>767.4545454545455</v>
      </c>
      <c r="E42" s="133">
        <f>IF(AND('SEQ Oct 2020'!R28&gt;0,'SEQ Oct 2020'!T28&gt;0),IF(($C$36*$C$37&lt;'SEQ Oct 2020'!T28),(0),($C$36*$C$37-'SEQ Oct 2020'!T28)*'SEQ Oct 2020'!U28/100),IF(AND('SEQ Oct 2020'!R28&gt;0,'SEQ Oct 2020'!T28=""),IF(($C$36*$C$37&lt;'SEQ Oct 2020'!R28+'SEQ Oct 2020'!P28),(0),(($C$36*$C$37-('SEQ Oct 2020'!R28+'SEQ Oct 2020'!P28))*'SEQ Oct 2020'!S28/100)),IF(AND('SEQ Oct 2020'!P28&gt;0,'SEQ Oct 2020'!R28=""&gt;0),IF(($C$36*$C$37&lt;'SEQ Oct 2020'!P28),(0),($C$36*$C$37-'SEQ Oct 2020'!P28)*'SEQ Oct 2020'!Q28/100),0)))</f>
        <v>0</v>
      </c>
      <c r="F42" s="134">
        <f>($C$36*$C$38)*'SEQ Oct 2020'!AF28/100</f>
        <v>234.27272727272725</v>
      </c>
      <c r="G42" s="135">
        <f t="shared" ref="G42:G53" si="60">SUM(C42:F42)</f>
        <v>1122.3270909090909</v>
      </c>
      <c r="H42" s="239">
        <f t="shared" ref="H42:H53" si="61">(G42-C42)*4</f>
        <v>4006.909090909091</v>
      </c>
      <c r="I42" s="239">
        <f t="shared" si="59"/>
        <v>4489.3083636363635</v>
      </c>
      <c r="J42" s="136">
        <f t="shared" ref="J42:J53" si="62">I42*1.1</f>
        <v>4938.2392</v>
      </c>
      <c r="K42" s="137">
        <f>'SEQ Oct 2020'!BB28</f>
        <v>0</v>
      </c>
      <c r="L42" s="137">
        <f>'SEQ Oct 2020'!BC28</f>
        <v>0</v>
      </c>
      <c r="M42" s="137">
        <f>'SEQ Oct 2020'!BD28</f>
        <v>0</v>
      </c>
      <c r="N42" s="137">
        <f>'SEQ Oct 2020'!BE28</f>
        <v>0</v>
      </c>
      <c r="O42" s="144" t="str">
        <f t="shared" ref="O42:O53" si="63">IF(SUM(K42:N42)=0,"No discount",IF(K42&gt;0,"Guaranteed off bill",IF(L42&gt;0,"Guaranteed off usage",IF(M42&gt;0,"Pay-on-time off bill","Pay-on-time off usage"))))</f>
        <v>No discount</v>
      </c>
      <c r="P42" s="226" t="str">
        <f t="shared" ref="P42:P53" si="64">IF(OR(A42="Origin Energy",A42="Red Energy",A42="Powershop"),"Inclusive","Exclusive")</f>
        <v>Exclusive</v>
      </c>
      <c r="Q42" s="240">
        <f t="shared" ref="Q42:Q53" si="65">IF(AND(O42="Guaranteed off bill",P42="Inclusive"),((I42*1.1)-((I42*1.1)*K42/100))/1.1,IF(AND(O42="Guaranteed off usage",P42="Inclusive"),((I42*1.1)-((H42*1.1)*L42/100))/1.1,IF(AND(O42="Guaranteed off bill",P42="Exclusive"),I42-(I42*K42/100),IF(AND(O42="Guaranteed off usage",P42="Exclusive"),I42-(H42*L42/100),IF(P42="Inclusive",((I42*1.1))/1.1,I42)))))</f>
        <v>4489.3083636363635</v>
      </c>
      <c r="R42" s="240">
        <f t="shared" ref="R42:R53" si="66">IF(AND(O42="Pay-on-time off bill",P42="Inclusive"),((Q42*1.1)-((Q42*1.1)*M42/100))/1.1,IF(AND(O42="Pay-on-time off usage",P42="Inclusive"),((Q42*1.1)-((H42*1.1)*N42/100))/1.1,IF(AND(O42="Pay-on-time off bill",P42="Exclusive"),Q42-(Q42*M42/100),IF(AND(O42="Pay-on-time off usage",P42="Exclusive"),Q42-(H42*N42/100),IF(P42="Inclusive",((Q42*1.1))/1.1,Q42)))))</f>
        <v>4489.3083636363635</v>
      </c>
      <c r="S42" s="136">
        <f t="shared" ref="S42:T53" si="67">Q42*1.1</f>
        <v>4938.2392</v>
      </c>
      <c r="T42" s="136">
        <f t="shared" si="67"/>
        <v>4938.2392</v>
      </c>
      <c r="U42" s="160">
        <f>'SEQ Oct 2020'!BL28</f>
        <v>0</v>
      </c>
      <c r="V42" s="161" t="str">
        <f>'SEQ Oct 2020'!BM28</f>
        <v>n</v>
      </c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</row>
    <row r="43" spans="1:51" x14ac:dyDescent="0.15">
      <c r="A43" s="131" t="str">
        <f>'SEQ Oct 2020'!K29</f>
        <v>Diamond Energy</v>
      </c>
      <c r="B43" s="132" t="str">
        <f>'SEQ Oct 2020'!L29</f>
        <v>Renewable Saver POT</v>
      </c>
      <c r="C43" s="133">
        <f>IF('SEQ Oct 2020'!BP29=0,91*'SEQ Oct 2020'!M29/100,(91*'SEQ Oct 2020'!M29/100)+'SEQ Oct 2020'!BP29/4)</f>
        <v>119.48299999999999</v>
      </c>
      <c r="D43" s="133">
        <f>IF('SEQ Oct 2020'!O29="",$C$36*$C$37*'SEQ Oct 2020'!N29/100,IF($C$36*$C$37&gt;='SEQ Oct 2020'!P29,('SEQ Oct 2020'!P29*'SEQ Oct 2020'!N29/100),($C$36*$C$37*'SEQ Oct 2020'!N29/100)))</f>
        <v>854.63636363636351</v>
      </c>
      <c r="E43" s="133">
        <f>IF(AND('SEQ Oct 2020'!R29&gt;0,'SEQ Oct 2020'!T29&gt;0),IF(($C$36*$C$37&lt;'SEQ Oct 2020'!T29),(0),($C$36*$C$37-'SEQ Oct 2020'!T29)*'SEQ Oct 2020'!U29/100),IF(AND('SEQ Oct 2020'!R29&gt;0,'SEQ Oct 2020'!T29=""),IF(($C$36*$C$37&lt;'SEQ Oct 2020'!R29+'SEQ Oct 2020'!P29),(0),(($C$36*$C$37-('SEQ Oct 2020'!R29+'SEQ Oct 2020'!P29))*'SEQ Oct 2020'!S29/100)),IF(AND('SEQ Oct 2020'!P29&gt;0,'SEQ Oct 2020'!R29=""&gt;0),IF(($C$36*$C$37&lt;'SEQ Oct 2020'!P29),(0),($C$36*$C$37-'SEQ Oct 2020'!P29)*'SEQ Oct 2020'!Q29/100),0)))</f>
        <v>0</v>
      </c>
      <c r="F43" s="134">
        <f>($C$36*$C$38)*'SEQ Oct 2020'!AF29/100</f>
        <v>249.81818181818181</v>
      </c>
      <c r="G43" s="135">
        <f t="shared" si="60"/>
        <v>1223.9375454545452</v>
      </c>
      <c r="H43" s="239">
        <f t="shared" si="61"/>
        <v>4417.8181818181811</v>
      </c>
      <c r="I43" s="239">
        <f t="shared" si="59"/>
        <v>4895.7501818181809</v>
      </c>
      <c r="J43" s="136">
        <f t="shared" si="62"/>
        <v>5385.3251999999993</v>
      </c>
      <c r="K43" s="137">
        <f>'SEQ Oct 2020'!BB29</f>
        <v>0</v>
      </c>
      <c r="L43" s="137">
        <f>'SEQ Oct 2020'!BC29</f>
        <v>0</v>
      </c>
      <c r="M43" s="137">
        <f>'SEQ Oct 2020'!BD29</f>
        <v>7</v>
      </c>
      <c r="N43" s="137">
        <f>'SEQ Oct 2020'!BE29</f>
        <v>0</v>
      </c>
      <c r="O43" s="144" t="str">
        <f t="shared" si="63"/>
        <v>Pay-on-time off bill</v>
      </c>
      <c r="P43" s="226" t="str">
        <f t="shared" si="64"/>
        <v>Exclusive</v>
      </c>
      <c r="Q43" s="240">
        <f t="shared" si="65"/>
        <v>4895.7501818181809</v>
      </c>
      <c r="R43" s="240">
        <f t="shared" si="66"/>
        <v>4553.0476690909081</v>
      </c>
      <c r="S43" s="136">
        <f t="shared" si="67"/>
        <v>5385.3251999999993</v>
      </c>
      <c r="T43" s="136">
        <f t="shared" si="67"/>
        <v>5008.3524359999992</v>
      </c>
      <c r="U43" s="160">
        <f>'SEQ Oct 2020'!BL29</f>
        <v>0</v>
      </c>
      <c r="V43" s="161" t="str">
        <f>'SEQ Oct 2020'!BM29</f>
        <v>n</v>
      </c>
      <c r="W43" s="268"/>
      <c r="X43" s="268"/>
      <c r="Y43" s="268"/>
      <c r="Z43" s="268"/>
      <c r="AA43" s="268"/>
      <c r="AB43" s="268"/>
      <c r="AC43" s="268"/>
      <c r="AD43" s="268"/>
      <c r="AE43" s="268"/>
      <c r="AF43" s="268"/>
      <c r="AG43" s="268"/>
      <c r="AH43" s="268"/>
      <c r="AI43" s="268"/>
      <c r="AJ43" s="268"/>
      <c r="AK43" s="268"/>
      <c r="AL43" s="268"/>
      <c r="AM43" s="268"/>
      <c r="AN43" s="268"/>
      <c r="AO43" s="268"/>
      <c r="AP43" s="268"/>
      <c r="AQ43" s="268"/>
      <c r="AR43" s="268"/>
      <c r="AS43" s="268"/>
      <c r="AT43" s="268"/>
      <c r="AU43" s="268"/>
      <c r="AV43" s="268"/>
      <c r="AW43" s="268"/>
      <c r="AX43" s="268"/>
      <c r="AY43" s="268"/>
    </row>
    <row r="44" spans="1:51" x14ac:dyDescent="0.15">
      <c r="A44" s="131" t="str">
        <f>'SEQ Oct 2020'!K30</f>
        <v>EnergyAustralia</v>
      </c>
      <c r="B44" s="132" t="str">
        <f>'SEQ Oct 2020'!L30</f>
        <v>Total Plan</v>
      </c>
      <c r="C44" s="133">
        <f>IF('SEQ Oct 2020'!BP30=0,91*'SEQ Oct 2020'!M30/100,(91*'SEQ Oct 2020'!M30/100)+'SEQ Oct 2020'!BP30/4)</f>
        <v>107.38</v>
      </c>
      <c r="D44" s="133">
        <f>IF('SEQ Oct 2020'!O30="",$C$36*$C$37*'SEQ Oct 2020'!N30/100,IF($C$36*$C$37&gt;='SEQ Oct 2020'!P30,('SEQ Oct 2020'!P30*'SEQ Oct 2020'!N30/100),($C$36*$C$37*'SEQ Oct 2020'!N30/100)))</f>
        <v>842.86363636363615</v>
      </c>
      <c r="E44" s="133">
        <f>IF(AND('SEQ Oct 2020'!R30&gt;0,'SEQ Oct 2020'!T30&gt;0),IF(($C$36*$C$37&lt;'SEQ Oct 2020'!T30),(0),($C$36*$C$37-'SEQ Oct 2020'!T30)*'SEQ Oct 2020'!U30/100),IF(AND('SEQ Oct 2020'!R30&gt;0,'SEQ Oct 2020'!T30=""),IF(($C$36*$C$37&lt;'SEQ Oct 2020'!R30+'SEQ Oct 2020'!P30),(0),(($C$36*$C$37-('SEQ Oct 2020'!R30+'SEQ Oct 2020'!P30))*'SEQ Oct 2020'!S30/100)),IF(AND('SEQ Oct 2020'!P30&gt;0,'SEQ Oct 2020'!R30=""&gt;0),IF(($C$36*$C$37&lt;'SEQ Oct 2020'!P30),(0),($C$36*$C$37-'SEQ Oct 2020'!P30)*'SEQ Oct 2020'!Q30/100),0)))</f>
        <v>0</v>
      </c>
      <c r="F44" s="134">
        <f>($C$36*$C$38)*'SEQ Oct 2020'!AF30/100</f>
        <v>227.31818181818181</v>
      </c>
      <c r="G44" s="135">
        <f t="shared" si="60"/>
        <v>1177.5618181818179</v>
      </c>
      <c r="H44" s="239">
        <f t="shared" si="61"/>
        <v>4280.7272727272721</v>
      </c>
      <c r="I44" s="239">
        <f t="shared" si="59"/>
        <v>4710.2472727272716</v>
      </c>
      <c r="J44" s="136">
        <f t="shared" si="62"/>
        <v>5181.271999999999</v>
      </c>
      <c r="K44" s="137">
        <f>'SEQ Oct 2020'!BB30</f>
        <v>13</v>
      </c>
      <c r="L44" s="137">
        <f>'SEQ Oct 2020'!BC30</f>
        <v>0</v>
      </c>
      <c r="M44" s="137">
        <f>'SEQ Oct 2020'!BD30</f>
        <v>0</v>
      </c>
      <c r="N44" s="137">
        <f>'SEQ Oct 2020'!BE30</f>
        <v>0</v>
      </c>
      <c r="O44" s="144" t="str">
        <f t="shared" si="63"/>
        <v>Guaranteed off bill</v>
      </c>
      <c r="P44" s="226" t="str">
        <f t="shared" si="64"/>
        <v>Exclusive</v>
      </c>
      <c r="Q44" s="240">
        <f t="shared" si="65"/>
        <v>4097.9151272727267</v>
      </c>
      <c r="R44" s="240">
        <f t="shared" si="66"/>
        <v>4097.9151272727267</v>
      </c>
      <c r="S44" s="136">
        <f t="shared" si="67"/>
        <v>4507.7066399999994</v>
      </c>
      <c r="T44" s="136">
        <f t="shared" si="67"/>
        <v>4507.7066399999994</v>
      </c>
      <c r="U44" s="160">
        <f>'SEQ Oct 2020'!BL30</f>
        <v>0</v>
      </c>
      <c r="V44" s="161" t="str">
        <f>'SEQ Oct 2020'!BM30</f>
        <v>n</v>
      </c>
      <c r="W44" s="268"/>
      <c r="X44" s="268"/>
      <c r="Y44" s="268"/>
      <c r="Z44" s="268"/>
      <c r="AA44" s="268"/>
      <c r="AB44" s="268"/>
      <c r="AC44" s="268"/>
      <c r="AD44" s="268"/>
      <c r="AE44" s="268"/>
      <c r="AF44" s="268"/>
      <c r="AG44" s="268"/>
      <c r="AH44" s="268"/>
      <c r="AI44" s="268"/>
      <c r="AJ44" s="268"/>
      <c r="AK44" s="268"/>
      <c r="AL44" s="268"/>
      <c r="AM44" s="268"/>
      <c r="AN44" s="268"/>
      <c r="AO44" s="268"/>
      <c r="AP44" s="268"/>
      <c r="AQ44" s="268"/>
      <c r="AR44" s="268"/>
      <c r="AS44" s="268"/>
      <c r="AT44" s="268"/>
      <c r="AU44" s="268"/>
      <c r="AV44" s="268"/>
      <c r="AW44" s="268"/>
      <c r="AX44" s="268"/>
      <c r="AY44" s="268"/>
    </row>
    <row r="45" spans="1:51" x14ac:dyDescent="0.15">
      <c r="A45" s="131" t="str">
        <f>'SEQ Oct 2020'!K31</f>
        <v>Origin Energy</v>
      </c>
      <c r="B45" s="132" t="str">
        <f>'SEQ Oct 2020'!L31</f>
        <v xml:space="preserve">Flexi </v>
      </c>
      <c r="C45" s="133">
        <f>IF('SEQ Oct 2020'!BP31=0,91*'SEQ Oct 2020'!M31/100,(91*'SEQ Oct 2020'!M31/100)+'SEQ Oct 2020'!BP31/4)</f>
        <v>108.26518181818182</v>
      </c>
      <c r="D45" s="133">
        <f>IF('SEQ Oct 2020'!O31="",$C$36*$C$37*'SEQ Oct 2020'!N31/100,IF($C$36*$C$37&gt;='SEQ Oct 2020'!P31,('SEQ Oct 2020'!P31*'SEQ Oct 2020'!N31/100),($C$36*$C$37*'SEQ Oct 2020'!N31/100)))</f>
        <v>841.90909090909088</v>
      </c>
      <c r="E45" s="133">
        <f>IF(AND('SEQ Oct 2020'!R31&gt;0,'SEQ Oct 2020'!T31&gt;0),IF(($C$36*$C$37&lt;'SEQ Oct 2020'!T31),(0),($C$36*$C$37-'SEQ Oct 2020'!T31)*'SEQ Oct 2020'!U31/100),IF(AND('SEQ Oct 2020'!R31&gt;0,'SEQ Oct 2020'!T31=""),IF(($C$36*$C$37&lt;'SEQ Oct 2020'!R31+'SEQ Oct 2020'!P31),(0),(($C$36*$C$37-('SEQ Oct 2020'!R31+'SEQ Oct 2020'!P31))*'SEQ Oct 2020'!S31/100)),IF(AND('SEQ Oct 2020'!P31&gt;0,'SEQ Oct 2020'!R31=""&gt;0),IF(($C$36*$C$37&lt;'SEQ Oct 2020'!P31),(0),($C$36*$C$37-'SEQ Oct 2020'!P31)*'SEQ Oct 2020'!Q31/100),0)))</f>
        <v>0</v>
      </c>
      <c r="F45" s="134">
        <f>($C$36*$C$38)*'SEQ Oct 2020'!AF31/100</f>
        <v>245.72727272727269</v>
      </c>
      <c r="G45" s="135">
        <f t="shared" si="60"/>
        <v>1195.9015454545454</v>
      </c>
      <c r="H45" s="239">
        <f t="shared" si="61"/>
        <v>4350.545454545454</v>
      </c>
      <c r="I45" s="239">
        <f t="shared" si="59"/>
        <v>4783.6061818181815</v>
      </c>
      <c r="J45" s="136">
        <f t="shared" si="62"/>
        <v>5261.9668000000001</v>
      </c>
      <c r="K45" s="137">
        <f>'SEQ Oct 2020'!BB31</f>
        <v>12</v>
      </c>
      <c r="L45" s="137">
        <f>'SEQ Oct 2020'!BC31</f>
        <v>0</v>
      </c>
      <c r="M45" s="137">
        <f>'SEQ Oct 2020'!BD31</f>
        <v>0</v>
      </c>
      <c r="N45" s="137">
        <f>'SEQ Oct 2020'!BE31</f>
        <v>0</v>
      </c>
      <c r="O45" s="144" t="str">
        <f t="shared" si="63"/>
        <v>Guaranteed off bill</v>
      </c>
      <c r="P45" s="226" t="str">
        <f t="shared" si="64"/>
        <v>Inclusive</v>
      </c>
      <c r="Q45" s="240">
        <f t="shared" si="65"/>
        <v>4209.5734400000001</v>
      </c>
      <c r="R45" s="240">
        <f t="shared" si="66"/>
        <v>4209.5734400000001</v>
      </c>
      <c r="S45" s="136">
        <f t="shared" si="67"/>
        <v>4630.5307840000005</v>
      </c>
      <c r="T45" s="136">
        <f t="shared" si="67"/>
        <v>4630.5307840000005</v>
      </c>
      <c r="U45" s="160">
        <f>'SEQ Oct 2020'!BL31</f>
        <v>0</v>
      </c>
      <c r="V45" s="161" t="str">
        <f>'SEQ Oct 2020'!BM31</f>
        <v>n</v>
      </c>
      <c r="W45" s="268"/>
      <c r="X45" s="268"/>
      <c r="Y45" s="268"/>
      <c r="Z45" s="268"/>
      <c r="AA45" s="268"/>
      <c r="AB45" s="268"/>
      <c r="AC45" s="268"/>
      <c r="AD45" s="268"/>
      <c r="AE45" s="268"/>
      <c r="AF45" s="268"/>
      <c r="AG45" s="268"/>
      <c r="AH45" s="268"/>
      <c r="AI45" s="268"/>
      <c r="AJ45" s="268"/>
      <c r="AK45" s="268"/>
      <c r="AL45" s="268"/>
      <c r="AM45" s="268"/>
      <c r="AN45" s="268"/>
      <c r="AO45" s="268"/>
      <c r="AP45" s="268"/>
      <c r="AQ45" s="268"/>
      <c r="AR45" s="268"/>
      <c r="AS45" s="268"/>
      <c r="AT45" s="268"/>
      <c r="AU45" s="268"/>
      <c r="AV45" s="268"/>
      <c r="AW45" s="268"/>
      <c r="AX45" s="268"/>
      <c r="AY45" s="268"/>
    </row>
    <row r="46" spans="1:51" x14ac:dyDescent="0.15">
      <c r="A46" s="131" t="str">
        <f>'SEQ Oct 2020'!K32</f>
        <v>Powerdirect</v>
      </c>
      <c r="B46" s="132" t="str">
        <f>'SEQ Oct 2020'!L32</f>
        <v>Business Rate Saver</v>
      </c>
      <c r="C46" s="133">
        <f>IF('SEQ Oct 2020'!BP32=0,91*'SEQ Oct 2020'!M32/100,(91*'SEQ Oct 2020'!M32/100)+'SEQ Oct 2020'!BP32/4)</f>
        <v>107.68609090909089</v>
      </c>
      <c r="D46" s="133">
        <f>IF('SEQ Oct 2020'!O32="",$C$36*$C$37*'SEQ Oct 2020'!N32/100,IF($C$36*$C$37&gt;='SEQ Oct 2020'!P32,('SEQ Oct 2020'!P32*'SEQ Oct 2020'!N32/100),($C$36*$C$37*'SEQ Oct 2020'!N32/100)))</f>
        <v>713.68181818181824</v>
      </c>
      <c r="E46" s="133">
        <f>IF(AND('SEQ Oct 2020'!R32&gt;0,'SEQ Oct 2020'!T32&gt;0),IF(($C$36*$C$37&lt;'SEQ Oct 2020'!T32),(0),($C$36*$C$37-'SEQ Oct 2020'!T32)*'SEQ Oct 2020'!U32/100),IF(AND('SEQ Oct 2020'!R32&gt;0,'SEQ Oct 2020'!T32=""),IF(($C$36*$C$37&lt;'SEQ Oct 2020'!R32+'SEQ Oct 2020'!P32),(0),(($C$36*$C$37-('SEQ Oct 2020'!R32+'SEQ Oct 2020'!P32))*'SEQ Oct 2020'!S32/100)),IF(AND('SEQ Oct 2020'!P32&gt;0,'SEQ Oct 2020'!R32=""&gt;0),IF(($C$36*$C$37&lt;'SEQ Oct 2020'!P32),(0),($C$36*$C$37-'SEQ Oct 2020'!P32)*'SEQ Oct 2020'!Q32/100),0)))</f>
        <v>0</v>
      </c>
      <c r="F46" s="134">
        <f>($C$36*$C$38)*'SEQ Oct 2020'!AF32/100</f>
        <v>184.36363636363632</v>
      </c>
      <c r="G46" s="135">
        <f t="shared" si="60"/>
        <v>1005.7315454545455</v>
      </c>
      <c r="H46" s="239">
        <f t="shared" si="61"/>
        <v>3592.1818181818185</v>
      </c>
      <c r="I46" s="239">
        <f t="shared" si="59"/>
        <v>4022.9261818181822</v>
      </c>
      <c r="J46" s="136">
        <f t="shared" si="62"/>
        <v>4425.2188000000006</v>
      </c>
      <c r="K46" s="137">
        <f>'SEQ Oct 2020'!BB32</f>
        <v>0</v>
      </c>
      <c r="L46" s="137">
        <f>'SEQ Oct 2020'!BC32</f>
        <v>0</v>
      </c>
      <c r="M46" s="137">
        <f>'SEQ Oct 2020'!BD32</f>
        <v>0</v>
      </c>
      <c r="N46" s="137">
        <f>'SEQ Oct 2020'!BE32</f>
        <v>0</v>
      </c>
      <c r="O46" s="144" t="str">
        <f t="shared" si="63"/>
        <v>No discount</v>
      </c>
      <c r="P46" s="226" t="str">
        <f t="shared" si="64"/>
        <v>Exclusive</v>
      </c>
      <c r="Q46" s="240">
        <f t="shared" si="65"/>
        <v>4022.9261818181822</v>
      </c>
      <c r="R46" s="240">
        <f t="shared" si="66"/>
        <v>4022.9261818181822</v>
      </c>
      <c r="S46" s="136">
        <f t="shared" si="67"/>
        <v>4425.2188000000006</v>
      </c>
      <c r="T46" s="136">
        <f t="shared" si="67"/>
        <v>4425.2188000000006</v>
      </c>
      <c r="U46" s="160">
        <f>'SEQ Oct 2020'!BL32</f>
        <v>0</v>
      </c>
      <c r="V46" s="161" t="str">
        <f>'SEQ Oct 2020'!BM32</f>
        <v>n</v>
      </c>
      <c r="W46" s="268"/>
      <c r="X46" s="268"/>
      <c r="Y46" s="268"/>
      <c r="Z46" s="268"/>
      <c r="AA46" s="268"/>
      <c r="AB46" s="268"/>
      <c r="AC46" s="268"/>
      <c r="AD46" s="268"/>
      <c r="AE46" s="268"/>
      <c r="AF46" s="268"/>
      <c r="AG46" s="268"/>
      <c r="AH46" s="268"/>
      <c r="AI46" s="268"/>
      <c r="AJ46" s="268"/>
      <c r="AK46" s="268"/>
      <c r="AL46" s="268"/>
      <c r="AM46" s="268"/>
      <c r="AN46" s="268"/>
      <c r="AO46" s="268"/>
      <c r="AP46" s="268"/>
      <c r="AQ46" s="268"/>
      <c r="AR46" s="268"/>
      <c r="AS46" s="268"/>
      <c r="AT46" s="268"/>
      <c r="AU46" s="268"/>
      <c r="AV46" s="268"/>
      <c r="AW46" s="268"/>
      <c r="AX46" s="268"/>
      <c r="AY46" s="268"/>
    </row>
    <row r="47" spans="1:51" x14ac:dyDescent="0.15">
      <c r="A47" s="131" t="str">
        <f>'SEQ Oct 2020'!K33</f>
        <v>Powershop</v>
      </c>
      <c r="B47" s="132" t="str">
        <f>'SEQ Oct 2020'!L33</f>
        <v>Shopper with Mega Pack</v>
      </c>
      <c r="C47" s="133">
        <f>IF('SEQ Oct 2020'!BP33=0,91*'SEQ Oct 2020'!M33/100,(91*'SEQ Oct 2020'!M33/100)+'SEQ Oct 2020'!BP33/4)</f>
        <v>135.28390909090911</v>
      </c>
      <c r="D47" s="133">
        <f>IF('SEQ Oct 2020'!O33="",$C$36*$C$37*'SEQ Oct 2020'!N33/100,IF($C$36*$C$37&gt;='SEQ Oct 2020'!P33,('SEQ Oct 2020'!P33*'SEQ Oct 2020'!N33/100),($C$36*$C$37*'SEQ Oct 2020'!N33/100)))</f>
        <v>728.63636363636351</v>
      </c>
      <c r="E47" s="133">
        <f>IF(AND('SEQ Oct 2020'!R33&gt;0,'SEQ Oct 2020'!T33&gt;0),IF(($C$36*$C$37&lt;'SEQ Oct 2020'!T33),(0),($C$36*$C$37-'SEQ Oct 2020'!T33)*'SEQ Oct 2020'!U33/100),IF(AND('SEQ Oct 2020'!R33&gt;0,'SEQ Oct 2020'!T33=""),IF(($C$36*$C$37&lt;'SEQ Oct 2020'!R33+'SEQ Oct 2020'!P33),(0),(($C$36*$C$37-('SEQ Oct 2020'!R33+'SEQ Oct 2020'!P33))*'SEQ Oct 2020'!S33/100)),IF(AND('SEQ Oct 2020'!P33&gt;0,'SEQ Oct 2020'!R33=""&gt;0),IF(($C$36*$C$37&lt;'SEQ Oct 2020'!P33),(0),($C$36*$C$37-'SEQ Oct 2020'!P33)*'SEQ Oct 2020'!Q33/100),0)))</f>
        <v>0</v>
      </c>
      <c r="F47" s="134">
        <f>($C$36*$C$38)*'SEQ Oct 2020'!AF33/100</f>
        <v>211.90909090909088</v>
      </c>
      <c r="G47" s="135">
        <f t="shared" si="60"/>
        <v>1075.8293636363635</v>
      </c>
      <c r="H47" s="239">
        <f t="shared" si="61"/>
        <v>3762.1818181818176</v>
      </c>
      <c r="I47" s="239">
        <f t="shared" si="59"/>
        <v>4303.317454545454</v>
      </c>
      <c r="J47" s="136">
        <f t="shared" si="62"/>
        <v>4733.6491999999998</v>
      </c>
      <c r="K47" s="137">
        <f>'SEQ Oct 2020'!BB33</f>
        <v>0</v>
      </c>
      <c r="L47" s="137">
        <f>'SEQ Oct 2020'!BC33</f>
        <v>0</v>
      </c>
      <c r="M47" s="137">
        <f>'SEQ Oct 2020'!BD33</f>
        <v>6</v>
      </c>
      <c r="N47" s="137">
        <f>'SEQ Oct 2020'!BE33</f>
        <v>0</v>
      </c>
      <c r="O47" s="144" t="str">
        <f t="shared" si="63"/>
        <v>Pay-on-time off bill</v>
      </c>
      <c r="P47" s="226" t="str">
        <f t="shared" si="64"/>
        <v>Inclusive</v>
      </c>
      <c r="Q47" s="240">
        <f t="shared" si="65"/>
        <v>4303.317454545454</v>
      </c>
      <c r="R47" s="240">
        <f t="shared" si="66"/>
        <v>4045.1184072727265</v>
      </c>
      <c r="S47" s="136">
        <f t="shared" si="67"/>
        <v>4733.6491999999998</v>
      </c>
      <c r="T47" s="136">
        <f t="shared" si="67"/>
        <v>4449.6302479999995</v>
      </c>
      <c r="U47" s="160">
        <f>'SEQ Oct 2020'!BL33</f>
        <v>0</v>
      </c>
      <c r="V47" s="161" t="str">
        <f>'SEQ Oct 2020'!BM33</f>
        <v>n</v>
      </c>
      <c r="W47" s="268"/>
      <c r="X47" s="268"/>
      <c r="Y47" s="268"/>
      <c r="Z47" s="268"/>
      <c r="AA47" s="268"/>
      <c r="AB47" s="268"/>
      <c r="AC47" s="268"/>
      <c r="AD47" s="268"/>
      <c r="AE47" s="268"/>
      <c r="AF47" s="268"/>
      <c r="AG47" s="268"/>
      <c r="AH47" s="268"/>
      <c r="AI47" s="268"/>
      <c r="AJ47" s="268"/>
      <c r="AK47" s="268"/>
      <c r="AL47" s="268"/>
      <c r="AM47" s="268"/>
      <c r="AN47" s="268"/>
      <c r="AO47" s="268"/>
      <c r="AP47" s="268"/>
      <c r="AQ47" s="268"/>
      <c r="AR47" s="268"/>
      <c r="AS47" s="268"/>
      <c r="AT47" s="268"/>
      <c r="AU47" s="268"/>
      <c r="AV47" s="268"/>
      <c r="AW47" s="268"/>
      <c r="AX47" s="268"/>
      <c r="AY47" s="268"/>
    </row>
    <row r="48" spans="1:51" x14ac:dyDescent="0.15">
      <c r="A48" s="131" t="str">
        <f>'SEQ Oct 2020'!K34</f>
        <v>Energy Locals</v>
      </c>
      <c r="B48" s="132" t="str">
        <f>'SEQ Oct 2020'!L34</f>
        <v>Business Member</v>
      </c>
      <c r="C48" s="133">
        <f>IF('SEQ Oct 2020'!BP34=0,91*'SEQ Oct 2020'!M34/100,(91*'SEQ Oct 2020'!M34/100)+'SEQ Oct 2020'!BP34/4)</f>
        <v>191.84545454545452</v>
      </c>
      <c r="D48" s="133">
        <f>IF('SEQ Oct 2020'!O34="",$C$36*$C$37*'SEQ Oct 2020'!N34/100,IF($C$36*$C$37&gt;='SEQ Oct 2020'!P34,('SEQ Oct 2020'!P34*'SEQ Oct 2020'!N34/100),($C$36*$C$37*'SEQ Oct 2020'!N34/100)))</f>
        <v>636.36363636363637</v>
      </c>
      <c r="E48" s="133">
        <f>IF(AND('SEQ Oct 2020'!R34&gt;0,'SEQ Oct 2020'!T34&gt;0),IF(($C$36*$C$37&lt;'SEQ Oct 2020'!T34),(0),($C$36*$C$37-'SEQ Oct 2020'!T34)*'SEQ Oct 2020'!U34/100),IF(AND('SEQ Oct 2020'!R34&gt;0,'SEQ Oct 2020'!T34=""),IF(($C$36*$C$37&lt;'SEQ Oct 2020'!R34+'SEQ Oct 2020'!P34),(0),(($C$36*$C$37-('SEQ Oct 2020'!R34+'SEQ Oct 2020'!P34))*'SEQ Oct 2020'!S34/100)),IF(AND('SEQ Oct 2020'!P34&gt;0,'SEQ Oct 2020'!R34=""&gt;0),IF(($C$36*$C$37&lt;'SEQ Oct 2020'!P34),(0),($C$36*$C$37-'SEQ Oct 2020'!P34)*'SEQ Oct 2020'!Q34/100),0)))</f>
        <v>0</v>
      </c>
      <c r="F48" s="134">
        <f>($C$36*$C$38)*'SEQ Oct 2020'!AF34/100</f>
        <v>231.81818181818181</v>
      </c>
      <c r="G48" s="135">
        <f t="shared" si="60"/>
        <v>1060.0272727272727</v>
      </c>
      <c r="H48" s="239">
        <f t="shared" si="61"/>
        <v>3472.727272727273</v>
      </c>
      <c r="I48" s="239">
        <f t="shared" si="59"/>
        <v>4240.1090909090908</v>
      </c>
      <c r="J48" s="136">
        <f t="shared" si="62"/>
        <v>4664.12</v>
      </c>
      <c r="K48" s="137">
        <f>'SEQ Oct 2020'!BB34</f>
        <v>0</v>
      </c>
      <c r="L48" s="137">
        <f>'SEQ Oct 2020'!BC34</f>
        <v>0</v>
      </c>
      <c r="M48" s="137">
        <f>'SEQ Oct 2020'!BD34</f>
        <v>0</v>
      </c>
      <c r="N48" s="137">
        <f>'SEQ Oct 2020'!BE34</f>
        <v>0</v>
      </c>
      <c r="O48" s="144" t="str">
        <f t="shared" si="63"/>
        <v>No discount</v>
      </c>
      <c r="P48" s="226" t="str">
        <f t="shared" si="64"/>
        <v>Exclusive</v>
      </c>
      <c r="Q48" s="240">
        <f t="shared" si="65"/>
        <v>4240.1090909090908</v>
      </c>
      <c r="R48" s="240">
        <f t="shared" si="66"/>
        <v>4240.1090909090908</v>
      </c>
      <c r="S48" s="136">
        <f t="shared" si="67"/>
        <v>4664.12</v>
      </c>
      <c r="T48" s="136">
        <f t="shared" si="67"/>
        <v>4664.12</v>
      </c>
      <c r="U48" s="160">
        <f>'SEQ Oct 2020'!BL34</f>
        <v>0</v>
      </c>
      <c r="V48" s="161" t="str">
        <f>'SEQ Oct 2020'!BM34</f>
        <v>n</v>
      </c>
      <c r="W48" s="268"/>
      <c r="X48" s="268"/>
      <c r="Y48" s="268"/>
      <c r="Z48" s="268"/>
      <c r="AA48" s="268"/>
      <c r="AB48" s="268"/>
      <c r="AC48" s="268"/>
      <c r="AD48" s="268"/>
      <c r="AE48" s="268"/>
      <c r="AF48" s="268"/>
      <c r="AG48" s="268"/>
      <c r="AH48" s="268"/>
      <c r="AI48" s="268"/>
      <c r="AJ48" s="268"/>
      <c r="AK48" s="268"/>
      <c r="AL48" s="268"/>
      <c r="AM48" s="268"/>
      <c r="AN48" s="268"/>
      <c r="AO48" s="268"/>
      <c r="AP48" s="268"/>
      <c r="AQ48" s="268"/>
      <c r="AR48" s="268"/>
      <c r="AS48" s="268"/>
      <c r="AT48" s="268"/>
      <c r="AU48" s="268"/>
      <c r="AV48" s="268"/>
      <c r="AW48" s="268"/>
      <c r="AX48" s="268"/>
      <c r="AY48" s="268"/>
    </row>
    <row r="49" spans="1:51" x14ac:dyDescent="0.15">
      <c r="A49" s="131" t="str">
        <f>'SEQ Oct 2020'!K35</f>
        <v>Simply Energy</v>
      </c>
      <c r="B49" s="132" t="str">
        <f>'SEQ Oct 2020'!L35</f>
        <v>Business Saver</v>
      </c>
      <c r="C49" s="133">
        <f>IF('SEQ Oct 2020'!BP35=0,91*'SEQ Oct 2020'!M35/100,(91*'SEQ Oct 2020'!M35/100)+'SEQ Oct 2020'!BP35/4)</f>
        <v>106.54445454545454</v>
      </c>
      <c r="D49" s="133">
        <f>IF('SEQ Oct 2020'!O35="",$C$36*$C$37*'SEQ Oct 2020'!N35/100,IF($C$36*$C$37&gt;='SEQ Oct 2020'!P35,('SEQ Oct 2020'!P35*'SEQ Oct 2020'!N35/100),($C$36*$C$37*'SEQ Oct 2020'!N35/100)))</f>
        <v>843.18181818181813</v>
      </c>
      <c r="E49" s="133">
        <f>IF(AND('SEQ Oct 2020'!R35&gt;0,'SEQ Oct 2020'!T35&gt;0),IF(($C$36*$C$37&lt;'SEQ Oct 2020'!T35),(0),($C$36*$C$37-'SEQ Oct 2020'!T35)*'SEQ Oct 2020'!U35/100),IF(AND('SEQ Oct 2020'!R35&gt;0,'SEQ Oct 2020'!T35=""),IF(($C$36*$C$37&lt;'SEQ Oct 2020'!R35+'SEQ Oct 2020'!P35),(0),(($C$36*$C$37-('SEQ Oct 2020'!R35+'SEQ Oct 2020'!P35))*'SEQ Oct 2020'!S35/100)),IF(AND('SEQ Oct 2020'!P35&gt;0,'SEQ Oct 2020'!R35=""&gt;0),IF(($C$36*$C$37&lt;'SEQ Oct 2020'!P35),(0),($C$36*$C$37-'SEQ Oct 2020'!P35)*'SEQ Oct 2020'!Q35/100),0)))</f>
        <v>0</v>
      </c>
      <c r="F49" s="134">
        <f>($C$36*$C$38)*'SEQ Oct 2020'!AF35/100</f>
        <v>246.2727272727272</v>
      </c>
      <c r="G49" s="135">
        <f t="shared" si="60"/>
        <v>1195.9989999999998</v>
      </c>
      <c r="H49" s="239">
        <f t="shared" si="61"/>
        <v>4357.8181818181811</v>
      </c>
      <c r="I49" s="239">
        <f t="shared" si="59"/>
        <v>4783.9959999999992</v>
      </c>
      <c r="J49" s="136">
        <f t="shared" si="62"/>
        <v>5262.3955999999998</v>
      </c>
      <c r="K49" s="137">
        <f>'SEQ Oct 2020'!BB35</f>
        <v>18</v>
      </c>
      <c r="L49" s="137">
        <f>'SEQ Oct 2020'!BC35</f>
        <v>0</v>
      </c>
      <c r="M49" s="137">
        <f>'SEQ Oct 2020'!BD35</f>
        <v>0</v>
      </c>
      <c r="N49" s="137">
        <f>'SEQ Oct 2020'!BE35</f>
        <v>0</v>
      </c>
      <c r="O49" s="144" t="str">
        <f t="shared" si="63"/>
        <v>Guaranteed off bill</v>
      </c>
      <c r="P49" s="226" t="str">
        <f t="shared" si="64"/>
        <v>Exclusive</v>
      </c>
      <c r="Q49" s="240">
        <f t="shared" si="65"/>
        <v>3922.8767199999993</v>
      </c>
      <c r="R49" s="240">
        <f t="shared" si="66"/>
        <v>3922.8767199999993</v>
      </c>
      <c r="S49" s="136">
        <f t="shared" si="67"/>
        <v>4315.1643919999997</v>
      </c>
      <c r="T49" s="136">
        <f t="shared" si="67"/>
        <v>4315.1643919999997</v>
      </c>
      <c r="U49" s="160">
        <f>'SEQ Oct 2020'!BL35</f>
        <v>0</v>
      </c>
      <c r="V49" s="161" t="str">
        <f>'SEQ Oct 2020'!BM35</f>
        <v>n</v>
      </c>
      <c r="W49" s="268"/>
      <c r="X49" s="268"/>
      <c r="Y49" s="268"/>
      <c r="Z49" s="268"/>
      <c r="AA49" s="268"/>
      <c r="AB49" s="268"/>
      <c r="AC49" s="268"/>
      <c r="AD49" s="268"/>
      <c r="AE49" s="268"/>
      <c r="AF49" s="268"/>
      <c r="AG49" s="268"/>
      <c r="AH49" s="268"/>
      <c r="AI49" s="268"/>
      <c r="AJ49" s="268"/>
      <c r="AK49" s="268"/>
      <c r="AL49" s="268"/>
      <c r="AM49" s="268"/>
      <c r="AN49" s="268"/>
      <c r="AO49" s="268"/>
      <c r="AP49" s="268"/>
      <c r="AQ49" s="268"/>
      <c r="AR49" s="268"/>
      <c r="AS49" s="268"/>
      <c r="AT49" s="268"/>
      <c r="AU49" s="268"/>
      <c r="AV49" s="268"/>
      <c r="AW49" s="268"/>
      <c r="AX49" s="268"/>
      <c r="AY49" s="268"/>
    </row>
    <row r="50" spans="1:51" x14ac:dyDescent="0.15">
      <c r="A50" s="131" t="str">
        <f>'SEQ Oct 2020'!K36</f>
        <v>Alinta Energy</v>
      </c>
      <c r="B50" s="132" t="str">
        <f>'SEQ Oct 2020'!L36</f>
        <v>BusinessDeal</v>
      </c>
      <c r="C50" s="133">
        <f>IF('SEQ Oct 2020'!BP36=0,91*'SEQ Oct 2020'!M36/100,(91*'SEQ Oct 2020'!M36/100)+'SEQ Oct 2020'!BP36/4)</f>
        <v>119.84699999999999</v>
      </c>
      <c r="D50" s="133">
        <f>IF('SEQ Oct 2020'!O36="",$C$36*$C$37*'SEQ Oct 2020'!N36/100,IF($C$36*$C$37&gt;='SEQ Oct 2020'!P36,('SEQ Oct 2020'!P36*'SEQ Oct 2020'!N36/100),($C$36*$C$37*'SEQ Oct 2020'!N36/100)))</f>
        <v>702.22727272727263</v>
      </c>
      <c r="E50" s="133">
        <f>IF(AND('SEQ Oct 2020'!R36&gt;0,'SEQ Oct 2020'!T36&gt;0),IF(($C$36*$C$37&lt;'SEQ Oct 2020'!T36),(0),($C$36*$C$37-'SEQ Oct 2020'!T36)*'SEQ Oct 2020'!U36/100),IF(AND('SEQ Oct 2020'!R36&gt;0,'SEQ Oct 2020'!T36=""),IF(($C$36*$C$37&lt;'SEQ Oct 2020'!R36+'SEQ Oct 2020'!P36),(0),(($C$36*$C$37-('SEQ Oct 2020'!R36+'SEQ Oct 2020'!P36))*'SEQ Oct 2020'!S36/100)),IF(AND('SEQ Oct 2020'!P36&gt;0,'SEQ Oct 2020'!R36=""&gt;0),IF(($C$36*$C$37&lt;'SEQ Oct 2020'!P36),(0),($C$36*$C$37-'SEQ Oct 2020'!P36)*'SEQ Oct 2020'!Q36/100),0)))</f>
        <v>0</v>
      </c>
      <c r="F50" s="134">
        <f>($C$36*$C$38)*'SEQ Oct 2020'!AF36/100</f>
        <v>201.13636363636363</v>
      </c>
      <c r="G50" s="135">
        <f t="shared" si="60"/>
        <v>1023.2106363636362</v>
      </c>
      <c r="H50" s="239">
        <f t="shared" si="61"/>
        <v>3613.454545454545</v>
      </c>
      <c r="I50" s="239">
        <f t="shared" si="59"/>
        <v>4092.842545454545</v>
      </c>
      <c r="J50" s="136">
        <f t="shared" si="62"/>
        <v>4502.1268</v>
      </c>
      <c r="K50" s="137">
        <f>'SEQ Oct 2020'!BB36</f>
        <v>0</v>
      </c>
      <c r="L50" s="137">
        <f>'SEQ Oct 2020'!BC36</f>
        <v>0</v>
      </c>
      <c r="M50" s="137">
        <f>'SEQ Oct 2020'!BD36</f>
        <v>0</v>
      </c>
      <c r="N50" s="137">
        <f>'SEQ Oct 2020'!BE36</f>
        <v>0</v>
      </c>
      <c r="O50" s="144" t="str">
        <f t="shared" si="63"/>
        <v>No discount</v>
      </c>
      <c r="P50" s="226" t="str">
        <f t="shared" si="64"/>
        <v>Exclusive</v>
      </c>
      <c r="Q50" s="240">
        <f t="shared" si="65"/>
        <v>4092.842545454545</v>
      </c>
      <c r="R50" s="240">
        <f t="shared" si="66"/>
        <v>4092.842545454545</v>
      </c>
      <c r="S50" s="136">
        <f t="shared" si="67"/>
        <v>4502.1268</v>
      </c>
      <c r="T50" s="136">
        <f t="shared" si="67"/>
        <v>4502.1268</v>
      </c>
      <c r="U50" s="160">
        <f>'SEQ Oct 2020'!BL36</f>
        <v>0</v>
      </c>
      <c r="V50" s="161" t="str">
        <f>'SEQ Oct 2020'!BM36</f>
        <v>n</v>
      </c>
      <c r="W50" s="268"/>
      <c r="X50" s="268"/>
      <c r="Y50" s="268"/>
      <c r="Z50" s="268"/>
      <c r="AA50" s="268"/>
      <c r="AB50" s="268"/>
      <c r="AC50" s="268"/>
      <c r="AD50" s="268"/>
      <c r="AE50" s="268"/>
      <c r="AF50" s="268"/>
      <c r="AG50" s="268"/>
      <c r="AH50" s="268"/>
      <c r="AI50" s="268"/>
      <c r="AJ50" s="268"/>
      <c r="AK50" s="268"/>
      <c r="AL50" s="268"/>
      <c r="AM50" s="268"/>
      <c r="AN50" s="268"/>
      <c r="AO50" s="268"/>
      <c r="AP50" s="268"/>
      <c r="AQ50" s="268"/>
      <c r="AR50" s="268"/>
      <c r="AS50" s="268"/>
      <c r="AT50" s="268"/>
      <c r="AU50" s="268"/>
      <c r="AV50" s="268"/>
      <c r="AW50" s="268"/>
      <c r="AX50" s="268"/>
      <c r="AY50" s="268"/>
    </row>
    <row r="51" spans="1:51" x14ac:dyDescent="0.15">
      <c r="A51" s="131" t="str">
        <f>'SEQ Oct 2020'!K37</f>
        <v>1st Energy</v>
      </c>
      <c r="B51" s="132" t="str">
        <f>'SEQ Oct 2020'!L37</f>
        <v>1st Saver Plus</v>
      </c>
      <c r="C51" s="133">
        <f>IF('SEQ Oct 2020'!BP37=0,91*'SEQ Oct 2020'!M37/100,(91*'SEQ Oct 2020'!M37/100)+'SEQ Oct 2020'!BP37/4)</f>
        <v>140.13999999999999</v>
      </c>
      <c r="D51" s="133">
        <f>IF('SEQ Oct 2020'!O37="",$C$36*$C$37*'SEQ Oct 2020'!N37/100,IF($C$36*$C$37&gt;='SEQ Oct 2020'!P37,('SEQ Oct 2020'!P37*'SEQ Oct 2020'!N37/100),($C$36*$C$37*'SEQ Oct 2020'!N37/100)))</f>
        <v>384.70909090909089</v>
      </c>
      <c r="E51" s="133">
        <f>IF(AND('SEQ Oct 2020'!R37&gt;0,'SEQ Oct 2020'!T37&gt;0),IF(($C$36*$C$37&lt;'SEQ Oct 2020'!T37),(0),($C$36*$C$37-'SEQ Oct 2020'!T37)*'SEQ Oct 2020'!U37/100),IF(AND('SEQ Oct 2020'!R37&gt;0,'SEQ Oct 2020'!T37=""),IF(($C$36*$C$37&lt;'SEQ Oct 2020'!R37+'SEQ Oct 2020'!P37),(0),(($C$36*$C$37-('SEQ Oct 2020'!R37+'SEQ Oct 2020'!P37))*'SEQ Oct 2020'!S37/100)),IF(AND('SEQ Oct 2020'!P37&gt;0,'SEQ Oct 2020'!R37=""&gt;0),IF(($C$36*$C$37&lt;'SEQ Oct 2020'!P37),(0),($C$36*$C$37-'SEQ Oct 2020'!P37)*'SEQ Oct 2020'!Q37/100),0)))</f>
        <v>418.04545454545456</v>
      </c>
      <c r="F51" s="134">
        <f>($C$36*$C$38)*'SEQ Oct 2020'!AF37/100</f>
        <v>186.95454545454544</v>
      </c>
      <c r="G51" s="135">
        <f t="shared" si="60"/>
        <v>1129.8490909090908</v>
      </c>
      <c r="H51" s="239">
        <f t="shared" si="61"/>
        <v>3958.8363636363633</v>
      </c>
      <c r="I51" s="239">
        <f t="shared" si="59"/>
        <v>4519.3963636363633</v>
      </c>
      <c r="J51" s="136">
        <f t="shared" si="62"/>
        <v>4971.3360000000002</v>
      </c>
      <c r="K51" s="137">
        <f>'SEQ Oct 2020'!BB37</f>
        <v>5</v>
      </c>
      <c r="L51" s="137">
        <f>'SEQ Oct 2020'!BC37</f>
        <v>0</v>
      </c>
      <c r="M51" s="137">
        <f>'SEQ Oct 2020'!BD37</f>
        <v>10</v>
      </c>
      <c r="N51" s="137">
        <f>'SEQ Oct 2020'!BE37</f>
        <v>0</v>
      </c>
      <c r="O51" s="144" t="str">
        <f t="shared" si="63"/>
        <v>Guaranteed off bill</v>
      </c>
      <c r="P51" s="226" t="str">
        <f t="shared" si="64"/>
        <v>Exclusive</v>
      </c>
      <c r="Q51" s="240">
        <f t="shared" si="65"/>
        <v>4293.4265454545448</v>
      </c>
      <c r="R51" s="240">
        <f>Q51-(Q51*M51/100)</f>
        <v>3864.0838909090903</v>
      </c>
      <c r="S51" s="136">
        <f t="shared" si="67"/>
        <v>4722.7691999999997</v>
      </c>
      <c r="T51" s="136">
        <f t="shared" si="67"/>
        <v>4250.4922799999995</v>
      </c>
      <c r="U51" s="160">
        <f>'SEQ Oct 2020'!BL37</f>
        <v>0</v>
      </c>
      <c r="V51" s="161">
        <f>'SEQ Oct 2020'!BM37</f>
        <v>0</v>
      </c>
      <c r="W51" s="268"/>
      <c r="X51" s="268"/>
      <c r="Y51" s="268"/>
      <c r="Z51" s="268"/>
      <c r="AA51" s="268"/>
      <c r="AB51" s="268"/>
      <c r="AC51" s="268"/>
      <c r="AD51" s="268"/>
      <c r="AE51" s="268"/>
      <c r="AF51" s="268"/>
      <c r="AG51" s="268"/>
      <c r="AH51" s="268"/>
      <c r="AI51" s="268"/>
      <c r="AJ51" s="268"/>
      <c r="AK51" s="268"/>
      <c r="AL51" s="268"/>
      <c r="AM51" s="268"/>
      <c r="AN51" s="268"/>
      <c r="AO51" s="268"/>
      <c r="AP51" s="268"/>
      <c r="AQ51" s="268"/>
      <c r="AR51" s="268"/>
      <c r="AS51" s="268"/>
      <c r="AT51" s="268"/>
      <c r="AU51" s="268"/>
      <c r="AV51" s="268"/>
      <c r="AW51" s="268"/>
      <c r="AX51" s="268"/>
      <c r="AY51" s="268"/>
    </row>
    <row r="52" spans="1:51" x14ac:dyDescent="0.15">
      <c r="A52" s="131" t="str">
        <f>'SEQ Oct 2020'!K38</f>
        <v>Red Energy</v>
      </c>
      <c r="B52" s="132" t="str">
        <f>'SEQ Oct 2020'!L38</f>
        <v>Red Business Saver</v>
      </c>
      <c r="C52" s="133">
        <f>IF('SEQ Oct 2020'!BP38=0,91*'SEQ Oct 2020'!M38/100,(91*'SEQ Oct 2020'!M38/100)+'SEQ Oct 2020'!BP38/4)</f>
        <v>113.84100000000001</v>
      </c>
      <c r="D52" s="133">
        <f>IF('SEQ Oct 2020'!O38="",$C$36*$C$37*'SEQ Oct 2020'!N38/100,IF($C$36*$C$37&gt;='SEQ Oct 2020'!P38,('SEQ Oct 2020'!P38*'SEQ Oct 2020'!N38/100),($C$36*$C$37*'SEQ Oct 2020'!N38/100)))</f>
        <v>423.45454545454544</v>
      </c>
      <c r="E52" s="133">
        <f>IF(AND('SEQ Oct 2020'!R38&gt;0,'SEQ Oct 2020'!T38&gt;0),IF(($C$36*$C$37&lt;'SEQ Oct 2020'!T38),(0),($C$36*$C$37-'SEQ Oct 2020'!T38)*'SEQ Oct 2020'!U38/100),IF(AND('SEQ Oct 2020'!R38&gt;0,'SEQ Oct 2020'!T38=""),IF(($C$36*$C$37&lt;'SEQ Oct 2020'!R38+'SEQ Oct 2020'!P38),(0),(($C$36*$C$37-('SEQ Oct 2020'!R38+'SEQ Oct 2020'!P38))*'SEQ Oct 2020'!S38/100)),IF(AND('SEQ Oct 2020'!P38&gt;0,'SEQ Oct 2020'!R38=""&gt;0),IF(($C$36*$C$37&lt;'SEQ Oct 2020'!P38),(0),($C$36*$C$37-'SEQ Oct 2020'!P38)*'SEQ Oct 2020'!Q38/100),0)))</f>
        <v>328.5</v>
      </c>
      <c r="F52" s="134">
        <f>($C$36*$C$38)*'SEQ Oct 2020'!AF38/100</f>
        <v>247.49999999999997</v>
      </c>
      <c r="G52" s="135">
        <f t="shared" si="60"/>
        <v>1113.2955454545454</v>
      </c>
      <c r="H52" s="239">
        <f t="shared" si="61"/>
        <v>3997.8181818181815</v>
      </c>
      <c r="I52" s="239">
        <f t="shared" si="59"/>
        <v>4453.1821818181816</v>
      </c>
      <c r="J52" s="136">
        <f t="shared" si="62"/>
        <v>4898.5003999999999</v>
      </c>
      <c r="K52" s="137">
        <f>'SEQ Oct 2020'!BB38</f>
        <v>0</v>
      </c>
      <c r="L52" s="137">
        <f>'SEQ Oct 2020'!BC38</f>
        <v>0</v>
      </c>
      <c r="M52" s="137">
        <f>'SEQ Oct 2020'!BD38</f>
        <v>0</v>
      </c>
      <c r="N52" s="137">
        <f>'SEQ Oct 2020'!BE38</f>
        <v>0</v>
      </c>
      <c r="O52" s="144" t="str">
        <f t="shared" si="63"/>
        <v>No discount</v>
      </c>
      <c r="P52" s="226" t="str">
        <f t="shared" si="64"/>
        <v>Inclusive</v>
      </c>
      <c r="Q52" s="240">
        <f t="shared" si="65"/>
        <v>4453.1821818181816</v>
      </c>
      <c r="R52" s="240">
        <f t="shared" si="66"/>
        <v>4453.1821818181816</v>
      </c>
      <c r="S52" s="136">
        <f t="shared" si="67"/>
        <v>4898.5003999999999</v>
      </c>
      <c r="T52" s="136">
        <f t="shared" si="67"/>
        <v>4898.5003999999999</v>
      </c>
      <c r="U52" s="160">
        <f>'SEQ Oct 2020'!BL38</f>
        <v>0</v>
      </c>
      <c r="V52" s="161" t="str">
        <f>'SEQ Oct 2020'!BM38</f>
        <v>n</v>
      </c>
      <c r="W52" s="268"/>
      <c r="X52" s="268"/>
      <c r="Y52" s="268"/>
      <c r="Z52" s="268"/>
      <c r="AA52" s="268"/>
      <c r="AB52" s="268"/>
      <c r="AC52" s="268"/>
      <c r="AD52" s="268"/>
      <c r="AE52" s="268"/>
      <c r="AF52" s="268"/>
      <c r="AG52" s="268"/>
      <c r="AH52" s="268"/>
      <c r="AI52" s="268"/>
      <c r="AJ52" s="268"/>
      <c r="AK52" s="268"/>
      <c r="AL52" s="268"/>
      <c r="AM52" s="268"/>
      <c r="AN52" s="268"/>
      <c r="AO52" s="268"/>
      <c r="AP52" s="268"/>
      <c r="AQ52" s="268"/>
      <c r="AR52" s="268"/>
      <c r="AS52" s="268"/>
      <c r="AT52" s="268"/>
      <c r="AU52" s="268"/>
      <c r="AV52" s="268"/>
      <c r="AW52" s="268"/>
      <c r="AX52" s="268"/>
      <c r="AY52" s="268"/>
    </row>
    <row r="53" spans="1:51" x14ac:dyDescent="0.15">
      <c r="A53" s="131" t="str">
        <f>'SEQ Oct 2020'!K39</f>
        <v>Future X Power</v>
      </c>
      <c r="B53" s="132" t="str">
        <f>'SEQ Oct 2020'!L39</f>
        <v>Business Smart</v>
      </c>
      <c r="C53" s="133">
        <f>IF('SEQ Oct 2020'!BP39=0,91*'SEQ Oct 2020'!M39/100,(91*'SEQ Oct 2020'!M39/100)+'SEQ Oct 2020'!BP39/4)</f>
        <v>117.01772727272724</v>
      </c>
      <c r="D53" s="133">
        <f>IF('SEQ Oct 2020'!O39="",$C$36*$C$37*'SEQ Oct 2020'!N39/100,IF($C$36*$C$37&gt;='SEQ Oct 2020'!P39,('SEQ Oct 2020'!P39*'SEQ Oct 2020'!N39/100),($C$36*$C$37*'SEQ Oct 2020'!N39/100)))</f>
        <v>696.81818181818176</v>
      </c>
      <c r="E53" s="133">
        <f>IF(AND('SEQ Oct 2020'!R39&gt;0,'SEQ Oct 2020'!T39&gt;0),IF(($C$36*$C$37&lt;'SEQ Oct 2020'!T39),(0),($C$36*$C$37-'SEQ Oct 2020'!T39)*'SEQ Oct 2020'!U39/100),IF(AND('SEQ Oct 2020'!R39&gt;0,'SEQ Oct 2020'!T39=""),IF(($C$36*$C$37&lt;'SEQ Oct 2020'!R39+'SEQ Oct 2020'!P39),(0),(($C$36*$C$37-('SEQ Oct 2020'!R39+'SEQ Oct 2020'!P39))*'SEQ Oct 2020'!S39/100)),IF(AND('SEQ Oct 2020'!P39&gt;0,'SEQ Oct 2020'!R39=""&gt;0),IF(($C$36*$C$37&lt;'SEQ Oct 2020'!P39),(0),($C$36*$C$37-'SEQ Oct 2020'!P39)*'SEQ Oct 2020'!Q39/100),0)))</f>
        <v>0</v>
      </c>
      <c r="F53" s="134">
        <f>($C$36*$C$38)*'SEQ Oct 2020'!AF39/100</f>
        <v>245.18181818181816</v>
      </c>
      <c r="G53" s="135">
        <f t="shared" si="60"/>
        <v>1059.0177272727271</v>
      </c>
      <c r="H53" s="239">
        <f t="shared" si="61"/>
        <v>3767.9999999999995</v>
      </c>
      <c r="I53" s="239">
        <f t="shared" si="59"/>
        <v>4236.0709090909086</v>
      </c>
      <c r="J53" s="136">
        <f t="shared" si="62"/>
        <v>4659.6779999999999</v>
      </c>
      <c r="K53" s="137">
        <f>'SEQ Oct 2020'!BB39</f>
        <v>0</v>
      </c>
      <c r="L53" s="137">
        <f>'SEQ Oct 2020'!BC39</f>
        <v>0</v>
      </c>
      <c r="M53" s="137">
        <f>'SEQ Oct 2020'!BD39</f>
        <v>0</v>
      </c>
      <c r="N53" s="137">
        <f>'SEQ Oct 2020'!BE39</f>
        <v>0</v>
      </c>
      <c r="O53" s="144" t="str">
        <f t="shared" si="63"/>
        <v>No discount</v>
      </c>
      <c r="P53" s="226" t="str">
        <f t="shared" si="64"/>
        <v>Exclusive</v>
      </c>
      <c r="Q53" s="240">
        <f t="shared" si="65"/>
        <v>4236.0709090909086</v>
      </c>
      <c r="R53" s="240">
        <f t="shared" si="66"/>
        <v>4236.0709090909086</v>
      </c>
      <c r="S53" s="136">
        <f t="shared" si="67"/>
        <v>4659.6779999999999</v>
      </c>
      <c r="T53" s="136">
        <f t="shared" si="67"/>
        <v>4659.6779999999999</v>
      </c>
      <c r="U53" s="160">
        <f>'SEQ Oct 2020'!BL39</f>
        <v>0</v>
      </c>
      <c r="V53" s="161" t="str">
        <f>'SEQ Oct 2020'!BM39</f>
        <v>n</v>
      </c>
      <c r="W53" s="268"/>
      <c r="X53" s="268"/>
      <c r="Y53" s="268"/>
      <c r="Z53" s="268"/>
      <c r="AA53" s="268"/>
      <c r="AB53" s="268"/>
      <c r="AC53" s="268"/>
      <c r="AD53" s="268"/>
      <c r="AE53" s="268"/>
      <c r="AF53" s="268"/>
      <c r="AG53" s="268"/>
      <c r="AH53" s="268"/>
      <c r="AI53" s="268"/>
      <c r="AJ53" s="268"/>
      <c r="AK53" s="268"/>
      <c r="AL53" s="268"/>
      <c r="AM53" s="268"/>
      <c r="AN53" s="268"/>
      <c r="AO53" s="268"/>
      <c r="AP53" s="268"/>
      <c r="AQ53" s="268"/>
      <c r="AR53" s="268"/>
      <c r="AS53" s="268"/>
      <c r="AT53" s="268"/>
      <c r="AU53" s="268"/>
      <c r="AV53" s="268"/>
      <c r="AW53" s="268"/>
      <c r="AX53" s="268"/>
      <c r="AY53" s="268"/>
    </row>
    <row r="54" spans="1:51" x14ac:dyDescent="0.15">
      <c r="A54" s="131" t="str">
        <f>'SEQ Oct 2020'!K40</f>
        <v>Locality Planning Energy</v>
      </c>
      <c r="B54" s="132" t="str">
        <f>'SEQ Oct 2020'!L40</f>
        <v>Business Plus</v>
      </c>
      <c r="C54" s="133">
        <f>IF('SEQ Oct 2020'!BP40=0,91*'SEQ Oct 2020'!M40/100,(91*'SEQ Oct 2020'!M40/100)+'SEQ Oct 2020'!BP40/4)</f>
        <v>112.21954545454544</v>
      </c>
      <c r="D54" s="133">
        <f>IF('SEQ Oct 2020'!O40="",$C$36*$C$37*'SEQ Oct 2020'!N40/100,IF($C$36*$C$37&gt;='SEQ Oct 2020'!P40,('SEQ Oct 2020'!P40*'SEQ Oct 2020'!N40/100),($C$36*$C$37*'SEQ Oct 2020'!N40/100)))</f>
        <v>749</v>
      </c>
      <c r="E54" s="133">
        <f>IF(AND('SEQ Oct 2020'!R40&gt;0,'SEQ Oct 2020'!T40&gt;0),IF(($C$36*$C$37&lt;'SEQ Oct 2020'!T40),(0),($C$36*$C$37-'SEQ Oct 2020'!T40)*'SEQ Oct 2020'!U40/100),IF(AND('SEQ Oct 2020'!R40&gt;0,'SEQ Oct 2020'!T40=""),IF(($C$36*$C$37&lt;'SEQ Oct 2020'!R40+'SEQ Oct 2020'!P40),(0),(($C$36*$C$37-('SEQ Oct 2020'!R40+'SEQ Oct 2020'!P40))*'SEQ Oct 2020'!S40/100)),IF(AND('SEQ Oct 2020'!P40&gt;0,'SEQ Oct 2020'!R40=""&gt;0),IF(($C$36*$C$37&lt;'SEQ Oct 2020'!P40),(0),($C$36*$C$37-'SEQ Oct 2020'!P40)*'SEQ Oct 2020'!Q40/100),0)))</f>
        <v>0</v>
      </c>
      <c r="F54" s="134">
        <f>($C$36*$C$38)*'SEQ Oct 2020'!AF40/100</f>
        <v>184.6363636363636</v>
      </c>
      <c r="G54" s="135">
        <f t="shared" ref="G54" si="68">SUM(C54:F54)</f>
        <v>1045.8559090909091</v>
      </c>
      <c r="H54" s="239">
        <f t="shared" ref="H54" si="69">(G54-C54)*4</f>
        <v>3734.5454545454545</v>
      </c>
      <c r="I54" s="239">
        <f t="shared" ref="I54" si="70">G54*4</f>
        <v>4183.4236363636364</v>
      </c>
      <c r="J54" s="136">
        <f t="shared" ref="J54" si="71">I54*1.1</f>
        <v>4601.7660000000005</v>
      </c>
      <c r="K54" s="137">
        <f>'SEQ Oct 2020'!BB40</f>
        <v>0</v>
      </c>
      <c r="L54" s="137">
        <f>'SEQ Oct 2020'!BC40</f>
        <v>0</v>
      </c>
      <c r="M54" s="137">
        <f>'SEQ Oct 2020'!BD40</f>
        <v>0</v>
      </c>
      <c r="N54" s="137">
        <f>'SEQ Oct 2020'!BE40</f>
        <v>0</v>
      </c>
      <c r="O54" s="144" t="str">
        <f t="shared" ref="O54" si="72">IF(SUM(K54:N54)=0,"No discount",IF(K54&gt;0,"Guaranteed off bill",IF(L54&gt;0,"Guaranteed off usage",IF(M54&gt;0,"Pay-on-time off bill","Pay-on-time off usage"))))</f>
        <v>No discount</v>
      </c>
      <c r="P54" s="226" t="str">
        <f t="shared" ref="P54" si="73">IF(OR(A54="Origin Energy",A54="Red Energy",A54="Powershop"),"Inclusive","Exclusive")</f>
        <v>Exclusive</v>
      </c>
      <c r="Q54" s="240">
        <f t="shared" ref="Q54" si="74">IF(AND(O54="Guaranteed off bill",P54="Inclusive"),((I54*1.1)-((I54*1.1)*K54/100))/1.1,IF(AND(O54="Guaranteed off usage",P54="Inclusive"),((I54*1.1)-((H54*1.1)*L54/100))/1.1,IF(AND(O54="Guaranteed off bill",P54="Exclusive"),I54-(I54*K54/100),IF(AND(O54="Guaranteed off usage",P54="Exclusive"),I54-(H54*L54/100),IF(P54="Inclusive",((I54*1.1))/1.1,I54)))))</f>
        <v>4183.4236363636364</v>
      </c>
      <c r="R54" s="240">
        <f t="shared" ref="R54" si="75">IF(AND(O54="Pay-on-time off bill",P54="Inclusive"),((Q54*1.1)-((Q54*1.1)*M54/100))/1.1,IF(AND(O54="Pay-on-time off usage",P54="Inclusive"),((Q54*1.1)-((H54*1.1)*N54/100))/1.1,IF(AND(O54="Pay-on-time off bill",P54="Exclusive"),Q54-(Q54*M54/100),IF(AND(O54="Pay-on-time off usage",P54="Exclusive"),Q54-(H54*N54/100),IF(P54="Inclusive",((Q54*1.1))/1.1,Q54)))))</f>
        <v>4183.4236363636364</v>
      </c>
      <c r="S54" s="136">
        <f t="shared" ref="S54" si="76">Q54*1.1</f>
        <v>4601.7660000000005</v>
      </c>
      <c r="T54" s="136">
        <f t="shared" ref="T54" si="77">R54*1.1</f>
        <v>4601.7660000000005</v>
      </c>
      <c r="U54" s="160">
        <f>'SEQ Oct 2020'!BL40</f>
        <v>0</v>
      </c>
      <c r="V54" s="161" t="str">
        <f>'SEQ Oct 2020'!BM40</f>
        <v>n</v>
      </c>
      <c r="W54" s="268"/>
      <c r="X54" s="268"/>
      <c r="Y54" s="268"/>
      <c r="Z54" s="268"/>
      <c r="AA54" s="268"/>
      <c r="AB54" s="268"/>
      <c r="AC54" s="268"/>
      <c r="AD54" s="268"/>
      <c r="AE54" s="268"/>
      <c r="AF54" s="268"/>
      <c r="AG54" s="268"/>
      <c r="AH54" s="268"/>
      <c r="AI54" s="268"/>
      <c r="AJ54" s="268"/>
      <c r="AK54" s="268"/>
      <c r="AL54" s="268"/>
      <c r="AM54" s="268"/>
      <c r="AN54" s="268"/>
      <c r="AO54" s="268"/>
      <c r="AP54" s="268"/>
      <c r="AQ54" s="268"/>
      <c r="AR54" s="268"/>
      <c r="AS54" s="268"/>
      <c r="AT54" s="268"/>
      <c r="AU54" s="268"/>
      <c r="AV54" s="268"/>
      <c r="AW54" s="268"/>
      <c r="AX54" s="268"/>
      <c r="AY54" s="268"/>
    </row>
    <row r="55" spans="1:51" x14ac:dyDescent="0.15">
      <c r="A55" s="131" t="str">
        <f>'SEQ Oct 2020'!K41</f>
        <v>Bright Spark Power</v>
      </c>
      <c r="B55" s="132" t="str">
        <f>'SEQ Oct 2020'!L41</f>
        <v>Business 12 Months</v>
      </c>
      <c r="C55" s="133">
        <f>IF('SEQ Oct 2020'!BP41=0,91*'SEQ Oct 2020'!M41/100,(91*'SEQ Oct 2020'!M41/100)+'SEQ Oct 2020'!BP41/4)</f>
        <v>107.54545454545455</v>
      </c>
      <c r="D55" s="133">
        <f>IF('SEQ Oct 2020'!O41="",$C$36*$C$37*'SEQ Oct 2020'!N41/100,IF($C$36*$C$37&gt;='SEQ Oct 2020'!P41,('SEQ Oct 2020'!P41*'SEQ Oct 2020'!N41/100),($C$36*$C$37*'SEQ Oct 2020'!N41/100)))</f>
        <v>636.04545454545439</v>
      </c>
      <c r="E55" s="133">
        <f>IF(AND('SEQ Oct 2020'!R41&gt;0,'SEQ Oct 2020'!T41&gt;0),IF(($C$36*$C$37&lt;'SEQ Oct 2020'!T41),(0),($C$36*$C$37-'SEQ Oct 2020'!T41)*'SEQ Oct 2020'!U41/100),IF(AND('SEQ Oct 2020'!R41&gt;0,'SEQ Oct 2020'!T41=""),IF(($C$36*$C$37&lt;'SEQ Oct 2020'!R41+'SEQ Oct 2020'!P41),(0),(($C$36*$C$37-('SEQ Oct 2020'!R41+'SEQ Oct 2020'!P41))*'SEQ Oct 2020'!S41/100)),IF(AND('SEQ Oct 2020'!P41&gt;0,'SEQ Oct 2020'!R41=""&gt;0),IF(($C$36*$C$37&lt;'SEQ Oct 2020'!P41),(0),($C$36*$C$37-'SEQ Oct 2020'!P41)*'SEQ Oct 2020'!Q41/100),0)))</f>
        <v>0</v>
      </c>
      <c r="F55" s="134">
        <f>($C$36*$C$38)*'SEQ Oct 2020'!AF41/100</f>
        <v>245.31818181818176</v>
      </c>
      <c r="G55" s="135">
        <f t="shared" ref="G55" si="78">SUM(C55:F55)</f>
        <v>988.90909090909065</v>
      </c>
      <c r="H55" s="239">
        <f t="shared" ref="H55" si="79">(G55-C55)*4</f>
        <v>3525.4545454545446</v>
      </c>
      <c r="I55" s="239">
        <f t="shared" ref="I55" si="80">G55*4</f>
        <v>3955.6363636363626</v>
      </c>
      <c r="J55" s="136">
        <f t="shared" ref="J55" si="81">I55*1.1</f>
        <v>4351.1999999999989</v>
      </c>
      <c r="K55" s="137">
        <f>'SEQ Oct 2020'!BB41</f>
        <v>0</v>
      </c>
      <c r="L55" s="137">
        <f>'SEQ Oct 2020'!BC41</f>
        <v>0</v>
      </c>
      <c r="M55" s="137">
        <f>'SEQ Oct 2020'!BD41</f>
        <v>0</v>
      </c>
      <c r="N55" s="137">
        <f>'SEQ Oct 2020'!BE41</f>
        <v>0</v>
      </c>
      <c r="O55" s="144" t="str">
        <f t="shared" ref="O55" si="82">IF(SUM(K55:N55)=0,"No discount",IF(K55&gt;0,"Guaranteed off bill",IF(L55&gt;0,"Guaranteed off usage",IF(M55&gt;0,"Pay-on-time off bill","Pay-on-time off usage"))))</f>
        <v>No discount</v>
      </c>
      <c r="P55" s="226" t="str">
        <f t="shared" ref="P55" si="83">IF(OR(A55="Origin Energy",A55="Red Energy",A55="Powershop"),"Inclusive","Exclusive")</f>
        <v>Exclusive</v>
      </c>
      <c r="Q55" s="240">
        <f t="shared" ref="Q55" si="84">IF(AND(O55="Guaranteed off bill",P55="Inclusive"),((I55*1.1)-((I55*1.1)*K55/100))/1.1,IF(AND(O55="Guaranteed off usage",P55="Inclusive"),((I55*1.1)-((H55*1.1)*L55/100))/1.1,IF(AND(O55="Guaranteed off bill",P55="Exclusive"),I55-(I55*K55/100),IF(AND(O55="Guaranteed off usage",P55="Exclusive"),I55-(H55*L55/100),IF(P55="Inclusive",((I55*1.1))/1.1,I55)))))</f>
        <v>3955.6363636363626</v>
      </c>
      <c r="R55" s="240">
        <f t="shared" ref="R55" si="85">IF(AND(O55="Pay-on-time off bill",P55="Inclusive"),((Q55*1.1)-((Q55*1.1)*M55/100))/1.1,IF(AND(O55="Pay-on-time off usage",P55="Inclusive"),((Q55*1.1)-((H55*1.1)*N55/100))/1.1,IF(AND(O55="Pay-on-time off bill",P55="Exclusive"),Q55-(Q55*M55/100),IF(AND(O55="Pay-on-time off usage",P55="Exclusive"),Q55-(H55*N55/100),IF(P55="Inclusive",((Q55*1.1))/1.1,Q55)))))</f>
        <v>3955.6363636363626</v>
      </c>
      <c r="S55" s="136">
        <f t="shared" ref="S55" si="86">Q55*1.1</f>
        <v>4351.1999999999989</v>
      </c>
      <c r="T55" s="136">
        <f t="shared" ref="T55" si="87">R55*1.1</f>
        <v>4351.1999999999989</v>
      </c>
      <c r="U55" s="160">
        <f>'SEQ Oct 2020'!BL41</f>
        <v>12</v>
      </c>
      <c r="V55" s="161" t="str">
        <f>'SEQ Oct 2020'!BM41</f>
        <v>n</v>
      </c>
      <c r="W55" s="268"/>
      <c r="X55" s="268"/>
      <c r="Y55" s="268"/>
      <c r="Z55" s="268"/>
      <c r="AA55" s="268"/>
      <c r="AB55" s="268"/>
      <c r="AC55" s="268"/>
      <c r="AD55" s="268"/>
      <c r="AE55" s="268"/>
      <c r="AF55" s="268"/>
      <c r="AG55" s="268"/>
      <c r="AH55" s="268"/>
      <c r="AI55" s="268"/>
      <c r="AJ55" s="268"/>
      <c r="AK55" s="268"/>
      <c r="AL55" s="268"/>
      <c r="AM55" s="268"/>
      <c r="AN55" s="268"/>
      <c r="AO55" s="268"/>
      <c r="AP55" s="268"/>
      <c r="AQ55" s="268"/>
      <c r="AR55" s="268"/>
      <c r="AS55" s="268"/>
      <c r="AT55" s="268"/>
      <c r="AU55" s="268"/>
      <c r="AV55" s="268"/>
      <c r="AW55" s="268"/>
      <c r="AX55" s="268"/>
      <c r="AY55" s="268"/>
    </row>
    <row r="56" spans="1:51" x14ac:dyDescent="0.15">
      <c r="A56" s="131" t="str">
        <f>'SEQ Oct 2020'!K42</f>
        <v>CovaU</v>
      </c>
      <c r="B56" s="132" t="str">
        <f>'SEQ Oct 2020'!L42</f>
        <v>Freedom Plus</v>
      </c>
      <c r="C56" s="133">
        <f>IF('SEQ Oct 2020'!BP42=0,91*'SEQ Oct 2020'!M42/100,(91*'SEQ Oct 2020'!M42/100)+'SEQ Oct 2020'!BP42/4)</f>
        <v>119.84699999999999</v>
      </c>
      <c r="D56" s="133">
        <f>IF('SEQ Oct 2020'!O42="",$C$36*$C$37*'SEQ Oct 2020'!N42/100,IF($C$36*$C$37&gt;='SEQ Oct 2020'!P42,('SEQ Oct 2020'!P42*'SEQ Oct 2020'!N42/100),($C$36*$C$37*'SEQ Oct 2020'!N42/100)))</f>
        <v>813.90909090909076</v>
      </c>
      <c r="E56" s="133">
        <f>IF(AND('SEQ Oct 2020'!R42&gt;0,'SEQ Oct 2020'!T42&gt;0),IF(($C$36*$C$37&lt;'SEQ Oct 2020'!T42),(0),($C$36*$C$37-'SEQ Oct 2020'!T42)*'SEQ Oct 2020'!U42/100),IF(AND('SEQ Oct 2020'!R42&gt;0,'SEQ Oct 2020'!T42=""),IF(($C$36*$C$37&lt;'SEQ Oct 2020'!R42+'SEQ Oct 2020'!P42),(0),(($C$36*$C$37-('SEQ Oct 2020'!R42+'SEQ Oct 2020'!P42))*'SEQ Oct 2020'!S42/100)),IF(AND('SEQ Oct 2020'!P42&gt;0,'SEQ Oct 2020'!R42=""&gt;0),IF(($C$36*$C$37&lt;'SEQ Oct 2020'!P42),(0),($C$36*$C$37-'SEQ Oct 2020'!P42)*'SEQ Oct 2020'!Q42/100),0)))</f>
        <v>0</v>
      </c>
      <c r="F56" s="134">
        <f>($C$36*$C$38)*'SEQ Oct 2020'!AF42/100</f>
        <v>232.5</v>
      </c>
      <c r="G56" s="135">
        <f t="shared" ref="G56" si="88">SUM(C56:F56)</f>
        <v>1166.2560909090907</v>
      </c>
      <c r="H56" s="239">
        <f t="shared" ref="H56" si="89">(G56-C56)*4</f>
        <v>4185.6363636363631</v>
      </c>
      <c r="I56" s="239">
        <f t="shared" ref="I56" si="90">G56*4</f>
        <v>4665.024363636363</v>
      </c>
      <c r="J56" s="136">
        <f t="shared" ref="J56" si="91">I56*1.1</f>
        <v>5131.5267999999996</v>
      </c>
      <c r="K56" s="137">
        <f>'SEQ Oct 2020'!BB42</f>
        <v>15</v>
      </c>
      <c r="L56" s="137">
        <f>'SEQ Oct 2020'!BC42</f>
        <v>0</v>
      </c>
      <c r="M56" s="137">
        <f>'SEQ Oct 2020'!BD42</f>
        <v>0</v>
      </c>
      <c r="N56" s="137">
        <f>'SEQ Oct 2020'!BE42</f>
        <v>0</v>
      </c>
      <c r="O56" s="144" t="str">
        <f t="shared" ref="O56" si="92">IF(SUM(K56:N56)=0,"No discount",IF(K56&gt;0,"Guaranteed off bill",IF(L56&gt;0,"Guaranteed off usage",IF(M56&gt;0,"Pay-on-time off bill","Pay-on-time off usage"))))</f>
        <v>Guaranteed off bill</v>
      </c>
      <c r="P56" s="226" t="str">
        <f t="shared" ref="P56" si="93">IF(OR(A56="Origin Energy",A56="Red Energy",A56="Powershop"),"Inclusive","Exclusive")</f>
        <v>Exclusive</v>
      </c>
      <c r="Q56" s="240">
        <f t="shared" ref="Q56" si="94">IF(AND(O56="Guaranteed off bill",P56="Inclusive"),((I56*1.1)-((I56*1.1)*K56/100))/1.1,IF(AND(O56="Guaranteed off usage",P56="Inclusive"),((I56*1.1)-((H56*1.1)*L56/100))/1.1,IF(AND(O56="Guaranteed off bill",P56="Exclusive"),I56-(I56*K56/100),IF(AND(O56="Guaranteed off usage",P56="Exclusive"),I56-(H56*L56/100),IF(P56="Inclusive",((I56*1.1))/1.1,I56)))))</f>
        <v>3965.2707090909084</v>
      </c>
      <c r="R56" s="240">
        <f t="shared" ref="R56" si="95">IF(AND(O56="Pay-on-time off bill",P56="Inclusive"),((Q56*1.1)-((Q56*1.1)*M56/100))/1.1,IF(AND(O56="Pay-on-time off usage",P56="Inclusive"),((Q56*1.1)-((H56*1.1)*N56/100))/1.1,IF(AND(O56="Pay-on-time off bill",P56="Exclusive"),Q56-(Q56*M56/100),IF(AND(O56="Pay-on-time off usage",P56="Exclusive"),Q56-(H56*N56/100),IF(P56="Inclusive",((Q56*1.1))/1.1,Q56)))))</f>
        <v>3965.2707090909084</v>
      </c>
      <c r="S56" s="136">
        <f t="shared" ref="S56" si="96">Q56*1.1</f>
        <v>4361.7977799999999</v>
      </c>
      <c r="T56" s="136">
        <f t="shared" ref="T56" si="97">R56*1.1</f>
        <v>4361.7977799999999</v>
      </c>
      <c r="U56" s="160">
        <f>'SEQ Oct 2020'!BL42</f>
        <v>0</v>
      </c>
      <c r="V56" s="161" t="str">
        <f>'SEQ Oct 2020'!BM42</f>
        <v>n</v>
      </c>
      <c r="W56" s="268"/>
      <c r="X56" s="268"/>
      <c r="Y56" s="268"/>
      <c r="Z56" s="268"/>
      <c r="AA56" s="268"/>
      <c r="AB56" s="268"/>
      <c r="AC56" s="268"/>
      <c r="AD56" s="268"/>
      <c r="AE56" s="268"/>
      <c r="AF56" s="268"/>
      <c r="AG56" s="268"/>
      <c r="AH56" s="268"/>
      <c r="AI56" s="268"/>
      <c r="AJ56" s="268"/>
      <c r="AK56" s="268"/>
      <c r="AL56" s="268"/>
      <c r="AM56" s="268"/>
      <c r="AN56" s="268"/>
      <c r="AO56" s="268"/>
      <c r="AP56" s="268"/>
      <c r="AQ56" s="268"/>
      <c r="AR56" s="268"/>
      <c r="AS56" s="268"/>
      <c r="AT56" s="268"/>
      <c r="AU56" s="268"/>
      <c r="AV56" s="268"/>
      <c r="AW56" s="268"/>
      <c r="AX56" s="268"/>
      <c r="AY56" s="268"/>
    </row>
    <row r="57" spans="1:51" x14ac:dyDescent="0.15">
      <c r="A57" s="131" t="str">
        <f>'SEQ Oct 2020'!K43</f>
        <v>Discover Energy</v>
      </c>
      <c r="B57" s="132" t="str">
        <f>'SEQ Oct 2020'!L43</f>
        <v>Business Smart Saver</v>
      </c>
      <c r="C57" s="133">
        <f>IF('SEQ Oct 2020'!BP43=0,91*'SEQ Oct 2020'!M43/100,(91*'SEQ Oct 2020'!M43/100)+'SEQ Oct 2020'!BP43/4)</f>
        <v>120.96381818181817</v>
      </c>
      <c r="D57" s="133">
        <f>IF('SEQ Oct 2020'!O43="",$C$36*$C$37*'SEQ Oct 2020'!N43/100,IF($C$36*$C$37&gt;='SEQ Oct 2020'!P43,('SEQ Oct 2020'!P43*'SEQ Oct 2020'!N43/100),($C$36*$C$37*'SEQ Oct 2020'!N43/100)))</f>
        <v>833</v>
      </c>
      <c r="E57" s="133">
        <f>IF(AND('SEQ Oct 2020'!R43&gt;0,'SEQ Oct 2020'!T43&gt;0),IF(($C$36*$C$37&lt;'SEQ Oct 2020'!T43),(0),($C$36*$C$37-'SEQ Oct 2020'!T43)*'SEQ Oct 2020'!U43/100),IF(AND('SEQ Oct 2020'!R43&gt;0,'SEQ Oct 2020'!T43=""),IF(($C$36*$C$37&lt;'SEQ Oct 2020'!R43+'SEQ Oct 2020'!P43),(0),(($C$36*$C$37-('SEQ Oct 2020'!R43+'SEQ Oct 2020'!P43))*'SEQ Oct 2020'!S43/100)),IF(AND('SEQ Oct 2020'!P43&gt;0,'SEQ Oct 2020'!R43=""&gt;0),IF(($C$36*$C$37&lt;'SEQ Oct 2020'!P43),(0),($C$36*$C$37-'SEQ Oct 2020'!P43)*'SEQ Oct 2020'!Q43/100),0)))</f>
        <v>0</v>
      </c>
      <c r="F57" s="134">
        <f>($C$36*$C$38)*'SEQ Oct 2020'!AF43/100</f>
        <v>272.10000000000002</v>
      </c>
      <c r="G57" s="135">
        <f t="shared" ref="G57:G59" si="98">SUM(C57:F57)</f>
        <v>1226.0638181818181</v>
      </c>
      <c r="H57" s="239">
        <f t="shared" ref="H57:H59" si="99">(G57-C57)*4</f>
        <v>4420.3999999999996</v>
      </c>
      <c r="I57" s="239">
        <f t="shared" ref="I57:I59" si="100">G57*4</f>
        <v>4904.2552727272723</v>
      </c>
      <c r="J57" s="136">
        <f t="shared" ref="J57:J59" si="101">I57*1.1</f>
        <v>5394.6808000000001</v>
      </c>
      <c r="K57" s="137">
        <f>'SEQ Oct 2020'!BB43</f>
        <v>0</v>
      </c>
      <c r="L57" s="137">
        <f>'SEQ Oct 2020'!BC43</f>
        <v>18</v>
      </c>
      <c r="M57" s="137">
        <f>'SEQ Oct 2020'!BD43</f>
        <v>0</v>
      </c>
      <c r="N57" s="137">
        <f>'SEQ Oct 2020'!BE43</f>
        <v>0</v>
      </c>
      <c r="O57" s="144" t="str">
        <f t="shared" ref="O57:O59" si="102">IF(SUM(K57:N57)=0,"No discount",IF(K57&gt;0,"Guaranteed off bill",IF(L57&gt;0,"Guaranteed off usage",IF(M57&gt;0,"Pay-on-time off bill","Pay-on-time off usage"))))</f>
        <v>Guaranteed off usage</v>
      </c>
      <c r="P57" s="226" t="str">
        <f t="shared" ref="P57:P59" si="103">IF(OR(A57="Origin Energy",A57="Red Energy",A57="Powershop"),"Inclusive","Exclusive")</f>
        <v>Exclusive</v>
      </c>
      <c r="Q57" s="240">
        <f t="shared" ref="Q57:Q59" si="104">IF(AND(O57="Guaranteed off bill",P57="Inclusive"),((I57*1.1)-((I57*1.1)*K57/100))/1.1,IF(AND(O57="Guaranteed off usage",P57="Inclusive"),((I57*1.1)-((H57*1.1)*L57/100))/1.1,IF(AND(O57="Guaranteed off bill",P57="Exclusive"),I57-(I57*K57/100),IF(AND(O57="Guaranteed off usage",P57="Exclusive"),I57-(H57*L57/100),IF(P57="Inclusive",((I57*1.1))/1.1,I57)))))</f>
        <v>4108.5832727272718</v>
      </c>
      <c r="R57" s="240">
        <f t="shared" ref="R57:R59" si="105">IF(AND(O57="Pay-on-time off bill",P57="Inclusive"),((Q57*1.1)-((Q57*1.1)*M57/100))/1.1,IF(AND(O57="Pay-on-time off usage",P57="Inclusive"),((Q57*1.1)-((H57*1.1)*N57/100))/1.1,IF(AND(O57="Pay-on-time off bill",P57="Exclusive"),Q57-(Q57*M57/100),IF(AND(O57="Pay-on-time off usage",P57="Exclusive"),Q57-(H57*N57/100),IF(P57="Inclusive",((Q57*1.1))/1.1,Q57)))))</f>
        <v>4108.5832727272718</v>
      </c>
      <c r="S57" s="136">
        <f t="shared" ref="S57:S59" si="106">Q57*1.1</f>
        <v>4519.4415999999992</v>
      </c>
      <c r="T57" s="136">
        <f t="shared" ref="T57:T59" si="107">R57*1.1</f>
        <v>4519.4415999999992</v>
      </c>
      <c r="U57" s="160">
        <f>'SEQ Oct 2020'!BL43</f>
        <v>0</v>
      </c>
      <c r="V57" s="161" t="str">
        <f>'SEQ Oct 2020'!BM43</f>
        <v>n</v>
      </c>
      <c r="W57" s="268"/>
      <c r="X57" s="268"/>
      <c r="Y57" s="268"/>
      <c r="Z57" s="268"/>
      <c r="AA57" s="268"/>
      <c r="AB57" s="268"/>
      <c r="AC57" s="268"/>
      <c r="AD57" s="268"/>
      <c r="AE57" s="268"/>
      <c r="AF57" s="268"/>
      <c r="AG57" s="268"/>
      <c r="AH57" s="268"/>
      <c r="AI57" s="268"/>
      <c r="AJ57" s="268"/>
      <c r="AK57" s="268"/>
      <c r="AL57" s="268"/>
      <c r="AM57" s="268"/>
      <c r="AN57" s="268"/>
      <c r="AO57" s="268"/>
      <c r="AP57" s="268"/>
      <c r="AQ57" s="268"/>
      <c r="AR57" s="268"/>
      <c r="AS57" s="268"/>
      <c r="AT57" s="268"/>
      <c r="AU57" s="268"/>
      <c r="AV57" s="268"/>
      <c r="AW57" s="268"/>
      <c r="AX57" s="268"/>
      <c r="AY57" s="268"/>
    </row>
    <row r="58" spans="1:51" x14ac:dyDescent="0.15">
      <c r="A58" s="131" t="str">
        <f>'SEQ Oct 2020'!K44</f>
        <v>Glow Power</v>
      </c>
      <c r="B58" s="132" t="str">
        <f>'SEQ Oct 2020'!L44</f>
        <v>Everyday Saver</v>
      </c>
      <c r="C58" s="133">
        <f>IF('SEQ Oct 2020'!BP44=0,91*'SEQ Oct 2020'!M44/100,(91*'SEQ Oct 2020'!M44/100)+'SEQ Oct 2020'!BP44/4)</f>
        <v>113.47699999999998</v>
      </c>
      <c r="D58" s="133">
        <f>IF('SEQ Oct 2020'!O44="",$C$36*$C$37*'SEQ Oct 2020'!N44/100,IF($C$36*$C$37&gt;='SEQ Oct 2020'!P44,('SEQ Oct 2020'!P44*'SEQ Oct 2020'!N44/100),($C$36*$C$37*'SEQ Oct 2020'!N44/100)))</f>
        <v>838.40909090909088</v>
      </c>
      <c r="E58" s="133">
        <f>IF(AND('SEQ Oct 2020'!R44&gt;0,'SEQ Oct 2020'!T44&gt;0),IF(($C$36*$C$37&lt;'SEQ Oct 2020'!T44),(0),($C$36*$C$37-'SEQ Oct 2020'!T44)*'SEQ Oct 2020'!U44/100),IF(AND('SEQ Oct 2020'!R44&gt;0,'SEQ Oct 2020'!T44=""),IF(($C$36*$C$37&lt;'SEQ Oct 2020'!R44+'SEQ Oct 2020'!P44),(0),(($C$36*$C$37-('SEQ Oct 2020'!R44+'SEQ Oct 2020'!P44))*'SEQ Oct 2020'!S44/100)),IF(AND('SEQ Oct 2020'!P44&gt;0,'SEQ Oct 2020'!R44=""&gt;0),IF(($C$36*$C$37&lt;'SEQ Oct 2020'!P44),(0),($C$36*$C$37-'SEQ Oct 2020'!P44)*'SEQ Oct 2020'!Q44/100),0)))</f>
        <v>0</v>
      </c>
      <c r="F58" s="134">
        <f>($C$36*$C$38)*'SEQ Oct 2020'!AF44/100</f>
        <v>245.72727272727269</v>
      </c>
      <c r="G58" s="135">
        <f t="shared" si="98"/>
        <v>1197.6133636363636</v>
      </c>
      <c r="H58" s="239">
        <f t="shared" si="99"/>
        <v>4336.545454545454</v>
      </c>
      <c r="I58" s="239">
        <f t="shared" si="100"/>
        <v>4790.4534545454544</v>
      </c>
      <c r="J58" s="136">
        <f t="shared" si="101"/>
        <v>5269.4988000000003</v>
      </c>
      <c r="K58" s="137">
        <f>'SEQ Oct 2020'!BB44</f>
        <v>0</v>
      </c>
      <c r="L58" s="137">
        <f>'SEQ Oct 2020'!BC44</f>
        <v>0</v>
      </c>
      <c r="M58" s="137">
        <f>'SEQ Oct 2020'!BD44</f>
        <v>0</v>
      </c>
      <c r="N58" s="137">
        <f>'SEQ Oct 2020'!BE44</f>
        <v>17</v>
      </c>
      <c r="O58" s="144" t="str">
        <f t="shared" si="102"/>
        <v>Pay-on-time off usage</v>
      </c>
      <c r="P58" s="226" t="str">
        <f t="shared" si="103"/>
        <v>Exclusive</v>
      </c>
      <c r="Q58" s="240">
        <f t="shared" si="104"/>
        <v>4790.4534545454544</v>
      </c>
      <c r="R58" s="240">
        <f t="shared" si="105"/>
        <v>4053.2407272727273</v>
      </c>
      <c r="S58" s="136">
        <f t="shared" si="106"/>
        <v>5269.4988000000003</v>
      </c>
      <c r="T58" s="136">
        <f t="shared" si="107"/>
        <v>4458.5648000000001</v>
      </c>
      <c r="U58" s="160">
        <f>'SEQ Oct 2020'!BL44</f>
        <v>0</v>
      </c>
      <c r="V58" s="161" t="str">
        <f>'SEQ Oct 2020'!BM44</f>
        <v>n</v>
      </c>
      <c r="W58" s="268"/>
      <c r="X58" s="268"/>
      <c r="Y58" s="268"/>
      <c r="Z58" s="268"/>
      <c r="AA58" s="268"/>
      <c r="AB58" s="268"/>
      <c r="AC58" s="268"/>
      <c r="AD58" s="268"/>
      <c r="AE58" s="268"/>
      <c r="AF58" s="268"/>
      <c r="AG58" s="268"/>
      <c r="AH58" s="268"/>
      <c r="AI58" s="268"/>
      <c r="AJ58" s="268"/>
      <c r="AK58" s="268"/>
      <c r="AL58" s="268"/>
      <c r="AM58" s="268"/>
      <c r="AN58" s="268"/>
      <c r="AO58" s="268"/>
      <c r="AP58" s="268"/>
      <c r="AQ58" s="268"/>
      <c r="AR58" s="268"/>
      <c r="AS58" s="268"/>
      <c r="AT58" s="268"/>
      <c r="AU58" s="268"/>
      <c r="AV58" s="268"/>
      <c r="AW58" s="268"/>
      <c r="AX58" s="268"/>
      <c r="AY58" s="268"/>
    </row>
    <row r="59" spans="1:51" x14ac:dyDescent="0.15">
      <c r="A59" s="131" t="str">
        <f>'SEQ Oct 2020'!K45</f>
        <v>ReAmped Energy</v>
      </c>
      <c r="B59" s="132" t="str">
        <f>'SEQ Oct 2020'!L45</f>
        <v>Reamped Business</v>
      </c>
      <c r="C59" s="133">
        <f>IF('SEQ Oct 2020'!BP45=0,91*'SEQ Oct 2020'!M45/100,(91*'SEQ Oct 2020'!M45/100)+'SEQ Oct 2020'!BP45/4)</f>
        <v>97.833272727272728</v>
      </c>
      <c r="D59" s="133">
        <f>IF('SEQ Oct 2020'!O45="",$C$36*$C$37*'SEQ Oct 2020'!N45/100,IF($C$36*$C$37&gt;='SEQ Oct 2020'!P45,('SEQ Oct 2020'!P45*'SEQ Oct 2020'!N45/100),($C$36*$C$37*'SEQ Oct 2020'!N45/100)))</f>
        <v>700</v>
      </c>
      <c r="E59" s="133">
        <f>IF(AND('SEQ Oct 2020'!R45&gt;0,'SEQ Oct 2020'!T45&gt;0),IF(($C$36*$C$37&lt;'SEQ Oct 2020'!T45),(0),($C$36*$C$37-'SEQ Oct 2020'!T45)*'SEQ Oct 2020'!U45/100),IF(AND('SEQ Oct 2020'!R45&gt;0,'SEQ Oct 2020'!T45=""),IF(($C$36*$C$37&lt;'SEQ Oct 2020'!R45+'SEQ Oct 2020'!P45),(0),(($C$36*$C$37-('SEQ Oct 2020'!R45+'SEQ Oct 2020'!P45))*'SEQ Oct 2020'!S45/100)),IF(AND('SEQ Oct 2020'!P45&gt;0,'SEQ Oct 2020'!R45=""&gt;0),IF(($C$36*$C$37&lt;'SEQ Oct 2020'!P45),(0),($C$36*$C$37-'SEQ Oct 2020'!P45)*'SEQ Oct 2020'!Q45/100),0)))</f>
        <v>0</v>
      </c>
      <c r="F59" s="134">
        <f>($C$36*$C$38)*'SEQ Oct 2020'!AF45/100</f>
        <v>207.54545454545453</v>
      </c>
      <c r="G59" s="135">
        <f t="shared" si="98"/>
        <v>1005.3787272727272</v>
      </c>
      <c r="H59" s="239">
        <f t="shared" si="99"/>
        <v>3630.181818181818</v>
      </c>
      <c r="I59" s="239">
        <f t="shared" si="100"/>
        <v>4021.514909090909</v>
      </c>
      <c r="J59" s="136">
        <f t="shared" si="101"/>
        <v>4423.6664000000001</v>
      </c>
      <c r="K59" s="137">
        <f>'SEQ Oct 2020'!BB45</f>
        <v>0</v>
      </c>
      <c r="L59" s="137">
        <f>'SEQ Oct 2020'!BC45</f>
        <v>0</v>
      </c>
      <c r="M59" s="137">
        <f>'SEQ Oct 2020'!BD45</f>
        <v>0</v>
      </c>
      <c r="N59" s="137">
        <f>'SEQ Oct 2020'!BE45</f>
        <v>0</v>
      </c>
      <c r="O59" s="144" t="str">
        <f t="shared" si="102"/>
        <v>No discount</v>
      </c>
      <c r="P59" s="226" t="str">
        <f t="shared" si="103"/>
        <v>Exclusive</v>
      </c>
      <c r="Q59" s="240">
        <f t="shared" si="104"/>
        <v>4021.514909090909</v>
      </c>
      <c r="R59" s="240">
        <f t="shared" si="105"/>
        <v>4021.514909090909</v>
      </c>
      <c r="S59" s="136">
        <f t="shared" si="106"/>
        <v>4423.6664000000001</v>
      </c>
      <c r="T59" s="136">
        <f t="shared" si="107"/>
        <v>4423.6664000000001</v>
      </c>
      <c r="U59" s="160">
        <f>'SEQ Oct 2020'!BL45</f>
        <v>0</v>
      </c>
      <c r="V59" s="161" t="str">
        <f>'SEQ Oct 2020'!BM45</f>
        <v>n</v>
      </c>
      <c r="W59" s="268"/>
      <c r="X59" s="268"/>
      <c r="Y59" s="268"/>
      <c r="Z59" s="268"/>
      <c r="AA59" s="268"/>
      <c r="AB59" s="268"/>
      <c r="AC59" s="268"/>
      <c r="AD59" s="268"/>
      <c r="AE59" s="268"/>
      <c r="AF59" s="268"/>
      <c r="AG59" s="268"/>
      <c r="AH59" s="268"/>
      <c r="AI59" s="268"/>
      <c r="AJ59" s="268"/>
      <c r="AK59" s="268"/>
      <c r="AL59" s="268"/>
      <c r="AM59" s="268"/>
      <c r="AN59" s="268"/>
      <c r="AO59" s="268"/>
      <c r="AP59" s="268"/>
      <c r="AQ59" s="268"/>
      <c r="AR59" s="268"/>
      <c r="AS59" s="268"/>
      <c r="AT59" s="268"/>
      <c r="AU59" s="268"/>
      <c r="AV59" s="268"/>
      <c r="AW59" s="268"/>
      <c r="AX59" s="268"/>
      <c r="AY59" s="268"/>
    </row>
    <row r="60" spans="1:51" ht="15" thickBot="1" x14ac:dyDescent="0.2">
      <c r="A60" s="148" t="str">
        <f>'SEQ Oct 2020'!K46</f>
        <v>Sumo Power</v>
      </c>
      <c r="B60" s="149" t="str">
        <f>'SEQ Oct 2020'!L46</f>
        <v>Freedom Business</v>
      </c>
      <c r="C60" s="166">
        <f>IF('SEQ Oct 2020'!BP46=0,91*'SEQ Oct 2020'!M46/100,(91*'SEQ Oct 2020'!M46/100)+'SEQ Oct 2020'!BP46/4)</f>
        <v>104.64999999999998</v>
      </c>
      <c r="D60" s="166">
        <f>IF('SEQ Oct 2020'!O46="",$C$36*$C$37*'SEQ Oct 2020'!N46/100,IF($C$36*$C$37&gt;='SEQ Oct 2020'!P46,('SEQ Oct 2020'!P46*'SEQ Oct 2020'!N46/100),($C$36*$C$37*'SEQ Oct 2020'!N46/100)))</f>
        <v>672</v>
      </c>
      <c r="E60" s="166">
        <f>IF(AND('SEQ Oct 2020'!R46&gt;0,'SEQ Oct 2020'!T46&gt;0),IF(($C$36*$C$37&lt;'SEQ Oct 2020'!T46),(0),($C$36*$C$37-'SEQ Oct 2020'!T46)*'SEQ Oct 2020'!U46/100),IF(AND('SEQ Oct 2020'!R46&gt;0,'SEQ Oct 2020'!T46=""),IF(($C$36*$C$37&lt;'SEQ Oct 2020'!R46+'SEQ Oct 2020'!P46),(0),(($C$36*$C$37-('SEQ Oct 2020'!R46+'SEQ Oct 2020'!P46))*'SEQ Oct 2020'!S46/100)),IF(AND('SEQ Oct 2020'!P46&gt;0,'SEQ Oct 2020'!R46=""&gt;0),IF(($C$36*$C$37&lt;'SEQ Oct 2020'!P46),(0),($C$36*$C$37-'SEQ Oct 2020'!P46)*'SEQ Oct 2020'!Q46/100),0)))</f>
        <v>0</v>
      </c>
      <c r="F60" s="173">
        <f>($C$36*$C$38)*'SEQ Oct 2020'!AF46/100</f>
        <v>201</v>
      </c>
      <c r="G60" s="167">
        <f t="shared" ref="G60" si="108">SUM(C60:F60)</f>
        <v>977.65</v>
      </c>
      <c r="H60" s="241">
        <f t="shared" ref="H60" si="109">(G60-C60)*4</f>
        <v>3492</v>
      </c>
      <c r="I60" s="241">
        <f t="shared" ref="I60" si="110">G60*4</f>
        <v>3910.6</v>
      </c>
      <c r="J60" s="168">
        <f t="shared" ref="J60" si="111">I60*1.1</f>
        <v>4301.66</v>
      </c>
      <c r="K60" s="153">
        <f>'SEQ Oct 2020'!BB46</f>
        <v>0</v>
      </c>
      <c r="L60" s="153">
        <f>'SEQ Oct 2020'!BC46</f>
        <v>0</v>
      </c>
      <c r="M60" s="153">
        <f>'SEQ Oct 2020'!BD46</f>
        <v>0</v>
      </c>
      <c r="N60" s="153">
        <f>'SEQ Oct 2020'!BE46</f>
        <v>0</v>
      </c>
      <c r="O60" s="154" t="str">
        <f t="shared" ref="O60" si="112">IF(SUM(K60:N60)=0,"No discount",IF(K60&gt;0,"Guaranteed off bill",IF(L60&gt;0,"Guaranteed off usage",IF(M60&gt;0,"Pay-on-time off bill","Pay-on-time off usage"))))</f>
        <v>No discount</v>
      </c>
      <c r="P60" s="227" t="str">
        <f t="shared" ref="P60" si="113">IF(OR(A60="Origin Energy",A60="Red Energy",A60="Powershop"),"Inclusive","Exclusive")</f>
        <v>Exclusive</v>
      </c>
      <c r="Q60" s="244">
        <f t="shared" ref="Q60" si="114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3910.6</v>
      </c>
      <c r="R60" s="244">
        <f t="shared" ref="R60" si="115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3910.6</v>
      </c>
      <c r="S60" s="168">
        <f t="shared" ref="S60" si="116">Q60*1.1</f>
        <v>4301.66</v>
      </c>
      <c r="T60" s="168">
        <f t="shared" ref="T60" si="117">R60*1.1</f>
        <v>4301.66</v>
      </c>
      <c r="U60" s="170">
        <f>'SEQ Oct 2020'!BL46</f>
        <v>0</v>
      </c>
      <c r="V60" s="165" t="str">
        <f>'SEQ Oct 2020'!BM46</f>
        <v>n</v>
      </c>
      <c r="W60" s="268"/>
      <c r="X60" s="268"/>
      <c r="Y60" s="268"/>
      <c r="Z60" s="268"/>
      <c r="AA60" s="268"/>
      <c r="AB60" s="268"/>
      <c r="AC60" s="268"/>
      <c r="AD60" s="268"/>
      <c r="AE60" s="268"/>
      <c r="AF60" s="268"/>
      <c r="AG60" s="268"/>
      <c r="AH60" s="268"/>
      <c r="AI60" s="268"/>
      <c r="AJ60" s="268"/>
      <c r="AK60" s="268"/>
      <c r="AL60" s="268"/>
      <c r="AM60" s="268"/>
      <c r="AN60" s="268"/>
      <c r="AO60" s="268"/>
      <c r="AP60" s="268"/>
      <c r="AQ60" s="268"/>
      <c r="AR60" s="268"/>
      <c r="AS60" s="268"/>
      <c r="AT60" s="268"/>
      <c r="AU60" s="268"/>
      <c r="AV60" s="268"/>
      <c r="AW60" s="268"/>
      <c r="AX60" s="268"/>
      <c r="AY60" s="268"/>
    </row>
    <row r="61" spans="1:51" x14ac:dyDescent="0.15">
      <c r="W61" s="268"/>
      <c r="X61" s="268"/>
      <c r="Y61" s="268"/>
      <c r="Z61" s="268"/>
      <c r="AA61" s="268"/>
      <c r="AB61" s="268"/>
      <c r="AC61" s="268"/>
      <c r="AD61" s="268"/>
      <c r="AE61" s="268"/>
      <c r="AF61" s="268"/>
      <c r="AG61" s="268"/>
      <c r="AH61" s="268"/>
      <c r="AI61" s="268"/>
      <c r="AJ61" s="268"/>
      <c r="AK61" s="268"/>
      <c r="AL61" s="268"/>
      <c r="AM61" s="268"/>
      <c r="AN61" s="268"/>
      <c r="AO61" s="268"/>
      <c r="AP61" s="268"/>
      <c r="AQ61" s="268"/>
      <c r="AR61" s="268"/>
      <c r="AS61" s="268"/>
      <c r="AT61" s="268"/>
      <c r="AU61" s="268"/>
      <c r="AV61" s="268"/>
      <c r="AW61" s="268"/>
      <c r="AX61" s="268"/>
      <c r="AY61" s="268"/>
    </row>
    <row r="62" spans="1:51" ht="15" thickBot="1" x14ac:dyDescent="0.2">
      <c r="W62" s="268"/>
      <c r="X62" s="268"/>
      <c r="Y62" s="268"/>
      <c r="Z62" s="268"/>
      <c r="AA62" s="268"/>
      <c r="AB62" s="268"/>
      <c r="AC62" s="268"/>
      <c r="AD62" s="268"/>
      <c r="AE62" s="268"/>
      <c r="AF62" s="268"/>
      <c r="AG62" s="268"/>
      <c r="AH62" s="268"/>
      <c r="AI62" s="268"/>
      <c r="AJ62" s="268"/>
      <c r="AK62" s="268"/>
      <c r="AL62" s="268"/>
      <c r="AM62" s="268"/>
      <c r="AN62" s="268"/>
      <c r="AO62" s="268"/>
      <c r="AP62" s="268"/>
      <c r="AQ62" s="268"/>
      <c r="AR62" s="268"/>
      <c r="AS62" s="268"/>
      <c r="AT62" s="268"/>
      <c r="AU62" s="268"/>
      <c r="AV62" s="268"/>
      <c r="AW62" s="268"/>
      <c r="AX62" s="268"/>
      <c r="AY62" s="268"/>
    </row>
    <row r="63" spans="1:51" x14ac:dyDescent="0.15">
      <c r="A63" s="72" t="s">
        <v>220</v>
      </c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73"/>
      <c r="M63" s="73"/>
      <c r="N63" s="73"/>
      <c r="O63" s="73"/>
      <c r="P63" s="73"/>
      <c r="Q63" s="73"/>
      <c r="R63" s="73"/>
      <c r="S63" s="73"/>
      <c r="T63" s="73"/>
      <c r="U63" s="73"/>
      <c r="V63" s="74"/>
      <c r="W63" s="268"/>
      <c r="X63" s="268"/>
      <c r="Y63" s="268"/>
      <c r="Z63" s="268"/>
      <c r="AA63" s="268"/>
      <c r="AB63" s="268"/>
      <c r="AC63" s="268"/>
      <c r="AD63" s="268"/>
      <c r="AE63" s="268"/>
      <c r="AF63" s="268"/>
      <c r="AG63" s="268"/>
      <c r="AH63" s="268"/>
      <c r="AI63" s="268"/>
      <c r="AJ63" s="268"/>
      <c r="AK63" s="268"/>
      <c r="AL63" s="268"/>
      <c r="AM63" s="268"/>
      <c r="AN63" s="268"/>
      <c r="AO63" s="268"/>
      <c r="AP63" s="268"/>
      <c r="AQ63" s="268"/>
      <c r="AR63" s="268"/>
      <c r="AS63" s="268"/>
      <c r="AT63" s="268"/>
      <c r="AU63" s="268"/>
      <c r="AV63" s="268"/>
      <c r="AW63" s="268"/>
      <c r="AX63" s="268"/>
      <c r="AY63" s="268"/>
    </row>
    <row r="64" spans="1:51" x14ac:dyDescent="0.15">
      <c r="A64" s="75" t="s">
        <v>198</v>
      </c>
      <c r="B64" s="47"/>
      <c r="C64" s="91">
        <v>5000</v>
      </c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76"/>
      <c r="W64" s="268"/>
      <c r="X64" s="268"/>
      <c r="Y64" s="268"/>
      <c r="Z64" s="268"/>
      <c r="AA64" s="268"/>
      <c r="AB64" s="268"/>
      <c r="AC64" s="268"/>
      <c r="AD64" s="268"/>
      <c r="AE64" s="268"/>
      <c r="AF64" s="268"/>
      <c r="AG64" s="268"/>
      <c r="AH64" s="268"/>
      <c r="AI64" s="268"/>
      <c r="AJ64" s="268"/>
      <c r="AK64" s="268"/>
      <c r="AL64" s="268"/>
      <c r="AM64" s="268"/>
      <c r="AN64" s="268"/>
      <c r="AO64" s="268"/>
      <c r="AP64" s="268"/>
      <c r="AQ64" s="268"/>
      <c r="AR64" s="268"/>
      <c r="AS64" s="268"/>
      <c r="AT64" s="268"/>
      <c r="AU64" s="268"/>
      <c r="AV64" s="268"/>
      <c r="AW64" s="268"/>
      <c r="AX64" s="268"/>
      <c r="AY64" s="268"/>
    </row>
    <row r="65" spans="1:51" x14ac:dyDescent="0.15">
      <c r="A65" s="75" t="s">
        <v>266</v>
      </c>
      <c r="B65" s="47"/>
      <c r="C65" s="92">
        <v>0.7</v>
      </c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76"/>
      <c r="W65" s="268"/>
      <c r="X65" s="268"/>
      <c r="Y65" s="268"/>
      <c r="Z65" s="268"/>
      <c r="AA65" s="268"/>
      <c r="AB65" s="268"/>
      <c r="AC65" s="268"/>
      <c r="AD65" s="268"/>
      <c r="AE65" s="268"/>
      <c r="AF65" s="268"/>
      <c r="AG65" s="268"/>
      <c r="AH65" s="268"/>
      <c r="AI65" s="268"/>
      <c r="AJ65" s="268"/>
      <c r="AK65" s="268"/>
      <c r="AL65" s="268"/>
      <c r="AM65" s="268"/>
      <c r="AN65" s="268"/>
      <c r="AO65" s="268"/>
      <c r="AP65" s="268"/>
      <c r="AQ65" s="268"/>
      <c r="AR65" s="268"/>
      <c r="AS65" s="268"/>
      <c r="AT65" s="268"/>
      <c r="AU65" s="268"/>
      <c r="AV65" s="268"/>
      <c r="AW65" s="268"/>
      <c r="AX65" s="268"/>
      <c r="AY65" s="268"/>
    </row>
    <row r="66" spans="1:51" x14ac:dyDescent="0.15">
      <c r="A66" s="75" t="s">
        <v>218</v>
      </c>
      <c r="B66" s="47"/>
      <c r="C66" s="92">
        <v>0.3</v>
      </c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76"/>
      <c r="W66" s="268"/>
      <c r="X66" s="268"/>
      <c r="Y66" s="268"/>
      <c r="Z66" s="268"/>
      <c r="AA66" s="268"/>
      <c r="AB66" s="268"/>
      <c r="AC66" s="268"/>
      <c r="AD66" s="268"/>
      <c r="AE66" s="268"/>
      <c r="AF66" s="268"/>
      <c r="AG66" s="268"/>
      <c r="AH66" s="268"/>
      <c r="AI66" s="268"/>
      <c r="AJ66" s="268"/>
      <c r="AK66" s="268"/>
      <c r="AL66" s="268"/>
      <c r="AM66" s="268"/>
      <c r="AN66" s="268"/>
      <c r="AO66" s="268"/>
      <c r="AP66" s="268"/>
      <c r="AQ66" s="268"/>
      <c r="AR66" s="268"/>
      <c r="AS66" s="268"/>
      <c r="AT66" s="268"/>
      <c r="AU66" s="268"/>
      <c r="AV66" s="268"/>
      <c r="AW66" s="268"/>
      <c r="AX66" s="268"/>
      <c r="AY66" s="268"/>
    </row>
    <row r="67" spans="1:51" x14ac:dyDescent="0.15">
      <c r="A67" s="75"/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76"/>
      <c r="W67" s="268"/>
      <c r="X67" s="268"/>
      <c r="Y67" s="268"/>
      <c r="Z67" s="268"/>
      <c r="AA67" s="268"/>
      <c r="AB67" s="268"/>
      <c r="AC67" s="268"/>
      <c r="AD67" s="268"/>
      <c r="AE67" s="268"/>
      <c r="AF67" s="268"/>
      <c r="AG67" s="268"/>
      <c r="AH67" s="268"/>
      <c r="AI67" s="268"/>
      <c r="AJ67" s="268"/>
      <c r="AK67" s="268"/>
      <c r="AL67" s="268"/>
      <c r="AM67" s="268"/>
      <c r="AN67" s="268"/>
      <c r="AO67" s="268"/>
      <c r="AP67" s="268"/>
      <c r="AQ67" s="268"/>
      <c r="AR67" s="268"/>
      <c r="AS67" s="268"/>
      <c r="AT67" s="268"/>
      <c r="AU67" s="268"/>
      <c r="AV67" s="268"/>
      <c r="AW67" s="268"/>
      <c r="AX67" s="268"/>
      <c r="AY67" s="268"/>
    </row>
    <row r="68" spans="1:51" ht="75" x14ac:dyDescent="0.15">
      <c r="A68" s="276" t="s">
        <v>144</v>
      </c>
      <c r="B68" s="122" t="s">
        <v>320</v>
      </c>
      <c r="C68" s="120" t="s">
        <v>204</v>
      </c>
      <c r="D68" s="120" t="s">
        <v>465</v>
      </c>
      <c r="E68" s="120" t="s">
        <v>205</v>
      </c>
      <c r="F68" s="122" t="s">
        <v>219</v>
      </c>
      <c r="G68" s="120" t="s">
        <v>206</v>
      </c>
      <c r="H68" s="277" t="s">
        <v>570</v>
      </c>
      <c r="I68" s="278" t="s">
        <v>207</v>
      </c>
      <c r="J68" s="123" t="s">
        <v>23</v>
      </c>
      <c r="K68" s="124" t="s">
        <v>286</v>
      </c>
      <c r="L68" s="124" t="s">
        <v>287</v>
      </c>
      <c r="M68" s="124" t="s">
        <v>288</v>
      </c>
      <c r="N68" s="124" t="s">
        <v>289</v>
      </c>
      <c r="O68" s="279" t="s">
        <v>571</v>
      </c>
      <c r="P68" s="279" t="s">
        <v>572</v>
      </c>
      <c r="Q68" s="280" t="s">
        <v>574</v>
      </c>
      <c r="R68" s="280" t="s">
        <v>575</v>
      </c>
      <c r="S68" s="125" t="s">
        <v>271</v>
      </c>
      <c r="T68" s="125" t="s">
        <v>272</v>
      </c>
      <c r="U68" s="124" t="s">
        <v>263</v>
      </c>
      <c r="V68" s="127" t="s">
        <v>264</v>
      </c>
      <c r="W68" s="268"/>
      <c r="X68" s="268"/>
      <c r="Y68" s="268"/>
      <c r="Z68" s="268"/>
      <c r="AA68" s="268"/>
      <c r="AB68" s="268"/>
      <c r="AC68" s="268"/>
      <c r="AD68" s="268"/>
      <c r="AE68" s="268"/>
      <c r="AF68" s="268"/>
      <c r="AG68" s="268"/>
      <c r="AH68" s="268"/>
      <c r="AI68" s="268"/>
      <c r="AJ68" s="268"/>
      <c r="AK68" s="268"/>
      <c r="AL68" s="268"/>
      <c r="AM68" s="268"/>
      <c r="AN68" s="268"/>
      <c r="AO68" s="268"/>
      <c r="AP68" s="268"/>
      <c r="AQ68" s="268"/>
      <c r="AR68" s="268"/>
      <c r="AS68" s="268"/>
      <c r="AT68" s="268"/>
      <c r="AU68" s="268"/>
      <c r="AV68" s="268"/>
      <c r="AW68" s="268"/>
      <c r="AX68" s="268"/>
      <c r="AY68" s="268"/>
    </row>
    <row r="69" spans="1:51" x14ac:dyDescent="0.15">
      <c r="A69" s="131" t="str">
        <f>'SEQ Oct 2020'!K47</f>
        <v>AGL</v>
      </c>
      <c r="B69" s="132" t="str">
        <f>'SEQ Oct 2020'!L47</f>
        <v>Business Essentials</v>
      </c>
      <c r="C69" s="133">
        <f>IF('SEQ Oct 2020'!BP47=0,91*'SEQ Oct 2020'!M47/100,(91*'SEQ Oct 2020'!M47/100)+'SEQ Oct 2020'!BP47/4)</f>
        <v>101.8041818181818</v>
      </c>
      <c r="D69" s="133">
        <f>IF('SEQ Oct 2020'!O47="",$C$64*$C$65*'SEQ Oct 2020'!N47/100,IF($C$64*$C$65&gt;='SEQ Oct 2020'!P47,('SEQ Oct 2020'!P47*'SEQ Oct 2020'!N47/100),($C$64*$C$65*'SEQ Oct 2020'!N47/100)))</f>
        <v>788.13636363636351</v>
      </c>
      <c r="E69" s="133">
        <f>IF(AND('SEQ Oct 2020'!R47&gt;0,'SEQ Oct 2020'!T47&gt;0),IF(($C$64*$C$65&lt;'SEQ Oct 2020'!T47),(0),($C$64*$C$65-'SEQ Oct 2020'!T47)*'SEQ Oct 2020'!U47/100),IF(AND('SEQ Oct 2020'!R47&gt;0,'SEQ Oct 2020'!T47=""),IF(($C$64*$C$65&lt;'SEQ Oct 2020'!R47+'SEQ Oct 2020'!P47),(0),(($C$64*$C$65-('SEQ Oct 2020'!R47+'SEQ Oct 2020'!P47))*'SEQ Oct 2020'!S47/100)),IF(AND('SEQ Oct 2020'!P47&gt;0,'SEQ Oct 2020'!R47=""&gt;0),IF(($C$64*$C$65&lt;'SEQ Oct 2020'!P47),(0),($C$64*$C$65-'SEQ Oct 2020'!P47)*'SEQ Oct 2020'!Q47/100),0)))</f>
        <v>0</v>
      </c>
      <c r="F69" s="134">
        <f>($C$64*$C$66)*'SEQ Oct 2020'!W47/100</f>
        <v>268.09090909090907</v>
      </c>
      <c r="G69" s="135">
        <f>SUM(C69:F69)</f>
        <v>1158.0314545454544</v>
      </c>
      <c r="H69" s="239">
        <f>(G69-C69)*4</f>
        <v>4224.9090909090901</v>
      </c>
      <c r="I69" s="239">
        <f t="shared" ref="I69:I82" si="118">G69*4</f>
        <v>4632.1258181818175</v>
      </c>
      <c r="J69" s="136">
        <f>I69*1.1</f>
        <v>5095.3383999999996</v>
      </c>
      <c r="K69" s="137">
        <f>'SEQ Oct 2020'!BB47</f>
        <v>0</v>
      </c>
      <c r="L69" s="137">
        <f>'SEQ Oct 2020'!BC47</f>
        <v>0</v>
      </c>
      <c r="M69" s="137">
        <f>'SEQ Oct 2020'!BD47</f>
        <v>0</v>
      </c>
      <c r="N69" s="137">
        <f>'SEQ Oct 2020'!BE47</f>
        <v>0</v>
      </c>
      <c r="O69" s="144" t="str">
        <f>IF(SUM(K69:N69)=0,"No discount",IF(K69&gt;0,"Guaranteed off bill",IF(L69&gt;0,"Guaranteed off usage",IF(M69&gt;0,"Pay-on-time off bill","Pay-on-time off usage"))))</f>
        <v>No discount</v>
      </c>
      <c r="P69" s="226" t="str">
        <f>IF(OR(A69="Origin Energy",A69="Red Energy",A69="Powershop"),"Inclusive","Exclusive")</f>
        <v>Exclusive</v>
      </c>
      <c r="Q69" s="240">
        <f>IF(AND(O69="Guaranteed off bill",P69="Inclusive"),((I69*1.1)-((I69*1.1)*K69/100))/1.1,IF(AND(O69="Guaranteed off usage",P69="Inclusive"),((I69*1.1)-((H69*1.1)*L69/100))/1.1,IF(AND(O69="Guaranteed off bill",P69="Exclusive"),I69-(I69*K69/100),IF(AND(O69="Guaranteed off usage",P69="Exclusive"),I69-(H69*L69/100),IF(P69="Inclusive",((I69*1.1))/1.1,I69)))))</f>
        <v>4632.1258181818175</v>
      </c>
      <c r="R69" s="240">
        <f>IF(AND(O69="Pay-on-time off bill",P69="Inclusive"),((Q69*1.1)-((Q69*1.1)*M69/100))/1.1,IF(AND(O69="Pay-on-time off usage",P69="Inclusive"),((Q69*1.1)-((H69*1.1)*N69/100))/1.1,IF(AND(O69="Pay-on-time off bill",P69="Exclusive"),Q69-(Q69*M69/100),IF(AND(O69="Pay-on-time off usage",P69="Exclusive"),Q69-(H69*N69/100),IF(P69="Inclusive",((Q69*1.1))/1.1,Q69)))))</f>
        <v>4632.1258181818175</v>
      </c>
      <c r="S69" s="136">
        <f>Q69*1.1</f>
        <v>5095.3383999999996</v>
      </c>
      <c r="T69" s="136">
        <f>R69*1.1</f>
        <v>5095.3383999999996</v>
      </c>
      <c r="U69" s="160">
        <f>'SEQ Oct 2020'!BL47</f>
        <v>0</v>
      </c>
      <c r="V69" s="161" t="str">
        <f>'SEQ Oct 2020'!BM47</f>
        <v>n</v>
      </c>
      <c r="W69" s="268"/>
      <c r="X69" s="268"/>
      <c r="Y69" s="268"/>
      <c r="Z69" s="268"/>
      <c r="AA69" s="268"/>
      <c r="AB69" s="268"/>
      <c r="AC69" s="268"/>
      <c r="AD69" s="268"/>
      <c r="AE69" s="268"/>
      <c r="AF69" s="268"/>
      <c r="AG69" s="268"/>
      <c r="AH69" s="268"/>
      <c r="AI69" s="268"/>
      <c r="AJ69" s="268"/>
      <c r="AK69" s="268"/>
      <c r="AL69" s="268"/>
      <c r="AM69" s="268"/>
      <c r="AN69" s="268"/>
      <c r="AO69" s="268"/>
      <c r="AP69" s="268"/>
      <c r="AQ69" s="268"/>
      <c r="AR69" s="268"/>
      <c r="AS69" s="268"/>
      <c r="AT69" s="268"/>
      <c r="AU69" s="268"/>
      <c r="AV69" s="268"/>
      <c r="AW69" s="268"/>
      <c r="AX69" s="268"/>
      <c r="AY69" s="268"/>
    </row>
    <row r="70" spans="1:51" x14ac:dyDescent="0.15">
      <c r="A70" s="131" t="str">
        <f>'SEQ Oct 2020'!K48</f>
        <v>Click Energy</v>
      </c>
      <c r="B70" s="132" t="str">
        <f>'SEQ Oct 2020'!L48</f>
        <v>Click Business Pin</v>
      </c>
      <c r="C70" s="133">
        <f>IF('SEQ Oct 2020'!BP48=0,91*'SEQ Oct 2020'!M48/100,(91*'SEQ Oct 2020'!M48/100)+'SEQ Oct 2020'!BP48/4)</f>
        <v>120.59981818181819</v>
      </c>
      <c r="D70" s="133">
        <f>IF('SEQ Oct 2020'!O48="",$C$64*$C$65*'SEQ Oct 2020'!N48/100,IF($C$64*$C$65&gt;='SEQ Oct 2020'!P48,('SEQ Oct 2020'!P48*'SEQ Oct 2020'!N48/100),($C$64*$C$65*'SEQ Oct 2020'!N48/100)))</f>
        <v>790.99999999999989</v>
      </c>
      <c r="E70" s="133">
        <f>IF(AND('SEQ Oct 2020'!R48&gt;0,'SEQ Oct 2020'!T48&gt;0),IF(($C$64*$C$65&lt;'SEQ Oct 2020'!T48),(0),($C$64*$C$65-'SEQ Oct 2020'!T48)*'SEQ Oct 2020'!U48/100),IF(AND('SEQ Oct 2020'!R48&gt;0,'SEQ Oct 2020'!T48=""),IF(($C$64*$C$65&lt;'SEQ Oct 2020'!R48+'SEQ Oct 2020'!P48),(0),(($C$64*$C$65-('SEQ Oct 2020'!R48+'SEQ Oct 2020'!P48))*'SEQ Oct 2020'!S48/100)),IF(AND('SEQ Oct 2020'!P48&gt;0,'SEQ Oct 2020'!R48=""&gt;0),IF(($C$64*$C$65&lt;'SEQ Oct 2020'!P48),(0),($C$64*$C$65-'SEQ Oct 2020'!P48)*'SEQ Oct 2020'!Q48/100),0)))</f>
        <v>0</v>
      </c>
      <c r="F70" s="134">
        <f>($C$64*$C$66)*'SEQ Oct 2020'!W48/100</f>
        <v>319.22727272727275</v>
      </c>
      <c r="G70" s="135">
        <f t="shared" ref="G70:G82" si="119">SUM(C70:F70)</f>
        <v>1230.8270909090909</v>
      </c>
      <c r="H70" s="239">
        <f t="shared" ref="H70:H82" si="120">(G70-C70)*4</f>
        <v>4440.909090909091</v>
      </c>
      <c r="I70" s="239">
        <f t="shared" si="118"/>
        <v>4923.3083636363635</v>
      </c>
      <c r="J70" s="136">
        <f t="shared" ref="J70:J82" si="121">I70*1.1</f>
        <v>5415.6392000000005</v>
      </c>
      <c r="K70" s="137">
        <f>'SEQ Oct 2020'!BB48</f>
        <v>0</v>
      </c>
      <c r="L70" s="137">
        <f>'SEQ Oct 2020'!BC48</f>
        <v>0</v>
      </c>
      <c r="M70" s="137">
        <f>'SEQ Oct 2020'!BD48</f>
        <v>0</v>
      </c>
      <c r="N70" s="137">
        <f>'SEQ Oct 2020'!BE48</f>
        <v>0</v>
      </c>
      <c r="O70" s="144" t="str">
        <f t="shared" ref="O70:O71" si="122">IF(SUM(K70:N70)=0,"No discount",IF(K70&gt;0,"Guaranteed off bill",IF(L70&gt;0,"Guaranteed off usage",IF(M70&gt;0,"Pay-on-time off bill","Pay-on-time off usage"))))</f>
        <v>No discount</v>
      </c>
      <c r="P70" s="226" t="str">
        <f t="shared" ref="P70:P82" si="123">IF(OR(A70="Origin Energy",A70="Red Energy",A70="Powershop"),"Inclusive","Exclusive")</f>
        <v>Exclusive</v>
      </c>
      <c r="Q70" s="240">
        <f t="shared" ref="Q70:Q82" si="124">IF(AND(O70="Guaranteed off bill",P70="Inclusive"),((I70*1.1)-((I70*1.1)*K70/100))/1.1,IF(AND(O70="Guaranteed off usage",P70="Inclusive"),((I70*1.1)-((H70*1.1)*L70/100))/1.1,IF(AND(O70="Guaranteed off bill",P70="Exclusive"),I70-(I70*K70/100),IF(AND(O70="Guaranteed off usage",P70="Exclusive"),I70-(H70*L70/100),IF(P70="Inclusive",((I70*1.1))/1.1,I70)))))</f>
        <v>4923.3083636363635</v>
      </c>
      <c r="R70" s="240">
        <f t="shared" ref="R70:R82" si="125">IF(AND(O70="Pay-on-time off bill",P70="Inclusive"),((Q70*1.1)-((Q70*1.1)*M70/100))/1.1,IF(AND(O70="Pay-on-time off usage",P70="Inclusive"),((Q70*1.1)-((H70*1.1)*N70/100))/1.1,IF(AND(O70="Pay-on-time off bill",P70="Exclusive"),Q70-(Q70*M70/100),IF(AND(O70="Pay-on-time off usage",P70="Exclusive"),Q70-(H70*N70/100),IF(P70="Inclusive",((Q70*1.1))/1.1,Q70)))))</f>
        <v>4923.3083636363635</v>
      </c>
      <c r="S70" s="136">
        <f t="shared" ref="S70:T82" si="126">Q70*1.1</f>
        <v>5415.6392000000005</v>
      </c>
      <c r="T70" s="136">
        <f t="shared" si="126"/>
        <v>5415.6392000000005</v>
      </c>
      <c r="U70" s="160">
        <f>'SEQ Oct 2020'!BL48</f>
        <v>0</v>
      </c>
      <c r="V70" s="161" t="str">
        <f>'SEQ Oct 2020'!BM48</f>
        <v>n</v>
      </c>
      <c r="W70" s="268"/>
      <c r="X70" s="268"/>
      <c r="Y70" s="268"/>
      <c r="Z70" s="268"/>
      <c r="AA70" s="268"/>
      <c r="AB70" s="268"/>
      <c r="AC70" s="268"/>
      <c r="AD70" s="268"/>
      <c r="AE70" s="268"/>
      <c r="AF70" s="268"/>
      <c r="AG70" s="268"/>
      <c r="AH70" s="268"/>
      <c r="AI70" s="268"/>
      <c r="AJ70" s="268"/>
      <c r="AK70" s="268"/>
      <c r="AL70" s="268"/>
      <c r="AM70" s="268"/>
      <c r="AN70" s="268"/>
      <c r="AO70" s="268"/>
      <c r="AP70" s="268"/>
      <c r="AQ70" s="268"/>
      <c r="AR70" s="268"/>
      <c r="AS70" s="268"/>
      <c r="AT70" s="268"/>
      <c r="AU70" s="268"/>
      <c r="AV70" s="268"/>
      <c r="AW70" s="268"/>
      <c r="AX70" s="268"/>
      <c r="AY70" s="268"/>
    </row>
    <row r="71" spans="1:51" x14ac:dyDescent="0.15">
      <c r="A71" s="131" t="str">
        <f>'SEQ Oct 2020'!K49</f>
        <v>Diamond Energy</v>
      </c>
      <c r="B71" s="132" t="str">
        <f>'SEQ Oct 2020'!L49</f>
        <v>Renewable Saver POT</v>
      </c>
      <c r="C71" s="133">
        <f>IF('SEQ Oct 2020'!BP49=0,91*'SEQ Oct 2020'!M49/100,(91*'SEQ Oct 2020'!M49/100)+'SEQ Oct 2020'!BP49/4)</f>
        <v>117.84499999999998</v>
      </c>
      <c r="D71" s="133">
        <f>IF('SEQ Oct 2020'!O49="",$C$64*$C$65*'SEQ Oct 2020'!N49/100,IF($C$64*$C$65&gt;='SEQ Oct 2020'!P49,('SEQ Oct 2020'!P49*'SEQ Oct 2020'!N49/100),($C$64*$C$65*'SEQ Oct 2020'!N49/100)))</f>
        <v>889</v>
      </c>
      <c r="E71" s="133">
        <f>IF(AND('SEQ Oct 2020'!R49&gt;0,'SEQ Oct 2020'!T49&gt;0),IF(($C$64*$C$65&lt;'SEQ Oct 2020'!T49),(0),($C$64*$C$65-'SEQ Oct 2020'!T49)*'SEQ Oct 2020'!U49/100),IF(AND('SEQ Oct 2020'!R49&gt;0,'SEQ Oct 2020'!T49=""),IF(($C$64*$C$65&lt;'SEQ Oct 2020'!R49+'SEQ Oct 2020'!P49),(0),(($C$64*$C$65-('SEQ Oct 2020'!R49+'SEQ Oct 2020'!P49))*'SEQ Oct 2020'!S49/100)),IF(AND('SEQ Oct 2020'!P49&gt;0,'SEQ Oct 2020'!R49=""&gt;0),IF(($C$64*$C$65&lt;'SEQ Oct 2020'!P49),(0),($C$64*$C$65-'SEQ Oct 2020'!P49)*'SEQ Oct 2020'!Q49/100),0)))</f>
        <v>0</v>
      </c>
      <c r="F71" s="134">
        <f>($C$64*$C$66)*'SEQ Oct 2020'!W49/100</f>
        <v>318.81818181818176</v>
      </c>
      <c r="G71" s="135">
        <f t="shared" si="119"/>
        <v>1325.6631818181818</v>
      </c>
      <c r="H71" s="239">
        <f t="shared" si="120"/>
        <v>4831.272727272727</v>
      </c>
      <c r="I71" s="239">
        <f t="shared" si="118"/>
        <v>5302.6527272727271</v>
      </c>
      <c r="J71" s="136">
        <f t="shared" si="121"/>
        <v>5832.9180000000006</v>
      </c>
      <c r="K71" s="137">
        <f>'SEQ Oct 2020'!BB49</f>
        <v>0</v>
      </c>
      <c r="L71" s="137">
        <f>'SEQ Oct 2020'!BC49</f>
        <v>0</v>
      </c>
      <c r="M71" s="137">
        <f>'SEQ Oct 2020'!BD49</f>
        <v>7</v>
      </c>
      <c r="N71" s="137">
        <f>'SEQ Oct 2020'!BE49</f>
        <v>0</v>
      </c>
      <c r="O71" s="144" t="str">
        <f t="shared" si="122"/>
        <v>Pay-on-time off bill</v>
      </c>
      <c r="P71" s="226" t="str">
        <f t="shared" si="123"/>
        <v>Exclusive</v>
      </c>
      <c r="Q71" s="240">
        <f t="shared" si="124"/>
        <v>5302.6527272727271</v>
      </c>
      <c r="R71" s="240">
        <f t="shared" si="125"/>
        <v>4931.467036363636</v>
      </c>
      <c r="S71" s="136">
        <f t="shared" si="126"/>
        <v>5832.9180000000006</v>
      </c>
      <c r="T71" s="136">
        <f t="shared" si="126"/>
        <v>5424.6137399999998</v>
      </c>
      <c r="U71" s="160">
        <f>'SEQ Oct 2020'!BL49</f>
        <v>0</v>
      </c>
      <c r="V71" s="161" t="str">
        <f>'SEQ Oct 2020'!BM49</f>
        <v>n</v>
      </c>
      <c r="W71" s="268"/>
      <c r="X71" s="268"/>
      <c r="Y71" s="268"/>
      <c r="Z71" s="268"/>
      <c r="AA71" s="268"/>
      <c r="AB71" s="268"/>
      <c r="AC71" s="268"/>
      <c r="AD71" s="268"/>
      <c r="AE71" s="268"/>
      <c r="AF71" s="268"/>
      <c r="AG71" s="268"/>
      <c r="AH71" s="268"/>
      <c r="AI71" s="268"/>
      <c r="AJ71" s="268"/>
      <c r="AK71" s="268"/>
      <c r="AL71" s="268"/>
      <c r="AM71" s="268"/>
      <c r="AN71" s="268"/>
      <c r="AO71" s="268"/>
      <c r="AP71" s="268"/>
      <c r="AQ71" s="268"/>
      <c r="AR71" s="268"/>
      <c r="AS71" s="268"/>
      <c r="AT71" s="268"/>
      <c r="AU71" s="268"/>
      <c r="AV71" s="268"/>
      <c r="AW71" s="268"/>
      <c r="AX71" s="268"/>
      <c r="AY71" s="268"/>
    </row>
    <row r="72" spans="1:51" x14ac:dyDescent="0.15">
      <c r="A72" s="131" t="str">
        <f>'SEQ Oct 2020'!K50</f>
        <v>EnergyAustralia</v>
      </c>
      <c r="B72" s="132" t="str">
        <f>'SEQ Oct 2020'!L50</f>
        <v>Total Plan</v>
      </c>
      <c r="C72" s="133">
        <f>IF('SEQ Oct 2020'!BP50=0,91*'SEQ Oct 2020'!M50/100,(91*'SEQ Oct 2020'!M50/100)+'SEQ Oct 2020'!BP50/4)</f>
        <v>110.10999999999999</v>
      </c>
      <c r="D72" s="133">
        <f>IF('SEQ Oct 2020'!O50="",$C$64*$C$65*'SEQ Oct 2020'!N50/100,IF($C$64*$C$65&gt;='SEQ Oct 2020'!P50,('SEQ Oct 2020'!P50*'SEQ Oct 2020'!N50/100),($C$64*$C$65*'SEQ Oct 2020'!N50/100)))</f>
        <v>885.81818181818176</v>
      </c>
      <c r="E72" s="133">
        <f>IF(AND('SEQ Oct 2020'!R50&gt;0,'SEQ Oct 2020'!T50&gt;0),IF(($C$64*$C$65&lt;'SEQ Oct 2020'!T50),(0),($C$64*$C$65-'SEQ Oct 2020'!T50)*'SEQ Oct 2020'!U50/100),IF(AND('SEQ Oct 2020'!R50&gt;0,'SEQ Oct 2020'!T50=""),IF(($C$64*$C$65&lt;'SEQ Oct 2020'!R50+'SEQ Oct 2020'!P50),(0),(($C$64*$C$65-('SEQ Oct 2020'!R50+'SEQ Oct 2020'!P50))*'SEQ Oct 2020'!S50/100)),IF(AND('SEQ Oct 2020'!P50&gt;0,'SEQ Oct 2020'!R50=""&gt;0),IF(($C$64*$C$65&lt;'SEQ Oct 2020'!P50),(0),($C$64*$C$65-'SEQ Oct 2020'!P50)*'SEQ Oct 2020'!Q50/100),0)))</f>
        <v>0</v>
      </c>
      <c r="F72" s="134">
        <f>($C$64*$C$66)*'SEQ Oct 2020'!W50/100</f>
        <v>312.81818181818181</v>
      </c>
      <c r="G72" s="135">
        <f t="shared" si="119"/>
        <v>1308.7463636363636</v>
      </c>
      <c r="H72" s="239">
        <f t="shared" si="120"/>
        <v>4794.545454545455</v>
      </c>
      <c r="I72" s="239">
        <f t="shared" si="118"/>
        <v>5234.9854545454546</v>
      </c>
      <c r="J72" s="136">
        <f t="shared" si="121"/>
        <v>5758.4840000000004</v>
      </c>
      <c r="K72" s="137">
        <f>'SEQ Oct 2020'!BB50</f>
        <v>13</v>
      </c>
      <c r="L72" s="137">
        <f>'SEQ Oct 2020'!BC50</f>
        <v>0</v>
      </c>
      <c r="M72" s="137">
        <f>'SEQ Oct 2020'!BD50</f>
        <v>0</v>
      </c>
      <c r="N72" s="137">
        <f>'SEQ Oct 2020'!BE50</f>
        <v>0</v>
      </c>
      <c r="O72" s="144" t="str">
        <f t="shared" ref="O72:O82" si="127">IF(SUM(K72:N72)=0,"No discount",IF(K72&gt;0,"Guaranteed off bill",IF(L72&gt;0,"Guaranteed off usage",IF(M72&gt;0,"Pay-on-time off bill","Pay-on-time off usage"))))</f>
        <v>Guaranteed off bill</v>
      </c>
      <c r="P72" s="226" t="str">
        <f t="shared" si="123"/>
        <v>Exclusive</v>
      </c>
      <c r="Q72" s="240">
        <f t="shared" si="124"/>
        <v>4554.4373454545457</v>
      </c>
      <c r="R72" s="240">
        <f t="shared" si="125"/>
        <v>4554.4373454545457</v>
      </c>
      <c r="S72" s="136">
        <f t="shared" si="126"/>
        <v>5009.881080000001</v>
      </c>
      <c r="T72" s="136">
        <f t="shared" si="126"/>
        <v>5009.881080000001</v>
      </c>
      <c r="U72" s="160">
        <f>'SEQ Oct 2020'!BL50</f>
        <v>0</v>
      </c>
      <c r="V72" s="161" t="str">
        <f>'SEQ Oct 2020'!BM50</f>
        <v>n</v>
      </c>
      <c r="W72" s="268"/>
      <c r="X72" s="268"/>
      <c r="Y72" s="268"/>
      <c r="Z72" s="268"/>
      <c r="AA72" s="268"/>
      <c r="AB72" s="268"/>
      <c r="AC72" s="268"/>
      <c r="AD72" s="268"/>
      <c r="AE72" s="268"/>
      <c r="AF72" s="268"/>
      <c r="AG72" s="268"/>
      <c r="AH72" s="268"/>
      <c r="AI72" s="268"/>
      <c r="AJ72" s="268"/>
      <c r="AK72" s="268"/>
      <c r="AL72" s="268"/>
      <c r="AM72" s="268"/>
      <c r="AN72" s="268"/>
      <c r="AO72" s="268"/>
      <c r="AP72" s="268"/>
      <c r="AQ72" s="268"/>
      <c r="AR72" s="268"/>
      <c r="AS72" s="268"/>
      <c r="AT72" s="268"/>
      <c r="AU72" s="268"/>
      <c r="AV72" s="268"/>
      <c r="AW72" s="268"/>
      <c r="AX72" s="268"/>
      <c r="AY72" s="268"/>
    </row>
    <row r="73" spans="1:51" x14ac:dyDescent="0.15">
      <c r="A73" s="131" t="str">
        <f>'SEQ Oct 2020'!K51</f>
        <v>Origin Energy</v>
      </c>
      <c r="B73" s="132" t="str">
        <f>'SEQ Oct 2020'!L51</f>
        <v xml:space="preserve">Flexi </v>
      </c>
      <c r="C73" s="133">
        <f>IF('SEQ Oct 2020'!BP51=0,91*'SEQ Oct 2020'!M51/100,(91*'SEQ Oct 2020'!M51/100)+'SEQ Oct 2020'!BP51/4)</f>
        <v>111.00345454545455</v>
      </c>
      <c r="D73" s="133">
        <f>IF('SEQ Oct 2020'!O51="",$C$64*$C$65*'SEQ Oct 2020'!N51/100,IF($C$64*$C$65&gt;='SEQ Oct 2020'!P51,('SEQ Oct 2020'!P51*'SEQ Oct 2020'!N51/100),($C$64*$C$65*'SEQ Oct 2020'!N51/100)))</f>
        <v>886.77272727272725</v>
      </c>
      <c r="E73" s="133">
        <f>IF(AND('SEQ Oct 2020'!R51&gt;0,'SEQ Oct 2020'!T51&gt;0),IF(($C$64*$C$65&lt;'SEQ Oct 2020'!T51),(0),($C$64*$C$65-'SEQ Oct 2020'!T51)*'SEQ Oct 2020'!U51/100),IF(AND('SEQ Oct 2020'!R51&gt;0,'SEQ Oct 2020'!T51=""),IF(($C$64*$C$65&lt;'SEQ Oct 2020'!R51+'SEQ Oct 2020'!P51),(0),(($C$64*$C$65-('SEQ Oct 2020'!R51+'SEQ Oct 2020'!P51))*'SEQ Oct 2020'!S51/100)),IF(AND('SEQ Oct 2020'!P51&gt;0,'SEQ Oct 2020'!R51=""&gt;0),IF(($C$64*$C$65&lt;'SEQ Oct 2020'!P51),(0),($C$64*$C$65-'SEQ Oct 2020'!P51)*'SEQ Oct 2020'!Q51/100),0)))</f>
        <v>0</v>
      </c>
      <c r="F73" s="134">
        <f>($C$64*$C$66)*'SEQ Oct 2020'!W51/100</f>
        <v>332.45454545454544</v>
      </c>
      <c r="G73" s="135">
        <f t="shared" si="119"/>
        <v>1330.2307272727273</v>
      </c>
      <c r="H73" s="239">
        <f t="shared" si="120"/>
        <v>4876.909090909091</v>
      </c>
      <c r="I73" s="239">
        <f t="shared" si="118"/>
        <v>5320.9229090909093</v>
      </c>
      <c r="J73" s="136">
        <f t="shared" si="121"/>
        <v>5853.0152000000007</v>
      </c>
      <c r="K73" s="137">
        <f>'SEQ Oct 2020'!BB51</f>
        <v>12</v>
      </c>
      <c r="L73" s="137">
        <f>'SEQ Oct 2020'!BC51</f>
        <v>0</v>
      </c>
      <c r="M73" s="137">
        <f>'SEQ Oct 2020'!BD51</f>
        <v>0</v>
      </c>
      <c r="N73" s="137">
        <f>'SEQ Oct 2020'!BE51</f>
        <v>0</v>
      </c>
      <c r="O73" s="144" t="str">
        <f t="shared" si="127"/>
        <v>Guaranteed off bill</v>
      </c>
      <c r="P73" s="226" t="str">
        <f t="shared" si="123"/>
        <v>Inclusive</v>
      </c>
      <c r="Q73" s="240">
        <f t="shared" si="124"/>
        <v>4682.4121599999999</v>
      </c>
      <c r="R73" s="240">
        <f t="shared" si="125"/>
        <v>4682.4121599999999</v>
      </c>
      <c r="S73" s="136">
        <f t="shared" si="126"/>
        <v>5150.6533760000002</v>
      </c>
      <c r="T73" s="136">
        <f t="shared" si="126"/>
        <v>5150.6533760000002</v>
      </c>
      <c r="U73" s="160">
        <f>'SEQ Oct 2020'!BL51</f>
        <v>0</v>
      </c>
      <c r="V73" s="161" t="str">
        <f>'SEQ Oct 2020'!BM51</f>
        <v>n</v>
      </c>
      <c r="W73" s="268"/>
      <c r="X73" s="268"/>
      <c r="Y73" s="268"/>
      <c r="Z73" s="268"/>
      <c r="AA73" s="268"/>
      <c r="AB73" s="268"/>
      <c r="AC73" s="268"/>
      <c r="AD73" s="268"/>
      <c r="AE73" s="268"/>
      <c r="AF73" s="268"/>
      <c r="AG73" s="268"/>
      <c r="AH73" s="268"/>
      <c r="AI73" s="268"/>
      <c r="AJ73" s="268"/>
      <c r="AK73" s="268"/>
      <c r="AL73" s="268"/>
      <c r="AM73" s="268"/>
      <c r="AN73" s="268"/>
      <c r="AO73" s="268"/>
      <c r="AP73" s="268"/>
      <c r="AQ73" s="268"/>
      <c r="AR73" s="268"/>
      <c r="AS73" s="268"/>
      <c r="AT73" s="268"/>
      <c r="AU73" s="268"/>
      <c r="AV73" s="268"/>
      <c r="AW73" s="268"/>
      <c r="AX73" s="268"/>
      <c r="AY73" s="268"/>
    </row>
    <row r="74" spans="1:51" x14ac:dyDescent="0.15">
      <c r="A74" s="131" t="str">
        <f>'SEQ Oct 2020'!K52</f>
        <v>Powerdirect</v>
      </c>
      <c r="B74" s="132" t="str">
        <f>'SEQ Oct 2020'!L52</f>
        <v>Business Rate Saver</v>
      </c>
      <c r="C74" s="133">
        <f>IF('SEQ Oct 2020'!BP52=0,91*'SEQ Oct 2020'!M52/100,(91*'SEQ Oct 2020'!M52/100)+'SEQ Oct 2020'!BP52/4)</f>
        <v>104.21981818181817</v>
      </c>
      <c r="D74" s="133">
        <f>IF('SEQ Oct 2020'!O52="",$C$64*$C$65*'SEQ Oct 2020'!N52/100,IF($C$64*$C$65&gt;='SEQ Oct 2020'!P52,('SEQ Oct 2020'!P52*'SEQ Oct 2020'!N52/100),($C$64*$C$65*'SEQ Oct 2020'!N52/100)))</f>
        <v>806.90909090909076</v>
      </c>
      <c r="E74" s="133">
        <f>IF(AND('SEQ Oct 2020'!R52&gt;0,'SEQ Oct 2020'!T52&gt;0),IF(($C$64*$C$65&lt;'SEQ Oct 2020'!T52),(0),($C$64*$C$65-'SEQ Oct 2020'!T52)*'SEQ Oct 2020'!U52/100),IF(AND('SEQ Oct 2020'!R52&gt;0,'SEQ Oct 2020'!T52=""),IF(($C$64*$C$65&lt;'SEQ Oct 2020'!R52+'SEQ Oct 2020'!P52),(0),(($C$64*$C$65-('SEQ Oct 2020'!R52+'SEQ Oct 2020'!P52))*'SEQ Oct 2020'!S52/100)),IF(AND('SEQ Oct 2020'!P52&gt;0,'SEQ Oct 2020'!R52=""&gt;0),IF(($C$64*$C$65&lt;'SEQ Oct 2020'!P52),(0),($C$64*$C$65-'SEQ Oct 2020'!P52)*'SEQ Oct 2020'!Q52/100),0)))</f>
        <v>0</v>
      </c>
      <c r="F74" s="134">
        <f>($C$64*$C$66)*'SEQ Oct 2020'!W52/100</f>
        <v>274.49999999999994</v>
      </c>
      <c r="G74" s="135">
        <f t="shared" si="119"/>
        <v>1185.6289090909088</v>
      </c>
      <c r="H74" s="239">
        <f t="shared" si="120"/>
        <v>4325.6363636363621</v>
      </c>
      <c r="I74" s="239">
        <f t="shared" si="118"/>
        <v>4742.5156363636352</v>
      </c>
      <c r="J74" s="136">
        <f t="shared" si="121"/>
        <v>5216.7671999999993</v>
      </c>
      <c r="K74" s="137">
        <f>'SEQ Oct 2020'!BB52</f>
        <v>0</v>
      </c>
      <c r="L74" s="137">
        <f>'SEQ Oct 2020'!BC52</f>
        <v>0</v>
      </c>
      <c r="M74" s="137">
        <f>'SEQ Oct 2020'!BD52</f>
        <v>0</v>
      </c>
      <c r="N74" s="137">
        <f>'SEQ Oct 2020'!BE52</f>
        <v>0</v>
      </c>
      <c r="O74" s="144" t="str">
        <f t="shared" si="127"/>
        <v>No discount</v>
      </c>
      <c r="P74" s="226" t="str">
        <f t="shared" si="123"/>
        <v>Exclusive</v>
      </c>
      <c r="Q74" s="240">
        <f t="shared" si="124"/>
        <v>4742.5156363636352</v>
      </c>
      <c r="R74" s="240">
        <f t="shared" si="125"/>
        <v>4742.5156363636352</v>
      </c>
      <c r="S74" s="136">
        <f t="shared" si="126"/>
        <v>5216.7671999999993</v>
      </c>
      <c r="T74" s="136">
        <f t="shared" si="126"/>
        <v>5216.7671999999993</v>
      </c>
      <c r="U74" s="160">
        <f>'SEQ Oct 2020'!BL52</f>
        <v>0</v>
      </c>
      <c r="V74" s="161" t="str">
        <f>'SEQ Oct 2020'!BM52</f>
        <v>n</v>
      </c>
      <c r="W74" s="268"/>
      <c r="X74" s="268"/>
      <c r="Y74" s="268"/>
      <c r="Z74" s="268"/>
      <c r="AA74" s="268"/>
      <c r="AB74" s="268"/>
      <c r="AC74" s="268"/>
      <c r="AD74" s="268"/>
      <c r="AE74" s="268"/>
      <c r="AF74" s="268"/>
      <c r="AG74" s="268"/>
      <c r="AH74" s="268"/>
      <c r="AI74" s="268"/>
      <c r="AJ74" s="268"/>
      <c r="AK74" s="268"/>
      <c r="AL74" s="268"/>
      <c r="AM74" s="268"/>
      <c r="AN74" s="268"/>
      <c r="AO74" s="268"/>
      <c r="AP74" s="268"/>
      <c r="AQ74" s="268"/>
      <c r="AR74" s="268"/>
      <c r="AS74" s="268"/>
      <c r="AT74" s="268"/>
      <c r="AU74" s="268"/>
      <c r="AV74" s="268"/>
      <c r="AW74" s="268"/>
      <c r="AX74" s="268"/>
      <c r="AY74" s="268"/>
    </row>
    <row r="75" spans="1:51" x14ac:dyDescent="0.15">
      <c r="A75" s="131" t="str">
        <f>'SEQ Oct 2020'!K53</f>
        <v>Powershop</v>
      </c>
      <c r="B75" s="132" t="str">
        <f>'SEQ Oct 2020'!L53</f>
        <v>Shopper with Mega Pack</v>
      </c>
      <c r="C75" s="133">
        <f>IF('SEQ Oct 2020'!BP53=0,91*'SEQ Oct 2020'!M53/100,(91*'SEQ Oct 2020'!M53/100)+'SEQ Oct 2020'!BP53/4)</f>
        <v>131.768</v>
      </c>
      <c r="D75" s="133">
        <f>IF('SEQ Oct 2020'!O53="",$C$64*$C$65*'SEQ Oct 2020'!N53/100,IF($C$64*$C$65&gt;='SEQ Oct 2020'!P53,('SEQ Oct 2020'!P53*'SEQ Oct 2020'!N53/100),($C$64*$C$65*'SEQ Oct 2020'!N53/100)))</f>
        <v>812.31818181818176</v>
      </c>
      <c r="E75" s="133">
        <f>IF(AND('SEQ Oct 2020'!R53&gt;0,'SEQ Oct 2020'!T53&gt;0),IF(($C$64*$C$65&lt;'SEQ Oct 2020'!T53),(0),($C$64*$C$65-'SEQ Oct 2020'!T53)*'SEQ Oct 2020'!U53/100),IF(AND('SEQ Oct 2020'!R53&gt;0,'SEQ Oct 2020'!T53=""),IF(($C$64*$C$65&lt;'SEQ Oct 2020'!R53+'SEQ Oct 2020'!P53),(0),(($C$64*$C$65-('SEQ Oct 2020'!R53+'SEQ Oct 2020'!P53))*'SEQ Oct 2020'!S53/100)),IF(AND('SEQ Oct 2020'!P53&gt;0,'SEQ Oct 2020'!R53=""&gt;0),IF(($C$64*$C$65&lt;'SEQ Oct 2020'!P53),(0),($C$64*$C$65-'SEQ Oct 2020'!P53)*'SEQ Oct 2020'!Q53/100),0)))</f>
        <v>0</v>
      </c>
      <c r="F75" s="134">
        <f>($C$64*$C$66)*'SEQ Oct 2020'!W53/100</f>
        <v>257.72727272727269</v>
      </c>
      <c r="G75" s="135">
        <f t="shared" si="119"/>
        <v>1201.8134545454545</v>
      </c>
      <c r="H75" s="239">
        <f t="shared" si="120"/>
        <v>4280.181818181818</v>
      </c>
      <c r="I75" s="239">
        <f t="shared" si="118"/>
        <v>4807.2538181818181</v>
      </c>
      <c r="J75" s="136">
        <f t="shared" si="121"/>
        <v>5287.9792000000007</v>
      </c>
      <c r="K75" s="137">
        <f>'SEQ Oct 2020'!BB53</f>
        <v>0</v>
      </c>
      <c r="L75" s="137">
        <f>'SEQ Oct 2020'!BC53</f>
        <v>0</v>
      </c>
      <c r="M75" s="137">
        <f>'SEQ Oct 2020'!BD53</f>
        <v>6</v>
      </c>
      <c r="N75" s="137">
        <f>'SEQ Oct 2020'!BE53</f>
        <v>0</v>
      </c>
      <c r="O75" s="144" t="str">
        <f t="shared" si="127"/>
        <v>Pay-on-time off bill</v>
      </c>
      <c r="P75" s="226" t="str">
        <f t="shared" si="123"/>
        <v>Inclusive</v>
      </c>
      <c r="Q75" s="240">
        <f t="shared" si="124"/>
        <v>4807.2538181818181</v>
      </c>
      <c r="R75" s="240">
        <f t="shared" si="125"/>
        <v>4518.818589090909</v>
      </c>
      <c r="S75" s="136">
        <f t="shared" si="126"/>
        <v>5287.9792000000007</v>
      </c>
      <c r="T75" s="136">
        <f t="shared" si="126"/>
        <v>4970.7004480000005</v>
      </c>
      <c r="U75" s="160">
        <f>'SEQ Oct 2020'!BL53</f>
        <v>0</v>
      </c>
      <c r="V75" s="161" t="str">
        <f>'SEQ Oct 2020'!BM53</f>
        <v>n</v>
      </c>
      <c r="W75" s="268"/>
      <c r="X75" s="268"/>
      <c r="Y75" s="268"/>
      <c r="Z75" s="268"/>
      <c r="AA75" s="268"/>
      <c r="AB75" s="268"/>
      <c r="AC75" s="268"/>
      <c r="AD75" s="268"/>
      <c r="AE75" s="268"/>
      <c r="AF75" s="268"/>
      <c r="AG75" s="268"/>
      <c r="AH75" s="268"/>
      <c r="AI75" s="268"/>
      <c r="AJ75" s="268"/>
      <c r="AK75" s="268"/>
      <c r="AL75" s="268"/>
      <c r="AM75" s="268"/>
      <c r="AN75" s="268"/>
      <c r="AO75" s="268"/>
      <c r="AP75" s="268"/>
      <c r="AQ75" s="268"/>
      <c r="AR75" s="268"/>
      <c r="AS75" s="268"/>
      <c r="AT75" s="268"/>
      <c r="AU75" s="268"/>
      <c r="AV75" s="268"/>
      <c r="AW75" s="268"/>
      <c r="AX75" s="268"/>
      <c r="AY75" s="268"/>
    </row>
    <row r="76" spans="1:51" x14ac:dyDescent="0.15">
      <c r="A76" s="131" t="str">
        <f>'SEQ Oct 2020'!K54</f>
        <v>Energy Locals</v>
      </c>
      <c r="B76" s="132" t="str">
        <f>'SEQ Oct 2020'!L54</f>
        <v>Business Member</v>
      </c>
      <c r="C76" s="133">
        <f>IF('SEQ Oct 2020'!BP54=0,91*'SEQ Oct 2020'!M54/100,(91*'SEQ Oct 2020'!M54/100)+'SEQ Oct 2020'!BP54/4)</f>
        <v>134.76363636363635</v>
      </c>
      <c r="D76" s="133">
        <f>IF('SEQ Oct 2020'!O54="",$C$64*$C$65*'SEQ Oct 2020'!N54/100,IF($C$64*$C$65&gt;='SEQ Oct 2020'!P54,('SEQ Oct 2020'!P54*'SEQ Oct 2020'!N54/100),($C$64*$C$65*'SEQ Oct 2020'!N54/100)))</f>
        <v>763.63636363636351</v>
      </c>
      <c r="E76" s="133">
        <f>IF(AND('SEQ Oct 2020'!R54&gt;0,'SEQ Oct 2020'!T54&gt;0),IF(($C$64*$C$65&lt;'SEQ Oct 2020'!T54),(0),($C$64*$C$65-'SEQ Oct 2020'!T54)*'SEQ Oct 2020'!U54/100),IF(AND('SEQ Oct 2020'!R54&gt;0,'SEQ Oct 2020'!T54=""),IF(($C$64*$C$65&lt;'SEQ Oct 2020'!R54+'SEQ Oct 2020'!P54),(0),(($C$64*$C$65-('SEQ Oct 2020'!R54+'SEQ Oct 2020'!P54))*'SEQ Oct 2020'!S54/100)),IF(AND('SEQ Oct 2020'!P54&gt;0,'SEQ Oct 2020'!R54=""&gt;0),IF(($C$64*$C$65&lt;'SEQ Oct 2020'!P54),(0),($C$64*$C$65-'SEQ Oct 2020'!P54)*'SEQ Oct 2020'!Q54/100),0)))</f>
        <v>0</v>
      </c>
      <c r="F76" s="134">
        <f>($C$64*$C$66)*'SEQ Oct 2020'!W54/100</f>
        <v>259.22727272727275</v>
      </c>
      <c r="G76" s="135">
        <f t="shared" si="119"/>
        <v>1157.6272727272726</v>
      </c>
      <c r="H76" s="239">
        <f t="shared" si="120"/>
        <v>4091.454545454545</v>
      </c>
      <c r="I76" s="239">
        <f t="shared" si="118"/>
        <v>4630.5090909090904</v>
      </c>
      <c r="J76" s="136">
        <f t="shared" si="121"/>
        <v>5093.5599999999995</v>
      </c>
      <c r="K76" s="137">
        <f>'SEQ Oct 2020'!BB54</f>
        <v>0</v>
      </c>
      <c r="L76" s="137">
        <f>'SEQ Oct 2020'!BC54</f>
        <v>0</v>
      </c>
      <c r="M76" s="137">
        <f>'SEQ Oct 2020'!BD54</f>
        <v>0</v>
      </c>
      <c r="N76" s="137">
        <f>'SEQ Oct 2020'!BE54</f>
        <v>0</v>
      </c>
      <c r="O76" s="144" t="str">
        <f t="shared" si="127"/>
        <v>No discount</v>
      </c>
      <c r="P76" s="226" t="str">
        <f t="shared" si="123"/>
        <v>Exclusive</v>
      </c>
      <c r="Q76" s="240">
        <f t="shared" si="124"/>
        <v>4630.5090909090904</v>
      </c>
      <c r="R76" s="240">
        <f t="shared" si="125"/>
        <v>4630.5090909090904</v>
      </c>
      <c r="S76" s="136">
        <f t="shared" si="126"/>
        <v>5093.5599999999995</v>
      </c>
      <c r="T76" s="136">
        <f t="shared" si="126"/>
        <v>5093.5599999999995</v>
      </c>
      <c r="U76" s="160">
        <f>'SEQ Oct 2020'!BL54</f>
        <v>0</v>
      </c>
      <c r="V76" s="161" t="str">
        <f>'SEQ Oct 2020'!BM54</f>
        <v>n</v>
      </c>
      <c r="W76" s="268"/>
      <c r="X76" s="268"/>
      <c r="Y76" s="268"/>
      <c r="Z76" s="268"/>
      <c r="AA76" s="268"/>
      <c r="AB76" s="268"/>
      <c r="AC76" s="268"/>
      <c r="AD76" s="268"/>
      <c r="AE76" s="268"/>
      <c r="AF76" s="268"/>
      <c r="AG76" s="268"/>
      <c r="AH76" s="268"/>
      <c r="AI76" s="268"/>
      <c r="AJ76" s="268"/>
      <c r="AK76" s="268"/>
      <c r="AL76" s="268"/>
      <c r="AM76" s="268"/>
      <c r="AN76" s="268"/>
      <c r="AO76" s="268"/>
      <c r="AP76" s="268"/>
      <c r="AQ76" s="268"/>
      <c r="AR76" s="268"/>
      <c r="AS76" s="268"/>
      <c r="AT76" s="268"/>
      <c r="AU76" s="268"/>
      <c r="AV76" s="268"/>
      <c r="AW76" s="268"/>
      <c r="AX76" s="268"/>
      <c r="AY76" s="268"/>
    </row>
    <row r="77" spans="1:51" x14ac:dyDescent="0.15">
      <c r="A77" s="131" t="str">
        <f>'SEQ Oct 2020'!K55</f>
        <v>Simply Energy</v>
      </c>
      <c r="B77" s="132" t="str">
        <f>'SEQ Oct 2020'!L55</f>
        <v>Business Saver</v>
      </c>
      <c r="C77" s="133">
        <f>IF('SEQ Oct 2020'!BP55=0,91*'SEQ Oct 2020'!M55/100,(91*'SEQ Oct 2020'!M55/100)+'SEQ Oct 2020'!BP55/4)</f>
        <v>111.01999999999998</v>
      </c>
      <c r="D77" s="133">
        <f>IF('SEQ Oct 2020'!O55="",$C$64*$C$65*'SEQ Oct 2020'!N55/100,IF($C$64*$C$65&gt;='SEQ Oct 2020'!P55,('SEQ Oct 2020'!P55*'SEQ Oct 2020'!N55/100),($C$64*$C$65*'SEQ Oct 2020'!N55/100)))</f>
        <v>902.99999999999989</v>
      </c>
      <c r="E77" s="133">
        <f>IF(AND('SEQ Oct 2020'!R55&gt;0,'SEQ Oct 2020'!T55&gt;0),IF(($C$64*$C$65&lt;'SEQ Oct 2020'!T55),(0),($C$64*$C$65-'SEQ Oct 2020'!T55)*'SEQ Oct 2020'!U55/100),IF(AND('SEQ Oct 2020'!R55&gt;0,'SEQ Oct 2020'!T55=""),IF(($C$64*$C$65&lt;'SEQ Oct 2020'!R55+'SEQ Oct 2020'!P55),(0),(($C$64*$C$65-('SEQ Oct 2020'!R55+'SEQ Oct 2020'!P55))*'SEQ Oct 2020'!S55/100)),IF(AND('SEQ Oct 2020'!P55&gt;0,'SEQ Oct 2020'!R55=""&gt;0),IF(($C$64*$C$65&lt;'SEQ Oct 2020'!P55),(0),($C$64*$C$65-'SEQ Oct 2020'!P55)*'SEQ Oct 2020'!Q55/100),0)))</f>
        <v>0</v>
      </c>
      <c r="F77" s="134">
        <f>($C$64*$C$66)*'SEQ Oct 2020'!W55/100</f>
        <v>315</v>
      </c>
      <c r="G77" s="135">
        <f t="shared" si="119"/>
        <v>1329.02</v>
      </c>
      <c r="H77" s="239">
        <f t="shared" si="120"/>
        <v>4872</v>
      </c>
      <c r="I77" s="239">
        <f t="shared" si="118"/>
        <v>5316.08</v>
      </c>
      <c r="J77" s="136">
        <f t="shared" si="121"/>
        <v>5847.6880000000001</v>
      </c>
      <c r="K77" s="137">
        <f>'SEQ Oct 2020'!BB55</f>
        <v>18</v>
      </c>
      <c r="L77" s="137">
        <f>'SEQ Oct 2020'!BC55</f>
        <v>0</v>
      </c>
      <c r="M77" s="137">
        <f>'SEQ Oct 2020'!BD55</f>
        <v>0</v>
      </c>
      <c r="N77" s="137">
        <f>'SEQ Oct 2020'!BE55</f>
        <v>0</v>
      </c>
      <c r="O77" s="144" t="str">
        <f t="shared" si="127"/>
        <v>Guaranteed off bill</v>
      </c>
      <c r="P77" s="226" t="str">
        <f t="shared" si="123"/>
        <v>Exclusive</v>
      </c>
      <c r="Q77" s="240">
        <f t="shared" si="124"/>
        <v>4359.1855999999998</v>
      </c>
      <c r="R77" s="240">
        <f t="shared" si="125"/>
        <v>4359.1855999999998</v>
      </c>
      <c r="S77" s="136">
        <f t="shared" si="126"/>
        <v>4795.1041599999999</v>
      </c>
      <c r="T77" s="136">
        <f t="shared" si="126"/>
        <v>4795.1041599999999</v>
      </c>
      <c r="U77" s="160">
        <f>'SEQ Oct 2020'!BL55</f>
        <v>0</v>
      </c>
      <c r="V77" s="161" t="str">
        <f>'SEQ Oct 2020'!BM55</f>
        <v>n</v>
      </c>
      <c r="W77" s="268"/>
      <c r="X77" s="268"/>
      <c r="Y77" s="268"/>
      <c r="Z77" s="268"/>
      <c r="AA77" s="268"/>
      <c r="AB77" s="268"/>
      <c r="AC77" s="268"/>
      <c r="AD77" s="268"/>
      <c r="AE77" s="268"/>
      <c r="AF77" s="268"/>
      <c r="AG77" s="268"/>
      <c r="AH77" s="268"/>
      <c r="AI77" s="268"/>
      <c r="AJ77" s="268"/>
      <c r="AK77" s="268"/>
      <c r="AL77" s="268"/>
      <c r="AM77" s="268"/>
      <c r="AN77" s="268"/>
      <c r="AO77" s="268"/>
      <c r="AP77" s="268"/>
      <c r="AQ77" s="268"/>
      <c r="AR77" s="268"/>
      <c r="AS77" s="268"/>
      <c r="AT77" s="268"/>
      <c r="AU77" s="268"/>
      <c r="AV77" s="268"/>
      <c r="AW77" s="268"/>
      <c r="AX77" s="268"/>
      <c r="AY77" s="268"/>
    </row>
    <row r="78" spans="1:51" x14ac:dyDescent="0.15">
      <c r="A78" s="131" t="str">
        <f>'SEQ Oct 2020'!K56</f>
        <v>Alinta Energy</v>
      </c>
      <c r="B78" s="132" t="str">
        <f>'SEQ Oct 2020'!L56</f>
        <v>BusinessDeal</v>
      </c>
      <c r="C78" s="133">
        <f>IF('SEQ Oct 2020'!BP56=0,91*'SEQ Oct 2020'!M56/100,(91*'SEQ Oct 2020'!M56/100)+'SEQ Oct 2020'!BP56/4)</f>
        <v>117.39</v>
      </c>
      <c r="D78" s="133">
        <f>IF('SEQ Oct 2020'!O56="",$C$64*$C$65*'SEQ Oct 2020'!N56/100,IF($C$64*$C$65&gt;='SEQ Oct 2020'!P56,('SEQ Oct 2020'!P56*'SEQ Oct 2020'!N56/100),($C$64*$C$65*'SEQ Oct 2020'!N56/100)))</f>
        <v>774.13636363636351</v>
      </c>
      <c r="E78" s="133">
        <f>IF(AND('SEQ Oct 2020'!R56&gt;0,'SEQ Oct 2020'!T56&gt;0),IF(($C$64*$C$65&lt;'SEQ Oct 2020'!T56),(0),($C$64*$C$65-'SEQ Oct 2020'!T56)*'SEQ Oct 2020'!U56/100),IF(AND('SEQ Oct 2020'!R56&gt;0,'SEQ Oct 2020'!T56=""),IF(($C$64*$C$65&lt;'SEQ Oct 2020'!R56+'SEQ Oct 2020'!P56),(0),(($C$64*$C$65-('SEQ Oct 2020'!R56+'SEQ Oct 2020'!P56))*'SEQ Oct 2020'!S56/100)),IF(AND('SEQ Oct 2020'!P56&gt;0,'SEQ Oct 2020'!R56=""&gt;0),IF(($C$64*$C$65&lt;'SEQ Oct 2020'!P56),(0),($C$64*$C$65-'SEQ Oct 2020'!P56)*'SEQ Oct 2020'!Q56/100),0)))</f>
        <v>0</v>
      </c>
      <c r="F78" s="134">
        <f>($C$64*$C$66)*'SEQ Oct 2020'!W56/100</f>
        <v>269.59090909090907</v>
      </c>
      <c r="G78" s="135">
        <f t="shared" si="119"/>
        <v>1161.1172727272726</v>
      </c>
      <c r="H78" s="239">
        <f t="shared" si="120"/>
        <v>4174.9090909090901</v>
      </c>
      <c r="I78" s="239">
        <f t="shared" si="118"/>
        <v>4644.4690909090905</v>
      </c>
      <c r="J78" s="136">
        <f t="shared" si="121"/>
        <v>5108.9160000000002</v>
      </c>
      <c r="K78" s="137">
        <f>'SEQ Oct 2020'!BB56</f>
        <v>0</v>
      </c>
      <c r="L78" s="137">
        <f>'SEQ Oct 2020'!BC56</f>
        <v>0</v>
      </c>
      <c r="M78" s="137">
        <f>'SEQ Oct 2020'!BD56</f>
        <v>0</v>
      </c>
      <c r="N78" s="137">
        <f>'SEQ Oct 2020'!BE56</f>
        <v>0</v>
      </c>
      <c r="O78" s="144" t="str">
        <f t="shared" si="127"/>
        <v>No discount</v>
      </c>
      <c r="P78" s="226" t="str">
        <f t="shared" si="123"/>
        <v>Exclusive</v>
      </c>
      <c r="Q78" s="240">
        <f t="shared" si="124"/>
        <v>4644.4690909090905</v>
      </c>
      <c r="R78" s="240">
        <f t="shared" si="125"/>
        <v>4644.4690909090905</v>
      </c>
      <c r="S78" s="136">
        <f t="shared" si="126"/>
        <v>5108.9160000000002</v>
      </c>
      <c r="T78" s="136">
        <f t="shared" si="126"/>
        <v>5108.9160000000002</v>
      </c>
      <c r="U78" s="160">
        <f>'SEQ Oct 2020'!BL56</f>
        <v>0</v>
      </c>
      <c r="V78" s="161" t="str">
        <f>'SEQ Oct 2020'!BM56</f>
        <v>n</v>
      </c>
      <c r="W78" s="268"/>
      <c r="X78" s="268"/>
      <c r="Y78" s="268"/>
      <c r="Z78" s="268"/>
      <c r="AA78" s="268"/>
      <c r="AB78" s="268"/>
      <c r="AC78" s="268"/>
      <c r="AD78" s="268"/>
      <c r="AE78" s="268"/>
      <c r="AF78" s="268"/>
      <c r="AG78" s="268"/>
      <c r="AH78" s="268"/>
      <c r="AI78" s="268"/>
      <c r="AJ78" s="268"/>
      <c r="AK78" s="268"/>
      <c r="AL78" s="268"/>
      <c r="AM78" s="268"/>
      <c r="AN78" s="268"/>
      <c r="AO78" s="268"/>
      <c r="AP78" s="268"/>
      <c r="AQ78" s="268"/>
      <c r="AR78" s="268"/>
      <c r="AS78" s="268"/>
      <c r="AT78" s="268"/>
      <c r="AU78" s="268"/>
      <c r="AV78" s="268"/>
      <c r="AW78" s="268"/>
      <c r="AX78" s="268"/>
      <c r="AY78" s="268"/>
    </row>
    <row r="79" spans="1:51" x14ac:dyDescent="0.15">
      <c r="A79" s="131" t="str">
        <f>'SEQ Oct 2020'!K57</f>
        <v>1st Energy</v>
      </c>
      <c r="B79" s="132" t="str">
        <f>'SEQ Oct 2020'!L57</f>
        <v>1st Saver Plus</v>
      </c>
      <c r="C79" s="133">
        <f>IF('SEQ Oct 2020'!BP57=0,91*'SEQ Oct 2020'!M57/100,(91*'SEQ Oct 2020'!M57/100)+'SEQ Oct 2020'!BP57/4)</f>
        <v>135.59</v>
      </c>
      <c r="D79" s="133">
        <f>IF('SEQ Oct 2020'!O57="",$C$64*$C$65*'SEQ Oct 2020'!N57/100,IF($C$64*$C$65&gt;='SEQ Oct 2020'!P57,('SEQ Oct 2020'!P57*'SEQ Oct 2020'!N57/100),($C$64*$C$65*'SEQ Oct 2020'!N57/100)))</f>
        <v>835.86363636363637</v>
      </c>
      <c r="E79" s="133">
        <f>IF(AND('SEQ Oct 2020'!R57&gt;0,'SEQ Oct 2020'!T57&gt;0),IF(($C$64*$C$65&lt;'SEQ Oct 2020'!T57),(0),($C$64*$C$65-'SEQ Oct 2020'!T57)*'SEQ Oct 2020'!U57/100),IF(AND('SEQ Oct 2020'!R57&gt;0,'SEQ Oct 2020'!T57=""),IF(($C$64*$C$65&lt;'SEQ Oct 2020'!R57+'SEQ Oct 2020'!P57),(0),(($C$64*$C$65-('SEQ Oct 2020'!R57+'SEQ Oct 2020'!P57))*'SEQ Oct 2020'!S57/100)),IF(AND('SEQ Oct 2020'!P57&gt;0,'SEQ Oct 2020'!R57=""&gt;0),IF(($C$64*$C$65&lt;'SEQ Oct 2020'!P57),(0),($C$64*$C$65-'SEQ Oct 2020'!P57)*'SEQ Oct 2020'!Q57/100),0)))</f>
        <v>0</v>
      </c>
      <c r="F79" s="134">
        <f>($C$64*$C$66)*'SEQ Oct 2020'!W57/100</f>
        <v>304.22727272727269</v>
      </c>
      <c r="G79" s="135">
        <f t="shared" si="119"/>
        <v>1275.6809090909092</v>
      </c>
      <c r="H79" s="239">
        <f t="shared" si="120"/>
        <v>4560.3636363636369</v>
      </c>
      <c r="I79" s="239">
        <f t="shared" si="118"/>
        <v>5102.7236363636366</v>
      </c>
      <c r="J79" s="136">
        <f t="shared" si="121"/>
        <v>5612.996000000001</v>
      </c>
      <c r="K79" s="137">
        <f>'SEQ Oct 2020'!BB57</f>
        <v>5</v>
      </c>
      <c r="L79" s="137">
        <f>'SEQ Oct 2020'!BC57</f>
        <v>0</v>
      </c>
      <c r="M79" s="137">
        <f>'SEQ Oct 2020'!BD57</f>
        <v>10</v>
      </c>
      <c r="N79" s="137">
        <f>'SEQ Oct 2020'!BE57</f>
        <v>0</v>
      </c>
      <c r="O79" s="144" t="str">
        <f t="shared" si="127"/>
        <v>Guaranteed off bill</v>
      </c>
      <c r="P79" s="226" t="str">
        <f t="shared" si="123"/>
        <v>Exclusive</v>
      </c>
      <c r="Q79" s="240">
        <f t="shared" si="124"/>
        <v>4847.5874545454544</v>
      </c>
      <c r="R79" s="240">
        <f>Q79-(Q79*M79/100)</f>
        <v>4362.8287090909089</v>
      </c>
      <c r="S79" s="136">
        <f t="shared" si="126"/>
        <v>5332.3462</v>
      </c>
      <c r="T79" s="136">
        <f t="shared" si="126"/>
        <v>4799.1115799999998</v>
      </c>
      <c r="U79" s="160">
        <f>'SEQ Oct 2020'!BL57</f>
        <v>0</v>
      </c>
      <c r="V79" s="161">
        <f>'SEQ Oct 2020'!BM57</f>
        <v>0</v>
      </c>
      <c r="W79" s="268"/>
      <c r="X79" s="268"/>
      <c r="Y79" s="268"/>
      <c r="Z79" s="268"/>
      <c r="AA79" s="268"/>
      <c r="AB79" s="268"/>
      <c r="AC79" s="268"/>
      <c r="AD79" s="268"/>
      <c r="AE79" s="268"/>
      <c r="AF79" s="268"/>
      <c r="AG79" s="268"/>
      <c r="AH79" s="268"/>
      <c r="AI79" s="268"/>
      <c r="AJ79" s="268"/>
      <c r="AK79" s="268"/>
      <c r="AL79" s="268"/>
      <c r="AM79" s="268"/>
      <c r="AN79" s="268"/>
      <c r="AO79" s="268"/>
      <c r="AP79" s="268"/>
      <c r="AQ79" s="268"/>
      <c r="AR79" s="268"/>
      <c r="AS79" s="268"/>
      <c r="AT79" s="268"/>
      <c r="AU79" s="268"/>
      <c r="AV79" s="268"/>
      <c r="AW79" s="268"/>
      <c r="AX79" s="268"/>
      <c r="AY79" s="268"/>
    </row>
    <row r="80" spans="1:51" x14ac:dyDescent="0.15">
      <c r="A80" s="131" t="str">
        <f>'SEQ Oct 2020'!K58</f>
        <v>Next Business Energy</v>
      </c>
      <c r="B80" s="132" t="str">
        <f>'SEQ Oct 2020'!L58</f>
        <v xml:space="preserve">Assured </v>
      </c>
      <c r="C80" s="133">
        <f>IF('SEQ Oct 2020'!BP58=0,91*'SEQ Oct 2020'!M58/100,(91*'SEQ Oct 2020'!M58/100)+'SEQ Oct 2020'!BP58/4)</f>
        <v>96.369</v>
      </c>
      <c r="D80" s="133">
        <f>IF('SEQ Oct 2020'!O58="",$C$64*$C$65*'SEQ Oct 2020'!N58/100,IF($C$64*$C$65&gt;='SEQ Oct 2020'!P58,('SEQ Oct 2020'!P58*'SEQ Oct 2020'!N58/100),($C$64*$C$65*'SEQ Oct 2020'!N58/100)))</f>
        <v>682.49999999999989</v>
      </c>
      <c r="E80" s="133">
        <f>IF(AND('SEQ Oct 2020'!R58&gt;0,'SEQ Oct 2020'!T58&gt;0),IF(($C$64*$C$65&lt;'SEQ Oct 2020'!T58),(0),($C$64*$C$65-'SEQ Oct 2020'!T58)*'SEQ Oct 2020'!U58/100),IF(AND('SEQ Oct 2020'!R58&gt;0,'SEQ Oct 2020'!T58=""),IF(($C$64*$C$65&lt;'SEQ Oct 2020'!R58+'SEQ Oct 2020'!P58),(0),(($C$64*$C$65-('SEQ Oct 2020'!R58+'SEQ Oct 2020'!P58))*'SEQ Oct 2020'!S58/100)),IF(AND('SEQ Oct 2020'!P58&gt;0,'SEQ Oct 2020'!R58=""&gt;0),IF(($C$64*$C$65&lt;'SEQ Oct 2020'!P58),(0),($C$64*$C$65-'SEQ Oct 2020'!P58)*'SEQ Oct 2020'!Q58/100),0)))</f>
        <v>0</v>
      </c>
      <c r="F80" s="134">
        <f>($C$64*$C$66)*'SEQ Oct 2020'!W58/100</f>
        <v>232.5</v>
      </c>
      <c r="G80" s="135">
        <f t="shared" si="119"/>
        <v>1011.3689999999999</v>
      </c>
      <c r="H80" s="239">
        <f t="shared" si="120"/>
        <v>3659.9999999999995</v>
      </c>
      <c r="I80" s="239">
        <f t="shared" si="118"/>
        <v>4045.4759999999997</v>
      </c>
      <c r="J80" s="136">
        <f t="shared" si="121"/>
        <v>4450.0235999999995</v>
      </c>
      <c r="K80" s="137">
        <f>'SEQ Oct 2020'!BB58</f>
        <v>0</v>
      </c>
      <c r="L80" s="137">
        <f>'SEQ Oct 2020'!BC58</f>
        <v>0</v>
      </c>
      <c r="M80" s="137">
        <f>'SEQ Oct 2020'!BD58</f>
        <v>0</v>
      </c>
      <c r="N80" s="137">
        <f>'SEQ Oct 2020'!BE58</f>
        <v>0</v>
      </c>
      <c r="O80" s="144" t="str">
        <f t="shared" si="127"/>
        <v>No discount</v>
      </c>
      <c r="P80" s="226" t="str">
        <f t="shared" si="123"/>
        <v>Exclusive</v>
      </c>
      <c r="Q80" s="240">
        <f t="shared" si="124"/>
        <v>4045.4759999999997</v>
      </c>
      <c r="R80" s="240">
        <f t="shared" si="125"/>
        <v>4045.4759999999997</v>
      </c>
      <c r="S80" s="136">
        <f t="shared" si="126"/>
        <v>4450.0235999999995</v>
      </c>
      <c r="T80" s="136">
        <f t="shared" si="126"/>
        <v>4450.0235999999995</v>
      </c>
      <c r="U80" s="160">
        <f>'SEQ Oct 2020'!BL58</f>
        <v>0</v>
      </c>
      <c r="V80" s="161" t="str">
        <f>'SEQ Oct 2020'!BM58</f>
        <v>n</v>
      </c>
      <c r="W80" s="268"/>
      <c r="X80" s="268"/>
      <c r="Y80" s="268"/>
      <c r="Z80" s="268"/>
      <c r="AA80" s="268"/>
      <c r="AB80" s="268"/>
      <c r="AC80" s="268"/>
      <c r="AD80" s="268"/>
      <c r="AE80" s="268"/>
      <c r="AF80" s="268"/>
      <c r="AG80" s="268"/>
      <c r="AH80" s="268"/>
      <c r="AI80" s="268"/>
      <c r="AJ80" s="268"/>
      <c r="AK80" s="268"/>
      <c r="AL80" s="268"/>
      <c r="AM80" s="268"/>
      <c r="AN80" s="268"/>
      <c r="AO80" s="268"/>
      <c r="AP80" s="268"/>
      <c r="AQ80" s="268"/>
      <c r="AR80" s="268"/>
      <c r="AS80" s="268"/>
      <c r="AT80" s="268"/>
      <c r="AU80" s="268"/>
      <c r="AV80" s="268"/>
      <c r="AW80" s="268"/>
      <c r="AX80" s="268"/>
      <c r="AY80" s="268"/>
    </row>
    <row r="81" spans="1:51" x14ac:dyDescent="0.15">
      <c r="A81" s="131" t="str">
        <f>'SEQ Oct 2020'!K59</f>
        <v>Red Energy</v>
      </c>
      <c r="B81" s="132" t="str">
        <f>'SEQ Oct 2020'!L59</f>
        <v>Red Business Saver</v>
      </c>
      <c r="C81" s="133">
        <f>IF('SEQ Oct 2020'!BP59=0,91*'SEQ Oct 2020'!M59/100,(91*'SEQ Oct 2020'!M59/100)+'SEQ Oct 2020'!BP59/4)</f>
        <v>111.38399999999997</v>
      </c>
      <c r="D81" s="133">
        <f>IF('SEQ Oct 2020'!O59="",$C$64*$C$65*'SEQ Oct 2020'!N59/100,IF($C$64*$C$65&gt;='SEQ Oct 2020'!P59,('SEQ Oct 2020'!P59*'SEQ Oct 2020'!N59/100),($C$64*$C$65*'SEQ Oct 2020'!N59/100)))</f>
        <v>443.2727272727272</v>
      </c>
      <c r="E81" s="133">
        <f>IF(AND('SEQ Oct 2020'!R59&gt;0,'SEQ Oct 2020'!T59&gt;0),IF(($C$64*$C$65&lt;'SEQ Oct 2020'!T59),(0),($C$64*$C$65-'SEQ Oct 2020'!T59)*'SEQ Oct 2020'!U59/100),IF(AND('SEQ Oct 2020'!R59&gt;0,'SEQ Oct 2020'!T59=""),IF(($C$64*$C$65&lt;'SEQ Oct 2020'!R59+'SEQ Oct 2020'!P59),(0),(($C$64*$C$65-('SEQ Oct 2020'!R59+'SEQ Oct 2020'!P59))*'SEQ Oct 2020'!S59/100)),IF(AND('SEQ Oct 2020'!P59&gt;0,'SEQ Oct 2020'!R59=""&gt;0),IF(($C$64*$C$65&lt;'SEQ Oct 2020'!P59),(0),($C$64*$C$65-'SEQ Oct 2020'!P59)*'SEQ Oct 2020'!Q59/100),0)))</f>
        <v>328.5</v>
      </c>
      <c r="F81" s="134">
        <f>($C$64*$C$66)*'SEQ Oct 2020'!W59/100</f>
        <v>284.59090909090907</v>
      </c>
      <c r="G81" s="135">
        <f t="shared" si="119"/>
        <v>1167.7476363636363</v>
      </c>
      <c r="H81" s="239">
        <f t="shared" si="120"/>
        <v>4225.454545454545</v>
      </c>
      <c r="I81" s="239">
        <f t="shared" si="118"/>
        <v>4670.9905454545451</v>
      </c>
      <c r="J81" s="136">
        <f t="shared" si="121"/>
        <v>5138.0896000000002</v>
      </c>
      <c r="K81" s="137">
        <f>'SEQ Oct 2020'!BB59</f>
        <v>0</v>
      </c>
      <c r="L81" s="137">
        <f>'SEQ Oct 2020'!BC59</f>
        <v>0</v>
      </c>
      <c r="M81" s="137">
        <f>'SEQ Oct 2020'!BD59</f>
        <v>0</v>
      </c>
      <c r="N81" s="137">
        <f>'SEQ Oct 2020'!BE59</f>
        <v>0</v>
      </c>
      <c r="O81" s="144" t="str">
        <f t="shared" si="127"/>
        <v>No discount</v>
      </c>
      <c r="P81" s="226" t="str">
        <f t="shared" si="123"/>
        <v>Inclusive</v>
      </c>
      <c r="Q81" s="240">
        <f t="shared" si="124"/>
        <v>4670.9905454545451</v>
      </c>
      <c r="R81" s="240">
        <f t="shared" si="125"/>
        <v>4670.9905454545451</v>
      </c>
      <c r="S81" s="136">
        <f t="shared" si="126"/>
        <v>5138.0896000000002</v>
      </c>
      <c r="T81" s="136">
        <f t="shared" si="126"/>
        <v>5138.0896000000002</v>
      </c>
      <c r="U81" s="160">
        <f>'SEQ Oct 2020'!BL59</f>
        <v>0</v>
      </c>
      <c r="V81" s="161" t="str">
        <f>'SEQ Oct 2020'!BM59</f>
        <v>n</v>
      </c>
      <c r="W81" s="268"/>
      <c r="X81" s="268"/>
      <c r="Y81" s="268"/>
      <c r="Z81" s="268"/>
      <c r="AA81" s="268"/>
      <c r="AB81" s="268"/>
      <c r="AC81" s="268"/>
      <c r="AD81" s="268"/>
      <c r="AE81" s="268"/>
      <c r="AF81" s="268"/>
      <c r="AG81" s="268"/>
      <c r="AH81" s="268"/>
      <c r="AI81" s="268"/>
      <c r="AJ81" s="268"/>
      <c r="AK81" s="268"/>
      <c r="AL81" s="268"/>
      <c r="AM81" s="268"/>
      <c r="AN81" s="268"/>
      <c r="AO81" s="268"/>
      <c r="AP81" s="268"/>
      <c r="AQ81" s="268"/>
      <c r="AR81" s="268"/>
      <c r="AS81" s="268"/>
      <c r="AT81" s="268"/>
      <c r="AU81" s="268"/>
      <c r="AV81" s="268"/>
      <c r="AW81" s="268"/>
      <c r="AX81" s="268"/>
      <c r="AY81" s="268"/>
    </row>
    <row r="82" spans="1:51" x14ac:dyDescent="0.15">
      <c r="A82" s="131" t="str">
        <f>'SEQ Oct 2020'!K60</f>
        <v>Blue NRG</v>
      </c>
      <c r="B82" s="132" t="str">
        <f>'SEQ Oct 2020'!L60</f>
        <v>Blue Saver</v>
      </c>
      <c r="C82" s="133">
        <f>IF('SEQ Oct 2020'!BP60=0,91*'SEQ Oct 2020'!M60/100,(91*'SEQ Oct 2020'!M60/100)+'SEQ Oct 2020'!BP60/4)</f>
        <v>113.75</v>
      </c>
      <c r="D82" s="133">
        <f>IF('SEQ Oct 2020'!O60="",$C$64*$C$65*'SEQ Oct 2020'!N60/100,IF($C$64*$C$65&gt;='SEQ Oct 2020'!P60,('SEQ Oct 2020'!P60*'SEQ Oct 2020'!N60/100),($C$64*$C$65*'SEQ Oct 2020'!N60/100)))</f>
        <v>726.40909090909076</v>
      </c>
      <c r="E82" s="133">
        <f>IF(AND('SEQ Oct 2020'!R60&gt;0,'SEQ Oct 2020'!T60&gt;0),IF(($C$64*$C$65&lt;'SEQ Oct 2020'!T60),(0),($C$64*$C$65-'SEQ Oct 2020'!T60)*'SEQ Oct 2020'!U60/100),IF(AND('SEQ Oct 2020'!R60&gt;0,'SEQ Oct 2020'!T60=""),IF(($C$64*$C$65&lt;'SEQ Oct 2020'!R60+'SEQ Oct 2020'!P60),(0),(($C$64*$C$65-('SEQ Oct 2020'!R60+'SEQ Oct 2020'!P60))*'SEQ Oct 2020'!S60/100)),IF(AND('SEQ Oct 2020'!P60&gt;0,'SEQ Oct 2020'!R60=""&gt;0),IF(($C$64*$C$65&lt;'SEQ Oct 2020'!P60),(0),($C$64*$C$65-'SEQ Oct 2020'!P60)*'SEQ Oct 2020'!Q60/100),0)))</f>
        <v>0</v>
      </c>
      <c r="F82" s="134">
        <f>($C$64*$C$66)*'SEQ Oct 2020'!W60/100</f>
        <v>281.31818181818176</v>
      </c>
      <c r="G82" s="135">
        <f t="shared" si="119"/>
        <v>1121.4772727272725</v>
      </c>
      <c r="H82" s="239">
        <f t="shared" si="120"/>
        <v>4030.9090909090901</v>
      </c>
      <c r="I82" s="239">
        <f t="shared" si="118"/>
        <v>4485.9090909090901</v>
      </c>
      <c r="J82" s="136">
        <f t="shared" si="121"/>
        <v>4934.4999999999991</v>
      </c>
      <c r="K82" s="137">
        <f>'SEQ Oct 2020'!BB60</f>
        <v>0</v>
      </c>
      <c r="L82" s="137">
        <f>'SEQ Oct 2020'!BC60</f>
        <v>0</v>
      </c>
      <c r="M82" s="137">
        <f>'SEQ Oct 2020'!BD60</f>
        <v>0</v>
      </c>
      <c r="N82" s="137">
        <f>'SEQ Oct 2020'!BE60</f>
        <v>0</v>
      </c>
      <c r="O82" s="144" t="str">
        <f t="shared" si="127"/>
        <v>No discount</v>
      </c>
      <c r="P82" s="226" t="str">
        <f t="shared" si="123"/>
        <v>Exclusive</v>
      </c>
      <c r="Q82" s="240">
        <f t="shared" si="124"/>
        <v>4485.9090909090901</v>
      </c>
      <c r="R82" s="240">
        <f t="shared" si="125"/>
        <v>4485.9090909090901</v>
      </c>
      <c r="S82" s="136">
        <f t="shared" si="126"/>
        <v>4934.4999999999991</v>
      </c>
      <c r="T82" s="136">
        <f t="shared" si="126"/>
        <v>4934.4999999999991</v>
      </c>
      <c r="U82" s="160">
        <f>'SEQ Oct 2020'!BL60</f>
        <v>0</v>
      </c>
      <c r="V82" s="161" t="str">
        <f>'SEQ Oct 2020'!BM60</f>
        <v>n</v>
      </c>
      <c r="W82" s="268"/>
      <c r="X82" s="268"/>
      <c r="Y82" s="268"/>
      <c r="Z82" s="268"/>
      <c r="AA82" s="268"/>
      <c r="AB82" s="268"/>
      <c r="AC82" s="268"/>
      <c r="AD82" s="268"/>
      <c r="AE82" s="268"/>
      <c r="AF82" s="268"/>
      <c r="AG82" s="268"/>
      <c r="AH82" s="268"/>
      <c r="AI82" s="268"/>
      <c r="AJ82" s="268"/>
      <c r="AK82" s="268"/>
      <c r="AL82" s="268"/>
      <c r="AM82" s="268"/>
      <c r="AN82" s="268"/>
      <c r="AO82" s="268"/>
      <c r="AP82" s="268"/>
      <c r="AQ82" s="268"/>
      <c r="AR82" s="268"/>
      <c r="AS82" s="268"/>
      <c r="AT82" s="268"/>
      <c r="AU82" s="268"/>
      <c r="AV82" s="268"/>
      <c r="AW82" s="268"/>
      <c r="AX82" s="268"/>
      <c r="AY82" s="268"/>
    </row>
    <row r="83" spans="1:51" x14ac:dyDescent="0.15">
      <c r="A83" s="131" t="str">
        <f>'SEQ Oct 2020'!K61</f>
        <v>Locality Planning Energy</v>
      </c>
      <c r="B83" s="132" t="str">
        <f>'SEQ Oct 2020'!L61</f>
        <v>Business Plus</v>
      </c>
      <c r="C83" s="133">
        <f>IF('SEQ Oct 2020'!BP61=0,91*'SEQ Oct 2020'!M61/100,(91*'SEQ Oct 2020'!M61/100)+'SEQ Oct 2020'!BP61/4)</f>
        <v>116.48</v>
      </c>
      <c r="D83" s="133">
        <f>IF('SEQ Oct 2020'!O61="",$C$64*$C$65*'SEQ Oct 2020'!N61/100,IF($C$64*$C$65&gt;='SEQ Oct 2020'!P61,('SEQ Oct 2020'!P61*'SEQ Oct 2020'!N61/100),($C$64*$C$65*'SEQ Oct 2020'!N61/100)))</f>
        <v>834.90909090909088</v>
      </c>
      <c r="E83" s="133">
        <f>IF(AND('SEQ Oct 2020'!R61&gt;0,'SEQ Oct 2020'!T61&gt;0),IF(($C$64*$C$65&lt;'SEQ Oct 2020'!T61),(0),($C$64*$C$65-'SEQ Oct 2020'!T61)*'SEQ Oct 2020'!U61/100),IF(AND('SEQ Oct 2020'!R61&gt;0,'SEQ Oct 2020'!T61=""),IF(($C$64*$C$65&lt;'SEQ Oct 2020'!R61+'SEQ Oct 2020'!P61),(0),(($C$64*$C$65-('SEQ Oct 2020'!R61+'SEQ Oct 2020'!P61))*'SEQ Oct 2020'!S61/100)),IF(AND('SEQ Oct 2020'!P61&gt;0,'SEQ Oct 2020'!R61=""&gt;0),IF(($C$64*$C$65&lt;'SEQ Oct 2020'!P61),(0),($C$64*$C$65-'SEQ Oct 2020'!P61)*'SEQ Oct 2020'!Q61/100),0)))</f>
        <v>0</v>
      </c>
      <c r="F83" s="134">
        <f>($C$64*$C$66)*'SEQ Oct 2020'!W61/100</f>
        <v>285.95454545454544</v>
      </c>
      <c r="G83" s="135">
        <f t="shared" ref="G83" si="128">SUM(C83:F83)</f>
        <v>1237.3436363636363</v>
      </c>
      <c r="H83" s="239">
        <f t="shared" ref="H83" si="129">(G83-C83)*4</f>
        <v>4483.454545454545</v>
      </c>
      <c r="I83" s="239">
        <f t="shared" ref="I83" si="130">G83*4</f>
        <v>4949.3745454545451</v>
      </c>
      <c r="J83" s="136">
        <f t="shared" ref="J83" si="131">I83*1.1</f>
        <v>5444.3119999999999</v>
      </c>
      <c r="K83" s="137">
        <f>'SEQ Oct 2020'!BB61</f>
        <v>0</v>
      </c>
      <c r="L83" s="137">
        <f>'SEQ Oct 2020'!BC61</f>
        <v>0</v>
      </c>
      <c r="M83" s="137">
        <f>'SEQ Oct 2020'!BD61</f>
        <v>0</v>
      </c>
      <c r="N83" s="137">
        <f>'SEQ Oct 2020'!BE61</f>
        <v>0</v>
      </c>
      <c r="O83" s="144" t="str">
        <f t="shared" ref="O83" si="132">IF(SUM(K83:N83)=0,"No discount",IF(K83&gt;0,"Guaranteed off bill",IF(L83&gt;0,"Guaranteed off usage",IF(M83&gt;0,"Pay-on-time off bill","Pay-on-time off usage"))))</f>
        <v>No discount</v>
      </c>
      <c r="P83" s="226" t="str">
        <f t="shared" ref="P83" si="133">IF(OR(A83="Origin Energy",A83="Red Energy",A83="Powershop"),"Inclusive","Exclusive")</f>
        <v>Exclusive</v>
      </c>
      <c r="Q83" s="240">
        <f t="shared" ref="Q83" si="134">IF(AND(O83="Guaranteed off bill",P83="Inclusive"),((I83*1.1)-((I83*1.1)*K83/100))/1.1,IF(AND(O83="Guaranteed off usage",P83="Inclusive"),((I83*1.1)-((H83*1.1)*L83/100))/1.1,IF(AND(O83="Guaranteed off bill",P83="Exclusive"),I83-(I83*K83/100),IF(AND(O83="Guaranteed off usage",P83="Exclusive"),I83-(H83*L83/100),IF(P83="Inclusive",((I83*1.1))/1.1,I83)))))</f>
        <v>4949.3745454545451</v>
      </c>
      <c r="R83" s="240">
        <f t="shared" ref="R83" si="135">IF(AND(O83="Pay-on-time off bill",P83="Inclusive"),((Q83*1.1)-((Q83*1.1)*M83/100))/1.1,IF(AND(O83="Pay-on-time off usage",P83="Inclusive"),((Q83*1.1)-((H83*1.1)*N83/100))/1.1,IF(AND(O83="Pay-on-time off bill",P83="Exclusive"),Q83-(Q83*M83/100),IF(AND(O83="Pay-on-time off usage",P83="Exclusive"),Q83-(H83*N83/100),IF(P83="Inclusive",((Q83*1.1))/1.1,Q83)))))</f>
        <v>4949.3745454545451</v>
      </c>
      <c r="S83" s="136">
        <f t="shared" ref="S83" si="136">Q83*1.1</f>
        <v>5444.3119999999999</v>
      </c>
      <c r="T83" s="136">
        <f t="shared" ref="T83" si="137">R83*1.1</f>
        <v>5444.3119999999999</v>
      </c>
      <c r="U83" s="160">
        <f>'SEQ Oct 2020'!BL61</f>
        <v>0</v>
      </c>
      <c r="V83" s="161" t="str">
        <f>'SEQ Oct 2020'!BM61</f>
        <v>n</v>
      </c>
      <c r="W83" s="268"/>
      <c r="X83" s="268"/>
      <c r="Y83" s="268"/>
      <c r="Z83" s="268"/>
      <c r="AA83" s="268"/>
      <c r="AB83" s="268"/>
      <c r="AC83" s="268"/>
      <c r="AD83" s="268"/>
      <c r="AE83" s="268"/>
      <c r="AF83" s="268"/>
      <c r="AG83" s="268"/>
      <c r="AH83" s="268"/>
      <c r="AI83" s="268"/>
      <c r="AJ83" s="268"/>
      <c r="AK83" s="268"/>
      <c r="AL83" s="268"/>
      <c r="AM83" s="268"/>
      <c r="AN83" s="268"/>
      <c r="AO83" s="268"/>
      <c r="AP83" s="268"/>
      <c r="AQ83" s="268"/>
      <c r="AR83" s="268"/>
      <c r="AS83" s="268"/>
      <c r="AT83" s="268"/>
      <c r="AU83" s="268"/>
      <c r="AV83" s="268"/>
      <c r="AW83" s="268"/>
      <c r="AX83" s="268"/>
      <c r="AY83" s="268"/>
    </row>
    <row r="84" spans="1:51" x14ac:dyDescent="0.15">
      <c r="A84" s="131" t="str">
        <f>'SEQ Oct 2020'!K62</f>
        <v>CovaU</v>
      </c>
      <c r="B84" s="132" t="str">
        <f>'SEQ Oct 2020'!L62</f>
        <v>Freedom Plus</v>
      </c>
      <c r="C84" s="133">
        <f>IF('SEQ Oct 2020'!BP62=0,91*'SEQ Oct 2020'!M62/100,(91*'SEQ Oct 2020'!M62/100)+'SEQ Oct 2020'!BP62/4)</f>
        <v>117.39</v>
      </c>
      <c r="D84" s="133">
        <f>IF('SEQ Oct 2020'!O62="",$C$64*$C$65*'SEQ Oct 2020'!N62/100,IF($C$64*$C$65&gt;='SEQ Oct 2020'!P62,('SEQ Oct 2020'!P62*'SEQ Oct 2020'!N62/100),($C$64*$C$65*'SEQ Oct 2020'!N62/100)))</f>
        <v>941.5</v>
      </c>
      <c r="E84" s="133">
        <f>IF(AND('SEQ Oct 2020'!R62&gt;0,'SEQ Oct 2020'!T62&gt;0),IF(($C$64*$C$65&lt;'SEQ Oct 2020'!T62),(0),($C$64*$C$65-'SEQ Oct 2020'!T62)*'SEQ Oct 2020'!U62/100),IF(AND('SEQ Oct 2020'!R62&gt;0,'SEQ Oct 2020'!T62=""),IF(($C$64*$C$65&lt;'SEQ Oct 2020'!R62+'SEQ Oct 2020'!P62),(0),(($C$64*$C$65-('SEQ Oct 2020'!R62+'SEQ Oct 2020'!P62))*'SEQ Oct 2020'!S62/100)),IF(AND('SEQ Oct 2020'!P62&gt;0,'SEQ Oct 2020'!R62=""&gt;0),IF(($C$64*$C$65&lt;'SEQ Oct 2020'!P62),(0),($C$64*$C$65-'SEQ Oct 2020'!P62)*'SEQ Oct 2020'!Q62/100),0)))</f>
        <v>0</v>
      </c>
      <c r="F84" s="134">
        <f>($C$64*$C$66)*'SEQ Oct 2020'!W62/100</f>
        <v>330</v>
      </c>
      <c r="G84" s="135">
        <f t="shared" ref="G84" si="138">SUM(C84:F84)</f>
        <v>1388.89</v>
      </c>
      <c r="H84" s="239">
        <f t="shared" ref="H84" si="139">(G84-C84)*4</f>
        <v>5086</v>
      </c>
      <c r="I84" s="239">
        <f t="shared" ref="I84" si="140">G84*4</f>
        <v>5555.56</v>
      </c>
      <c r="J84" s="136">
        <f t="shared" ref="J84" si="141">I84*1.1</f>
        <v>6111.1160000000009</v>
      </c>
      <c r="K84" s="137">
        <f>'SEQ Oct 2020'!BB62</f>
        <v>15</v>
      </c>
      <c r="L84" s="137">
        <f>'SEQ Oct 2020'!BC62</f>
        <v>0</v>
      </c>
      <c r="M84" s="137">
        <f>'SEQ Oct 2020'!BD62</f>
        <v>0</v>
      </c>
      <c r="N84" s="137">
        <f>'SEQ Oct 2020'!BE62</f>
        <v>0</v>
      </c>
      <c r="O84" s="144" t="str">
        <f t="shared" ref="O84" si="142">IF(SUM(K84:N84)=0,"No discount",IF(K84&gt;0,"Guaranteed off bill",IF(L84&gt;0,"Guaranteed off usage",IF(M84&gt;0,"Pay-on-time off bill","Pay-on-time off usage"))))</f>
        <v>Guaranteed off bill</v>
      </c>
      <c r="P84" s="226" t="str">
        <f t="shared" ref="P84" si="143">IF(OR(A84="Origin Energy",A84="Red Energy",A84="Powershop"),"Inclusive","Exclusive")</f>
        <v>Exclusive</v>
      </c>
      <c r="Q84" s="240">
        <f t="shared" ref="Q84" si="144">IF(AND(O84="Guaranteed off bill",P84="Inclusive"),((I84*1.1)-((I84*1.1)*K84/100))/1.1,IF(AND(O84="Guaranteed off usage",P84="Inclusive"),((I84*1.1)-((H84*1.1)*L84/100))/1.1,IF(AND(O84="Guaranteed off bill",P84="Exclusive"),I84-(I84*K84/100),IF(AND(O84="Guaranteed off usage",P84="Exclusive"),I84-(H84*L84/100),IF(P84="Inclusive",((I84*1.1))/1.1,I84)))))</f>
        <v>4722.2260000000006</v>
      </c>
      <c r="R84" s="240">
        <f t="shared" ref="R84" si="145">IF(AND(O84="Pay-on-time off bill",P84="Inclusive"),((Q84*1.1)-((Q84*1.1)*M84/100))/1.1,IF(AND(O84="Pay-on-time off usage",P84="Inclusive"),((Q84*1.1)-((H84*1.1)*N84/100))/1.1,IF(AND(O84="Pay-on-time off bill",P84="Exclusive"),Q84-(Q84*M84/100),IF(AND(O84="Pay-on-time off usage",P84="Exclusive"),Q84-(H84*N84/100),IF(P84="Inclusive",((Q84*1.1))/1.1,Q84)))))</f>
        <v>4722.2260000000006</v>
      </c>
      <c r="S84" s="136">
        <f t="shared" ref="S84" si="146">Q84*1.1</f>
        <v>5194.4486000000006</v>
      </c>
      <c r="T84" s="136">
        <f t="shared" ref="T84" si="147">R84*1.1</f>
        <v>5194.4486000000006</v>
      </c>
      <c r="U84" s="160">
        <f>'SEQ Oct 2020'!BL62</f>
        <v>0</v>
      </c>
      <c r="V84" s="161" t="str">
        <f>'SEQ Oct 2020'!BM62</f>
        <v>n</v>
      </c>
      <c r="W84" s="268"/>
      <c r="X84" s="268"/>
      <c r="Y84" s="268"/>
      <c r="Z84" s="268"/>
      <c r="AA84" s="268"/>
      <c r="AB84" s="268"/>
      <c r="AC84" s="268"/>
      <c r="AD84" s="268"/>
      <c r="AE84" s="268"/>
      <c r="AF84" s="268"/>
      <c r="AG84" s="268"/>
      <c r="AH84" s="268"/>
      <c r="AI84" s="268"/>
      <c r="AJ84" s="268"/>
      <c r="AK84" s="268"/>
      <c r="AL84" s="268"/>
      <c r="AM84" s="268"/>
      <c r="AN84" s="268"/>
      <c r="AO84" s="268"/>
      <c r="AP84" s="268"/>
      <c r="AQ84" s="268"/>
      <c r="AR84" s="268"/>
      <c r="AS84" s="268"/>
      <c r="AT84" s="268"/>
      <c r="AU84" s="268"/>
      <c r="AV84" s="268"/>
      <c r="AW84" s="268"/>
      <c r="AX84" s="268"/>
      <c r="AY84" s="268"/>
    </row>
    <row r="85" spans="1:51" x14ac:dyDescent="0.15">
      <c r="A85" s="131" t="str">
        <f>'SEQ Oct 2020'!K63</f>
        <v>Discover Energy</v>
      </c>
      <c r="B85" s="132" t="str">
        <f>'SEQ Oct 2020'!L63</f>
        <v>Business Smart Saver</v>
      </c>
      <c r="C85" s="133">
        <f>IF('SEQ Oct 2020'!BP63=0,91*'SEQ Oct 2020'!M63/100,(91*'SEQ Oct 2020'!M63/100)+'SEQ Oct 2020'!BP63/4)</f>
        <v>116.48</v>
      </c>
      <c r="D85" s="133">
        <f>IF('SEQ Oct 2020'!O63="",$C$64*$C$65*'SEQ Oct 2020'!N63/100,IF($C$64*$C$65&gt;='SEQ Oct 2020'!P63,('SEQ Oct 2020'!P63*'SEQ Oct 2020'!N63/100),($C$64*$C$65*'SEQ Oct 2020'!N63/100)))</f>
        <v>980</v>
      </c>
      <c r="E85" s="133">
        <f>IF(AND('SEQ Oct 2020'!R63&gt;0,'SEQ Oct 2020'!T63&gt;0),IF(($C$64*$C$65&lt;'SEQ Oct 2020'!T63),(0),($C$64*$C$65-'SEQ Oct 2020'!T63)*'SEQ Oct 2020'!U63/100),IF(AND('SEQ Oct 2020'!R63&gt;0,'SEQ Oct 2020'!T63=""),IF(($C$64*$C$65&lt;'SEQ Oct 2020'!R63+'SEQ Oct 2020'!P63),(0),(($C$64*$C$65-('SEQ Oct 2020'!R63+'SEQ Oct 2020'!P63))*'SEQ Oct 2020'!S63/100)),IF(AND('SEQ Oct 2020'!P63&gt;0,'SEQ Oct 2020'!R63=""&gt;0),IF(($C$64*$C$65&lt;'SEQ Oct 2020'!P63),(0),($C$64*$C$65-'SEQ Oct 2020'!P63)*'SEQ Oct 2020'!Q63/100),0)))</f>
        <v>0</v>
      </c>
      <c r="F85" s="134">
        <f>($C$64*$C$66)*'SEQ Oct 2020'!W63/100</f>
        <v>336.81818181818176</v>
      </c>
      <c r="G85" s="135">
        <f t="shared" ref="G85:G88" si="148">SUM(C85:F85)</f>
        <v>1433.2981818181818</v>
      </c>
      <c r="H85" s="239">
        <f t="shared" ref="H85:H88" si="149">(G85-C85)*4</f>
        <v>5267.272727272727</v>
      </c>
      <c r="I85" s="239">
        <f t="shared" ref="I85:I88" si="150">G85*4</f>
        <v>5733.1927272727271</v>
      </c>
      <c r="J85" s="136">
        <f t="shared" ref="J85:J88" si="151">I85*1.1</f>
        <v>6306.5120000000006</v>
      </c>
      <c r="K85" s="137">
        <f>'SEQ Oct 2020'!BB63</f>
        <v>0</v>
      </c>
      <c r="L85" s="137">
        <f>'SEQ Oct 2020'!BC63</f>
        <v>13</v>
      </c>
      <c r="M85" s="137">
        <f>'SEQ Oct 2020'!BD63</f>
        <v>0</v>
      </c>
      <c r="N85" s="137">
        <f>'SEQ Oct 2020'!BE63</f>
        <v>0</v>
      </c>
      <c r="O85" s="144" t="str">
        <f t="shared" ref="O85:O88" si="152">IF(SUM(K85:N85)=0,"No discount",IF(K85&gt;0,"Guaranteed off bill",IF(L85&gt;0,"Guaranteed off usage",IF(M85&gt;0,"Pay-on-time off bill","Pay-on-time off usage"))))</f>
        <v>Guaranteed off usage</v>
      </c>
      <c r="P85" s="226" t="str">
        <f t="shared" ref="P85:P88" si="153">IF(OR(A85="Origin Energy",A85="Red Energy",A85="Powershop"),"Inclusive","Exclusive")</f>
        <v>Exclusive</v>
      </c>
      <c r="Q85" s="240">
        <f t="shared" ref="Q85:Q88" si="154">IF(AND(O85="Guaranteed off bill",P85="Inclusive"),((I85*1.1)-((I85*1.1)*K85/100))/1.1,IF(AND(O85="Guaranteed off usage",P85="Inclusive"),((I85*1.1)-((H85*1.1)*L85/100))/1.1,IF(AND(O85="Guaranteed off bill",P85="Exclusive"),I85-(I85*K85/100),IF(AND(O85="Guaranteed off usage",P85="Exclusive"),I85-(H85*L85/100),IF(P85="Inclusive",((I85*1.1))/1.1,I85)))))</f>
        <v>5048.4472727272723</v>
      </c>
      <c r="R85" s="240">
        <f t="shared" ref="R85:R88" si="155">IF(AND(O85="Pay-on-time off bill",P85="Inclusive"),((Q85*1.1)-((Q85*1.1)*M85/100))/1.1,IF(AND(O85="Pay-on-time off usage",P85="Inclusive"),((Q85*1.1)-((H85*1.1)*N85/100))/1.1,IF(AND(O85="Pay-on-time off bill",P85="Exclusive"),Q85-(Q85*M85/100),IF(AND(O85="Pay-on-time off usage",P85="Exclusive"),Q85-(H85*N85/100),IF(P85="Inclusive",((Q85*1.1))/1.1,Q85)))))</f>
        <v>5048.4472727272723</v>
      </c>
      <c r="S85" s="136">
        <f t="shared" ref="S85:S88" si="156">Q85*1.1</f>
        <v>5553.2920000000004</v>
      </c>
      <c r="T85" s="136">
        <f t="shared" ref="T85:T88" si="157">R85*1.1</f>
        <v>5553.2920000000004</v>
      </c>
      <c r="U85" s="160">
        <f>'SEQ Oct 2020'!BL63</f>
        <v>0</v>
      </c>
      <c r="V85" s="161" t="str">
        <f>'SEQ Oct 2020'!BM63</f>
        <v>n</v>
      </c>
      <c r="W85" s="268"/>
      <c r="X85" s="268"/>
      <c r="Y85" s="268"/>
      <c r="Z85" s="268"/>
      <c r="AA85" s="268"/>
      <c r="AB85" s="268"/>
      <c r="AC85" s="268"/>
      <c r="AD85" s="268"/>
      <c r="AE85" s="268"/>
      <c r="AF85" s="268"/>
      <c r="AG85" s="268"/>
      <c r="AH85" s="268"/>
      <c r="AI85" s="268"/>
      <c r="AJ85" s="268"/>
      <c r="AK85" s="268"/>
      <c r="AL85" s="268"/>
      <c r="AM85" s="268"/>
      <c r="AN85" s="268"/>
      <c r="AO85" s="268"/>
      <c r="AP85" s="268"/>
      <c r="AQ85" s="268"/>
      <c r="AR85" s="268"/>
      <c r="AS85" s="268"/>
      <c r="AT85" s="268"/>
      <c r="AU85" s="268"/>
      <c r="AV85" s="268"/>
      <c r="AW85" s="268"/>
      <c r="AX85" s="268"/>
      <c r="AY85" s="268"/>
    </row>
    <row r="86" spans="1:51" x14ac:dyDescent="0.15">
      <c r="A86" s="131" t="str">
        <f>'SEQ Oct 2020'!K64</f>
        <v>Glow Power</v>
      </c>
      <c r="B86" s="132" t="str">
        <f>'SEQ Oct 2020'!L64</f>
        <v>Everyday Saver</v>
      </c>
      <c r="C86" s="133">
        <f>IF('SEQ Oct 2020'!BP64=0,91*'SEQ Oct 2020'!M64/100,(91*'SEQ Oct 2020'!M64/100)+'SEQ Oct 2020'!BP64/4)</f>
        <v>111.02</v>
      </c>
      <c r="D86" s="133">
        <f>IF('SEQ Oct 2020'!O64="",$C$64*$C$65*'SEQ Oct 2020'!N64/100,IF($C$64*$C$65&gt;='SEQ Oct 2020'!P64,('SEQ Oct 2020'!P64*'SEQ Oct 2020'!N64/100),($C$64*$C$65*'SEQ Oct 2020'!N64/100)))</f>
        <v>899.5</v>
      </c>
      <c r="E86" s="133">
        <f>IF(AND('SEQ Oct 2020'!R64&gt;0,'SEQ Oct 2020'!T64&gt;0),IF(($C$64*$C$65&lt;'SEQ Oct 2020'!T64),(0),($C$64*$C$65-'SEQ Oct 2020'!T64)*'SEQ Oct 2020'!U64/100),IF(AND('SEQ Oct 2020'!R64&gt;0,'SEQ Oct 2020'!T64=""),IF(($C$64*$C$65&lt;'SEQ Oct 2020'!R64+'SEQ Oct 2020'!P64),(0),(($C$64*$C$65-('SEQ Oct 2020'!R64+'SEQ Oct 2020'!P64))*'SEQ Oct 2020'!S64/100)),IF(AND('SEQ Oct 2020'!P64&gt;0,'SEQ Oct 2020'!R64=""&gt;0),IF(($C$64*$C$65&lt;'SEQ Oct 2020'!P64),(0),($C$64*$C$65-'SEQ Oct 2020'!P64)*'SEQ Oct 2020'!Q64/100),0)))</f>
        <v>0</v>
      </c>
      <c r="F86" s="134">
        <f>($C$64*$C$66)*'SEQ Oct 2020'!W64/100</f>
        <v>303</v>
      </c>
      <c r="G86" s="135">
        <f t="shared" si="148"/>
        <v>1313.52</v>
      </c>
      <c r="H86" s="239">
        <f t="shared" si="149"/>
        <v>4810</v>
      </c>
      <c r="I86" s="239">
        <f t="shared" si="150"/>
        <v>5254.08</v>
      </c>
      <c r="J86" s="136">
        <f t="shared" si="151"/>
        <v>5779.4880000000003</v>
      </c>
      <c r="K86" s="137">
        <f>'SEQ Oct 2020'!BB64</f>
        <v>0</v>
      </c>
      <c r="L86" s="137">
        <f>'SEQ Oct 2020'!BC64</f>
        <v>0</v>
      </c>
      <c r="M86" s="137">
        <f>'SEQ Oct 2020'!BD64</f>
        <v>0</v>
      </c>
      <c r="N86" s="137">
        <f>'SEQ Oct 2020'!BE64</f>
        <v>15</v>
      </c>
      <c r="O86" s="144" t="str">
        <f t="shared" si="152"/>
        <v>Pay-on-time off usage</v>
      </c>
      <c r="P86" s="226" t="str">
        <f t="shared" si="153"/>
        <v>Exclusive</v>
      </c>
      <c r="Q86" s="240">
        <f t="shared" si="154"/>
        <v>5254.08</v>
      </c>
      <c r="R86" s="240">
        <f t="shared" si="155"/>
        <v>4532.58</v>
      </c>
      <c r="S86" s="136">
        <f t="shared" si="156"/>
        <v>5779.4880000000003</v>
      </c>
      <c r="T86" s="136">
        <f t="shared" si="157"/>
        <v>4985.8380000000006</v>
      </c>
      <c r="U86" s="160">
        <f>'SEQ Oct 2020'!BL64</f>
        <v>0</v>
      </c>
      <c r="V86" s="161" t="str">
        <f>'SEQ Oct 2020'!BM64</f>
        <v>n</v>
      </c>
      <c r="W86" s="268"/>
      <c r="X86" s="268"/>
      <c r="Y86" s="268"/>
      <c r="Z86" s="268"/>
      <c r="AA86" s="268"/>
      <c r="AB86" s="268"/>
      <c r="AC86" s="268"/>
      <c r="AD86" s="268"/>
      <c r="AE86" s="268"/>
      <c r="AF86" s="268"/>
      <c r="AG86" s="268"/>
      <c r="AH86" s="268"/>
      <c r="AI86" s="268"/>
      <c r="AJ86" s="268"/>
      <c r="AK86" s="268"/>
      <c r="AL86" s="268"/>
      <c r="AM86" s="268"/>
      <c r="AN86" s="268"/>
      <c r="AO86" s="268"/>
      <c r="AP86" s="268"/>
      <c r="AQ86" s="268"/>
      <c r="AR86" s="268"/>
      <c r="AS86" s="268"/>
      <c r="AT86" s="268"/>
      <c r="AU86" s="268"/>
      <c r="AV86" s="268"/>
      <c r="AW86" s="268"/>
      <c r="AX86" s="268"/>
      <c r="AY86" s="268"/>
    </row>
    <row r="87" spans="1:51" x14ac:dyDescent="0.15">
      <c r="A87" s="131" t="str">
        <f>'SEQ Oct 2020'!K65</f>
        <v>QEnergy</v>
      </c>
      <c r="B87" s="132" t="str">
        <f>'SEQ Oct 2020'!L65</f>
        <v>Biz your Way</v>
      </c>
      <c r="C87" s="133">
        <f>IF('SEQ Oct 2020'!BP65=0,91*'SEQ Oct 2020'!M65/100,(91*'SEQ Oct 2020'!M65/100)+'SEQ Oct 2020'!BP65/4)</f>
        <v>140.13999999999999</v>
      </c>
      <c r="D87" s="133">
        <f>IF('SEQ Oct 2020'!O65="",$C$64*$C$65*'SEQ Oct 2020'!N65/100,IF($C$64*$C$65&gt;='SEQ Oct 2020'!P65,('SEQ Oct 2020'!P65*'SEQ Oct 2020'!N65/100),($C$64*$C$65*'SEQ Oct 2020'!N65/100)))</f>
        <v>1343.681818181818</v>
      </c>
      <c r="E87" s="133">
        <f>IF(AND('SEQ Oct 2020'!R65&gt;0,'SEQ Oct 2020'!T65&gt;0),IF(($C$64*$C$65&lt;'SEQ Oct 2020'!T65),(0),($C$64*$C$65-'SEQ Oct 2020'!T65)*'SEQ Oct 2020'!U65/100),IF(AND('SEQ Oct 2020'!R65&gt;0,'SEQ Oct 2020'!T65=""),IF(($C$64*$C$65&lt;'SEQ Oct 2020'!R65+'SEQ Oct 2020'!P65),(0),(($C$64*$C$65-('SEQ Oct 2020'!R65+'SEQ Oct 2020'!P65))*'SEQ Oct 2020'!S65/100)),IF(AND('SEQ Oct 2020'!P65&gt;0,'SEQ Oct 2020'!R65=""&gt;0),IF(($C$64*$C$65&lt;'SEQ Oct 2020'!P65),(0),($C$64*$C$65-'SEQ Oct 2020'!P65)*'SEQ Oct 2020'!Q65/100),0)))</f>
        <v>0</v>
      </c>
      <c r="F87" s="134">
        <f>($C$64*$C$66)*'SEQ Oct 2020'!W65/100</f>
        <v>486.2727272727272</v>
      </c>
      <c r="G87" s="135">
        <f t="shared" si="148"/>
        <v>1970.0945454545451</v>
      </c>
      <c r="H87" s="239">
        <f t="shared" si="149"/>
        <v>7319.8181818181802</v>
      </c>
      <c r="I87" s="239">
        <f t="shared" si="150"/>
        <v>7880.3781818181806</v>
      </c>
      <c r="J87" s="136">
        <f t="shared" si="151"/>
        <v>8668.4159999999993</v>
      </c>
      <c r="K87" s="137">
        <f>'SEQ Oct 2020'!BB65</f>
        <v>0</v>
      </c>
      <c r="L87" s="137">
        <f>'SEQ Oct 2020'!BC65</f>
        <v>0</v>
      </c>
      <c r="M87" s="137">
        <f>'SEQ Oct 2020'!BD65</f>
        <v>0</v>
      </c>
      <c r="N87" s="137">
        <f>'SEQ Oct 2020'!BE65</f>
        <v>0</v>
      </c>
      <c r="O87" s="144" t="str">
        <f t="shared" si="152"/>
        <v>No discount</v>
      </c>
      <c r="P87" s="226" t="str">
        <f t="shared" si="153"/>
        <v>Exclusive</v>
      </c>
      <c r="Q87" s="240">
        <f t="shared" si="154"/>
        <v>7880.3781818181806</v>
      </c>
      <c r="R87" s="240">
        <f t="shared" si="155"/>
        <v>7880.3781818181806</v>
      </c>
      <c r="S87" s="136">
        <f t="shared" si="156"/>
        <v>8668.4159999999993</v>
      </c>
      <c r="T87" s="136">
        <f t="shared" si="157"/>
        <v>8668.4159999999993</v>
      </c>
      <c r="U87" s="160">
        <f>'SEQ Oct 2020'!BL65</f>
        <v>0</v>
      </c>
      <c r="V87" s="161" t="str">
        <f>'SEQ Oct 2020'!BM65</f>
        <v>n</v>
      </c>
      <c r="W87" s="268"/>
      <c r="X87" s="268"/>
      <c r="Y87" s="268"/>
      <c r="Z87" s="268"/>
      <c r="AA87" s="268"/>
      <c r="AB87" s="268"/>
      <c r="AC87" s="268"/>
      <c r="AD87" s="268"/>
      <c r="AE87" s="268"/>
      <c r="AF87" s="268"/>
      <c r="AG87" s="268"/>
      <c r="AH87" s="268"/>
      <c r="AI87" s="268"/>
      <c r="AJ87" s="268"/>
      <c r="AK87" s="268"/>
      <c r="AL87" s="268"/>
      <c r="AM87" s="268"/>
      <c r="AN87" s="268"/>
      <c r="AO87" s="268"/>
      <c r="AP87" s="268"/>
      <c r="AQ87" s="268"/>
      <c r="AR87" s="268"/>
      <c r="AS87" s="268"/>
      <c r="AT87" s="268"/>
      <c r="AU87" s="268"/>
      <c r="AV87" s="268"/>
      <c r="AW87" s="268"/>
      <c r="AX87" s="268"/>
      <c r="AY87" s="268"/>
    </row>
    <row r="88" spans="1:51" x14ac:dyDescent="0.15">
      <c r="A88" s="131" t="str">
        <f>'SEQ Oct 2020'!K66</f>
        <v>ReAmped Energy</v>
      </c>
      <c r="B88" s="132" t="str">
        <f>'SEQ Oct 2020'!L66</f>
        <v>Reamped Business</v>
      </c>
      <c r="C88" s="133">
        <f>IF('SEQ Oct 2020'!BP66=0,91*'SEQ Oct 2020'!M66/100,(91*'SEQ Oct 2020'!M66/100)+'SEQ Oct 2020'!BP66/4)</f>
        <v>96.63372727272727</v>
      </c>
      <c r="D88" s="133">
        <f>IF('SEQ Oct 2020'!O66="",$C$64*$C$65*'SEQ Oct 2020'!N66/100,IF($C$64*$C$65&gt;='SEQ Oct 2020'!P66,('SEQ Oct 2020'!P66*'SEQ Oct 2020'!N66/100),($C$64*$C$65*'SEQ Oct 2020'!N66/100)))</f>
        <v>727.68181818181813</v>
      </c>
      <c r="E88" s="133">
        <f>IF(AND('SEQ Oct 2020'!R66&gt;0,'SEQ Oct 2020'!T66&gt;0),IF(($C$64*$C$65&lt;'SEQ Oct 2020'!T66),(0),($C$64*$C$65-'SEQ Oct 2020'!T66)*'SEQ Oct 2020'!U66/100),IF(AND('SEQ Oct 2020'!R66&gt;0,'SEQ Oct 2020'!T66=""),IF(($C$64*$C$65&lt;'SEQ Oct 2020'!R66+'SEQ Oct 2020'!P66),(0),(($C$64*$C$65-('SEQ Oct 2020'!R66+'SEQ Oct 2020'!P66))*'SEQ Oct 2020'!S66/100)),IF(AND('SEQ Oct 2020'!P66&gt;0,'SEQ Oct 2020'!R66=""&gt;0),IF(($C$64*$C$65&lt;'SEQ Oct 2020'!P66),(0),($C$64*$C$65-'SEQ Oct 2020'!P66)*'SEQ Oct 2020'!Q66/100),0)))</f>
        <v>0</v>
      </c>
      <c r="F88" s="134">
        <f>($C$64*$C$66)*'SEQ Oct 2020'!W66/100</f>
        <v>285.95454545454544</v>
      </c>
      <c r="G88" s="135">
        <f t="shared" si="148"/>
        <v>1110.2700909090909</v>
      </c>
      <c r="H88" s="239">
        <f t="shared" si="149"/>
        <v>4054.5454545454545</v>
      </c>
      <c r="I88" s="239">
        <f t="shared" si="150"/>
        <v>4441.0803636363635</v>
      </c>
      <c r="J88" s="136">
        <f t="shared" si="151"/>
        <v>4885.1884</v>
      </c>
      <c r="K88" s="137">
        <f>'SEQ Oct 2020'!BB66</f>
        <v>0</v>
      </c>
      <c r="L88" s="137">
        <f>'SEQ Oct 2020'!BC66</f>
        <v>0</v>
      </c>
      <c r="M88" s="137">
        <f>'SEQ Oct 2020'!BD66</f>
        <v>0</v>
      </c>
      <c r="N88" s="137">
        <f>'SEQ Oct 2020'!BE66</f>
        <v>0</v>
      </c>
      <c r="O88" s="144" t="str">
        <f t="shared" si="152"/>
        <v>No discount</v>
      </c>
      <c r="P88" s="226" t="str">
        <f t="shared" si="153"/>
        <v>Exclusive</v>
      </c>
      <c r="Q88" s="240">
        <f t="shared" si="154"/>
        <v>4441.0803636363635</v>
      </c>
      <c r="R88" s="240">
        <f t="shared" si="155"/>
        <v>4441.0803636363635</v>
      </c>
      <c r="S88" s="136">
        <f t="shared" si="156"/>
        <v>4885.1884</v>
      </c>
      <c r="T88" s="136">
        <f t="shared" si="157"/>
        <v>4885.1884</v>
      </c>
      <c r="U88" s="160">
        <f>'SEQ Oct 2020'!BL66</f>
        <v>0</v>
      </c>
      <c r="V88" s="161" t="str">
        <f>'SEQ Oct 2020'!BM66</f>
        <v>n</v>
      </c>
      <c r="W88" s="268"/>
      <c r="X88" s="268"/>
      <c r="Y88" s="268"/>
      <c r="Z88" s="268"/>
      <c r="AA88" s="268"/>
      <c r="AB88" s="268"/>
      <c r="AC88" s="268"/>
      <c r="AD88" s="268"/>
      <c r="AE88" s="268"/>
      <c r="AF88" s="268"/>
      <c r="AG88" s="268"/>
      <c r="AH88" s="268"/>
      <c r="AI88" s="268"/>
      <c r="AJ88" s="268"/>
      <c r="AK88" s="268"/>
      <c r="AL88" s="268"/>
      <c r="AM88" s="268"/>
      <c r="AN88" s="268"/>
      <c r="AO88" s="268"/>
      <c r="AP88" s="268"/>
      <c r="AQ88" s="268"/>
      <c r="AR88" s="268"/>
      <c r="AS88" s="268"/>
      <c r="AT88" s="268"/>
      <c r="AU88" s="268"/>
      <c r="AV88" s="268"/>
      <c r="AW88" s="268"/>
      <c r="AX88" s="268"/>
      <c r="AY88" s="268"/>
    </row>
    <row r="89" spans="1:51" ht="15" thickBot="1" x14ac:dyDescent="0.2">
      <c r="A89" s="148" t="str">
        <f>'SEQ Oct 2020'!K67</f>
        <v>Sumo Power</v>
      </c>
      <c r="B89" s="149" t="str">
        <f>'SEQ Oct 2020'!L67</f>
        <v>Freedom Business</v>
      </c>
      <c r="C89" s="166">
        <f>IF('SEQ Oct 2020'!BP67=0,91*'SEQ Oct 2020'!M67/100,(91*'SEQ Oct 2020'!M67/100)+'SEQ Oct 2020'!BP67/4)</f>
        <v>104.65</v>
      </c>
      <c r="D89" s="166">
        <f>IF('SEQ Oct 2020'!O67="",$C$64*$C$65*'SEQ Oct 2020'!N67/100,IF($C$64*$C$65&gt;='SEQ Oct 2020'!P67,('SEQ Oct 2020'!P67*'SEQ Oct 2020'!N67/100),($C$64*$C$65*'SEQ Oct 2020'!N67/100)))</f>
        <v>805</v>
      </c>
      <c r="E89" s="166">
        <f>IF(AND('SEQ Oct 2020'!R67&gt;0,'SEQ Oct 2020'!T67&gt;0),IF(($C$64*$C$65&lt;'SEQ Oct 2020'!T67),(0),($C$64*$C$65-'SEQ Oct 2020'!T67)*'SEQ Oct 2020'!U67/100),IF(AND('SEQ Oct 2020'!R67&gt;0,'SEQ Oct 2020'!T67=""),IF(($C$64*$C$65&lt;'SEQ Oct 2020'!R67+'SEQ Oct 2020'!P67),(0),(($C$64*$C$65-('SEQ Oct 2020'!R67+'SEQ Oct 2020'!P67))*'SEQ Oct 2020'!S67/100)),IF(AND('SEQ Oct 2020'!P67&gt;0,'SEQ Oct 2020'!R67=""&gt;0),IF(($C$64*$C$65&lt;'SEQ Oct 2020'!P67),(0),($C$64*$C$65-'SEQ Oct 2020'!P67)*'SEQ Oct 2020'!Q67/100),0)))</f>
        <v>0</v>
      </c>
      <c r="F89" s="173">
        <f>($C$64*$C$66)*'SEQ Oct 2020'!W67/100</f>
        <v>270</v>
      </c>
      <c r="G89" s="167">
        <f t="shared" ref="G89" si="158">SUM(C89:F89)</f>
        <v>1179.6500000000001</v>
      </c>
      <c r="H89" s="241">
        <f t="shared" ref="H89" si="159">(G89-C89)*4</f>
        <v>4300</v>
      </c>
      <c r="I89" s="241">
        <f t="shared" ref="I89" si="160">G89*4</f>
        <v>4718.6000000000004</v>
      </c>
      <c r="J89" s="168">
        <f t="shared" ref="J89" si="161">I89*1.1</f>
        <v>5190.4600000000009</v>
      </c>
      <c r="K89" s="153">
        <f>'SEQ Oct 2020'!BB67</f>
        <v>0</v>
      </c>
      <c r="L89" s="153">
        <f>'SEQ Oct 2020'!BC67</f>
        <v>0</v>
      </c>
      <c r="M89" s="153">
        <f>'SEQ Oct 2020'!BD67</f>
        <v>0</v>
      </c>
      <c r="N89" s="153">
        <f>'SEQ Oct 2020'!BE67</f>
        <v>0</v>
      </c>
      <c r="O89" s="154" t="str">
        <f t="shared" ref="O89" si="162">IF(SUM(K89:N89)=0,"No discount",IF(K89&gt;0,"Guaranteed off bill",IF(L89&gt;0,"Guaranteed off usage",IF(M89&gt;0,"Pay-on-time off bill","Pay-on-time off usage"))))</f>
        <v>No discount</v>
      </c>
      <c r="P89" s="227" t="str">
        <f t="shared" ref="P89" si="163">IF(OR(A89="Origin Energy",A89="Red Energy",A89="Powershop"),"Inclusive","Exclusive")</f>
        <v>Exclusive</v>
      </c>
      <c r="Q89" s="244">
        <f t="shared" ref="Q89" si="164">IF(AND(O89="Guaranteed off bill",P89="Inclusive"),((I89*1.1)-((I89*1.1)*K89/100))/1.1,IF(AND(O89="Guaranteed off usage",P89="Inclusive"),((I89*1.1)-((H89*1.1)*L89/100))/1.1,IF(AND(O89="Guaranteed off bill",P89="Exclusive"),I89-(I89*K89/100),IF(AND(O89="Guaranteed off usage",P89="Exclusive"),I89-(H89*L89/100),IF(P89="Inclusive",((I89*1.1))/1.1,I89)))))</f>
        <v>4718.6000000000004</v>
      </c>
      <c r="R89" s="244">
        <f t="shared" ref="R89" si="165">IF(AND(O89="Pay-on-time off bill",P89="Inclusive"),((Q89*1.1)-((Q89*1.1)*M89/100))/1.1,IF(AND(O89="Pay-on-time off usage",P89="Inclusive"),((Q89*1.1)-((H89*1.1)*N89/100))/1.1,IF(AND(O89="Pay-on-time off bill",P89="Exclusive"),Q89-(Q89*M89/100),IF(AND(O89="Pay-on-time off usage",P89="Exclusive"),Q89-(H89*N89/100),IF(P89="Inclusive",((Q89*1.1))/1.1,Q89)))))</f>
        <v>4718.6000000000004</v>
      </c>
      <c r="S89" s="168">
        <f t="shared" ref="S89" si="166">Q89*1.1</f>
        <v>5190.4600000000009</v>
      </c>
      <c r="T89" s="168">
        <f t="shared" ref="T89" si="167">R89*1.1</f>
        <v>5190.4600000000009</v>
      </c>
      <c r="U89" s="170">
        <f>'SEQ Oct 2020'!BL67</f>
        <v>0</v>
      </c>
      <c r="V89" s="165" t="str">
        <f>'SEQ Oct 2020'!BM67</f>
        <v>n</v>
      </c>
      <c r="W89" s="268"/>
      <c r="X89" s="268"/>
      <c r="Y89" s="268"/>
      <c r="Z89" s="268"/>
      <c r="AA89" s="268"/>
      <c r="AB89" s="268"/>
      <c r="AC89" s="268"/>
      <c r="AD89" s="268"/>
      <c r="AE89" s="268"/>
      <c r="AF89" s="268"/>
      <c r="AG89" s="268"/>
      <c r="AH89" s="268"/>
      <c r="AI89" s="268"/>
      <c r="AJ89" s="268"/>
      <c r="AK89" s="268"/>
      <c r="AL89" s="268"/>
      <c r="AM89" s="268"/>
      <c r="AN89" s="268"/>
      <c r="AO89" s="268"/>
      <c r="AP89" s="268"/>
      <c r="AQ89" s="268"/>
      <c r="AR89" s="268"/>
      <c r="AS89" s="268"/>
      <c r="AT89" s="268"/>
      <c r="AU89" s="268"/>
      <c r="AV89" s="268"/>
      <c r="AW89" s="268"/>
      <c r="AX89" s="268"/>
      <c r="AY89" s="268"/>
    </row>
    <row r="90" spans="1:51" x14ac:dyDescent="0.15">
      <c r="W90" s="268"/>
      <c r="X90" s="268"/>
      <c r="Y90" s="268"/>
      <c r="Z90" s="268"/>
      <c r="AA90" s="268"/>
      <c r="AB90" s="268"/>
      <c r="AC90" s="268"/>
      <c r="AD90" s="268"/>
      <c r="AE90" s="268"/>
      <c r="AF90" s="268"/>
      <c r="AG90" s="268"/>
      <c r="AH90" s="268"/>
      <c r="AI90" s="268"/>
      <c r="AJ90" s="268"/>
      <c r="AK90" s="268"/>
      <c r="AL90" s="268"/>
      <c r="AM90" s="268"/>
      <c r="AN90" s="268"/>
      <c r="AO90" s="268"/>
      <c r="AP90" s="268"/>
      <c r="AQ90" s="268"/>
      <c r="AR90" s="268"/>
      <c r="AS90" s="268"/>
      <c r="AT90" s="268"/>
      <c r="AU90" s="268"/>
      <c r="AV90" s="268"/>
      <c r="AW90" s="268"/>
      <c r="AX90" s="268"/>
      <c r="AY90" s="268"/>
    </row>
    <row r="91" spans="1:51" x14ac:dyDescent="0.15">
      <c r="W91" s="268"/>
      <c r="X91" s="268"/>
      <c r="Y91" s="268"/>
      <c r="Z91" s="268"/>
      <c r="AA91" s="268"/>
      <c r="AB91" s="268"/>
      <c r="AC91" s="268"/>
      <c r="AD91" s="268"/>
      <c r="AE91" s="268"/>
      <c r="AF91" s="268"/>
      <c r="AG91" s="268"/>
      <c r="AH91" s="268"/>
      <c r="AI91" s="268"/>
      <c r="AJ91" s="268"/>
      <c r="AK91" s="268"/>
      <c r="AL91" s="268"/>
      <c r="AM91" s="268"/>
      <c r="AN91" s="268"/>
      <c r="AO91" s="268"/>
      <c r="AP91" s="268"/>
      <c r="AQ91" s="268"/>
      <c r="AR91" s="268"/>
      <c r="AS91" s="268"/>
      <c r="AT91" s="268"/>
      <c r="AU91" s="268"/>
      <c r="AV91" s="268"/>
      <c r="AW91" s="268"/>
      <c r="AX91" s="268"/>
      <c r="AY91" s="268"/>
    </row>
    <row r="92" spans="1:51" x14ac:dyDescent="0.15">
      <c r="W92" s="268"/>
      <c r="X92" s="268"/>
      <c r="Y92" s="268"/>
      <c r="Z92" s="268"/>
      <c r="AA92" s="268"/>
      <c r="AB92" s="268"/>
      <c r="AC92" s="268"/>
      <c r="AD92" s="268"/>
      <c r="AE92" s="268"/>
      <c r="AF92" s="268"/>
      <c r="AG92" s="268"/>
      <c r="AH92" s="268"/>
      <c r="AI92" s="268"/>
      <c r="AJ92" s="268"/>
      <c r="AK92" s="268"/>
      <c r="AL92" s="268"/>
      <c r="AM92" s="268"/>
      <c r="AN92" s="268"/>
      <c r="AO92" s="268"/>
      <c r="AP92" s="268"/>
      <c r="AQ92" s="268"/>
      <c r="AR92" s="268"/>
      <c r="AS92" s="268"/>
      <c r="AT92" s="268"/>
      <c r="AU92" s="268"/>
      <c r="AV92" s="268"/>
      <c r="AW92" s="268"/>
      <c r="AX92" s="268"/>
      <c r="AY92" s="268"/>
    </row>
    <row r="93" spans="1:51" x14ac:dyDescent="0.15">
      <c r="W93" s="268"/>
      <c r="X93" s="268"/>
      <c r="Y93" s="268"/>
      <c r="Z93" s="268"/>
      <c r="AA93" s="268"/>
      <c r="AB93" s="268"/>
      <c r="AC93" s="268"/>
      <c r="AD93" s="268"/>
      <c r="AE93" s="268"/>
      <c r="AF93" s="268"/>
      <c r="AG93" s="268"/>
      <c r="AH93" s="268"/>
      <c r="AI93" s="268"/>
      <c r="AJ93" s="268"/>
      <c r="AK93" s="268"/>
      <c r="AL93" s="268"/>
      <c r="AM93" s="268"/>
      <c r="AN93" s="268"/>
      <c r="AO93" s="268"/>
      <c r="AP93" s="268"/>
      <c r="AQ93" s="268"/>
      <c r="AR93" s="268"/>
      <c r="AS93" s="268"/>
      <c r="AT93" s="268"/>
      <c r="AU93" s="268"/>
      <c r="AV93" s="268"/>
      <c r="AW93" s="268"/>
      <c r="AX93" s="268"/>
      <c r="AY93" s="268"/>
    </row>
    <row r="94" spans="1:51" x14ac:dyDescent="0.15">
      <c r="W94" s="268"/>
      <c r="X94" s="268"/>
      <c r="Y94" s="268"/>
      <c r="Z94" s="268"/>
      <c r="AA94" s="268"/>
      <c r="AB94" s="268"/>
      <c r="AC94" s="268"/>
      <c r="AD94" s="268"/>
      <c r="AE94" s="268"/>
      <c r="AF94" s="268"/>
      <c r="AG94" s="268"/>
      <c r="AH94" s="268"/>
      <c r="AI94" s="268"/>
      <c r="AJ94" s="268"/>
      <c r="AK94" s="268"/>
      <c r="AL94" s="268"/>
      <c r="AM94" s="268"/>
      <c r="AN94" s="268"/>
      <c r="AO94" s="268"/>
      <c r="AP94" s="268"/>
      <c r="AQ94" s="268"/>
      <c r="AR94" s="268"/>
      <c r="AS94" s="268"/>
      <c r="AT94" s="268"/>
      <c r="AU94" s="268"/>
      <c r="AV94" s="268"/>
      <c r="AW94" s="268"/>
      <c r="AX94" s="268"/>
      <c r="AY94" s="268"/>
    </row>
    <row r="95" spans="1:51" x14ac:dyDescent="0.15">
      <c r="W95" s="268"/>
      <c r="X95" s="268"/>
      <c r="Y95" s="268"/>
      <c r="Z95" s="268"/>
      <c r="AA95" s="268"/>
      <c r="AB95" s="268"/>
      <c r="AC95" s="268"/>
      <c r="AD95" s="268"/>
      <c r="AE95" s="268"/>
      <c r="AF95" s="268"/>
      <c r="AG95" s="268"/>
      <c r="AH95" s="268"/>
      <c r="AI95" s="268"/>
      <c r="AJ95" s="268"/>
      <c r="AK95" s="268"/>
      <c r="AL95" s="268"/>
      <c r="AM95" s="268"/>
      <c r="AN95" s="268"/>
      <c r="AO95" s="268"/>
      <c r="AP95" s="268"/>
      <c r="AQ95" s="268"/>
      <c r="AR95" s="268"/>
      <c r="AS95" s="268"/>
      <c r="AT95" s="268"/>
      <c r="AU95" s="268"/>
      <c r="AV95" s="268"/>
      <c r="AW95" s="268"/>
      <c r="AX95" s="268"/>
      <c r="AY95" s="268"/>
    </row>
    <row r="96" spans="1:51" x14ac:dyDescent="0.15">
      <c r="W96" s="268"/>
      <c r="X96" s="268"/>
      <c r="Y96" s="268"/>
      <c r="Z96" s="268"/>
      <c r="AA96" s="268"/>
      <c r="AB96" s="268"/>
      <c r="AC96" s="268"/>
      <c r="AD96" s="268"/>
      <c r="AE96" s="268"/>
      <c r="AF96" s="268"/>
      <c r="AG96" s="268"/>
      <c r="AH96" s="268"/>
      <c r="AI96" s="268"/>
      <c r="AJ96" s="268"/>
      <c r="AK96" s="268"/>
      <c r="AL96" s="268"/>
      <c r="AM96" s="268"/>
      <c r="AN96" s="268"/>
      <c r="AO96" s="268"/>
      <c r="AP96" s="268"/>
      <c r="AQ96" s="268"/>
      <c r="AR96" s="268"/>
      <c r="AS96" s="268"/>
      <c r="AT96" s="268"/>
      <c r="AU96" s="268"/>
      <c r="AV96" s="268"/>
      <c r="AW96" s="268"/>
      <c r="AX96" s="268"/>
      <c r="AY96" s="268"/>
    </row>
    <row r="97" spans="23:51" x14ac:dyDescent="0.15">
      <c r="W97" s="268"/>
      <c r="X97" s="268"/>
      <c r="Y97" s="268"/>
      <c r="Z97" s="268"/>
      <c r="AA97" s="268"/>
      <c r="AB97" s="268"/>
      <c r="AC97" s="268"/>
      <c r="AD97" s="268"/>
      <c r="AE97" s="268"/>
      <c r="AF97" s="268"/>
      <c r="AG97" s="268"/>
      <c r="AH97" s="268"/>
      <c r="AI97" s="268"/>
      <c r="AJ97" s="268"/>
      <c r="AK97" s="268"/>
      <c r="AL97" s="268"/>
      <c r="AM97" s="268"/>
      <c r="AN97" s="268"/>
      <c r="AO97" s="268"/>
      <c r="AP97" s="268"/>
      <c r="AQ97" s="268"/>
      <c r="AR97" s="268"/>
      <c r="AS97" s="268"/>
      <c r="AT97" s="268"/>
      <c r="AU97" s="268"/>
      <c r="AV97" s="268"/>
      <c r="AW97" s="268"/>
      <c r="AX97" s="268"/>
      <c r="AY97" s="268"/>
    </row>
    <row r="98" spans="23:51" x14ac:dyDescent="0.15">
      <c r="W98" s="268"/>
      <c r="X98" s="268"/>
      <c r="Y98" s="268"/>
      <c r="Z98" s="268"/>
      <c r="AA98" s="268"/>
      <c r="AB98" s="268"/>
      <c r="AC98" s="268"/>
      <c r="AD98" s="268"/>
      <c r="AE98" s="268"/>
      <c r="AF98" s="268"/>
      <c r="AG98" s="268"/>
      <c r="AH98" s="268"/>
      <c r="AI98" s="268"/>
      <c r="AJ98" s="268"/>
      <c r="AK98" s="268"/>
      <c r="AL98" s="268"/>
      <c r="AM98" s="268"/>
      <c r="AN98" s="268"/>
      <c r="AO98" s="268"/>
      <c r="AP98" s="268"/>
      <c r="AQ98" s="268"/>
      <c r="AR98" s="268"/>
      <c r="AS98" s="268"/>
      <c r="AT98" s="268"/>
      <c r="AU98" s="268"/>
      <c r="AV98" s="268"/>
      <c r="AW98" s="268"/>
      <c r="AX98" s="268"/>
      <c r="AY98" s="268"/>
    </row>
    <row r="99" spans="23:51" x14ac:dyDescent="0.15">
      <c r="W99" s="268"/>
      <c r="X99" s="268"/>
      <c r="Y99" s="268"/>
      <c r="Z99" s="268"/>
      <c r="AA99" s="268"/>
      <c r="AB99" s="268"/>
      <c r="AC99" s="268"/>
      <c r="AD99" s="268"/>
      <c r="AE99" s="268"/>
      <c r="AF99" s="268"/>
      <c r="AG99" s="268"/>
      <c r="AH99" s="268"/>
      <c r="AI99" s="268"/>
      <c r="AJ99" s="268"/>
      <c r="AK99" s="268"/>
      <c r="AL99" s="268"/>
      <c r="AM99" s="268"/>
      <c r="AN99" s="268"/>
      <c r="AO99" s="268"/>
      <c r="AP99" s="268"/>
      <c r="AQ99" s="268"/>
      <c r="AR99" s="268"/>
      <c r="AS99" s="268"/>
      <c r="AT99" s="268"/>
      <c r="AU99" s="268"/>
      <c r="AV99" s="268"/>
      <c r="AW99" s="268"/>
      <c r="AX99" s="268"/>
      <c r="AY99" s="268"/>
    </row>
    <row r="100" spans="23:51" x14ac:dyDescent="0.15">
      <c r="W100" s="268"/>
      <c r="X100" s="268"/>
      <c r="Y100" s="268"/>
      <c r="Z100" s="268"/>
      <c r="AA100" s="268"/>
      <c r="AB100" s="268"/>
      <c r="AC100" s="268"/>
      <c r="AD100" s="268"/>
      <c r="AE100" s="268"/>
      <c r="AF100" s="268"/>
      <c r="AG100" s="268"/>
      <c r="AH100" s="268"/>
      <c r="AI100" s="268"/>
      <c r="AJ100" s="268"/>
      <c r="AK100" s="268"/>
      <c r="AL100" s="268"/>
      <c r="AM100" s="268"/>
      <c r="AN100" s="268"/>
      <c r="AO100" s="268"/>
      <c r="AP100" s="268"/>
      <c r="AQ100" s="268"/>
      <c r="AR100" s="268"/>
      <c r="AS100" s="268"/>
      <c r="AT100" s="268"/>
      <c r="AU100" s="268"/>
      <c r="AV100" s="268"/>
      <c r="AW100" s="268"/>
      <c r="AX100" s="268"/>
      <c r="AY100" s="268"/>
    </row>
    <row r="101" spans="23:51" x14ac:dyDescent="0.15">
      <c r="W101" s="268"/>
      <c r="X101" s="268"/>
      <c r="Y101" s="268"/>
      <c r="Z101" s="268"/>
      <c r="AA101" s="268"/>
      <c r="AB101" s="268"/>
      <c r="AC101" s="268"/>
      <c r="AD101" s="268"/>
      <c r="AE101" s="268"/>
      <c r="AF101" s="268"/>
      <c r="AG101" s="268"/>
      <c r="AH101" s="268"/>
      <c r="AI101" s="268"/>
      <c r="AJ101" s="268"/>
      <c r="AK101" s="268"/>
      <c r="AL101" s="268"/>
      <c r="AM101" s="268"/>
      <c r="AN101" s="268"/>
      <c r="AO101" s="268"/>
      <c r="AP101" s="268"/>
      <c r="AQ101" s="268"/>
      <c r="AR101" s="268"/>
      <c r="AS101" s="268"/>
      <c r="AT101" s="268"/>
      <c r="AU101" s="268"/>
      <c r="AV101" s="268"/>
      <c r="AW101" s="268"/>
      <c r="AX101" s="268"/>
      <c r="AY101" s="268"/>
    </row>
    <row r="102" spans="23:51" x14ac:dyDescent="0.15">
      <c r="W102" s="268"/>
      <c r="X102" s="268"/>
      <c r="Y102" s="268"/>
      <c r="Z102" s="268"/>
      <c r="AA102" s="268"/>
      <c r="AB102" s="268"/>
      <c r="AC102" s="268"/>
      <c r="AD102" s="268"/>
      <c r="AE102" s="268"/>
      <c r="AF102" s="268"/>
      <c r="AG102" s="268"/>
      <c r="AH102" s="268"/>
      <c r="AI102" s="268"/>
      <c r="AJ102" s="268"/>
      <c r="AK102" s="268"/>
      <c r="AL102" s="268"/>
      <c r="AM102" s="268"/>
      <c r="AN102" s="268"/>
      <c r="AO102" s="268"/>
      <c r="AP102" s="268"/>
      <c r="AQ102" s="268"/>
      <c r="AR102" s="268"/>
      <c r="AS102" s="268"/>
      <c r="AT102" s="268"/>
      <c r="AU102" s="268"/>
      <c r="AV102" s="268"/>
      <c r="AW102" s="268"/>
      <c r="AX102" s="268"/>
      <c r="AY102" s="268"/>
    </row>
    <row r="103" spans="23:51" x14ac:dyDescent="0.15">
      <c r="W103" s="268"/>
      <c r="X103" s="268"/>
      <c r="Y103" s="268"/>
      <c r="Z103" s="268"/>
      <c r="AA103" s="268"/>
      <c r="AB103" s="268"/>
      <c r="AC103" s="268"/>
      <c r="AD103" s="268"/>
      <c r="AE103" s="268"/>
      <c r="AF103" s="268"/>
      <c r="AG103" s="268"/>
      <c r="AH103" s="268"/>
      <c r="AI103" s="268"/>
      <c r="AJ103" s="268"/>
      <c r="AK103" s="268"/>
      <c r="AL103" s="268"/>
      <c r="AM103" s="268"/>
      <c r="AN103" s="268"/>
      <c r="AO103" s="268"/>
      <c r="AP103" s="268"/>
      <c r="AQ103" s="268"/>
      <c r="AR103" s="268"/>
      <c r="AS103" s="268"/>
      <c r="AT103" s="268"/>
      <c r="AU103" s="268"/>
      <c r="AV103" s="268"/>
      <c r="AW103" s="268"/>
      <c r="AX103" s="268"/>
      <c r="AY103" s="268"/>
    </row>
    <row r="104" spans="23:51" x14ac:dyDescent="0.15">
      <c r="W104" s="268"/>
      <c r="X104" s="268"/>
      <c r="Y104" s="268"/>
      <c r="Z104" s="268"/>
      <c r="AA104" s="268"/>
      <c r="AB104" s="268"/>
      <c r="AC104" s="268"/>
      <c r="AD104" s="268"/>
      <c r="AE104" s="268"/>
      <c r="AF104" s="268"/>
      <c r="AG104" s="268"/>
      <c r="AH104" s="268"/>
      <c r="AI104" s="268"/>
      <c r="AJ104" s="268"/>
      <c r="AK104" s="268"/>
      <c r="AL104" s="268"/>
      <c r="AM104" s="268"/>
      <c r="AN104" s="268"/>
      <c r="AO104" s="268"/>
      <c r="AP104" s="268"/>
      <c r="AQ104" s="268"/>
      <c r="AR104" s="268"/>
      <c r="AS104" s="268"/>
      <c r="AT104" s="268"/>
      <c r="AU104" s="268"/>
      <c r="AV104" s="268"/>
      <c r="AW104" s="268"/>
      <c r="AX104" s="268"/>
      <c r="AY104" s="268"/>
    </row>
    <row r="105" spans="23:51" x14ac:dyDescent="0.15">
      <c r="W105" s="268"/>
      <c r="X105" s="268"/>
      <c r="Y105" s="268"/>
      <c r="Z105" s="268"/>
      <c r="AA105" s="268"/>
      <c r="AB105" s="268"/>
      <c r="AC105" s="268"/>
      <c r="AD105" s="268"/>
      <c r="AE105" s="268"/>
      <c r="AF105" s="268"/>
      <c r="AG105" s="268"/>
      <c r="AH105" s="268"/>
      <c r="AI105" s="268"/>
      <c r="AJ105" s="268"/>
      <c r="AK105" s="268"/>
      <c r="AL105" s="268"/>
      <c r="AM105" s="268"/>
      <c r="AN105" s="268"/>
      <c r="AO105" s="268"/>
      <c r="AP105" s="268"/>
      <c r="AQ105" s="268"/>
      <c r="AR105" s="268"/>
      <c r="AS105" s="268"/>
      <c r="AT105" s="268"/>
      <c r="AU105" s="268"/>
      <c r="AV105" s="268"/>
      <c r="AW105" s="268"/>
      <c r="AX105" s="268"/>
      <c r="AY105" s="268"/>
    </row>
    <row r="106" spans="23:51" x14ac:dyDescent="0.15">
      <c r="W106" s="268"/>
      <c r="X106" s="268"/>
      <c r="Y106" s="268"/>
      <c r="Z106" s="268"/>
      <c r="AA106" s="268"/>
      <c r="AB106" s="268"/>
      <c r="AC106" s="268"/>
      <c r="AD106" s="268"/>
      <c r="AE106" s="268"/>
      <c r="AF106" s="268"/>
      <c r="AG106" s="268"/>
      <c r="AH106" s="268"/>
      <c r="AI106" s="268"/>
      <c r="AJ106" s="268"/>
      <c r="AK106" s="268"/>
      <c r="AL106" s="268"/>
      <c r="AM106" s="268"/>
      <c r="AN106" s="268"/>
      <c r="AO106" s="268"/>
      <c r="AP106" s="268"/>
      <c r="AQ106" s="268"/>
      <c r="AR106" s="268"/>
      <c r="AS106" s="268"/>
      <c r="AT106" s="268"/>
      <c r="AU106" s="268"/>
      <c r="AV106" s="268"/>
      <c r="AW106" s="268"/>
      <c r="AX106" s="268"/>
      <c r="AY106" s="268"/>
    </row>
    <row r="107" spans="23:51" x14ac:dyDescent="0.15">
      <c r="W107" s="268"/>
      <c r="X107" s="268"/>
      <c r="Y107" s="268"/>
      <c r="Z107" s="268"/>
      <c r="AA107" s="268"/>
      <c r="AB107" s="268"/>
      <c r="AC107" s="268"/>
      <c r="AD107" s="268"/>
      <c r="AE107" s="268"/>
      <c r="AF107" s="268"/>
      <c r="AG107" s="268"/>
      <c r="AH107" s="268"/>
      <c r="AI107" s="268"/>
      <c r="AJ107" s="268"/>
      <c r="AK107" s="268"/>
      <c r="AL107" s="268"/>
      <c r="AM107" s="268"/>
      <c r="AN107" s="268"/>
      <c r="AO107" s="268"/>
      <c r="AP107" s="268"/>
      <c r="AQ107" s="268"/>
      <c r="AR107" s="268"/>
      <c r="AS107" s="268"/>
      <c r="AT107" s="268"/>
      <c r="AU107" s="268"/>
      <c r="AV107" s="268"/>
      <c r="AW107" s="268"/>
      <c r="AX107" s="268"/>
      <c r="AY107" s="268"/>
    </row>
    <row r="108" spans="23:51" x14ac:dyDescent="0.15">
      <c r="W108" s="268"/>
      <c r="X108" s="268"/>
      <c r="Y108" s="268"/>
      <c r="Z108" s="268"/>
      <c r="AA108" s="268"/>
      <c r="AB108" s="268"/>
      <c r="AC108" s="268"/>
      <c r="AD108" s="268"/>
      <c r="AE108" s="268"/>
      <c r="AF108" s="268"/>
      <c r="AG108" s="268"/>
      <c r="AH108" s="268"/>
      <c r="AI108" s="268"/>
      <c r="AJ108" s="268"/>
      <c r="AK108" s="268"/>
      <c r="AL108" s="268"/>
      <c r="AM108" s="268"/>
      <c r="AN108" s="268"/>
      <c r="AO108" s="268"/>
      <c r="AP108" s="268"/>
      <c r="AQ108" s="268"/>
      <c r="AR108" s="268"/>
      <c r="AS108" s="268"/>
      <c r="AT108" s="268"/>
      <c r="AU108" s="268"/>
      <c r="AV108" s="268"/>
      <c r="AW108" s="268"/>
      <c r="AX108" s="268"/>
      <c r="AY108" s="268"/>
    </row>
    <row r="109" spans="23:51" x14ac:dyDescent="0.15">
      <c r="W109" s="268"/>
      <c r="X109" s="268"/>
      <c r="Y109" s="268"/>
      <c r="Z109" s="268"/>
      <c r="AA109" s="268"/>
      <c r="AB109" s="268"/>
      <c r="AC109" s="268"/>
      <c r="AD109" s="268"/>
      <c r="AE109" s="268"/>
      <c r="AF109" s="268"/>
      <c r="AG109" s="268"/>
      <c r="AH109" s="268"/>
      <c r="AI109" s="268"/>
      <c r="AJ109" s="268"/>
      <c r="AK109" s="268"/>
      <c r="AL109" s="268"/>
      <c r="AM109" s="268"/>
      <c r="AN109" s="268"/>
      <c r="AO109" s="268"/>
      <c r="AP109" s="268"/>
      <c r="AQ109" s="268"/>
      <c r="AR109" s="268"/>
      <c r="AS109" s="268"/>
      <c r="AT109" s="268"/>
      <c r="AU109" s="268"/>
      <c r="AV109" s="268"/>
      <c r="AW109" s="268"/>
      <c r="AX109" s="268"/>
      <c r="AY109" s="268"/>
    </row>
    <row r="110" spans="23:51" x14ac:dyDescent="0.15">
      <c r="W110" s="268"/>
      <c r="X110" s="268"/>
      <c r="Y110" s="268"/>
      <c r="Z110" s="268"/>
      <c r="AA110" s="268"/>
      <c r="AB110" s="268"/>
      <c r="AC110" s="268"/>
      <c r="AD110" s="268"/>
      <c r="AE110" s="268"/>
      <c r="AF110" s="268"/>
      <c r="AG110" s="268"/>
      <c r="AH110" s="268"/>
      <c r="AI110" s="268"/>
      <c r="AJ110" s="268"/>
      <c r="AK110" s="268"/>
      <c r="AL110" s="268"/>
      <c r="AM110" s="268"/>
      <c r="AN110" s="268"/>
      <c r="AO110" s="268"/>
      <c r="AP110" s="268"/>
      <c r="AQ110" s="268"/>
      <c r="AR110" s="268"/>
      <c r="AS110" s="268"/>
      <c r="AT110" s="268"/>
      <c r="AU110" s="268"/>
      <c r="AV110" s="268"/>
      <c r="AW110" s="268"/>
      <c r="AX110" s="268"/>
      <c r="AY110" s="268"/>
    </row>
    <row r="111" spans="23:51" x14ac:dyDescent="0.15">
      <c r="W111" s="268"/>
      <c r="X111" s="268"/>
      <c r="Y111" s="268"/>
      <c r="Z111" s="268"/>
      <c r="AA111" s="268"/>
      <c r="AB111" s="268"/>
      <c r="AC111" s="268"/>
      <c r="AD111" s="268"/>
      <c r="AE111" s="268"/>
      <c r="AF111" s="268"/>
      <c r="AG111" s="268"/>
      <c r="AH111" s="268"/>
      <c r="AI111" s="268"/>
      <c r="AJ111" s="268"/>
      <c r="AK111" s="268"/>
      <c r="AL111" s="268"/>
      <c r="AM111" s="268"/>
      <c r="AN111" s="268"/>
      <c r="AO111" s="268"/>
      <c r="AP111" s="268"/>
      <c r="AQ111" s="268"/>
      <c r="AR111" s="268"/>
      <c r="AS111" s="268"/>
      <c r="AT111" s="268"/>
      <c r="AU111" s="268"/>
      <c r="AV111" s="268"/>
      <c r="AW111" s="268"/>
      <c r="AX111" s="268"/>
      <c r="AY111" s="268"/>
    </row>
    <row r="112" spans="23:51" x14ac:dyDescent="0.15">
      <c r="W112" s="268"/>
      <c r="X112" s="268"/>
      <c r="Y112" s="268"/>
      <c r="Z112" s="268"/>
      <c r="AA112" s="268"/>
      <c r="AB112" s="268"/>
      <c r="AC112" s="268"/>
      <c r="AD112" s="268"/>
      <c r="AE112" s="268"/>
      <c r="AF112" s="268"/>
      <c r="AG112" s="268"/>
      <c r="AH112" s="268"/>
      <c r="AI112" s="268"/>
      <c r="AJ112" s="268"/>
      <c r="AK112" s="268"/>
      <c r="AL112" s="268"/>
      <c r="AM112" s="268"/>
      <c r="AN112" s="268"/>
      <c r="AO112" s="268"/>
      <c r="AP112" s="268"/>
      <c r="AQ112" s="268"/>
      <c r="AR112" s="268"/>
      <c r="AS112" s="268"/>
      <c r="AT112" s="268"/>
      <c r="AU112" s="268"/>
      <c r="AV112" s="268"/>
      <c r="AW112" s="268"/>
      <c r="AX112" s="268"/>
      <c r="AY112" s="268"/>
    </row>
    <row r="113" spans="23:51" x14ac:dyDescent="0.15">
      <c r="W113" s="268"/>
      <c r="X113" s="268"/>
      <c r="Y113" s="268"/>
      <c r="Z113" s="268"/>
      <c r="AA113" s="268"/>
      <c r="AB113" s="268"/>
      <c r="AC113" s="268"/>
      <c r="AD113" s="268"/>
      <c r="AE113" s="268"/>
      <c r="AF113" s="268"/>
      <c r="AG113" s="268"/>
      <c r="AH113" s="268"/>
      <c r="AI113" s="268"/>
      <c r="AJ113" s="268"/>
      <c r="AK113" s="268"/>
      <c r="AL113" s="268"/>
      <c r="AM113" s="268"/>
      <c r="AN113" s="268"/>
      <c r="AO113" s="268"/>
      <c r="AP113" s="268"/>
      <c r="AQ113" s="268"/>
      <c r="AR113" s="268"/>
      <c r="AS113" s="268"/>
      <c r="AT113" s="268"/>
      <c r="AU113" s="268"/>
      <c r="AV113" s="268"/>
      <c r="AW113" s="268"/>
      <c r="AX113" s="268"/>
      <c r="AY113" s="268"/>
    </row>
    <row r="114" spans="23:51" x14ac:dyDescent="0.15">
      <c r="W114" s="268"/>
      <c r="X114" s="268"/>
      <c r="Y114" s="268"/>
      <c r="Z114" s="268"/>
      <c r="AA114" s="268"/>
      <c r="AB114" s="268"/>
      <c r="AC114" s="268"/>
      <c r="AD114" s="268"/>
      <c r="AE114" s="268"/>
      <c r="AF114" s="268"/>
      <c r="AG114" s="268"/>
      <c r="AH114" s="268"/>
      <c r="AI114" s="268"/>
      <c r="AJ114" s="268"/>
      <c r="AK114" s="268"/>
      <c r="AL114" s="268"/>
      <c r="AM114" s="268"/>
      <c r="AN114" s="268"/>
      <c r="AO114" s="268"/>
      <c r="AP114" s="268"/>
      <c r="AQ114" s="268"/>
      <c r="AR114" s="268"/>
      <c r="AS114" s="268"/>
      <c r="AT114" s="268"/>
      <c r="AU114" s="268"/>
      <c r="AV114" s="268"/>
      <c r="AW114" s="268"/>
      <c r="AX114" s="268"/>
      <c r="AY114" s="268"/>
    </row>
    <row r="115" spans="23:51" x14ac:dyDescent="0.15">
      <c r="W115" s="268"/>
      <c r="X115" s="268"/>
      <c r="Y115" s="268"/>
      <c r="Z115" s="268"/>
      <c r="AA115" s="268"/>
      <c r="AB115" s="268"/>
      <c r="AC115" s="268"/>
      <c r="AD115" s="268"/>
      <c r="AE115" s="268"/>
      <c r="AF115" s="268"/>
      <c r="AG115" s="268"/>
      <c r="AH115" s="268"/>
      <c r="AI115" s="268"/>
      <c r="AJ115" s="268"/>
      <c r="AK115" s="268"/>
      <c r="AL115" s="268"/>
      <c r="AM115" s="268"/>
      <c r="AN115" s="268"/>
      <c r="AO115" s="268"/>
      <c r="AP115" s="268"/>
      <c r="AQ115" s="268"/>
      <c r="AR115" s="268"/>
      <c r="AS115" s="268"/>
      <c r="AT115" s="268"/>
      <c r="AU115" s="268"/>
      <c r="AV115" s="268"/>
      <c r="AW115" s="268"/>
      <c r="AX115" s="268"/>
      <c r="AY115" s="268"/>
    </row>
    <row r="116" spans="23:51" x14ac:dyDescent="0.15">
      <c r="W116" s="268"/>
      <c r="X116" s="268"/>
      <c r="Y116" s="268"/>
      <c r="Z116" s="268"/>
      <c r="AA116" s="268"/>
      <c r="AB116" s="268"/>
      <c r="AC116" s="268"/>
      <c r="AD116" s="268"/>
      <c r="AE116" s="268"/>
      <c r="AF116" s="268"/>
      <c r="AG116" s="268"/>
      <c r="AH116" s="268"/>
      <c r="AI116" s="268"/>
      <c r="AJ116" s="268"/>
      <c r="AK116" s="268"/>
      <c r="AL116" s="268"/>
      <c r="AM116" s="268"/>
      <c r="AN116" s="268"/>
      <c r="AO116" s="268"/>
      <c r="AP116" s="268"/>
      <c r="AQ116" s="268"/>
      <c r="AR116" s="268"/>
      <c r="AS116" s="268"/>
      <c r="AT116" s="268"/>
      <c r="AU116" s="268"/>
      <c r="AV116" s="268"/>
      <c r="AW116" s="268"/>
      <c r="AX116" s="268"/>
      <c r="AY116" s="268"/>
    </row>
    <row r="117" spans="23:51" x14ac:dyDescent="0.15">
      <c r="W117" s="268"/>
      <c r="X117" s="268"/>
      <c r="Y117" s="268"/>
      <c r="Z117" s="268"/>
      <c r="AA117" s="268"/>
      <c r="AB117" s="268"/>
      <c r="AC117" s="268"/>
      <c r="AD117" s="268"/>
      <c r="AE117" s="268"/>
      <c r="AF117" s="268"/>
      <c r="AG117" s="268"/>
      <c r="AH117" s="268"/>
      <c r="AI117" s="268"/>
      <c r="AJ117" s="268"/>
      <c r="AK117" s="268"/>
      <c r="AL117" s="268"/>
      <c r="AM117" s="268"/>
      <c r="AN117" s="268"/>
      <c r="AO117" s="268"/>
      <c r="AP117" s="268"/>
      <c r="AQ117" s="268"/>
      <c r="AR117" s="268"/>
      <c r="AS117" s="268"/>
      <c r="AT117" s="268"/>
      <c r="AU117" s="268"/>
      <c r="AV117" s="268"/>
      <c r="AW117" s="268"/>
      <c r="AX117" s="268"/>
      <c r="AY117" s="268"/>
    </row>
    <row r="118" spans="23:51" x14ac:dyDescent="0.15">
      <c r="W118" s="268"/>
      <c r="X118" s="268"/>
      <c r="Y118" s="268"/>
      <c r="Z118" s="268"/>
      <c r="AA118" s="268"/>
      <c r="AB118" s="268"/>
      <c r="AC118" s="268"/>
      <c r="AD118" s="268"/>
      <c r="AE118" s="268"/>
      <c r="AF118" s="268"/>
      <c r="AG118" s="268"/>
      <c r="AH118" s="268"/>
      <c r="AI118" s="268"/>
      <c r="AJ118" s="268"/>
      <c r="AK118" s="268"/>
      <c r="AL118" s="268"/>
      <c r="AM118" s="268"/>
      <c r="AN118" s="268"/>
      <c r="AO118" s="268"/>
      <c r="AP118" s="268"/>
      <c r="AQ118" s="268"/>
      <c r="AR118" s="268"/>
      <c r="AS118" s="268"/>
      <c r="AT118" s="268"/>
      <c r="AU118" s="268"/>
      <c r="AV118" s="268"/>
      <c r="AW118" s="268"/>
      <c r="AX118" s="268"/>
      <c r="AY118" s="268"/>
    </row>
    <row r="119" spans="23:51" x14ac:dyDescent="0.15">
      <c r="W119" s="268"/>
      <c r="X119" s="268"/>
      <c r="Y119" s="268"/>
      <c r="Z119" s="268"/>
      <c r="AA119" s="268"/>
      <c r="AB119" s="268"/>
      <c r="AC119" s="268"/>
      <c r="AD119" s="268"/>
      <c r="AE119" s="268"/>
      <c r="AF119" s="268"/>
      <c r="AG119" s="268"/>
      <c r="AH119" s="268"/>
      <c r="AI119" s="268"/>
      <c r="AJ119" s="268"/>
      <c r="AK119" s="268"/>
      <c r="AL119" s="268"/>
      <c r="AM119" s="268"/>
      <c r="AN119" s="268"/>
      <c r="AO119" s="268"/>
      <c r="AP119" s="268"/>
      <c r="AQ119" s="268"/>
      <c r="AR119" s="268"/>
      <c r="AS119" s="268"/>
      <c r="AT119" s="268"/>
      <c r="AU119" s="268"/>
      <c r="AV119" s="268"/>
      <c r="AW119" s="268"/>
      <c r="AX119" s="268"/>
      <c r="AY119" s="268"/>
    </row>
    <row r="120" spans="23:51" x14ac:dyDescent="0.15">
      <c r="W120" s="268"/>
      <c r="X120" s="268"/>
      <c r="Y120" s="268"/>
      <c r="Z120" s="268"/>
      <c r="AA120" s="268"/>
      <c r="AB120" s="268"/>
      <c r="AC120" s="268"/>
      <c r="AD120" s="268"/>
      <c r="AE120" s="268"/>
      <c r="AF120" s="268"/>
      <c r="AG120" s="268"/>
      <c r="AH120" s="268"/>
      <c r="AI120" s="268"/>
      <c r="AJ120" s="268"/>
      <c r="AK120" s="268"/>
      <c r="AL120" s="268"/>
      <c r="AM120" s="268"/>
      <c r="AN120" s="268"/>
      <c r="AO120" s="268"/>
      <c r="AP120" s="268"/>
      <c r="AQ120" s="268"/>
      <c r="AR120" s="268"/>
      <c r="AS120" s="268"/>
      <c r="AT120" s="268"/>
      <c r="AU120" s="268"/>
      <c r="AV120" s="268"/>
      <c r="AW120" s="268"/>
      <c r="AX120" s="268"/>
      <c r="AY120" s="268"/>
    </row>
    <row r="121" spans="23:51" x14ac:dyDescent="0.15">
      <c r="W121" s="268"/>
      <c r="X121" s="268"/>
      <c r="Y121" s="268"/>
      <c r="Z121" s="268"/>
      <c r="AA121" s="268"/>
      <c r="AB121" s="268"/>
      <c r="AC121" s="268"/>
      <c r="AD121" s="268"/>
      <c r="AE121" s="268"/>
      <c r="AF121" s="268"/>
      <c r="AG121" s="268"/>
      <c r="AH121" s="268"/>
      <c r="AI121" s="268"/>
      <c r="AJ121" s="268"/>
      <c r="AK121" s="268"/>
      <c r="AL121" s="268"/>
      <c r="AM121" s="268"/>
      <c r="AN121" s="268"/>
      <c r="AO121" s="268"/>
      <c r="AP121" s="268"/>
      <c r="AQ121" s="268"/>
      <c r="AR121" s="268"/>
      <c r="AS121" s="268"/>
      <c r="AT121" s="268"/>
      <c r="AU121" s="268"/>
      <c r="AV121" s="268"/>
      <c r="AW121" s="268"/>
      <c r="AX121" s="268"/>
      <c r="AY121" s="268"/>
    </row>
    <row r="122" spans="23:51" x14ac:dyDescent="0.15">
      <c r="W122" s="268"/>
      <c r="X122" s="268"/>
      <c r="Y122" s="268"/>
      <c r="Z122" s="268"/>
      <c r="AA122" s="268"/>
      <c r="AB122" s="268"/>
      <c r="AC122" s="268"/>
      <c r="AD122" s="268"/>
      <c r="AE122" s="268"/>
      <c r="AF122" s="268"/>
      <c r="AG122" s="268"/>
      <c r="AH122" s="268"/>
      <c r="AI122" s="268"/>
      <c r="AJ122" s="268"/>
      <c r="AK122" s="268"/>
      <c r="AL122" s="268"/>
      <c r="AM122" s="268"/>
      <c r="AN122" s="268"/>
      <c r="AO122" s="268"/>
      <c r="AP122" s="268"/>
      <c r="AQ122" s="268"/>
      <c r="AR122" s="268"/>
      <c r="AS122" s="268"/>
      <c r="AT122" s="268"/>
      <c r="AU122" s="268"/>
      <c r="AV122" s="268"/>
      <c r="AW122" s="268"/>
      <c r="AX122" s="268"/>
      <c r="AY122" s="268"/>
    </row>
    <row r="123" spans="23:51" x14ac:dyDescent="0.15">
      <c r="W123" s="268"/>
      <c r="X123" s="268"/>
      <c r="Y123" s="268"/>
      <c r="Z123" s="268"/>
      <c r="AA123" s="268"/>
      <c r="AB123" s="268"/>
      <c r="AC123" s="268"/>
      <c r="AD123" s="268"/>
      <c r="AE123" s="268"/>
      <c r="AF123" s="268"/>
      <c r="AG123" s="268"/>
      <c r="AH123" s="268"/>
      <c r="AI123" s="268"/>
      <c r="AJ123" s="268"/>
      <c r="AK123" s="268"/>
      <c r="AL123" s="268"/>
      <c r="AM123" s="268"/>
      <c r="AN123" s="268"/>
      <c r="AO123" s="268"/>
      <c r="AP123" s="268"/>
      <c r="AQ123" s="268"/>
      <c r="AR123" s="268"/>
      <c r="AS123" s="268"/>
      <c r="AT123" s="268"/>
      <c r="AU123" s="268"/>
      <c r="AV123" s="268"/>
      <c r="AW123" s="268"/>
      <c r="AX123" s="268"/>
      <c r="AY123" s="268"/>
    </row>
    <row r="124" spans="23:51" x14ac:dyDescent="0.15">
      <c r="W124" s="268"/>
      <c r="X124" s="268"/>
      <c r="Y124" s="268"/>
      <c r="Z124" s="268"/>
      <c r="AA124" s="268"/>
      <c r="AB124" s="268"/>
      <c r="AC124" s="268"/>
      <c r="AD124" s="268"/>
      <c r="AE124" s="268"/>
      <c r="AF124" s="268"/>
      <c r="AG124" s="268"/>
      <c r="AH124" s="268"/>
      <c r="AI124" s="268"/>
      <c r="AJ124" s="268"/>
      <c r="AK124" s="268"/>
      <c r="AL124" s="268"/>
      <c r="AM124" s="268"/>
      <c r="AN124" s="268"/>
      <c r="AO124" s="268"/>
      <c r="AP124" s="268"/>
      <c r="AQ124" s="268"/>
      <c r="AR124" s="268"/>
      <c r="AS124" s="268"/>
      <c r="AT124" s="268"/>
      <c r="AU124" s="268"/>
      <c r="AV124" s="268"/>
      <c r="AW124" s="268"/>
      <c r="AX124" s="268"/>
      <c r="AY124" s="268"/>
    </row>
    <row r="125" spans="23:51" x14ac:dyDescent="0.15">
      <c r="W125" s="268"/>
      <c r="X125" s="268"/>
      <c r="Y125" s="268"/>
      <c r="Z125" s="268"/>
      <c r="AA125" s="268"/>
      <c r="AB125" s="268"/>
      <c r="AC125" s="268"/>
      <c r="AD125" s="268"/>
      <c r="AE125" s="268"/>
      <c r="AF125" s="268"/>
      <c r="AG125" s="268"/>
      <c r="AH125" s="268"/>
      <c r="AI125" s="268"/>
      <c r="AJ125" s="268"/>
      <c r="AK125" s="268"/>
      <c r="AL125" s="268"/>
      <c r="AM125" s="268"/>
      <c r="AN125" s="268"/>
      <c r="AO125" s="268"/>
      <c r="AP125" s="268"/>
      <c r="AQ125" s="268"/>
      <c r="AR125" s="268"/>
      <c r="AS125" s="268"/>
      <c r="AT125" s="268"/>
      <c r="AU125" s="268"/>
      <c r="AV125" s="268"/>
      <c r="AW125" s="268"/>
      <c r="AX125" s="268"/>
      <c r="AY125" s="268"/>
    </row>
    <row r="126" spans="23:51" x14ac:dyDescent="0.15">
      <c r="W126" s="268"/>
      <c r="X126" s="268"/>
      <c r="Y126" s="268"/>
      <c r="Z126" s="268"/>
      <c r="AA126" s="268"/>
      <c r="AB126" s="268"/>
      <c r="AC126" s="268"/>
      <c r="AD126" s="268"/>
      <c r="AE126" s="268"/>
      <c r="AF126" s="268"/>
      <c r="AG126" s="268"/>
      <c r="AH126" s="268"/>
      <c r="AI126" s="268"/>
      <c r="AJ126" s="268"/>
      <c r="AK126" s="268"/>
      <c r="AL126" s="268"/>
      <c r="AM126" s="268"/>
      <c r="AN126" s="268"/>
      <c r="AO126" s="268"/>
      <c r="AP126" s="268"/>
      <c r="AQ126" s="268"/>
      <c r="AR126" s="268"/>
      <c r="AS126" s="268"/>
      <c r="AT126" s="268"/>
      <c r="AU126" s="268"/>
      <c r="AV126" s="268"/>
      <c r="AW126" s="268"/>
      <c r="AX126" s="268"/>
      <c r="AY126" s="268"/>
    </row>
    <row r="127" spans="23:51" x14ac:dyDescent="0.15">
      <c r="W127" s="268"/>
      <c r="X127" s="268"/>
      <c r="Y127" s="268"/>
      <c r="Z127" s="268"/>
      <c r="AA127" s="268"/>
      <c r="AB127" s="268"/>
      <c r="AC127" s="268"/>
      <c r="AD127" s="268"/>
      <c r="AE127" s="268"/>
      <c r="AF127" s="268"/>
      <c r="AG127" s="268"/>
      <c r="AH127" s="268"/>
      <c r="AI127" s="268"/>
      <c r="AJ127" s="268"/>
      <c r="AK127" s="268"/>
      <c r="AL127" s="268"/>
      <c r="AM127" s="268"/>
      <c r="AN127" s="268"/>
      <c r="AO127" s="268"/>
      <c r="AP127" s="268"/>
      <c r="AQ127" s="268"/>
      <c r="AR127" s="268"/>
      <c r="AS127" s="268"/>
      <c r="AT127" s="268"/>
      <c r="AU127" s="268"/>
      <c r="AV127" s="268"/>
      <c r="AW127" s="268"/>
      <c r="AX127" s="268"/>
      <c r="AY127" s="268"/>
    </row>
    <row r="128" spans="23:51" x14ac:dyDescent="0.15">
      <c r="W128" s="268"/>
      <c r="X128" s="268"/>
      <c r="Y128" s="268"/>
      <c r="Z128" s="268"/>
      <c r="AA128" s="268"/>
      <c r="AB128" s="268"/>
      <c r="AC128" s="268"/>
      <c r="AD128" s="268"/>
      <c r="AE128" s="268"/>
      <c r="AF128" s="268"/>
      <c r="AG128" s="268"/>
      <c r="AH128" s="268"/>
      <c r="AI128" s="268"/>
      <c r="AJ128" s="268"/>
      <c r="AK128" s="268"/>
      <c r="AL128" s="268"/>
      <c r="AM128" s="268"/>
      <c r="AN128" s="268"/>
      <c r="AO128" s="268"/>
      <c r="AP128" s="268"/>
      <c r="AQ128" s="268"/>
      <c r="AR128" s="268"/>
      <c r="AS128" s="268"/>
      <c r="AT128" s="268"/>
      <c r="AU128" s="268"/>
      <c r="AV128" s="268"/>
      <c r="AW128" s="268"/>
      <c r="AX128" s="268"/>
      <c r="AY128" s="268"/>
    </row>
    <row r="129" spans="23:51" x14ac:dyDescent="0.15">
      <c r="W129" s="268"/>
      <c r="X129" s="268"/>
      <c r="Y129" s="268"/>
      <c r="Z129" s="268"/>
      <c r="AA129" s="268"/>
      <c r="AB129" s="268"/>
      <c r="AC129" s="268"/>
      <c r="AD129" s="268"/>
      <c r="AE129" s="268"/>
      <c r="AF129" s="268"/>
      <c r="AG129" s="268"/>
      <c r="AH129" s="268"/>
      <c r="AI129" s="268"/>
      <c r="AJ129" s="268"/>
      <c r="AK129" s="268"/>
      <c r="AL129" s="268"/>
      <c r="AM129" s="268"/>
      <c r="AN129" s="268"/>
      <c r="AO129" s="268"/>
      <c r="AP129" s="268"/>
      <c r="AQ129" s="268"/>
      <c r="AR129" s="268"/>
      <c r="AS129" s="268"/>
      <c r="AT129" s="268"/>
      <c r="AU129" s="268"/>
      <c r="AV129" s="268"/>
      <c r="AW129" s="268"/>
      <c r="AX129" s="268"/>
      <c r="AY129" s="268"/>
    </row>
    <row r="130" spans="23:51" x14ac:dyDescent="0.15">
      <c r="W130" s="268"/>
      <c r="X130" s="268"/>
      <c r="Y130" s="268"/>
      <c r="Z130" s="268"/>
      <c r="AA130" s="268"/>
      <c r="AB130" s="268"/>
      <c r="AC130" s="268"/>
      <c r="AD130" s="268"/>
      <c r="AE130" s="268"/>
      <c r="AF130" s="268"/>
      <c r="AG130" s="268"/>
      <c r="AH130" s="268"/>
      <c r="AI130" s="268"/>
      <c r="AJ130" s="268"/>
      <c r="AK130" s="268"/>
      <c r="AL130" s="268"/>
      <c r="AM130" s="268"/>
      <c r="AN130" s="268"/>
      <c r="AO130" s="268"/>
      <c r="AP130" s="268"/>
      <c r="AQ130" s="268"/>
      <c r="AR130" s="268"/>
      <c r="AS130" s="268"/>
      <c r="AT130" s="268"/>
      <c r="AU130" s="268"/>
      <c r="AV130" s="268"/>
      <c r="AW130" s="268"/>
      <c r="AX130" s="268"/>
      <c r="AY130" s="268"/>
    </row>
    <row r="131" spans="23:51" x14ac:dyDescent="0.15">
      <c r="W131" s="268"/>
      <c r="X131" s="268"/>
      <c r="Y131" s="268"/>
      <c r="Z131" s="268"/>
      <c r="AA131" s="268"/>
      <c r="AB131" s="268"/>
      <c r="AC131" s="268"/>
      <c r="AD131" s="268"/>
      <c r="AE131" s="268"/>
      <c r="AF131" s="268"/>
      <c r="AG131" s="268"/>
      <c r="AH131" s="268"/>
      <c r="AI131" s="268"/>
      <c r="AJ131" s="268"/>
      <c r="AK131" s="268"/>
      <c r="AL131" s="268"/>
      <c r="AM131" s="268"/>
      <c r="AN131" s="268"/>
      <c r="AO131" s="268"/>
      <c r="AP131" s="268"/>
      <c r="AQ131" s="268"/>
      <c r="AR131" s="268"/>
      <c r="AS131" s="268"/>
      <c r="AT131" s="268"/>
      <c r="AU131" s="268"/>
      <c r="AV131" s="268"/>
      <c r="AW131" s="268"/>
      <c r="AX131" s="268"/>
      <c r="AY131" s="268"/>
    </row>
    <row r="132" spans="23:51" x14ac:dyDescent="0.15">
      <c r="W132" s="268"/>
      <c r="X132" s="268"/>
      <c r="Y132" s="268"/>
      <c r="Z132" s="268"/>
      <c r="AA132" s="268"/>
      <c r="AB132" s="268"/>
      <c r="AC132" s="268"/>
      <c r="AD132" s="268"/>
      <c r="AE132" s="268"/>
      <c r="AF132" s="268"/>
      <c r="AG132" s="268"/>
      <c r="AH132" s="268"/>
      <c r="AI132" s="268"/>
      <c r="AJ132" s="268"/>
      <c r="AK132" s="268"/>
      <c r="AL132" s="268"/>
      <c r="AM132" s="268"/>
      <c r="AN132" s="268"/>
      <c r="AO132" s="268"/>
      <c r="AP132" s="268"/>
      <c r="AQ132" s="268"/>
      <c r="AR132" s="268"/>
      <c r="AS132" s="268"/>
      <c r="AT132" s="268"/>
      <c r="AU132" s="268"/>
      <c r="AV132" s="268"/>
      <c r="AW132" s="268"/>
      <c r="AX132" s="268"/>
      <c r="AY132" s="268"/>
    </row>
    <row r="133" spans="23:51" x14ac:dyDescent="0.15">
      <c r="W133" s="268"/>
      <c r="X133" s="268"/>
      <c r="Y133" s="268"/>
      <c r="Z133" s="268"/>
      <c r="AA133" s="268"/>
      <c r="AB133" s="268"/>
      <c r="AC133" s="268"/>
      <c r="AD133" s="268"/>
      <c r="AE133" s="268"/>
      <c r="AF133" s="268"/>
      <c r="AG133" s="268"/>
      <c r="AH133" s="268"/>
      <c r="AI133" s="268"/>
      <c r="AJ133" s="268"/>
      <c r="AK133" s="268"/>
      <c r="AL133" s="268"/>
      <c r="AM133" s="268"/>
      <c r="AN133" s="268"/>
      <c r="AO133" s="268"/>
      <c r="AP133" s="268"/>
      <c r="AQ133" s="268"/>
      <c r="AR133" s="268"/>
      <c r="AS133" s="268"/>
      <c r="AT133" s="268"/>
      <c r="AU133" s="268"/>
      <c r="AV133" s="268"/>
      <c r="AW133" s="268"/>
      <c r="AX133" s="268"/>
      <c r="AY133" s="268"/>
    </row>
    <row r="134" spans="23:51" x14ac:dyDescent="0.15">
      <c r="W134" s="268"/>
      <c r="X134" s="268"/>
      <c r="Y134" s="268"/>
      <c r="Z134" s="268"/>
      <c r="AA134" s="268"/>
      <c r="AB134" s="268"/>
      <c r="AC134" s="268"/>
      <c r="AD134" s="268"/>
      <c r="AE134" s="268"/>
      <c r="AF134" s="268"/>
      <c r="AG134" s="268"/>
      <c r="AH134" s="268"/>
      <c r="AI134" s="268"/>
      <c r="AJ134" s="268"/>
      <c r="AK134" s="268"/>
      <c r="AL134" s="268"/>
      <c r="AM134" s="268"/>
      <c r="AN134" s="268"/>
      <c r="AO134" s="268"/>
      <c r="AP134" s="268"/>
      <c r="AQ134" s="268"/>
      <c r="AR134" s="268"/>
      <c r="AS134" s="268"/>
      <c r="AT134" s="268"/>
      <c r="AU134" s="268"/>
      <c r="AV134" s="268"/>
      <c r="AW134" s="268"/>
      <c r="AX134" s="268"/>
      <c r="AY134" s="268"/>
    </row>
    <row r="135" spans="23:51" x14ac:dyDescent="0.15">
      <c r="W135" s="268"/>
      <c r="X135" s="268"/>
      <c r="Y135" s="268"/>
      <c r="Z135" s="268"/>
      <c r="AA135" s="268"/>
      <c r="AB135" s="268"/>
      <c r="AC135" s="268"/>
      <c r="AD135" s="268"/>
      <c r="AE135" s="268"/>
      <c r="AF135" s="268"/>
      <c r="AG135" s="268"/>
      <c r="AH135" s="268"/>
      <c r="AI135" s="268"/>
      <c r="AJ135" s="268"/>
      <c r="AK135" s="268"/>
      <c r="AL135" s="268"/>
      <c r="AM135" s="268"/>
      <c r="AN135" s="268"/>
      <c r="AO135" s="268"/>
      <c r="AP135" s="268"/>
      <c r="AQ135" s="268"/>
      <c r="AR135" s="268"/>
      <c r="AS135" s="268"/>
      <c r="AT135" s="268"/>
      <c r="AU135" s="268"/>
      <c r="AV135" s="268"/>
      <c r="AW135" s="268"/>
      <c r="AX135" s="268"/>
      <c r="AY135" s="268"/>
    </row>
    <row r="136" spans="23:51" x14ac:dyDescent="0.15">
      <c r="W136" s="268"/>
      <c r="X136" s="268"/>
      <c r="Y136" s="268"/>
      <c r="Z136" s="268"/>
      <c r="AA136" s="268"/>
      <c r="AB136" s="268"/>
      <c r="AC136" s="268"/>
      <c r="AD136" s="268"/>
      <c r="AE136" s="268"/>
      <c r="AF136" s="268"/>
      <c r="AG136" s="268"/>
      <c r="AH136" s="268"/>
      <c r="AI136" s="268"/>
      <c r="AJ136" s="268"/>
      <c r="AK136" s="268"/>
      <c r="AL136" s="268"/>
      <c r="AM136" s="268"/>
      <c r="AN136" s="268"/>
      <c r="AO136" s="268"/>
      <c r="AP136" s="268"/>
      <c r="AQ136" s="268"/>
      <c r="AR136" s="268"/>
      <c r="AS136" s="268"/>
      <c r="AT136" s="268"/>
      <c r="AU136" s="268"/>
      <c r="AV136" s="268"/>
      <c r="AW136" s="268"/>
      <c r="AX136" s="268"/>
      <c r="AY136" s="268"/>
    </row>
    <row r="137" spans="23:51" x14ac:dyDescent="0.15">
      <c r="W137" s="268"/>
      <c r="X137" s="268"/>
      <c r="Y137" s="268"/>
      <c r="Z137" s="268"/>
      <c r="AA137" s="268"/>
      <c r="AB137" s="268"/>
      <c r="AC137" s="268"/>
      <c r="AD137" s="268"/>
      <c r="AE137" s="268"/>
      <c r="AF137" s="268"/>
      <c r="AG137" s="268"/>
      <c r="AH137" s="268"/>
      <c r="AI137" s="268"/>
      <c r="AJ137" s="268"/>
      <c r="AK137" s="268"/>
      <c r="AL137" s="268"/>
      <c r="AM137" s="268"/>
      <c r="AN137" s="268"/>
      <c r="AO137" s="268"/>
      <c r="AP137" s="268"/>
      <c r="AQ137" s="268"/>
      <c r="AR137" s="268"/>
      <c r="AS137" s="268"/>
      <c r="AT137" s="268"/>
      <c r="AU137" s="268"/>
      <c r="AV137" s="268"/>
      <c r="AW137" s="268"/>
      <c r="AX137" s="268"/>
      <c r="AY137" s="268"/>
    </row>
    <row r="138" spans="23:51" x14ac:dyDescent="0.15">
      <c r="W138" s="268"/>
      <c r="X138" s="268"/>
      <c r="Y138" s="268"/>
      <c r="Z138" s="268"/>
      <c r="AA138" s="268"/>
      <c r="AB138" s="268"/>
      <c r="AC138" s="268"/>
      <c r="AD138" s="268"/>
      <c r="AE138" s="268"/>
      <c r="AF138" s="268"/>
      <c r="AG138" s="268"/>
      <c r="AH138" s="268"/>
      <c r="AI138" s="268"/>
      <c r="AJ138" s="268"/>
      <c r="AK138" s="268"/>
      <c r="AL138" s="268"/>
      <c r="AM138" s="268"/>
      <c r="AN138" s="268"/>
      <c r="AO138" s="268"/>
      <c r="AP138" s="268"/>
      <c r="AQ138" s="268"/>
      <c r="AR138" s="268"/>
      <c r="AS138" s="268"/>
      <c r="AT138" s="268"/>
      <c r="AU138" s="268"/>
      <c r="AV138" s="268"/>
      <c r="AW138" s="268"/>
      <c r="AX138" s="268"/>
      <c r="AY138" s="268"/>
    </row>
    <row r="139" spans="23:51" x14ac:dyDescent="0.15">
      <c r="W139" s="268"/>
      <c r="X139" s="268"/>
      <c r="Y139" s="268"/>
      <c r="Z139" s="268"/>
      <c r="AA139" s="268"/>
      <c r="AB139" s="268"/>
      <c r="AC139" s="268"/>
      <c r="AD139" s="268"/>
      <c r="AE139" s="268"/>
      <c r="AF139" s="268"/>
      <c r="AG139" s="268"/>
      <c r="AH139" s="268"/>
      <c r="AI139" s="268"/>
      <c r="AJ139" s="268"/>
      <c r="AK139" s="268"/>
      <c r="AL139" s="268"/>
      <c r="AM139" s="268"/>
      <c r="AN139" s="268"/>
      <c r="AO139" s="268"/>
      <c r="AP139" s="268"/>
      <c r="AQ139" s="268"/>
      <c r="AR139" s="268"/>
      <c r="AS139" s="268"/>
      <c r="AT139" s="268"/>
      <c r="AU139" s="268"/>
      <c r="AV139" s="268"/>
      <c r="AW139" s="268"/>
      <c r="AX139" s="268"/>
      <c r="AY139" s="268"/>
    </row>
    <row r="140" spans="23:51" x14ac:dyDescent="0.15">
      <c r="W140" s="268"/>
      <c r="X140" s="268"/>
      <c r="Y140" s="268"/>
      <c r="Z140" s="268"/>
      <c r="AA140" s="268"/>
      <c r="AB140" s="268"/>
      <c r="AC140" s="268"/>
      <c r="AD140" s="268"/>
      <c r="AE140" s="268"/>
      <c r="AF140" s="268"/>
      <c r="AG140" s="268"/>
      <c r="AH140" s="268"/>
      <c r="AI140" s="268"/>
      <c r="AJ140" s="268"/>
      <c r="AK140" s="268"/>
      <c r="AL140" s="268"/>
      <c r="AM140" s="268"/>
      <c r="AN140" s="268"/>
      <c r="AO140" s="268"/>
      <c r="AP140" s="268"/>
      <c r="AQ140" s="268"/>
      <c r="AR140" s="268"/>
      <c r="AS140" s="268"/>
      <c r="AT140" s="268"/>
      <c r="AU140" s="268"/>
      <c r="AV140" s="268"/>
      <c r="AW140" s="268"/>
      <c r="AX140" s="268"/>
      <c r="AY140" s="268"/>
    </row>
    <row r="141" spans="23:51" x14ac:dyDescent="0.15">
      <c r="W141" s="268"/>
      <c r="X141" s="268"/>
      <c r="Y141" s="268"/>
      <c r="Z141" s="268"/>
      <c r="AA141" s="268"/>
      <c r="AB141" s="268"/>
      <c r="AC141" s="268"/>
      <c r="AD141" s="268"/>
      <c r="AE141" s="268"/>
      <c r="AF141" s="268"/>
      <c r="AG141" s="268"/>
      <c r="AH141" s="268"/>
      <c r="AI141" s="268"/>
      <c r="AJ141" s="268"/>
      <c r="AK141" s="268"/>
      <c r="AL141" s="268"/>
      <c r="AM141" s="268"/>
      <c r="AN141" s="268"/>
      <c r="AO141" s="268"/>
      <c r="AP141" s="268"/>
      <c r="AQ141" s="268"/>
      <c r="AR141" s="268"/>
      <c r="AS141" s="268"/>
      <c r="AT141" s="268"/>
      <c r="AU141" s="268"/>
      <c r="AV141" s="268"/>
      <c r="AW141" s="268"/>
      <c r="AX141" s="268"/>
      <c r="AY141" s="268"/>
    </row>
    <row r="142" spans="23:51" x14ac:dyDescent="0.15">
      <c r="W142" s="268"/>
      <c r="X142" s="268"/>
      <c r="Y142" s="268"/>
      <c r="Z142" s="268"/>
      <c r="AA142" s="268"/>
      <c r="AB142" s="268"/>
      <c r="AC142" s="268"/>
      <c r="AD142" s="268"/>
      <c r="AE142" s="268"/>
      <c r="AF142" s="268"/>
      <c r="AG142" s="268"/>
      <c r="AH142" s="268"/>
      <c r="AI142" s="268"/>
      <c r="AJ142" s="268"/>
      <c r="AK142" s="268"/>
      <c r="AL142" s="268"/>
      <c r="AM142" s="268"/>
      <c r="AN142" s="268"/>
      <c r="AO142" s="268"/>
      <c r="AP142" s="268"/>
      <c r="AQ142" s="268"/>
      <c r="AR142" s="268"/>
      <c r="AS142" s="268"/>
      <c r="AT142" s="268"/>
      <c r="AU142" s="268"/>
      <c r="AV142" s="268"/>
      <c r="AW142" s="268"/>
      <c r="AX142" s="268"/>
      <c r="AY142" s="268"/>
    </row>
    <row r="143" spans="23:51" x14ac:dyDescent="0.15">
      <c r="W143" s="268"/>
      <c r="X143" s="268"/>
      <c r="Y143" s="268"/>
      <c r="Z143" s="268"/>
      <c r="AA143" s="268"/>
      <c r="AB143" s="268"/>
      <c r="AC143" s="268"/>
      <c r="AD143" s="268"/>
      <c r="AE143" s="268"/>
      <c r="AF143" s="268"/>
      <c r="AG143" s="268"/>
      <c r="AH143" s="268"/>
      <c r="AI143" s="268"/>
      <c r="AJ143" s="268"/>
      <c r="AK143" s="268"/>
      <c r="AL143" s="268"/>
      <c r="AM143" s="268"/>
      <c r="AN143" s="268"/>
      <c r="AO143" s="268"/>
      <c r="AP143" s="268"/>
      <c r="AQ143" s="268"/>
      <c r="AR143" s="268"/>
      <c r="AS143" s="268"/>
      <c r="AT143" s="268"/>
      <c r="AU143" s="268"/>
      <c r="AV143" s="268"/>
      <c r="AW143" s="268"/>
      <c r="AX143" s="268"/>
      <c r="AY143" s="268"/>
    </row>
    <row r="144" spans="23:51" x14ac:dyDescent="0.15">
      <c r="W144" s="268"/>
      <c r="X144" s="268"/>
      <c r="Y144" s="268"/>
      <c r="Z144" s="268"/>
      <c r="AA144" s="268"/>
      <c r="AB144" s="268"/>
      <c r="AC144" s="268"/>
      <c r="AD144" s="268"/>
      <c r="AE144" s="268"/>
      <c r="AF144" s="268"/>
      <c r="AG144" s="268"/>
      <c r="AH144" s="268"/>
      <c r="AI144" s="268"/>
      <c r="AJ144" s="268"/>
      <c r="AK144" s="268"/>
      <c r="AL144" s="268"/>
      <c r="AM144" s="268"/>
      <c r="AN144" s="268"/>
      <c r="AO144" s="268"/>
      <c r="AP144" s="268"/>
      <c r="AQ144" s="268"/>
      <c r="AR144" s="268"/>
      <c r="AS144" s="268"/>
      <c r="AT144" s="268"/>
      <c r="AU144" s="268"/>
      <c r="AV144" s="268"/>
      <c r="AW144" s="268"/>
      <c r="AX144" s="268"/>
      <c r="AY144" s="268"/>
    </row>
    <row r="145" spans="23:51" x14ac:dyDescent="0.15">
      <c r="W145" s="268"/>
      <c r="X145" s="268"/>
      <c r="Y145" s="268"/>
      <c r="Z145" s="268"/>
      <c r="AA145" s="268"/>
      <c r="AB145" s="268"/>
      <c r="AC145" s="268"/>
      <c r="AD145" s="268"/>
      <c r="AE145" s="268"/>
      <c r="AF145" s="268"/>
      <c r="AG145" s="268"/>
      <c r="AH145" s="268"/>
      <c r="AI145" s="268"/>
      <c r="AJ145" s="268"/>
      <c r="AK145" s="268"/>
      <c r="AL145" s="268"/>
      <c r="AM145" s="268"/>
      <c r="AN145" s="268"/>
      <c r="AO145" s="268"/>
      <c r="AP145" s="268"/>
      <c r="AQ145" s="268"/>
      <c r="AR145" s="268"/>
      <c r="AS145" s="268"/>
      <c r="AT145" s="268"/>
      <c r="AU145" s="268"/>
      <c r="AV145" s="268"/>
      <c r="AW145" s="268"/>
      <c r="AX145" s="268"/>
      <c r="AY145" s="268"/>
    </row>
    <row r="146" spans="23:51" x14ac:dyDescent="0.15">
      <c r="W146" s="268"/>
      <c r="X146" s="268"/>
      <c r="Y146" s="268"/>
      <c r="Z146" s="268"/>
      <c r="AA146" s="268"/>
      <c r="AB146" s="268"/>
      <c r="AC146" s="268"/>
      <c r="AD146" s="268"/>
      <c r="AE146" s="268"/>
      <c r="AF146" s="268"/>
      <c r="AG146" s="268"/>
      <c r="AH146" s="268"/>
      <c r="AI146" s="268"/>
      <c r="AJ146" s="268"/>
      <c r="AK146" s="268"/>
      <c r="AL146" s="268"/>
      <c r="AM146" s="268"/>
      <c r="AN146" s="268"/>
      <c r="AO146" s="268"/>
      <c r="AP146" s="268"/>
      <c r="AQ146" s="268"/>
      <c r="AR146" s="268"/>
      <c r="AS146" s="268"/>
      <c r="AT146" s="268"/>
      <c r="AU146" s="268"/>
      <c r="AV146" s="268"/>
      <c r="AW146" s="268"/>
      <c r="AX146" s="268"/>
      <c r="AY146" s="268"/>
    </row>
    <row r="147" spans="23:51" x14ac:dyDescent="0.15">
      <c r="W147" s="268"/>
      <c r="X147" s="268"/>
      <c r="Y147" s="268"/>
      <c r="Z147" s="268"/>
      <c r="AA147" s="268"/>
      <c r="AB147" s="268"/>
      <c r="AC147" s="268"/>
      <c r="AD147" s="268"/>
      <c r="AE147" s="268"/>
      <c r="AF147" s="268"/>
      <c r="AG147" s="268"/>
      <c r="AH147" s="268"/>
      <c r="AI147" s="268"/>
      <c r="AJ147" s="268"/>
      <c r="AK147" s="268"/>
      <c r="AL147" s="268"/>
      <c r="AM147" s="268"/>
      <c r="AN147" s="268"/>
      <c r="AO147" s="268"/>
      <c r="AP147" s="268"/>
      <c r="AQ147" s="268"/>
      <c r="AR147" s="268"/>
      <c r="AS147" s="268"/>
      <c r="AT147" s="268"/>
      <c r="AU147" s="268"/>
      <c r="AV147" s="268"/>
      <c r="AW147" s="268"/>
      <c r="AX147" s="268"/>
      <c r="AY147" s="268"/>
    </row>
    <row r="148" spans="23:51" x14ac:dyDescent="0.15">
      <c r="W148" s="268"/>
      <c r="X148" s="268"/>
      <c r="Y148" s="268"/>
      <c r="Z148" s="268"/>
      <c r="AA148" s="268"/>
      <c r="AB148" s="268"/>
      <c r="AC148" s="268"/>
      <c r="AD148" s="268"/>
      <c r="AE148" s="268"/>
      <c r="AF148" s="268"/>
      <c r="AG148" s="268"/>
      <c r="AH148" s="268"/>
      <c r="AI148" s="268"/>
      <c r="AJ148" s="268"/>
      <c r="AK148" s="268"/>
      <c r="AL148" s="268"/>
      <c r="AM148" s="268"/>
      <c r="AN148" s="268"/>
      <c r="AO148" s="268"/>
      <c r="AP148" s="268"/>
      <c r="AQ148" s="268"/>
      <c r="AR148" s="268"/>
      <c r="AS148" s="268"/>
      <c r="AT148" s="268"/>
      <c r="AU148" s="268"/>
      <c r="AV148" s="268"/>
      <c r="AW148" s="268"/>
      <c r="AX148" s="268"/>
      <c r="AY148" s="268"/>
    </row>
    <row r="149" spans="23:51" x14ac:dyDescent="0.15">
      <c r="W149" s="268"/>
      <c r="X149" s="268"/>
      <c r="Y149" s="268"/>
      <c r="Z149" s="268"/>
      <c r="AA149" s="268"/>
      <c r="AB149" s="268"/>
      <c r="AC149" s="268"/>
      <c r="AD149" s="268"/>
      <c r="AE149" s="268"/>
      <c r="AF149" s="268"/>
      <c r="AG149" s="268"/>
      <c r="AH149" s="268"/>
      <c r="AI149" s="268"/>
      <c r="AJ149" s="268"/>
      <c r="AK149" s="268"/>
      <c r="AL149" s="268"/>
      <c r="AM149" s="268"/>
      <c r="AN149" s="268"/>
      <c r="AO149" s="268"/>
      <c r="AP149" s="268"/>
      <c r="AQ149" s="268"/>
      <c r="AR149" s="268"/>
      <c r="AS149" s="268"/>
      <c r="AT149" s="268"/>
      <c r="AU149" s="268"/>
      <c r="AV149" s="268"/>
      <c r="AW149" s="268"/>
      <c r="AX149" s="268"/>
      <c r="AY149" s="268"/>
    </row>
    <row r="150" spans="23:51" x14ac:dyDescent="0.15">
      <c r="W150" s="268"/>
      <c r="X150" s="268"/>
      <c r="Y150" s="268"/>
      <c r="Z150" s="268"/>
      <c r="AA150" s="268"/>
      <c r="AB150" s="268"/>
      <c r="AC150" s="268"/>
      <c r="AD150" s="268"/>
      <c r="AE150" s="268"/>
      <c r="AF150" s="268"/>
      <c r="AG150" s="268"/>
      <c r="AH150" s="268"/>
      <c r="AI150" s="268"/>
      <c r="AJ150" s="268"/>
      <c r="AK150" s="268"/>
      <c r="AL150" s="268"/>
      <c r="AM150" s="268"/>
      <c r="AN150" s="268"/>
      <c r="AO150" s="268"/>
      <c r="AP150" s="268"/>
      <c r="AQ150" s="268"/>
      <c r="AR150" s="268"/>
      <c r="AS150" s="268"/>
      <c r="AT150" s="268"/>
      <c r="AU150" s="268"/>
      <c r="AV150" s="268"/>
      <c r="AW150" s="268"/>
      <c r="AX150" s="268"/>
      <c r="AY150" s="268"/>
    </row>
    <row r="151" spans="23:51" x14ac:dyDescent="0.15">
      <c r="W151" s="268"/>
      <c r="X151" s="268"/>
      <c r="Y151" s="268"/>
      <c r="Z151" s="268"/>
      <c r="AA151" s="268"/>
      <c r="AB151" s="268"/>
      <c r="AC151" s="268"/>
      <c r="AD151" s="268"/>
      <c r="AE151" s="268"/>
      <c r="AF151" s="268"/>
      <c r="AG151" s="268"/>
      <c r="AH151" s="268"/>
      <c r="AI151" s="268"/>
      <c r="AJ151" s="268"/>
      <c r="AK151" s="268"/>
      <c r="AL151" s="268"/>
      <c r="AM151" s="268"/>
      <c r="AN151" s="268"/>
      <c r="AO151" s="268"/>
      <c r="AP151" s="268"/>
      <c r="AQ151" s="268"/>
      <c r="AR151" s="268"/>
      <c r="AS151" s="268"/>
      <c r="AT151" s="268"/>
      <c r="AU151" s="268"/>
      <c r="AV151" s="268"/>
      <c r="AW151" s="268"/>
      <c r="AX151" s="268"/>
      <c r="AY151" s="268"/>
    </row>
    <row r="152" spans="23:51" x14ac:dyDescent="0.15">
      <c r="W152" s="268"/>
      <c r="X152" s="268"/>
      <c r="Y152" s="268"/>
      <c r="Z152" s="268"/>
      <c r="AA152" s="268"/>
      <c r="AB152" s="268"/>
      <c r="AC152" s="268"/>
      <c r="AD152" s="268"/>
      <c r="AE152" s="268"/>
      <c r="AF152" s="268"/>
      <c r="AG152" s="268"/>
      <c r="AH152" s="268"/>
      <c r="AI152" s="268"/>
      <c r="AJ152" s="268"/>
      <c r="AK152" s="268"/>
      <c r="AL152" s="268"/>
      <c r="AM152" s="268"/>
      <c r="AN152" s="268"/>
      <c r="AO152" s="268"/>
      <c r="AP152" s="268"/>
      <c r="AQ152" s="268"/>
      <c r="AR152" s="268"/>
      <c r="AS152" s="268"/>
      <c r="AT152" s="268"/>
      <c r="AU152" s="268"/>
      <c r="AV152" s="268"/>
      <c r="AW152" s="268"/>
      <c r="AX152" s="268"/>
      <c r="AY152" s="268"/>
    </row>
    <row r="153" spans="23:51" x14ac:dyDescent="0.15">
      <c r="W153" s="268"/>
      <c r="X153" s="268"/>
      <c r="Y153" s="268"/>
      <c r="Z153" s="268"/>
      <c r="AA153" s="268"/>
      <c r="AB153" s="268"/>
      <c r="AC153" s="268"/>
      <c r="AD153" s="268"/>
      <c r="AE153" s="268"/>
      <c r="AF153" s="268"/>
      <c r="AG153" s="268"/>
      <c r="AH153" s="268"/>
      <c r="AI153" s="268"/>
      <c r="AJ153" s="268"/>
      <c r="AK153" s="268"/>
      <c r="AL153" s="268"/>
      <c r="AM153" s="268"/>
      <c r="AN153" s="268"/>
      <c r="AO153" s="268"/>
      <c r="AP153" s="268"/>
      <c r="AQ153" s="268"/>
      <c r="AR153" s="268"/>
      <c r="AS153" s="268"/>
      <c r="AT153" s="268"/>
      <c r="AU153" s="268"/>
      <c r="AV153" s="268"/>
      <c r="AW153" s="268"/>
      <c r="AX153" s="268"/>
      <c r="AY153" s="268"/>
    </row>
    <row r="154" spans="23:51" x14ac:dyDescent="0.15">
      <c r="W154" s="268"/>
      <c r="X154" s="268"/>
      <c r="Y154" s="268"/>
      <c r="Z154" s="268"/>
      <c r="AA154" s="268"/>
      <c r="AB154" s="268"/>
      <c r="AC154" s="268"/>
      <c r="AD154" s="268"/>
      <c r="AE154" s="268"/>
      <c r="AF154" s="268"/>
      <c r="AG154" s="268"/>
      <c r="AH154" s="268"/>
      <c r="AI154" s="268"/>
      <c r="AJ154" s="268"/>
      <c r="AK154" s="268"/>
      <c r="AL154" s="268"/>
      <c r="AM154" s="268"/>
      <c r="AN154" s="268"/>
      <c r="AO154" s="268"/>
      <c r="AP154" s="268"/>
      <c r="AQ154" s="268"/>
      <c r="AR154" s="268"/>
      <c r="AS154" s="268"/>
      <c r="AT154" s="268"/>
      <c r="AU154" s="268"/>
      <c r="AV154" s="268"/>
      <c r="AW154" s="268"/>
      <c r="AX154" s="268"/>
      <c r="AY154" s="268"/>
    </row>
    <row r="155" spans="23:51" x14ac:dyDescent="0.15">
      <c r="W155" s="268"/>
      <c r="X155" s="268"/>
      <c r="Y155" s="268"/>
      <c r="Z155" s="268"/>
      <c r="AA155" s="268"/>
      <c r="AB155" s="268"/>
      <c r="AC155" s="268"/>
      <c r="AD155" s="268"/>
      <c r="AE155" s="268"/>
      <c r="AF155" s="268"/>
      <c r="AG155" s="268"/>
      <c r="AH155" s="268"/>
      <c r="AI155" s="268"/>
      <c r="AJ155" s="268"/>
      <c r="AK155" s="268"/>
      <c r="AL155" s="268"/>
      <c r="AM155" s="268"/>
      <c r="AN155" s="268"/>
      <c r="AO155" s="268"/>
      <c r="AP155" s="268"/>
      <c r="AQ155" s="268"/>
      <c r="AR155" s="268"/>
      <c r="AS155" s="268"/>
      <c r="AT155" s="268"/>
      <c r="AU155" s="268"/>
      <c r="AV155" s="268"/>
      <c r="AW155" s="268"/>
      <c r="AX155" s="268"/>
      <c r="AY155" s="268"/>
    </row>
    <row r="156" spans="23:51" x14ac:dyDescent="0.15">
      <c r="W156" s="268"/>
      <c r="X156" s="268"/>
      <c r="Y156" s="268"/>
      <c r="Z156" s="268"/>
      <c r="AA156" s="268"/>
      <c r="AB156" s="268"/>
      <c r="AC156" s="268"/>
      <c r="AD156" s="268"/>
      <c r="AE156" s="268"/>
      <c r="AF156" s="268"/>
      <c r="AG156" s="268"/>
      <c r="AH156" s="268"/>
      <c r="AI156" s="268"/>
      <c r="AJ156" s="268"/>
      <c r="AK156" s="268"/>
      <c r="AL156" s="268"/>
      <c r="AM156" s="268"/>
      <c r="AN156" s="268"/>
      <c r="AO156" s="268"/>
      <c r="AP156" s="268"/>
      <c r="AQ156" s="268"/>
      <c r="AR156" s="268"/>
      <c r="AS156" s="268"/>
      <c r="AT156" s="268"/>
      <c r="AU156" s="268"/>
      <c r="AV156" s="268"/>
      <c r="AW156" s="268"/>
      <c r="AX156" s="268"/>
      <c r="AY156" s="268"/>
    </row>
    <row r="157" spans="23:51" x14ac:dyDescent="0.15">
      <c r="W157" s="268"/>
      <c r="X157" s="268"/>
      <c r="Y157" s="268"/>
      <c r="Z157" s="268"/>
      <c r="AA157" s="268"/>
      <c r="AB157" s="268"/>
      <c r="AC157" s="268"/>
      <c r="AD157" s="268"/>
      <c r="AE157" s="268"/>
      <c r="AF157" s="268"/>
      <c r="AG157" s="268"/>
      <c r="AH157" s="268"/>
      <c r="AI157" s="268"/>
      <c r="AJ157" s="268"/>
      <c r="AK157" s="268"/>
      <c r="AL157" s="268"/>
      <c r="AM157" s="268"/>
      <c r="AN157" s="268"/>
      <c r="AO157" s="268"/>
      <c r="AP157" s="268"/>
      <c r="AQ157" s="268"/>
      <c r="AR157" s="268"/>
      <c r="AS157" s="268"/>
      <c r="AT157" s="268"/>
      <c r="AU157" s="268"/>
      <c r="AV157" s="268"/>
      <c r="AW157" s="268"/>
      <c r="AX157" s="268"/>
      <c r="AY157" s="268"/>
    </row>
    <row r="158" spans="23:51" x14ac:dyDescent="0.15">
      <c r="W158" s="268"/>
      <c r="X158" s="268"/>
      <c r="Y158" s="268"/>
      <c r="Z158" s="268"/>
      <c r="AA158" s="268"/>
      <c r="AB158" s="268"/>
      <c r="AC158" s="268"/>
      <c r="AD158" s="268"/>
      <c r="AE158" s="268"/>
      <c r="AF158" s="268"/>
      <c r="AG158" s="268"/>
      <c r="AH158" s="268"/>
      <c r="AI158" s="268"/>
      <c r="AJ158" s="268"/>
      <c r="AK158" s="268"/>
      <c r="AL158" s="268"/>
      <c r="AM158" s="268"/>
      <c r="AN158" s="268"/>
      <c r="AO158" s="268"/>
      <c r="AP158" s="268"/>
      <c r="AQ158" s="268"/>
      <c r="AR158" s="268"/>
      <c r="AS158" s="268"/>
      <c r="AT158" s="268"/>
      <c r="AU158" s="268"/>
      <c r="AV158" s="268"/>
      <c r="AW158" s="268"/>
      <c r="AX158" s="268"/>
      <c r="AY158" s="268"/>
    </row>
    <row r="159" spans="23:51" x14ac:dyDescent="0.15">
      <c r="W159" s="268"/>
      <c r="X159" s="268"/>
      <c r="Y159" s="268"/>
      <c r="Z159" s="268"/>
      <c r="AA159" s="268"/>
      <c r="AB159" s="268"/>
      <c r="AC159" s="268"/>
      <c r="AD159" s="268"/>
      <c r="AE159" s="268"/>
      <c r="AF159" s="268"/>
      <c r="AG159" s="268"/>
      <c r="AH159" s="268"/>
      <c r="AI159" s="268"/>
      <c r="AJ159" s="268"/>
      <c r="AK159" s="268"/>
      <c r="AL159" s="268"/>
      <c r="AM159" s="268"/>
      <c r="AN159" s="268"/>
      <c r="AO159" s="268"/>
      <c r="AP159" s="268"/>
      <c r="AQ159" s="268"/>
      <c r="AR159" s="268"/>
      <c r="AS159" s="268"/>
      <c r="AT159" s="268"/>
      <c r="AU159" s="268"/>
      <c r="AV159" s="268"/>
      <c r="AW159" s="268"/>
      <c r="AX159" s="268"/>
      <c r="AY159" s="268"/>
    </row>
    <row r="160" spans="23:51" x14ac:dyDescent="0.15">
      <c r="W160" s="268"/>
      <c r="X160" s="268"/>
      <c r="Y160" s="268"/>
      <c r="Z160" s="268"/>
      <c r="AA160" s="268"/>
      <c r="AB160" s="268"/>
      <c r="AC160" s="268"/>
      <c r="AD160" s="268"/>
      <c r="AE160" s="268"/>
      <c r="AF160" s="268"/>
      <c r="AG160" s="268"/>
      <c r="AH160" s="268"/>
      <c r="AI160" s="268"/>
      <c r="AJ160" s="268"/>
      <c r="AK160" s="268"/>
      <c r="AL160" s="268"/>
      <c r="AM160" s="268"/>
      <c r="AN160" s="268"/>
      <c r="AO160" s="268"/>
      <c r="AP160" s="268"/>
      <c r="AQ160" s="268"/>
      <c r="AR160" s="268"/>
      <c r="AS160" s="268"/>
      <c r="AT160" s="268"/>
      <c r="AU160" s="268"/>
      <c r="AV160" s="268"/>
      <c r="AW160" s="268"/>
      <c r="AX160" s="268"/>
      <c r="AY160" s="268"/>
    </row>
    <row r="161" spans="23:51" x14ac:dyDescent="0.15">
      <c r="W161" s="268"/>
      <c r="X161" s="268"/>
      <c r="Y161" s="268"/>
      <c r="Z161" s="268"/>
      <c r="AA161" s="268"/>
      <c r="AB161" s="268"/>
      <c r="AC161" s="268"/>
      <c r="AD161" s="268"/>
      <c r="AE161" s="268"/>
      <c r="AF161" s="268"/>
      <c r="AG161" s="268"/>
      <c r="AH161" s="268"/>
      <c r="AI161" s="268"/>
      <c r="AJ161" s="268"/>
      <c r="AK161" s="268"/>
      <c r="AL161" s="268"/>
      <c r="AM161" s="268"/>
      <c r="AN161" s="268"/>
      <c r="AO161" s="268"/>
      <c r="AP161" s="268"/>
      <c r="AQ161" s="268"/>
      <c r="AR161" s="268"/>
      <c r="AS161" s="268"/>
      <c r="AT161" s="268"/>
      <c r="AU161" s="268"/>
      <c r="AV161" s="268"/>
      <c r="AW161" s="268"/>
      <c r="AX161" s="268"/>
      <c r="AY161" s="268"/>
    </row>
    <row r="162" spans="23:51" x14ac:dyDescent="0.15">
      <c r="W162" s="268"/>
      <c r="X162" s="268"/>
      <c r="Y162" s="268"/>
      <c r="Z162" s="268"/>
      <c r="AA162" s="268"/>
      <c r="AB162" s="268"/>
      <c r="AC162" s="268"/>
      <c r="AD162" s="268"/>
      <c r="AE162" s="268"/>
      <c r="AF162" s="268"/>
      <c r="AG162" s="268"/>
      <c r="AH162" s="268"/>
      <c r="AI162" s="268"/>
      <c r="AJ162" s="268"/>
      <c r="AK162" s="268"/>
      <c r="AL162" s="268"/>
      <c r="AM162" s="268"/>
      <c r="AN162" s="268"/>
      <c r="AO162" s="268"/>
      <c r="AP162" s="268"/>
      <c r="AQ162" s="268"/>
      <c r="AR162" s="268"/>
      <c r="AS162" s="268"/>
      <c r="AT162" s="268"/>
      <c r="AU162" s="268"/>
      <c r="AV162" s="268"/>
      <c r="AW162" s="268"/>
      <c r="AX162" s="268"/>
      <c r="AY162" s="268"/>
    </row>
    <row r="163" spans="23:51" x14ac:dyDescent="0.15">
      <c r="W163" s="268"/>
      <c r="X163" s="268"/>
      <c r="Y163" s="268"/>
      <c r="Z163" s="268"/>
      <c r="AA163" s="268"/>
      <c r="AB163" s="268"/>
      <c r="AC163" s="268"/>
      <c r="AD163" s="268"/>
      <c r="AE163" s="268"/>
      <c r="AF163" s="268"/>
      <c r="AG163" s="268"/>
      <c r="AH163" s="268"/>
      <c r="AI163" s="268"/>
      <c r="AJ163" s="268"/>
      <c r="AK163" s="268"/>
      <c r="AL163" s="268"/>
      <c r="AM163" s="268"/>
      <c r="AN163" s="268"/>
      <c r="AO163" s="268"/>
      <c r="AP163" s="268"/>
      <c r="AQ163" s="268"/>
      <c r="AR163" s="268"/>
      <c r="AS163" s="268"/>
      <c r="AT163" s="268"/>
      <c r="AU163" s="268"/>
      <c r="AV163" s="268"/>
      <c r="AW163" s="268"/>
      <c r="AX163" s="268"/>
      <c r="AY163" s="268"/>
    </row>
    <row r="164" spans="23:51" x14ac:dyDescent="0.15">
      <c r="W164" s="268"/>
      <c r="X164" s="268"/>
      <c r="Y164" s="268"/>
      <c r="Z164" s="268"/>
      <c r="AA164" s="268"/>
      <c r="AB164" s="268"/>
      <c r="AC164" s="268"/>
      <c r="AD164" s="268"/>
      <c r="AE164" s="268"/>
      <c r="AF164" s="268"/>
      <c r="AG164" s="268"/>
      <c r="AH164" s="268"/>
      <c r="AI164" s="268"/>
      <c r="AJ164" s="268"/>
      <c r="AK164" s="268"/>
      <c r="AL164" s="268"/>
      <c r="AM164" s="268"/>
      <c r="AN164" s="268"/>
      <c r="AO164" s="268"/>
      <c r="AP164" s="268"/>
      <c r="AQ164" s="268"/>
      <c r="AR164" s="268"/>
      <c r="AS164" s="268"/>
      <c r="AT164" s="268"/>
      <c r="AU164" s="268"/>
      <c r="AV164" s="268"/>
      <c r="AW164" s="268"/>
      <c r="AX164" s="268"/>
      <c r="AY164" s="268"/>
    </row>
    <row r="165" spans="23:51" x14ac:dyDescent="0.15">
      <c r="W165" s="268"/>
      <c r="X165" s="268"/>
      <c r="Y165" s="268"/>
      <c r="Z165" s="268"/>
      <c r="AA165" s="268"/>
      <c r="AB165" s="268"/>
      <c r="AC165" s="268"/>
      <c r="AD165" s="268"/>
      <c r="AE165" s="268"/>
      <c r="AF165" s="268"/>
      <c r="AG165" s="268"/>
      <c r="AH165" s="268"/>
      <c r="AI165" s="268"/>
      <c r="AJ165" s="268"/>
      <c r="AK165" s="268"/>
      <c r="AL165" s="268"/>
      <c r="AM165" s="268"/>
      <c r="AN165" s="268"/>
      <c r="AO165" s="268"/>
      <c r="AP165" s="268"/>
      <c r="AQ165" s="268"/>
      <c r="AR165" s="268"/>
      <c r="AS165" s="268"/>
      <c r="AT165" s="268"/>
      <c r="AU165" s="268"/>
      <c r="AV165" s="268"/>
      <c r="AW165" s="268"/>
      <c r="AX165" s="268"/>
      <c r="AY165" s="268"/>
    </row>
    <row r="166" spans="23:51" x14ac:dyDescent="0.15">
      <c r="W166" s="268"/>
      <c r="X166" s="268"/>
      <c r="Y166" s="268"/>
      <c r="Z166" s="268"/>
      <c r="AA166" s="268"/>
      <c r="AB166" s="268"/>
      <c r="AC166" s="268"/>
      <c r="AD166" s="268"/>
      <c r="AE166" s="268"/>
      <c r="AF166" s="268"/>
      <c r="AG166" s="268"/>
      <c r="AH166" s="268"/>
      <c r="AI166" s="268"/>
      <c r="AJ166" s="268"/>
      <c r="AK166" s="268"/>
      <c r="AL166" s="268"/>
      <c r="AM166" s="268"/>
      <c r="AN166" s="268"/>
      <c r="AO166" s="268"/>
      <c r="AP166" s="268"/>
      <c r="AQ166" s="268"/>
      <c r="AR166" s="268"/>
      <c r="AS166" s="268"/>
      <c r="AT166" s="268"/>
      <c r="AU166" s="268"/>
      <c r="AV166" s="268"/>
      <c r="AW166" s="268"/>
      <c r="AX166" s="268"/>
      <c r="AY166" s="268"/>
    </row>
    <row r="167" spans="23:51" x14ac:dyDescent="0.15">
      <c r="W167" s="268"/>
      <c r="X167" s="268"/>
      <c r="Y167" s="268"/>
      <c r="Z167" s="268"/>
      <c r="AA167" s="268"/>
      <c r="AB167" s="268"/>
      <c r="AC167" s="268"/>
      <c r="AD167" s="268"/>
      <c r="AE167" s="268"/>
      <c r="AF167" s="268"/>
      <c r="AG167" s="268"/>
      <c r="AH167" s="268"/>
      <c r="AI167" s="268"/>
      <c r="AJ167" s="268"/>
      <c r="AK167" s="268"/>
      <c r="AL167" s="268"/>
      <c r="AM167" s="268"/>
      <c r="AN167" s="268"/>
      <c r="AO167" s="268"/>
      <c r="AP167" s="268"/>
      <c r="AQ167" s="268"/>
      <c r="AR167" s="268"/>
      <c r="AS167" s="268"/>
      <c r="AT167" s="268"/>
      <c r="AU167" s="268"/>
      <c r="AV167" s="268"/>
      <c r="AW167" s="268"/>
      <c r="AX167" s="268"/>
      <c r="AY167" s="268"/>
    </row>
    <row r="168" spans="23:51" x14ac:dyDescent="0.15">
      <c r="W168" s="268"/>
      <c r="X168" s="268"/>
      <c r="Y168" s="268"/>
      <c r="Z168" s="268"/>
      <c r="AA168" s="268"/>
      <c r="AB168" s="268"/>
      <c r="AC168" s="268"/>
      <c r="AD168" s="268"/>
      <c r="AE168" s="268"/>
      <c r="AF168" s="268"/>
      <c r="AG168" s="268"/>
      <c r="AH168" s="268"/>
      <c r="AI168" s="268"/>
      <c r="AJ168" s="268"/>
      <c r="AK168" s="268"/>
      <c r="AL168" s="268"/>
      <c r="AM168" s="268"/>
      <c r="AN168" s="268"/>
      <c r="AO168" s="268"/>
      <c r="AP168" s="268"/>
      <c r="AQ168" s="268"/>
      <c r="AR168" s="268"/>
      <c r="AS168" s="268"/>
      <c r="AT168" s="268"/>
      <c r="AU168" s="268"/>
      <c r="AV168" s="268"/>
      <c r="AW168" s="268"/>
      <c r="AX168" s="268"/>
      <c r="AY168" s="268"/>
    </row>
    <row r="169" spans="23:51" x14ac:dyDescent="0.15">
      <c r="W169" s="268"/>
      <c r="X169" s="268"/>
      <c r="Y169" s="268"/>
      <c r="Z169" s="268"/>
      <c r="AA169" s="268"/>
      <c r="AB169" s="268"/>
      <c r="AC169" s="268"/>
      <c r="AD169" s="268"/>
      <c r="AE169" s="268"/>
      <c r="AF169" s="268"/>
      <c r="AG169" s="268"/>
      <c r="AH169" s="268"/>
      <c r="AI169" s="268"/>
      <c r="AJ169" s="268"/>
      <c r="AK169" s="268"/>
      <c r="AL169" s="268"/>
      <c r="AM169" s="268"/>
      <c r="AN169" s="268"/>
      <c r="AO169" s="268"/>
      <c r="AP169" s="268"/>
      <c r="AQ169" s="268"/>
      <c r="AR169" s="268"/>
      <c r="AS169" s="268"/>
      <c r="AT169" s="268"/>
      <c r="AU169" s="268"/>
      <c r="AV169" s="268"/>
      <c r="AW169" s="268"/>
      <c r="AX169" s="268"/>
      <c r="AY169" s="268"/>
    </row>
    <row r="170" spans="23:51" x14ac:dyDescent="0.15">
      <c r="W170" s="268"/>
      <c r="X170" s="268"/>
      <c r="Y170" s="268"/>
      <c r="Z170" s="268"/>
      <c r="AA170" s="268"/>
      <c r="AB170" s="268"/>
      <c r="AC170" s="268"/>
      <c r="AD170" s="268"/>
      <c r="AE170" s="268"/>
      <c r="AF170" s="268"/>
      <c r="AG170" s="268"/>
      <c r="AH170" s="268"/>
      <c r="AI170" s="268"/>
      <c r="AJ170" s="268"/>
      <c r="AK170" s="268"/>
      <c r="AL170" s="268"/>
      <c r="AM170" s="268"/>
      <c r="AN170" s="268"/>
      <c r="AO170" s="268"/>
      <c r="AP170" s="268"/>
      <c r="AQ170" s="268"/>
      <c r="AR170" s="268"/>
      <c r="AS170" s="268"/>
      <c r="AT170" s="268"/>
      <c r="AU170" s="268"/>
      <c r="AV170" s="268"/>
      <c r="AW170" s="268"/>
      <c r="AX170" s="268"/>
      <c r="AY170" s="268"/>
    </row>
    <row r="171" spans="23:51" x14ac:dyDescent="0.15">
      <c r="W171" s="268"/>
      <c r="X171" s="268"/>
      <c r="Y171" s="268"/>
      <c r="Z171" s="268"/>
      <c r="AA171" s="268"/>
      <c r="AB171" s="268"/>
      <c r="AC171" s="268"/>
      <c r="AD171" s="268"/>
      <c r="AE171" s="268"/>
      <c r="AF171" s="268"/>
      <c r="AG171" s="268"/>
      <c r="AH171" s="268"/>
      <c r="AI171" s="268"/>
      <c r="AJ171" s="268"/>
      <c r="AK171" s="268"/>
      <c r="AL171" s="268"/>
      <c r="AM171" s="268"/>
      <c r="AN171" s="268"/>
      <c r="AO171" s="268"/>
      <c r="AP171" s="268"/>
      <c r="AQ171" s="268"/>
      <c r="AR171" s="268"/>
      <c r="AS171" s="268"/>
      <c r="AT171" s="268"/>
      <c r="AU171" s="268"/>
      <c r="AV171" s="268"/>
      <c r="AW171" s="268"/>
      <c r="AX171" s="268"/>
      <c r="AY171" s="268"/>
    </row>
    <row r="172" spans="23:51" x14ac:dyDescent="0.15">
      <c r="W172" s="268"/>
      <c r="X172" s="268"/>
      <c r="Y172" s="268"/>
      <c r="Z172" s="268"/>
      <c r="AA172" s="268"/>
      <c r="AB172" s="268"/>
      <c r="AC172" s="268"/>
      <c r="AD172" s="268"/>
      <c r="AE172" s="268"/>
      <c r="AF172" s="268"/>
      <c r="AG172" s="268"/>
      <c r="AH172" s="268"/>
      <c r="AI172" s="268"/>
      <c r="AJ172" s="268"/>
      <c r="AK172" s="268"/>
      <c r="AL172" s="268"/>
      <c r="AM172" s="268"/>
      <c r="AN172" s="268"/>
      <c r="AO172" s="268"/>
      <c r="AP172" s="268"/>
      <c r="AQ172" s="268"/>
      <c r="AR172" s="268"/>
      <c r="AS172" s="268"/>
      <c r="AT172" s="268"/>
      <c r="AU172" s="268"/>
      <c r="AV172" s="268"/>
      <c r="AW172" s="268"/>
      <c r="AX172" s="268"/>
      <c r="AY172" s="268"/>
    </row>
    <row r="173" spans="23:51" x14ac:dyDescent="0.15">
      <c r="W173" s="268"/>
      <c r="X173" s="268"/>
      <c r="Y173" s="268"/>
      <c r="Z173" s="268"/>
      <c r="AA173" s="268"/>
      <c r="AB173" s="268"/>
      <c r="AC173" s="268"/>
      <c r="AD173" s="268"/>
      <c r="AE173" s="268"/>
      <c r="AF173" s="268"/>
      <c r="AG173" s="268"/>
      <c r="AH173" s="268"/>
      <c r="AI173" s="268"/>
      <c r="AJ173" s="268"/>
      <c r="AK173" s="268"/>
      <c r="AL173" s="268"/>
      <c r="AM173" s="268"/>
      <c r="AN173" s="268"/>
      <c r="AO173" s="268"/>
      <c r="AP173" s="268"/>
      <c r="AQ173" s="268"/>
      <c r="AR173" s="268"/>
      <c r="AS173" s="268"/>
      <c r="AT173" s="268"/>
      <c r="AU173" s="268"/>
      <c r="AV173" s="268"/>
      <c r="AW173" s="268"/>
      <c r="AX173" s="268"/>
      <c r="AY173" s="268"/>
    </row>
    <row r="174" spans="23:51" x14ac:dyDescent="0.15">
      <c r="W174" s="268"/>
      <c r="X174" s="268"/>
      <c r="Y174" s="268"/>
      <c r="Z174" s="268"/>
      <c r="AA174" s="268"/>
      <c r="AB174" s="268"/>
      <c r="AC174" s="268"/>
      <c r="AD174" s="268"/>
      <c r="AE174" s="268"/>
      <c r="AF174" s="268"/>
      <c r="AG174" s="268"/>
      <c r="AH174" s="268"/>
      <c r="AI174" s="268"/>
      <c r="AJ174" s="268"/>
      <c r="AK174" s="268"/>
      <c r="AL174" s="268"/>
      <c r="AM174" s="268"/>
      <c r="AN174" s="268"/>
      <c r="AO174" s="268"/>
      <c r="AP174" s="268"/>
      <c r="AQ174" s="268"/>
      <c r="AR174" s="268"/>
      <c r="AS174" s="268"/>
      <c r="AT174" s="268"/>
      <c r="AU174" s="268"/>
      <c r="AV174" s="268"/>
      <c r="AW174" s="268"/>
      <c r="AX174" s="268"/>
      <c r="AY174" s="268"/>
    </row>
    <row r="175" spans="23:51" x14ac:dyDescent="0.15">
      <c r="W175" s="268"/>
      <c r="X175" s="268"/>
      <c r="Y175" s="268"/>
      <c r="Z175" s="268"/>
      <c r="AA175" s="268"/>
      <c r="AB175" s="268"/>
      <c r="AC175" s="268"/>
      <c r="AD175" s="268"/>
      <c r="AE175" s="268"/>
      <c r="AF175" s="268"/>
      <c r="AG175" s="268"/>
      <c r="AH175" s="268"/>
      <c r="AI175" s="268"/>
      <c r="AJ175" s="268"/>
      <c r="AK175" s="268"/>
      <c r="AL175" s="268"/>
      <c r="AM175" s="268"/>
      <c r="AN175" s="268"/>
      <c r="AO175" s="268"/>
      <c r="AP175" s="268"/>
      <c r="AQ175" s="268"/>
      <c r="AR175" s="268"/>
      <c r="AS175" s="268"/>
      <c r="AT175" s="268"/>
      <c r="AU175" s="268"/>
      <c r="AV175" s="268"/>
      <c r="AW175" s="268"/>
      <c r="AX175" s="268"/>
      <c r="AY175" s="268"/>
    </row>
    <row r="176" spans="23:51" x14ac:dyDescent="0.15">
      <c r="W176" s="268"/>
      <c r="X176" s="268"/>
      <c r="Y176" s="268"/>
      <c r="Z176" s="268"/>
      <c r="AA176" s="268"/>
      <c r="AB176" s="268"/>
      <c r="AC176" s="268"/>
      <c r="AD176" s="268"/>
      <c r="AE176" s="268"/>
      <c r="AF176" s="268"/>
      <c r="AG176" s="268"/>
      <c r="AH176" s="268"/>
      <c r="AI176" s="268"/>
      <c r="AJ176" s="268"/>
      <c r="AK176" s="268"/>
      <c r="AL176" s="268"/>
      <c r="AM176" s="268"/>
      <c r="AN176" s="268"/>
      <c r="AO176" s="268"/>
      <c r="AP176" s="268"/>
      <c r="AQ176" s="268"/>
      <c r="AR176" s="268"/>
      <c r="AS176" s="268"/>
      <c r="AT176" s="268"/>
      <c r="AU176" s="268"/>
      <c r="AV176" s="268"/>
      <c r="AW176" s="268"/>
      <c r="AX176" s="268"/>
      <c r="AY176" s="268"/>
    </row>
    <row r="177" spans="23:51" x14ac:dyDescent="0.15">
      <c r="W177" s="268"/>
      <c r="X177" s="268"/>
      <c r="Y177" s="268"/>
      <c r="Z177" s="268"/>
      <c r="AA177" s="268"/>
      <c r="AB177" s="268"/>
      <c r="AC177" s="268"/>
      <c r="AD177" s="268"/>
      <c r="AE177" s="268"/>
      <c r="AF177" s="268"/>
      <c r="AG177" s="268"/>
      <c r="AH177" s="268"/>
      <c r="AI177" s="268"/>
      <c r="AJ177" s="268"/>
      <c r="AK177" s="268"/>
      <c r="AL177" s="268"/>
      <c r="AM177" s="268"/>
      <c r="AN177" s="268"/>
      <c r="AO177" s="268"/>
      <c r="AP177" s="268"/>
      <c r="AQ177" s="268"/>
      <c r="AR177" s="268"/>
      <c r="AS177" s="268"/>
      <c r="AT177" s="268"/>
      <c r="AU177" s="268"/>
      <c r="AV177" s="268"/>
      <c r="AW177" s="268"/>
      <c r="AX177" s="268"/>
      <c r="AY177" s="268"/>
    </row>
    <row r="178" spans="23:51" x14ac:dyDescent="0.15">
      <c r="W178" s="268"/>
      <c r="X178" s="268"/>
      <c r="Y178" s="268"/>
      <c r="Z178" s="268"/>
      <c r="AA178" s="268"/>
      <c r="AB178" s="268"/>
      <c r="AC178" s="268"/>
      <c r="AD178" s="268"/>
      <c r="AE178" s="268"/>
      <c r="AF178" s="268"/>
      <c r="AG178" s="268"/>
      <c r="AH178" s="268"/>
      <c r="AI178" s="268"/>
      <c r="AJ178" s="268"/>
      <c r="AK178" s="268"/>
      <c r="AL178" s="268"/>
      <c r="AM178" s="268"/>
      <c r="AN178" s="268"/>
      <c r="AO178" s="268"/>
      <c r="AP178" s="268"/>
      <c r="AQ178" s="268"/>
      <c r="AR178" s="268"/>
      <c r="AS178" s="268"/>
      <c r="AT178" s="268"/>
      <c r="AU178" s="268"/>
      <c r="AV178" s="268"/>
      <c r="AW178" s="268"/>
      <c r="AX178" s="268"/>
      <c r="AY178" s="268"/>
    </row>
    <row r="179" spans="23:51" x14ac:dyDescent="0.15">
      <c r="W179" s="268"/>
      <c r="X179" s="268"/>
      <c r="Y179" s="268"/>
      <c r="Z179" s="268"/>
      <c r="AA179" s="268"/>
      <c r="AB179" s="268"/>
      <c r="AC179" s="268"/>
      <c r="AD179" s="268"/>
      <c r="AE179" s="268"/>
      <c r="AF179" s="268"/>
      <c r="AG179" s="268"/>
      <c r="AH179" s="268"/>
      <c r="AI179" s="268"/>
      <c r="AJ179" s="268"/>
      <c r="AK179" s="268"/>
      <c r="AL179" s="268"/>
      <c r="AM179" s="268"/>
      <c r="AN179" s="268"/>
      <c r="AO179" s="268"/>
      <c r="AP179" s="268"/>
      <c r="AQ179" s="268"/>
      <c r="AR179" s="268"/>
      <c r="AS179" s="268"/>
      <c r="AT179" s="268"/>
      <c r="AU179" s="268"/>
      <c r="AV179" s="268"/>
      <c r="AW179" s="268"/>
      <c r="AX179" s="268"/>
      <c r="AY179" s="268"/>
    </row>
    <row r="180" spans="23:51" x14ac:dyDescent="0.15">
      <c r="W180" s="268"/>
      <c r="X180" s="268"/>
      <c r="Y180" s="268"/>
      <c r="Z180" s="268"/>
      <c r="AA180" s="268"/>
      <c r="AB180" s="268"/>
      <c r="AC180" s="268"/>
      <c r="AD180" s="268"/>
      <c r="AE180" s="268"/>
      <c r="AF180" s="268"/>
      <c r="AG180" s="268"/>
      <c r="AH180" s="268"/>
      <c r="AI180" s="268"/>
      <c r="AJ180" s="268"/>
      <c r="AK180" s="268"/>
      <c r="AL180" s="268"/>
      <c r="AM180" s="268"/>
      <c r="AN180" s="268"/>
      <c r="AO180" s="268"/>
      <c r="AP180" s="268"/>
      <c r="AQ180" s="268"/>
      <c r="AR180" s="268"/>
      <c r="AS180" s="268"/>
      <c r="AT180" s="268"/>
      <c r="AU180" s="268"/>
      <c r="AV180" s="268"/>
      <c r="AW180" s="268"/>
      <c r="AX180" s="268"/>
      <c r="AY180" s="268"/>
    </row>
    <row r="181" spans="23:51" x14ac:dyDescent="0.15">
      <c r="W181" s="268"/>
      <c r="X181" s="268"/>
      <c r="Y181" s="268"/>
      <c r="Z181" s="268"/>
      <c r="AA181" s="268"/>
      <c r="AB181" s="268"/>
      <c r="AC181" s="268"/>
      <c r="AD181" s="268"/>
      <c r="AE181" s="268"/>
      <c r="AF181" s="268"/>
      <c r="AG181" s="268"/>
      <c r="AH181" s="268"/>
      <c r="AI181" s="268"/>
      <c r="AJ181" s="268"/>
      <c r="AK181" s="268"/>
      <c r="AL181" s="268"/>
      <c r="AM181" s="268"/>
      <c r="AN181" s="268"/>
      <c r="AO181" s="268"/>
      <c r="AP181" s="268"/>
      <c r="AQ181" s="268"/>
      <c r="AR181" s="268"/>
      <c r="AS181" s="268"/>
      <c r="AT181" s="268"/>
      <c r="AU181" s="268"/>
      <c r="AV181" s="268"/>
      <c r="AW181" s="268"/>
      <c r="AX181" s="268"/>
      <c r="AY181" s="268"/>
    </row>
    <row r="182" spans="23:51" x14ac:dyDescent="0.15">
      <c r="W182" s="268"/>
      <c r="X182" s="268"/>
      <c r="Y182" s="268"/>
      <c r="Z182" s="268"/>
      <c r="AA182" s="268"/>
      <c r="AB182" s="268"/>
      <c r="AC182" s="268"/>
      <c r="AD182" s="268"/>
      <c r="AE182" s="268"/>
      <c r="AF182" s="268"/>
      <c r="AG182" s="268"/>
      <c r="AH182" s="268"/>
      <c r="AI182" s="268"/>
      <c r="AJ182" s="268"/>
      <c r="AK182" s="268"/>
      <c r="AL182" s="268"/>
      <c r="AM182" s="268"/>
      <c r="AN182" s="268"/>
      <c r="AO182" s="268"/>
      <c r="AP182" s="268"/>
      <c r="AQ182" s="268"/>
      <c r="AR182" s="268"/>
      <c r="AS182" s="268"/>
      <c r="AT182" s="268"/>
      <c r="AU182" s="268"/>
      <c r="AV182" s="268"/>
      <c r="AW182" s="268"/>
      <c r="AX182" s="268"/>
      <c r="AY182" s="268"/>
    </row>
    <row r="183" spans="23:51" x14ac:dyDescent="0.15">
      <c r="W183" s="268"/>
      <c r="X183" s="268"/>
      <c r="Y183" s="268"/>
      <c r="Z183" s="268"/>
      <c r="AA183" s="268"/>
      <c r="AB183" s="268"/>
      <c r="AC183" s="268"/>
      <c r="AD183" s="268"/>
      <c r="AE183" s="268"/>
      <c r="AF183" s="268"/>
      <c r="AG183" s="268"/>
      <c r="AH183" s="268"/>
      <c r="AI183" s="268"/>
      <c r="AJ183" s="268"/>
      <c r="AK183" s="268"/>
      <c r="AL183" s="268"/>
      <c r="AM183" s="268"/>
      <c r="AN183" s="268"/>
      <c r="AO183" s="268"/>
      <c r="AP183" s="268"/>
      <c r="AQ183" s="268"/>
      <c r="AR183" s="268"/>
      <c r="AS183" s="268"/>
      <c r="AT183" s="268"/>
      <c r="AU183" s="268"/>
      <c r="AV183" s="268"/>
      <c r="AW183" s="268"/>
      <c r="AX183" s="268"/>
      <c r="AY183" s="268"/>
    </row>
    <row r="184" spans="23:51" x14ac:dyDescent="0.15">
      <c r="W184" s="268"/>
      <c r="X184" s="268"/>
      <c r="Y184" s="268"/>
      <c r="Z184" s="268"/>
      <c r="AA184" s="268"/>
      <c r="AB184" s="268"/>
      <c r="AC184" s="268"/>
      <c r="AD184" s="268"/>
      <c r="AE184" s="268"/>
      <c r="AF184" s="268"/>
      <c r="AG184" s="268"/>
      <c r="AH184" s="268"/>
      <c r="AI184" s="268"/>
      <c r="AJ184" s="268"/>
      <c r="AK184" s="268"/>
      <c r="AL184" s="268"/>
      <c r="AM184" s="268"/>
      <c r="AN184" s="268"/>
      <c r="AO184" s="268"/>
      <c r="AP184" s="268"/>
      <c r="AQ184" s="268"/>
      <c r="AR184" s="268"/>
      <c r="AS184" s="268"/>
      <c r="AT184" s="268"/>
      <c r="AU184" s="268"/>
      <c r="AV184" s="268"/>
      <c r="AW184" s="268"/>
      <c r="AX184" s="268"/>
      <c r="AY184" s="268"/>
    </row>
    <row r="185" spans="23:51" x14ac:dyDescent="0.15">
      <c r="W185" s="268"/>
      <c r="X185" s="268"/>
      <c r="Y185" s="268"/>
      <c r="Z185" s="268"/>
      <c r="AA185" s="268"/>
      <c r="AB185" s="268"/>
      <c r="AC185" s="268"/>
      <c r="AD185" s="268"/>
      <c r="AE185" s="268"/>
      <c r="AF185" s="268"/>
      <c r="AG185" s="268"/>
      <c r="AH185" s="268"/>
      <c r="AI185" s="268"/>
      <c r="AJ185" s="268"/>
      <c r="AK185" s="268"/>
      <c r="AL185" s="268"/>
      <c r="AM185" s="268"/>
      <c r="AN185" s="268"/>
      <c r="AO185" s="268"/>
      <c r="AP185" s="268"/>
      <c r="AQ185" s="268"/>
      <c r="AR185" s="268"/>
      <c r="AS185" s="268"/>
      <c r="AT185" s="268"/>
      <c r="AU185" s="268"/>
      <c r="AV185" s="268"/>
      <c r="AW185" s="268"/>
      <c r="AX185" s="268"/>
      <c r="AY185" s="268"/>
    </row>
    <row r="186" spans="23:51" x14ac:dyDescent="0.15">
      <c r="W186" s="268"/>
      <c r="X186" s="268"/>
      <c r="Y186" s="268"/>
      <c r="Z186" s="268"/>
      <c r="AA186" s="268"/>
      <c r="AB186" s="268"/>
      <c r="AC186" s="268"/>
      <c r="AD186" s="268"/>
      <c r="AE186" s="268"/>
      <c r="AF186" s="268"/>
      <c r="AG186" s="268"/>
      <c r="AH186" s="268"/>
      <c r="AI186" s="268"/>
      <c r="AJ186" s="268"/>
      <c r="AK186" s="268"/>
      <c r="AL186" s="268"/>
      <c r="AM186" s="268"/>
      <c r="AN186" s="268"/>
      <c r="AO186" s="268"/>
      <c r="AP186" s="268"/>
      <c r="AQ186" s="268"/>
      <c r="AR186" s="268"/>
      <c r="AS186" s="268"/>
      <c r="AT186" s="268"/>
      <c r="AU186" s="268"/>
      <c r="AV186" s="268"/>
      <c r="AW186" s="268"/>
      <c r="AX186" s="268"/>
      <c r="AY186" s="268"/>
    </row>
    <row r="187" spans="23:51" x14ac:dyDescent="0.15">
      <c r="W187" s="268"/>
      <c r="X187" s="268"/>
      <c r="Y187" s="268"/>
      <c r="Z187" s="268"/>
      <c r="AA187" s="268"/>
      <c r="AB187" s="268"/>
      <c r="AC187" s="268"/>
      <c r="AD187" s="268"/>
      <c r="AE187" s="268"/>
      <c r="AF187" s="268"/>
      <c r="AG187" s="268"/>
      <c r="AH187" s="268"/>
      <c r="AI187" s="268"/>
      <c r="AJ187" s="268"/>
      <c r="AK187" s="268"/>
      <c r="AL187" s="268"/>
      <c r="AM187" s="268"/>
      <c r="AN187" s="268"/>
      <c r="AO187" s="268"/>
      <c r="AP187" s="268"/>
      <c r="AQ187" s="268"/>
      <c r="AR187" s="268"/>
      <c r="AS187" s="268"/>
      <c r="AT187" s="268"/>
      <c r="AU187" s="268"/>
      <c r="AV187" s="268"/>
      <c r="AW187" s="268"/>
      <c r="AX187" s="268"/>
      <c r="AY187" s="268"/>
    </row>
    <row r="188" spans="23:51" x14ac:dyDescent="0.15">
      <c r="W188" s="268"/>
      <c r="X188" s="268"/>
      <c r="Y188" s="268"/>
      <c r="Z188" s="268"/>
      <c r="AA188" s="268"/>
      <c r="AB188" s="268"/>
      <c r="AC188" s="268"/>
      <c r="AD188" s="268"/>
      <c r="AE188" s="268"/>
      <c r="AF188" s="268"/>
      <c r="AG188" s="268"/>
      <c r="AH188" s="268"/>
      <c r="AI188" s="268"/>
      <c r="AJ188" s="268"/>
      <c r="AK188" s="268"/>
      <c r="AL188" s="268"/>
      <c r="AM188" s="268"/>
      <c r="AN188" s="268"/>
      <c r="AO188" s="268"/>
      <c r="AP188" s="268"/>
      <c r="AQ188" s="268"/>
      <c r="AR188" s="268"/>
      <c r="AS188" s="268"/>
      <c r="AT188" s="268"/>
      <c r="AU188" s="268"/>
      <c r="AV188" s="268"/>
      <c r="AW188" s="268"/>
      <c r="AX188" s="268"/>
      <c r="AY188" s="268"/>
    </row>
    <row r="189" spans="23:51" x14ac:dyDescent="0.15">
      <c r="W189" s="268"/>
      <c r="X189" s="268"/>
      <c r="Y189" s="268"/>
      <c r="Z189" s="268"/>
      <c r="AA189" s="268"/>
      <c r="AB189" s="268"/>
      <c r="AC189" s="268"/>
      <c r="AD189" s="268"/>
      <c r="AE189" s="268"/>
      <c r="AF189" s="268"/>
      <c r="AG189" s="268"/>
      <c r="AH189" s="268"/>
      <c r="AI189" s="268"/>
      <c r="AJ189" s="268"/>
      <c r="AK189" s="268"/>
      <c r="AL189" s="268"/>
      <c r="AM189" s="268"/>
      <c r="AN189" s="268"/>
      <c r="AO189" s="268"/>
      <c r="AP189" s="268"/>
      <c r="AQ189" s="268"/>
      <c r="AR189" s="268"/>
      <c r="AS189" s="268"/>
      <c r="AT189" s="268"/>
      <c r="AU189" s="268"/>
      <c r="AV189" s="268"/>
      <c r="AW189" s="268"/>
      <c r="AX189" s="268"/>
      <c r="AY189" s="268"/>
    </row>
    <row r="190" spans="23:51" x14ac:dyDescent="0.15">
      <c r="W190" s="268"/>
      <c r="X190" s="268"/>
      <c r="Y190" s="268"/>
      <c r="Z190" s="268"/>
      <c r="AA190" s="268"/>
      <c r="AB190" s="268"/>
      <c r="AC190" s="268"/>
      <c r="AD190" s="268"/>
      <c r="AE190" s="268"/>
      <c r="AF190" s="268"/>
      <c r="AG190" s="268"/>
      <c r="AH190" s="268"/>
      <c r="AI190" s="268"/>
      <c r="AJ190" s="268"/>
      <c r="AK190" s="268"/>
      <c r="AL190" s="268"/>
      <c r="AM190" s="268"/>
      <c r="AN190" s="268"/>
      <c r="AO190" s="268"/>
      <c r="AP190" s="268"/>
      <c r="AQ190" s="268"/>
      <c r="AR190" s="268"/>
      <c r="AS190" s="268"/>
      <c r="AT190" s="268"/>
      <c r="AU190" s="268"/>
      <c r="AV190" s="268"/>
      <c r="AW190" s="268"/>
      <c r="AX190" s="268"/>
      <c r="AY190" s="268"/>
    </row>
    <row r="191" spans="23:51" x14ac:dyDescent="0.15">
      <c r="W191" s="268"/>
      <c r="X191" s="268"/>
      <c r="Y191" s="268"/>
      <c r="Z191" s="268"/>
      <c r="AA191" s="268"/>
      <c r="AB191" s="268"/>
      <c r="AC191" s="268"/>
      <c r="AD191" s="268"/>
      <c r="AE191" s="268"/>
      <c r="AF191" s="268"/>
      <c r="AG191" s="268"/>
      <c r="AH191" s="268"/>
      <c r="AI191" s="268"/>
      <c r="AJ191" s="268"/>
      <c r="AK191" s="268"/>
      <c r="AL191" s="268"/>
      <c r="AM191" s="268"/>
      <c r="AN191" s="268"/>
      <c r="AO191" s="268"/>
      <c r="AP191" s="268"/>
      <c r="AQ191" s="268"/>
      <c r="AR191" s="268"/>
      <c r="AS191" s="268"/>
      <c r="AT191" s="268"/>
      <c r="AU191" s="268"/>
      <c r="AV191" s="268"/>
      <c r="AW191" s="268"/>
      <c r="AX191" s="268"/>
      <c r="AY191" s="268"/>
    </row>
    <row r="192" spans="23:51" x14ac:dyDescent="0.15">
      <c r="W192" s="268"/>
      <c r="X192" s="268"/>
      <c r="Y192" s="268"/>
      <c r="Z192" s="268"/>
      <c r="AA192" s="268"/>
      <c r="AB192" s="268"/>
      <c r="AC192" s="268"/>
      <c r="AD192" s="268"/>
      <c r="AE192" s="268"/>
      <c r="AF192" s="268"/>
      <c r="AG192" s="268"/>
      <c r="AH192" s="268"/>
      <c r="AI192" s="268"/>
      <c r="AJ192" s="268"/>
      <c r="AK192" s="268"/>
      <c r="AL192" s="268"/>
      <c r="AM192" s="268"/>
      <c r="AN192" s="268"/>
      <c r="AO192" s="268"/>
      <c r="AP192" s="268"/>
      <c r="AQ192" s="268"/>
      <c r="AR192" s="268"/>
      <c r="AS192" s="268"/>
      <c r="AT192" s="268"/>
      <c r="AU192" s="268"/>
      <c r="AV192" s="268"/>
      <c r="AW192" s="268"/>
      <c r="AX192" s="268"/>
      <c r="AY192" s="268"/>
    </row>
    <row r="193" spans="23:51" x14ac:dyDescent="0.15">
      <c r="W193" s="268"/>
      <c r="X193" s="268"/>
      <c r="Y193" s="268"/>
      <c r="Z193" s="268"/>
      <c r="AA193" s="268"/>
      <c r="AB193" s="268"/>
      <c r="AC193" s="268"/>
      <c r="AD193" s="268"/>
      <c r="AE193" s="268"/>
      <c r="AF193" s="268"/>
      <c r="AG193" s="268"/>
      <c r="AH193" s="268"/>
      <c r="AI193" s="268"/>
      <c r="AJ193" s="268"/>
      <c r="AK193" s="268"/>
      <c r="AL193" s="268"/>
      <c r="AM193" s="268"/>
      <c r="AN193" s="268"/>
      <c r="AO193" s="268"/>
      <c r="AP193" s="268"/>
      <c r="AQ193" s="268"/>
      <c r="AR193" s="268"/>
      <c r="AS193" s="268"/>
      <c r="AT193" s="268"/>
      <c r="AU193" s="268"/>
      <c r="AV193" s="268"/>
      <c r="AW193" s="268"/>
      <c r="AX193" s="268"/>
      <c r="AY193" s="268"/>
    </row>
    <row r="194" spans="23:51" x14ac:dyDescent="0.15">
      <c r="W194" s="268"/>
      <c r="X194" s="268"/>
      <c r="Y194" s="268"/>
      <c r="Z194" s="268"/>
      <c r="AA194" s="268"/>
      <c r="AB194" s="268"/>
      <c r="AC194" s="268"/>
      <c r="AD194" s="268"/>
      <c r="AE194" s="268"/>
      <c r="AF194" s="268"/>
      <c r="AG194" s="268"/>
      <c r="AH194" s="268"/>
      <c r="AI194" s="268"/>
      <c r="AJ194" s="268"/>
      <c r="AK194" s="268"/>
      <c r="AL194" s="268"/>
      <c r="AM194" s="268"/>
      <c r="AN194" s="268"/>
      <c r="AO194" s="268"/>
      <c r="AP194" s="268"/>
      <c r="AQ194" s="268"/>
      <c r="AR194" s="268"/>
      <c r="AS194" s="268"/>
      <c r="AT194" s="268"/>
      <c r="AU194" s="268"/>
      <c r="AV194" s="268"/>
      <c r="AW194" s="268"/>
      <c r="AX194" s="268"/>
      <c r="AY194" s="268"/>
    </row>
    <row r="195" spans="23:51" x14ac:dyDescent="0.15">
      <c r="W195" s="268"/>
      <c r="X195" s="268"/>
      <c r="Y195" s="268"/>
      <c r="Z195" s="268"/>
      <c r="AA195" s="268"/>
      <c r="AB195" s="268"/>
      <c r="AC195" s="268"/>
      <c r="AD195" s="268"/>
      <c r="AE195" s="268"/>
      <c r="AF195" s="268"/>
      <c r="AG195" s="268"/>
      <c r="AH195" s="268"/>
      <c r="AI195" s="268"/>
      <c r="AJ195" s="268"/>
      <c r="AK195" s="268"/>
      <c r="AL195" s="268"/>
      <c r="AM195" s="268"/>
      <c r="AN195" s="268"/>
      <c r="AO195" s="268"/>
      <c r="AP195" s="268"/>
      <c r="AQ195" s="268"/>
      <c r="AR195" s="268"/>
      <c r="AS195" s="268"/>
      <c r="AT195" s="268"/>
      <c r="AU195" s="268"/>
      <c r="AV195" s="268"/>
      <c r="AW195" s="268"/>
      <c r="AX195" s="268"/>
      <c r="AY195" s="268"/>
    </row>
    <row r="196" spans="23:51" x14ac:dyDescent="0.15">
      <c r="W196" s="268"/>
      <c r="X196" s="268"/>
      <c r="Y196" s="268"/>
      <c r="Z196" s="268"/>
      <c r="AA196" s="268"/>
      <c r="AB196" s="268"/>
      <c r="AC196" s="268"/>
      <c r="AD196" s="268"/>
      <c r="AE196" s="268"/>
      <c r="AF196" s="268"/>
      <c r="AG196" s="268"/>
      <c r="AH196" s="268"/>
      <c r="AI196" s="268"/>
      <c r="AJ196" s="268"/>
      <c r="AK196" s="268"/>
      <c r="AL196" s="268"/>
      <c r="AM196" s="268"/>
      <c r="AN196" s="268"/>
      <c r="AO196" s="268"/>
      <c r="AP196" s="268"/>
      <c r="AQ196" s="268"/>
      <c r="AR196" s="268"/>
      <c r="AS196" s="268"/>
      <c r="AT196" s="268"/>
      <c r="AU196" s="268"/>
      <c r="AV196" s="268"/>
      <c r="AW196" s="268"/>
      <c r="AX196" s="268"/>
      <c r="AY196" s="268"/>
    </row>
    <row r="197" spans="23:51" x14ac:dyDescent="0.15">
      <c r="W197" s="268"/>
      <c r="X197" s="268"/>
      <c r="Y197" s="268"/>
      <c r="Z197" s="268"/>
      <c r="AA197" s="268"/>
      <c r="AB197" s="268"/>
      <c r="AC197" s="268"/>
      <c r="AD197" s="268"/>
      <c r="AE197" s="268"/>
      <c r="AF197" s="268"/>
      <c r="AG197" s="268"/>
      <c r="AH197" s="268"/>
      <c r="AI197" s="268"/>
      <c r="AJ197" s="268"/>
      <c r="AK197" s="268"/>
      <c r="AL197" s="268"/>
      <c r="AM197" s="268"/>
      <c r="AN197" s="268"/>
      <c r="AO197" s="268"/>
      <c r="AP197" s="268"/>
      <c r="AQ197" s="268"/>
      <c r="AR197" s="268"/>
      <c r="AS197" s="268"/>
      <c r="AT197" s="268"/>
      <c r="AU197" s="268"/>
      <c r="AV197" s="268"/>
      <c r="AW197" s="268"/>
      <c r="AX197" s="268"/>
      <c r="AY197" s="268"/>
    </row>
    <row r="198" spans="23:51" x14ac:dyDescent="0.15">
      <c r="W198" s="268"/>
      <c r="X198" s="268"/>
      <c r="Y198" s="268"/>
      <c r="Z198" s="268"/>
      <c r="AA198" s="268"/>
      <c r="AB198" s="268"/>
      <c r="AC198" s="268"/>
      <c r="AD198" s="268"/>
      <c r="AE198" s="268"/>
      <c r="AF198" s="268"/>
      <c r="AG198" s="268"/>
      <c r="AH198" s="268"/>
      <c r="AI198" s="268"/>
      <c r="AJ198" s="268"/>
      <c r="AK198" s="268"/>
      <c r="AL198" s="268"/>
      <c r="AM198" s="268"/>
      <c r="AN198" s="268"/>
      <c r="AO198" s="268"/>
      <c r="AP198" s="268"/>
      <c r="AQ198" s="268"/>
      <c r="AR198" s="268"/>
      <c r="AS198" s="268"/>
      <c r="AT198" s="268"/>
      <c r="AU198" s="268"/>
      <c r="AV198" s="268"/>
      <c r="AW198" s="268"/>
      <c r="AX198" s="268"/>
      <c r="AY198" s="268"/>
    </row>
    <row r="199" spans="23:51" x14ac:dyDescent="0.15">
      <c r="W199" s="268"/>
      <c r="X199" s="268"/>
      <c r="Y199" s="268"/>
      <c r="Z199" s="268"/>
      <c r="AA199" s="268"/>
      <c r="AB199" s="268"/>
      <c r="AC199" s="268"/>
      <c r="AD199" s="268"/>
      <c r="AE199" s="268"/>
      <c r="AF199" s="268"/>
      <c r="AG199" s="268"/>
      <c r="AH199" s="268"/>
      <c r="AI199" s="268"/>
      <c r="AJ199" s="268"/>
      <c r="AK199" s="268"/>
      <c r="AL199" s="268"/>
      <c r="AM199" s="268"/>
      <c r="AN199" s="268"/>
      <c r="AO199" s="268"/>
      <c r="AP199" s="268"/>
      <c r="AQ199" s="268"/>
      <c r="AR199" s="268"/>
      <c r="AS199" s="268"/>
      <c r="AT199" s="268"/>
      <c r="AU199" s="268"/>
      <c r="AV199" s="268"/>
      <c r="AW199" s="268"/>
      <c r="AX199" s="268"/>
      <c r="AY199" s="268"/>
    </row>
    <row r="200" spans="23:51" x14ac:dyDescent="0.15">
      <c r="W200" s="268"/>
      <c r="X200" s="268"/>
      <c r="Y200" s="268"/>
      <c r="Z200" s="268"/>
      <c r="AA200" s="268"/>
      <c r="AB200" s="268"/>
      <c r="AC200" s="268"/>
      <c r="AD200" s="268"/>
      <c r="AE200" s="268"/>
      <c r="AF200" s="268"/>
      <c r="AG200" s="268"/>
      <c r="AH200" s="268"/>
      <c r="AI200" s="268"/>
      <c r="AJ200" s="268"/>
      <c r="AK200" s="268"/>
      <c r="AL200" s="268"/>
      <c r="AM200" s="268"/>
      <c r="AN200" s="268"/>
      <c r="AO200" s="268"/>
      <c r="AP200" s="268"/>
      <c r="AQ200" s="268"/>
      <c r="AR200" s="268"/>
      <c r="AS200" s="268"/>
      <c r="AT200" s="268"/>
      <c r="AU200" s="268"/>
      <c r="AV200" s="268"/>
      <c r="AW200" s="268"/>
      <c r="AX200" s="268"/>
      <c r="AY200" s="268"/>
    </row>
    <row r="201" spans="23:51" x14ac:dyDescent="0.15">
      <c r="W201" s="268"/>
      <c r="X201" s="268"/>
      <c r="Y201" s="268"/>
      <c r="Z201" s="268"/>
      <c r="AA201" s="268"/>
      <c r="AB201" s="268"/>
      <c r="AC201" s="268"/>
      <c r="AD201" s="268"/>
      <c r="AE201" s="268"/>
      <c r="AF201" s="268"/>
      <c r="AG201" s="268"/>
      <c r="AH201" s="268"/>
      <c r="AI201" s="268"/>
      <c r="AJ201" s="268"/>
      <c r="AK201" s="268"/>
      <c r="AL201" s="268"/>
      <c r="AM201" s="268"/>
      <c r="AN201" s="268"/>
      <c r="AO201" s="268"/>
      <c r="AP201" s="268"/>
      <c r="AQ201" s="268"/>
      <c r="AR201" s="268"/>
      <c r="AS201" s="268"/>
      <c r="AT201" s="268"/>
      <c r="AU201" s="268"/>
      <c r="AV201" s="268"/>
      <c r="AW201" s="268"/>
      <c r="AX201" s="268"/>
      <c r="AY201" s="268"/>
    </row>
    <row r="202" spans="23:51" x14ac:dyDescent="0.15">
      <c r="W202" s="268"/>
      <c r="X202" s="268"/>
      <c r="Y202" s="268"/>
      <c r="Z202" s="268"/>
      <c r="AA202" s="268"/>
      <c r="AB202" s="268"/>
      <c r="AC202" s="268"/>
      <c r="AD202" s="268"/>
      <c r="AE202" s="268"/>
      <c r="AF202" s="268"/>
      <c r="AG202" s="268"/>
      <c r="AH202" s="268"/>
      <c r="AI202" s="268"/>
      <c r="AJ202" s="268"/>
      <c r="AK202" s="268"/>
      <c r="AL202" s="268"/>
      <c r="AM202" s="268"/>
      <c r="AN202" s="268"/>
      <c r="AO202" s="268"/>
      <c r="AP202" s="268"/>
      <c r="AQ202" s="268"/>
      <c r="AR202" s="268"/>
      <c r="AS202" s="268"/>
      <c r="AT202" s="268"/>
      <c r="AU202" s="268"/>
      <c r="AV202" s="268"/>
      <c r="AW202" s="268"/>
      <c r="AX202" s="268"/>
      <c r="AY202" s="268"/>
    </row>
    <row r="203" spans="23:51" x14ac:dyDescent="0.15">
      <c r="W203" s="268"/>
      <c r="X203" s="268"/>
      <c r="Y203" s="268"/>
      <c r="Z203" s="268"/>
      <c r="AA203" s="268"/>
      <c r="AB203" s="268"/>
      <c r="AC203" s="268"/>
      <c r="AD203" s="268"/>
      <c r="AE203" s="268"/>
      <c r="AF203" s="268"/>
      <c r="AG203" s="268"/>
      <c r="AH203" s="268"/>
      <c r="AI203" s="268"/>
      <c r="AJ203" s="268"/>
      <c r="AK203" s="268"/>
      <c r="AL203" s="268"/>
      <c r="AM203" s="268"/>
      <c r="AN203" s="268"/>
      <c r="AO203" s="268"/>
      <c r="AP203" s="268"/>
      <c r="AQ203" s="268"/>
      <c r="AR203" s="268"/>
      <c r="AS203" s="268"/>
      <c r="AT203" s="268"/>
      <c r="AU203" s="268"/>
      <c r="AV203" s="268"/>
      <c r="AW203" s="268"/>
      <c r="AX203" s="268"/>
      <c r="AY203" s="268"/>
    </row>
    <row r="204" spans="23:51" x14ac:dyDescent="0.15">
      <c r="W204" s="268"/>
      <c r="X204" s="268"/>
      <c r="Y204" s="268"/>
      <c r="Z204" s="268"/>
      <c r="AA204" s="268"/>
      <c r="AB204" s="268"/>
      <c r="AC204" s="268"/>
      <c r="AD204" s="268"/>
      <c r="AE204" s="268"/>
      <c r="AF204" s="268"/>
      <c r="AG204" s="268"/>
      <c r="AH204" s="268"/>
      <c r="AI204" s="268"/>
      <c r="AJ204" s="268"/>
      <c r="AK204" s="268"/>
      <c r="AL204" s="268"/>
      <c r="AM204" s="268"/>
      <c r="AN204" s="268"/>
      <c r="AO204" s="268"/>
      <c r="AP204" s="268"/>
      <c r="AQ204" s="268"/>
      <c r="AR204" s="268"/>
      <c r="AS204" s="268"/>
      <c r="AT204" s="268"/>
      <c r="AU204" s="268"/>
      <c r="AV204" s="268"/>
      <c r="AW204" s="268"/>
      <c r="AX204" s="268"/>
      <c r="AY204" s="268"/>
    </row>
    <row r="205" spans="23:51" x14ac:dyDescent="0.15">
      <c r="W205" s="268"/>
      <c r="X205" s="268"/>
      <c r="Y205" s="268"/>
      <c r="Z205" s="268"/>
      <c r="AA205" s="268"/>
      <c r="AB205" s="268"/>
      <c r="AC205" s="268"/>
      <c r="AD205" s="268"/>
      <c r="AE205" s="268"/>
      <c r="AF205" s="268"/>
      <c r="AG205" s="268"/>
      <c r="AH205" s="268"/>
      <c r="AI205" s="268"/>
      <c r="AJ205" s="268"/>
      <c r="AK205" s="268"/>
      <c r="AL205" s="268"/>
      <c r="AM205" s="268"/>
      <c r="AN205" s="268"/>
      <c r="AO205" s="268"/>
      <c r="AP205" s="268"/>
      <c r="AQ205" s="268"/>
      <c r="AR205" s="268"/>
      <c r="AS205" s="268"/>
      <c r="AT205" s="268"/>
      <c r="AU205" s="268"/>
      <c r="AV205" s="268"/>
      <c r="AW205" s="268"/>
      <c r="AX205" s="268"/>
      <c r="AY205" s="268"/>
    </row>
    <row r="206" spans="23:51" x14ac:dyDescent="0.15">
      <c r="W206" s="268"/>
      <c r="X206" s="268"/>
      <c r="Y206" s="268"/>
      <c r="Z206" s="268"/>
      <c r="AA206" s="268"/>
      <c r="AB206" s="268"/>
      <c r="AC206" s="268"/>
      <c r="AD206" s="268"/>
      <c r="AE206" s="268"/>
      <c r="AF206" s="268"/>
      <c r="AG206" s="268"/>
      <c r="AH206" s="268"/>
      <c r="AI206" s="268"/>
      <c r="AJ206" s="268"/>
      <c r="AK206" s="268"/>
      <c r="AL206" s="268"/>
      <c r="AM206" s="268"/>
      <c r="AN206" s="268"/>
      <c r="AO206" s="268"/>
      <c r="AP206" s="268"/>
      <c r="AQ206" s="268"/>
      <c r="AR206" s="268"/>
      <c r="AS206" s="268"/>
      <c r="AT206" s="268"/>
      <c r="AU206" s="268"/>
      <c r="AV206" s="268"/>
      <c r="AW206" s="268"/>
      <c r="AX206" s="268"/>
      <c r="AY206" s="268"/>
    </row>
    <row r="207" spans="23:51" x14ac:dyDescent="0.15">
      <c r="W207" s="268"/>
      <c r="X207" s="268"/>
      <c r="Y207" s="268"/>
      <c r="Z207" s="268"/>
      <c r="AA207" s="268"/>
      <c r="AB207" s="268"/>
      <c r="AC207" s="268"/>
      <c r="AD207" s="268"/>
      <c r="AE207" s="268"/>
      <c r="AF207" s="268"/>
      <c r="AG207" s="268"/>
      <c r="AH207" s="268"/>
      <c r="AI207" s="268"/>
      <c r="AJ207" s="268"/>
      <c r="AK207" s="268"/>
      <c r="AL207" s="268"/>
      <c r="AM207" s="268"/>
      <c r="AN207" s="268"/>
      <c r="AO207" s="268"/>
      <c r="AP207" s="268"/>
      <c r="AQ207" s="268"/>
      <c r="AR207" s="268"/>
      <c r="AS207" s="268"/>
      <c r="AT207" s="268"/>
      <c r="AU207" s="268"/>
      <c r="AV207" s="268"/>
      <c r="AW207" s="268"/>
      <c r="AX207" s="268"/>
      <c r="AY207" s="268"/>
    </row>
    <row r="208" spans="23:51" x14ac:dyDescent="0.15">
      <c r="W208" s="268"/>
      <c r="X208" s="268"/>
      <c r="Y208" s="268"/>
      <c r="Z208" s="268"/>
      <c r="AA208" s="268"/>
      <c r="AB208" s="268"/>
      <c r="AC208" s="268"/>
      <c r="AD208" s="268"/>
      <c r="AE208" s="268"/>
      <c r="AF208" s="268"/>
      <c r="AG208" s="268"/>
      <c r="AH208" s="268"/>
      <c r="AI208" s="268"/>
      <c r="AJ208" s="268"/>
      <c r="AK208" s="268"/>
      <c r="AL208" s="268"/>
      <c r="AM208" s="268"/>
      <c r="AN208" s="268"/>
      <c r="AO208" s="268"/>
      <c r="AP208" s="268"/>
      <c r="AQ208" s="268"/>
      <c r="AR208" s="268"/>
      <c r="AS208" s="268"/>
      <c r="AT208" s="268"/>
      <c r="AU208" s="268"/>
      <c r="AV208" s="268"/>
      <c r="AW208" s="268"/>
      <c r="AX208" s="268"/>
      <c r="AY208" s="268"/>
    </row>
    <row r="209" spans="23:51" x14ac:dyDescent="0.15">
      <c r="W209" s="268"/>
      <c r="X209" s="268"/>
      <c r="Y209" s="268"/>
      <c r="Z209" s="268"/>
      <c r="AA209" s="268"/>
      <c r="AB209" s="268"/>
      <c r="AC209" s="268"/>
      <c r="AD209" s="268"/>
      <c r="AE209" s="268"/>
      <c r="AF209" s="268"/>
      <c r="AG209" s="268"/>
      <c r="AH209" s="268"/>
      <c r="AI209" s="268"/>
      <c r="AJ209" s="268"/>
      <c r="AK209" s="268"/>
      <c r="AL209" s="268"/>
      <c r="AM209" s="268"/>
      <c r="AN209" s="268"/>
      <c r="AO209" s="268"/>
      <c r="AP209" s="268"/>
      <c r="AQ209" s="268"/>
      <c r="AR209" s="268"/>
      <c r="AS209" s="268"/>
      <c r="AT209" s="268"/>
      <c r="AU209" s="268"/>
      <c r="AV209" s="268"/>
      <c r="AW209" s="268"/>
      <c r="AX209" s="268"/>
      <c r="AY209" s="268"/>
    </row>
    <row r="210" spans="23:51" x14ac:dyDescent="0.15">
      <c r="W210" s="268"/>
      <c r="X210" s="268"/>
      <c r="Y210" s="268"/>
      <c r="Z210" s="268"/>
      <c r="AA210" s="268"/>
      <c r="AB210" s="268"/>
      <c r="AC210" s="268"/>
      <c r="AD210" s="268"/>
      <c r="AE210" s="268"/>
      <c r="AF210" s="268"/>
      <c r="AG210" s="268"/>
      <c r="AH210" s="268"/>
      <c r="AI210" s="268"/>
      <c r="AJ210" s="268"/>
      <c r="AK210" s="268"/>
      <c r="AL210" s="268"/>
      <c r="AM210" s="268"/>
      <c r="AN210" s="268"/>
      <c r="AO210" s="268"/>
      <c r="AP210" s="268"/>
      <c r="AQ210" s="268"/>
      <c r="AR210" s="268"/>
      <c r="AS210" s="268"/>
      <c r="AT210" s="268"/>
      <c r="AU210" s="268"/>
      <c r="AV210" s="268"/>
      <c r="AW210" s="268"/>
      <c r="AX210" s="268"/>
      <c r="AY210" s="268"/>
    </row>
    <row r="211" spans="23:51" x14ac:dyDescent="0.15">
      <c r="W211" s="268"/>
      <c r="X211" s="268"/>
      <c r="Y211" s="268"/>
      <c r="Z211" s="268"/>
      <c r="AA211" s="268"/>
      <c r="AB211" s="268"/>
      <c r="AC211" s="268"/>
      <c r="AD211" s="268"/>
      <c r="AE211" s="268"/>
      <c r="AF211" s="268"/>
      <c r="AG211" s="268"/>
      <c r="AH211" s="268"/>
      <c r="AI211" s="268"/>
      <c r="AJ211" s="268"/>
      <c r="AK211" s="268"/>
      <c r="AL211" s="268"/>
      <c r="AM211" s="268"/>
      <c r="AN211" s="268"/>
      <c r="AO211" s="268"/>
      <c r="AP211" s="268"/>
      <c r="AQ211" s="268"/>
      <c r="AR211" s="268"/>
      <c r="AS211" s="268"/>
      <c r="AT211" s="268"/>
      <c r="AU211" s="268"/>
      <c r="AV211" s="268"/>
      <c r="AW211" s="268"/>
      <c r="AX211" s="268"/>
      <c r="AY211" s="268"/>
    </row>
    <row r="212" spans="23:51" x14ac:dyDescent="0.15">
      <c r="W212" s="268"/>
      <c r="X212" s="268"/>
      <c r="Y212" s="268"/>
      <c r="Z212" s="268"/>
      <c r="AA212" s="268"/>
      <c r="AB212" s="268"/>
      <c r="AC212" s="268"/>
      <c r="AD212" s="268"/>
      <c r="AE212" s="268"/>
      <c r="AF212" s="268"/>
      <c r="AG212" s="268"/>
      <c r="AH212" s="268"/>
      <c r="AI212" s="268"/>
      <c r="AJ212" s="268"/>
      <c r="AK212" s="268"/>
      <c r="AL212" s="268"/>
      <c r="AM212" s="268"/>
      <c r="AN212" s="268"/>
      <c r="AO212" s="268"/>
      <c r="AP212" s="268"/>
      <c r="AQ212" s="268"/>
      <c r="AR212" s="268"/>
      <c r="AS212" s="268"/>
      <c r="AT212" s="268"/>
      <c r="AU212" s="268"/>
      <c r="AV212" s="268"/>
      <c r="AW212" s="268"/>
      <c r="AX212" s="268"/>
      <c r="AY212" s="268"/>
    </row>
    <row r="213" spans="23:51" x14ac:dyDescent="0.15">
      <c r="W213" s="268"/>
      <c r="X213" s="268"/>
      <c r="Y213" s="268"/>
      <c r="Z213" s="268"/>
      <c r="AA213" s="268"/>
      <c r="AB213" s="268"/>
      <c r="AC213" s="268"/>
      <c r="AD213" s="268"/>
      <c r="AE213" s="268"/>
      <c r="AF213" s="268"/>
      <c r="AG213" s="268"/>
      <c r="AH213" s="268"/>
      <c r="AI213" s="268"/>
      <c r="AJ213" s="268"/>
      <c r="AK213" s="268"/>
      <c r="AL213" s="268"/>
      <c r="AM213" s="268"/>
      <c r="AN213" s="268"/>
      <c r="AO213" s="268"/>
      <c r="AP213" s="268"/>
      <c r="AQ213" s="268"/>
      <c r="AR213" s="268"/>
      <c r="AS213" s="268"/>
      <c r="AT213" s="268"/>
      <c r="AU213" s="268"/>
      <c r="AV213" s="268"/>
      <c r="AW213" s="268"/>
      <c r="AX213" s="268"/>
      <c r="AY213" s="268"/>
    </row>
    <row r="214" spans="23:51" x14ac:dyDescent="0.15">
      <c r="W214" s="268"/>
      <c r="X214" s="268"/>
      <c r="Y214" s="268"/>
      <c r="Z214" s="268"/>
      <c r="AA214" s="268"/>
      <c r="AB214" s="268"/>
      <c r="AC214" s="268"/>
      <c r="AD214" s="268"/>
      <c r="AE214" s="268"/>
      <c r="AF214" s="268"/>
      <c r="AG214" s="268"/>
      <c r="AH214" s="268"/>
      <c r="AI214" s="268"/>
      <c r="AJ214" s="268"/>
      <c r="AK214" s="268"/>
      <c r="AL214" s="268"/>
      <c r="AM214" s="268"/>
      <c r="AN214" s="268"/>
      <c r="AO214" s="268"/>
      <c r="AP214" s="268"/>
      <c r="AQ214" s="268"/>
      <c r="AR214" s="268"/>
      <c r="AS214" s="268"/>
      <c r="AT214" s="268"/>
      <c r="AU214" s="268"/>
      <c r="AV214" s="268"/>
      <c r="AW214" s="268"/>
      <c r="AX214" s="268"/>
      <c r="AY214" s="268"/>
    </row>
    <row r="215" spans="23:51" x14ac:dyDescent="0.15">
      <c r="W215" s="268"/>
      <c r="X215" s="268"/>
      <c r="Y215" s="268"/>
      <c r="Z215" s="268"/>
      <c r="AA215" s="268"/>
      <c r="AB215" s="268"/>
      <c r="AC215" s="268"/>
      <c r="AD215" s="268"/>
      <c r="AE215" s="268"/>
      <c r="AF215" s="268"/>
      <c r="AG215" s="268"/>
      <c r="AH215" s="268"/>
      <c r="AI215" s="268"/>
      <c r="AJ215" s="268"/>
      <c r="AK215" s="268"/>
      <c r="AL215" s="268"/>
      <c r="AM215" s="268"/>
      <c r="AN215" s="268"/>
      <c r="AO215" s="268"/>
      <c r="AP215" s="268"/>
      <c r="AQ215" s="268"/>
      <c r="AR215" s="268"/>
      <c r="AS215" s="268"/>
      <c r="AT215" s="268"/>
      <c r="AU215" s="268"/>
      <c r="AV215" s="268"/>
      <c r="AW215" s="268"/>
      <c r="AX215" s="268"/>
      <c r="AY215" s="268"/>
    </row>
    <row r="216" spans="23:51" x14ac:dyDescent="0.15">
      <c r="W216" s="268"/>
      <c r="X216" s="268"/>
      <c r="Y216" s="268"/>
      <c r="Z216" s="268"/>
      <c r="AA216" s="268"/>
      <c r="AB216" s="268"/>
      <c r="AC216" s="268"/>
      <c r="AD216" s="268"/>
      <c r="AE216" s="268"/>
      <c r="AF216" s="268"/>
      <c r="AG216" s="268"/>
      <c r="AH216" s="268"/>
      <c r="AI216" s="268"/>
      <c r="AJ216" s="268"/>
      <c r="AK216" s="268"/>
      <c r="AL216" s="268"/>
      <c r="AM216" s="268"/>
      <c r="AN216" s="268"/>
      <c r="AO216" s="268"/>
      <c r="AP216" s="268"/>
      <c r="AQ216" s="268"/>
      <c r="AR216" s="268"/>
      <c r="AS216" s="268"/>
      <c r="AT216" s="268"/>
      <c r="AU216" s="268"/>
      <c r="AV216" s="268"/>
      <c r="AW216" s="268"/>
      <c r="AX216" s="268"/>
      <c r="AY216" s="268"/>
    </row>
    <row r="217" spans="23:51" x14ac:dyDescent="0.15">
      <c r="W217" s="268"/>
      <c r="X217" s="268"/>
      <c r="Y217" s="268"/>
      <c r="Z217" s="268"/>
      <c r="AA217" s="268"/>
      <c r="AB217" s="268"/>
      <c r="AC217" s="268"/>
      <c r="AD217" s="268"/>
      <c r="AE217" s="268"/>
      <c r="AF217" s="268"/>
      <c r="AG217" s="268"/>
      <c r="AH217" s="268"/>
      <c r="AI217" s="268"/>
      <c r="AJ217" s="268"/>
      <c r="AK217" s="268"/>
      <c r="AL217" s="268"/>
      <c r="AM217" s="268"/>
      <c r="AN217" s="268"/>
      <c r="AO217" s="268"/>
      <c r="AP217" s="268"/>
      <c r="AQ217" s="268"/>
      <c r="AR217" s="268"/>
      <c r="AS217" s="268"/>
      <c r="AT217" s="268"/>
      <c r="AU217" s="268"/>
      <c r="AV217" s="268"/>
      <c r="AW217" s="268"/>
      <c r="AX217" s="268"/>
      <c r="AY217" s="268"/>
    </row>
    <row r="218" spans="23:51" x14ac:dyDescent="0.15">
      <c r="W218" s="268"/>
      <c r="X218" s="268"/>
      <c r="Y218" s="268"/>
      <c r="Z218" s="268"/>
      <c r="AA218" s="268"/>
      <c r="AB218" s="268"/>
      <c r="AC218" s="268"/>
      <c r="AD218" s="268"/>
      <c r="AE218" s="268"/>
      <c r="AF218" s="268"/>
      <c r="AG218" s="268"/>
      <c r="AH218" s="268"/>
      <c r="AI218" s="268"/>
      <c r="AJ218" s="268"/>
      <c r="AK218" s="268"/>
      <c r="AL218" s="268"/>
      <c r="AM218" s="268"/>
      <c r="AN218" s="268"/>
      <c r="AO218" s="268"/>
      <c r="AP218" s="268"/>
      <c r="AQ218" s="268"/>
      <c r="AR218" s="268"/>
      <c r="AS218" s="268"/>
      <c r="AT218" s="268"/>
      <c r="AU218" s="268"/>
      <c r="AV218" s="268"/>
      <c r="AW218" s="268"/>
      <c r="AX218" s="268"/>
      <c r="AY218" s="268"/>
    </row>
    <row r="219" spans="23:51" x14ac:dyDescent="0.15">
      <c r="W219" s="268"/>
      <c r="X219" s="268"/>
      <c r="Y219" s="268"/>
      <c r="Z219" s="268"/>
      <c r="AA219" s="268"/>
      <c r="AB219" s="268"/>
      <c r="AC219" s="268"/>
      <c r="AD219" s="268"/>
      <c r="AE219" s="268"/>
      <c r="AF219" s="268"/>
      <c r="AG219" s="268"/>
      <c r="AH219" s="268"/>
      <c r="AI219" s="268"/>
      <c r="AJ219" s="268"/>
      <c r="AK219" s="268"/>
      <c r="AL219" s="268"/>
      <c r="AM219" s="268"/>
      <c r="AN219" s="268"/>
      <c r="AO219" s="268"/>
      <c r="AP219" s="268"/>
      <c r="AQ219" s="268"/>
      <c r="AR219" s="268"/>
      <c r="AS219" s="268"/>
      <c r="AT219" s="268"/>
      <c r="AU219" s="268"/>
      <c r="AV219" s="268"/>
      <c r="AW219" s="268"/>
      <c r="AX219" s="268"/>
      <c r="AY219" s="268"/>
    </row>
    <row r="220" spans="23:51" x14ac:dyDescent="0.15">
      <c r="W220" s="268"/>
      <c r="X220" s="268"/>
      <c r="Y220" s="268"/>
      <c r="Z220" s="268"/>
      <c r="AA220" s="268"/>
      <c r="AB220" s="268"/>
      <c r="AC220" s="268"/>
      <c r="AD220" s="268"/>
      <c r="AE220" s="268"/>
      <c r="AF220" s="268"/>
      <c r="AG220" s="268"/>
      <c r="AH220" s="268"/>
      <c r="AI220" s="268"/>
      <c r="AJ220" s="268"/>
      <c r="AK220" s="268"/>
      <c r="AL220" s="268"/>
      <c r="AM220" s="268"/>
      <c r="AN220" s="268"/>
      <c r="AO220" s="268"/>
      <c r="AP220" s="268"/>
      <c r="AQ220" s="268"/>
      <c r="AR220" s="268"/>
      <c r="AS220" s="268"/>
      <c r="AT220" s="268"/>
      <c r="AU220" s="268"/>
      <c r="AV220" s="268"/>
      <c r="AW220" s="268"/>
      <c r="AX220" s="268"/>
      <c r="AY220" s="268"/>
    </row>
    <row r="221" spans="23:51" x14ac:dyDescent="0.15">
      <c r="W221" s="268"/>
      <c r="X221" s="268"/>
      <c r="Y221" s="268"/>
      <c r="Z221" s="268"/>
      <c r="AA221" s="268"/>
      <c r="AB221" s="268"/>
      <c r="AC221" s="268"/>
      <c r="AD221" s="268"/>
      <c r="AE221" s="268"/>
      <c r="AF221" s="268"/>
      <c r="AG221" s="268"/>
      <c r="AH221" s="268"/>
      <c r="AI221" s="268"/>
      <c r="AJ221" s="268"/>
      <c r="AK221" s="268"/>
      <c r="AL221" s="268"/>
      <c r="AM221" s="268"/>
      <c r="AN221" s="268"/>
      <c r="AO221" s="268"/>
      <c r="AP221" s="268"/>
      <c r="AQ221" s="268"/>
      <c r="AR221" s="268"/>
      <c r="AS221" s="268"/>
      <c r="AT221" s="268"/>
      <c r="AU221" s="268"/>
      <c r="AV221" s="268"/>
      <c r="AW221" s="268"/>
      <c r="AX221" s="268"/>
      <c r="AY221" s="268"/>
    </row>
    <row r="222" spans="23:51" x14ac:dyDescent="0.15">
      <c r="W222" s="268"/>
      <c r="X222" s="268"/>
      <c r="Y222" s="268"/>
      <c r="Z222" s="268"/>
      <c r="AA222" s="268"/>
      <c r="AB222" s="268"/>
      <c r="AC222" s="268"/>
      <c r="AD222" s="268"/>
      <c r="AE222" s="268"/>
      <c r="AF222" s="268"/>
      <c r="AG222" s="268"/>
      <c r="AH222" s="268"/>
      <c r="AI222" s="268"/>
      <c r="AJ222" s="268"/>
      <c r="AK222" s="268"/>
      <c r="AL222" s="268"/>
      <c r="AM222" s="268"/>
      <c r="AN222" s="268"/>
      <c r="AO222" s="268"/>
      <c r="AP222" s="268"/>
      <c r="AQ222" s="268"/>
      <c r="AR222" s="268"/>
      <c r="AS222" s="268"/>
      <c r="AT222" s="268"/>
      <c r="AU222" s="268"/>
      <c r="AV222" s="268"/>
      <c r="AW222" s="268"/>
      <c r="AX222" s="268"/>
      <c r="AY222" s="268"/>
    </row>
    <row r="223" spans="23:51" x14ac:dyDescent="0.15">
      <c r="W223" s="268"/>
      <c r="X223" s="268"/>
      <c r="Y223" s="268"/>
      <c r="Z223" s="268"/>
      <c r="AA223" s="268"/>
      <c r="AB223" s="268"/>
      <c r="AC223" s="268"/>
      <c r="AD223" s="268"/>
      <c r="AE223" s="268"/>
      <c r="AF223" s="268"/>
      <c r="AG223" s="268"/>
      <c r="AH223" s="268"/>
      <c r="AI223" s="268"/>
      <c r="AJ223" s="268"/>
      <c r="AK223" s="268"/>
      <c r="AL223" s="268"/>
      <c r="AM223" s="268"/>
      <c r="AN223" s="268"/>
      <c r="AO223" s="268"/>
      <c r="AP223" s="268"/>
      <c r="AQ223" s="268"/>
      <c r="AR223" s="268"/>
      <c r="AS223" s="268"/>
      <c r="AT223" s="268"/>
      <c r="AU223" s="268"/>
      <c r="AV223" s="268"/>
      <c r="AW223" s="268"/>
      <c r="AX223" s="268"/>
      <c r="AY223" s="268"/>
    </row>
    <row r="224" spans="23:51" x14ac:dyDescent="0.15">
      <c r="W224" s="268"/>
      <c r="X224" s="268"/>
      <c r="Y224" s="268"/>
      <c r="Z224" s="268"/>
      <c r="AA224" s="268"/>
      <c r="AB224" s="268"/>
      <c r="AC224" s="268"/>
      <c r="AD224" s="268"/>
      <c r="AE224" s="268"/>
      <c r="AF224" s="268"/>
      <c r="AG224" s="268"/>
      <c r="AH224" s="268"/>
      <c r="AI224" s="268"/>
      <c r="AJ224" s="268"/>
      <c r="AK224" s="268"/>
      <c r="AL224" s="268"/>
      <c r="AM224" s="268"/>
      <c r="AN224" s="268"/>
      <c r="AO224" s="268"/>
      <c r="AP224" s="268"/>
      <c r="AQ224" s="268"/>
      <c r="AR224" s="268"/>
      <c r="AS224" s="268"/>
      <c r="AT224" s="268"/>
      <c r="AU224" s="268"/>
      <c r="AV224" s="268"/>
      <c r="AW224" s="268"/>
      <c r="AX224" s="268"/>
      <c r="AY224" s="268"/>
    </row>
    <row r="225" spans="23:51" x14ac:dyDescent="0.15">
      <c r="W225" s="268"/>
      <c r="X225" s="268"/>
      <c r="Y225" s="268"/>
      <c r="Z225" s="268"/>
      <c r="AA225" s="268"/>
      <c r="AB225" s="268"/>
      <c r="AC225" s="268"/>
      <c r="AD225" s="268"/>
      <c r="AE225" s="268"/>
      <c r="AF225" s="268"/>
      <c r="AG225" s="268"/>
      <c r="AH225" s="268"/>
      <c r="AI225" s="268"/>
      <c r="AJ225" s="268"/>
      <c r="AK225" s="268"/>
      <c r="AL225" s="268"/>
      <c r="AM225" s="268"/>
      <c r="AN225" s="268"/>
      <c r="AO225" s="268"/>
      <c r="AP225" s="268"/>
      <c r="AQ225" s="268"/>
      <c r="AR225" s="268"/>
      <c r="AS225" s="268"/>
      <c r="AT225" s="268"/>
      <c r="AU225" s="268"/>
      <c r="AV225" s="268"/>
      <c r="AW225" s="268"/>
      <c r="AX225" s="268"/>
      <c r="AY225" s="268"/>
    </row>
    <row r="226" spans="23:51" x14ac:dyDescent="0.15">
      <c r="W226" s="268"/>
      <c r="X226" s="268"/>
      <c r="Y226" s="268"/>
      <c r="Z226" s="268"/>
      <c r="AA226" s="268"/>
      <c r="AB226" s="268"/>
      <c r="AC226" s="268"/>
      <c r="AD226" s="268"/>
      <c r="AE226" s="268"/>
      <c r="AF226" s="268"/>
      <c r="AG226" s="268"/>
      <c r="AH226" s="268"/>
      <c r="AI226" s="268"/>
      <c r="AJ226" s="268"/>
      <c r="AK226" s="268"/>
      <c r="AL226" s="268"/>
      <c r="AM226" s="268"/>
      <c r="AN226" s="268"/>
      <c r="AO226" s="268"/>
      <c r="AP226" s="268"/>
      <c r="AQ226" s="268"/>
      <c r="AR226" s="268"/>
      <c r="AS226" s="268"/>
      <c r="AT226" s="268"/>
      <c r="AU226" s="268"/>
      <c r="AV226" s="268"/>
      <c r="AW226" s="268"/>
      <c r="AX226" s="268"/>
      <c r="AY226" s="268"/>
    </row>
    <row r="227" spans="23:51" x14ac:dyDescent="0.15">
      <c r="W227" s="268"/>
      <c r="X227" s="268"/>
      <c r="Y227" s="268"/>
      <c r="Z227" s="268"/>
      <c r="AA227" s="268"/>
      <c r="AB227" s="268"/>
      <c r="AC227" s="268"/>
      <c r="AD227" s="268"/>
      <c r="AE227" s="268"/>
      <c r="AF227" s="268"/>
      <c r="AG227" s="268"/>
      <c r="AH227" s="268"/>
      <c r="AI227" s="268"/>
      <c r="AJ227" s="268"/>
      <c r="AK227" s="268"/>
      <c r="AL227" s="268"/>
      <c r="AM227" s="268"/>
      <c r="AN227" s="268"/>
      <c r="AO227" s="268"/>
      <c r="AP227" s="268"/>
      <c r="AQ227" s="268"/>
      <c r="AR227" s="268"/>
      <c r="AS227" s="268"/>
      <c r="AT227" s="268"/>
      <c r="AU227" s="268"/>
      <c r="AV227" s="268"/>
      <c r="AW227" s="268"/>
      <c r="AX227" s="268"/>
      <c r="AY227" s="268"/>
    </row>
    <row r="228" spans="23:51" x14ac:dyDescent="0.15"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</row>
    <row r="229" spans="23:51" x14ac:dyDescent="0.15">
      <c r="W229" s="268"/>
      <c r="X229" s="268"/>
      <c r="Y229" s="268"/>
      <c r="Z229" s="268"/>
      <c r="AA229" s="268"/>
      <c r="AB229" s="268"/>
      <c r="AC229" s="268"/>
      <c r="AD229" s="268"/>
      <c r="AE229" s="268"/>
      <c r="AF229" s="268"/>
      <c r="AG229" s="268"/>
      <c r="AH229" s="268"/>
      <c r="AI229" s="268"/>
      <c r="AJ229" s="268"/>
      <c r="AK229" s="268"/>
      <c r="AL229" s="268"/>
      <c r="AM229" s="268"/>
      <c r="AN229" s="268"/>
      <c r="AO229" s="268"/>
      <c r="AP229" s="268"/>
      <c r="AQ229" s="268"/>
      <c r="AR229" s="268"/>
      <c r="AS229" s="268"/>
      <c r="AT229" s="268"/>
      <c r="AU229" s="268"/>
      <c r="AV229" s="268"/>
      <c r="AW229" s="268"/>
      <c r="AX229" s="268"/>
      <c r="AY229" s="268"/>
    </row>
    <row r="230" spans="23:51" x14ac:dyDescent="0.15">
      <c r="W230" s="268"/>
      <c r="X230" s="268"/>
      <c r="Y230" s="268"/>
      <c r="Z230" s="268"/>
      <c r="AA230" s="268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268"/>
      <c r="AP230" s="268"/>
      <c r="AQ230" s="268"/>
      <c r="AR230" s="268"/>
      <c r="AS230" s="268"/>
      <c r="AT230" s="268"/>
      <c r="AU230" s="268"/>
      <c r="AV230" s="268"/>
      <c r="AW230" s="268"/>
      <c r="AX230" s="268"/>
      <c r="AY230" s="268"/>
    </row>
    <row r="231" spans="23:51" x14ac:dyDescent="0.15">
      <c r="W231" s="268"/>
      <c r="X231" s="268"/>
      <c r="Y231" s="268"/>
      <c r="Z231" s="268"/>
      <c r="AA231" s="268"/>
      <c r="AB231" s="268"/>
      <c r="AC231" s="268"/>
      <c r="AD231" s="268"/>
      <c r="AE231" s="268"/>
      <c r="AF231" s="268"/>
      <c r="AG231" s="268"/>
      <c r="AH231" s="268"/>
      <c r="AI231" s="268"/>
      <c r="AJ231" s="268"/>
      <c r="AK231" s="268"/>
      <c r="AL231" s="268"/>
      <c r="AM231" s="268"/>
      <c r="AN231" s="268"/>
      <c r="AO231" s="268"/>
      <c r="AP231" s="268"/>
      <c r="AQ231" s="268"/>
      <c r="AR231" s="268"/>
      <c r="AS231" s="268"/>
      <c r="AT231" s="268"/>
      <c r="AU231" s="268"/>
      <c r="AV231" s="268"/>
      <c r="AW231" s="268"/>
      <c r="AX231" s="268"/>
      <c r="AY231" s="268"/>
    </row>
    <row r="232" spans="23:51" x14ac:dyDescent="0.15">
      <c r="W232" s="268"/>
      <c r="X232" s="268"/>
      <c r="Y232" s="268"/>
      <c r="Z232" s="268"/>
      <c r="AA232" s="268"/>
      <c r="AB232" s="268"/>
      <c r="AC232" s="268"/>
      <c r="AD232" s="268"/>
      <c r="AE232" s="268"/>
      <c r="AF232" s="268"/>
      <c r="AG232" s="268"/>
      <c r="AH232" s="268"/>
      <c r="AI232" s="268"/>
      <c r="AJ232" s="268"/>
      <c r="AK232" s="268"/>
      <c r="AL232" s="268"/>
      <c r="AM232" s="268"/>
      <c r="AN232" s="268"/>
      <c r="AO232" s="268"/>
      <c r="AP232" s="268"/>
      <c r="AQ232" s="268"/>
      <c r="AR232" s="268"/>
      <c r="AS232" s="268"/>
      <c r="AT232" s="268"/>
      <c r="AU232" s="268"/>
      <c r="AV232" s="268"/>
      <c r="AW232" s="268"/>
      <c r="AX232" s="268"/>
      <c r="AY232" s="268"/>
    </row>
    <row r="233" spans="23:51" x14ac:dyDescent="0.15">
      <c r="W233" s="268"/>
      <c r="X233" s="268"/>
      <c r="Y233" s="268"/>
      <c r="Z233" s="268"/>
      <c r="AA233" s="268"/>
      <c r="AB233" s="268"/>
      <c r="AC233" s="268"/>
      <c r="AD233" s="268"/>
      <c r="AE233" s="268"/>
      <c r="AF233" s="268"/>
      <c r="AG233" s="268"/>
      <c r="AH233" s="268"/>
      <c r="AI233" s="268"/>
      <c r="AJ233" s="268"/>
      <c r="AK233" s="268"/>
      <c r="AL233" s="268"/>
      <c r="AM233" s="268"/>
      <c r="AN233" s="268"/>
      <c r="AO233" s="268"/>
      <c r="AP233" s="268"/>
      <c r="AQ233" s="268"/>
      <c r="AR233" s="268"/>
      <c r="AS233" s="268"/>
      <c r="AT233" s="268"/>
      <c r="AU233" s="268"/>
      <c r="AV233" s="268"/>
      <c r="AW233" s="268"/>
      <c r="AX233" s="268"/>
      <c r="AY233" s="268"/>
    </row>
    <row r="234" spans="23:51" x14ac:dyDescent="0.15">
      <c r="W234" s="268"/>
      <c r="X234" s="268"/>
      <c r="Y234" s="268"/>
      <c r="Z234" s="268"/>
      <c r="AA234" s="268"/>
      <c r="AB234" s="268"/>
      <c r="AC234" s="268"/>
      <c r="AD234" s="268"/>
      <c r="AE234" s="268"/>
      <c r="AF234" s="268"/>
      <c r="AG234" s="268"/>
      <c r="AH234" s="268"/>
      <c r="AI234" s="268"/>
      <c r="AJ234" s="268"/>
      <c r="AK234" s="268"/>
      <c r="AL234" s="268"/>
      <c r="AM234" s="268"/>
      <c r="AN234" s="268"/>
      <c r="AO234" s="268"/>
      <c r="AP234" s="268"/>
      <c r="AQ234" s="268"/>
      <c r="AR234" s="268"/>
      <c r="AS234" s="268"/>
      <c r="AT234" s="268"/>
      <c r="AU234" s="268"/>
      <c r="AV234" s="268"/>
      <c r="AW234" s="268"/>
      <c r="AX234" s="268"/>
      <c r="AY234" s="268"/>
    </row>
    <row r="235" spans="23:51" x14ac:dyDescent="0.15">
      <c r="W235" s="268"/>
      <c r="X235" s="268"/>
      <c r="Y235" s="268"/>
      <c r="Z235" s="268"/>
      <c r="AA235" s="268"/>
      <c r="AB235" s="268"/>
      <c r="AC235" s="268"/>
      <c r="AD235" s="268"/>
      <c r="AE235" s="268"/>
      <c r="AF235" s="268"/>
      <c r="AG235" s="268"/>
      <c r="AH235" s="268"/>
      <c r="AI235" s="268"/>
      <c r="AJ235" s="268"/>
      <c r="AK235" s="268"/>
      <c r="AL235" s="268"/>
      <c r="AM235" s="268"/>
      <c r="AN235" s="268"/>
      <c r="AO235" s="268"/>
      <c r="AP235" s="268"/>
      <c r="AQ235" s="268"/>
      <c r="AR235" s="268"/>
      <c r="AS235" s="268"/>
      <c r="AT235" s="268"/>
      <c r="AU235" s="268"/>
      <c r="AV235" s="268"/>
      <c r="AW235" s="268"/>
      <c r="AX235" s="268"/>
      <c r="AY235" s="268"/>
    </row>
    <row r="236" spans="23:51" x14ac:dyDescent="0.15">
      <c r="W236" s="268"/>
      <c r="X236" s="268"/>
      <c r="Y236" s="268"/>
      <c r="Z236" s="268"/>
      <c r="AA236" s="268"/>
      <c r="AB236" s="268"/>
      <c r="AC236" s="268"/>
      <c r="AD236" s="268"/>
      <c r="AE236" s="268"/>
      <c r="AF236" s="268"/>
      <c r="AG236" s="268"/>
      <c r="AH236" s="268"/>
      <c r="AI236" s="268"/>
      <c r="AJ236" s="268"/>
      <c r="AK236" s="268"/>
      <c r="AL236" s="268"/>
      <c r="AM236" s="268"/>
      <c r="AN236" s="268"/>
      <c r="AO236" s="268"/>
      <c r="AP236" s="268"/>
      <c r="AQ236" s="268"/>
      <c r="AR236" s="268"/>
      <c r="AS236" s="268"/>
      <c r="AT236" s="268"/>
      <c r="AU236" s="268"/>
      <c r="AV236" s="268"/>
      <c r="AW236" s="268"/>
      <c r="AX236" s="268"/>
      <c r="AY236" s="268"/>
    </row>
    <row r="237" spans="23:51" x14ac:dyDescent="0.15">
      <c r="W237" s="268"/>
      <c r="X237" s="268"/>
      <c r="Y237" s="268"/>
      <c r="Z237" s="268"/>
      <c r="AA237" s="268"/>
      <c r="AB237" s="268"/>
      <c r="AC237" s="268"/>
      <c r="AD237" s="268"/>
      <c r="AE237" s="268"/>
      <c r="AF237" s="268"/>
      <c r="AG237" s="268"/>
      <c r="AH237" s="268"/>
      <c r="AI237" s="268"/>
      <c r="AJ237" s="268"/>
      <c r="AK237" s="268"/>
      <c r="AL237" s="268"/>
      <c r="AM237" s="268"/>
      <c r="AN237" s="268"/>
      <c r="AO237" s="268"/>
      <c r="AP237" s="268"/>
      <c r="AQ237" s="268"/>
      <c r="AR237" s="268"/>
      <c r="AS237" s="268"/>
      <c r="AT237" s="268"/>
      <c r="AU237" s="268"/>
      <c r="AV237" s="268"/>
      <c r="AW237" s="268"/>
      <c r="AX237" s="268"/>
      <c r="AY237" s="268"/>
    </row>
    <row r="238" spans="23:51" x14ac:dyDescent="0.15">
      <c r="W238" s="268"/>
      <c r="X238" s="268"/>
      <c r="Y238" s="268"/>
      <c r="Z238" s="268"/>
      <c r="AA238" s="268"/>
      <c r="AB238" s="268"/>
      <c r="AC238" s="268"/>
      <c r="AD238" s="268"/>
      <c r="AE238" s="268"/>
      <c r="AF238" s="268"/>
      <c r="AG238" s="268"/>
      <c r="AH238" s="268"/>
      <c r="AI238" s="268"/>
      <c r="AJ238" s="268"/>
      <c r="AK238" s="268"/>
      <c r="AL238" s="268"/>
      <c r="AM238" s="268"/>
      <c r="AN238" s="268"/>
      <c r="AO238" s="268"/>
      <c r="AP238" s="268"/>
      <c r="AQ238" s="268"/>
      <c r="AR238" s="268"/>
      <c r="AS238" s="268"/>
      <c r="AT238" s="268"/>
      <c r="AU238" s="268"/>
      <c r="AV238" s="268"/>
      <c r="AW238" s="268"/>
      <c r="AX238" s="268"/>
      <c r="AY238" s="268"/>
    </row>
    <row r="239" spans="23:51" x14ac:dyDescent="0.15">
      <c r="W239" s="268"/>
      <c r="X239" s="268"/>
      <c r="Y239" s="268"/>
      <c r="Z239" s="268"/>
      <c r="AA239" s="268"/>
      <c r="AB239" s="268"/>
      <c r="AC239" s="268"/>
      <c r="AD239" s="268"/>
      <c r="AE239" s="268"/>
      <c r="AF239" s="268"/>
      <c r="AG239" s="268"/>
      <c r="AH239" s="268"/>
      <c r="AI239" s="268"/>
      <c r="AJ239" s="268"/>
      <c r="AK239" s="268"/>
      <c r="AL239" s="268"/>
      <c r="AM239" s="268"/>
      <c r="AN239" s="268"/>
      <c r="AO239" s="268"/>
      <c r="AP239" s="268"/>
      <c r="AQ239" s="268"/>
      <c r="AR239" s="268"/>
      <c r="AS239" s="268"/>
      <c r="AT239" s="268"/>
      <c r="AU239" s="268"/>
      <c r="AV239" s="268"/>
      <c r="AW239" s="268"/>
      <c r="AX239" s="268"/>
      <c r="AY239" s="268"/>
    </row>
    <row r="240" spans="23:51" x14ac:dyDescent="0.15">
      <c r="W240" s="268"/>
      <c r="X240" s="268"/>
      <c r="Y240" s="268"/>
      <c r="Z240" s="268"/>
      <c r="AA240" s="268"/>
      <c r="AB240" s="268"/>
      <c r="AC240" s="268"/>
      <c r="AD240" s="268"/>
      <c r="AE240" s="268"/>
      <c r="AF240" s="268"/>
      <c r="AG240" s="268"/>
      <c r="AH240" s="268"/>
      <c r="AI240" s="268"/>
      <c r="AJ240" s="268"/>
      <c r="AK240" s="268"/>
      <c r="AL240" s="268"/>
      <c r="AM240" s="268"/>
      <c r="AN240" s="268"/>
      <c r="AO240" s="268"/>
      <c r="AP240" s="268"/>
      <c r="AQ240" s="268"/>
      <c r="AR240" s="268"/>
      <c r="AS240" s="268"/>
      <c r="AT240" s="268"/>
      <c r="AU240" s="268"/>
      <c r="AV240" s="268"/>
      <c r="AW240" s="268"/>
      <c r="AX240" s="268"/>
      <c r="AY240" s="268"/>
    </row>
    <row r="241" spans="23:51" x14ac:dyDescent="0.15">
      <c r="W241" s="268"/>
      <c r="X241" s="268"/>
      <c r="Y241" s="268"/>
      <c r="Z241" s="268"/>
      <c r="AA241" s="268"/>
      <c r="AB241" s="268"/>
      <c r="AC241" s="268"/>
      <c r="AD241" s="268"/>
      <c r="AE241" s="268"/>
      <c r="AF241" s="268"/>
      <c r="AG241" s="268"/>
      <c r="AH241" s="268"/>
      <c r="AI241" s="268"/>
      <c r="AJ241" s="268"/>
      <c r="AK241" s="268"/>
      <c r="AL241" s="268"/>
      <c r="AM241" s="268"/>
      <c r="AN241" s="268"/>
      <c r="AO241" s="268"/>
      <c r="AP241" s="268"/>
      <c r="AQ241" s="268"/>
      <c r="AR241" s="268"/>
      <c r="AS241" s="268"/>
      <c r="AT241" s="268"/>
      <c r="AU241" s="268"/>
      <c r="AV241" s="268"/>
      <c r="AW241" s="268"/>
      <c r="AX241" s="268"/>
      <c r="AY241" s="268"/>
    </row>
    <row r="242" spans="23:51" x14ac:dyDescent="0.15">
      <c r="W242" s="268"/>
      <c r="X242" s="268"/>
      <c r="Y242" s="268"/>
      <c r="Z242" s="268"/>
      <c r="AA242" s="268"/>
      <c r="AB242" s="268"/>
      <c r="AC242" s="268"/>
      <c r="AD242" s="268"/>
      <c r="AE242" s="268"/>
      <c r="AF242" s="268"/>
      <c r="AG242" s="268"/>
      <c r="AH242" s="268"/>
      <c r="AI242" s="268"/>
      <c r="AJ242" s="268"/>
      <c r="AK242" s="268"/>
      <c r="AL242" s="268"/>
      <c r="AM242" s="268"/>
      <c r="AN242" s="268"/>
      <c r="AO242" s="268"/>
      <c r="AP242" s="268"/>
      <c r="AQ242" s="268"/>
      <c r="AR242" s="268"/>
      <c r="AS242" s="268"/>
      <c r="AT242" s="268"/>
      <c r="AU242" s="268"/>
      <c r="AV242" s="268"/>
      <c r="AW242" s="268"/>
      <c r="AX242" s="268"/>
      <c r="AY242" s="268"/>
    </row>
    <row r="243" spans="23:51" x14ac:dyDescent="0.15">
      <c r="W243" s="268"/>
      <c r="X243" s="268"/>
      <c r="Y243" s="268"/>
      <c r="Z243" s="268"/>
      <c r="AA243" s="268"/>
      <c r="AB243" s="268"/>
      <c r="AC243" s="268"/>
      <c r="AD243" s="268"/>
      <c r="AE243" s="268"/>
      <c r="AF243" s="268"/>
      <c r="AG243" s="268"/>
      <c r="AH243" s="268"/>
      <c r="AI243" s="268"/>
      <c r="AJ243" s="268"/>
      <c r="AK243" s="268"/>
      <c r="AL243" s="268"/>
      <c r="AM243" s="268"/>
      <c r="AN243" s="268"/>
      <c r="AO243" s="268"/>
      <c r="AP243" s="268"/>
      <c r="AQ243" s="268"/>
      <c r="AR243" s="268"/>
      <c r="AS243" s="268"/>
      <c r="AT243" s="268"/>
      <c r="AU243" s="268"/>
      <c r="AV243" s="268"/>
      <c r="AW243" s="268"/>
      <c r="AX243" s="268"/>
      <c r="AY243" s="268"/>
    </row>
    <row r="244" spans="23:51" x14ac:dyDescent="0.15">
      <c r="W244" s="268"/>
      <c r="X244" s="268"/>
      <c r="Y244" s="268"/>
      <c r="Z244" s="268"/>
      <c r="AA244" s="268"/>
      <c r="AB244" s="268"/>
      <c r="AC244" s="268"/>
      <c r="AD244" s="268"/>
      <c r="AE244" s="268"/>
      <c r="AF244" s="268"/>
      <c r="AG244" s="268"/>
      <c r="AH244" s="268"/>
      <c r="AI244" s="268"/>
      <c r="AJ244" s="268"/>
      <c r="AK244" s="268"/>
      <c r="AL244" s="268"/>
      <c r="AM244" s="268"/>
      <c r="AN244" s="268"/>
      <c r="AO244" s="268"/>
      <c r="AP244" s="268"/>
      <c r="AQ244" s="268"/>
      <c r="AR244" s="268"/>
      <c r="AS244" s="268"/>
      <c r="AT244" s="268"/>
      <c r="AU244" s="268"/>
      <c r="AV244" s="268"/>
      <c r="AW244" s="268"/>
      <c r="AX244" s="268"/>
      <c r="AY244" s="268"/>
    </row>
    <row r="245" spans="23:51" x14ac:dyDescent="0.15">
      <c r="W245" s="268"/>
      <c r="X245" s="268"/>
      <c r="Y245" s="268"/>
      <c r="Z245" s="268"/>
      <c r="AA245" s="268"/>
      <c r="AB245" s="268"/>
      <c r="AC245" s="268"/>
      <c r="AD245" s="268"/>
      <c r="AE245" s="268"/>
      <c r="AF245" s="268"/>
      <c r="AG245" s="268"/>
      <c r="AH245" s="268"/>
      <c r="AI245" s="268"/>
      <c r="AJ245" s="268"/>
      <c r="AK245" s="268"/>
      <c r="AL245" s="268"/>
      <c r="AM245" s="268"/>
      <c r="AN245" s="268"/>
      <c r="AO245" s="268"/>
      <c r="AP245" s="268"/>
      <c r="AQ245" s="268"/>
      <c r="AR245" s="268"/>
      <c r="AS245" s="268"/>
      <c r="AT245" s="268"/>
      <c r="AU245" s="268"/>
      <c r="AV245" s="268"/>
      <c r="AW245" s="268"/>
      <c r="AX245" s="268"/>
      <c r="AY245" s="268"/>
    </row>
    <row r="246" spans="23:51" x14ac:dyDescent="0.15">
      <c r="W246" s="268"/>
      <c r="X246" s="268"/>
      <c r="Y246" s="268"/>
      <c r="Z246" s="268"/>
      <c r="AA246" s="268"/>
      <c r="AB246" s="268"/>
      <c r="AC246" s="268"/>
      <c r="AD246" s="268"/>
      <c r="AE246" s="268"/>
      <c r="AF246" s="268"/>
      <c r="AG246" s="268"/>
      <c r="AH246" s="268"/>
      <c r="AI246" s="268"/>
      <c r="AJ246" s="268"/>
      <c r="AK246" s="268"/>
      <c r="AL246" s="268"/>
      <c r="AM246" s="268"/>
      <c r="AN246" s="268"/>
      <c r="AO246" s="268"/>
      <c r="AP246" s="268"/>
      <c r="AQ246" s="268"/>
      <c r="AR246" s="268"/>
      <c r="AS246" s="268"/>
      <c r="AT246" s="268"/>
      <c r="AU246" s="268"/>
      <c r="AV246" s="268"/>
      <c r="AW246" s="268"/>
      <c r="AX246" s="268"/>
      <c r="AY246" s="268"/>
    </row>
    <row r="247" spans="23:51" x14ac:dyDescent="0.15">
      <c r="W247" s="268"/>
      <c r="X247" s="268"/>
      <c r="Y247" s="268"/>
      <c r="Z247" s="268"/>
      <c r="AA247" s="268"/>
      <c r="AB247" s="268"/>
      <c r="AC247" s="268"/>
      <c r="AD247" s="268"/>
      <c r="AE247" s="268"/>
      <c r="AF247" s="268"/>
      <c r="AG247" s="268"/>
      <c r="AH247" s="268"/>
      <c r="AI247" s="268"/>
      <c r="AJ247" s="268"/>
      <c r="AK247" s="268"/>
      <c r="AL247" s="268"/>
      <c r="AM247" s="268"/>
      <c r="AN247" s="268"/>
      <c r="AO247" s="268"/>
      <c r="AP247" s="268"/>
      <c r="AQ247" s="268"/>
      <c r="AR247" s="268"/>
      <c r="AS247" s="268"/>
      <c r="AT247" s="268"/>
      <c r="AU247" s="268"/>
      <c r="AV247" s="268"/>
      <c r="AW247" s="268"/>
      <c r="AX247" s="268"/>
      <c r="AY247" s="268"/>
    </row>
    <row r="248" spans="23:51" x14ac:dyDescent="0.15">
      <c r="W248" s="268"/>
      <c r="X248" s="268"/>
      <c r="Y248" s="268"/>
      <c r="Z248" s="268"/>
      <c r="AA248" s="268"/>
      <c r="AB248" s="268"/>
      <c r="AC248" s="268"/>
      <c r="AD248" s="268"/>
      <c r="AE248" s="268"/>
      <c r="AF248" s="268"/>
      <c r="AG248" s="268"/>
      <c r="AH248" s="268"/>
      <c r="AI248" s="268"/>
      <c r="AJ248" s="268"/>
      <c r="AK248" s="268"/>
      <c r="AL248" s="268"/>
      <c r="AM248" s="268"/>
      <c r="AN248" s="268"/>
      <c r="AO248" s="268"/>
      <c r="AP248" s="268"/>
      <c r="AQ248" s="268"/>
      <c r="AR248" s="268"/>
      <c r="AS248" s="268"/>
      <c r="AT248" s="268"/>
      <c r="AU248" s="268"/>
      <c r="AV248" s="268"/>
      <c r="AW248" s="268"/>
      <c r="AX248" s="268"/>
      <c r="AY248" s="268"/>
    </row>
    <row r="249" spans="23:51" x14ac:dyDescent="0.15">
      <c r="W249" s="268"/>
      <c r="X249" s="268"/>
      <c r="Y249" s="268"/>
      <c r="Z249" s="268"/>
      <c r="AA249" s="268"/>
      <c r="AB249" s="268"/>
      <c r="AC249" s="268"/>
      <c r="AD249" s="268"/>
      <c r="AE249" s="268"/>
      <c r="AF249" s="268"/>
      <c r="AG249" s="268"/>
      <c r="AH249" s="268"/>
      <c r="AI249" s="268"/>
      <c r="AJ249" s="268"/>
      <c r="AK249" s="268"/>
      <c r="AL249" s="268"/>
      <c r="AM249" s="268"/>
      <c r="AN249" s="268"/>
      <c r="AO249" s="268"/>
      <c r="AP249" s="268"/>
      <c r="AQ249" s="268"/>
      <c r="AR249" s="268"/>
      <c r="AS249" s="268"/>
      <c r="AT249" s="268"/>
      <c r="AU249" s="268"/>
      <c r="AV249" s="268"/>
      <c r="AW249" s="268"/>
      <c r="AX249" s="268"/>
      <c r="AY249" s="268"/>
    </row>
    <row r="250" spans="23:51" x14ac:dyDescent="0.15">
      <c r="W250" s="268"/>
      <c r="X250" s="268"/>
      <c r="Y250" s="268"/>
      <c r="Z250" s="268"/>
      <c r="AA250" s="268"/>
      <c r="AB250" s="268"/>
      <c r="AC250" s="268"/>
      <c r="AD250" s="268"/>
      <c r="AE250" s="268"/>
      <c r="AF250" s="268"/>
      <c r="AG250" s="268"/>
      <c r="AH250" s="268"/>
      <c r="AI250" s="268"/>
      <c r="AJ250" s="268"/>
      <c r="AK250" s="268"/>
      <c r="AL250" s="268"/>
      <c r="AM250" s="268"/>
      <c r="AN250" s="268"/>
      <c r="AO250" s="268"/>
      <c r="AP250" s="268"/>
      <c r="AQ250" s="268"/>
      <c r="AR250" s="268"/>
      <c r="AS250" s="268"/>
      <c r="AT250" s="268"/>
      <c r="AU250" s="268"/>
      <c r="AV250" s="268"/>
      <c r="AW250" s="268"/>
      <c r="AX250" s="268"/>
      <c r="AY250" s="268"/>
    </row>
    <row r="251" spans="23:51" x14ac:dyDescent="0.15">
      <c r="W251" s="268"/>
      <c r="X251" s="268"/>
      <c r="Y251" s="268"/>
      <c r="Z251" s="268"/>
      <c r="AA251" s="268"/>
      <c r="AB251" s="268"/>
      <c r="AC251" s="268"/>
      <c r="AD251" s="268"/>
      <c r="AE251" s="268"/>
      <c r="AF251" s="268"/>
      <c r="AG251" s="268"/>
      <c r="AH251" s="268"/>
      <c r="AI251" s="268"/>
      <c r="AJ251" s="268"/>
      <c r="AK251" s="268"/>
      <c r="AL251" s="268"/>
      <c r="AM251" s="268"/>
      <c r="AN251" s="268"/>
      <c r="AO251" s="268"/>
      <c r="AP251" s="268"/>
      <c r="AQ251" s="268"/>
      <c r="AR251" s="268"/>
      <c r="AS251" s="268"/>
      <c r="AT251" s="268"/>
      <c r="AU251" s="268"/>
      <c r="AV251" s="268"/>
      <c r="AW251" s="268"/>
      <c r="AX251" s="268"/>
      <c r="AY251" s="268"/>
    </row>
    <row r="252" spans="23:51" x14ac:dyDescent="0.15">
      <c r="W252" s="268"/>
      <c r="X252" s="268"/>
      <c r="Y252" s="268"/>
      <c r="Z252" s="268"/>
      <c r="AA252" s="268"/>
      <c r="AB252" s="268"/>
      <c r="AC252" s="268"/>
      <c r="AD252" s="268"/>
      <c r="AE252" s="268"/>
      <c r="AF252" s="268"/>
      <c r="AG252" s="268"/>
      <c r="AH252" s="268"/>
      <c r="AI252" s="268"/>
      <c r="AJ252" s="268"/>
      <c r="AK252" s="268"/>
      <c r="AL252" s="268"/>
      <c r="AM252" s="268"/>
      <c r="AN252" s="268"/>
      <c r="AO252" s="268"/>
      <c r="AP252" s="268"/>
      <c r="AQ252" s="268"/>
      <c r="AR252" s="268"/>
      <c r="AS252" s="268"/>
      <c r="AT252" s="268"/>
      <c r="AU252" s="268"/>
      <c r="AV252" s="268"/>
      <c r="AW252" s="268"/>
      <c r="AX252" s="268"/>
      <c r="AY252" s="268"/>
    </row>
    <row r="253" spans="23:51" x14ac:dyDescent="0.15">
      <c r="W253" s="268"/>
      <c r="X253" s="268"/>
      <c r="Y253" s="268"/>
      <c r="Z253" s="268"/>
      <c r="AA253" s="268"/>
      <c r="AB253" s="268"/>
      <c r="AC253" s="268"/>
      <c r="AD253" s="268"/>
      <c r="AE253" s="268"/>
      <c r="AF253" s="268"/>
      <c r="AG253" s="268"/>
      <c r="AH253" s="268"/>
      <c r="AI253" s="268"/>
      <c r="AJ253" s="268"/>
      <c r="AK253" s="268"/>
      <c r="AL253" s="268"/>
      <c r="AM253" s="268"/>
      <c r="AN253" s="268"/>
      <c r="AO253" s="268"/>
      <c r="AP253" s="268"/>
      <c r="AQ253" s="268"/>
      <c r="AR253" s="268"/>
      <c r="AS253" s="268"/>
      <c r="AT253" s="268"/>
      <c r="AU253" s="268"/>
      <c r="AV253" s="268"/>
      <c r="AW253" s="268"/>
      <c r="AX253" s="268"/>
      <c r="AY253" s="268"/>
    </row>
    <row r="254" spans="23:51" x14ac:dyDescent="0.15">
      <c r="W254" s="268"/>
      <c r="X254" s="268"/>
      <c r="Y254" s="268"/>
      <c r="Z254" s="268"/>
      <c r="AA254" s="268"/>
      <c r="AB254" s="268"/>
      <c r="AC254" s="268"/>
      <c r="AD254" s="268"/>
      <c r="AE254" s="268"/>
      <c r="AF254" s="268"/>
      <c r="AG254" s="268"/>
      <c r="AH254" s="268"/>
      <c r="AI254" s="268"/>
      <c r="AJ254" s="268"/>
      <c r="AK254" s="268"/>
      <c r="AL254" s="268"/>
      <c r="AM254" s="268"/>
      <c r="AN254" s="268"/>
      <c r="AO254" s="268"/>
      <c r="AP254" s="268"/>
      <c r="AQ254" s="268"/>
      <c r="AR254" s="268"/>
      <c r="AS254" s="268"/>
      <c r="AT254" s="268"/>
      <c r="AU254" s="268"/>
      <c r="AV254" s="268"/>
      <c r="AW254" s="268"/>
      <c r="AX254" s="268"/>
      <c r="AY254" s="268"/>
    </row>
    <row r="255" spans="23:51" x14ac:dyDescent="0.15">
      <c r="W255" s="268"/>
      <c r="X255" s="268"/>
      <c r="Y255" s="268"/>
      <c r="Z255" s="268"/>
      <c r="AA255" s="268"/>
      <c r="AB255" s="268"/>
      <c r="AC255" s="268"/>
      <c r="AD255" s="268"/>
      <c r="AE255" s="268"/>
      <c r="AF255" s="268"/>
      <c r="AG255" s="268"/>
      <c r="AH255" s="268"/>
      <c r="AI255" s="268"/>
      <c r="AJ255" s="268"/>
      <c r="AK255" s="268"/>
      <c r="AL255" s="268"/>
      <c r="AM255" s="268"/>
      <c r="AN255" s="268"/>
      <c r="AO255" s="268"/>
      <c r="AP255" s="268"/>
      <c r="AQ255" s="268"/>
      <c r="AR255" s="268"/>
      <c r="AS255" s="268"/>
      <c r="AT255" s="268"/>
      <c r="AU255" s="268"/>
      <c r="AV255" s="268"/>
      <c r="AW255" s="268"/>
      <c r="AX255" s="268"/>
      <c r="AY255" s="268"/>
    </row>
    <row r="256" spans="23:51" x14ac:dyDescent="0.15">
      <c r="W256" s="268"/>
      <c r="X256" s="268"/>
      <c r="Y256" s="268"/>
      <c r="Z256" s="268"/>
      <c r="AA256" s="268"/>
      <c r="AB256" s="268"/>
      <c r="AC256" s="268"/>
      <c r="AD256" s="268"/>
      <c r="AE256" s="268"/>
      <c r="AF256" s="268"/>
      <c r="AG256" s="268"/>
      <c r="AH256" s="268"/>
      <c r="AI256" s="268"/>
      <c r="AJ256" s="268"/>
      <c r="AK256" s="268"/>
      <c r="AL256" s="268"/>
      <c r="AM256" s="268"/>
      <c r="AN256" s="268"/>
      <c r="AO256" s="268"/>
      <c r="AP256" s="268"/>
      <c r="AQ256" s="268"/>
      <c r="AR256" s="268"/>
      <c r="AS256" s="268"/>
      <c r="AT256" s="268"/>
      <c r="AU256" s="268"/>
      <c r="AV256" s="268"/>
      <c r="AW256" s="268"/>
      <c r="AX256" s="268"/>
      <c r="AY256" s="268"/>
    </row>
    <row r="257" spans="23:51" x14ac:dyDescent="0.15">
      <c r="W257" s="268"/>
      <c r="X257" s="268"/>
      <c r="Y257" s="268"/>
      <c r="Z257" s="268"/>
      <c r="AA257" s="268"/>
      <c r="AB257" s="268"/>
      <c r="AC257" s="268"/>
      <c r="AD257" s="268"/>
      <c r="AE257" s="268"/>
      <c r="AF257" s="268"/>
      <c r="AG257" s="268"/>
      <c r="AH257" s="268"/>
      <c r="AI257" s="268"/>
      <c r="AJ257" s="268"/>
      <c r="AK257" s="268"/>
      <c r="AL257" s="268"/>
      <c r="AM257" s="268"/>
      <c r="AN257" s="268"/>
      <c r="AO257" s="268"/>
      <c r="AP257" s="268"/>
      <c r="AQ257" s="268"/>
      <c r="AR257" s="268"/>
      <c r="AS257" s="268"/>
      <c r="AT257" s="268"/>
      <c r="AU257" s="268"/>
      <c r="AV257" s="268"/>
      <c r="AW257" s="268"/>
      <c r="AX257" s="268"/>
      <c r="AY257" s="268"/>
    </row>
    <row r="258" spans="23:51" x14ac:dyDescent="0.15">
      <c r="W258" s="268"/>
      <c r="X258" s="268"/>
      <c r="Y258" s="268"/>
      <c r="Z258" s="268"/>
      <c r="AA258" s="268"/>
      <c r="AB258" s="268"/>
      <c r="AC258" s="268"/>
      <c r="AD258" s="268"/>
      <c r="AE258" s="268"/>
      <c r="AF258" s="268"/>
      <c r="AG258" s="268"/>
      <c r="AH258" s="268"/>
      <c r="AI258" s="268"/>
      <c r="AJ258" s="268"/>
      <c r="AK258" s="268"/>
      <c r="AL258" s="268"/>
      <c r="AM258" s="268"/>
      <c r="AN258" s="268"/>
      <c r="AO258" s="268"/>
      <c r="AP258" s="268"/>
      <c r="AQ258" s="268"/>
      <c r="AR258" s="268"/>
      <c r="AS258" s="268"/>
      <c r="AT258" s="268"/>
      <c r="AU258" s="268"/>
      <c r="AV258" s="268"/>
      <c r="AW258" s="268"/>
      <c r="AX258" s="268"/>
      <c r="AY258" s="268"/>
    </row>
    <row r="259" spans="23:51" x14ac:dyDescent="0.15">
      <c r="W259" s="268"/>
      <c r="X259" s="268"/>
      <c r="Y259" s="268"/>
      <c r="Z259" s="268"/>
      <c r="AA259" s="268"/>
      <c r="AB259" s="268"/>
      <c r="AC259" s="268"/>
      <c r="AD259" s="268"/>
      <c r="AE259" s="268"/>
      <c r="AF259" s="268"/>
      <c r="AG259" s="268"/>
      <c r="AH259" s="268"/>
      <c r="AI259" s="268"/>
      <c r="AJ259" s="268"/>
      <c r="AK259" s="268"/>
      <c r="AL259" s="268"/>
      <c r="AM259" s="268"/>
      <c r="AN259" s="268"/>
      <c r="AO259" s="268"/>
      <c r="AP259" s="268"/>
      <c r="AQ259" s="268"/>
      <c r="AR259" s="268"/>
      <c r="AS259" s="268"/>
      <c r="AT259" s="268"/>
      <c r="AU259" s="268"/>
      <c r="AV259" s="268"/>
      <c r="AW259" s="268"/>
      <c r="AX259" s="268"/>
      <c r="AY259" s="268"/>
    </row>
    <row r="260" spans="23:51" x14ac:dyDescent="0.15">
      <c r="W260" s="268"/>
      <c r="X260" s="268"/>
      <c r="Y260" s="268"/>
      <c r="Z260" s="268"/>
      <c r="AA260" s="268"/>
      <c r="AB260" s="268"/>
      <c r="AC260" s="268"/>
      <c r="AD260" s="268"/>
      <c r="AE260" s="268"/>
      <c r="AF260" s="268"/>
      <c r="AG260" s="268"/>
      <c r="AH260" s="268"/>
      <c r="AI260" s="268"/>
      <c r="AJ260" s="268"/>
      <c r="AK260" s="268"/>
      <c r="AL260" s="268"/>
      <c r="AM260" s="268"/>
      <c r="AN260" s="268"/>
      <c r="AO260" s="268"/>
      <c r="AP260" s="268"/>
      <c r="AQ260" s="268"/>
      <c r="AR260" s="268"/>
      <c r="AS260" s="268"/>
      <c r="AT260" s="268"/>
      <c r="AU260" s="268"/>
      <c r="AV260" s="268"/>
      <c r="AW260" s="268"/>
      <c r="AX260" s="268"/>
      <c r="AY260" s="268"/>
    </row>
    <row r="261" spans="23:51" x14ac:dyDescent="0.15">
      <c r="W261" s="268"/>
      <c r="X261" s="268"/>
      <c r="Y261" s="268"/>
      <c r="Z261" s="268"/>
      <c r="AA261" s="268"/>
      <c r="AB261" s="268"/>
      <c r="AC261" s="268"/>
      <c r="AD261" s="268"/>
      <c r="AE261" s="268"/>
      <c r="AF261" s="268"/>
      <c r="AG261" s="268"/>
      <c r="AH261" s="268"/>
      <c r="AI261" s="268"/>
      <c r="AJ261" s="268"/>
      <c r="AK261" s="268"/>
      <c r="AL261" s="268"/>
      <c r="AM261" s="268"/>
      <c r="AN261" s="268"/>
      <c r="AO261" s="268"/>
      <c r="AP261" s="268"/>
      <c r="AQ261" s="268"/>
      <c r="AR261" s="268"/>
      <c r="AS261" s="268"/>
      <c r="AT261" s="268"/>
      <c r="AU261" s="268"/>
      <c r="AV261" s="268"/>
      <c r="AW261" s="268"/>
      <c r="AX261" s="268"/>
      <c r="AY261" s="268"/>
    </row>
    <row r="262" spans="23:51" x14ac:dyDescent="0.15">
      <c r="W262" s="268"/>
      <c r="X262" s="268"/>
      <c r="Y262" s="268"/>
      <c r="Z262" s="268"/>
      <c r="AA262" s="268"/>
      <c r="AB262" s="268"/>
      <c r="AC262" s="268"/>
      <c r="AD262" s="268"/>
      <c r="AE262" s="268"/>
      <c r="AF262" s="268"/>
      <c r="AG262" s="268"/>
      <c r="AH262" s="268"/>
      <c r="AI262" s="268"/>
      <c r="AJ262" s="268"/>
      <c r="AK262" s="268"/>
      <c r="AL262" s="268"/>
      <c r="AM262" s="268"/>
      <c r="AN262" s="268"/>
      <c r="AO262" s="268"/>
      <c r="AP262" s="268"/>
      <c r="AQ262" s="268"/>
      <c r="AR262" s="268"/>
      <c r="AS262" s="268"/>
      <c r="AT262" s="268"/>
      <c r="AU262" s="268"/>
      <c r="AV262" s="268"/>
      <c r="AW262" s="268"/>
      <c r="AX262" s="268"/>
      <c r="AY262" s="268"/>
    </row>
    <row r="263" spans="23:51" x14ac:dyDescent="0.15">
      <c r="W263" s="268"/>
      <c r="X263" s="268"/>
      <c r="Y263" s="268"/>
      <c r="Z263" s="268"/>
      <c r="AA263" s="268"/>
      <c r="AB263" s="268"/>
      <c r="AC263" s="268"/>
      <c r="AD263" s="268"/>
      <c r="AE263" s="268"/>
      <c r="AF263" s="268"/>
      <c r="AG263" s="268"/>
      <c r="AH263" s="268"/>
      <c r="AI263" s="268"/>
      <c r="AJ263" s="268"/>
      <c r="AK263" s="268"/>
      <c r="AL263" s="268"/>
      <c r="AM263" s="268"/>
      <c r="AN263" s="268"/>
      <c r="AO263" s="268"/>
      <c r="AP263" s="268"/>
      <c r="AQ263" s="268"/>
      <c r="AR263" s="268"/>
      <c r="AS263" s="268"/>
      <c r="AT263" s="268"/>
      <c r="AU263" s="268"/>
      <c r="AV263" s="268"/>
      <c r="AW263" s="268"/>
      <c r="AX263" s="268"/>
      <c r="AY263" s="268"/>
    </row>
    <row r="264" spans="23:51" x14ac:dyDescent="0.15">
      <c r="W264" s="268"/>
      <c r="X264" s="268"/>
      <c r="Y264" s="268"/>
      <c r="Z264" s="268"/>
      <c r="AA264" s="268"/>
      <c r="AB264" s="268"/>
      <c r="AC264" s="268"/>
      <c r="AD264" s="268"/>
      <c r="AE264" s="268"/>
      <c r="AF264" s="268"/>
      <c r="AG264" s="268"/>
      <c r="AH264" s="268"/>
      <c r="AI264" s="268"/>
      <c r="AJ264" s="268"/>
      <c r="AK264" s="268"/>
      <c r="AL264" s="268"/>
      <c r="AM264" s="268"/>
      <c r="AN264" s="268"/>
      <c r="AO264" s="268"/>
      <c r="AP264" s="268"/>
      <c r="AQ264" s="268"/>
      <c r="AR264" s="268"/>
      <c r="AS264" s="268"/>
      <c r="AT264" s="268"/>
      <c r="AU264" s="268"/>
      <c r="AV264" s="268"/>
      <c r="AW264" s="268"/>
      <c r="AX264" s="268"/>
      <c r="AY264" s="268"/>
    </row>
    <row r="265" spans="23:51" x14ac:dyDescent="0.15">
      <c r="W265" s="268"/>
      <c r="X265" s="268"/>
      <c r="Y265" s="268"/>
      <c r="Z265" s="268"/>
      <c r="AA265" s="268"/>
      <c r="AB265" s="268"/>
      <c r="AC265" s="268"/>
      <c r="AD265" s="268"/>
      <c r="AE265" s="268"/>
      <c r="AF265" s="268"/>
      <c r="AG265" s="268"/>
      <c r="AH265" s="268"/>
      <c r="AI265" s="268"/>
      <c r="AJ265" s="268"/>
      <c r="AK265" s="268"/>
      <c r="AL265" s="268"/>
      <c r="AM265" s="268"/>
      <c r="AN265" s="268"/>
      <c r="AO265" s="268"/>
      <c r="AP265" s="268"/>
      <c r="AQ265" s="268"/>
      <c r="AR265" s="268"/>
      <c r="AS265" s="268"/>
      <c r="AT265" s="268"/>
      <c r="AU265" s="268"/>
      <c r="AV265" s="268"/>
      <c r="AW265" s="268"/>
      <c r="AX265" s="268"/>
      <c r="AY265" s="268"/>
    </row>
    <row r="266" spans="23:51" x14ac:dyDescent="0.15">
      <c r="W266" s="268"/>
      <c r="X266" s="268"/>
      <c r="Y266" s="268"/>
      <c r="Z266" s="268"/>
      <c r="AA266" s="268"/>
      <c r="AB266" s="268"/>
      <c r="AC266" s="268"/>
      <c r="AD266" s="268"/>
      <c r="AE266" s="268"/>
      <c r="AF266" s="268"/>
      <c r="AG266" s="268"/>
      <c r="AH266" s="268"/>
      <c r="AI266" s="268"/>
      <c r="AJ266" s="268"/>
      <c r="AK266" s="268"/>
      <c r="AL266" s="268"/>
      <c r="AM266" s="268"/>
      <c r="AN266" s="268"/>
      <c r="AO266" s="268"/>
      <c r="AP266" s="268"/>
      <c r="AQ266" s="268"/>
      <c r="AR266" s="268"/>
      <c r="AS266" s="268"/>
      <c r="AT266" s="268"/>
      <c r="AU266" s="268"/>
      <c r="AV266" s="268"/>
      <c r="AW266" s="268"/>
      <c r="AX266" s="268"/>
      <c r="AY266" s="268"/>
    </row>
    <row r="267" spans="23:51" x14ac:dyDescent="0.15">
      <c r="W267" s="268"/>
      <c r="X267" s="268"/>
      <c r="Y267" s="268"/>
      <c r="Z267" s="268"/>
      <c r="AA267" s="268"/>
      <c r="AB267" s="268"/>
      <c r="AC267" s="268"/>
      <c r="AD267" s="268"/>
      <c r="AE267" s="268"/>
      <c r="AF267" s="268"/>
      <c r="AG267" s="268"/>
      <c r="AH267" s="268"/>
      <c r="AI267" s="268"/>
      <c r="AJ267" s="268"/>
      <c r="AK267" s="268"/>
      <c r="AL267" s="268"/>
      <c r="AM267" s="268"/>
      <c r="AN267" s="268"/>
      <c r="AO267" s="268"/>
      <c r="AP267" s="268"/>
      <c r="AQ267" s="268"/>
      <c r="AR267" s="268"/>
      <c r="AS267" s="268"/>
      <c r="AT267" s="268"/>
      <c r="AU267" s="268"/>
      <c r="AV267" s="268"/>
      <c r="AW267" s="268"/>
      <c r="AX267" s="268"/>
      <c r="AY267" s="268"/>
    </row>
    <row r="268" spans="23:51" x14ac:dyDescent="0.15">
      <c r="W268" s="268"/>
      <c r="X268" s="268"/>
      <c r="Y268" s="268"/>
      <c r="Z268" s="268"/>
      <c r="AA268" s="268"/>
      <c r="AB268" s="268"/>
      <c r="AC268" s="268"/>
      <c r="AD268" s="268"/>
      <c r="AE268" s="268"/>
      <c r="AF268" s="268"/>
      <c r="AG268" s="268"/>
      <c r="AH268" s="268"/>
      <c r="AI268" s="268"/>
      <c r="AJ268" s="268"/>
      <c r="AK268" s="268"/>
      <c r="AL268" s="268"/>
      <c r="AM268" s="268"/>
      <c r="AN268" s="268"/>
      <c r="AO268" s="268"/>
      <c r="AP268" s="268"/>
      <c r="AQ268" s="268"/>
      <c r="AR268" s="268"/>
      <c r="AS268" s="268"/>
      <c r="AT268" s="268"/>
      <c r="AU268" s="268"/>
      <c r="AV268" s="268"/>
      <c r="AW268" s="268"/>
      <c r="AX268" s="268"/>
      <c r="AY268" s="268"/>
    </row>
    <row r="269" spans="23:51" x14ac:dyDescent="0.15">
      <c r="W269" s="268"/>
      <c r="X269" s="268"/>
      <c r="Y269" s="268"/>
      <c r="Z269" s="268"/>
      <c r="AA269" s="268"/>
      <c r="AB269" s="268"/>
      <c r="AC269" s="268"/>
      <c r="AD269" s="268"/>
      <c r="AE269" s="268"/>
      <c r="AF269" s="268"/>
      <c r="AG269" s="268"/>
      <c r="AH269" s="268"/>
      <c r="AI269" s="268"/>
      <c r="AJ269" s="268"/>
      <c r="AK269" s="268"/>
      <c r="AL269" s="268"/>
      <c r="AM269" s="268"/>
      <c r="AN269" s="268"/>
      <c r="AO269" s="268"/>
      <c r="AP269" s="268"/>
      <c r="AQ269" s="268"/>
      <c r="AR269" s="268"/>
      <c r="AS269" s="268"/>
      <c r="AT269" s="268"/>
      <c r="AU269" s="268"/>
      <c r="AV269" s="268"/>
      <c r="AW269" s="268"/>
      <c r="AX269" s="268"/>
      <c r="AY269" s="268"/>
    </row>
    <row r="270" spans="23:51" x14ac:dyDescent="0.15">
      <c r="W270" s="268"/>
      <c r="X270" s="268"/>
      <c r="Y270" s="268"/>
      <c r="Z270" s="268"/>
      <c r="AA270" s="268"/>
      <c r="AB270" s="268"/>
      <c r="AC270" s="268"/>
      <c r="AD270" s="268"/>
      <c r="AE270" s="268"/>
      <c r="AF270" s="268"/>
      <c r="AG270" s="268"/>
      <c r="AH270" s="268"/>
      <c r="AI270" s="268"/>
      <c r="AJ270" s="268"/>
      <c r="AK270" s="268"/>
      <c r="AL270" s="268"/>
      <c r="AM270" s="268"/>
      <c r="AN270" s="268"/>
      <c r="AO270" s="268"/>
      <c r="AP270" s="268"/>
      <c r="AQ270" s="268"/>
      <c r="AR270" s="268"/>
      <c r="AS270" s="268"/>
      <c r="AT270" s="268"/>
      <c r="AU270" s="268"/>
      <c r="AV270" s="268"/>
      <c r="AW270" s="268"/>
      <c r="AX270" s="268"/>
      <c r="AY270" s="268"/>
    </row>
    <row r="271" spans="23:51" x14ac:dyDescent="0.15">
      <c r="W271" s="268"/>
      <c r="X271" s="268"/>
      <c r="Y271" s="268"/>
      <c r="Z271" s="268"/>
      <c r="AA271" s="268"/>
      <c r="AB271" s="268"/>
      <c r="AC271" s="268"/>
      <c r="AD271" s="268"/>
      <c r="AE271" s="268"/>
      <c r="AF271" s="268"/>
      <c r="AG271" s="268"/>
      <c r="AH271" s="268"/>
      <c r="AI271" s="268"/>
      <c r="AJ271" s="268"/>
      <c r="AK271" s="268"/>
      <c r="AL271" s="268"/>
      <c r="AM271" s="268"/>
      <c r="AN271" s="268"/>
      <c r="AO271" s="268"/>
      <c r="AP271" s="268"/>
      <c r="AQ271" s="268"/>
      <c r="AR271" s="268"/>
      <c r="AS271" s="268"/>
      <c r="AT271" s="268"/>
      <c r="AU271" s="268"/>
      <c r="AV271" s="268"/>
      <c r="AW271" s="268"/>
      <c r="AX271" s="268"/>
      <c r="AY271" s="268"/>
    </row>
    <row r="272" spans="23:51" x14ac:dyDescent="0.15">
      <c r="W272" s="268"/>
      <c r="X272" s="268"/>
      <c r="Y272" s="268"/>
      <c r="Z272" s="268"/>
      <c r="AA272" s="268"/>
      <c r="AB272" s="268"/>
      <c r="AC272" s="268"/>
      <c r="AD272" s="268"/>
      <c r="AE272" s="268"/>
      <c r="AF272" s="268"/>
      <c r="AG272" s="268"/>
      <c r="AH272" s="268"/>
      <c r="AI272" s="268"/>
      <c r="AJ272" s="268"/>
      <c r="AK272" s="268"/>
      <c r="AL272" s="268"/>
      <c r="AM272" s="268"/>
      <c r="AN272" s="268"/>
      <c r="AO272" s="268"/>
      <c r="AP272" s="268"/>
      <c r="AQ272" s="268"/>
      <c r="AR272" s="268"/>
      <c r="AS272" s="268"/>
      <c r="AT272" s="268"/>
      <c r="AU272" s="268"/>
      <c r="AV272" s="268"/>
      <c r="AW272" s="268"/>
      <c r="AX272" s="268"/>
      <c r="AY272" s="268"/>
    </row>
    <row r="273" spans="23:51" x14ac:dyDescent="0.15">
      <c r="W273" s="268"/>
      <c r="X273" s="268"/>
      <c r="Y273" s="268"/>
      <c r="Z273" s="268"/>
      <c r="AA273" s="268"/>
      <c r="AB273" s="268"/>
      <c r="AC273" s="268"/>
      <c r="AD273" s="268"/>
      <c r="AE273" s="268"/>
      <c r="AF273" s="268"/>
      <c r="AG273" s="268"/>
      <c r="AH273" s="268"/>
      <c r="AI273" s="268"/>
      <c r="AJ273" s="268"/>
      <c r="AK273" s="268"/>
      <c r="AL273" s="268"/>
      <c r="AM273" s="268"/>
      <c r="AN273" s="268"/>
      <c r="AO273" s="268"/>
      <c r="AP273" s="268"/>
      <c r="AQ273" s="268"/>
      <c r="AR273" s="268"/>
      <c r="AS273" s="268"/>
      <c r="AT273" s="268"/>
      <c r="AU273" s="268"/>
      <c r="AV273" s="268"/>
      <c r="AW273" s="268"/>
      <c r="AX273" s="268"/>
      <c r="AY273" s="268"/>
    </row>
    <row r="274" spans="23:51" x14ac:dyDescent="0.15">
      <c r="W274" s="268"/>
      <c r="X274" s="268"/>
      <c r="Y274" s="268"/>
      <c r="Z274" s="268"/>
      <c r="AA274" s="268"/>
      <c r="AB274" s="268"/>
      <c r="AC274" s="268"/>
      <c r="AD274" s="268"/>
      <c r="AE274" s="268"/>
      <c r="AF274" s="268"/>
      <c r="AG274" s="268"/>
      <c r="AH274" s="268"/>
      <c r="AI274" s="268"/>
      <c r="AJ274" s="268"/>
      <c r="AK274" s="268"/>
      <c r="AL274" s="268"/>
      <c r="AM274" s="268"/>
      <c r="AN274" s="268"/>
      <c r="AO274" s="268"/>
      <c r="AP274" s="268"/>
      <c r="AQ274" s="268"/>
      <c r="AR274" s="268"/>
      <c r="AS274" s="268"/>
      <c r="AT274" s="268"/>
      <c r="AU274" s="268"/>
      <c r="AV274" s="268"/>
      <c r="AW274" s="268"/>
      <c r="AX274" s="268"/>
      <c r="AY274" s="268"/>
    </row>
    <row r="275" spans="23:51" x14ac:dyDescent="0.15">
      <c r="W275" s="268"/>
      <c r="X275" s="268"/>
      <c r="Y275" s="268"/>
      <c r="Z275" s="268"/>
      <c r="AA275" s="268"/>
      <c r="AB275" s="268"/>
      <c r="AC275" s="268"/>
      <c r="AD275" s="268"/>
      <c r="AE275" s="268"/>
      <c r="AF275" s="268"/>
      <c r="AG275" s="268"/>
      <c r="AH275" s="268"/>
      <c r="AI275" s="268"/>
      <c r="AJ275" s="268"/>
      <c r="AK275" s="268"/>
      <c r="AL275" s="268"/>
      <c r="AM275" s="268"/>
      <c r="AN275" s="268"/>
      <c r="AO275" s="268"/>
      <c r="AP275" s="268"/>
      <c r="AQ275" s="268"/>
      <c r="AR275" s="268"/>
      <c r="AS275" s="268"/>
      <c r="AT275" s="268"/>
      <c r="AU275" s="268"/>
      <c r="AV275" s="268"/>
      <c r="AW275" s="268"/>
      <c r="AX275" s="268"/>
      <c r="AY275" s="268"/>
    </row>
    <row r="276" spans="23:51" x14ac:dyDescent="0.15">
      <c r="W276" s="268"/>
      <c r="X276" s="268"/>
      <c r="Y276" s="268"/>
      <c r="Z276" s="268"/>
      <c r="AA276" s="268"/>
      <c r="AB276" s="268"/>
      <c r="AC276" s="268"/>
      <c r="AD276" s="268"/>
      <c r="AE276" s="268"/>
      <c r="AF276" s="268"/>
      <c r="AG276" s="268"/>
      <c r="AH276" s="268"/>
      <c r="AI276" s="268"/>
      <c r="AJ276" s="268"/>
      <c r="AK276" s="268"/>
      <c r="AL276" s="268"/>
      <c r="AM276" s="268"/>
      <c r="AN276" s="268"/>
      <c r="AO276" s="268"/>
      <c r="AP276" s="268"/>
      <c r="AQ276" s="268"/>
      <c r="AR276" s="268"/>
      <c r="AS276" s="268"/>
      <c r="AT276" s="268"/>
      <c r="AU276" s="268"/>
      <c r="AV276" s="268"/>
      <c r="AW276" s="268"/>
      <c r="AX276" s="268"/>
      <c r="AY276" s="268"/>
    </row>
    <row r="277" spans="23:51" x14ac:dyDescent="0.15">
      <c r="W277" s="268"/>
      <c r="X277" s="268"/>
      <c r="Y277" s="268"/>
      <c r="Z277" s="268"/>
      <c r="AA277" s="268"/>
      <c r="AB277" s="268"/>
      <c r="AC277" s="268"/>
      <c r="AD277" s="268"/>
      <c r="AE277" s="268"/>
      <c r="AF277" s="268"/>
      <c r="AG277" s="268"/>
      <c r="AH277" s="268"/>
      <c r="AI277" s="268"/>
      <c r="AJ277" s="268"/>
      <c r="AK277" s="268"/>
      <c r="AL277" s="268"/>
      <c r="AM277" s="268"/>
      <c r="AN277" s="268"/>
      <c r="AO277" s="268"/>
      <c r="AP277" s="268"/>
      <c r="AQ277" s="268"/>
      <c r="AR277" s="268"/>
      <c r="AS277" s="268"/>
      <c r="AT277" s="268"/>
      <c r="AU277" s="268"/>
      <c r="AV277" s="268"/>
      <c r="AW277" s="268"/>
      <c r="AX277" s="268"/>
      <c r="AY277" s="268"/>
    </row>
    <row r="278" spans="23:51" x14ac:dyDescent="0.15">
      <c r="W278" s="268"/>
      <c r="X278" s="268"/>
      <c r="Y278" s="268"/>
      <c r="Z278" s="268"/>
      <c r="AA278" s="268"/>
      <c r="AB278" s="268"/>
      <c r="AC278" s="268"/>
      <c r="AD278" s="268"/>
      <c r="AE278" s="268"/>
      <c r="AF278" s="268"/>
      <c r="AG278" s="268"/>
      <c r="AH278" s="268"/>
      <c r="AI278" s="268"/>
      <c r="AJ278" s="268"/>
      <c r="AK278" s="268"/>
      <c r="AL278" s="268"/>
      <c r="AM278" s="268"/>
      <c r="AN278" s="268"/>
      <c r="AO278" s="268"/>
      <c r="AP278" s="268"/>
      <c r="AQ278" s="268"/>
      <c r="AR278" s="268"/>
      <c r="AS278" s="268"/>
      <c r="AT278" s="268"/>
      <c r="AU278" s="268"/>
      <c r="AV278" s="268"/>
      <c r="AW278" s="268"/>
      <c r="AX278" s="268"/>
      <c r="AY278" s="268"/>
    </row>
    <row r="279" spans="23:51" x14ac:dyDescent="0.15">
      <c r="W279" s="268"/>
      <c r="X279" s="268"/>
      <c r="Y279" s="268"/>
      <c r="Z279" s="268"/>
      <c r="AA279" s="268"/>
      <c r="AB279" s="268"/>
      <c r="AC279" s="268"/>
      <c r="AD279" s="268"/>
      <c r="AE279" s="268"/>
      <c r="AF279" s="268"/>
      <c r="AG279" s="268"/>
      <c r="AH279" s="268"/>
      <c r="AI279" s="268"/>
      <c r="AJ279" s="268"/>
      <c r="AK279" s="268"/>
      <c r="AL279" s="268"/>
      <c r="AM279" s="268"/>
      <c r="AN279" s="268"/>
      <c r="AO279" s="268"/>
      <c r="AP279" s="268"/>
      <c r="AQ279" s="268"/>
      <c r="AR279" s="268"/>
      <c r="AS279" s="268"/>
      <c r="AT279" s="268"/>
      <c r="AU279" s="268"/>
      <c r="AV279" s="268"/>
      <c r="AW279" s="268"/>
      <c r="AX279" s="268"/>
      <c r="AY279" s="268"/>
    </row>
    <row r="280" spans="23:51" x14ac:dyDescent="0.15">
      <c r="W280" s="268"/>
      <c r="X280" s="268"/>
      <c r="Y280" s="268"/>
      <c r="Z280" s="268"/>
      <c r="AA280" s="268"/>
      <c r="AB280" s="268"/>
      <c r="AC280" s="268"/>
      <c r="AD280" s="268"/>
      <c r="AE280" s="268"/>
      <c r="AF280" s="268"/>
      <c r="AG280" s="268"/>
      <c r="AH280" s="268"/>
      <c r="AI280" s="268"/>
      <c r="AJ280" s="268"/>
      <c r="AK280" s="268"/>
      <c r="AL280" s="268"/>
      <c r="AM280" s="268"/>
      <c r="AN280" s="268"/>
      <c r="AO280" s="268"/>
      <c r="AP280" s="268"/>
      <c r="AQ280" s="268"/>
      <c r="AR280" s="268"/>
      <c r="AS280" s="268"/>
      <c r="AT280" s="268"/>
      <c r="AU280" s="268"/>
      <c r="AV280" s="268"/>
      <c r="AW280" s="268"/>
      <c r="AX280" s="268"/>
      <c r="AY280" s="268"/>
    </row>
    <row r="281" spans="23:51" x14ac:dyDescent="0.15">
      <c r="W281" s="268"/>
      <c r="X281" s="268"/>
      <c r="Y281" s="268"/>
      <c r="Z281" s="268"/>
      <c r="AA281" s="268"/>
      <c r="AB281" s="268"/>
      <c r="AC281" s="268"/>
      <c r="AD281" s="268"/>
      <c r="AE281" s="268"/>
      <c r="AF281" s="268"/>
      <c r="AG281" s="268"/>
      <c r="AH281" s="268"/>
      <c r="AI281" s="268"/>
      <c r="AJ281" s="268"/>
      <c r="AK281" s="268"/>
      <c r="AL281" s="268"/>
      <c r="AM281" s="268"/>
      <c r="AN281" s="268"/>
      <c r="AO281" s="268"/>
      <c r="AP281" s="268"/>
      <c r="AQ281" s="268"/>
      <c r="AR281" s="268"/>
      <c r="AS281" s="268"/>
      <c r="AT281" s="268"/>
      <c r="AU281" s="268"/>
      <c r="AV281" s="268"/>
      <c r="AW281" s="268"/>
      <c r="AX281" s="268"/>
      <c r="AY281" s="268"/>
    </row>
    <row r="282" spans="23:51" x14ac:dyDescent="0.15">
      <c r="W282" s="268"/>
      <c r="X282" s="268"/>
      <c r="Y282" s="268"/>
      <c r="Z282" s="268"/>
      <c r="AA282" s="268"/>
      <c r="AB282" s="268"/>
      <c r="AC282" s="268"/>
      <c r="AD282" s="268"/>
      <c r="AE282" s="268"/>
      <c r="AF282" s="268"/>
      <c r="AG282" s="268"/>
      <c r="AH282" s="268"/>
      <c r="AI282" s="268"/>
      <c r="AJ282" s="268"/>
      <c r="AK282" s="268"/>
      <c r="AL282" s="268"/>
      <c r="AM282" s="268"/>
      <c r="AN282" s="268"/>
      <c r="AO282" s="268"/>
      <c r="AP282" s="268"/>
      <c r="AQ282" s="268"/>
      <c r="AR282" s="268"/>
      <c r="AS282" s="268"/>
      <c r="AT282" s="268"/>
      <c r="AU282" s="268"/>
      <c r="AV282" s="268"/>
      <c r="AW282" s="268"/>
      <c r="AX282" s="268"/>
      <c r="AY282" s="268"/>
    </row>
    <row r="283" spans="23:51" x14ac:dyDescent="0.15">
      <c r="W283" s="268"/>
      <c r="X283" s="268"/>
      <c r="Y283" s="268"/>
      <c r="Z283" s="268"/>
      <c r="AA283" s="268"/>
      <c r="AB283" s="268"/>
      <c r="AC283" s="268"/>
      <c r="AD283" s="268"/>
      <c r="AE283" s="268"/>
      <c r="AF283" s="268"/>
      <c r="AG283" s="268"/>
      <c r="AH283" s="268"/>
      <c r="AI283" s="268"/>
      <c r="AJ283" s="268"/>
      <c r="AK283" s="268"/>
      <c r="AL283" s="268"/>
      <c r="AM283" s="268"/>
      <c r="AN283" s="268"/>
      <c r="AO283" s="268"/>
      <c r="AP283" s="268"/>
      <c r="AQ283" s="268"/>
      <c r="AR283" s="268"/>
      <c r="AS283" s="268"/>
      <c r="AT283" s="268"/>
      <c r="AU283" s="268"/>
      <c r="AV283" s="268"/>
      <c r="AW283" s="268"/>
      <c r="AX283" s="268"/>
      <c r="AY283" s="268"/>
    </row>
    <row r="284" spans="23:51" x14ac:dyDescent="0.15">
      <c r="W284" s="268"/>
      <c r="X284" s="268"/>
      <c r="Y284" s="268"/>
      <c r="Z284" s="268"/>
      <c r="AA284" s="268"/>
      <c r="AB284" s="268"/>
      <c r="AC284" s="268"/>
      <c r="AD284" s="268"/>
      <c r="AE284" s="268"/>
      <c r="AF284" s="268"/>
      <c r="AG284" s="268"/>
      <c r="AH284" s="268"/>
      <c r="AI284" s="268"/>
      <c r="AJ284" s="268"/>
      <c r="AK284" s="268"/>
      <c r="AL284" s="268"/>
      <c r="AM284" s="268"/>
      <c r="AN284" s="268"/>
      <c r="AO284" s="268"/>
      <c r="AP284" s="268"/>
      <c r="AQ284" s="268"/>
      <c r="AR284" s="268"/>
      <c r="AS284" s="268"/>
      <c r="AT284" s="268"/>
      <c r="AU284" s="268"/>
      <c r="AV284" s="268"/>
      <c r="AW284" s="268"/>
      <c r="AX284" s="268"/>
      <c r="AY284" s="268"/>
    </row>
    <row r="285" spans="23:51" x14ac:dyDescent="0.15">
      <c r="W285" s="268"/>
      <c r="X285" s="268"/>
      <c r="Y285" s="268"/>
      <c r="Z285" s="268"/>
      <c r="AA285" s="268"/>
      <c r="AB285" s="268"/>
      <c r="AC285" s="268"/>
      <c r="AD285" s="268"/>
      <c r="AE285" s="268"/>
      <c r="AF285" s="268"/>
      <c r="AG285" s="268"/>
      <c r="AH285" s="268"/>
      <c r="AI285" s="268"/>
      <c r="AJ285" s="268"/>
      <c r="AK285" s="268"/>
      <c r="AL285" s="268"/>
      <c r="AM285" s="268"/>
      <c r="AN285" s="268"/>
      <c r="AO285" s="268"/>
      <c r="AP285" s="268"/>
      <c r="AQ285" s="268"/>
      <c r="AR285" s="268"/>
      <c r="AS285" s="268"/>
      <c r="AT285" s="268"/>
      <c r="AU285" s="268"/>
      <c r="AV285" s="268"/>
      <c r="AW285" s="268"/>
      <c r="AX285" s="268"/>
      <c r="AY285" s="268"/>
    </row>
    <row r="286" spans="23:51" x14ac:dyDescent="0.15">
      <c r="W286" s="268"/>
      <c r="X286" s="268"/>
      <c r="Y286" s="268"/>
      <c r="Z286" s="268"/>
      <c r="AA286" s="268"/>
      <c r="AB286" s="268"/>
      <c r="AC286" s="268"/>
      <c r="AD286" s="268"/>
      <c r="AE286" s="268"/>
      <c r="AF286" s="268"/>
      <c r="AG286" s="268"/>
      <c r="AH286" s="268"/>
      <c r="AI286" s="268"/>
      <c r="AJ286" s="268"/>
      <c r="AK286" s="268"/>
      <c r="AL286" s="268"/>
      <c r="AM286" s="268"/>
      <c r="AN286" s="268"/>
      <c r="AO286" s="268"/>
      <c r="AP286" s="268"/>
      <c r="AQ286" s="268"/>
      <c r="AR286" s="268"/>
      <c r="AS286" s="268"/>
      <c r="AT286" s="268"/>
      <c r="AU286" s="268"/>
      <c r="AV286" s="268"/>
      <c r="AW286" s="268"/>
      <c r="AX286" s="268"/>
      <c r="AY286" s="268"/>
    </row>
    <row r="287" spans="23:51" x14ac:dyDescent="0.15">
      <c r="W287" s="268"/>
      <c r="X287" s="268"/>
      <c r="Y287" s="268"/>
      <c r="Z287" s="268"/>
      <c r="AA287" s="268"/>
      <c r="AB287" s="268"/>
      <c r="AC287" s="268"/>
      <c r="AD287" s="268"/>
      <c r="AE287" s="268"/>
      <c r="AF287" s="268"/>
      <c r="AG287" s="268"/>
      <c r="AH287" s="268"/>
      <c r="AI287" s="268"/>
      <c r="AJ287" s="268"/>
      <c r="AK287" s="268"/>
      <c r="AL287" s="268"/>
      <c r="AM287" s="268"/>
      <c r="AN287" s="268"/>
      <c r="AO287" s="268"/>
      <c r="AP287" s="268"/>
      <c r="AQ287" s="268"/>
      <c r="AR287" s="268"/>
      <c r="AS287" s="268"/>
      <c r="AT287" s="268"/>
      <c r="AU287" s="268"/>
      <c r="AV287" s="268"/>
      <c r="AW287" s="268"/>
      <c r="AX287" s="268"/>
      <c r="AY287" s="268"/>
    </row>
    <row r="288" spans="23:51" x14ac:dyDescent="0.15">
      <c r="W288" s="268"/>
      <c r="X288" s="268"/>
      <c r="Y288" s="268"/>
      <c r="Z288" s="268"/>
      <c r="AA288" s="268"/>
      <c r="AB288" s="268"/>
      <c r="AC288" s="268"/>
      <c r="AD288" s="268"/>
      <c r="AE288" s="268"/>
      <c r="AF288" s="268"/>
      <c r="AG288" s="268"/>
      <c r="AH288" s="268"/>
      <c r="AI288" s="268"/>
      <c r="AJ288" s="268"/>
      <c r="AK288" s="268"/>
      <c r="AL288" s="268"/>
      <c r="AM288" s="268"/>
      <c r="AN288" s="268"/>
      <c r="AO288" s="268"/>
      <c r="AP288" s="268"/>
      <c r="AQ288" s="268"/>
      <c r="AR288" s="268"/>
      <c r="AS288" s="268"/>
      <c r="AT288" s="268"/>
      <c r="AU288" s="268"/>
      <c r="AV288" s="268"/>
      <c r="AW288" s="268"/>
      <c r="AX288" s="268"/>
      <c r="AY288" s="268"/>
    </row>
    <row r="289" spans="23:51" x14ac:dyDescent="0.15">
      <c r="W289" s="268"/>
      <c r="X289" s="268"/>
      <c r="Y289" s="268"/>
      <c r="Z289" s="268"/>
      <c r="AA289" s="268"/>
      <c r="AB289" s="268"/>
      <c r="AC289" s="268"/>
      <c r="AD289" s="268"/>
      <c r="AE289" s="268"/>
      <c r="AF289" s="268"/>
      <c r="AG289" s="268"/>
      <c r="AH289" s="268"/>
      <c r="AI289" s="268"/>
      <c r="AJ289" s="268"/>
      <c r="AK289" s="268"/>
      <c r="AL289" s="268"/>
      <c r="AM289" s="268"/>
      <c r="AN289" s="268"/>
      <c r="AO289" s="268"/>
      <c r="AP289" s="268"/>
      <c r="AQ289" s="268"/>
      <c r="AR289" s="268"/>
      <c r="AS289" s="268"/>
      <c r="AT289" s="268"/>
      <c r="AU289" s="268"/>
      <c r="AV289" s="268"/>
      <c r="AW289" s="268"/>
      <c r="AX289" s="268"/>
      <c r="AY289" s="268"/>
    </row>
    <row r="290" spans="23:51" x14ac:dyDescent="0.15">
      <c r="W290" s="268"/>
      <c r="X290" s="268"/>
      <c r="Y290" s="268"/>
      <c r="Z290" s="268"/>
      <c r="AA290" s="268"/>
      <c r="AB290" s="268"/>
      <c r="AC290" s="268"/>
      <c r="AD290" s="268"/>
      <c r="AE290" s="268"/>
      <c r="AF290" s="268"/>
      <c r="AG290" s="268"/>
      <c r="AH290" s="268"/>
      <c r="AI290" s="268"/>
      <c r="AJ290" s="268"/>
      <c r="AK290" s="268"/>
      <c r="AL290" s="268"/>
      <c r="AM290" s="268"/>
      <c r="AN290" s="268"/>
      <c r="AO290" s="268"/>
      <c r="AP290" s="268"/>
      <c r="AQ290" s="268"/>
      <c r="AR290" s="268"/>
      <c r="AS290" s="268"/>
      <c r="AT290" s="268"/>
      <c r="AU290" s="268"/>
      <c r="AV290" s="268"/>
      <c r="AW290" s="268"/>
      <c r="AX290" s="268"/>
      <c r="AY290" s="268"/>
    </row>
    <row r="291" spans="23:51" x14ac:dyDescent="0.15">
      <c r="W291" s="268"/>
      <c r="X291" s="268"/>
      <c r="Y291" s="268"/>
      <c r="Z291" s="268"/>
      <c r="AA291" s="268"/>
      <c r="AB291" s="268"/>
      <c r="AC291" s="268"/>
      <c r="AD291" s="268"/>
      <c r="AE291" s="268"/>
      <c r="AF291" s="268"/>
      <c r="AG291" s="268"/>
      <c r="AH291" s="268"/>
      <c r="AI291" s="268"/>
      <c r="AJ291" s="268"/>
      <c r="AK291" s="268"/>
      <c r="AL291" s="268"/>
      <c r="AM291" s="268"/>
      <c r="AN291" s="268"/>
      <c r="AO291" s="268"/>
      <c r="AP291" s="268"/>
      <c r="AQ291" s="268"/>
      <c r="AR291" s="268"/>
      <c r="AS291" s="268"/>
      <c r="AT291" s="268"/>
      <c r="AU291" s="268"/>
      <c r="AV291" s="268"/>
      <c r="AW291" s="268"/>
      <c r="AX291" s="268"/>
      <c r="AY291" s="268"/>
    </row>
    <row r="292" spans="23:51" x14ac:dyDescent="0.15">
      <c r="W292" s="268"/>
      <c r="X292" s="268"/>
      <c r="Y292" s="268"/>
      <c r="Z292" s="268"/>
      <c r="AA292" s="268"/>
      <c r="AB292" s="268"/>
      <c r="AC292" s="268"/>
      <c r="AD292" s="268"/>
      <c r="AE292" s="268"/>
      <c r="AF292" s="268"/>
      <c r="AG292" s="268"/>
      <c r="AH292" s="268"/>
      <c r="AI292" s="268"/>
      <c r="AJ292" s="268"/>
      <c r="AK292" s="268"/>
      <c r="AL292" s="268"/>
      <c r="AM292" s="268"/>
      <c r="AN292" s="268"/>
      <c r="AO292" s="268"/>
      <c r="AP292" s="268"/>
      <c r="AQ292" s="268"/>
      <c r="AR292" s="268"/>
      <c r="AS292" s="268"/>
      <c r="AT292" s="268"/>
      <c r="AU292" s="268"/>
      <c r="AV292" s="268"/>
      <c r="AW292" s="268"/>
      <c r="AX292" s="268"/>
      <c r="AY292" s="268"/>
    </row>
    <row r="293" spans="23:51" x14ac:dyDescent="0.15">
      <c r="W293" s="268"/>
      <c r="X293" s="268"/>
      <c r="Y293" s="268"/>
      <c r="Z293" s="268"/>
      <c r="AA293" s="268"/>
      <c r="AB293" s="268"/>
      <c r="AC293" s="268"/>
      <c r="AD293" s="268"/>
      <c r="AE293" s="268"/>
      <c r="AF293" s="268"/>
      <c r="AG293" s="268"/>
      <c r="AH293" s="268"/>
      <c r="AI293" s="268"/>
      <c r="AJ293" s="268"/>
      <c r="AK293" s="268"/>
      <c r="AL293" s="268"/>
      <c r="AM293" s="268"/>
      <c r="AN293" s="268"/>
      <c r="AO293" s="268"/>
      <c r="AP293" s="268"/>
      <c r="AQ293" s="268"/>
      <c r="AR293" s="268"/>
      <c r="AS293" s="268"/>
      <c r="AT293" s="268"/>
      <c r="AU293" s="268"/>
      <c r="AV293" s="268"/>
      <c r="AW293" s="268"/>
      <c r="AX293" s="268"/>
      <c r="AY293" s="268"/>
    </row>
    <row r="294" spans="23:51" x14ac:dyDescent="0.15">
      <c r="W294" s="268"/>
      <c r="X294" s="268"/>
      <c r="Y294" s="268"/>
      <c r="Z294" s="268"/>
      <c r="AA294" s="268"/>
      <c r="AB294" s="268"/>
      <c r="AC294" s="268"/>
      <c r="AD294" s="268"/>
      <c r="AE294" s="268"/>
      <c r="AF294" s="268"/>
      <c r="AG294" s="268"/>
      <c r="AH294" s="268"/>
      <c r="AI294" s="268"/>
      <c r="AJ294" s="268"/>
      <c r="AK294" s="268"/>
      <c r="AL294" s="268"/>
      <c r="AM294" s="268"/>
      <c r="AN294" s="268"/>
      <c r="AO294" s="268"/>
      <c r="AP294" s="268"/>
      <c r="AQ294" s="268"/>
      <c r="AR294" s="268"/>
      <c r="AS294" s="268"/>
      <c r="AT294" s="268"/>
      <c r="AU294" s="268"/>
      <c r="AV294" s="268"/>
      <c r="AW294" s="268"/>
      <c r="AX294" s="268"/>
      <c r="AY294" s="268"/>
    </row>
    <row r="295" spans="23:51" x14ac:dyDescent="0.15">
      <c r="W295" s="268"/>
      <c r="X295" s="268"/>
      <c r="Y295" s="268"/>
      <c r="Z295" s="268"/>
      <c r="AA295" s="268"/>
      <c r="AB295" s="268"/>
      <c r="AC295" s="268"/>
      <c r="AD295" s="268"/>
      <c r="AE295" s="268"/>
      <c r="AF295" s="268"/>
      <c r="AG295" s="268"/>
      <c r="AH295" s="268"/>
      <c r="AI295" s="268"/>
      <c r="AJ295" s="268"/>
      <c r="AK295" s="268"/>
      <c r="AL295" s="268"/>
      <c r="AM295" s="268"/>
      <c r="AN295" s="268"/>
      <c r="AO295" s="268"/>
      <c r="AP295" s="268"/>
      <c r="AQ295" s="268"/>
      <c r="AR295" s="268"/>
      <c r="AS295" s="268"/>
      <c r="AT295" s="268"/>
      <c r="AU295" s="268"/>
      <c r="AV295" s="268"/>
      <c r="AW295" s="268"/>
      <c r="AX295" s="268"/>
      <c r="AY295" s="268"/>
    </row>
    <row r="296" spans="23:51" x14ac:dyDescent="0.15">
      <c r="W296" s="268"/>
      <c r="X296" s="268"/>
      <c r="Y296" s="268"/>
      <c r="Z296" s="268"/>
      <c r="AA296" s="268"/>
      <c r="AB296" s="268"/>
      <c r="AC296" s="268"/>
      <c r="AD296" s="268"/>
      <c r="AE296" s="268"/>
      <c r="AF296" s="268"/>
      <c r="AG296" s="268"/>
      <c r="AH296" s="268"/>
      <c r="AI296" s="268"/>
      <c r="AJ296" s="268"/>
      <c r="AK296" s="268"/>
      <c r="AL296" s="268"/>
      <c r="AM296" s="268"/>
      <c r="AN296" s="268"/>
      <c r="AO296" s="268"/>
      <c r="AP296" s="268"/>
      <c r="AQ296" s="268"/>
      <c r="AR296" s="268"/>
      <c r="AS296" s="268"/>
      <c r="AT296" s="268"/>
      <c r="AU296" s="268"/>
      <c r="AV296" s="268"/>
      <c r="AW296" s="268"/>
      <c r="AX296" s="268"/>
      <c r="AY296" s="268"/>
    </row>
    <row r="297" spans="23:51" x14ac:dyDescent="0.15">
      <c r="W297" s="268"/>
      <c r="X297" s="268"/>
      <c r="Y297" s="268"/>
      <c r="Z297" s="268"/>
      <c r="AA297" s="268"/>
      <c r="AB297" s="268"/>
      <c r="AC297" s="268"/>
      <c r="AD297" s="268"/>
      <c r="AE297" s="268"/>
      <c r="AF297" s="268"/>
      <c r="AG297" s="268"/>
      <c r="AH297" s="268"/>
      <c r="AI297" s="268"/>
      <c r="AJ297" s="268"/>
      <c r="AK297" s="268"/>
      <c r="AL297" s="268"/>
      <c r="AM297" s="268"/>
      <c r="AN297" s="268"/>
      <c r="AO297" s="268"/>
      <c r="AP297" s="268"/>
      <c r="AQ297" s="268"/>
      <c r="AR297" s="268"/>
      <c r="AS297" s="268"/>
      <c r="AT297" s="268"/>
      <c r="AU297" s="268"/>
      <c r="AV297" s="268"/>
      <c r="AW297" s="268"/>
      <c r="AX297" s="268"/>
      <c r="AY297" s="268"/>
    </row>
    <row r="298" spans="23:51" x14ac:dyDescent="0.15">
      <c r="W298" s="268"/>
      <c r="X298" s="268"/>
      <c r="Y298" s="268"/>
      <c r="Z298" s="268"/>
      <c r="AA298" s="268"/>
      <c r="AB298" s="268"/>
      <c r="AC298" s="268"/>
      <c r="AD298" s="268"/>
      <c r="AE298" s="268"/>
      <c r="AF298" s="268"/>
      <c r="AG298" s="268"/>
      <c r="AH298" s="268"/>
      <c r="AI298" s="268"/>
      <c r="AJ298" s="268"/>
      <c r="AK298" s="268"/>
      <c r="AL298" s="268"/>
      <c r="AM298" s="268"/>
      <c r="AN298" s="268"/>
      <c r="AO298" s="268"/>
      <c r="AP298" s="268"/>
      <c r="AQ298" s="268"/>
      <c r="AR298" s="268"/>
      <c r="AS298" s="268"/>
      <c r="AT298" s="268"/>
      <c r="AU298" s="268"/>
      <c r="AV298" s="268"/>
      <c r="AW298" s="268"/>
      <c r="AX298" s="268"/>
      <c r="AY298" s="268"/>
    </row>
    <row r="299" spans="23:51" x14ac:dyDescent="0.15">
      <c r="W299" s="268"/>
      <c r="X299" s="268"/>
      <c r="Y299" s="268"/>
      <c r="Z299" s="268"/>
      <c r="AA299" s="268"/>
      <c r="AB299" s="268"/>
      <c r="AC299" s="268"/>
      <c r="AD299" s="268"/>
      <c r="AE299" s="268"/>
      <c r="AF299" s="268"/>
      <c r="AG299" s="268"/>
      <c r="AH299" s="268"/>
      <c r="AI299" s="268"/>
      <c r="AJ299" s="268"/>
      <c r="AK299" s="268"/>
      <c r="AL299" s="268"/>
      <c r="AM299" s="268"/>
      <c r="AN299" s="268"/>
      <c r="AO299" s="268"/>
      <c r="AP299" s="268"/>
      <c r="AQ299" s="268"/>
      <c r="AR299" s="268"/>
      <c r="AS299" s="268"/>
      <c r="AT299" s="268"/>
      <c r="AU299" s="268"/>
      <c r="AV299" s="268"/>
      <c r="AW299" s="268"/>
      <c r="AX299" s="268"/>
      <c r="AY299" s="268"/>
    </row>
    <row r="300" spans="23:51" x14ac:dyDescent="0.15">
      <c r="W300" s="268"/>
      <c r="X300" s="268"/>
      <c r="Y300" s="268"/>
      <c r="Z300" s="268"/>
      <c r="AA300" s="268"/>
      <c r="AB300" s="268"/>
      <c r="AC300" s="268"/>
      <c r="AD300" s="268"/>
      <c r="AE300" s="268"/>
      <c r="AF300" s="268"/>
      <c r="AG300" s="268"/>
      <c r="AH300" s="268"/>
      <c r="AI300" s="268"/>
      <c r="AJ300" s="268"/>
      <c r="AK300" s="268"/>
      <c r="AL300" s="268"/>
      <c r="AM300" s="268"/>
      <c r="AN300" s="268"/>
      <c r="AO300" s="268"/>
      <c r="AP300" s="268"/>
      <c r="AQ300" s="268"/>
      <c r="AR300" s="268"/>
      <c r="AS300" s="268"/>
      <c r="AT300" s="268"/>
      <c r="AU300" s="268"/>
      <c r="AV300" s="268"/>
      <c r="AW300" s="268"/>
      <c r="AX300" s="268"/>
      <c r="AY300" s="268"/>
    </row>
    <row r="301" spans="23:51" x14ac:dyDescent="0.15">
      <c r="W301" s="268"/>
      <c r="X301" s="268"/>
      <c r="Y301" s="268"/>
      <c r="Z301" s="268"/>
      <c r="AA301" s="268"/>
      <c r="AB301" s="268"/>
      <c r="AC301" s="268"/>
      <c r="AD301" s="268"/>
      <c r="AE301" s="268"/>
      <c r="AF301" s="268"/>
      <c r="AG301" s="268"/>
      <c r="AH301" s="268"/>
      <c r="AI301" s="268"/>
      <c r="AJ301" s="268"/>
      <c r="AK301" s="268"/>
      <c r="AL301" s="268"/>
      <c r="AM301" s="268"/>
      <c r="AN301" s="268"/>
      <c r="AO301" s="268"/>
      <c r="AP301" s="268"/>
      <c r="AQ301" s="268"/>
      <c r="AR301" s="268"/>
      <c r="AS301" s="268"/>
      <c r="AT301" s="268"/>
      <c r="AU301" s="268"/>
      <c r="AV301" s="268"/>
      <c r="AW301" s="268"/>
      <c r="AX301" s="268"/>
      <c r="AY301" s="268"/>
    </row>
    <row r="302" spans="23:51" x14ac:dyDescent="0.15">
      <c r="W302" s="268"/>
      <c r="X302" s="268"/>
      <c r="Y302" s="268"/>
      <c r="Z302" s="268"/>
      <c r="AA302" s="268"/>
      <c r="AB302" s="268"/>
      <c r="AC302" s="268"/>
      <c r="AD302" s="268"/>
      <c r="AE302" s="268"/>
      <c r="AF302" s="268"/>
      <c r="AG302" s="268"/>
      <c r="AH302" s="268"/>
      <c r="AI302" s="268"/>
      <c r="AJ302" s="268"/>
      <c r="AK302" s="268"/>
      <c r="AL302" s="268"/>
      <c r="AM302" s="268"/>
      <c r="AN302" s="268"/>
      <c r="AO302" s="268"/>
      <c r="AP302" s="268"/>
      <c r="AQ302" s="268"/>
      <c r="AR302" s="268"/>
      <c r="AS302" s="268"/>
      <c r="AT302" s="268"/>
      <c r="AU302" s="268"/>
      <c r="AV302" s="268"/>
      <c r="AW302" s="268"/>
      <c r="AX302" s="268"/>
      <c r="AY302" s="268"/>
    </row>
    <row r="303" spans="23:51" x14ac:dyDescent="0.15">
      <c r="W303" s="268"/>
      <c r="X303" s="268"/>
      <c r="Y303" s="268"/>
      <c r="Z303" s="268"/>
      <c r="AA303" s="268"/>
      <c r="AB303" s="268"/>
      <c r="AC303" s="268"/>
      <c r="AD303" s="268"/>
      <c r="AE303" s="268"/>
      <c r="AF303" s="268"/>
      <c r="AG303" s="268"/>
      <c r="AH303" s="268"/>
      <c r="AI303" s="268"/>
      <c r="AJ303" s="268"/>
      <c r="AK303" s="268"/>
      <c r="AL303" s="268"/>
      <c r="AM303" s="268"/>
      <c r="AN303" s="268"/>
      <c r="AO303" s="268"/>
      <c r="AP303" s="268"/>
      <c r="AQ303" s="268"/>
      <c r="AR303" s="268"/>
      <c r="AS303" s="268"/>
      <c r="AT303" s="268"/>
      <c r="AU303" s="268"/>
      <c r="AV303" s="268"/>
      <c r="AW303" s="268"/>
      <c r="AX303" s="268"/>
      <c r="AY303" s="268"/>
    </row>
    <row r="304" spans="23:51" x14ac:dyDescent="0.15">
      <c r="W304" s="268"/>
      <c r="X304" s="268"/>
      <c r="Y304" s="268"/>
      <c r="Z304" s="268"/>
      <c r="AA304" s="268"/>
      <c r="AB304" s="268"/>
      <c r="AC304" s="268"/>
      <c r="AD304" s="268"/>
      <c r="AE304" s="268"/>
      <c r="AF304" s="268"/>
      <c r="AG304" s="268"/>
      <c r="AH304" s="268"/>
      <c r="AI304" s="268"/>
      <c r="AJ304" s="268"/>
      <c r="AK304" s="268"/>
      <c r="AL304" s="268"/>
      <c r="AM304" s="268"/>
      <c r="AN304" s="268"/>
      <c r="AO304" s="268"/>
      <c r="AP304" s="268"/>
      <c r="AQ304" s="268"/>
      <c r="AR304" s="268"/>
      <c r="AS304" s="268"/>
      <c r="AT304" s="268"/>
      <c r="AU304" s="268"/>
      <c r="AV304" s="268"/>
      <c r="AW304" s="268"/>
      <c r="AX304" s="268"/>
      <c r="AY304" s="268"/>
    </row>
    <row r="305" spans="23:51" x14ac:dyDescent="0.15">
      <c r="W305" s="268"/>
      <c r="X305" s="268"/>
      <c r="Y305" s="268"/>
      <c r="Z305" s="268"/>
      <c r="AA305" s="268"/>
      <c r="AB305" s="268"/>
      <c r="AC305" s="268"/>
      <c r="AD305" s="268"/>
      <c r="AE305" s="268"/>
      <c r="AF305" s="268"/>
      <c r="AG305" s="268"/>
      <c r="AH305" s="268"/>
      <c r="AI305" s="268"/>
      <c r="AJ305" s="268"/>
      <c r="AK305" s="268"/>
      <c r="AL305" s="268"/>
      <c r="AM305" s="268"/>
      <c r="AN305" s="268"/>
      <c r="AO305" s="268"/>
      <c r="AP305" s="268"/>
      <c r="AQ305" s="268"/>
      <c r="AR305" s="268"/>
      <c r="AS305" s="268"/>
      <c r="AT305" s="268"/>
      <c r="AU305" s="268"/>
      <c r="AV305" s="268"/>
      <c r="AW305" s="268"/>
      <c r="AX305" s="268"/>
      <c r="AY305" s="268"/>
    </row>
    <row r="306" spans="23:51" x14ac:dyDescent="0.15">
      <c r="W306" s="268"/>
      <c r="X306" s="268"/>
      <c r="Y306" s="268"/>
      <c r="Z306" s="268"/>
      <c r="AA306" s="268"/>
      <c r="AB306" s="268"/>
      <c r="AC306" s="268"/>
      <c r="AD306" s="268"/>
      <c r="AE306" s="268"/>
      <c r="AF306" s="268"/>
      <c r="AG306" s="268"/>
      <c r="AH306" s="268"/>
      <c r="AI306" s="268"/>
      <c r="AJ306" s="268"/>
      <c r="AK306" s="268"/>
      <c r="AL306" s="268"/>
      <c r="AM306" s="268"/>
      <c r="AN306" s="268"/>
      <c r="AO306" s="268"/>
      <c r="AP306" s="268"/>
      <c r="AQ306" s="268"/>
      <c r="AR306" s="268"/>
      <c r="AS306" s="268"/>
      <c r="AT306" s="268"/>
      <c r="AU306" s="268"/>
      <c r="AV306" s="268"/>
      <c r="AW306" s="268"/>
      <c r="AX306" s="268"/>
      <c r="AY306" s="268"/>
    </row>
    <row r="307" spans="23:51" x14ac:dyDescent="0.15">
      <c r="W307" s="268"/>
      <c r="X307" s="268"/>
      <c r="Y307" s="268"/>
      <c r="Z307" s="268"/>
      <c r="AA307" s="268"/>
      <c r="AB307" s="268"/>
      <c r="AC307" s="268"/>
      <c r="AD307" s="268"/>
      <c r="AE307" s="268"/>
      <c r="AF307" s="268"/>
      <c r="AG307" s="268"/>
      <c r="AH307" s="268"/>
      <c r="AI307" s="268"/>
      <c r="AJ307" s="268"/>
      <c r="AK307" s="268"/>
      <c r="AL307" s="268"/>
      <c r="AM307" s="268"/>
      <c r="AN307" s="268"/>
      <c r="AO307" s="268"/>
      <c r="AP307" s="268"/>
      <c r="AQ307" s="268"/>
      <c r="AR307" s="268"/>
      <c r="AS307" s="268"/>
      <c r="AT307" s="268"/>
      <c r="AU307" s="268"/>
      <c r="AV307" s="268"/>
      <c r="AW307" s="268"/>
      <c r="AX307" s="268"/>
      <c r="AY307" s="268"/>
    </row>
    <row r="308" spans="23:51" x14ac:dyDescent="0.15">
      <c r="W308" s="268"/>
      <c r="X308" s="268"/>
      <c r="Y308" s="268"/>
      <c r="Z308" s="268"/>
      <c r="AA308" s="268"/>
      <c r="AB308" s="268"/>
      <c r="AC308" s="268"/>
      <c r="AD308" s="268"/>
      <c r="AE308" s="268"/>
      <c r="AF308" s="268"/>
      <c r="AG308" s="268"/>
      <c r="AH308" s="268"/>
      <c r="AI308" s="268"/>
      <c r="AJ308" s="268"/>
      <c r="AK308" s="268"/>
      <c r="AL308" s="268"/>
      <c r="AM308" s="268"/>
      <c r="AN308" s="268"/>
      <c r="AO308" s="268"/>
      <c r="AP308" s="268"/>
      <c r="AQ308" s="268"/>
      <c r="AR308" s="268"/>
      <c r="AS308" s="268"/>
      <c r="AT308" s="268"/>
      <c r="AU308" s="268"/>
      <c r="AV308" s="268"/>
      <c r="AW308" s="268"/>
      <c r="AX308" s="268"/>
      <c r="AY308" s="268"/>
    </row>
    <row r="309" spans="23:51" x14ac:dyDescent="0.15">
      <c r="W309" s="268"/>
      <c r="X309" s="268"/>
      <c r="Y309" s="268"/>
      <c r="Z309" s="268"/>
      <c r="AA309" s="268"/>
      <c r="AB309" s="268"/>
      <c r="AC309" s="268"/>
      <c r="AD309" s="268"/>
      <c r="AE309" s="268"/>
      <c r="AF309" s="268"/>
      <c r="AG309" s="268"/>
      <c r="AH309" s="268"/>
      <c r="AI309" s="268"/>
      <c r="AJ309" s="268"/>
      <c r="AK309" s="268"/>
      <c r="AL309" s="268"/>
      <c r="AM309" s="268"/>
      <c r="AN309" s="268"/>
      <c r="AO309" s="268"/>
      <c r="AP309" s="268"/>
      <c r="AQ309" s="268"/>
      <c r="AR309" s="268"/>
      <c r="AS309" s="268"/>
      <c r="AT309" s="268"/>
      <c r="AU309" s="268"/>
      <c r="AV309" s="268"/>
      <c r="AW309" s="268"/>
      <c r="AX309" s="268"/>
      <c r="AY309" s="268"/>
    </row>
    <row r="310" spans="23:51" x14ac:dyDescent="0.15">
      <c r="W310" s="268"/>
      <c r="X310" s="268"/>
      <c r="Y310" s="268"/>
      <c r="Z310" s="268"/>
      <c r="AA310" s="268"/>
      <c r="AB310" s="268"/>
      <c r="AC310" s="268"/>
      <c r="AD310" s="268"/>
      <c r="AE310" s="268"/>
      <c r="AF310" s="268"/>
      <c r="AG310" s="268"/>
      <c r="AH310" s="268"/>
      <c r="AI310" s="268"/>
      <c r="AJ310" s="268"/>
      <c r="AK310" s="268"/>
      <c r="AL310" s="268"/>
      <c r="AM310" s="268"/>
      <c r="AN310" s="268"/>
      <c r="AO310" s="268"/>
      <c r="AP310" s="268"/>
      <c r="AQ310" s="268"/>
      <c r="AR310" s="268"/>
      <c r="AS310" s="268"/>
      <c r="AT310" s="268"/>
      <c r="AU310" s="268"/>
      <c r="AV310" s="268"/>
      <c r="AW310" s="268"/>
      <c r="AX310" s="268"/>
      <c r="AY310" s="268"/>
    </row>
    <row r="311" spans="23:51" x14ac:dyDescent="0.15">
      <c r="W311" s="268"/>
      <c r="X311" s="268"/>
      <c r="Y311" s="268"/>
      <c r="Z311" s="268"/>
      <c r="AA311" s="268"/>
      <c r="AB311" s="268"/>
      <c r="AC311" s="268"/>
      <c r="AD311" s="268"/>
      <c r="AE311" s="268"/>
      <c r="AF311" s="268"/>
      <c r="AG311" s="268"/>
      <c r="AH311" s="268"/>
      <c r="AI311" s="268"/>
      <c r="AJ311" s="268"/>
      <c r="AK311" s="268"/>
      <c r="AL311" s="268"/>
      <c r="AM311" s="268"/>
      <c r="AN311" s="268"/>
      <c r="AO311" s="268"/>
      <c r="AP311" s="268"/>
      <c r="AQ311" s="268"/>
      <c r="AR311" s="268"/>
      <c r="AS311" s="268"/>
      <c r="AT311" s="268"/>
      <c r="AU311" s="268"/>
      <c r="AV311" s="268"/>
      <c r="AW311" s="268"/>
      <c r="AX311" s="268"/>
      <c r="AY311" s="268"/>
    </row>
    <row r="312" spans="23:51" x14ac:dyDescent="0.15">
      <c r="W312" s="268"/>
      <c r="X312" s="268"/>
      <c r="Y312" s="268"/>
      <c r="Z312" s="268"/>
      <c r="AA312" s="268"/>
      <c r="AB312" s="268"/>
      <c r="AC312" s="268"/>
      <c r="AD312" s="268"/>
      <c r="AE312" s="268"/>
      <c r="AF312" s="268"/>
      <c r="AG312" s="268"/>
      <c r="AH312" s="268"/>
      <c r="AI312" s="268"/>
      <c r="AJ312" s="268"/>
      <c r="AK312" s="268"/>
      <c r="AL312" s="268"/>
      <c r="AM312" s="268"/>
      <c r="AN312" s="268"/>
      <c r="AO312" s="268"/>
      <c r="AP312" s="268"/>
      <c r="AQ312" s="268"/>
      <c r="AR312" s="268"/>
      <c r="AS312" s="268"/>
      <c r="AT312" s="268"/>
      <c r="AU312" s="268"/>
      <c r="AV312" s="268"/>
      <c r="AW312" s="268"/>
      <c r="AX312" s="268"/>
      <c r="AY312" s="268"/>
    </row>
    <row r="313" spans="23:51" x14ac:dyDescent="0.15">
      <c r="W313" s="268"/>
      <c r="X313" s="268"/>
      <c r="Y313" s="268"/>
      <c r="Z313" s="268"/>
      <c r="AA313" s="268"/>
      <c r="AB313" s="268"/>
      <c r="AC313" s="268"/>
      <c r="AD313" s="268"/>
      <c r="AE313" s="268"/>
      <c r="AF313" s="268"/>
      <c r="AG313" s="268"/>
      <c r="AH313" s="268"/>
      <c r="AI313" s="268"/>
      <c r="AJ313" s="268"/>
      <c r="AK313" s="268"/>
      <c r="AL313" s="268"/>
      <c r="AM313" s="268"/>
      <c r="AN313" s="268"/>
      <c r="AO313" s="268"/>
      <c r="AP313" s="268"/>
      <c r="AQ313" s="268"/>
      <c r="AR313" s="268"/>
      <c r="AS313" s="268"/>
      <c r="AT313" s="268"/>
      <c r="AU313" s="268"/>
      <c r="AV313" s="268"/>
      <c r="AW313" s="268"/>
      <c r="AX313" s="268"/>
      <c r="AY313" s="268"/>
    </row>
    <row r="314" spans="23:51" x14ac:dyDescent="0.15">
      <c r="W314" s="268"/>
      <c r="X314" s="268"/>
      <c r="Y314" s="268"/>
      <c r="Z314" s="268"/>
      <c r="AA314" s="268"/>
      <c r="AB314" s="268"/>
      <c r="AC314" s="268"/>
      <c r="AD314" s="268"/>
      <c r="AE314" s="268"/>
      <c r="AF314" s="268"/>
      <c r="AG314" s="268"/>
      <c r="AH314" s="268"/>
      <c r="AI314" s="268"/>
      <c r="AJ314" s="268"/>
      <c r="AK314" s="268"/>
      <c r="AL314" s="268"/>
      <c r="AM314" s="268"/>
      <c r="AN314" s="268"/>
      <c r="AO314" s="268"/>
      <c r="AP314" s="268"/>
      <c r="AQ314" s="268"/>
      <c r="AR314" s="268"/>
      <c r="AS314" s="268"/>
      <c r="AT314" s="268"/>
      <c r="AU314" s="268"/>
      <c r="AV314" s="268"/>
      <c r="AW314" s="268"/>
      <c r="AX314" s="268"/>
      <c r="AY314" s="268"/>
    </row>
    <row r="315" spans="23:51" x14ac:dyDescent="0.15">
      <c r="W315" s="268"/>
      <c r="X315" s="268"/>
      <c r="Y315" s="268"/>
      <c r="Z315" s="268"/>
      <c r="AA315" s="268"/>
      <c r="AB315" s="268"/>
      <c r="AC315" s="268"/>
      <c r="AD315" s="268"/>
      <c r="AE315" s="268"/>
      <c r="AF315" s="268"/>
      <c r="AG315" s="268"/>
      <c r="AH315" s="268"/>
      <c r="AI315" s="268"/>
      <c r="AJ315" s="268"/>
      <c r="AK315" s="268"/>
      <c r="AL315" s="268"/>
      <c r="AM315" s="268"/>
      <c r="AN315" s="268"/>
      <c r="AO315" s="268"/>
      <c r="AP315" s="268"/>
      <c r="AQ315" s="268"/>
      <c r="AR315" s="268"/>
      <c r="AS315" s="268"/>
      <c r="AT315" s="268"/>
      <c r="AU315" s="268"/>
      <c r="AV315" s="268"/>
      <c r="AW315" s="268"/>
      <c r="AX315" s="268"/>
      <c r="AY315" s="268"/>
    </row>
    <row r="316" spans="23:51" x14ac:dyDescent="0.15">
      <c r="W316" s="268"/>
      <c r="X316" s="268"/>
      <c r="Y316" s="268"/>
      <c r="Z316" s="268"/>
      <c r="AA316" s="268"/>
      <c r="AB316" s="268"/>
      <c r="AC316" s="268"/>
      <c r="AD316" s="268"/>
      <c r="AE316" s="268"/>
      <c r="AF316" s="268"/>
      <c r="AG316" s="268"/>
      <c r="AH316" s="268"/>
      <c r="AI316" s="268"/>
      <c r="AJ316" s="268"/>
      <c r="AK316" s="268"/>
      <c r="AL316" s="268"/>
      <c r="AM316" s="268"/>
      <c r="AN316" s="268"/>
      <c r="AO316" s="268"/>
      <c r="AP316" s="268"/>
      <c r="AQ316" s="268"/>
      <c r="AR316" s="268"/>
      <c r="AS316" s="268"/>
      <c r="AT316" s="268"/>
      <c r="AU316" s="268"/>
      <c r="AV316" s="268"/>
      <c r="AW316" s="268"/>
      <c r="AX316" s="268"/>
      <c r="AY316" s="268"/>
    </row>
    <row r="317" spans="23:51" x14ac:dyDescent="0.15">
      <c r="W317" s="268"/>
      <c r="X317" s="268"/>
      <c r="Y317" s="268"/>
      <c r="Z317" s="268"/>
      <c r="AA317" s="268"/>
      <c r="AB317" s="268"/>
      <c r="AC317" s="268"/>
      <c r="AD317" s="268"/>
      <c r="AE317" s="268"/>
      <c r="AF317" s="268"/>
      <c r="AG317" s="268"/>
      <c r="AH317" s="268"/>
      <c r="AI317" s="268"/>
      <c r="AJ317" s="268"/>
      <c r="AK317" s="268"/>
      <c r="AL317" s="268"/>
      <c r="AM317" s="268"/>
      <c r="AN317" s="268"/>
      <c r="AO317" s="268"/>
      <c r="AP317" s="268"/>
      <c r="AQ317" s="268"/>
      <c r="AR317" s="268"/>
      <c r="AS317" s="268"/>
      <c r="AT317" s="268"/>
      <c r="AU317" s="268"/>
      <c r="AV317" s="268"/>
      <c r="AW317" s="268"/>
      <c r="AX317" s="268"/>
      <c r="AY317" s="268"/>
    </row>
    <row r="318" spans="23:51" x14ac:dyDescent="0.15">
      <c r="W318" s="268"/>
      <c r="X318" s="268"/>
      <c r="Y318" s="268"/>
      <c r="Z318" s="268"/>
      <c r="AA318" s="268"/>
      <c r="AB318" s="268"/>
      <c r="AC318" s="268"/>
      <c r="AD318" s="268"/>
      <c r="AE318" s="268"/>
      <c r="AF318" s="268"/>
      <c r="AG318" s="268"/>
      <c r="AH318" s="268"/>
      <c r="AI318" s="268"/>
      <c r="AJ318" s="268"/>
      <c r="AK318" s="268"/>
      <c r="AL318" s="268"/>
      <c r="AM318" s="268"/>
      <c r="AN318" s="268"/>
      <c r="AO318" s="268"/>
      <c r="AP318" s="268"/>
      <c r="AQ318" s="268"/>
      <c r="AR318" s="268"/>
      <c r="AS318" s="268"/>
      <c r="AT318" s="268"/>
      <c r="AU318" s="268"/>
      <c r="AV318" s="268"/>
      <c r="AW318" s="268"/>
      <c r="AX318" s="268"/>
      <c r="AY318" s="268"/>
    </row>
    <row r="319" spans="23:51" x14ac:dyDescent="0.15">
      <c r="W319" s="268"/>
      <c r="X319" s="268"/>
      <c r="Y319" s="268"/>
      <c r="Z319" s="268"/>
      <c r="AA319" s="268"/>
      <c r="AB319" s="268"/>
      <c r="AC319" s="268"/>
      <c r="AD319" s="268"/>
      <c r="AE319" s="268"/>
      <c r="AF319" s="268"/>
      <c r="AG319" s="268"/>
      <c r="AH319" s="268"/>
      <c r="AI319" s="268"/>
      <c r="AJ319" s="268"/>
      <c r="AK319" s="268"/>
      <c r="AL319" s="268"/>
      <c r="AM319" s="268"/>
      <c r="AN319" s="268"/>
      <c r="AO319" s="268"/>
      <c r="AP319" s="268"/>
      <c r="AQ319" s="268"/>
      <c r="AR319" s="268"/>
      <c r="AS319" s="268"/>
      <c r="AT319" s="268"/>
      <c r="AU319" s="268"/>
      <c r="AV319" s="268"/>
      <c r="AW319" s="268"/>
      <c r="AX319" s="268"/>
      <c r="AY319" s="268"/>
    </row>
    <row r="320" spans="23:51" x14ac:dyDescent="0.15">
      <c r="W320" s="268"/>
      <c r="X320" s="268"/>
      <c r="Y320" s="268"/>
      <c r="Z320" s="268"/>
      <c r="AA320" s="268"/>
      <c r="AB320" s="268"/>
      <c r="AC320" s="268"/>
      <c r="AD320" s="268"/>
      <c r="AE320" s="268"/>
      <c r="AF320" s="268"/>
      <c r="AG320" s="268"/>
      <c r="AH320" s="268"/>
      <c r="AI320" s="268"/>
      <c r="AJ320" s="268"/>
      <c r="AK320" s="268"/>
      <c r="AL320" s="268"/>
      <c r="AM320" s="268"/>
      <c r="AN320" s="268"/>
      <c r="AO320" s="268"/>
      <c r="AP320" s="268"/>
      <c r="AQ320" s="268"/>
      <c r="AR320" s="268"/>
      <c r="AS320" s="268"/>
      <c r="AT320" s="268"/>
      <c r="AU320" s="268"/>
      <c r="AV320" s="268"/>
      <c r="AW320" s="268"/>
      <c r="AX320" s="268"/>
      <c r="AY320" s="268"/>
    </row>
    <row r="321" spans="23:51" x14ac:dyDescent="0.15">
      <c r="W321" s="268"/>
      <c r="X321" s="268"/>
      <c r="Y321" s="268"/>
      <c r="Z321" s="268"/>
      <c r="AA321" s="268"/>
      <c r="AB321" s="268"/>
      <c r="AC321" s="268"/>
      <c r="AD321" s="268"/>
      <c r="AE321" s="268"/>
      <c r="AF321" s="268"/>
      <c r="AG321" s="268"/>
      <c r="AH321" s="268"/>
      <c r="AI321" s="268"/>
      <c r="AJ321" s="268"/>
      <c r="AK321" s="268"/>
      <c r="AL321" s="268"/>
      <c r="AM321" s="268"/>
      <c r="AN321" s="268"/>
      <c r="AO321" s="268"/>
      <c r="AP321" s="268"/>
      <c r="AQ321" s="268"/>
      <c r="AR321" s="268"/>
      <c r="AS321" s="268"/>
      <c r="AT321" s="268"/>
      <c r="AU321" s="268"/>
      <c r="AV321" s="268"/>
      <c r="AW321" s="268"/>
      <c r="AX321" s="268"/>
      <c r="AY321" s="268"/>
    </row>
    <row r="322" spans="23:51" x14ac:dyDescent="0.15">
      <c r="W322" s="268"/>
      <c r="X322" s="268"/>
      <c r="Y322" s="268"/>
      <c r="Z322" s="268"/>
      <c r="AA322" s="268"/>
      <c r="AB322" s="268"/>
      <c r="AC322" s="268"/>
      <c r="AD322" s="268"/>
      <c r="AE322" s="268"/>
      <c r="AF322" s="268"/>
      <c r="AG322" s="268"/>
      <c r="AH322" s="268"/>
      <c r="AI322" s="268"/>
      <c r="AJ322" s="268"/>
      <c r="AK322" s="268"/>
      <c r="AL322" s="268"/>
      <c r="AM322" s="268"/>
      <c r="AN322" s="268"/>
      <c r="AO322" s="268"/>
      <c r="AP322" s="268"/>
      <c r="AQ322" s="268"/>
      <c r="AR322" s="268"/>
      <c r="AS322" s="268"/>
      <c r="AT322" s="268"/>
      <c r="AU322" s="268"/>
      <c r="AV322" s="268"/>
      <c r="AW322" s="268"/>
      <c r="AX322" s="268"/>
      <c r="AY322" s="268"/>
    </row>
    <row r="323" spans="23:51" x14ac:dyDescent="0.15">
      <c r="W323" s="268"/>
      <c r="X323" s="268"/>
      <c r="Y323" s="268"/>
      <c r="Z323" s="268"/>
      <c r="AA323" s="268"/>
      <c r="AB323" s="268"/>
      <c r="AC323" s="268"/>
      <c r="AD323" s="268"/>
      <c r="AE323" s="268"/>
      <c r="AF323" s="268"/>
      <c r="AG323" s="268"/>
      <c r="AH323" s="268"/>
      <c r="AI323" s="268"/>
      <c r="AJ323" s="268"/>
      <c r="AK323" s="268"/>
      <c r="AL323" s="268"/>
      <c r="AM323" s="268"/>
      <c r="AN323" s="268"/>
      <c r="AO323" s="268"/>
      <c r="AP323" s="268"/>
      <c r="AQ323" s="268"/>
      <c r="AR323" s="268"/>
      <c r="AS323" s="268"/>
      <c r="AT323" s="268"/>
      <c r="AU323" s="268"/>
      <c r="AV323" s="268"/>
      <c r="AW323" s="268"/>
      <c r="AX323" s="268"/>
      <c r="AY323" s="268"/>
    </row>
    <row r="324" spans="23:51" x14ac:dyDescent="0.15">
      <c r="W324" s="268"/>
      <c r="X324" s="268"/>
      <c r="Y324" s="268"/>
      <c r="Z324" s="268"/>
      <c r="AA324" s="268"/>
      <c r="AB324" s="268"/>
      <c r="AC324" s="268"/>
      <c r="AD324" s="268"/>
      <c r="AE324" s="268"/>
      <c r="AF324" s="268"/>
      <c r="AG324" s="268"/>
      <c r="AH324" s="268"/>
      <c r="AI324" s="268"/>
      <c r="AJ324" s="268"/>
      <c r="AK324" s="268"/>
      <c r="AL324" s="268"/>
      <c r="AM324" s="268"/>
      <c r="AN324" s="268"/>
      <c r="AO324" s="268"/>
      <c r="AP324" s="268"/>
      <c r="AQ324" s="268"/>
      <c r="AR324" s="268"/>
      <c r="AS324" s="268"/>
      <c r="AT324" s="268"/>
      <c r="AU324" s="268"/>
      <c r="AV324" s="268"/>
      <c r="AW324" s="268"/>
      <c r="AX324" s="268"/>
      <c r="AY324" s="268"/>
    </row>
    <row r="325" spans="23:51" x14ac:dyDescent="0.15">
      <c r="W325" s="268"/>
      <c r="X325" s="268"/>
      <c r="Y325" s="268"/>
      <c r="Z325" s="268"/>
      <c r="AA325" s="268"/>
      <c r="AB325" s="268"/>
      <c r="AC325" s="268"/>
      <c r="AD325" s="268"/>
      <c r="AE325" s="268"/>
      <c r="AF325" s="268"/>
      <c r="AG325" s="268"/>
      <c r="AH325" s="268"/>
      <c r="AI325" s="268"/>
      <c r="AJ325" s="268"/>
      <c r="AK325" s="268"/>
      <c r="AL325" s="268"/>
      <c r="AM325" s="268"/>
      <c r="AN325" s="268"/>
      <c r="AO325" s="268"/>
      <c r="AP325" s="268"/>
      <c r="AQ325" s="268"/>
      <c r="AR325" s="268"/>
      <c r="AS325" s="268"/>
      <c r="AT325" s="268"/>
      <c r="AU325" s="268"/>
      <c r="AV325" s="268"/>
      <c r="AW325" s="268"/>
      <c r="AX325" s="268"/>
      <c r="AY325" s="268"/>
    </row>
    <row r="326" spans="23:51" x14ac:dyDescent="0.15">
      <c r="W326" s="268"/>
      <c r="X326" s="268"/>
      <c r="Y326" s="268"/>
      <c r="Z326" s="268"/>
      <c r="AA326" s="268"/>
      <c r="AB326" s="268"/>
      <c r="AC326" s="268"/>
      <c r="AD326" s="268"/>
      <c r="AE326" s="268"/>
      <c r="AF326" s="268"/>
      <c r="AG326" s="268"/>
      <c r="AH326" s="268"/>
      <c r="AI326" s="268"/>
      <c r="AJ326" s="268"/>
      <c r="AK326" s="268"/>
      <c r="AL326" s="268"/>
      <c r="AM326" s="268"/>
      <c r="AN326" s="268"/>
      <c r="AO326" s="268"/>
      <c r="AP326" s="268"/>
      <c r="AQ326" s="268"/>
      <c r="AR326" s="268"/>
      <c r="AS326" s="268"/>
      <c r="AT326" s="268"/>
      <c r="AU326" s="268"/>
      <c r="AV326" s="268"/>
      <c r="AW326" s="268"/>
      <c r="AX326" s="268"/>
      <c r="AY326" s="268"/>
    </row>
    <row r="327" spans="23:51" x14ac:dyDescent="0.15">
      <c r="W327" s="268"/>
      <c r="X327" s="268"/>
      <c r="Y327" s="268"/>
      <c r="Z327" s="268"/>
      <c r="AA327" s="268"/>
      <c r="AB327" s="268"/>
      <c r="AC327" s="268"/>
      <c r="AD327" s="268"/>
      <c r="AE327" s="268"/>
      <c r="AF327" s="268"/>
      <c r="AG327" s="268"/>
      <c r="AH327" s="268"/>
      <c r="AI327" s="268"/>
      <c r="AJ327" s="268"/>
      <c r="AK327" s="268"/>
      <c r="AL327" s="268"/>
      <c r="AM327" s="268"/>
      <c r="AN327" s="268"/>
      <c r="AO327" s="268"/>
      <c r="AP327" s="268"/>
      <c r="AQ327" s="268"/>
      <c r="AR327" s="268"/>
      <c r="AS327" s="268"/>
      <c r="AT327" s="268"/>
      <c r="AU327" s="268"/>
      <c r="AV327" s="268"/>
      <c r="AW327" s="268"/>
      <c r="AX327" s="268"/>
      <c r="AY327" s="268"/>
    </row>
    <row r="328" spans="23:51" x14ac:dyDescent="0.15">
      <c r="W328" s="268"/>
      <c r="X328" s="268"/>
      <c r="Y328" s="268"/>
      <c r="Z328" s="268"/>
      <c r="AA328" s="268"/>
      <c r="AB328" s="268"/>
      <c r="AC328" s="268"/>
      <c r="AD328" s="268"/>
      <c r="AE328" s="268"/>
      <c r="AF328" s="268"/>
      <c r="AG328" s="268"/>
      <c r="AH328" s="268"/>
      <c r="AI328" s="268"/>
      <c r="AJ328" s="268"/>
      <c r="AK328" s="268"/>
      <c r="AL328" s="268"/>
      <c r="AM328" s="268"/>
      <c r="AN328" s="268"/>
      <c r="AO328" s="268"/>
      <c r="AP328" s="268"/>
      <c r="AQ328" s="268"/>
      <c r="AR328" s="268"/>
      <c r="AS328" s="268"/>
      <c r="AT328" s="268"/>
      <c r="AU328" s="268"/>
      <c r="AV328" s="268"/>
      <c r="AW328" s="268"/>
      <c r="AX328" s="268"/>
      <c r="AY328" s="268"/>
    </row>
    <row r="329" spans="23:51" x14ac:dyDescent="0.15">
      <c r="W329" s="268"/>
      <c r="X329" s="268"/>
      <c r="Y329" s="268"/>
      <c r="Z329" s="268"/>
      <c r="AA329" s="268"/>
      <c r="AB329" s="268"/>
      <c r="AC329" s="268"/>
      <c r="AD329" s="268"/>
      <c r="AE329" s="268"/>
      <c r="AF329" s="268"/>
      <c r="AG329" s="268"/>
      <c r="AH329" s="268"/>
      <c r="AI329" s="268"/>
      <c r="AJ329" s="268"/>
      <c r="AK329" s="268"/>
      <c r="AL329" s="268"/>
      <c r="AM329" s="268"/>
      <c r="AN329" s="268"/>
      <c r="AO329" s="268"/>
      <c r="AP329" s="268"/>
      <c r="AQ329" s="268"/>
      <c r="AR329" s="268"/>
      <c r="AS329" s="268"/>
      <c r="AT329" s="268"/>
      <c r="AU329" s="268"/>
      <c r="AV329" s="268"/>
      <c r="AW329" s="268"/>
      <c r="AX329" s="268"/>
      <c r="AY329" s="268"/>
    </row>
    <row r="330" spans="23:51" x14ac:dyDescent="0.15">
      <c r="W330" s="268"/>
      <c r="X330" s="268"/>
      <c r="Y330" s="268"/>
      <c r="Z330" s="268"/>
      <c r="AA330" s="268"/>
      <c r="AB330" s="268"/>
      <c r="AC330" s="268"/>
      <c r="AD330" s="268"/>
      <c r="AE330" s="268"/>
      <c r="AF330" s="268"/>
      <c r="AG330" s="268"/>
      <c r="AH330" s="268"/>
      <c r="AI330" s="268"/>
      <c r="AJ330" s="268"/>
      <c r="AK330" s="268"/>
      <c r="AL330" s="268"/>
      <c r="AM330" s="268"/>
      <c r="AN330" s="268"/>
      <c r="AO330" s="268"/>
      <c r="AP330" s="268"/>
      <c r="AQ330" s="268"/>
      <c r="AR330" s="268"/>
      <c r="AS330" s="268"/>
      <c r="AT330" s="268"/>
      <c r="AU330" s="268"/>
      <c r="AV330" s="268"/>
      <c r="AW330" s="268"/>
      <c r="AX330" s="268"/>
      <c r="AY330" s="268"/>
    </row>
    <row r="331" spans="23:51" x14ac:dyDescent="0.15">
      <c r="W331" s="268"/>
      <c r="X331" s="268"/>
      <c r="Y331" s="268"/>
      <c r="Z331" s="268"/>
      <c r="AA331" s="268"/>
      <c r="AB331" s="268"/>
      <c r="AC331" s="268"/>
      <c r="AD331" s="268"/>
      <c r="AE331" s="268"/>
      <c r="AF331" s="268"/>
      <c r="AG331" s="268"/>
      <c r="AH331" s="268"/>
      <c r="AI331" s="268"/>
      <c r="AJ331" s="268"/>
      <c r="AK331" s="268"/>
      <c r="AL331" s="268"/>
      <c r="AM331" s="268"/>
      <c r="AN331" s="268"/>
      <c r="AO331" s="268"/>
      <c r="AP331" s="268"/>
      <c r="AQ331" s="268"/>
      <c r="AR331" s="268"/>
      <c r="AS331" s="268"/>
      <c r="AT331" s="268"/>
      <c r="AU331" s="268"/>
      <c r="AV331" s="268"/>
      <c r="AW331" s="268"/>
      <c r="AX331" s="268"/>
      <c r="AY331" s="268"/>
    </row>
    <row r="332" spans="23:51" x14ac:dyDescent="0.15">
      <c r="W332" s="268"/>
      <c r="X332" s="268"/>
      <c r="Y332" s="268"/>
      <c r="Z332" s="268"/>
      <c r="AA332" s="268"/>
      <c r="AB332" s="268"/>
      <c r="AC332" s="268"/>
      <c r="AD332" s="268"/>
      <c r="AE332" s="268"/>
      <c r="AF332" s="268"/>
      <c r="AG332" s="268"/>
      <c r="AH332" s="268"/>
      <c r="AI332" s="268"/>
      <c r="AJ332" s="268"/>
      <c r="AK332" s="268"/>
      <c r="AL332" s="268"/>
      <c r="AM332" s="268"/>
      <c r="AN332" s="268"/>
      <c r="AO332" s="268"/>
      <c r="AP332" s="268"/>
      <c r="AQ332" s="268"/>
      <c r="AR332" s="268"/>
      <c r="AS332" s="268"/>
      <c r="AT332" s="268"/>
      <c r="AU332" s="268"/>
      <c r="AV332" s="268"/>
      <c r="AW332" s="268"/>
      <c r="AX332" s="268"/>
      <c r="AY332" s="268"/>
    </row>
    <row r="333" spans="23:51" x14ac:dyDescent="0.15">
      <c r="W333" s="268"/>
      <c r="X333" s="268"/>
      <c r="Y333" s="268"/>
      <c r="Z333" s="268"/>
      <c r="AA333" s="268"/>
      <c r="AB333" s="268"/>
      <c r="AC333" s="268"/>
      <c r="AD333" s="268"/>
      <c r="AE333" s="268"/>
      <c r="AF333" s="268"/>
      <c r="AG333" s="268"/>
      <c r="AH333" s="268"/>
      <c r="AI333" s="268"/>
      <c r="AJ333" s="268"/>
      <c r="AK333" s="268"/>
      <c r="AL333" s="268"/>
      <c r="AM333" s="268"/>
      <c r="AN333" s="268"/>
      <c r="AO333" s="268"/>
      <c r="AP333" s="268"/>
      <c r="AQ333" s="268"/>
      <c r="AR333" s="268"/>
      <c r="AS333" s="268"/>
      <c r="AT333" s="268"/>
      <c r="AU333" s="268"/>
      <c r="AV333" s="268"/>
      <c r="AW333" s="268"/>
      <c r="AX333" s="268"/>
      <c r="AY333" s="268"/>
    </row>
    <row r="334" spans="23:51" x14ac:dyDescent="0.15">
      <c r="W334" s="268"/>
      <c r="X334" s="268"/>
      <c r="Y334" s="268"/>
      <c r="Z334" s="268"/>
      <c r="AA334" s="268"/>
      <c r="AB334" s="268"/>
      <c r="AC334" s="268"/>
      <c r="AD334" s="268"/>
      <c r="AE334" s="268"/>
      <c r="AF334" s="268"/>
      <c r="AG334" s="268"/>
      <c r="AH334" s="268"/>
      <c r="AI334" s="268"/>
      <c r="AJ334" s="268"/>
      <c r="AK334" s="268"/>
      <c r="AL334" s="268"/>
      <c r="AM334" s="268"/>
      <c r="AN334" s="268"/>
      <c r="AO334" s="268"/>
      <c r="AP334" s="268"/>
      <c r="AQ334" s="268"/>
      <c r="AR334" s="268"/>
      <c r="AS334" s="268"/>
      <c r="AT334" s="268"/>
      <c r="AU334" s="268"/>
      <c r="AV334" s="268"/>
      <c r="AW334" s="268"/>
      <c r="AX334" s="268"/>
      <c r="AY334" s="268"/>
    </row>
    <row r="335" spans="23:51" x14ac:dyDescent="0.15">
      <c r="W335" s="268"/>
      <c r="X335" s="268"/>
      <c r="Y335" s="268"/>
      <c r="Z335" s="268"/>
      <c r="AA335" s="268"/>
      <c r="AB335" s="268"/>
      <c r="AC335" s="268"/>
      <c r="AD335" s="268"/>
      <c r="AE335" s="268"/>
      <c r="AF335" s="268"/>
      <c r="AG335" s="268"/>
      <c r="AH335" s="268"/>
      <c r="AI335" s="268"/>
      <c r="AJ335" s="268"/>
      <c r="AK335" s="268"/>
      <c r="AL335" s="268"/>
      <c r="AM335" s="268"/>
      <c r="AN335" s="268"/>
      <c r="AO335" s="268"/>
      <c r="AP335" s="268"/>
      <c r="AQ335" s="268"/>
      <c r="AR335" s="268"/>
      <c r="AS335" s="268"/>
      <c r="AT335" s="268"/>
      <c r="AU335" s="268"/>
      <c r="AV335" s="268"/>
      <c r="AW335" s="268"/>
      <c r="AX335" s="268"/>
      <c r="AY335" s="268"/>
    </row>
    <row r="336" spans="23:51" x14ac:dyDescent="0.15">
      <c r="W336" s="268"/>
      <c r="X336" s="268"/>
      <c r="Y336" s="268"/>
      <c r="Z336" s="268"/>
      <c r="AA336" s="268"/>
      <c r="AB336" s="268"/>
      <c r="AC336" s="268"/>
      <c r="AD336" s="268"/>
      <c r="AE336" s="268"/>
      <c r="AF336" s="268"/>
      <c r="AG336" s="268"/>
      <c r="AH336" s="268"/>
      <c r="AI336" s="268"/>
      <c r="AJ336" s="268"/>
      <c r="AK336" s="268"/>
      <c r="AL336" s="268"/>
      <c r="AM336" s="268"/>
      <c r="AN336" s="268"/>
      <c r="AO336" s="268"/>
      <c r="AP336" s="268"/>
      <c r="AQ336" s="268"/>
      <c r="AR336" s="268"/>
      <c r="AS336" s="268"/>
      <c r="AT336" s="268"/>
      <c r="AU336" s="268"/>
      <c r="AV336" s="268"/>
      <c r="AW336" s="268"/>
      <c r="AX336" s="268"/>
      <c r="AY336" s="268"/>
    </row>
    <row r="337" spans="23:51" x14ac:dyDescent="0.15">
      <c r="W337" s="268"/>
      <c r="X337" s="268"/>
      <c r="Y337" s="268"/>
      <c r="Z337" s="268"/>
      <c r="AA337" s="268"/>
      <c r="AB337" s="268"/>
      <c r="AC337" s="268"/>
      <c r="AD337" s="268"/>
      <c r="AE337" s="268"/>
      <c r="AF337" s="268"/>
      <c r="AG337" s="268"/>
      <c r="AH337" s="268"/>
      <c r="AI337" s="268"/>
      <c r="AJ337" s="268"/>
      <c r="AK337" s="268"/>
      <c r="AL337" s="268"/>
      <c r="AM337" s="268"/>
      <c r="AN337" s="268"/>
      <c r="AO337" s="268"/>
      <c r="AP337" s="268"/>
      <c r="AQ337" s="268"/>
      <c r="AR337" s="268"/>
      <c r="AS337" s="268"/>
      <c r="AT337" s="268"/>
      <c r="AU337" s="268"/>
      <c r="AV337" s="268"/>
      <c r="AW337" s="268"/>
      <c r="AX337" s="268"/>
      <c r="AY337" s="268"/>
    </row>
    <row r="338" spans="23:51" x14ac:dyDescent="0.15">
      <c r="W338" s="268"/>
      <c r="X338" s="268"/>
      <c r="Y338" s="268"/>
      <c r="Z338" s="268"/>
      <c r="AA338" s="268"/>
      <c r="AB338" s="268"/>
      <c r="AC338" s="268"/>
      <c r="AD338" s="268"/>
      <c r="AE338" s="268"/>
      <c r="AF338" s="268"/>
      <c r="AG338" s="268"/>
      <c r="AH338" s="268"/>
      <c r="AI338" s="268"/>
      <c r="AJ338" s="268"/>
      <c r="AK338" s="268"/>
      <c r="AL338" s="268"/>
      <c r="AM338" s="268"/>
      <c r="AN338" s="268"/>
      <c r="AO338" s="268"/>
      <c r="AP338" s="268"/>
      <c r="AQ338" s="268"/>
      <c r="AR338" s="268"/>
      <c r="AS338" s="268"/>
      <c r="AT338" s="268"/>
      <c r="AU338" s="268"/>
      <c r="AV338" s="268"/>
      <c r="AW338" s="268"/>
      <c r="AX338" s="268"/>
      <c r="AY338" s="268"/>
    </row>
    <row r="339" spans="23:51" x14ac:dyDescent="0.15">
      <c r="W339" s="268"/>
      <c r="X339" s="268"/>
      <c r="Y339" s="268"/>
      <c r="Z339" s="268"/>
      <c r="AA339" s="268"/>
      <c r="AB339" s="268"/>
      <c r="AC339" s="268"/>
      <c r="AD339" s="268"/>
      <c r="AE339" s="268"/>
      <c r="AF339" s="268"/>
      <c r="AG339" s="268"/>
      <c r="AH339" s="268"/>
      <c r="AI339" s="268"/>
      <c r="AJ339" s="268"/>
      <c r="AK339" s="268"/>
      <c r="AL339" s="268"/>
      <c r="AM339" s="268"/>
      <c r="AN339" s="268"/>
      <c r="AO339" s="268"/>
      <c r="AP339" s="268"/>
      <c r="AQ339" s="268"/>
      <c r="AR339" s="268"/>
      <c r="AS339" s="268"/>
      <c r="AT339" s="268"/>
      <c r="AU339" s="268"/>
      <c r="AV339" s="268"/>
      <c r="AW339" s="268"/>
      <c r="AX339" s="268"/>
      <c r="AY339" s="268"/>
    </row>
    <row r="340" spans="23:51" x14ac:dyDescent="0.15">
      <c r="W340" s="268"/>
      <c r="X340" s="268"/>
      <c r="Y340" s="268"/>
      <c r="Z340" s="268"/>
      <c r="AA340" s="268"/>
      <c r="AB340" s="268"/>
      <c r="AC340" s="268"/>
      <c r="AD340" s="268"/>
      <c r="AE340" s="268"/>
      <c r="AF340" s="268"/>
      <c r="AG340" s="268"/>
      <c r="AH340" s="268"/>
      <c r="AI340" s="268"/>
      <c r="AJ340" s="268"/>
      <c r="AK340" s="268"/>
      <c r="AL340" s="268"/>
      <c r="AM340" s="268"/>
      <c r="AN340" s="268"/>
      <c r="AO340" s="268"/>
      <c r="AP340" s="268"/>
      <c r="AQ340" s="268"/>
      <c r="AR340" s="268"/>
      <c r="AS340" s="268"/>
      <c r="AT340" s="268"/>
      <c r="AU340" s="268"/>
      <c r="AV340" s="268"/>
      <c r="AW340" s="268"/>
      <c r="AX340" s="268"/>
      <c r="AY340" s="268"/>
    </row>
    <row r="341" spans="23:51" x14ac:dyDescent="0.15">
      <c r="W341" s="268"/>
      <c r="X341" s="268"/>
      <c r="Y341" s="268"/>
      <c r="Z341" s="268"/>
      <c r="AA341" s="268"/>
      <c r="AB341" s="268"/>
      <c r="AC341" s="268"/>
      <c r="AD341" s="268"/>
      <c r="AE341" s="268"/>
      <c r="AF341" s="268"/>
      <c r="AG341" s="268"/>
      <c r="AH341" s="268"/>
      <c r="AI341" s="268"/>
      <c r="AJ341" s="268"/>
      <c r="AK341" s="268"/>
      <c r="AL341" s="268"/>
      <c r="AM341" s="268"/>
      <c r="AN341" s="268"/>
      <c r="AO341" s="268"/>
      <c r="AP341" s="268"/>
      <c r="AQ341" s="268"/>
      <c r="AR341" s="268"/>
      <c r="AS341" s="268"/>
      <c r="AT341" s="268"/>
      <c r="AU341" s="268"/>
      <c r="AV341" s="268"/>
      <c r="AW341" s="268"/>
      <c r="AX341" s="268"/>
      <c r="AY341" s="268"/>
    </row>
    <row r="342" spans="23:51" x14ac:dyDescent="0.15">
      <c r="W342" s="268"/>
      <c r="X342" s="268"/>
      <c r="Y342" s="268"/>
      <c r="Z342" s="268"/>
      <c r="AA342" s="268"/>
      <c r="AB342" s="268"/>
      <c r="AC342" s="268"/>
      <c r="AD342" s="268"/>
      <c r="AE342" s="268"/>
      <c r="AF342" s="268"/>
      <c r="AG342" s="268"/>
      <c r="AH342" s="268"/>
      <c r="AI342" s="268"/>
      <c r="AJ342" s="268"/>
      <c r="AK342" s="268"/>
      <c r="AL342" s="268"/>
      <c r="AM342" s="268"/>
      <c r="AN342" s="268"/>
      <c r="AO342" s="268"/>
      <c r="AP342" s="268"/>
      <c r="AQ342" s="268"/>
      <c r="AR342" s="268"/>
      <c r="AS342" s="268"/>
      <c r="AT342" s="268"/>
      <c r="AU342" s="268"/>
      <c r="AV342" s="268"/>
      <c r="AW342" s="268"/>
      <c r="AX342" s="268"/>
      <c r="AY342" s="268"/>
    </row>
    <row r="343" spans="23:51" x14ac:dyDescent="0.15">
      <c r="W343" s="268"/>
      <c r="X343" s="268"/>
      <c r="Y343" s="268"/>
      <c r="Z343" s="268"/>
      <c r="AA343" s="268"/>
      <c r="AB343" s="268"/>
      <c r="AC343" s="268"/>
      <c r="AD343" s="268"/>
      <c r="AE343" s="268"/>
      <c r="AF343" s="268"/>
      <c r="AG343" s="268"/>
      <c r="AH343" s="268"/>
      <c r="AI343" s="268"/>
      <c r="AJ343" s="268"/>
      <c r="AK343" s="268"/>
      <c r="AL343" s="268"/>
      <c r="AM343" s="268"/>
      <c r="AN343" s="268"/>
      <c r="AO343" s="268"/>
      <c r="AP343" s="268"/>
      <c r="AQ343" s="268"/>
      <c r="AR343" s="268"/>
      <c r="AS343" s="268"/>
      <c r="AT343" s="268"/>
      <c r="AU343" s="268"/>
      <c r="AV343" s="268"/>
      <c r="AW343" s="268"/>
      <c r="AX343" s="268"/>
      <c r="AY343" s="268"/>
    </row>
    <row r="344" spans="23:51" x14ac:dyDescent="0.15">
      <c r="W344" s="268"/>
      <c r="X344" s="268"/>
      <c r="Y344" s="268"/>
      <c r="Z344" s="268"/>
      <c r="AA344" s="268"/>
      <c r="AB344" s="268"/>
      <c r="AC344" s="268"/>
      <c r="AD344" s="268"/>
      <c r="AE344" s="268"/>
      <c r="AF344" s="268"/>
      <c r="AG344" s="268"/>
      <c r="AH344" s="268"/>
      <c r="AI344" s="268"/>
      <c r="AJ344" s="268"/>
      <c r="AK344" s="268"/>
      <c r="AL344" s="268"/>
      <c r="AM344" s="268"/>
      <c r="AN344" s="268"/>
      <c r="AO344" s="268"/>
      <c r="AP344" s="268"/>
      <c r="AQ344" s="268"/>
      <c r="AR344" s="268"/>
      <c r="AS344" s="268"/>
      <c r="AT344" s="268"/>
      <c r="AU344" s="268"/>
      <c r="AV344" s="268"/>
      <c r="AW344" s="268"/>
      <c r="AX344" s="268"/>
      <c r="AY344" s="268"/>
    </row>
    <row r="345" spans="23:51" x14ac:dyDescent="0.15">
      <c r="W345" s="268"/>
      <c r="X345" s="268"/>
      <c r="Y345" s="268"/>
      <c r="Z345" s="268"/>
      <c r="AA345" s="268"/>
      <c r="AB345" s="268"/>
      <c r="AC345" s="268"/>
      <c r="AD345" s="268"/>
      <c r="AE345" s="268"/>
      <c r="AF345" s="268"/>
      <c r="AG345" s="268"/>
      <c r="AH345" s="268"/>
      <c r="AI345" s="268"/>
      <c r="AJ345" s="268"/>
      <c r="AK345" s="268"/>
      <c r="AL345" s="268"/>
      <c r="AM345" s="268"/>
      <c r="AN345" s="268"/>
      <c r="AO345" s="268"/>
      <c r="AP345" s="268"/>
      <c r="AQ345" s="268"/>
      <c r="AR345" s="268"/>
      <c r="AS345" s="268"/>
      <c r="AT345" s="268"/>
      <c r="AU345" s="268"/>
      <c r="AV345" s="268"/>
      <c r="AW345" s="268"/>
      <c r="AX345" s="268"/>
      <c r="AY345" s="268"/>
    </row>
    <row r="346" spans="23:51" x14ac:dyDescent="0.15">
      <c r="W346" s="268"/>
      <c r="X346" s="268"/>
      <c r="Y346" s="268"/>
      <c r="Z346" s="268"/>
      <c r="AA346" s="268"/>
      <c r="AB346" s="268"/>
      <c r="AC346" s="268"/>
      <c r="AD346" s="268"/>
      <c r="AE346" s="268"/>
      <c r="AF346" s="268"/>
      <c r="AG346" s="268"/>
      <c r="AH346" s="268"/>
      <c r="AI346" s="268"/>
      <c r="AJ346" s="268"/>
      <c r="AK346" s="268"/>
      <c r="AL346" s="268"/>
      <c r="AM346" s="268"/>
      <c r="AN346" s="268"/>
      <c r="AO346" s="268"/>
      <c r="AP346" s="268"/>
      <c r="AQ346" s="268"/>
      <c r="AR346" s="268"/>
      <c r="AS346" s="268"/>
      <c r="AT346" s="268"/>
      <c r="AU346" s="268"/>
      <c r="AV346" s="268"/>
      <c r="AW346" s="268"/>
      <c r="AX346" s="268"/>
      <c r="AY346" s="268"/>
    </row>
    <row r="347" spans="23:51" x14ac:dyDescent="0.15">
      <c r="W347" s="268"/>
      <c r="X347" s="268"/>
      <c r="Y347" s="268"/>
      <c r="Z347" s="268"/>
      <c r="AA347" s="268"/>
      <c r="AB347" s="268"/>
      <c r="AC347" s="268"/>
      <c r="AD347" s="268"/>
      <c r="AE347" s="268"/>
      <c r="AF347" s="268"/>
      <c r="AG347" s="268"/>
      <c r="AH347" s="268"/>
      <c r="AI347" s="268"/>
      <c r="AJ347" s="268"/>
      <c r="AK347" s="268"/>
      <c r="AL347" s="268"/>
      <c r="AM347" s="268"/>
      <c r="AN347" s="268"/>
      <c r="AO347" s="268"/>
      <c r="AP347" s="268"/>
      <c r="AQ347" s="268"/>
      <c r="AR347" s="268"/>
      <c r="AS347" s="268"/>
      <c r="AT347" s="268"/>
      <c r="AU347" s="268"/>
      <c r="AV347" s="268"/>
      <c r="AW347" s="268"/>
      <c r="AX347" s="268"/>
      <c r="AY347" s="268"/>
    </row>
    <row r="348" spans="23:51" x14ac:dyDescent="0.15">
      <c r="W348" s="268"/>
      <c r="X348" s="268"/>
      <c r="Y348" s="268"/>
      <c r="Z348" s="268"/>
      <c r="AA348" s="268"/>
      <c r="AB348" s="268"/>
      <c r="AC348" s="268"/>
      <c r="AD348" s="268"/>
      <c r="AE348" s="268"/>
      <c r="AF348" s="268"/>
      <c r="AG348" s="268"/>
      <c r="AH348" s="268"/>
      <c r="AI348" s="268"/>
      <c r="AJ348" s="268"/>
      <c r="AK348" s="268"/>
      <c r="AL348" s="268"/>
      <c r="AM348" s="268"/>
      <c r="AN348" s="268"/>
      <c r="AO348" s="268"/>
      <c r="AP348" s="268"/>
      <c r="AQ348" s="268"/>
      <c r="AR348" s="268"/>
      <c r="AS348" s="268"/>
      <c r="AT348" s="268"/>
      <c r="AU348" s="268"/>
      <c r="AV348" s="268"/>
      <c r="AW348" s="268"/>
      <c r="AX348" s="268"/>
      <c r="AY348" s="268"/>
    </row>
    <row r="349" spans="23:51" x14ac:dyDescent="0.15">
      <c r="W349" s="268"/>
      <c r="X349" s="268"/>
      <c r="Y349" s="268"/>
      <c r="Z349" s="268"/>
      <c r="AA349" s="268"/>
      <c r="AB349" s="268"/>
      <c r="AC349" s="268"/>
      <c r="AD349" s="268"/>
      <c r="AE349" s="268"/>
      <c r="AF349" s="268"/>
      <c r="AG349" s="268"/>
      <c r="AH349" s="268"/>
      <c r="AI349" s="268"/>
      <c r="AJ349" s="268"/>
      <c r="AK349" s="268"/>
      <c r="AL349" s="268"/>
      <c r="AM349" s="268"/>
      <c r="AN349" s="268"/>
      <c r="AO349" s="268"/>
      <c r="AP349" s="268"/>
      <c r="AQ349" s="268"/>
      <c r="AR349" s="268"/>
      <c r="AS349" s="268"/>
      <c r="AT349" s="268"/>
      <c r="AU349" s="268"/>
      <c r="AV349" s="268"/>
      <c r="AW349" s="268"/>
      <c r="AX349" s="268"/>
      <c r="AY349" s="268"/>
    </row>
    <row r="350" spans="23:51" x14ac:dyDescent="0.15">
      <c r="W350" s="268"/>
      <c r="X350" s="268"/>
      <c r="Y350" s="268"/>
      <c r="Z350" s="268"/>
      <c r="AA350" s="268"/>
      <c r="AB350" s="268"/>
      <c r="AC350" s="268"/>
      <c r="AD350" s="268"/>
      <c r="AE350" s="268"/>
      <c r="AF350" s="268"/>
      <c r="AG350" s="268"/>
      <c r="AH350" s="268"/>
      <c r="AI350" s="268"/>
      <c r="AJ350" s="268"/>
      <c r="AK350" s="268"/>
      <c r="AL350" s="268"/>
      <c r="AM350" s="268"/>
      <c r="AN350" s="268"/>
      <c r="AO350" s="268"/>
      <c r="AP350" s="268"/>
      <c r="AQ350" s="268"/>
      <c r="AR350" s="268"/>
      <c r="AS350" s="268"/>
      <c r="AT350" s="268"/>
      <c r="AU350" s="268"/>
      <c r="AV350" s="268"/>
      <c r="AW350" s="268"/>
      <c r="AX350" s="268"/>
      <c r="AY350" s="268"/>
    </row>
    <row r="351" spans="23:51" x14ac:dyDescent="0.15">
      <c r="W351" s="268"/>
      <c r="X351" s="268"/>
      <c r="Y351" s="268"/>
      <c r="Z351" s="268"/>
      <c r="AA351" s="268"/>
      <c r="AB351" s="268"/>
      <c r="AC351" s="268"/>
      <c r="AD351" s="268"/>
      <c r="AE351" s="268"/>
      <c r="AF351" s="268"/>
      <c r="AG351" s="268"/>
      <c r="AH351" s="268"/>
      <c r="AI351" s="268"/>
      <c r="AJ351" s="268"/>
      <c r="AK351" s="268"/>
      <c r="AL351" s="268"/>
      <c r="AM351" s="268"/>
      <c r="AN351" s="268"/>
      <c r="AO351" s="268"/>
      <c r="AP351" s="268"/>
      <c r="AQ351" s="268"/>
      <c r="AR351" s="268"/>
      <c r="AS351" s="268"/>
      <c r="AT351" s="268"/>
      <c r="AU351" s="268"/>
      <c r="AV351" s="268"/>
      <c r="AW351" s="268"/>
      <c r="AX351" s="268"/>
      <c r="AY351" s="268"/>
    </row>
    <row r="352" spans="23:51" x14ac:dyDescent="0.15">
      <c r="W352" s="268"/>
      <c r="X352" s="268"/>
      <c r="Y352" s="268"/>
      <c r="Z352" s="268"/>
      <c r="AA352" s="268"/>
      <c r="AB352" s="268"/>
      <c r="AC352" s="268"/>
      <c r="AD352" s="268"/>
      <c r="AE352" s="268"/>
      <c r="AF352" s="268"/>
      <c r="AG352" s="268"/>
      <c r="AH352" s="268"/>
      <c r="AI352" s="268"/>
      <c r="AJ352" s="268"/>
      <c r="AK352" s="268"/>
      <c r="AL352" s="268"/>
      <c r="AM352" s="268"/>
      <c r="AN352" s="268"/>
      <c r="AO352" s="268"/>
      <c r="AP352" s="268"/>
      <c r="AQ352" s="268"/>
      <c r="AR352" s="268"/>
      <c r="AS352" s="268"/>
      <c r="AT352" s="268"/>
      <c r="AU352" s="268"/>
      <c r="AV352" s="268"/>
      <c r="AW352" s="268"/>
      <c r="AX352" s="268"/>
      <c r="AY352" s="268"/>
    </row>
    <row r="353" spans="23:51" x14ac:dyDescent="0.15">
      <c r="W353" s="268"/>
      <c r="X353" s="268"/>
      <c r="Y353" s="268"/>
      <c r="Z353" s="268"/>
      <c r="AA353" s="268"/>
      <c r="AB353" s="268"/>
      <c r="AC353" s="268"/>
      <c r="AD353" s="268"/>
      <c r="AE353" s="268"/>
      <c r="AF353" s="268"/>
      <c r="AG353" s="268"/>
      <c r="AH353" s="268"/>
      <c r="AI353" s="268"/>
      <c r="AJ353" s="268"/>
      <c r="AK353" s="268"/>
      <c r="AL353" s="268"/>
      <c r="AM353" s="268"/>
      <c r="AN353" s="268"/>
      <c r="AO353" s="268"/>
      <c r="AP353" s="268"/>
      <c r="AQ353" s="268"/>
      <c r="AR353" s="268"/>
      <c r="AS353" s="268"/>
      <c r="AT353" s="268"/>
      <c r="AU353" s="268"/>
      <c r="AV353" s="268"/>
      <c r="AW353" s="268"/>
      <c r="AX353" s="268"/>
      <c r="AY353" s="268"/>
    </row>
    <row r="354" spans="23:51" x14ac:dyDescent="0.15">
      <c r="W354" s="268"/>
      <c r="X354" s="268"/>
      <c r="Y354" s="268"/>
      <c r="Z354" s="268"/>
      <c r="AA354" s="268"/>
      <c r="AB354" s="268"/>
      <c r="AC354" s="268"/>
      <c r="AD354" s="268"/>
      <c r="AE354" s="268"/>
      <c r="AF354" s="268"/>
      <c r="AG354" s="268"/>
      <c r="AH354" s="268"/>
      <c r="AI354" s="268"/>
      <c r="AJ354" s="268"/>
      <c r="AK354" s="268"/>
      <c r="AL354" s="268"/>
      <c r="AM354" s="268"/>
      <c r="AN354" s="268"/>
      <c r="AO354" s="268"/>
      <c r="AP354" s="268"/>
      <c r="AQ354" s="268"/>
      <c r="AR354" s="268"/>
      <c r="AS354" s="268"/>
      <c r="AT354" s="268"/>
      <c r="AU354" s="268"/>
      <c r="AV354" s="268"/>
      <c r="AW354" s="268"/>
      <c r="AX354" s="268"/>
      <c r="AY354" s="268"/>
    </row>
    <row r="355" spans="23:51" x14ac:dyDescent="0.15">
      <c r="W355" s="268"/>
      <c r="X355" s="268"/>
      <c r="Y355" s="268"/>
      <c r="Z355" s="268"/>
      <c r="AA355" s="268"/>
      <c r="AB355" s="268"/>
      <c r="AC355" s="268"/>
      <c r="AD355" s="268"/>
      <c r="AE355" s="268"/>
      <c r="AF355" s="268"/>
      <c r="AG355" s="268"/>
      <c r="AH355" s="268"/>
      <c r="AI355" s="268"/>
      <c r="AJ355" s="268"/>
      <c r="AK355" s="268"/>
      <c r="AL355" s="268"/>
      <c r="AM355" s="268"/>
      <c r="AN355" s="268"/>
      <c r="AO355" s="268"/>
      <c r="AP355" s="268"/>
      <c r="AQ355" s="268"/>
      <c r="AR355" s="268"/>
      <c r="AS355" s="268"/>
      <c r="AT355" s="268"/>
      <c r="AU355" s="268"/>
      <c r="AV355" s="268"/>
      <c r="AW355" s="268"/>
      <c r="AX355" s="268"/>
      <c r="AY355" s="268"/>
    </row>
    <row r="356" spans="23:51" x14ac:dyDescent="0.15">
      <c r="W356" s="268"/>
      <c r="X356" s="268"/>
      <c r="Y356" s="268"/>
      <c r="Z356" s="268"/>
      <c r="AA356" s="268"/>
      <c r="AB356" s="268"/>
      <c r="AC356" s="268"/>
      <c r="AD356" s="268"/>
      <c r="AE356" s="268"/>
      <c r="AF356" s="268"/>
      <c r="AG356" s="268"/>
      <c r="AH356" s="268"/>
      <c r="AI356" s="268"/>
      <c r="AJ356" s="268"/>
      <c r="AK356" s="268"/>
      <c r="AL356" s="268"/>
      <c r="AM356" s="268"/>
      <c r="AN356" s="268"/>
      <c r="AO356" s="268"/>
      <c r="AP356" s="268"/>
      <c r="AQ356" s="268"/>
      <c r="AR356" s="268"/>
      <c r="AS356" s="268"/>
      <c r="AT356" s="268"/>
      <c r="AU356" s="268"/>
      <c r="AV356" s="268"/>
      <c r="AW356" s="268"/>
      <c r="AX356" s="268"/>
      <c r="AY356" s="268"/>
    </row>
    <row r="357" spans="23:51" x14ac:dyDescent="0.15">
      <c r="W357" s="268"/>
      <c r="X357" s="268"/>
      <c r="Y357" s="268"/>
      <c r="Z357" s="268"/>
      <c r="AA357" s="268"/>
      <c r="AB357" s="268"/>
      <c r="AC357" s="268"/>
      <c r="AD357" s="268"/>
      <c r="AE357" s="268"/>
      <c r="AF357" s="268"/>
      <c r="AG357" s="268"/>
      <c r="AH357" s="268"/>
      <c r="AI357" s="268"/>
      <c r="AJ357" s="268"/>
      <c r="AK357" s="268"/>
      <c r="AL357" s="268"/>
      <c r="AM357" s="268"/>
      <c r="AN357" s="268"/>
      <c r="AO357" s="268"/>
      <c r="AP357" s="268"/>
      <c r="AQ357" s="268"/>
      <c r="AR357" s="268"/>
      <c r="AS357" s="268"/>
      <c r="AT357" s="268"/>
      <c r="AU357" s="268"/>
      <c r="AV357" s="268"/>
      <c r="AW357" s="268"/>
      <c r="AX357" s="268"/>
      <c r="AY357" s="268"/>
    </row>
    <row r="358" spans="23:51" x14ac:dyDescent="0.15">
      <c r="W358" s="268"/>
      <c r="X358" s="268"/>
      <c r="Y358" s="268"/>
      <c r="Z358" s="268"/>
      <c r="AA358" s="268"/>
      <c r="AB358" s="268"/>
      <c r="AC358" s="268"/>
      <c r="AD358" s="268"/>
      <c r="AE358" s="268"/>
      <c r="AF358" s="268"/>
      <c r="AG358" s="268"/>
      <c r="AH358" s="268"/>
      <c r="AI358" s="268"/>
      <c r="AJ358" s="268"/>
      <c r="AK358" s="268"/>
      <c r="AL358" s="268"/>
      <c r="AM358" s="268"/>
      <c r="AN358" s="268"/>
      <c r="AO358" s="268"/>
      <c r="AP358" s="268"/>
      <c r="AQ358" s="268"/>
      <c r="AR358" s="268"/>
      <c r="AS358" s="268"/>
      <c r="AT358" s="268"/>
      <c r="AU358" s="268"/>
      <c r="AV358" s="268"/>
      <c r="AW358" s="268"/>
      <c r="AX358" s="268"/>
      <c r="AY358" s="268"/>
    </row>
    <row r="359" spans="23:51" x14ac:dyDescent="0.15">
      <c r="W359" s="268"/>
      <c r="X359" s="268"/>
      <c r="Y359" s="268"/>
      <c r="Z359" s="268"/>
      <c r="AA359" s="268"/>
      <c r="AB359" s="268"/>
      <c r="AC359" s="268"/>
      <c r="AD359" s="268"/>
      <c r="AE359" s="268"/>
      <c r="AF359" s="268"/>
      <c r="AG359" s="268"/>
      <c r="AH359" s="268"/>
      <c r="AI359" s="268"/>
      <c r="AJ359" s="268"/>
      <c r="AK359" s="268"/>
      <c r="AL359" s="268"/>
      <c r="AM359" s="268"/>
      <c r="AN359" s="268"/>
      <c r="AO359" s="268"/>
      <c r="AP359" s="268"/>
      <c r="AQ359" s="268"/>
      <c r="AR359" s="268"/>
      <c r="AS359" s="268"/>
      <c r="AT359" s="268"/>
      <c r="AU359" s="268"/>
      <c r="AV359" s="268"/>
      <c r="AW359" s="268"/>
      <c r="AX359" s="268"/>
      <c r="AY359" s="268"/>
    </row>
  </sheetData>
  <sheetProtection algorithmName="SHA-512" hashValue="i4d1jCkGvmGl696CP+7jtH5FFgytt6Y2faufK0Z/ixNIV8NCF+2wXDeYXjkRYIQvLoGO3D7cgzkv0GQFhhwGRQ==" saltValue="dR8R5Nn2WnXWmSNqV2TcEQ==" spinCount="100000" sheet="1" objects="1" scenarios="1"/>
  <conditionalFormatting sqref="A8:V32">
    <cfRule type="expression" dxfId="36" priority="12">
      <formula>MOD(ROW(),2)=0</formula>
    </cfRule>
  </conditionalFormatting>
  <conditionalFormatting sqref="A41:V60">
    <cfRule type="expression" dxfId="35" priority="8">
      <formula>MOD(ROW(),2)=0</formula>
    </cfRule>
  </conditionalFormatting>
  <conditionalFormatting sqref="A69:V89">
    <cfRule type="expression" dxfId="34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ABB1D-B3D9-D443-9955-188914D58EA5}">
  <sheetPr codeName="Sheet36">
    <tabColor rgb="FFFFD441"/>
  </sheetPr>
  <dimension ref="A1:AY36"/>
  <sheetViews>
    <sheetView workbookViewId="0">
      <selection activeCell="E33" sqref="E33"/>
    </sheetView>
  </sheetViews>
  <sheetFormatPr baseColWidth="10" defaultRowHeight="13" x14ac:dyDescent="0.15"/>
  <cols>
    <col min="1" max="1" width="20.33203125" style="266" customWidth="1"/>
    <col min="2" max="2" width="16.6640625" style="266" customWidth="1"/>
    <col min="3" max="7" width="12.1640625" style="266" customWidth="1"/>
    <col min="8" max="8" width="13.33203125" style="266" hidden="1" customWidth="1"/>
    <col min="9" max="9" width="0" style="266" hidden="1" customWidth="1"/>
    <col min="10" max="14" width="10.83203125" style="266"/>
    <col min="15" max="18" width="0" style="266" hidden="1" customWidth="1"/>
    <col min="19" max="16384" width="10.83203125" style="266"/>
  </cols>
  <sheetData>
    <row r="1" spans="1:51" ht="14" x14ac:dyDescent="0.15">
      <c r="A1" s="265" t="s">
        <v>24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</row>
    <row r="2" spans="1:51" ht="14" x14ac:dyDescent="0.15">
      <c r="A2" s="267" t="s">
        <v>21</v>
      </c>
      <c r="B2" s="265"/>
      <c r="C2" s="265"/>
      <c r="D2" s="265"/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</row>
    <row r="3" spans="1:51" ht="15" thickBot="1" x14ac:dyDescent="0.2">
      <c r="A3" s="265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5"/>
      <c r="Z3" s="265"/>
      <c r="AA3" s="265"/>
      <c r="AB3" s="265"/>
      <c r="AC3" s="265"/>
      <c r="AD3" s="265"/>
      <c r="AE3" s="265"/>
      <c r="AF3" s="265"/>
      <c r="AG3" s="265"/>
      <c r="AH3" s="265"/>
      <c r="AI3" s="265"/>
      <c r="AJ3" s="265"/>
      <c r="AK3" s="265"/>
    </row>
    <row r="4" spans="1: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265"/>
      <c r="X4" s="265"/>
      <c r="Y4" s="265"/>
      <c r="Z4" s="265"/>
      <c r="AA4" s="265"/>
      <c r="AB4" s="265"/>
      <c r="AC4" s="265"/>
      <c r="AD4" s="265"/>
      <c r="AE4" s="265"/>
      <c r="AF4" s="265"/>
      <c r="AG4" s="265"/>
      <c r="AH4" s="265"/>
      <c r="AI4" s="265"/>
      <c r="AJ4" s="265"/>
      <c r="AK4" s="265"/>
      <c r="AL4" s="265"/>
      <c r="AM4" s="265"/>
      <c r="AN4" s="265"/>
      <c r="AO4" s="265"/>
      <c r="AP4" s="265"/>
      <c r="AQ4" s="265"/>
      <c r="AR4" s="265"/>
      <c r="AS4" s="265"/>
      <c r="AT4" s="265"/>
      <c r="AU4" s="265"/>
      <c r="AV4" s="265"/>
      <c r="AW4" s="265"/>
      <c r="AX4" s="265"/>
      <c r="AY4" s="265"/>
    </row>
    <row r="5" spans="1: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  <c r="AW5" s="265"/>
      <c r="AX5" s="265"/>
      <c r="AY5" s="265"/>
    </row>
    <row r="6" spans="1: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265"/>
      <c r="X6" s="265"/>
      <c r="Y6" s="265"/>
      <c r="Z6" s="265"/>
      <c r="AA6" s="265"/>
      <c r="AB6" s="265"/>
      <c r="AC6" s="265"/>
      <c r="AD6" s="265"/>
      <c r="AE6" s="265"/>
      <c r="AF6" s="265"/>
      <c r="AG6" s="265"/>
      <c r="AH6" s="265"/>
      <c r="AI6" s="265"/>
      <c r="AJ6" s="265"/>
      <c r="AK6" s="265"/>
      <c r="AL6" s="265"/>
      <c r="AM6" s="265"/>
      <c r="AN6" s="265"/>
      <c r="AO6" s="265"/>
      <c r="AP6" s="265"/>
      <c r="AQ6" s="265"/>
      <c r="AR6" s="265"/>
      <c r="AS6" s="265"/>
      <c r="AT6" s="265"/>
      <c r="AU6" s="265"/>
      <c r="AV6" s="265"/>
      <c r="AW6" s="265"/>
      <c r="AX6" s="265"/>
      <c r="AY6" s="265"/>
    </row>
    <row r="7" spans="1:5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68"/>
      <c r="X7" s="268"/>
      <c r="Y7" s="268"/>
      <c r="Z7" s="268"/>
      <c r="AA7" s="268"/>
      <c r="AB7" s="268"/>
      <c r="AC7" s="268"/>
      <c r="AD7" s="268"/>
      <c r="AE7" s="268"/>
      <c r="AF7" s="268"/>
      <c r="AG7" s="268"/>
      <c r="AH7" s="268"/>
      <c r="AI7" s="268"/>
      <c r="AJ7" s="268"/>
      <c r="AK7" s="268"/>
      <c r="AL7" s="268"/>
      <c r="AM7" s="268"/>
    </row>
    <row r="8" spans="1:51" ht="18" customHeight="1" thickBot="1" x14ac:dyDescent="0.2">
      <c r="A8" s="186" t="str">
        <f>'ERG Oct 2020'!K2</f>
        <v>Ergon Energy</v>
      </c>
      <c r="B8" s="187" t="str">
        <f>'ERG Oct 2020'!L2</f>
        <v>Regulated</v>
      </c>
      <c r="C8" s="252">
        <f>IF('ERG Oct 2020'!BP2=0,91*'ERG Oct 2020'!M2/100,(91*'ERG Oct 2020'!M2/100)+'ERG Oct 2020'!BP2/4)</f>
        <v>116.7223909090909</v>
      </c>
      <c r="D8" s="253">
        <f>IF('ERG Oct 2020'!O2="",$C$5*'ERG Oct 2020'!N2/100,IF($C$5&gt;='ERG Oct 2020'!P2,('ERG Oct 2020'!P2*'ERG Oct 2020'!N2/100),($C$5*'ERG Oct 2020'!N2/100)))</f>
        <v>1162.7272727272725</v>
      </c>
      <c r="E8" s="253">
        <f>IF(AND('ERG Oct 2020'!P2&gt;0,'ERG Oct 2020'!R2&gt;0),IF($C$5&lt;'ERG Oct 2020'!P2,0,IF($C$5&lt;=('ERG Oct 2020'!R2+'ERG Oct 2020'!P2),(($C$5-'ERG Oct 2020'!P2)*'ERG Oct 2020'!Q2/100),(('ERG Oct 2020'!R2)*'ERG Oct 2020'!Q2/100))),0)</f>
        <v>0</v>
      </c>
      <c r="F8" s="253">
        <f>IF(AND('ERG Oct 2020'!R2&gt;0,'ERG Oct 2020'!T2&gt;0),IF(($C$5&lt;'ERG Oct 2020'!T2),(0),($C$5-'ERG Oct 2020'!T2)*'ERG Oct 2020'!U2/100),IF(AND('ERG Oct 2020'!R2&gt;0,'ERG Oct 2020'!T2=""),IF(($C$5&lt;'ERG Oct 2020'!R2+'ERG Oct 2020'!P2),(0),(($C$5-('ERG Oct 2020'!R2+'ERG Oct 2020'!P2))*'ERG Oct 2020'!S2/100)),IF(AND('ERG Oct 2020'!P2&gt;0,'ERG Oct 2020'!R2=""&gt;0),IF(($C$5&lt;'ERG Oct 2020'!P2),(0),($C$5-'ERG Oct 2020'!P2)*'ERG Oct 2020'!Q2/100),0)))</f>
        <v>0</v>
      </c>
      <c r="G8" s="254">
        <f>SUM(C8:F8)</f>
        <v>1279.4496636363633</v>
      </c>
      <c r="H8" s="255">
        <f t="shared" ref="H8" si="0">(G8-C8)*4</f>
        <v>4650.9090909090901</v>
      </c>
      <c r="I8" s="255">
        <f t="shared" ref="I8" si="1">G8*4</f>
        <v>5117.7986545454532</v>
      </c>
      <c r="J8" s="256">
        <f>I8*1.1</f>
        <v>5629.5785199999991</v>
      </c>
      <c r="K8" s="257">
        <f>'ERG Oct 2020'!BB2</f>
        <v>0</v>
      </c>
      <c r="L8" s="257">
        <f>'ERG Oct 2020'!BC2</f>
        <v>0</v>
      </c>
      <c r="M8" s="257">
        <f>'ERG Oct 2020'!BD2</f>
        <v>0</v>
      </c>
      <c r="N8" s="257">
        <f>'ERG Oct 2020'!BE2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5117.7986545454532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5117.7986545454532</v>
      </c>
      <c r="S8" s="261">
        <f>Q8*1.1</f>
        <v>5629.5785199999991</v>
      </c>
      <c r="T8" s="256">
        <f>R8*1.1</f>
        <v>5629.5785199999991</v>
      </c>
      <c r="U8" s="262">
        <f>'ERG Oct 2020'!BL2</f>
        <v>0</v>
      </c>
      <c r="V8" s="263" t="str">
        <f>'ERG Oct 2020'!BM2</f>
        <v>n</v>
      </c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</row>
    <row r="9" spans="1:51" ht="14" x14ac:dyDescent="0.15"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  <c r="AA9" s="268"/>
      <c r="AB9" s="268"/>
      <c r="AC9" s="268"/>
      <c r="AD9" s="268"/>
      <c r="AE9" s="268"/>
      <c r="AF9" s="268"/>
      <c r="AG9" s="268"/>
      <c r="AH9" s="268"/>
      <c r="AI9" s="268"/>
      <c r="AJ9" s="268"/>
      <c r="AK9" s="268"/>
    </row>
    <row r="10" spans="1:51" ht="15" thickBot="1" x14ac:dyDescent="0.2"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</row>
    <row r="11" spans="1:5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268"/>
      <c r="X11" s="268"/>
      <c r="Y11" s="268"/>
      <c r="Z11" s="268"/>
      <c r="AA11" s="268"/>
      <c r="AB11" s="268"/>
      <c r="AC11" s="268"/>
      <c r="AD11" s="268"/>
      <c r="AE11" s="268"/>
      <c r="AF11" s="268"/>
      <c r="AG11" s="268"/>
      <c r="AH11" s="268"/>
      <c r="AI11" s="268"/>
      <c r="AJ11" s="268"/>
      <c r="AK11" s="268"/>
      <c r="AL11" s="268"/>
      <c r="AM11" s="268"/>
      <c r="AN11" s="268"/>
      <c r="AO11" s="268"/>
      <c r="AP11" s="268"/>
      <c r="AQ11" s="268"/>
      <c r="AR11" s="268"/>
      <c r="AS11" s="268"/>
      <c r="AT11" s="268"/>
      <c r="AU11" s="268"/>
      <c r="AV11" s="268"/>
      <c r="AW11" s="268"/>
    </row>
    <row r="12" spans="1:5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268"/>
      <c r="X12" s="268"/>
      <c r="Y12" s="268"/>
      <c r="Z12" s="268"/>
      <c r="AA12" s="268"/>
      <c r="AB12" s="268"/>
      <c r="AC12" s="268"/>
      <c r="AD12" s="268"/>
      <c r="AE12" s="268"/>
      <c r="AF12" s="268"/>
      <c r="AG12" s="268"/>
      <c r="AH12" s="268"/>
      <c r="AI12" s="268"/>
      <c r="AJ12" s="268"/>
      <c r="AK12" s="268"/>
      <c r="AL12" s="268"/>
      <c r="AM12" s="268"/>
      <c r="AN12" s="268"/>
      <c r="AO12" s="268"/>
      <c r="AP12" s="268"/>
      <c r="AQ12" s="268"/>
      <c r="AR12" s="268"/>
      <c r="AS12" s="268"/>
      <c r="AT12" s="268"/>
      <c r="AU12" s="268"/>
      <c r="AV12" s="268"/>
      <c r="AW12" s="268"/>
    </row>
    <row r="13" spans="1:5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268"/>
      <c r="X13" s="268"/>
      <c r="Y13" s="268"/>
      <c r="Z13" s="268"/>
      <c r="AA13" s="268"/>
      <c r="AB13" s="268"/>
      <c r="AC13" s="268"/>
      <c r="AD13" s="268"/>
      <c r="AE13" s="268"/>
      <c r="AF13" s="268"/>
      <c r="AG13" s="268"/>
      <c r="AH13" s="268"/>
      <c r="AI13" s="268"/>
      <c r="AJ13" s="268"/>
      <c r="AK13" s="268"/>
    </row>
    <row r="14" spans="1:5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268"/>
      <c r="X14" s="268"/>
      <c r="Y14" s="268"/>
      <c r="Z14" s="268"/>
      <c r="AA14" s="268"/>
      <c r="AB14" s="268"/>
      <c r="AC14" s="268"/>
      <c r="AD14" s="268"/>
      <c r="AE14" s="268"/>
      <c r="AF14" s="268"/>
      <c r="AG14" s="268"/>
      <c r="AH14" s="268"/>
      <c r="AI14" s="268"/>
      <c r="AJ14" s="268"/>
      <c r="AK14" s="268"/>
    </row>
    <row r="15" spans="1:5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268"/>
      <c r="X15" s="268"/>
      <c r="Y15" s="268"/>
      <c r="Z15" s="268"/>
      <c r="AA15" s="268"/>
      <c r="AB15" s="268"/>
      <c r="AC15" s="268"/>
      <c r="AD15" s="268"/>
      <c r="AE15" s="268"/>
      <c r="AF15" s="268"/>
      <c r="AG15" s="268"/>
      <c r="AH15" s="268"/>
      <c r="AI15" s="268"/>
      <c r="AJ15" s="268"/>
      <c r="AK15" s="268"/>
    </row>
    <row r="16" spans="1:5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268"/>
      <c r="X16" s="268"/>
      <c r="Y16" s="268"/>
      <c r="Z16" s="268"/>
      <c r="AA16" s="268"/>
      <c r="AB16" s="268"/>
      <c r="AC16" s="268"/>
      <c r="AD16" s="268"/>
      <c r="AE16" s="268"/>
      <c r="AF16" s="268"/>
      <c r="AG16" s="268"/>
      <c r="AH16" s="268"/>
      <c r="AI16" s="268"/>
      <c r="AJ16" s="268"/>
      <c r="AK16" s="268"/>
      <c r="AL16" s="268"/>
      <c r="AM16" s="268"/>
    </row>
    <row r="17" spans="1:49" ht="15" thickBot="1" x14ac:dyDescent="0.2">
      <c r="A17" s="186" t="str">
        <f>'ERG Oct 2020'!K3</f>
        <v>Ergon Energy</v>
      </c>
      <c r="B17" s="187" t="str">
        <f>'ERG Oct 2020'!L3</f>
        <v>Regulated</v>
      </c>
      <c r="C17" s="188">
        <f>IF('ERG Oct 2020'!BP3=0,91*'ERG Oct 2020'!M3/100,(91*'ERG Oct 2020'!M3/100)+'ERG Oct 2020'!BP3/4)</f>
        <v>116.71990909090908</v>
      </c>
      <c r="D17" s="188">
        <f>IF('ERG Oct 2020'!O3="",$C$29*$C$30*'ERG Oct 2020'!N3/100,IF($C$29*$C$30&gt;='ERG Oct 2020'!P3,('ERG Oct 2020'!P3*'ERG Oct 2020'!N3/100),($C$29*$C$30*'ERG Oct 2020'!N3/100)))</f>
        <v>0</v>
      </c>
      <c r="E17" s="189">
        <f>IF(AND('ERG Oct 2020'!R3&gt;0,'ERG Oct 2020'!T3&gt;0),IF(($C$29*$C$30&lt;'ERG Oct 2020'!T3),(0),($C$29*$C$30-'ERG Oct 2020'!T3)*'ERG Oct 2020'!U3/100),IF(AND('ERG Oct 2020'!R3&gt;0,'ERG Oct 2020'!T3=""),IF(($C$29*$C$30&lt;'ERG Oct 2020'!R3+'ERG Oct 2020'!P3),(0),(($C$29*$C$30-('ERG Oct 2020'!R3+'ERG Oct 2020'!P3))*'ERG Oct 2020'!S3/100)),IF(AND('ERG Oct 2020'!P3&gt;0,'ERG Oct 2020'!R3=""&gt;0),IF(($C$29*$C$30&lt;'ERG Oct 2020'!P3),(0),($C$29*$C$30-'ERG Oct 2020'!P3)*'ERG Oct 2020'!Q3/100),0)))</f>
        <v>0</v>
      </c>
      <c r="F17" s="189">
        <f>($C$29*$C$31)*'ERG Oct 2020'!AF3/100</f>
        <v>0</v>
      </c>
      <c r="G17" s="190">
        <f>SUM(C17:F17)</f>
        <v>116.71990909090908</v>
      </c>
      <c r="H17" s="190">
        <f>(G17-C17)*4</f>
        <v>0</v>
      </c>
      <c r="I17" s="191">
        <f t="shared" ref="I17" si="3">G17*4</f>
        <v>466.87963636363634</v>
      </c>
      <c r="J17" s="245">
        <f>I17*1.1</f>
        <v>513.56759999999997</v>
      </c>
      <c r="K17" s="190">
        <f>'ERG Oct 2020'!BB3</f>
        <v>0</v>
      </c>
      <c r="L17" s="190">
        <f>'ERG Oct 2020'!BC3</f>
        <v>0</v>
      </c>
      <c r="M17" s="190">
        <f>'ERG Oct 2020'!BD3</f>
        <v>0</v>
      </c>
      <c r="N17" s="190">
        <f>'ERG Oct 2020'!BE3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466.87963636363634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466.87963636363634</v>
      </c>
      <c r="S17" s="190">
        <f>Q17*1.1</f>
        <v>513.56759999999997</v>
      </c>
      <c r="T17" s="190">
        <f>R17*1.1</f>
        <v>513.56759999999997</v>
      </c>
      <c r="U17" s="190">
        <f>'ERG Oct 2020'!BL3</f>
        <v>0</v>
      </c>
      <c r="V17" s="190" t="str">
        <f>'ERG Oct 2020'!BM3</f>
        <v>n</v>
      </c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268"/>
      <c r="AJ17" s="268"/>
      <c r="AK17" s="268"/>
      <c r="AL17" s="268"/>
      <c r="AM17" s="268"/>
    </row>
    <row r="18" spans="1:49" ht="14" x14ac:dyDescent="0.15"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  <c r="X18" s="268"/>
      <c r="Y18" s="268"/>
      <c r="Z18" s="268"/>
      <c r="AA18" s="268"/>
      <c r="AB18" s="268"/>
      <c r="AC18" s="268"/>
      <c r="AD18" s="268"/>
      <c r="AE18" s="268"/>
      <c r="AF18" s="268"/>
      <c r="AG18" s="268"/>
      <c r="AH18" s="268"/>
      <c r="AI18" s="268"/>
      <c r="AJ18" s="268"/>
      <c r="AK18" s="268"/>
    </row>
    <row r="19" spans="1:49" ht="15" thickBot="1" x14ac:dyDescent="0.2"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68"/>
      <c r="AI19" s="268"/>
      <c r="AJ19" s="268"/>
      <c r="AK19" s="268"/>
    </row>
    <row r="20" spans="1:49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  <c r="AT20" s="268"/>
      <c r="AU20" s="268"/>
      <c r="AV20" s="268"/>
      <c r="AW20" s="268"/>
    </row>
    <row r="21" spans="1:49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G21" s="268"/>
      <c r="AH21" s="268"/>
      <c r="AI21" s="268"/>
      <c r="AJ21" s="268"/>
      <c r="AK21" s="268"/>
      <c r="AL21" s="268"/>
      <c r="AM21" s="268"/>
      <c r="AN21" s="268"/>
      <c r="AO21" s="268"/>
      <c r="AP21" s="268"/>
      <c r="AQ21" s="268"/>
      <c r="AR21" s="268"/>
      <c r="AS21" s="268"/>
      <c r="AT21" s="268"/>
      <c r="AU21" s="268"/>
      <c r="AV21" s="268"/>
      <c r="AW21" s="268"/>
    </row>
    <row r="22" spans="1:49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268"/>
      <c r="X22" s="268"/>
      <c r="Y22" s="268"/>
      <c r="Z22" s="268"/>
      <c r="AA22" s="268"/>
      <c r="AB22" s="268"/>
      <c r="AC22" s="268"/>
      <c r="AD22" s="268"/>
      <c r="AE22" s="268"/>
      <c r="AF22" s="268"/>
      <c r="AG22" s="268"/>
      <c r="AH22" s="268"/>
      <c r="AI22" s="268"/>
      <c r="AJ22" s="268"/>
      <c r="AK22" s="268"/>
      <c r="AL22" s="268"/>
      <c r="AM22" s="268"/>
      <c r="AN22" s="268"/>
      <c r="AO22" s="268"/>
      <c r="AP22" s="268"/>
      <c r="AQ22" s="268"/>
      <c r="AR22" s="268"/>
      <c r="AS22" s="268"/>
      <c r="AT22" s="268"/>
      <c r="AU22" s="268"/>
      <c r="AV22" s="268"/>
      <c r="AW22" s="268"/>
    </row>
    <row r="23" spans="1:49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268"/>
      <c r="X23" s="268"/>
      <c r="Y23" s="268"/>
      <c r="Z23" s="268"/>
      <c r="AA23" s="268"/>
      <c r="AB23" s="268"/>
      <c r="AC23" s="268"/>
      <c r="AD23" s="268"/>
      <c r="AE23" s="268"/>
      <c r="AF23" s="268"/>
      <c r="AG23" s="268"/>
      <c r="AH23" s="268"/>
      <c r="AI23" s="268"/>
      <c r="AJ23" s="268"/>
      <c r="AK23" s="268"/>
      <c r="AL23" s="268"/>
      <c r="AM23" s="268"/>
      <c r="AN23" s="268"/>
      <c r="AO23" s="268"/>
      <c r="AP23" s="268"/>
      <c r="AQ23" s="268"/>
      <c r="AR23" s="268"/>
      <c r="AS23" s="268"/>
      <c r="AT23" s="268"/>
      <c r="AU23" s="268"/>
      <c r="AV23" s="268"/>
      <c r="AW23" s="268"/>
    </row>
    <row r="24" spans="1:49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</row>
    <row r="25" spans="1:49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268"/>
      <c r="X25" s="268"/>
      <c r="Y25" s="268"/>
      <c r="Z25" s="268"/>
      <c r="AA25" s="268"/>
      <c r="AB25" s="268"/>
      <c r="AC25" s="268"/>
      <c r="AD25" s="268"/>
      <c r="AE25" s="268"/>
      <c r="AF25" s="268"/>
      <c r="AG25" s="268"/>
      <c r="AH25" s="268"/>
      <c r="AI25" s="268"/>
      <c r="AJ25" s="268"/>
      <c r="AK25" s="268"/>
      <c r="AL25" s="268"/>
      <c r="AM25" s="268"/>
    </row>
    <row r="26" spans="1:49" ht="15" thickBot="1" x14ac:dyDescent="0.2">
      <c r="A26" s="186" t="str">
        <f>'ERG Oct 2020'!K4</f>
        <v>Ergon Energy</v>
      </c>
      <c r="B26" s="187" t="str">
        <f>'ERG Oct 2020'!L4</f>
        <v>Regulated</v>
      </c>
      <c r="C26" s="188">
        <f>IF('ERG Oct 2020'!BP4=0,91*'ERG Oct 2020'!M4/100,(91*'ERG Oct 2020'!M4/100)+'ERG Oct 2020'!BP4/4)</f>
        <v>107.68609090909089</v>
      </c>
      <c r="D26" s="188">
        <f>IF('ERG Oct 2020'!O4="",$C$54*$C$55*'ERG Oct 2020'!N4/100,IF($C$54*$C$55&gt;='ERG Oct 2020'!P4,('ERG Oct 2020'!P4*'ERG Oct 2020'!N4/100),($C$54*$C$55*'ERG Oct 2020'!N4/100)))</f>
        <v>0</v>
      </c>
      <c r="E26" s="189">
        <f>IF(AND('ERG Oct 2020'!R4&gt;0,'ERG Oct 2020'!T4&gt;0),IF(($C$54*$C$55&lt;'ERG Oct 2020'!T4),(0),($C$54*$C$55-'ERG Oct 2020'!T4)*'ERG Oct 2020'!U4/100),IF(AND('ERG Oct 2020'!R4&gt;0,'ERG Oct 2020'!T4=""),IF(($C$54*$C$55&lt;'ERG Oct 2020'!R4+'ERG Oct 2020'!P4),(0),(($C$54*$C$55-('ERG Oct 2020'!R4+'ERG Oct 2020'!P4))*'ERG Oct 2020'!S4/100)),IF(AND('ERG Oct 2020'!P4&gt;0,'ERG Oct 2020'!R4=""&gt;0),IF(($C$54*$C$55&lt;'ERG Oct 2020'!P4),(0),($C$54*$C$55-'ERG Oct 2020'!P4)*'ERG Oct 2020'!Q4/100),0)))</f>
        <v>0</v>
      </c>
      <c r="F26" s="189">
        <f>($C$54*$C$56)*'ERG Oct 2020'!W4/100</f>
        <v>0</v>
      </c>
      <c r="G26" s="190">
        <f>SUM(C26:F26)</f>
        <v>107.68609090909089</v>
      </c>
      <c r="H26" s="190">
        <f>(G26-C26)*4</f>
        <v>0</v>
      </c>
      <c r="I26" s="191">
        <f t="shared" ref="I26" si="4">G26*4</f>
        <v>430.74436363636357</v>
      </c>
      <c r="J26" s="245">
        <f>I26*1.1</f>
        <v>473.81879999999995</v>
      </c>
      <c r="K26" s="190">
        <f>'ERG Oct 2020'!BB4</f>
        <v>0</v>
      </c>
      <c r="L26" s="190">
        <f>'ERG Oct 2020'!BC4</f>
        <v>0</v>
      </c>
      <c r="M26" s="190">
        <f>'ERG Oct 2020'!BD4</f>
        <v>0</v>
      </c>
      <c r="N26" s="190">
        <f>'ERG Oct 2020'!BE4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430.74436363636357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430.74436363636357</v>
      </c>
      <c r="S26" s="190">
        <f>Q26*1.1</f>
        <v>473.81879999999995</v>
      </c>
      <c r="T26" s="190">
        <f>R26*1.1</f>
        <v>473.81879999999995</v>
      </c>
      <c r="U26" s="190">
        <f>'ERG Oct 2020'!BL4</f>
        <v>0</v>
      </c>
      <c r="V26" s="190" t="str">
        <f>'ERG Oct 2020'!BM4</f>
        <v>n</v>
      </c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</row>
    <row r="27" spans="1:49" ht="14" x14ac:dyDescent="0.15">
      <c r="J27" s="268"/>
      <c r="K27" s="268"/>
      <c r="L27" s="268"/>
      <c r="M27" s="268"/>
      <c r="N27" s="268"/>
      <c r="O27" s="268"/>
      <c r="P27" s="268"/>
      <c r="Q27" s="268"/>
      <c r="R27" s="268"/>
      <c r="S27" s="268"/>
      <c r="T27" s="268"/>
      <c r="U27" s="268"/>
      <c r="V27" s="268"/>
      <c r="W27" s="268"/>
      <c r="X27" s="268"/>
      <c r="Y27" s="268"/>
      <c r="Z27" s="268"/>
      <c r="AA27" s="268"/>
      <c r="AB27" s="268"/>
      <c r="AC27" s="268"/>
      <c r="AD27" s="268"/>
      <c r="AE27" s="268"/>
      <c r="AF27" s="268"/>
      <c r="AG27" s="268"/>
      <c r="AH27" s="268"/>
      <c r="AI27" s="268"/>
      <c r="AJ27" s="268"/>
      <c r="AK27" s="268"/>
    </row>
    <row r="28" spans="1:49" ht="14" x14ac:dyDescent="0.15">
      <c r="J28" s="268"/>
      <c r="K28" s="268"/>
      <c r="L28" s="268"/>
      <c r="M28" s="268"/>
      <c r="N28" s="268"/>
      <c r="O28" s="268"/>
      <c r="P28" s="268"/>
      <c r="Q28" s="268"/>
      <c r="R28" s="268"/>
      <c r="S28" s="268"/>
      <c r="T28" s="268"/>
      <c r="U28" s="268"/>
      <c r="V28" s="268"/>
      <c r="W28" s="268"/>
      <c r="X28" s="268"/>
      <c r="Y28" s="268"/>
      <c r="Z28" s="268"/>
      <c r="AA28" s="268"/>
      <c r="AB28" s="268"/>
      <c r="AC28" s="268"/>
      <c r="AD28" s="268"/>
      <c r="AE28" s="268"/>
      <c r="AF28" s="268"/>
      <c r="AG28" s="268"/>
      <c r="AH28" s="268"/>
      <c r="AI28" s="268"/>
      <c r="AJ28" s="268"/>
      <c r="AK28" s="268"/>
    </row>
    <row r="29" spans="1:49" ht="14" x14ac:dyDescent="0.15">
      <c r="J29" s="268"/>
      <c r="K29" s="268"/>
      <c r="L29" s="268"/>
      <c r="M29" s="268"/>
      <c r="N29" s="268"/>
      <c r="O29" s="268"/>
      <c r="P29" s="268"/>
      <c r="Q29" s="268"/>
      <c r="R29" s="268"/>
      <c r="S29" s="268"/>
      <c r="T29" s="268"/>
      <c r="U29" s="268"/>
      <c r="V29" s="268"/>
      <c r="W29" s="268"/>
      <c r="X29" s="268"/>
      <c r="Y29" s="268"/>
      <c r="Z29" s="268"/>
      <c r="AA29" s="268"/>
      <c r="AB29" s="268"/>
      <c r="AC29" s="268"/>
      <c r="AD29" s="268"/>
      <c r="AE29" s="268"/>
      <c r="AF29" s="268"/>
      <c r="AG29" s="268"/>
      <c r="AH29" s="268"/>
      <c r="AI29" s="268"/>
      <c r="AJ29" s="268"/>
      <c r="AK29" s="268"/>
    </row>
    <row r="30" spans="1:49" ht="14" x14ac:dyDescent="0.15">
      <c r="J30" s="268"/>
      <c r="K30" s="268"/>
      <c r="L30" s="268"/>
      <c r="M30" s="268"/>
      <c r="N30" s="268"/>
      <c r="O30" s="268"/>
      <c r="P30" s="268"/>
      <c r="Q30" s="268"/>
      <c r="R30" s="268"/>
      <c r="S30" s="268"/>
      <c r="T30" s="268"/>
      <c r="U30" s="268"/>
      <c r="V30" s="268"/>
      <c r="W30" s="268"/>
      <c r="X30" s="268"/>
      <c r="Y30" s="268"/>
      <c r="Z30" s="268"/>
      <c r="AA30" s="268"/>
      <c r="AB30" s="268"/>
      <c r="AC30" s="268"/>
      <c r="AD30" s="268"/>
      <c r="AE30" s="268"/>
      <c r="AF30" s="268"/>
      <c r="AG30" s="268"/>
      <c r="AH30" s="268"/>
      <c r="AI30" s="268"/>
      <c r="AJ30" s="268"/>
      <c r="AK30" s="268"/>
    </row>
    <row r="31" spans="1:49" ht="14" x14ac:dyDescent="0.15">
      <c r="J31" s="268"/>
      <c r="K31" s="268"/>
      <c r="L31" s="268"/>
      <c r="M31" s="268"/>
      <c r="N31" s="268"/>
      <c r="O31" s="268"/>
      <c r="P31" s="268"/>
      <c r="Q31" s="268"/>
      <c r="R31" s="268"/>
      <c r="S31" s="268"/>
      <c r="T31" s="268"/>
      <c r="U31" s="268"/>
      <c r="V31" s="268"/>
      <c r="W31" s="268"/>
      <c r="X31" s="268"/>
      <c r="Y31" s="268"/>
      <c r="Z31" s="268"/>
      <c r="AA31" s="268"/>
      <c r="AB31" s="268"/>
      <c r="AC31" s="268"/>
      <c r="AD31" s="268"/>
      <c r="AE31" s="268"/>
      <c r="AF31" s="268"/>
      <c r="AG31" s="268"/>
      <c r="AH31" s="268"/>
      <c r="AI31" s="268"/>
      <c r="AJ31" s="268"/>
      <c r="AK31" s="268"/>
    </row>
    <row r="32" spans="1:49" ht="14" x14ac:dyDescent="0.15">
      <c r="J32" s="268"/>
      <c r="K32" s="268"/>
      <c r="L32" s="268"/>
      <c r="M32" s="268"/>
      <c r="N32" s="268"/>
      <c r="O32" s="268"/>
      <c r="P32" s="268"/>
      <c r="Q32" s="268"/>
      <c r="R32" s="268"/>
      <c r="S32" s="268"/>
      <c r="T32" s="268"/>
      <c r="U32" s="268"/>
      <c r="V32" s="268"/>
      <c r="W32" s="268"/>
      <c r="X32" s="268"/>
      <c r="Y32" s="268"/>
      <c r="Z32" s="268"/>
      <c r="AA32" s="268"/>
      <c r="AB32" s="268"/>
      <c r="AC32" s="268"/>
      <c r="AD32" s="268"/>
      <c r="AE32" s="268"/>
      <c r="AF32" s="268"/>
      <c r="AG32" s="268"/>
      <c r="AH32" s="268"/>
      <c r="AI32" s="268"/>
      <c r="AJ32" s="268"/>
      <c r="AK32" s="268"/>
    </row>
    <row r="33" spans="10:37" ht="14" x14ac:dyDescent="0.15">
      <c r="J33" s="268"/>
      <c r="K33" s="268"/>
      <c r="L33" s="268"/>
      <c r="M33" s="268"/>
      <c r="N33" s="268"/>
      <c r="O33" s="268"/>
      <c r="P33" s="268"/>
      <c r="Q33" s="268"/>
      <c r="R33" s="268"/>
      <c r="S33" s="268"/>
      <c r="T33" s="268"/>
      <c r="U33" s="268"/>
      <c r="V33" s="268"/>
      <c r="W33" s="268"/>
      <c r="X33" s="268"/>
      <c r="Y33" s="268"/>
      <c r="Z33" s="268"/>
      <c r="AA33" s="268"/>
      <c r="AB33" s="268"/>
      <c r="AC33" s="268"/>
      <c r="AD33" s="268"/>
      <c r="AE33" s="268"/>
      <c r="AF33" s="268"/>
      <c r="AG33" s="268"/>
      <c r="AH33" s="268"/>
      <c r="AI33" s="268"/>
      <c r="AJ33" s="268"/>
      <c r="AK33" s="268"/>
    </row>
    <row r="34" spans="10:37" ht="14" x14ac:dyDescent="0.15"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</row>
    <row r="35" spans="10:37" ht="14" x14ac:dyDescent="0.15">
      <c r="J35" s="268"/>
      <c r="K35" s="268"/>
      <c r="L35" s="268"/>
      <c r="M35" s="268"/>
      <c r="N35" s="268"/>
      <c r="O35" s="268"/>
      <c r="P35" s="268"/>
      <c r="Q35" s="268"/>
      <c r="R35" s="268"/>
      <c r="S35" s="268"/>
      <c r="T35" s="268"/>
      <c r="U35" s="268"/>
      <c r="V35" s="268"/>
      <c r="W35" s="268"/>
      <c r="X35" s="268"/>
      <c r="Y35" s="268"/>
      <c r="Z35" s="268"/>
      <c r="AA35" s="268"/>
      <c r="AB35" s="268"/>
      <c r="AC35" s="268"/>
      <c r="AD35" s="268"/>
      <c r="AE35" s="268"/>
      <c r="AF35" s="268"/>
      <c r="AG35" s="268"/>
      <c r="AH35" s="268"/>
      <c r="AI35" s="268"/>
      <c r="AJ35" s="268"/>
      <c r="AK35" s="268"/>
    </row>
    <row r="36" spans="10:37" ht="14" x14ac:dyDescent="0.15">
      <c r="J36" s="268"/>
      <c r="K36" s="268"/>
      <c r="L36" s="268"/>
      <c r="M36" s="268"/>
      <c r="N36" s="268"/>
      <c r="O36" s="268"/>
      <c r="P36" s="268"/>
      <c r="Q36" s="268"/>
      <c r="R36" s="268"/>
      <c r="S36" s="268"/>
      <c r="T36" s="268"/>
      <c r="U36" s="268"/>
      <c r="V36" s="268"/>
    </row>
  </sheetData>
  <sheetProtection algorithmName="SHA-512" hashValue="R+9PnEVBlw86Z6iN7ErCT2ZbbV0YVKDTl6E6mgrRDI23ibtvwuSCwp4YsqRf4l+YmNKKS/nc8FBpXEWq5ryHdQ==" saltValue="VZk+xJL1VKf6iGmb+58DFg==" spinCount="100000" sheet="1" objects="1" scenarios="1"/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EE8A2-B04E-A34D-AAAD-FFAAE9D5A1ED}">
  <sheetPr codeName="Sheet2">
    <tabColor theme="9" tint="0.39997558519241921"/>
  </sheetPr>
  <dimension ref="A1:AY349"/>
  <sheetViews>
    <sheetView zoomScaleNormal="100" zoomScalePageLayoutView="120" workbookViewId="0">
      <selection activeCell="Y61" sqref="Y61"/>
    </sheetView>
  </sheetViews>
  <sheetFormatPr baseColWidth="10" defaultRowHeight="14" x14ac:dyDescent="0.15"/>
  <cols>
    <col min="1" max="1" width="20.33203125" style="105" customWidth="1"/>
    <col min="2" max="2" width="22.6640625" style="105" bestFit="1" customWidth="1"/>
    <col min="3" max="7" width="12.1640625" style="105" customWidth="1"/>
    <col min="8" max="9" width="12.1640625" style="105" hidden="1" customWidth="1"/>
    <col min="10" max="14" width="12.1640625" style="105" customWidth="1"/>
    <col min="15" max="18" width="12.1640625" style="105" hidden="1" customWidth="1"/>
    <col min="19" max="22" width="12.1640625" style="105" customWidth="1"/>
    <col min="23" max="51" width="7.5" style="105" customWidth="1"/>
    <col min="52" max="16384" width="10.83203125" style="105"/>
  </cols>
  <sheetData>
    <row r="1" spans="1:51" x14ac:dyDescent="0.15">
      <c r="A1" s="105" t="s">
        <v>270</v>
      </c>
    </row>
    <row r="2" spans="1:51" x14ac:dyDescent="0.15">
      <c r="A2" s="107" t="s">
        <v>221</v>
      </c>
    </row>
    <row r="3" spans="1:51" ht="15" thickBot="1" x14ac:dyDescent="0.2"/>
    <row r="4" spans="1:51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</row>
    <row r="5" spans="1:51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</row>
    <row r="6" spans="1:51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</row>
    <row r="7" spans="1:5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</row>
    <row r="8" spans="1:51" x14ac:dyDescent="0.15">
      <c r="A8" s="131" t="str">
        <f>'SEQ Apr 2020'!K2</f>
        <v>AGL</v>
      </c>
      <c r="B8" s="132" t="str">
        <f>'SEQ Apr 2020'!L2</f>
        <v>Business Essentials Saver</v>
      </c>
      <c r="C8" s="133">
        <f>IF('SEQ Apr 2020'!BP2=0,91*'SEQ Apr 2020'!M2/100,(91*'SEQ Apr 2020'!M2/100)+'SEQ Apr 2020'!BP2/4)</f>
        <v>100.1330909090909</v>
      </c>
      <c r="D8" s="134">
        <f>IF('SEQ Apr 2020'!O2="",$C$5*'SEQ Apr 2020'!N2/100,IF($C$5&gt;='SEQ Apr 2020'!P2,('SEQ Apr 2020'!P2*'SEQ Apr 2020'!N2/100),($C$5*'SEQ Apr 2020'!N2/100)))</f>
        <v>1049.5454545454545</v>
      </c>
      <c r="E8" s="134">
        <f>IF(AND('SEQ Apr 2020'!P2&gt;0,'SEQ Apr 2020'!R2&gt;0),IF($C$5&lt;'SEQ Apr 2020'!P2,0,IF($C$5&lt;=('SEQ Apr 2020'!R2+'SEQ Apr 2020'!P2),(($C$5-'SEQ Apr 2020'!P2)*'SEQ Apr 2020'!Q2/100),(('SEQ Apr 2020'!R2)*'SEQ Apr 2020'!Q2/100))),0)</f>
        <v>0</v>
      </c>
      <c r="F8" s="134">
        <f>IF(AND('SEQ Apr 2020'!R2&gt;0,'SEQ Apr 2020'!T2&gt;0),IF(($C$5&lt;'SEQ Apr 2020'!T2),(0),($C$5-'SEQ Apr 2020'!T2)*'SEQ Apr 2020'!U2/100),IF(AND('SEQ Apr 2020'!R2&gt;0,'SEQ Apr 2020'!T2=""),IF(($C$5&lt;'SEQ Apr 2020'!R2+'SEQ Apr 2020'!P2),(0),(($C$5-('SEQ Apr 2020'!R2+'SEQ Apr 2020'!P2))*'SEQ Apr 2020'!S2/100)),IF(AND('SEQ Apr 2020'!P2&gt;0,'SEQ Apr 2020'!R2=""&gt;0),IF(($C$5&lt;'SEQ Apr 2020'!P2),(0),($C$5-'SEQ Apr 2020'!P2)*'SEQ Apr 2020'!Q2/100),0)))</f>
        <v>0</v>
      </c>
      <c r="G8" s="232">
        <f>SUM(C8:F8)</f>
        <v>1149.6785454545454</v>
      </c>
      <c r="H8" s="239">
        <f t="shared" ref="H8:H25" si="0">(G8-C8)*4</f>
        <v>4198.181818181818</v>
      </c>
      <c r="I8" s="239">
        <f t="shared" ref="I8:I25" si="1">G8*4</f>
        <v>4598.7141818181817</v>
      </c>
      <c r="J8" s="136">
        <f>I8*1.1</f>
        <v>5058.5856000000003</v>
      </c>
      <c r="K8" s="137">
        <f>'SEQ Apr 2020'!BB2</f>
        <v>0</v>
      </c>
      <c r="L8" s="137">
        <f>'SEQ Apr 2020'!BC2</f>
        <v>0</v>
      </c>
      <c r="M8" s="137">
        <f>'SEQ Apr 2020'!BD2</f>
        <v>0</v>
      </c>
      <c r="N8" s="137">
        <f>'SEQ Apr 2020'!BE2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5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4598.7141818181817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4598.7141818181817</v>
      </c>
      <c r="S8" s="236">
        <f>Q8*1.1</f>
        <v>5058.5856000000003</v>
      </c>
      <c r="T8" s="136">
        <f>R8*1.1</f>
        <v>5058.5856000000003</v>
      </c>
      <c r="U8" s="160">
        <f>'SEQ Apr 2020'!BL2</f>
        <v>0</v>
      </c>
      <c r="V8" s="161" t="str">
        <f>'SEQ Apr 2020'!BM2</f>
        <v>n</v>
      </c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</row>
    <row r="9" spans="1:51" x14ac:dyDescent="0.15">
      <c r="A9" s="131" t="str">
        <f>'SEQ Apr 2020'!K3</f>
        <v>Click Energy</v>
      </c>
      <c r="B9" s="132" t="str">
        <f>'SEQ Apr 2020'!L3</f>
        <v>Click Business Start</v>
      </c>
      <c r="C9" s="133">
        <f>IF('SEQ Apr 2020'!BP3=0,91*'SEQ Apr 2020'!M3/100,(91*'SEQ Apr 2020'!M3/100)+'SEQ Apr 2020'!BP3/4)</f>
        <v>115.65272727272728</v>
      </c>
      <c r="D9" s="134">
        <f>IF('SEQ Apr 2020'!O3="",$C$5*'SEQ Apr 2020'!N3/100,IF($C$5&gt;='SEQ Apr 2020'!P3,('SEQ Apr 2020'!P3*'SEQ Apr 2020'!N3/100),($C$5*'SEQ Apr 2020'!N3/100)))</f>
        <v>1102.7272727272727</v>
      </c>
      <c r="E9" s="134">
        <f>IF(AND('SEQ Apr 2020'!P3&gt;0,'SEQ Apr 2020'!R3&gt;0),IF($C$5&lt;'SEQ Apr 2020'!P3,0,IF($C$5&lt;=('SEQ Apr 2020'!R3+'SEQ Apr 2020'!P3),(($C$5-'SEQ Apr 2020'!P3)*'SEQ Apr 2020'!Q3/100),(('SEQ Apr 2020'!R3)*'SEQ Apr 2020'!Q3/100))),0)</f>
        <v>0</v>
      </c>
      <c r="F9" s="134">
        <f>IF(AND('SEQ Apr 2020'!R3&gt;0,'SEQ Apr 2020'!T3&gt;0),IF(($C$5&lt;'SEQ Apr 2020'!T3),(0),($C$5-'SEQ Apr 2020'!T3)*'SEQ Apr 2020'!U3/100),IF(AND('SEQ Apr 2020'!R3&gt;0,'SEQ Apr 2020'!T3=""),IF(($C$5&lt;'SEQ Apr 2020'!R3+'SEQ Apr 2020'!P3),(0),(($C$5-('SEQ Apr 2020'!R3+'SEQ Apr 2020'!P3))*'SEQ Apr 2020'!S3/100)),IF(AND('SEQ Apr 2020'!P3&gt;0,'SEQ Apr 2020'!R3=""&gt;0),IF(($C$5&lt;'SEQ Apr 2020'!P3),(0),($C$5-'SEQ Apr 2020'!P3)*'SEQ Apr 2020'!Q3/100),0)))</f>
        <v>0</v>
      </c>
      <c r="G9" s="232">
        <f t="shared" ref="G9:G25" si="3">SUM(C9:F9)</f>
        <v>1218.3800000000001</v>
      </c>
      <c r="H9" s="239">
        <f t="shared" si="0"/>
        <v>4410.909090909091</v>
      </c>
      <c r="I9" s="239">
        <f t="shared" si="1"/>
        <v>4873.5200000000004</v>
      </c>
      <c r="J9" s="136">
        <f t="shared" ref="J9:J25" si="4">I9*1.1</f>
        <v>5360.8720000000012</v>
      </c>
      <c r="K9" s="137">
        <f>'SEQ Apr 2020'!BB3</f>
        <v>0</v>
      </c>
      <c r="L9" s="137">
        <f>'SEQ Apr 2020'!BC3</f>
        <v>0</v>
      </c>
      <c r="M9" s="137">
        <f>'SEQ Apr 2020'!BD3</f>
        <v>0</v>
      </c>
      <c r="N9" s="137">
        <f>'SEQ Apr 2020'!BE3</f>
        <v>0</v>
      </c>
      <c r="O9" s="144" t="str">
        <f t="shared" ref="O9:O25" si="5">IF(SUM(K9:N9)=0,"No discount",IF(K9&gt;0,"Guaranteed off bill",IF(L9&gt;0,"Guaranteed off usage",IF(M9&gt;0,"Pay-on-time off bill","Pay-on-time off usage"))))</f>
        <v>No discount</v>
      </c>
      <c r="P9" s="226" t="str">
        <f t="shared" si="2"/>
        <v>Exclusive</v>
      </c>
      <c r="Q9" s="240">
        <f t="shared" ref="Q9:Q25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4873.5200000000004</v>
      </c>
      <c r="R9" s="240">
        <f t="shared" ref="R9:R25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4873.5200000000004</v>
      </c>
      <c r="S9" s="136">
        <f t="shared" ref="S9:T24" si="8">Q9*1.1</f>
        <v>5360.8720000000012</v>
      </c>
      <c r="T9" s="136">
        <f t="shared" si="8"/>
        <v>5360.8720000000012</v>
      </c>
      <c r="U9" s="160">
        <f>'SEQ Apr 2020'!BL3</f>
        <v>0</v>
      </c>
      <c r="V9" s="161" t="str">
        <f>'SEQ Apr 2020'!BM3</f>
        <v>n</v>
      </c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14"/>
      <c r="AW9" s="114"/>
      <c r="AX9" s="114"/>
      <c r="AY9" s="114"/>
    </row>
    <row r="10" spans="1:51" x14ac:dyDescent="0.15">
      <c r="A10" s="131" t="str">
        <f>'SEQ Apr 2020'!K4</f>
        <v>Diamond Energy</v>
      </c>
      <c r="B10" s="132" t="str">
        <f>'SEQ Apr 2020'!L4</f>
        <v>Renewable Saver POT</v>
      </c>
      <c r="C10" s="133">
        <f>IF('SEQ Apr 2020'!BP4=0,91*'SEQ Apr 2020'!M4/100,(91*'SEQ Apr 2020'!M4/100)+'SEQ Apr 2020'!BP4/4)</f>
        <v>117.84499999999998</v>
      </c>
      <c r="D10" s="134">
        <f>IF('SEQ Apr 2020'!O4="",$C$5*'SEQ Apr 2020'!N4/100,IF($C$5&gt;='SEQ Apr 2020'!P4,('SEQ Apr 2020'!P4*'SEQ Apr 2020'!N4/100),($C$5*'SEQ Apr 2020'!N4/100)))</f>
        <v>1220.9090909090908</v>
      </c>
      <c r="E10" s="134">
        <f>IF(AND('SEQ Apr 2020'!P4&gt;0,'SEQ Apr 2020'!R4&gt;0),IF($C$5&lt;'SEQ Apr 2020'!P4,0,IF($C$5&lt;=('SEQ Apr 2020'!R4+'SEQ Apr 2020'!P4),(($C$5-'SEQ Apr 2020'!P4)*'SEQ Apr 2020'!Q4/100),(('SEQ Apr 2020'!R4)*'SEQ Apr 2020'!Q4/100))),0)</f>
        <v>0</v>
      </c>
      <c r="F10" s="134">
        <f>IF(AND('SEQ Apr 2020'!R4&gt;0,'SEQ Apr 2020'!T4&gt;0),IF(($C$5&lt;'SEQ Apr 2020'!T4),(0),($C$5-'SEQ Apr 2020'!T4)*'SEQ Apr 2020'!U4/100),IF(AND('SEQ Apr 2020'!R4&gt;0,'SEQ Apr 2020'!T4=""),IF(($C$5&lt;'SEQ Apr 2020'!R4+'SEQ Apr 2020'!P4),(0),(($C$5-('SEQ Apr 2020'!R4+'SEQ Apr 2020'!P4))*'SEQ Apr 2020'!S4/100)),IF(AND('SEQ Apr 2020'!P4&gt;0,'SEQ Apr 2020'!R4=""&gt;0),IF(($C$5&lt;'SEQ Apr 2020'!P4),(0),($C$5-'SEQ Apr 2020'!P4)*'SEQ Apr 2020'!Q4/100),0)))</f>
        <v>0</v>
      </c>
      <c r="G10" s="232">
        <f t="shared" si="3"/>
        <v>1338.7540909090908</v>
      </c>
      <c r="H10" s="239">
        <f t="shared" si="0"/>
        <v>4883.6363636363631</v>
      </c>
      <c r="I10" s="239">
        <f t="shared" si="1"/>
        <v>5355.0163636363632</v>
      </c>
      <c r="J10" s="136">
        <f t="shared" si="4"/>
        <v>5890.518</v>
      </c>
      <c r="K10" s="137">
        <f>'SEQ Apr 2020'!BB4</f>
        <v>0</v>
      </c>
      <c r="L10" s="137">
        <f>'SEQ Apr 2020'!BC4</f>
        <v>0</v>
      </c>
      <c r="M10" s="137">
        <f>'SEQ Apr 2020'!BD4</f>
        <v>7</v>
      </c>
      <c r="N10" s="137">
        <f>'SEQ Apr 2020'!BE4</f>
        <v>0</v>
      </c>
      <c r="O10" s="144" t="str">
        <f t="shared" si="5"/>
        <v>Pay-on-time off bill</v>
      </c>
      <c r="P10" s="226" t="str">
        <f t="shared" si="2"/>
        <v>Exclusive</v>
      </c>
      <c r="Q10" s="240">
        <f t="shared" si="6"/>
        <v>5355.0163636363632</v>
      </c>
      <c r="R10" s="240">
        <f t="shared" si="7"/>
        <v>4980.1652181818181</v>
      </c>
      <c r="S10" s="136">
        <f t="shared" si="8"/>
        <v>5890.518</v>
      </c>
      <c r="T10" s="136">
        <f t="shared" si="8"/>
        <v>5478.18174</v>
      </c>
      <c r="U10" s="160">
        <f>'SEQ Apr 2020'!BL4</f>
        <v>0</v>
      </c>
      <c r="V10" s="161" t="str">
        <f>'SEQ Apr 2020'!BM4</f>
        <v>n</v>
      </c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</row>
    <row r="11" spans="1:51" x14ac:dyDescent="0.15">
      <c r="A11" s="131" t="str">
        <f>'SEQ Apr 2020'!K5</f>
        <v>EnergyAustralia</v>
      </c>
      <c r="B11" s="132" t="str">
        <f>'SEQ Apr 2020'!L5</f>
        <v>Total Plan</v>
      </c>
      <c r="C11" s="133">
        <f>IF('SEQ Apr 2020'!BP5=0,91*'SEQ Apr 2020'!M5/100,(91*'SEQ Apr 2020'!M5/100)+'SEQ Apr 2020'!BP5/4)</f>
        <v>104.64999999999998</v>
      </c>
      <c r="D11" s="134">
        <f>IF('SEQ Apr 2020'!O5="",$C$5*'SEQ Apr 2020'!N5/100,IF($C$5&gt;='SEQ Apr 2020'!P5,('SEQ Apr 2020'!P5*'SEQ Apr 2020'!N5/100),($C$5*'SEQ Apr 2020'!N5/100)))</f>
        <v>1264.5454545454545</v>
      </c>
      <c r="E11" s="134">
        <f>IF(AND('SEQ Apr 2020'!P5&gt;0,'SEQ Apr 2020'!R5&gt;0),IF($C$5&lt;'SEQ Apr 2020'!P5,0,IF($C$5&lt;=('SEQ Apr 2020'!R5+'SEQ Apr 2020'!P5),(($C$5-'SEQ Apr 2020'!P5)*'SEQ Apr 2020'!Q5/100),(('SEQ Apr 2020'!R5)*'SEQ Apr 2020'!Q5/100))),0)</f>
        <v>0</v>
      </c>
      <c r="F11" s="134">
        <f>IF(AND('SEQ Apr 2020'!R5&gt;0,'SEQ Apr 2020'!T5&gt;0),IF(($C$5&lt;'SEQ Apr 2020'!T5),(0),($C$5-'SEQ Apr 2020'!T5)*'SEQ Apr 2020'!U5/100),IF(AND('SEQ Apr 2020'!R5&gt;0,'SEQ Apr 2020'!T5=""),IF(($C$5&lt;'SEQ Apr 2020'!R5+'SEQ Apr 2020'!P5),(0),(($C$5-('SEQ Apr 2020'!R5+'SEQ Apr 2020'!P5))*'SEQ Apr 2020'!S5/100)),IF(AND('SEQ Apr 2020'!P5&gt;0,'SEQ Apr 2020'!R5=""&gt;0),IF(($C$5&lt;'SEQ Apr 2020'!P5),(0),($C$5-'SEQ Apr 2020'!P5)*'SEQ Apr 2020'!Q5/100),0)))</f>
        <v>0</v>
      </c>
      <c r="G11" s="232">
        <f t="shared" si="3"/>
        <v>1369.1954545454546</v>
      </c>
      <c r="H11" s="239">
        <f t="shared" si="0"/>
        <v>5058.181818181818</v>
      </c>
      <c r="I11" s="239">
        <f t="shared" si="1"/>
        <v>5476.7818181818184</v>
      </c>
      <c r="J11" s="136">
        <f t="shared" si="4"/>
        <v>6024.4600000000009</v>
      </c>
      <c r="K11" s="137">
        <f>'SEQ Apr 2020'!BB5</f>
        <v>13</v>
      </c>
      <c r="L11" s="137">
        <f>'SEQ Apr 2020'!BC5</f>
        <v>0</v>
      </c>
      <c r="M11" s="137">
        <f>'SEQ Apr 2020'!BD5</f>
        <v>0</v>
      </c>
      <c r="N11" s="137">
        <f>'SEQ Apr 2020'!BE5</f>
        <v>0</v>
      </c>
      <c r="O11" s="144" t="str">
        <f t="shared" si="5"/>
        <v>Guaranteed off bill</v>
      </c>
      <c r="P11" s="226" t="str">
        <f t="shared" si="2"/>
        <v>Exclusive</v>
      </c>
      <c r="Q11" s="240">
        <f t="shared" si="6"/>
        <v>4764.800181818182</v>
      </c>
      <c r="R11" s="240">
        <f t="shared" si="7"/>
        <v>4764.800181818182</v>
      </c>
      <c r="S11" s="136">
        <f t="shared" si="8"/>
        <v>5241.2802000000001</v>
      </c>
      <c r="T11" s="136">
        <f t="shared" si="8"/>
        <v>5241.2802000000001</v>
      </c>
      <c r="U11" s="160">
        <f>'SEQ Apr 2020'!BL5</f>
        <v>0</v>
      </c>
      <c r="V11" s="161" t="str">
        <f>'SEQ Apr 2020'!BM5</f>
        <v>n</v>
      </c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</row>
    <row r="12" spans="1:51" x14ac:dyDescent="0.15">
      <c r="A12" s="131" t="str">
        <f>'SEQ Apr 2020'!K6</f>
        <v>Origin Energy</v>
      </c>
      <c r="B12" s="132" t="str">
        <f>'SEQ Apr 2020'!L6</f>
        <v xml:space="preserve">Flexi </v>
      </c>
      <c r="C12" s="133">
        <f>IF('SEQ Apr 2020'!BP6=0,91*'SEQ Apr 2020'!M6/100,(91*'SEQ Apr 2020'!M6/100)+'SEQ Apr 2020'!BP6/4)</f>
        <v>111.00345454545455</v>
      </c>
      <c r="D12" s="134">
        <f>IF('SEQ Apr 2020'!O6="",$C$5*'SEQ Apr 2020'!N6/100,IF($C$5&gt;='SEQ Apr 2020'!P6,('SEQ Apr 2020'!P6*'SEQ Apr 2020'!N6/100),($C$5*'SEQ Apr 2020'!N6/100)))</f>
        <v>1258.181818181818</v>
      </c>
      <c r="E12" s="134">
        <f>IF(AND('SEQ Apr 2020'!P6&gt;0,'SEQ Apr 2020'!R6&gt;0),IF($C$5&lt;'SEQ Apr 2020'!P6,0,IF($C$5&lt;=('SEQ Apr 2020'!R6+'SEQ Apr 2020'!P6),(($C$5-'SEQ Apr 2020'!P6)*'SEQ Apr 2020'!Q6/100),(('SEQ Apr 2020'!R6)*'SEQ Apr 2020'!Q6/100))),0)</f>
        <v>0</v>
      </c>
      <c r="F12" s="134">
        <f>IF(AND('SEQ Apr 2020'!R6&gt;0,'SEQ Apr 2020'!T6&gt;0),IF(($C$5&lt;'SEQ Apr 2020'!T6),(0),($C$5-'SEQ Apr 2020'!T6)*'SEQ Apr 2020'!U6/100),IF(AND('SEQ Apr 2020'!R6&gt;0,'SEQ Apr 2020'!T6=""),IF(($C$5&lt;'SEQ Apr 2020'!R6+'SEQ Apr 2020'!P6),(0),(($C$5-('SEQ Apr 2020'!R6+'SEQ Apr 2020'!P6))*'SEQ Apr 2020'!S6/100)),IF(AND('SEQ Apr 2020'!P6&gt;0,'SEQ Apr 2020'!R6=""&gt;0),IF(($C$5&lt;'SEQ Apr 2020'!P6),(0),($C$5-'SEQ Apr 2020'!P6)*'SEQ Apr 2020'!Q6/100),0)))</f>
        <v>0</v>
      </c>
      <c r="G12" s="232">
        <f t="shared" si="3"/>
        <v>1369.1852727272726</v>
      </c>
      <c r="H12" s="239">
        <f t="shared" si="0"/>
        <v>5032.7272727272721</v>
      </c>
      <c r="I12" s="239">
        <f t="shared" si="1"/>
        <v>5476.7410909090904</v>
      </c>
      <c r="J12" s="136">
        <f t="shared" si="4"/>
        <v>6024.4152000000004</v>
      </c>
      <c r="K12" s="137">
        <f>'SEQ Apr 2020'!BB6</f>
        <v>12</v>
      </c>
      <c r="L12" s="137">
        <f>'SEQ Apr 2020'!BC6</f>
        <v>0</v>
      </c>
      <c r="M12" s="137">
        <f>'SEQ Apr 2020'!BD6</f>
        <v>0</v>
      </c>
      <c r="N12" s="137">
        <f>'SEQ Apr 2020'!BE6</f>
        <v>0</v>
      </c>
      <c r="O12" s="144" t="str">
        <f t="shared" si="5"/>
        <v>Guaranteed off bill</v>
      </c>
      <c r="P12" s="226" t="str">
        <f t="shared" si="2"/>
        <v>Inclusive</v>
      </c>
      <c r="Q12" s="240">
        <f t="shared" si="6"/>
        <v>4819.5321599999997</v>
      </c>
      <c r="R12" s="240">
        <f t="shared" si="7"/>
        <v>4819.5321599999997</v>
      </c>
      <c r="S12" s="136">
        <f t="shared" si="8"/>
        <v>5301.4853760000005</v>
      </c>
      <c r="T12" s="136">
        <f t="shared" si="8"/>
        <v>5301.4853760000005</v>
      </c>
      <c r="U12" s="160">
        <f>'SEQ Apr 2020'!BL6</f>
        <v>0</v>
      </c>
      <c r="V12" s="161" t="str">
        <f>'SEQ Apr 2020'!BM6</f>
        <v>n</v>
      </c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</row>
    <row r="13" spans="1:51" x14ac:dyDescent="0.15">
      <c r="A13" s="131" t="str">
        <f>'SEQ Apr 2020'!K7</f>
        <v>Powerdirect</v>
      </c>
      <c r="B13" s="132" t="str">
        <f>'SEQ Apr 2020'!L7</f>
        <v>Discount Saver</v>
      </c>
      <c r="C13" s="133">
        <f>IF('SEQ Apr 2020'!BP7=0,91*'SEQ Apr 2020'!M7/100,(91*'SEQ Apr 2020'!M7/100)+'SEQ Apr 2020'!BP7/4)</f>
        <v>119.20999999999998</v>
      </c>
      <c r="D13" s="134">
        <f>IF('SEQ Apr 2020'!O7="",$C$5*'SEQ Apr 2020'!N7/100,IF($C$5&gt;='SEQ Apr 2020'!P7,('SEQ Apr 2020'!P7*'SEQ Apr 2020'!N7/100),($C$5*'SEQ Apr 2020'!N7/100)))</f>
        <v>1249.5454545454545</v>
      </c>
      <c r="E13" s="134">
        <f>IF(AND('SEQ Apr 2020'!P7&gt;0,'SEQ Apr 2020'!R7&gt;0),IF($C$5&lt;'SEQ Apr 2020'!P7,0,IF($C$5&lt;=('SEQ Apr 2020'!R7+'SEQ Apr 2020'!P7),(($C$5-'SEQ Apr 2020'!P7)*'SEQ Apr 2020'!Q7/100),(('SEQ Apr 2020'!R7)*'SEQ Apr 2020'!Q7/100))),0)</f>
        <v>0</v>
      </c>
      <c r="F13" s="134">
        <f>IF(AND('SEQ Apr 2020'!R7&gt;0,'SEQ Apr 2020'!T7&gt;0),IF(($C$5&lt;'SEQ Apr 2020'!T7),(0),($C$5-'SEQ Apr 2020'!T7)*'SEQ Apr 2020'!U7/100),IF(AND('SEQ Apr 2020'!R7&gt;0,'SEQ Apr 2020'!T7=""),IF(($C$5&lt;'SEQ Apr 2020'!R7+'SEQ Apr 2020'!P7),(0),(($C$5-('SEQ Apr 2020'!R7+'SEQ Apr 2020'!P7))*'SEQ Apr 2020'!S7/100)),IF(AND('SEQ Apr 2020'!P7&gt;0,'SEQ Apr 2020'!R7=""&gt;0),IF(($C$5&lt;'SEQ Apr 2020'!P7),(0),($C$5-'SEQ Apr 2020'!P7)*'SEQ Apr 2020'!Q7/100),0)))</f>
        <v>0</v>
      </c>
      <c r="G13" s="232">
        <f t="shared" si="3"/>
        <v>1368.7554545454545</v>
      </c>
      <c r="H13" s="239">
        <f t="shared" si="0"/>
        <v>4998.181818181818</v>
      </c>
      <c r="I13" s="239">
        <f t="shared" si="1"/>
        <v>5475.0218181818182</v>
      </c>
      <c r="J13" s="136">
        <f t="shared" si="4"/>
        <v>6022.5240000000003</v>
      </c>
      <c r="K13" s="137">
        <f>'SEQ Apr 2020'!BB7</f>
        <v>16</v>
      </c>
      <c r="L13" s="137">
        <f>'SEQ Apr 2020'!BC7</f>
        <v>0</v>
      </c>
      <c r="M13" s="137">
        <f>'SEQ Apr 2020'!BD7</f>
        <v>0</v>
      </c>
      <c r="N13" s="137">
        <f>'SEQ Apr 2020'!BE7</f>
        <v>0</v>
      </c>
      <c r="O13" s="144" t="str">
        <f t="shared" si="5"/>
        <v>Guaranteed off bill</v>
      </c>
      <c r="P13" s="226" t="str">
        <f t="shared" si="2"/>
        <v>Exclusive</v>
      </c>
      <c r="Q13" s="240">
        <f t="shared" si="6"/>
        <v>4599.0183272727272</v>
      </c>
      <c r="R13" s="240">
        <f t="shared" si="7"/>
        <v>4599.0183272727272</v>
      </c>
      <c r="S13" s="136">
        <f t="shared" si="8"/>
        <v>5058.9201600000006</v>
      </c>
      <c r="T13" s="136">
        <f t="shared" si="8"/>
        <v>5058.9201600000006</v>
      </c>
      <c r="U13" s="160">
        <f>'SEQ Apr 2020'!BL7</f>
        <v>0</v>
      </c>
      <c r="V13" s="161" t="str">
        <f>'SEQ Apr 2020'!BM7</f>
        <v>n</v>
      </c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</row>
    <row r="14" spans="1:51" x14ac:dyDescent="0.15">
      <c r="A14" s="131" t="str">
        <f>'SEQ Apr 2020'!K8</f>
        <v>Powershop</v>
      </c>
      <c r="B14" s="132" t="str">
        <f>'SEQ Apr 2020'!L8</f>
        <v>Shopper with Mega Pack</v>
      </c>
      <c r="C14" s="133">
        <f>IF('SEQ Apr 2020'!BP8=0,91*'SEQ Apr 2020'!M8/100,(91*'SEQ Apr 2020'!M8/100)+'SEQ Apr 2020'!BP8/4)</f>
        <v>125.39800000000001</v>
      </c>
      <c r="D14" s="134">
        <f>IF('SEQ Apr 2020'!O8="",$C$5*'SEQ Apr 2020'!N8/100,IF($C$5&gt;='SEQ Apr 2020'!P8,('SEQ Apr 2020'!P8*'SEQ Apr 2020'!N8/100),($C$5*'SEQ Apr 2020'!N8/100)))</f>
        <v>1211.5</v>
      </c>
      <c r="E14" s="134">
        <f>IF(AND('SEQ Apr 2020'!P8&gt;0,'SEQ Apr 2020'!R8&gt;0),IF($C$5&lt;'SEQ Apr 2020'!P8,0,IF($C$5&lt;=('SEQ Apr 2020'!R8+'SEQ Apr 2020'!P8),(($C$5-'SEQ Apr 2020'!P8)*'SEQ Apr 2020'!Q8/100),(('SEQ Apr 2020'!R8)*'SEQ Apr 2020'!Q8/100))),0)</f>
        <v>0</v>
      </c>
      <c r="F14" s="134">
        <f>IF(AND('SEQ Apr 2020'!R8&gt;0,'SEQ Apr 2020'!T8&gt;0),IF(($C$5&lt;'SEQ Apr 2020'!T8),(0),($C$5-'SEQ Apr 2020'!T8)*'SEQ Apr 2020'!U8/100),IF(AND('SEQ Apr 2020'!R8&gt;0,'SEQ Apr 2020'!T8=""),IF(($C$5&lt;'SEQ Apr 2020'!R8+'SEQ Apr 2020'!P8),(0),(($C$5-('SEQ Apr 2020'!R8+'SEQ Apr 2020'!P8))*'SEQ Apr 2020'!S8/100)),IF(AND('SEQ Apr 2020'!P8&gt;0,'SEQ Apr 2020'!R8=""&gt;0),IF(($C$5&lt;'SEQ Apr 2020'!P8),(0),($C$5-'SEQ Apr 2020'!P8)*'SEQ Apr 2020'!Q8/100),0)))</f>
        <v>0</v>
      </c>
      <c r="G14" s="232">
        <f t="shared" si="3"/>
        <v>1336.8979999999999</v>
      </c>
      <c r="H14" s="239">
        <f t="shared" si="0"/>
        <v>4846</v>
      </c>
      <c r="I14" s="239">
        <f t="shared" si="1"/>
        <v>5347.5919999999996</v>
      </c>
      <c r="J14" s="136">
        <f t="shared" si="4"/>
        <v>5882.3512000000001</v>
      </c>
      <c r="K14" s="137">
        <f>'SEQ Apr 2020'!BB8</f>
        <v>0</v>
      </c>
      <c r="L14" s="137">
        <f>'SEQ Apr 2020'!BC8</f>
        <v>0</v>
      </c>
      <c r="M14" s="137">
        <f>'SEQ Apr 2020'!BD8</f>
        <v>15</v>
      </c>
      <c r="N14" s="137">
        <f>'SEQ Apr 2020'!BE8</f>
        <v>0</v>
      </c>
      <c r="O14" s="144" t="str">
        <f t="shared" si="5"/>
        <v>Pay-on-time off bill</v>
      </c>
      <c r="P14" s="226" t="str">
        <f t="shared" si="2"/>
        <v>Inclusive</v>
      </c>
      <c r="Q14" s="240">
        <f t="shared" si="6"/>
        <v>5347.5919999999996</v>
      </c>
      <c r="R14" s="240">
        <f t="shared" si="7"/>
        <v>4545.4531999999999</v>
      </c>
      <c r="S14" s="136">
        <f t="shared" si="8"/>
        <v>5882.3512000000001</v>
      </c>
      <c r="T14" s="136">
        <f t="shared" si="8"/>
        <v>4999.9985200000001</v>
      </c>
      <c r="U14" s="160">
        <f>'SEQ Apr 2020'!BL8</f>
        <v>0</v>
      </c>
      <c r="V14" s="161" t="str">
        <f>'SEQ Apr 2020'!BM8</f>
        <v>n</v>
      </c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</row>
    <row r="15" spans="1:51" x14ac:dyDescent="0.15">
      <c r="A15" s="131" t="str">
        <f>'SEQ Apr 2020'!K9</f>
        <v>Energy Locals</v>
      </c>
      <c r="B15" s="132" t="str">
        <f>'SEQ Apr 2020'!L9</f>
        <v>Business Member</v>
      </c>
      <c r="C15" s="133">
        <f>IF('SEQ Apr 2020'!BP9=0,91*'SEQ Apr 2020'!M9/100,(91*'SEQ Apr 2020'!M9/100)+'SEQ Apr 2020'!BP9/4)</f>
        <v>153.86795454545455</v>
      </c>
      <c r="D15" s="134">
        <f>IF('SEQ Apr 2020'!O9="",$C$5*'SEQ Apr 2020'!N9/100,IF($C$5&gt;='SEQ Apr 2020'!P9,('SEQ Apr 2020'!P9*'SEQ Apr 2020'!N9/100),($C$5*'SEQ Apr 2020'!N9/100)))</f>
        <v>1045.4545454545453</v>
      </c>
      <c r="E15" s="134">
        <f>IF(AND('SEQ Apr 2020'!P9&gt;0,'SEQ Apr 2020'!R9&gt;0),IF($C$5&lt;'SEQ Apr 2020'!P9,0,IF($C$5&lt;=('SEQ Apr 2020'!R9+'SEQ Apr 2020'!P9),(($C$5-'SEQ Apr 2020'!P9)*'SEQ Apr 2020'!Q9/100),(('SEQ Apr 2020'!R9)*'SEQ Apr 2020'!Q9/100))),0)</f>
        <v>0</v>
      </c>
      <c r="F15" s="134">
        <f>IF(AND('SEQ Apr 2020'!R9&gt;0,'SEQ Apr 2020'!T9&gt;0),IF(($C$5&lt;'SEQ Apr 2020'!T9),(0),($C$5-'SEQ Apr 2020'!T9)*'SEQ Apr 2020'!U9/100),IF(AND('SEQ Apr 2020'!R9&gt;0,'SEQ Apr 2020'!T9=""),IF(($C$5&lt;'SEQ Apr 2020'!R9+'SEQ Apr 2020'!P9),(0),(($C$5-('SEQ Apr 2020'!R9+'SEQ Apr 2020'!P9))*'SEQ Apr 2020'!S9/100)),IF(AND('SEQ Apr 2020'!P9&gt;0,'SEQ Apr 2020'!R9=""&gt;0),IF(($C$5&lt;'SEQ Apr 2020'!P9),(0),($C$5-'SEQ Apr 2020'!P9)*'SEQ Apr 2020'!Q9/100),0)))</f>
        <v>0</v>
      </c>
      <c r="G15" s="232">
        <f t="shared" si="3"/>
        <v>1199.3224999999998</v>
      </c>
      <c r="H15" s="239">
        <f t="shared" si="0"/>
        <v>4181.8181818181811</v>
      </c>
      <c r="I15" s="239">
        <f t="shared" si="1"/>
        <v>4797.2899999999991</v>
      </c>
      <c r="J15" s="136">
        <f t="shared" si="4"/>
        <v>5277.0189999999993</v>
      </c>
      <c r="K15" s="137">
        <f>'SEQ Apr 2020'!BB9</f>
        <v>0</v>
      </c>
      <c r="L15" s="137">
        <f>'SEQ Apr 2020'!BC9</f>
        <v>0</v>
      </c>
      <c r="M15" s="137">
        <f>'SEQ Apr 2020'!BD9</f>
        <v>0</v>
      </c>
      <c r="N15" s="137">
        <f>'SEQ Apr 2020'!BE9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4797.2899999999991</v>
      </c>
      <c r="R15" s="240">
        <f t="shared" si="7"/>
        <v>4797.2899999999991</v>
      </c>
      <c r="S15" s="136">
        <f t="shared" si="8"/>
        <v>5277.0189999999993</v>
      </c>
      <c r="T15" s="136">
        <f t="shared" si="8"/>
        <v>5277.0189999999993</v>
      </c>
      <c r="U15" s="160">
        <f>'SEQ Apr 2020'!BL9</f>
        <v>0</v>
      </c>
      <c r="V15" s="161" t="str">
        <f>'SEQ Apr 2020'!BM9</f>
        <v>n</v>
      </c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</row>
    <row r="16" spans="1:51" x14ac:dyDescent="0.15">
      <c r="A16" s="131" t="str">
        <f>'SEQ Apr 2020'!K10</f>
        <v>Simply Energy</v>
      </c>
      <c r="B16" s="132" t="str">
        <f>'SEQ Apr 2020'!L10</f>
        <v>Business Plus</v>
      </c>
      <c r="C16" s="133">
        <f>IF('SEQ Apr 2020'!BP10=0,91*'SEQ Apr 2020'!M10/100,(91*'SEQ Apr 2020'!M10/100)+'SEQ Apr 2020'!BP10/4)</f>
        <v>117.28989999999997</v>
      </c>
      <c r="D16" s="134">
        <f>IF('SEQ Apr 2020'!O10="",$C$5*'SEQ Apr 2020'!N10/100,IF($C$5&gt;='SEQ Apr 2020'!P10,('SEQ Apr 2020'!P10*'SEQ Apr 2020'!N10/100),($C$5*'SEQ Apr 2020'!N10/100)))</f>
        <v>1070.9090909090908</v>
      </c>
      <c r="E16" s="134">
        <f>IF(AND('SEQ Apr 2020'!P10&gt;0,'SEQ Apr 2020'!R10&gt;0),IF($C$5&lt;'SEQ Apr 2020'!P10,0,IF($C$5&lt;=('SEQ Apr 2020'!R10+'SEQ Apr 2020'!P10),(($C$5-'SEQ Apr 2020'!P10)*'SEQ Apr 2020'!Q10/100),(('SEQ Apr 2020'!R10)*'SEQ Apr 2020'!Q10/100))),0)</f>
        <v>0</v>
      </c>
      <c r="F16" s="134">
        <f>IF(AND('SEQ Apr 2020'!R10&gt;0,'SEQ Apr 2020'!T10&gt;0),IF(($C$5&lt;'SEQ Apr 2020'!T10),(0),($C$5-'SEQ Apr 2020'!T10)*'SEQ Apr 2020'!U10/100),IF(AND('SEQ Apr 2020'!R10&gt;0,'SEQ Apr 2020'!T10=""),IF(($C$5&lt;'SEQ Apr 2020'!R10+'SEQ Apr 2020'!P10),(0),(($C$5-('SEQ Apr 2020'!R10+'SEQ Apr 2020'!P10))*'SEQ Apr 2020'!S10/100)),IF(AND('SEQ Apr 2020'!P10&gt;0,'SEQ Apr 2020'!R10=""&gt;0),IF(($C$5&lt;'SEQ Apr 2020'!P10),(0),($C$5-'SEQ Apr 2020'!P10)*'SEQ Apr 2020'!Q10/100),0)))</f>
        <v>0</v>
      </c>
      <c r="G16" s="232">
        <f t="shared" si="3"/>
        <v>1188.1989909090908</v>
      </c>
      <c r="H16" s="239">
        <f t="shared" si="0"/>
        <v>4283.6363636363631</v>
      </c>
      <c r="I16" s="239">
        <f t="shared" si="1"/>
        <v>4752.795963636363</v>
      </c>
      <c r="J16" s="136">
        <f t="shared" si="4"/>
        <v>5228.0755599999993</v>
      </c>
      <c r="K16" s="137">
        <f>'SEQ Apr 2020'!BB10</f>
        <v>0</v>
      </c>
      <c r="L16" s="137">
        <f>'SEQ Apr 2020'!BC10</f>
        <v>0</v>
      </c>
      <c r="M16" s="137">
        <f>'SEQ Apr 2020'!BD10</f>
        <v>0</v>
      </c>
      <c r="N16" s="137">
        <f>'SEQ Apr 2020'!BE10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4752.795963636363</v>
      </c>
      <c r="R16" s="240">
        <f t="shared" si="7"/>
        <v>4752.795963636363</v>
      </c>
      <c r="S16" s="136">
        <f t="shared" si="8"/>
        <v>5228.0755599999993</v>
      </c>
      <c r="T16" s="136">
        <f t="shared" si="8"/>
        <v>5228.0755599999993</v>
      </c>
      <c r="U16" s="160">
        <f>'SEQ Apr 2020'!BL10</f>
        <v>0</v>
      </c>
      <c r="V16" s="161" t="str">
        <f>'SEQ Apr 2020'!BM10</f>
        <v>n</v>
      </c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</row>
    <row r="17" spans="1:51" x14ac:dyDescent="0.15">
      <c r="A17" s="131" t="str">
        <f>'SEQ Apr 2020'!K11</f>
        <v>Alinta Energy</v>
      </c>
      <c r="B17" s="132" t="str">
        <f>'SEQ Apr 2020'!L11</f>
        <v>Business Advantage</v>
      </c>
      <c r="C17" s="133">
        <f>IF('SEQ Apr 2020'!BP11=0,91*'SEQ Apr 2020'!M11/100,(91*'SEQ Apr 2020'!M11/100)+'SEQ Apr 2020'!BP11/4)</f>
        <v>117.39</v>
      </c>
      <c r="D17" s="134">
        <f>IF('SEQ Apr 2020'!O11="",$C$5*'SEQ Apr 2020'!N11/100,IF($C$5&gt;='SEQ Apr 2020'!P11,('SEQ Apr 2020'!P11*'SEQ Apr 2020'!N11/100),($C$5*'SEQ Apr 2020'!N11/100)))</f>
        <v>1077.7272727272727</v>
      </c>
      <c r="E17" s="134">
        <f>IF(AND('SEQ Apr 2020'!P11&gt;0,'SEQ Apr 2020'!R11&gt;0),IF($C$5&lt;'SEQ Apr 2020'!P11,0,IF($C$5&lt;=('SEQ Apr 2020'!R11+'SEQ Apr 2020'!P11),(($C$5-'SEQ Apr 2020'!P11)*'SEQ Apr 2020'!Q11/100),(('SEQ Apr 2020'!R11)*'SEQ Apr 2020'!Q11/100))),0)</f>
        <v>0</v>
      </c>
      <c r="F17" s="134">
        <f>IF(AND('SEQ Apr 2020'!R11&gt;0,'SEQ Apr 2020'!T11&gt;0),IF(($C$5&lt;'SEQ Apr 2020'!T11),(0),($C$5-'SEQ Apr 2020'!T11)*'SEQ Apr 2020'!U11/100),IF(AND('SEQ Apr 2020'!R11&gt;0,'SEQ Apr 2020'!T11=""),IF(($C$5&lt;'SEQ Apr 2020'!R11+'SEQ Apr 2020'!P11),(0),(($C$5-('SEQ Apr 2020'!R11+'SEQ Apr 2020'!P11))*'SEQ Apr 2020'!S11/100)),IF(AND('SEQ Apr 2020'!P11&gt;0,'SEQ Apr 2020'!R11=""&gt;0),IF(($C$5&lt;'SEQ Apr 2020'!P11),(0),($C$5-'SEQ Apr 2020'!P11)*'SEQ Apr 2020'!Q11/100),0)))</f>
        <v>0</v>
      </c>
      <c r="G17" s="232">
        <f t="shared" si="3"/>
        <v>1195.1172727272728</v>
      </c>
      <c r="H17" s="239">
        <f t="shared" si="0"/>
        <v>4310.909090909091</v>
      </c>
      <c r="I17" s="239">
        <f t="shared" si="1"/>
        <v>4780.4690909090914</v>
      </c>
      <c r="J17" s="136">
        <f t="shared" si="4"/>
        <v>5258.5160000000005</v>
      </c>
      <c r="K17" s="137">
        <f>'SEQ Apr 2020'!BB11</f>
        <v>0</v>
      </c>
      <c r="L17" s="137">
        <f>'SEQ Apr 2020'!BC11</f>
        <v>0</v>
      </c>
      <c r="M17" s="137">
        <f>'SEQ Apr 2020'!BD11</f>
        <v>0</v>
      </c>
      <c r="N17" s="137">
        <f>'SEQ Apr 2020'!BE11</f>
        <v>0</v>
      </c>
      <c r="O17" s="144" t="str">
        <f t="shared" si="5"/>
        <v>No discount</v>
      </c>
      <c r="P17" s="226" t="str">
        <f t="shared" si="2"/>
        <v>Exclusive</v>
      </c>
      <c r="Q17" s="240">
        <f t="shared" si="6"/>
        <v>4780.4690909090914</v>
      </c>
      <c r="R17" s="240">
        <f t="shared" si="7"/>
        <v>4780.4690909090914</v>
      </c>
      <c r="S17" s="136">
        <f t="shared" si="8"/>
        <v>5258.5160000000005</v>
      </c>
      <c r="T17" s="136">
        <f t="shared" si="8"/>
        <v>5258.5160000000005</v>
      </c>
      <c r="U17" s="160">
        <f>'SEQ Apr 2020'!BL11</f>
        <v>0</v>
      </c>
      <c r="V17" s="161" t="str">
        <f>'SEQ Apr 2020'!BM11</f>
        <v>n</v>
      </c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</row>
    <row r="18" spans="1:51" x14ac:dyDescent="0.15">
      <c r="A18" s="131" t="str">
        <f>'SEQ Apr 2020'!K12</f>
        <v>1st Energy</v>
      </c>
      <c r="B18" s="132" t="str">
        <f>'SEQ Apr 2020'!L12</f>
        <v>1st Saver</v>
      </c>
      <c r="C18" s="133">
        <f>IF('SEQ Apr 2020'!BP12=0,91*'SEQ Apr 2020'!M12/100,(91*'SEQ Apr 2020'!M12/100)+'SEQ Apr 2020'!BP12/4)</f>
        <v>135.59</v>
      </c>
      <c r="D18" s="134">
        <f>IF('SEQ Apr 2020'!O12="",$C$5*'SEQ Apr 2020'!N12/100,IF($C$5&gt;='SEQ Apr 2020'!P12,('SEQ Apr 2020'!P12*'SEQ Apr 2020'!N12/100),($C$5*'SEQ Apr 2020'!N12/100)))</f>
        <v>406.30909090909086</v>
      </c>
      <c r="E18" s="134">
        <f>IF(AND('SEQ Apr 2020'!P12&gt;0,'SEQ Apr 2020'!R12&gt;0),IF($C$5&lt;'SEQ Apr 2020'!P12,0,IF($C$5&lt;=('SEQ Apr 2020'!R12+'SEQ Apr 2020'!P12),(($C$5-'SEQ Apr 2020'!P12)*'SEQ Apr 2020'!Q12/100),(('SEQ Apr 2020'!R12)*'SEQ Apr 2020'!Q12/100))),0)</f>
        <v>0</v>
      </c>
      <c r="F18" s="134">
        <f>IF(AND('SEQ Apr 2020'!R12&gt;0,'SEQ Apr 2020'!T12&gt;0),IF(($C$5&lt;'SEQ Apr 2020'!T12),(0),($C$5-'SEQ Apr 2020'!T12)*'SEQ Apr 2020'!U12/100),IF(AND('SEQ Apr 2020'!R12&gt;0,'SEQ Apr 2020'!T12=""),IF(($C$5&lt;'SEQ Apr 2020'!R12+'SEQ Apr 2020'!P12),(0),(($C$5-('SEQ Apr 2020'!R12+'SEQ Apr 2020'!P12))*'SEQ Apr 2020'!S12/100)),IF(AND('SEQ Apr 2020'!P12&gt;0,'SEQ Apr 2020'!R12=""&gt;0),IF(($C$5&lt;'SEQ Apr 2020'!P12),(0),($C$5-'SEQ Apr 2020'!P12)*'SEQ Apr 2020'!Q12/100),0)))</f>
        <v>825.59999712000001</v>
      </c>
      <c r="G18" s="232">
        <f t="shared" si="3"/>
        <v>1367.4990880290909</v>
      </c>
      <c r="H18" s="239">
        <f t="shared" si="0"/>
        <v>4927.6363521163639</v>
      </c>
      <c r="I18" s="239">
        <f t="shared" si="1"/>
        <v>5469.9963521163636</v>
      </c>
      <c r="J18" s="136">
        <f t="shared" si="4"/>
        <v>6016.9959873280004</v>
      </c>
      <c r="K18" s="137">
        <f>'SEQ Apr 2020'!BB12</f>
        <v>0</v>
      </c>
      <c r="L18" s="137">
        <f>'SEQ Apr 2020'!BC12</f>
        <v>0</v>
      </c>
      <c r="M18" s="137">
        <f>'SEQ Apr 2020'!BD12</f>
        <v>15</v>
      </c>
      <c r="N18" s="137">
        <f>'SEQ Apr 2020'!BE12</f>
        <v>0</v>
      </c>
      <c r="O18" s="144" t="str">
        <f t="shared" si="5"/>
        <v>Pay-on-time off bill</v>
      </c>
      <c r="P18" s="226" t="str">
        <f t="shared" si="2"/>
        <v>Exclusive</v>
      </c>
      <c r="Q18" s="240">
        <f t="shared" si="6"/>
        <v>5469.9963521163636</v>
      </c>
      <c r="R18" s="240">
        <f t="shared" si="7"/>
        <v>4649.4968992989088</v>
      </c>
      <c r="S18" s="136">
        <f t="shared" si="8"/>
        <v>6016.9959873280004</v>
      </c>
      <c r="T18" s="136">
        <f t="shared" si="8"/>
        <v>5114.4465892287999</v>
      </c>
      <c r="U18" s="160">
        <f>'SEQ Apr 2020'!BL12</f>
        <v>0</v>
      </c>
      <c r="V18" s="161">
        <f>'SEQ Apr 2020'!BM12</f>
        <v>0</v>
      </c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</row>
    <row r="19" spans="1:51" x14ac:dyDescent="0.15">
      <c r="A19" s="131" t="str">
        <f>'SEQ Apr 2020'!K13</f>
        <v>Powerclub</v>
      </c>
      <c r="B19" s="132" t="str">
        <f>'SEQ Apr 2020'!L13</f>
        <v>Powerbank Business</v>
      </c>
      <c r="C19" s="133">
        <f>IF('SEQ Apr 2020'!BP13=0,91*'SEQ Apr 2020'!M13/100,(91*'SEQ Apr 2020'!M13/100)+'SEQ Apr 2020'!BP13/4)</f>
        <v>110.78690909090909</v>
      </c>
      <c r="D19" s="134">
        <f>IF('SEQ Apr 2020'!O13="",$C$5*'SEQ Apr 2020'!N13/100,IF($C$5&gt;='SEQ Apr 2020'!P13,('SEQ Apr 2020'!P13*'SEQ Apr 2020'!N13/100),($C$5*'SEQ Apr 2020'!N13/100)))</f>
        <v>936.81818181818176</v>
      </c>
      <c r="E19" s="134">
        <f>IF(AND('SEQ Apr 2020'!P13&gt;0,'SEQ Apr 2020'!R13&gt;0),IF($C$5&lt;'SEQ Apr 2020'!P13,0,IF($C$5&lt;=('SEQ Apr 2020'!R13+'SEQ Apr 2020'!P13),(($C$5-'SEQ Apr 2020'!P13)*'SEQ Apr 2020'!Q13/100),(('SEQ Apr 2020'!R13)*'SEQ Apr 2020'!Q13/100))),0)</f>
        <v>0</v>
      </c>
      <c r="F19" s="134">
        <f>IF(AND('SEQ Apr 2020'!R13&gt;0,'SEQ Apr 2020'!T13&gt;0),IF(($C$5&lt;'SEQ Apr 2020'!T13),(0),($C$5-'SEQ Apr 2020'!T13)*'SEQ Apr 2020'!U13/100),IF(AND('SEQ Apr 2020'!R13&gt;0,'SEQ Apr 2020'!T13=""),IF(($C$5&lt;'SEQ Apr 2020'!R13+'SEQ Apr 2020'!P13),(0),(($C$5-('SEQ Apr 2020'!R13+'SEQ Apr 2020'!P13))*'SEQ Apr 2020'!S13/100)),IF(AND('SEQ Apr 2020'!P13&gt;0,'SEQ Apr 2020'!R13=""&gt;0),IF(($C$5&lt;'SEQ Apr 2020'!P13),(0),($C$5-'SEQ Apr 2020'!P13)*'SEQ Apr 2020'!Q13/100),0)))</f>
        <v>0</v>
      </c>
      <c r="G19" s="232">
        <f t="shared" si="3"/>
        <v>1047.6050909090909</v>
      </c>
      <c r="H19" s="239">
        <f t="shared" si="0"/>
        <v>3747.272727272727</v>
      </c>
      <c r="I19" s="239">
        <f t="shared" si="1"/>
        <v>4190.4203636363636</v>
      </c>
      <c r="J19" s="136">
        <f t="shared" si="4"/>
        <v>4609.4624000000003</v>
      </c>
      <c r="K19" s="137">
        <f>'SEQ Apr 2020'!BB13</f>
        <v>0</v>
      </c>
      <c r="L19" s="137">
        <f>'SEQ Apr 2020'!BC13</f>
        <v>0</v>
      </c>
      <c r="M19" s="137">
        <f>'SEQ Apr 2020'!BD13</f>
        <v>0</v>
      </c>
      <c r="N19" s="137">
        <f>'SEQ Apr 2020'!BE13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4190.4203636363636</v>
      </c>
      <c r="R19" s="240">
        <f t="shared" si="7"/>
        <v>4190.4203636363636</v>
      </c>
      <c r="S19" s="136">
        <f t="shared" si="8"/>
        <v>4609.4624000000003</v>
      </c>
      <c r="T19" s="136">
        <f t="shared" si="8"/>
        <v>4609.4624000000003</v>
      </c>
      <c r="U19" s="160">
        <f>'SEQ Apr 2020'!BL13</f>
        <v>0</v>
      </c>
      <c r="V19" s="161">
        <f>'SEQ Apr 2020'!BM13</f>
        <v>0</v>
      </c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</row>
    <row r="20" spans="1:51" x14ac:dyDescent="0.15">
      <c r="A20" s="131" t="str">
        <f>'SEQ Apr 2020'!K14</f>
        <v>Next Business Energy</v>
      </c>
      <c r="B20" s="132" t="str">
        <f>'SEQ Apr 2020'!L14</f>
        <v>Market offer</v>
      </c>
      <c r="C20" s="133">
        <f>IF('SEQ Apr 2020'!BP14=0,91*'SEQ Apr 2020'!M14/100,(91*'SEQ Apr 2020'!M14/100)+'SEQ Apr 2020'!BP14/4)</f>
        <v>89.179999999999978</v>
      </c>
      <c r="D20" s="134">
        <f>IF('SEQ Apr 2020'!O14="",$C$5*'SEQ Apr 2020'!N14/100,IF($C$5&gt;='SEQ Apr 2020'!P14,('SEQ Apr 2020'!P14*'SEQ Apr 2020'!N14/100),($C$5*'SEQ Apr 2020'!N14/100)))</f>
        <v>469.99999999999994</v>
      </c>
      <c r="E20" s="134">
        <f>IF(AND('SEQ Apr 2020'!P14&gt;0,'SEQ Apr 2020'!R14&gt;0),IF($C$5&lt;'SEQ Apr 2020'!P14,0,IF($C$5&lt;=('SEQ Apr 2020'!R14+'SEQ Apr 2020'!P14),(($C$5-'SEQ Apr 2020'!P14)*'SEQ Apr 2020'!Q14/100),(('SEQ Apr 2020'!R14)*'SEQ Apr 2020'!Q14/100))),0)</f>
        <v>0</v>
      </c>
      <c r="F20" s="134">
        <f>IF(AND('SEQ Apr 2020'!R14&gt;0,'SEQ Apr 2020'!T14&gt;0),IF(($C$5&lt;'SEQ Apr 2020'!T14),(0),($C$5-'SEQ Apr 2020'!T14)*'SEQ Apr 2020'!U14/100),IF(AND('SEQ Apr 2020'!R14&gt;0,'SEQ Apr 2020'!T14=""),IF(($C$5&lt;'SEQ Apr 2020'!R14+'SEQ Apr 2020'!P14),(0),(($C$5-('SEQ Apr 2020'!R14+'SEQ Apr 2020'!P14))*'SEQ Apr 2020'!S14/100)),IF(AND('SEQ Apr 2020'!P14&gt;0,'SEQ Apr 2020'!R14=""&gt;0),IF(($C$5&lt;'SEQ Apr 2020'!P14),(0),($C$5-'SEQ Apr 2020'!P14)*'SEQ Apr 2020'!Q14/100),0)))</f>
        <v>460</v>
      </c>
      <c r="G20" s="232">
        <f t="shared" si="3"/>
        <v>1019.18</v>
      </c>
      <c r="H20" s="239">
        <f t="shared" si="0"/>
        <v>3720</v>
      </c>
      <c r="I20" s="239">
        <f t="shared" si="1"/>
        <v>4076.72</v>
      </c>
      <c r="J20" s="136">
        <f t="shared" si="4"/>
        <v>4484.3919999999998</v>
      </c>
      <c r="K20" s="137">
        <f>'SEQ Apr 2020'!BB14</f>
        <v>0</v>
      </c>
      <c r="L20" s="137">
        <f>'SEQ Apr 2020'!BC14</f>
        <v>0</v>
      </c>
      <c r="M20" s="137">
        <f>'SEQ Apr 2020'!BD14</f>
        <v>0</v>
      </c>
      <c r="N20" s="137">
        <f>'SEQ Apr 2020'!BE14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4076.72</v>
      </c>
      <c r="R20" s="240">
        <f t="shared" si="7"/>
        <v>4076.72</v>
      </c>
      <c r="S20" s="136">
        <f t="shared" si="8"/>
        <v>4484.3919999999998</v>
      </c>
      <c r="T20" s="136">
        <f t="shared" si="8"/>
        <v>4484.3919999999998</v>
      </c>
      <c r="U20" s="160">
        <f>'SEQ Apr 2020'!BL14</f>
        <v>24</v>
      </c>
      <c r="V20" s="161" t="str">
        <f>'SEQ Apr 2020'!BM14</f>
        <v>n</v>
      </c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</row>
    <row r="21" spans="1:51" x14ac:dyDescent="0.15">
      <c r="A21" s="131" t="str">
        <f>'SEQ Apr 2020'!K15</f>
        <v>Red Energy</v>
      </c>
      <c r="B21" s="132" t="str">
        <f>'SEQ Apr 2020'!L15</f>
        <v>Red Business Saver</v>
      </c>
      <c r="C21" s="133">
        <f>IF('SEQ Apr 2020'!BP15=0,91*'SEQ Apr 2020'!M15/100,(91*'SEQ Apr 2020'!M15/100)+'SEQ Apr 2020'!BP15/4)</f>
        <v>111.38399999999997</v>
      </c>
      <c r="D21" s="134">
        <f>IF('SEQ Apr 2020'!O15="",$C$5*'SEQ Apr 2020'!N15/100,IF($C$5&gt;='SEQ Apr 2020'!P15,('SEQ Apr 2020'!P15*'SEQ Apr 2020'!N15/100),($C$5*'SEQ Apr 2020'!N15/100)))</f>
        <v>423.45454545454544</v>
      </c>
      <c r="E21" s="134">
        <f>IF(AND('SEQ Apr 2020'!P15&gt;0,'SEQ Apr 2020'!R15&gt;0),IF($C$5&lt;'SEQ Apr 2020'!P15,0,IF($C$5&lt;=('SEQ Apr 2020'!R15+'SEQ Apr 2020'!P15),(($C$5-'SEQ Apr 2020'!P15)*'SEQ Apr 2020'!Q15/100),(('SEQ Apr 2020'!R15)*'SEQ Apr 2020'!Q15/100))),0)</f>
        <v>0</v>
      </c>
      <c r="F21" s="134">
        <f>IF(AND('SEQ Apr 2020'!R15&gt;0,'SEQ Apr 2020'!T15&gt;0),IF(($C$5&lt;'SEQ Apr 2020'!T15),(0),($C$5-'SEQ Apr 2020'!T15)*'SEQ Apr 2020'!U15/100),IF(AND('SEQ Apr 2020'!R15&gt;0,'SEQ Apr 2020'!T15=""),IF(($C$5&lt;'SEQ Apr 2020'!R15+'SEQ Apr 2020'!P15),(0),(($C$5-('SEQ Apr 2020'!R15+'SEQ Apr 2020'!P15))*'SEQ Apr 2020'!S15/100)),IF(AND('SEQ Apr 2020'!P15&gt;0,'SEQ Apr 2020'!R15=""&gt;0),IF(($C$5&lt;'SEQ Apr 2020'!P15),(0),($C$5-'SEQ Apr 2020'!P15)*'SEQ Apr 2020'!Q15/100),0)))</f>
        <v>657</v>
      </c>
      <c r="G21" s="232">
        <f t="shared" si="3"/>
        <v>1191.8385454545455</v>
      </c>
      <c r="H21" s="239">
        <f t="shared" si="0"/>
        <v>4321.818181818182</v>
      </c>
      <c r="I21" s="239">
        <f t="shared" si="1"/>
        <v>4767.354181818182</v>
      </c>
      <c r="J21" s="136">
        <f t="shared" si="4"/>
        <v>5244.0896000000002</v>
      </c>
      <c r="K21" s="137">
        <f>'SEQ Apr 2020'!BB15</f>
        <v>0</v>
      </c>
      <c r="L21" s="137">
        <f>'SEQ Apr 2020'!BC15</f>
        <v>0</v>
      </c>
      <c r="M21" s="137">
        <f>'SEQ Apr 2020'!BD15</f>
        <v>0</v>
      </c>
      <c r="N21" s="137">
        <f>'SEQ Apr 2020'!BE15</f>
        <v>0</v>
      </c>
      <c r="O21" s="144" t="str">
        <f t="shared" si="5"/>
        <v>No discount</v>
      </c>
      <c r="P21" s="226" t="str">
        <f t="shared" si="2"/>
        <v>Inclusive</v>
      </c>
      <c r="Q21" s="240">
        <f t="shared" si="6"/>
        <v>4767.354181818182</v>
      </c>
      <c r="R21" s="240">
        <f t="shared" si="7"/>
        <v>4767.354181818182</v>
      </c>
      <c r="S21" s="136">
        <f t="shared" si="8"/>
        <v>5244.0896000000002</v>
      </c>
      <c r="T21" s="136">
        <f t="shared" si="8"/>
        <v>5244.0896000000002</v>
      </c>
      <c r="U21" s="160">
        <f>'SEQ Apr 2020'!BL15</f>
        <v>0</v>
      </c>
      <c r="V21" s="161" t="str">
        <f>'SEQ Apr 2020'!BM15</f>
        <v>n</v>
      </c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</row>
    <row r="22" spans="1:51" x14ac:dyDescent="0.15">
      <c r="A22" s="131" t="str">
        <f>'SEQ Apr 2020'!K16</f>
        <v>Amaysim</v>
      </c>
      <c r="B22" s="132" t="str">
        <f>'SEQ Apr 2020'!L16</f>
        <v>Business as you go</v>
      </c>
      <c r="C22" s="133">
        <f>IF('SEQ Apr 2020'!BP16=0,91*'SEQ Apr 2020'!M16/100,(91*'SEQ Apr 2020'!M16/100)+'SEQ Apr 2020'!BP16/4)</f>
        <v>117.03510000000001</v>
      </c>
      <c r="D22" s="134">
        <f>IF('SEQ Apr 2020'!O16="",$C$5*'SEQ Apr 2020'!N16/100,IF($C$5&gt;='SEQ Apr 2020'!P16,('SEQ Apr 2020'!P16*'SEQ Apr 2020'!N16/100),($C$5*'SEQ Apr 2020'!N16/100)))</f>
        <v>1232</v>
      </c>
      <c r="E22" s="134">
        <f>IF(AND('SEQ Apr 2020'!P16&gt;0,'SEQ Apr 2020'!R16&gt;0),IF($C$5&lt;'SEQ Apr 2020'!P16,0,IF($C$5&lt;=('SEQ Apr 2020'!R16+'SEQ Apr 2020'!P16),(($C$5-'SEQ Apr 2020'!P16)*'SEQ Apr 2020'!Q16/100),(('SEQ Apr 2020'!R16)*'SEQ Apr 2020'!Q16/100))),0)</f>
        <v>0</v>
      </c>
      <c r="F22" s="134">
        <f>IF(AND('SEQ Apr 2020'!R16&gt;0,'SEQ Apr 2020'!T16&gt;0),IF(($C$5&lt;'SEQ Apr 2020'!T16),(0),($C$5-'SEQ Apr 2020'!T16)*'SEQ Apr 2020'!U16/100),IF(AND('SEQ Apr 2020'!R16&gt;0,'SEQ Apr 2020'!T16=""),IF(($C$5&lt;'SEQ Apr 2020'!R16+'SEQ Apr 2020'!P16),(0),(($C$5-('SEQ Apr 2020'!R16+'SEQ Apr 2020'!P16))*'SEQ Apr 2020'!S16/100)),IF(AND('SEQ Apr 2020'!P16&gt;0,'SEQ Apr 2020'!R16=""&gt;0),IF(($C$5&lt;'SEQ Apr 2020'!P16),(0),($C$5-'SEQ Apr 2020'!P16)*'SEQ Apr 2020'!Q16/100),0)))</f>
        <v>0</v>
      </c>
      <c r="G22" s="232">
        <f>SUM(C22:F22)</f>
        <v>1349.0351000000001</v>
      </c>
      <c r="H22" s="239">
        <f t="shared" si="0"/>
        <v>4928</v>
      </c>
      <c r="I22" s="239">
        <f t="shared" si="1"/>
        <v>5396.1404000000002</v>
      </c>
      <c r="J22" s="136">
        <f t="shared" si="4"/>
        <v>5935.7544400000006</v>
      </c>
      <c r="K22" s="137">
        <f>'SEQ Apr 2020'!BB16</f>
        <v>0</v>
      </c>
      <c r="L22" s="137">
        <f>'SEQ Apr 2020'!BC16</f>
        <v>0</v>
      </c>
      <c r="M22" s="137">
        <f>'SEQ Apr 2020'!BD16</f>
        <v>0</v>
      </c>
      <c r="N22" s="137">
        <f>'SEQ Apr 2020'!BE16</f>
        <v>0</v>
      </c>
      <c r="O22" s="144" t="str">
        <f t="shared" si="5"/>
        <v>No discount</v>
      </c>
      <c r="P22" s="226" t="str">
        <f t="shared" si="2"/>
        <v>Exclusive</v>
      </c>
      <c r="Q22" s="240">
        <f t="shared" si="6"/>
        <v>5396.1404000000002</v>
      </c>
      <c r="R22" s="240">
        <f t="shared" si="7"/>
        <v>5396.1404000000002</v>
      </c>
      <c r="S22" s="136">
        <f t="shared" si="8"/>
        <v>5935.7544400000006</v>
      </c>
      <c r="T22" s="136">
        <f t="shared" si="8"/>
        <v>5935.7544400000006</v>
      </c>
      <c r="U22" s="160">
        <f>'SEQ Apr 2020'!BL16</f>
        <v>0</v>
      </c>
      <c r="V22" s="161" t="str">
        <f>'SEQ Apr 2020'!BM16</f>
        <v>n</v>
      </c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</row>
    <row r="23" spans="1:51" x14ac:dyDescent="0.15">
      <c r="A23" s="131" t="str">
        <f>'SEQ Apr 2020'!K17</f>
        <v>Blue NRG</v>
      </c>
      <c r="B23" s="132" t="str">
        <f>'SEQ Apr 2020'!L17</f>
        <v>Blue Essential</v>
      </c>
      <c r="C23" s="133">
        <f>IF('SEQ Apr 2020'!BP17=0,91*'SEQ Apr 2020'!M17/100,(91*'SEQ Apr 2020'!M17/100)+'SEQ Apr 2020'!BP17/4)</f>
        <v>109.19999999999999</v>
      </c>
      <c r="D23" s="134">
        <f>IF('SEQ Apr 2020'!O17="",$C$5*'SEQ Apr 2020'!N17/100,IF($C$5&gt;='SEQ Apr 2020'!P17,('SEQ Apr 2020'!P17*'SEQ Apr 2020'!N17/100),($C$5*'SEQ Apr 2020'!N17/100)))</f>
        <v>1095</v>
      </c>
      <c r="E23" s="134">
        <f>IF(AND('SEQ Apr 2020'!P17&gt;0,'SEQ Apr 2020'!R17&gt;0),IF($C$5&lt;'SEQ Apr 2020'!P17,0,IF($C$5&lt;=('SEQ Apr 2020'!R17+'SEQ Apr 2020'!P17),(($C$5-'SEQ Apr 2020'!P17)*'SEQ Apr 2020'!Q17/100),(('SEQ Apr 2020'!R17)*'SEQ Apr 2020'!Q17/100))),0)</f>
        <v>0</v>
      </c>
      <c r="F23" s="134">
        <f>IF(AND('SEQ Apr 2020'!R17&gt;0,'SEQ Apr 2020'!T17&gt;0),IF(($C$5&lt;'SEQ Apr 2020'!T17),(0),($C$5-'SEQ Apr 2020'!T17)*'SEQ Apr 2020'!U17/100),IF(AND('SEQ Apr 2020'!R17&gt;0,'SEQ Apr 2020'!T17=""),IF(($C$5&lt;'SEQ Apr 2020'!R17+'SEQ Apr 2020'!P17),(0),(($C$5-('SEQ Apr 2020'!R17+'SEQ Apr 2020'!P17))*'SEQ Apr 2020'!S17/100)),IF(AND('SEQ Apr 2020'!P17&gt;0,'SEQ Apr 2020'!R17=""&gt;0),IF(($C$5&lt;'SEQ Apr 2020'!P17),(0),($C$5-'SEQ Apr 2020'!P17)*'SEQ Apr 2020'!Q17/100),0)))</f>
        <v>0</v>
      </c>
      <c r="G23" s="232">
        <f t="shared" si="3"/>
        <v>1204.2</v>
      </c>
      <c r="H23" s="239">
        <f t="shared" si="0"/>
        <v>4380</v>
      </c>
      <c r="I23" s="239">
        <f t="shared" si="1"/>
        <v>4816.8</v>
      </c>
      <c r="J23" s="136">
        <f t="shared" si="4"/>
        <v>5298.4800000000005</v>
      </c>
      <c r="K23" s="137">
        <f>'SEQ Apr 2020'!BB17</f>
        <v>0</v>
      </c>
      <c r="L23" s="137">
        <f>'SEQ Apr 2020'!BC17</f>
        <v>0</v>
      </c>
      <c r="M23" s="137">
        <f>'SEQ Apr 2020'!BD17</f>
        <v>0</v>
      </c>
      <c r="N23" s="137">
        <f>'SEQ Apr 2020'!BE17</f>
        <v>0</v>
      </c>
      <c r="O23" s="144" t="str">
        <f t="shared" si="5"/>
        <v>No discount</v>
      </c>
      <c r="P23" s="226" t="str">
        <f t="shared" si="2"/>
        <v>Exclusive</v>
      </c>
      <c r="Q23" s="240">
        <f t="shared" si="6"/>
        <v>4816.8</v>
      </c>
      <c r="R23" s="240">
        <f t="shared" si="7"/>
        <v>4816.8</v>
      </c>
      <c r="S23" s="136">
        <f t="shared" si="8"/>
        <v>5298.4800000000005</v>
      </c>
      <c r="T23" s="136">
        <f t="shared" si="8"/>
        <v>5298.4800000000005</v>
      </c>
      <c r="U23" s="160">
        <f>'SEQ Apr 2020'!BL17</f>
        <v>0</v>
      </c>
      <c r="V23" s="161" t="str">
        <f>'SEQ Apr 2020'!BM17</f>
        <v>n</v>
      </c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  <c r="AX23" s="114"/>
      <c r="AY23" s="114"/>
    </row>
    <row r="24" spans="1:51" x14ac:dyDescent="0.15">
      <c r="A24" s="131" t="str">
        <f>'SEQ Apr 2020'!K18</f>
        <v>Future X Power</v>
      </c>
      <c r="B24" s="132" t="str">
        <f>'SEQ Apr 2020'!L18</f>
        <v>Flexi Saver</v>
      </c>
      <c r="C24" s="133">
        <f>IF('SEQ Apr 2020'!BP18=0,91*'SEQ Apr 2020'!M18/100,(91*'SEQ Apr 2020'!M18/100)+'SEQ Apr 2020'!BP18/4)</f>
        <v>117.57199999999999</v>
      </c>
      <c r="D24" s="134">
        <f>IF('SEQ Apr 2020'!O18="",$C$5*'SEQ Apr 2020'!N18/100,IF($C$5&gt;='SEQ Apr 2020'!P18,('SEQ Apr 2020'!P18*'SEQ Apr 2020'!N18/100),($C$5*'SEQ Apr 2020'!N18/100)))</f>
        <v>1250.9090909090908</v>
      </c>
      <c r="E24" s="134">
        <f>IF(AND('SEQ Apr 2020'!P18&gt;0,'SEQ Apr 2020'!R18&gt;0),IF($C$5&lt;'SEQ Apr 2020'!P18,0,IF($C$5&lt;=('SEQ Apr 2020'!R18+'SEQ Apr 2020'!P18),(($C$5-'SEQ Apr 2020'!P18)*'SEQ Apr 2020'!Q18/100),(('SEQ Apr 2020'!R18)*'SEQ Apr 2020'!Q18/100))),0)</f>
        <v>0</v>
      </c>
      <c r="F24" s="134">
        <f>IF(AND('SEQ Apr 2020'!R18&gt;0,'SEQ Apr 2020'!T18&gt;0),IF(($C$5&lt;'SEQ Apr 2020'!T18),(0),($C$5-'SEQ Apr 2020'!T18)*'SEQ Apr 2020'!U18/100),IF(AND('SEQ Apr 2020'!R18&gt;0,'SEQ Apr 2020'!T18=""),IF(($C$5&lt;'SEQ Apr 2020'!R18+'SEQ Apr 2020'!P18),(0),(($C$5-('SEQ Apr 2020'!R18+'SEQ Apr 2020'!P18))*'SEQ Apr 2020'!S18/100)),IF(AND('SEQ Apr 2020'!P18&gt;0,'SEQ Apr 2020'!R18=""&gt;0),IF(($C$5&lt;'SEQ Apr 2020'!P18),(0),($C$5-'SEQ Apr 2020'!P18)*'SEQ Apr 2020'!Q18/100),0)))</f>
        <v>0</v>
      </c>
      <c r="G24" s="232">
        <f t="shared" si="3"/>
        <v>1368.4810909090907</v>
      </c>
      <c r="H24" s="239">
        <f t="shared" si="0"/>
        <v>5003.6363636363631</v>
      </c>
      <c r="I24" s="239">
        <f t="shared" si="1"/>
        <v>5473.9243636363626</v>
      </c>
      <c r="J24" s="136">
        <f t="shared" si="4"/>
        <v>6021.3167999999996</v>
      </c>
      <c r="K24" s="137">
        <f>'SEQ Apr 2020'!BB18</f>
        <v>0</v>
      </c>
      <c r="L24" s="137">
        <f>'SEQ Apr 2020'!BC18</f>
        <v>0</v>
      </c>
      <c r="M24" s="137">
        <f>'SEQ Apr 2020'!BD18</f>
        <v>0</v>
      </c>
      <c r="N24" s="137">
        <f>'SEQ Apr 2020'!BE18</f>
        <v>19</v>
      </c>
      <c r="O24" s="144" t="str">
        <f t="shared" si="5"/>
        <v>Pay-on-time off usage</v>
      </c>
      <c r="P24" s="226" t="str">
        <f t="shared" si="2"/>
        <v>Exclusive</v>
      </c>
      <c r="Q24" s="240">
        <f t="shared" si="6"/>
        <v>5473.9243636363626</v>
      </c>
      <c r="R24" s="240">
        <f t="shared" si="7"/>
        <v>4523.2334545454542</v>
      </c>
      <c r="S24" s="136">
        <f t="shared" si="8"/>
        <v>6021.3167999999996</v>
      </c>
      <c r="T24" s="136">
        <f t="shared" si="8"/>
        <v>4975.5568000000003</v>
      </c>
      <c r="U24" s="160">
        <f>'SEQ Apr 2020'!BL18</f>
        <v>0</v>
      </c>
      <c r="V24" s="161" t="str">
        <f>'SEQ Apr 2020'!BM18</f>
        <v>n</v>
      </c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</row>
    <row r="25" spans="1:51" ht="15" thickBot="1" x14ac:dyDescent="0.2">
      <c r="A25" s="148" t="str">
        <f>'SEQ Apr 2020'!K19</f>
        <v>LPE</v>
      </c>
      <c r="B25" s="149" t="str">
        <f>'SEQ Apr 2020'!L19</f>
        <v>Business Plus</v>
      </c>
      <c r="C25" s="166">
        <f>IF('SEQ Apr 2020'!BP19=0,91*'SEQ Apr 2020'!M19/100,(91*'SEQ Apr 2020'!M19/100)+'SEQ Apr 2020'!BP19/4)</f>
        <v>109.63018181818181</v>
      </c>
      <c r="D25" s="173">
        <f>IF('SEQ Apr 2020'!O19="",$C$5*'SEQ Apr 2020'!N19/100,IF($C$5&gt;='SEQ Apr 2020'!P19,('SEQ Apr 2020'!P19*'SEQ Apr 2020'!N19/100),($C$5*'SEQ Apr 2020'!N19/100)))</f>
        <v>1070</v>
      </c>
      <c r="E25" s="173">
        <f>IF(AND('SEQ Apr 2020'!P19&gt;0,'SEQ Apr 2020'!R19&gt;0),IF($C$5&lt;'SEQ Apr 2020'!P19,0,IF($C$5&lt;=('SEQ Apr 2020'!R19+'SEQ Apr 2020'!P19),(($C$5-'SEQ Apr 2020'!P19)*'SEQ Apr 2020'!Q19/100),(('SEQ Apr 2020'!R19)*'SEQ Apr 2020'!Q19/100))),0)</f>
        <v>0</v>
      </c>
      <c r="F25" s="173">
        <f>IF(AND('SEQ Apr 2020'!R19&gt;0,'SEQ Apr 2020'!T19&gt;0),IF(($C$5&lt;'SEQ Apr 2020'!T19),(0),($C$5-'SEQ Apr 2020'!T19)*'SEQ Apr 2020'!U19/100),IF(AND('SEQ Apr 2020'!R19&gt;0,'SEQ Apr 2020'!T19=""),IF(($C$5&lt;'SEQ Apr 2020'!R19+'SEQ Apr 2020'!P19),(0),(($C$5-('SEQ Apr 2020'!R19+'SEQ Apr 2020'!P19))*'SEQ Apr 2020'!S19/100)),IF(AND('SEQ Apr 2020'!P19&gt;0,'SEQ Apr 2020'!R19=""&gt;0),IF(($C$5&lt;'SEQ Apr 2020'!P19),(0),($C$5-'SEQ Apr 2020'!P19)*'SEQ Apr 2020'!Q19/100),0)))</f>
        <v>0</v>
      </c>
      <c r="G25" s="234">
        <f t="shared" si="3"/>
        <v>1179.6301818181819</v>
      </c>
      <c r="H25" s="241">
        <f t="shared" si="0"/>
        <v>4280</v>
      </c>
      <c r="I25" s="241">
        <f t="shared" si="1"/>
        <v>4718.5207272727275</v>
      </c>
      <c r="J25" s="168">
        <f t="shared" si="4"/>
        <v>5190.372800000001</v>
      </c>
      <c r="K25" s="153">
        <f>'SEQ Apr 2020'!BB19</f>
        <v>0</v>
      </c>
      <c r="L25" s="153">
        <f>'SEQ Apr 2020'!BC19</f>
        <v>0</v>
      </c>
      <c r="M25" s="153">
        <f>'SEQ Apr 2020'!BD19</f>
        <v>0</v>
      </c>
      <c r="N25" s="153">
        <f>'SEQ Apr 2020'!BE19</f>
        <v>0</v>
      </c>
      <c r="O25" s="154" t="str">
        <f t="shared" si="5"/>
        <v>No discount</v>
      </c>
      <c r="P25" s="227" t="str">
        <f t="shared" si="2"/>
        <v>Exclusive</v>
      </c>
      <c r="Q25" s="242">
        <f t="shared" si="6"/>
        <v>4718.5207272727275</v>
      </c>
      <c r="R25" s="241">
        <f t="shared" si="7"/>
        <v>4718.5207272727275</v>
      </c>
      <c r="S25" s="168">
        <f t="shared" ref="S25:T25" si="9">Q25*1.1</f>
        <v>5190.372800000001</v>
      </c>
      <c r="T25" s="168">
        <f t="shared" si="9"/>
        <v>5190.372800000001</v>
      </c>
      <c r="U25" s="170">
        <f>'SEQ Apr 2020'!BL19</f>
        <v>0</v>
      </c>
      <c r="V25" s="165" t="str">
        <f>'SEQ Apr 2020'!BM19</f>
        <v>n</v>
      </c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  <c r="AV25" s="114"/>
      <c r="AW25" s="114"/>
      <c r="AX25" s="114"/>
      <c r="AY25" s="114"/>
    </row>
    <row r="26" spans="1:51" x14ac:dyDescent="0.15"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  <c r="AV26" s="114"/>
      <c r="AW26" s="114"/>
      <c r="AX26" s="114"/>
      <c r="AY26" s="114"/>
    </row>
    <row r="27" spans="1:51" ht="15" thickBot="1" x14ac:dyDescent="0.2"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  <c r="AV27" s="114"/>
      <c r="AW27" s="114"/>
      <c r="AX27" s="114"/>
      <c r="AY27" s="114"/>
    </row>
    <row r="28" spans="1:51" x14ac:dyDescent="0.15">
      <c r="A28" s="72" t="s">
        <v>265</v>
      </c>
      <c r="B28" s="73"/>
      <c r="C28" s="73"/>
      <c r="D28" s="86"/>
      <c r="E28" s="86"/>
      <c r="F28" s="86"/>
      <c r="G28" s="87"/>
      <c r="H28" s="87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  <c r="AV28" s="114"/>
      <c r="AW28" s="114"/>
      <c r="AX28" s="114"/>
      <c r="AY28" s="114"/>
    </row>
    <row r="29" spans="1:51" x14ac:dyDescent="0.15">
      <c r="A29" s="75" t="s">
        <v>198</v>
      </c>
      <c r="B29" s="47"/>
      <c r="C29" s="91">
        <v>5000</v>
      </c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76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  <c r="AV29" s="114"/>
      <c r="AW29" s="114"/>
      <c r="AX29" s="114"/>
      <c r="AY29" s="114"/>
    </row>
    <row r="30" spans="1:51" x14ac:dyDescent="0.15">
      <c r="A30" s="75" t="s">
        <v>266</v>
      </c>
      <c r="B30" s="47"/>
      <c r="C30" s="92">
        <v>0.7</v>
      </c>
      <c r="D30" s="88"/>
      <c r="E30" s="88"/>
      <c r="F30" s="88"/>
      <c r="G30" s="89"/>
      <c r="H30" s="89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76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  <c r="AV30" s="114"/>
      <c r="AW30" s="114"/>
      <c r="AX30" s="114"/>
      <c r="AY30" s="114"/>
    </row>
    <row r="31" spans="1:51" x14ac:dyDescent="0.15">
      <c r="A31" s="75" t="s">
        <v>267</v>
      </c>
      <c r="B31" s="47"/>
      <c r="C31" s="92">
        <v>0.3</v>
      </c>
      <c r="D31" s="88"/>
      <c r="E31" s="88"/>
      <c r="F31" s="88"/>
      <c r="G31" s="89"/>
      <c r="H31" s="89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76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  <c r="AV31" s="114"/>
      <c r="AW31" s="114"/>
      <c r="AX31" s="114"/>
      <c r="AY31" s="114"/>
    </row>
    <row r="32" spans="1:51" x14ac:dyDescent="0.15">
      <c r="A32" s="75"/>
      <c r="B32" s="47"/>
      <c r="C32" s="88"/>
      <c r="D32" s="88"/>
      <c r="E32" s="88"/>
      <c r="F32" s="88"/>
      <c r="G32" s="89"/>
      <c r="H32" s="89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76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  <c r="AV32" s="114"/>
      <c r="AW32" s="114"/>
      <c r="AX32" s="114"/>
      <c r="AY32" s="114"/>
    </row>
    <row r="33" spans="1:51" ht="75" x14ac:dyDescent="0.15">
      <c r="A33" s="276" t="s">
        <v>144</v>
      </c>
      <c r="B33" s="122" t="s">
        <v>320</v>
      </c>
      <c r="C33" s="120" t="s">
        <v>204</v>
      </c>
      <c r="D33" s="120" t="s">
        <v>463</v>
      </c>
      <c r="E33" s="120" t="s">
        <v>205</v>
      </c>
      <c r="F33" s="122" t="s">
        <v>265</v>
      </c>
      <c r="G33" s="120" t="s">
        <v>206</v>
      </c>
      <c r="H33" s="277" t="s">
        <v>570</v>
      </c>
      <c r="I33" s="278" t="s">
        <v>207</v>
      </c>
      <c r="J33" s="123" t="s">
        <v>23</v>
      </c>
      <c r="K33" s="124" t="s">
        <v>286</v>
      </c>
      <c r="L33" s="124" t="s">
        <v>287</v>
      </c>
      <c r="M33" s="124" t="s">
        <v>288</v>
      </c>
      <c r="N33" s="124" t="s">
        <v>289</v>
      </c>
      <c r="O33" s="279" t="s">
        <v>571</v>
      </c>
      <c r="P33" s="279" t="s">
        <v>572</v>
      </c>
      <c r="Q33" s="280" t="s">
        <v>574</v>
      </c>
      <c r="R33" s="280" t="s">
        <v>575</v>
      </c>
      <c r="S33" s="125" t="s">
        <v>271</v>
      </c>
      <c r="T33" s="125" t="s">
        <v>272</v>
      </c>
      <c r="U33" s="124" t="s">
        <v>263</v>
      </c>
      <c r="V33" s="127" t="s">
        <v>264</v>
      </c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  <c r="AV33" s="114"/>
      <c r="AW33" s="114"/>
      <c r="AX33" s="114"/>
      <c r="AY33" s="114"/>
    </row>
    <row r="34" spans="1:51" x14ac:dyDescent="0.15">
      <c r="A34" s="131" t="str">
        <f>'SEQ Apr 2020'!K20</f>
        <v>AGL</v>
      </c>
      <c r="B34" s="132" t="str">
        <f>'SEQ Apr 2020'!L20</f>
        <v>Business Essentials Saver</v>
      </c>
      <c r="C34" s="133">
        <f>IF('SEQ Apr 2020'!BP20=0,91*'SEQ Apr 2020'!M20/100,(91*'SEQ Apr 2020'!M20/100)+'SEQ Apr 2020'!BP20/4)</f>
        <v>102.42463636363637</v>
      </c>
      <c r="D34" s="133">
        <f>IF('SEQ Apr 2020'!O20="",$C$29*$C$30*'SEQ Apr 2020'!N20/100,IF($C$29*$C$30&gt;='SEQ Apr 2020'!P20,('SEQ Apr 2020'!P20*'SEQ Apr 2020'!N20/100),($C$29*$C$30*'SEQ Apr 2020'!N20/100)))</f>
        <v>734.68181818181813</v>
      </c>
      <c r="E34" s="133">
        <f>IF(AND('SEQ Apr 2020'!R20&gt;0,'SEQ Apr 2020'!T20&gt;0),IF(($C$29*$C$30&lt;'SEQ Apr 2020'!T20),(0),($C$29*$C$30-'SEQ Apr 2020'!T20)*'SEQ Apr 2020'!U20/100),IF(AND('SEQ Apr 2020'!R20&gt;0,'SEQ Apr 2020'!T20=""),IF(($C$29*$C$30&lt;'SEQ Apr 2020'!R20+'SEQ Apr 2020'!P20),(0),(($C$29*$C$30-('SEQ Apr 2020'!R20+'SEQ Apr 2020'!P20))*'SEQ Apr 2020'!S20/100)),IF(AND('SEQ Apr 2020'!P20&gt;0,'SEQ Apr 2020'!R20=""&gt;0),IF(($C$29*$C$30&lt;'SEQ Apr 2020'!P20),(0),($C$29*$C$30-'SEQ Apr 2020'!P20)*'SEQ Apr 2020'!Q20/100),0)))</f>
        <v>0</v>
      </c>
      <c r="F34" s="134">
        <f>($C$29*$C$31)*'SEQ Apr 2020'!AF20/100</f>
        <v>212.9999985</v>
      </c>
      <c r="G34" s="135">
        <f>SUM(C34:F34)</f>
        <v>1050.1064530454546</v>
      </c>
      <c r="H34" s="239">
        <f>(G34-C34)*4</f>
        <v>3790.7272667272728</v>
      </c>
      <c r="I34" s="239">
        <f t="shared" ref="I34:I50" si="10">G34*4</f>
        <v>4200.4258121818184</v>
      </c>
      <c r="J34" s="136">
        <f>I34*1.1</f>
        <v>4620.4683934000004</v>
      </c>
      <c r="K34" s="137">
        <f>'SEQ Apr 2020'!BB20</f>
        <v>0</v>
      </c>
      <c r="L34" s="137">
        <f>'SEQ Apr 2020'!BC20</f>
        <v>0</v>
      </c>
      <c r="M34" s="137">
        <f>'SEQ Apr 2020'!BD20</f>
        <v>0</v>
      </c>
      <c r="N34" s="137">
        <f>'SEQ Apr 2020'!BE20</f>
        <v>0</v>
      </c>
      <c r="O34" s="144" t="str">
        <f>IF(SUM(K34:N34)=0,"No discount",IF(K34&gt;0,"Guaranteed off bill",IF(L34&gt;0,"Guaranteed off usage",IF(M34&gt;0,"Pay-on-time off bill","Pay-on-time off usage"))))</f>
        <v>No discount</v>
      </c>
      <c r="P34" s="226" t="str">
        <f>IF(OR(A34="Origin Energy",A34="Red Energy",A34="Powershop"),"Inclusive","Exclusive")</f>
        <v>Exclusive</v>
      </c>
      <c r="Q34" s="240">
        <f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4200.4258121818184</v>
      </c>
      <c r="R34" s="240">
        <f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4200.4258121818184</v>
      </c>
      <c r="S34" s="136">
        <f>Q34*1.1</f>
        <v>4620.4683934000004</v>
      </c>
      <c r="T34" s="136">
        <f>R34*1.1</f>
        <v>4620.4683934000004</v>
      </c>
      <c r="U34" s="160">
        <f>'SEQ Apr 2020'!BL20</f>
        <v>0</v>
      </c>
      <c r="V34" s="161" t="str">
        <f>'SEQ Apr 2020'!BM20</f>
        <v>n</v>
      </c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</row>
    <row r="35" spans="1:51" x14ac:dyDescent="0.15">
      <c r="A35" s="131" t="str">
        <f>'SEQ Apr 2020'!K21</f>
        <v>Click Energy</v>
      </c>
      <c r="B35" s="132" t="str">
        <f>'SEQ Apr 2020'!L21</f>
        <v>Click Business Start</v>
      </c>
      <c r="C35" s="133">
        <f>IF('SEQ Apr 2020'!BP21=0,91*'SEQ Apr 2020'!M21/100,(91*'SEQ Apr 2020'!M21/100)+'SEQ Apr 2020'!BP21/4)</f>
        <v>115.65272727272728</v>
      </c>
      <c r="D35" s="133">
        <f>IF('SEQ Apr 2020'!O21="",$C$29*$C$30*'SEQ Apr 2020'!N21/100,IF($C$29*$C$30&gt;='SEQ Apr 2020'!P21,('SEQ Apr 2020'!P21*'SEQ Apr 2020'!N21/100),($C$29*$C$30*'SEQ Apr 2020'!N21/100)))</f>
        <v>771.90909090909088</v>
      </c>
      <c r="E35" s="133">
        <f>IF(AND('SEQ Apr 2020'!R21&gt;0,'SEQ Apr 2020'!T21&gt;0),IF(($C$29*$C$30&lt;'SEQ Apr 2020'!T21),(0),($C$29*$C$30-'SEQ Apr 2020'!T21)*'SEQ Apr 2020'!U21/100),IF(AND('SEQ Apr 2020'!R21&gt;0,'SEQ Apr 2020'!T21=""),IF(($C$29*$C$30&lt;'SEQ Apr 2020'!R21+'SEQ Apr 2020'!P21),(0),(($C$29*$C$30-('SEQ Apr 2020'!R21+'SEQ Apr 2020'!P21))*'SEQ Apr 2020'!S21/100)),IF(AND('SEQ Apr 2020'!P21&gt;0,'SEQ Apr 2020'!R21=""&gt;0),IF(($C$29*$C$30&lt;'SEQ Apr 2020'!P21),(0),($C$29*$C$30-'SEQ Apr 2020'!P21)*'SEQ Apr 2020'!Q21/100),0)))</f>
        <v>0</v>
      </c>
      <c r="F35" s="134">
        <f>($C$29*$C$31)*'SEQ Apr 2020'!AF21/100</f>
        <v>260.9999985</v>
      </c>
      <c r="G35" s="135">
        <f t="shared" ref="G35:G50" si="11">SUM(C35:F35)</f>
        <v>1148.5618166818181</v>
      </c>
      <c r="H35" s="239">
        <f t="shared" ref="H35:H50" si="12">(G35-C35)*4</f>
        <v>4131.6363576363628</v>
      </c>
      <c r="I35" s="239">
        <f t="shared" si="10"/>
        <v>4594.2472667272723</v>
      </c>
      <c r="J35" s="136">
        <f t="shared" ref="J35:J50" si="13">I35*1.1</f>
        <v>5053.6719934000002</v>
      </c>
      <c r="K35" s="137">
        <f>'SEQ Apr 2020'!BB21</f>
        <v>0</v>
      </c>
      <c r="L35" s="137">
        <f>'SEQ Apr 2020'!BC21</f>
        <v>0</v>
      </c>
      <c r="M35" s="137">
        <f>'SEQ Apr 2020'!BD21</f>
        <v>0</v>
      </c>
      <c r="N35" s="137">
        <f>'SEQ Apr 2020'!BE21</f>
        <v>0</v>
      </c>
      <c r="O35" s="144" t="str">
        <f t="shared" ref="O35:O50" si="14">IF(SUM(K35:N35)=0,"No discount",IF(K35&gt;0,"Guaranteed off bill",IF(L35&gt;0,"Guaranteed off usage",IF(M35&gt;0,"Pay-on-time off bill","Pay-on-time off usage"))))</f>
        <v>No discount</v>
      </c>
      <c r="P35" s="226" t="str">
        <f t="shared" ref="P35:P50" si="15">IF(OR(A35="Origin Energy",A35="Red Energy",A35="Powershop"),"Inclusive","Exclusive")</f>
        <v>Exclusive</v>
      </c>
      <c r="Q35" s="240">
        <f t="shared" ref="Q35:Q50" si="16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4594.2472667272723</v>
      </c>
      <c r="R35" s="240">
        <f t="shared" ref="R35:R50" si="17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4594.2472667272723</v>
      </c>
      <c r="S35" s="136">
        <f t="shared" ref="S35:T50" si="18">Q35*1.1</f>
        <v>5053.6719934000002</v>
      </c>
      <c r="T35" s="136">
        <f t="shared" si="18"/>
        <v>5053.6719934000002</v>
      </c>
      <c r="U35" s="160">
        <f>'SEQ Apr 2020'!BL21</f>
        <v>0</v>
      </c>
      <c r="V35" s="161" t="str">
        <f>'SEQ Apr 2020'!BM21</f>
        <v>n</v>
      </c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</row>
    <row r="36" spans="1:51" x14ac:dyDescent="0.15">
      <c r="A36" s="131" t="str">
        <f>'SEQ Apr 2020'!K22</f>
        <v>Diamond Energy</v>
      </c>
      <c r="B36" s="132" t="str">
        <f>'SEQ Apr 2020'!L22</f>
        <v>Renewable Saver POT</v>
      </c>
      <c r="C36" s="133">
        <f>IF('SEQ Apr 2020'!BP22=0,91*'SEQ Apr 2020'!M22/100,(91*'SEQ Apr 2020'!M22/100)+'SEQ Apr 2020'!BP22/4)</f>
        <v>119.48299999999999</v>
      </c>
      <c r="D36" s="133">
        <f>IF('SEQ Apr 2020'!O22="",$C$29*$C$30*'SEQ Apr 2020'!N22/100,IF($C$29*$C$30&gt;='SEQ Apr 2020'!P22,('SEQ Apr 2020'!P22*'SEQ Apr 2020'!N22/100),($C$29*$C$30*'SEQ Apr 2020'!N22/100)))</f>
        <v>854.63636363636351</v>
      </c>
      <c r="E36" s="133">
        <f>IF(AND('SEQ Apr 2020'!R22&gt;0,'SEQ Apr 2020'!T22&gt;0),IF(($C$29*$C$30&lt;'SEQ Apr 2020'!T22),(0),($C$29*$C$30-'SEQ Apr 2020'!T22)*'SEQ Apr 2020'!U22/100),IF(AND('SEQ Apr 2020'!R22&gt;0,'SEQ Apr 2020'!T22=""),IF(($C$29*$C$30&lt;'SEQ Apr 2020'!R22+'SEQ Apr 2020'!P22),(0),(($C$29*$C$30-('SEQ Apr 2020'!R22+'SEQ Apr 2020'!P22))*'SEQ Apr 2020'!S22/100)),IF(AND('SEQ Apr 2020'!P22&gt;0,'SEQ Apr 2020'!R22=""&gt;0),IF(($C$29*$C$30&lt;'SEQ Apr 2020'!P22),(0),($C$29*$C$30-'SEQ Apr 2020'!P22)*'SEQ Apr 2020'!Q22/100),0)))</f>
        <v>0</v>
      </c>
      <c r="F36" s="134">
        <f>($C$29*$C$31)*'SEQ Apr 2020'!AF22/100</f>
        <v>249.81818181818181</v>
      </c>
      <c r="G36" s="135">
        <f t="shared" si="11"/>
        <v>1223.9375454545452</v>
      </c>
      <c r="H36" s="239">
        <f t="shared" si="12"/>
        <v>4417.8181818181811</v>
      </c>
      <c r="I36" s="239">
        <f t="shared" si="10"/>
        <v>4895.7501818181809</v>
      </c>
      <c r="J36" s="136">
        <f t="shared" si="13"/>
        <v>5385.3251999999993</v>
      </c>
      <c r="K36" s="137">
        <f>'SEQ Apr 2020'!BB22</f>
        <v>0</v>
      </c>
      <c r="L36" s="137">
        <f>'SEQ Apr 2020'!BC22</f>
        <v>0</v>
      </c>
      <c r="M36" s="137">
        <f>'SEQ Apr 2020'!BD22</f>
        <v>7</v>
      </c>
      <c r="N36" s="137">
        <f>'SEQ Apr 2020'!BE22</f>
        <v>0</v>
      </c>
      <c r="O36" s="144" t="str">
        <f t="shared" si="14"/>
        <v>Pay-on-time off bill</v>
      </c>
      <c r="P36" s="226" t="str">
        <f t="shared" si="15"/>
        <v>Exclusive</v>
      </c>
      <c r="Q36" s="240">
        <f t="shared" si="16"/>
        <v>4895.7501818181809</v>
      </c>
      <c r="R36" s="240">
        <f t="shared" si="17"/>
        <v>4553.0476690909081</v>
      </c>
      <c r="S36" s="136">
        <f t="shared" si="18"/>
        <v>5385.3251999999993</v>
      </c>
      <c r="T36" s="136">
        <f t="shared" si="18"/>
        <v>5008.3524359999992</v>
      </c>
      <c r="U36" s="160">
        <f>'SEQ Apr 2020'!BL22</f>
        <v>0</v>
      </c>
      <c r="V36" s="161" t="str">
        <f>'SEQ Apr 2020'!BM22</f>
        <v>n</v>
      </c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14"/>
      <c r="AW36" s="114"/>
      <c r="AX36" s="114"/>
      <c r="AY36" s="114"/>
    </row>
    <row r="37" spans="1:51" x14ac:dyDescent="0.15">
      <c r="A37" s="131" t="str">
        <f>'SEQ Apr 2020'!K23</f>
        <v>EnergyAustralia</v>
      </c>
      <c r="B37" s="132" t="str">
        <f>'SEQ Apr 2020'!L23</f>
        <v>Total Plan</v>
      </c>
      <c r="C37" s="133">
        <f>IF('SEQ Apr 2020'!BP23=0,91*'SEQ Apr 2020'!M23/100,(91*'SEQ Apr 2020'!M23/100)+'SEQ Apr 2020'!BP23/4)</f>
        <v>107.38</v>
      </c>
      <c r="D37" s="133">
        <f>IF('SEQ Apr 2020'!O23="",$C$29*$C$30*'SEQ Apr 2020'!N23/100,IF($C$29*$C$30&gt;='SEQ Apr 2020'!P23,('SEQ Apr 2020'!P23*'SEQ Apr 2020'!N23/100),($C$29*$C$30*'SEQ Apr 2020'!N23/100)))</f>
        <v>885.18181818181813</v>
      </c>
      <c r="E37" s="133">
        <f>IF(AND('SEQ Apr 2020'!R23&gt;0,'SEQ Apr 2020'!T23&gt;0),IF(($C$29*$C$30&lt;'SEQ Apr 2020'!T23),(0),($C$29*$C$30-'SEQ Apr 2020'!T23)*'SEQ Apr 2020'!U23/100),IF(AND('SEQ Apr 2020'!R23&gt;0,'SEQ Apr 2020'!T23=""),IF(($C$29*$C$30&lt;'SEQ Apr 2020'!R23+'SEQ Apr 2020'!P23),(0),(($C$29*$C$30-('SEQ Apr 2020'!R23+'SEQ Apr 2020'!P23))*'SEQ Apr 2020'!S23/100)),IF(AND('SEQ Apr 2020'!P23&gt;0,'SEQ Apr 2020'!R23=""&gt;0),IF(($C$29*$C$30&lt;'SEQ Apr 2020'!P23),(0),($C$29*$C$30-'SEQ Apr 2020'!P23)*'SEQ Apr 2020'!Q23/100),0)))</f>
        <v>0</v>
      </c>
      <c r="F37" s="134">
        <f>($C$29*$C$31)*'SEQ Apr 2020'!AF23/100</f>
        <v>233.99999864999998</v>
      </c>
      <c r="G37" s="135">
        <f t="shared" si="11"/>
        <v>1226.5618168318181</v>
      </c>
      <c r="H37" s="239">
        <f t="shared" si="12"/>
        <v>4476.7272673272728</v>
      </c>
      <c r="I37" s="239">
        <f t="shared" si="10"/>
        <v>4906.2472673272723</v>
      </c>
      <c r="J37" s="136">
        <f t="shared" si="13"/>
        <v>5396.8719940600004</v>
      </c>
      <c r="K37" s="137">
        <f>'SEQ Apr 2020'!BB23</f>
        <v>13</v>
      </c>
      <c r="L37" s="137">
        <f>'SEQ Apr 2020'!BC23</f>
        <v>0</v>
      </c>
      <c r="M37" s="137">
        <f>'SEQ Apr 2020'!BD23</f>
        <v>0</v>
      </c>
      <c r="N37" s="137">
        <f>'SEQ Apr 2020'!BE23</f>
        <v>0</v>
      </c>
      <c r="O37" s="144" t="str">
        <f t="shared" si="14"/>
        <v>Guaranteed off bill</v>
      </c>
      <c r="P37" s="226" t="str">
        <f t="shared" si="15"/>
        <v>Exclusive</v>
      </c>
      <c r="Q37" s="240">
        <f t="shared" si="16"/>
        <v>4268.4351225747268</v>
      </c>
      <c r="R37" s="240">
        <f t="shared" si="17"/>
        <v>4268.4351225747268</v>
      </c>
      <c r="S37" s="136">
        <f t="shared" si="18"/>
        <v>4695.2786348321997</v>
      </c>
      <c r="T37" s="136">
        <f t="shared" si="18"/>
        <v>4695.2786348321997</v>
      </c>
      <c r="U37" s="160">
        <f>'SEQ Apr 2020'!BL23</f>
        <v>0</v>
      </c>
      <c r="V37" s="161" t="str">
        <f>'SEQ Apr 2020'!BM23</f>
        <v>n</v>
      </c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  <c r="AV37" s="114"/>
      <c r="AW37" s="114"/>
      <c r="AX37" s="114"/>
      <c r="AY37" s="114"/>
    </row>
    <row r="38" spans="1:51" x14ac:dyDescent="0.15">
      <c r="A38" s="131" t="str">
        <f>'SEQ Apr 2020'!K24</f>
        <v>Origin Energy</v>
      </c>
      <c r="B38" s="132" t="str">
        <f>'SEQ Apr 2020'!L24</f>
        <v xml:space="preserve">Flexi </v>
      </c>
      <c r="C38" s="133">
        <f>IF('SEQ Apr 2020'!BP24=0,91*'SEQ Apr 2020'!M24/100,(91*'SEQ Apr 2020'!M24/100)+'SEQ Apr 2020'!BP24/4)</f>
        <v>113.47699999999998</v>
      </c>
      <c r="D38" s="133">
        <f>IF('SEQ Apr 2020'!O24="",$C$29*$C$30*'SEQ Apr 2020'!N24/100,IF($C$29*$C$30&gt;='SEQ Apr 2020'!P24,('SEQ Apr 2020'!P24*'SEQ Apr 2020'!N24/100),($C$29*$C$30*'SEQ Apr 2020'!N24/100)))</f>
        <v>880.72727272727263</v>
      </c>
      <c r="E38" s="133">
        <f>IF(AND('SEQ Apr 2020'!R24&gt;0,'SEQ Apr 2020'!T24&gt;0),IF(($C$29*$C$30&lt;'SEQ Apr 2020'!T24),(0),($C$29*$C$30-'SEQ Apr 2020'!T24)*'SEQ Apr 2020'!U24/100),IF(AND('SEQ Apr 2020'!R24&gt;0,'SEQ Apr 2020'!T24=""),IF(($C$29*$C$30&lt;'SEQ Apr 2020'!R24+'SEQ Apr 2020'!P24),(0),(($C$29*$C$30-('SEQ Apr 2020'!R24+'SEQ Apr 2020'!P24))*'SEQ Apr 2020'!S24/100)),IF(AND('SEQ Apr 2020'!P24&gt;0,'SEQ Apr 2020'!R24=""&gt;0),IF(($C$29*$C$30&lt;'SEQ Apr 2020'!P24),(0),($C$29*$C$30-'SEQ Apr 2020'!P24)*'SEQ Apr 2020'!Q24/100),0)))</f>
        <v>0</v>
      </c>
      <c r="F38" s="134">
        <f>($C$29*$C$31)*'SEQ Apr 2020'!AF24/100</f>
        <v>284.31818181818181</v>
      </c>
      <c r="G38" s="135">
        <f t="shared" si="11"/>
        <v>1278.5224545454544</v>
      </c>
      <c r="H38" s="239">
        <f t="shared" si="12"/>
        <v>4660.181818181818</v>
      </c>
      <c r="I38" s="239">
        <f t="shared" si="10"/>
        <v>5114.0898181818175</v>
      </c>
      <c r="J38" s="136">
        <f t="shared" si="13"/>
        <v>5625.4987999999994</v>
      </c>
      <c r="K38" s="137">
        <f>'SEQ Apr 2020'!BB24</f>
        <v>12</v>
      </c>
      <c r="L38" s="137">
        <f>'SEQ Apr 2020'!BC24</f>
        <v>0</v>
      </c>
      <c r="M38" s="137">
        <f>'SEQ Apr 2020'!BD24</f>
        <v>0</v>
      </c>
      <c r="N38" s="137">
        <f>'SEQ Apr 2020'!BE24</f>
        <v>0</v>
      </c>
      <c r="O38" s="144" t="str">
        <f t="shared" si="14"/>
        <v>Guaranteed off bill</v>
      </c>
      <c r="P38" s="226" t="str">
        <f t="shared" si="15"/>
        <v>Inclusive</v>
      </c>
      <c r="Q38" s="240">
        <f t="shared" si="16"/>
        <v>4500.3990399999993</v>
      </c>
      <c r="R38" s="240">
        <f t="shared" si="17"/>
        <v>4500.3990399999993</v>
      </c>
      <c r="S38" s="136">
        <f t="shared" si="18"/>
        <v>4950.4389439999995</v>
      </c>
      <c r="T38" s="136">
        <f t="shared" si="18"/>
        <v>4950.4389439999995</v>
      </c>
      <c r="U38" s="160">
        <f>'SEQ Apr 2020'!BL24</f>
        <v>0</v>
      </c>
      <c r="V38" s="161" t="str">
        <f>'SEQ Apr 2020'!BM24</f>
        <v>n</v>
      </c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14"/>
      <c r="AW38" s="114"/>
      <c r="AX38" s="114"/>
      <c r="AY38" s="114"/>
    </row>
    <row r="39" spans="1:51" x14ac:dyDescent="0.15">
      <c r="A39" s="131" t="str">
        <f>'SEQ Apr 2020'!K25</f>
        <v>Powerdirect</v>
      </c>
      <c r="B39" s="132" t="str">
        <f>'SEQ Apr 2020'!L25</f>
        <v>Discount Saver</v>
      </c>
      <c r="C39" s="133">
        <f>IF('SEQ Apr 2020'!BP25=0,91*'SEQ Apr 2020'!M25/100,(91*'SEQ Apr 2020'!M25/100)+'SEQ Apr 2020'!BP25/4)</f>
        <v>121.94</v>
      </c>
      <c r="D39" s="133">
        <f>IF('SEQ Apr 2020'!O25="",$C$29*$C$30*'SEQ Apr 2020'!N25/100,IF($C$29*$C$30&gt;='SEQ Apr 2020'!P25,('SEQ Apr 2020'!P25*'SEQ Apr 2020'!N25/100),($C$29*$C$30*'SEQ Apr 2020'!N25/100)))</f>
        <v>874.68181818181813</v>
      </c>
      <c r="E39" s="133">
        <f>IF(AND('SEQ Apr 2020'!R25&gt;0,'SEQ Apr 2020'!T25&gt;0),IF(($C$29*$C$30&lt;'SEQ Apr 2020'!T25),(0),($C$29*$C$30-'SEQ Apr 2020'!T25)*'SEQ Apr 2020'!U25/100),IF(AND('SEQ Apr 2020'!R25&gt;0,'SEQ Apr 2020'!T25=""),IF(($C$29*$C$30&lt;'SEQ Apr 2020'!R25+'SEQ Apr 2020'!P25),(0),(($C$29*$C$30-('SEQ Apr 2020'!R25+'SEQ Apr 2020'!P25))*'SEQ Apr 2020'!S25/100)),IF(AND('SEQ Apr 2020'!P25&gt;0,'SEQ Apr 2020'!R25=""&gt;0),IF(($C$29*$C$30&lt;'SEQ Apr 2020'!P25),(0),($C$29*$C$30-'SEQ Apr 2020'!P25)*'SEQ Apr 2020'!Q25/100),0)))</f>
        <v>0</v>
      </c>
      <c r="F39" s="134">
        <f>($C$29*$C$31)*'SEQ Apr 2020'!AF25/100</f>
        <v>252</v>
      </c>
      <c r="G39" s="135">
        <f t="shared" si="11"/>
        <v>1248.6218181818181</v>
      </c>
      <c r="H39" s="239">
        <f t="shared" si="12"/>
        <v>4506.7272727272721</v>
      </c>
      <c r="I39" s="239">
        <f t="shared" si="10"/>
        <v>4994.4872727272723</v>
      </c>
      <c r="J39" s="136">
        <f t="shared" si="13"/>
        <v>5493.9359999999997</v>
      </c>
      <c r="K39" s="137">
        <f>'SEQ Apr 2020'!BB25</f>
        <v>16</v>
      </c>
      <c r="L39" s="137">
        <f>'SEQ Apr 2020'!BC25</f>
        <v>0</v>
      </c>
      <c r="M39" s="137">
        <f>'SEQ Apr 2020'!BD25</f>
        <v>0</v>
      </c>
      <c r="N39" s="137">
        <f>'SEQ Apr 2020'!BE25</f>
        <v>0</v>
      </c>
      <c r="O39" s="144" t="str">
        <f t="shared" si="14"/>
        <v>Guaranteed off bill</v>
      </c>
      <c r="P39" s="226" t="str">
        <f t="shared" si="15"/>
        <v>Exclusive</v>
      </c>
      <c r="Q39" s="240">
        <f t="shared" si="16"/>
        <v>4195.3693090909092</v>
      </c>
      <c r="R39" s="240">
        <f t="shared" si="17"/>
        <v>4195.3693090909092</v>
      </c>
      <c r="S39" s="136">
        <f t="shared" si="18"/>
        <v>4614.9062400000003</v>
      </c>
      <c r="T39" s="136">
        <f t="shared" si="18"/>
        <v>4614.9062400000003</v>
      </c>
      <c r="U39" s="160">
        <f>'SEQ Apr 2020'!BL25</f>
        <v>0</v>
      </c>
      <c r="V39" s="161" t="str">
        <f>'SEQ Apr 2020'!BM25</f>
        <v>n</v>
      </c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  <c r="AV39" s="114"/>
      <c r="AW39" s="114"/>
      <c r="AX39" s="114"/>
      <c r="AY39" s="114"/>
    </row>
    <row r="40" spans="1:51" x14ac:dyDescent="0.15">
      <c r="A40" s="131" t="str">
        <f>'SEQ Apr 2020'!K26</f>
        <v>Powershop</v>
      </c>
      <c r="B40" s="132" t="str">
        <f>'SEQ Apr 2020'!L26</f>
        <v>Shopper with Mega Pack</v>
      </c>
      <c r="C40" s="133">
        <f>IF('SEQ Apr 2020'!BP26=0,91*'SEQ Apr 2020'!M26/100,(91*'SEQ Apr 2020'!M26/100)+'SEQ Apr 2020'!BP26/4)</f>
        <v>129.03799999999998</v>
      </c>
      <c r="D40" s="133">
        <f>IF('SEQ Apr 2020'!O26="",$C$29*$C$30*'SEQ Apr 2020'!N26/100,IF($C$29*$C$30&gt;='SEQ Apr 2020'!P26,('SEQ Apr 2020'!P26*'SEQ Apr 2020'!N26/100),($C$29*$C$30*'SEQ Apr 2020'!N26/100)))</f>
        <v>848.05</v>
      </c>
      <c r="E40" s="133">
        <f>IF(AND('SEQ Apr 2020'!R26&gt;0,'SEQ Apr 2020'!T26&gt;0),IF(($C$29*$C$30&lt;'SEQ Apr 2020'!T26),(0),($C$29*$C$30-'SEQ Apr 2020'!T26)*'SEQ Apr 2020'!U26/100),IF(AND('SEQ Apr 2020'!R26&gt;0,'SEQ Apr 2020'!T26=""),IF(($C$29*$C$30&lt;'SEQ Apr 2020'!R26+'SEQ Apr 2020'!P26),(0),(($C$29*$C$30-('SEQ Apr 2020'!R26+'SEQ Apr 2020'!P26))*'SEQ Apr 2020'!S26/100)),IF(AND('SEQ Apr 2020'!P26&gt;0,'SEQ Apr 2020'!R26=""&gt;0),IF(($C$29*$C$30&lt;'SEQ Apr 2020'!P26),(0),($C$29*$C$30-'SEQ Apr 2020'!P26)*'SEQ Apr 2020'!Q26/100),0)))</f>
        <v>0</v>
      </c>
      <c r="F40" s="134">
        <f>($C$29*$C$31)*'SEQ Apr 2020'!AF26/100</f>
        <v>280.5</v>
      </c>
      <c r="G40" s="135">
        <f t="shared" si="11"/>
        <v>1257.588</v>
      </c>
      <c r="H40" s="239">
        <f t="shared" si="12"/>
        <v>4514.2</v>
      </c>
      <c r="I40" s="239">
        <f t="shared" si="10"/>
        <v>5030.3519999999999</v>
      </c>
      <c r="J40" s="136">
        <f t="shared" si="13"/>
        <v>5533.3872000000001</v>
      </c>
      <c r="K40" s="137">
        <f>'SEQ Apr 2020'!BB26</f>
        <v>0</v>
      </c>
      <c r="L40" s="137">
        <f>'SEQ Apr 2020'!BC26</f>
        <v>0</v>
      </c>
      <c r="M40" s="137">
        <f>'SEQ Apr 2020'!BD26</f>
        <v>15</v>
      </c>
      <c r="N40" s="137">
        <f>'SEQ Apr 2020'!BE26</f>
        <v>0</v>
      </c>
      <c r="O40" s="144" t="str">
        <f t="shared" si="14"/>
        <v>Pay-on-time off bill</v>
      </c>
      <c r="P40" s="226" t="str">
        <f t="shared" si="15"/>
        <v>Inclusive</v>
      </c>
      <c r="Q40" s="240">
        <f t="shared" si="16"/>
        <v>5030.3519999999999</v>
      </c>
      <c r="R40" s="240">
        <f t="shared" si="17"/>
        <v>4275.7991999999995</v>
      </c>
      <c r="S40" s="136">
        <f t="shared" si="18"/>
        <v>5533.3872000000001</v>
      </c>
      <c r="T40" s="136">
        <f t="shared" si="18"/>
        <v>4703.3791199999996</v>
      </c>
      <c r="U40" s="160">
        <f>'SEQ Apr 2020'!BL26</f>
        <v>0</v>
      </c>
      <c r="V40" s="161" t="str">
        <f>'SEQ Apr 2020'!BM26</f>
        <v>n</v>
      </c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</row>
    <row r="41" spans="1:51" x14ac:dyDescent="0.15">
      <c r="A41" s="131" t="str">
        <f>'SEQ Apr 2020'!K27</f>
        <v>Energy Locals</v>
      </c>
      <c r="B41" s="132" t="str">
        <f>'SEQ Apr 2020'!L27</f>
        <v>Business Member</v>
      </c>
      <c r="C41" s="133">
        <f>IF('SEQ Apr 2020'!BP27=0,91*'SEQ Apr 2020'!M27/100,(91*'SEQ Apr 2020'!M27/100)+'SEQ Apr 2020'!BP27/4)</f>
        <v>158.83159090909089</v>
      </c>
      <c r="D41" s="133">
        <f>IF('SEQ Apr 2020'!O27="",$C$29*$C$30*'SEQ Apr 2020'!N27/100,IF($C$29*$C$30&gt;='SEQ Apr 2020'!P27,('SEQ Apr 2020'!P27*'SEQ Apr 2020'!N27/100),($C$29*$C$30*'SEQ Apr 2020'!N27/100)))</f>
        <v>731.81818181818176</v>
      </c>
      <c r="E41" s="133">
        <f>IF(AND('SEQ Apr 2020'!R27&gt;0,'SEQ Apr 2020'!T27&gt;0),IF(($C$29*$C$30&lt;'SEQ Apr 2020'!T27),(0),($C$29*$C$30-'SEQ Apr 2020'!T27)*'SEQ Apr 2020'!U27/100),IF(AND('SEQ Apr 2020'!R27&gt;0,'SEQ Apr 2020'!T27=""),IF(($C$29*$C$30&lt;'SEQ Apr 2020'!R27+'SEQ Apr 2020'!P27),(0),(($C$29*$C$30-('SEQ Apr 2020'!R27+'SEQ Apr 2020'!P27))*'SEQ Apr 2020'!S27/100)),IF(AND('SEQ Apr 2020'!P27&gt;0,'SEQ Apr 2020'!R27=""&gt;0),IF(($C$29*$C$30&lt;'SEQ Apr 2020'!P27),(0),($C$29*$C$30-'SEQ Apr 2020'!P27)*'SEQ Apr 2020'!Q27/100),0)))</f>
        <v>0</v>
      </c>
      <c r="F41" s="134">
        <f>($C$29*$C$31)*'SEQ Apr 2020'!AF27/100</f>
        <v>272.72727272727269</v>
      </c>
      <c r="G41" s="135">
        <f t="shared" si="11"/>
        <v>1163.3770454545454</v>
      </c>
      <c r="H41" s="239">
        <f t="shared" si="12"/>
        <v>4018.181818181818</v>
      </c>
      <c r="I41" s="239">
        <f t="shared" si="10"/>
        <v>4653.5081818181816</v>
      </c>
      <c r="J41" s="136">
        <f t="shared" si="13"/>
        <v>5118.8590000000004</v>
      </c>
      <c r="K41" s="137">
        <f>'SEQ Apr 2020'!BB27</f>
        <v>0</v>
      </c>
      <c r="L41" s="137">
        <f>'SEQ Apr 2020'!BC27</f>
        <v>0</v>
      </c>
      <c r="M41" s="137">
        <f>'SEQ Apr 2020'!BD27</f>
        <v>0</v>
      </c>
      <c r="N41" s="137">
        <f>'SEQ Apr 2020'!BE27</f>
        <v>0</v>
      </c>
      <c r="O41" s="144" t="str">
        <f t="shared" si="14"/>
        <v>No discount</v>
      </c>
      <c r="P41" s="226" t="str">
        <f t="shared" si="15"/>
        <v>Exclusive</v>
      </c>
      <c r="Q41" s="240">
        <f t="shared" si="16"/>
        <v>4653.5081818181816</v>
      </c>
      <c r="R41" s="240">
        <f t="shared" si="17"/>
        <v>4653.5081818181816</v>
      </c>
      <c r="S41" s="136">
        <f t="shared" si="18"/>
        <v>5118.8590000000004</v>
      </c>
      <c r="T41" s="136">
        <f t="shared" si="18"/>
        <v>5118.8590000000004</v>
      </c>
      <c r="U41" s="160">
        <f>'SEQ Apr 2020'!BL27</f>
        <v>0</v>
      </c>
      <c r="V41" s="161" t="str">
        <f>'SEQ Apr 2020'!BM27</f>
        <v>n</v>
      </c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</row>
    <row r="42" spans="1:51" x14ac:dyDescent="0.15">
      <c r="A42" s="131" t="str">
        <f>'SEQ Apr 2020'!K28</f>
        <v>Simply Energy</v>
      </c>
      <c r="B42" s="132" t="str">
        <f>'SEQ Apr 2020'!L28</f>
        <v>Business Plus</v>
      </c>
      <c r="C42" s="133">
        <f>IF('SEQ Apr 2020'!BP28=0,91*'SEQ Apr 2020'!M28/100,(91*'SEQ Apr 2020'!M28/100)+'SEQ Apr 2020'!BP28/4)</f>
        <v>120.31027272727273</v>
      </c>
      <c r="D42" s="133">
        <f>IF('SEQ Apr 2020'!O28="",$C$29*$C$30*'SEQ Apr 2020'!N28/100,IF($C$29*$C$30&gt;='SEQ Apr 2020'!P28,('SEQ Apr 2020'!P28*'SEQ Apr 2020'!N28/100),($C$29*$C$30*'SEQ Apr 2020'!N28/100)))</f>
        <v>749.63636363636351</v>
      </c>
      <c r="E42" s="133">
        <f>IF(AND('SEQ Apr 2020'!R28&gt;0,'SEQ Apr 2020'!T28&gt;0),IF(($C$29*$C$30&lt;'SEQ Apr 2020'!T28),(0),($C$29*$C$30-'SEQ Apr 2020'!T28)*'SEQ Apr 2020'!U28/100),IF(AND('SEQ Apr 2020'!R28&gt;0,'SEQ Apr 2020'!T28=""),IF(($C$29*$C$30&lt;'SEQ Apr 2020'!R28+'SEQ Apr 2020'!P28),(0),(($C$29*$C$30-('SEQ Apr 2020'!R28+'SEQ Apr 2020'!P28))*'SEQ Apr 2020'!S28/100)),IF(AND('SEQ Apr 2020'!P28&gt;0,'SEQ Apr 2020'!R28=""&gt;0),IF(($C$29*$C$30&lt;'SEQ Apr 2020'!P28),(0),($C$29*$C$30-'SEQ Apr 2020'!P28)*'SEQ Apr 2020'!Q28/100),0)))</f>
        <v>0</v>
      </c>
      <c r="F42" s="134">
        <f>($C$29*$C$31)*'SEQ Apr 2020'!AF28/100</f>
        <v>257.04545454545456</v>
      </c>
      <c r="G42" s="135">
        <f t="shared" si="11"/>
        <v>1126.9920909090908</v>
      </c>
      <c r="H42" s="239">
        <f t="shared" si="12"/>
        <v>4026.7272727272725</v>
      </c>
      <c r="I42" s="239">
        <f t="shared" si="10"/>
        <v>4507.9683636363634</v>
      </c>
      <c r="J42" s="136">
        <f t="shared" si="13"/>
        <v>4958.7651999999998</v>
      </c>
      <c r="K42" s="137">
        <f>'SEQ Apr 2020'!BB28</f>
        <v>0</v>
      </c>
      <c r="L42" s="137">
        <f>'SEQ Apr 2020'!BC28</f>
        <v>0</v>
      </c>
      <c r="M42" s="137">
        <f>'SEQ Apr 2020'!BD28</f>
        <v>0</v>
      </c>
      <c r="N42" s="137">
        <f>'SEQ Apr 2020'!BE28</f>
        <v>0</v>
      </c>
      <c r="O42" s="144" t="str">
        <f t="shared" si="14"/>
        <v>No discount</v>
      </c>
      <c r="P42" s="226" t="str">
        <f t="shared" si="15"/>
        <v>Exclusive</v>
      </c>
      <c r="Q42" s="240">
        <f t="shared" si="16"/>
        <v>4507.9683636363634</v>
      </c>
      <c r="R42" s="240">
        <f t="shared" si="17"/>
        <v>4507.9683636363634</v>
      </c>
      <c r="S42" s="136">
        <f t="shared" si="18"/>
        <v>4958.7651999999998</v>
      </c>
      <c r="T42" s="136">
        <f t="shared" si="18"/>
        <v>4958.7651999999998</v>
      </c>
      <c r="U42" s="160">
        <f>'SEQ Apr 2020'!BL28</f>
        <v>0</v>
      </c>
      <c r="V42" s="161" t="str">
        <f>'SEQ Apr 2020'!BM28</f>
        <v>n</v>
      </c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14"/>
      <c r="AW42" s="114"/>
      <c r="AX42" s="114"/>
      <c r="AY42" s="114"/>
    </row>
    <row r="43" spans="1:51" x14ac:dyDescent="0.15">
      <c r="A43" s="131" t="str">
        <f>'SEQ Apr 2020'!K29</f>
        <v>Alinta Energy</v>
      </c>
      <c r="B43" s="132" t="str">
        <f>'SEQ Apr 2020'!L29</f>
        <v>Business Advantage</v>
      </c>
      <c r="C43" s="133">
        <f>IF('SEQ Apr 2020'!BP29=0,91*'SEQ Apr 2020'!M29/100,(91*'SEQ Apr 2020'!M29/100)+'SEQ Apr 2020'!BP29/4)</f>
        <v>119.84699999999999</v>
      </c>
      <c r="D43" s="133">
        <f>IF('SEQ Apr 2020'!O29="",$C$29*$C$30*'SEQ Apr 2020'!N29/100,IF($C$29*$C$30&gt;='SEQ Apr 2020'!P29,('SEQ Apr 2020'!P29*'SEQ Apr 2020'!N29/100),($C$29*$C$30*'SEQ Apr 2020'!N29/100)))</f>
        <v>754.40909090909088</v>
      </c>
      <c r="E43" s="133">
        <f>IF(AND('SEQ Apr 2020'!R29&gt;0,'SEQ Apr 2020'!T29&gt;0),IF(($C$29*$C$30&lt;'SEQ Apr 2020'!T29),(0),($C$29*$C$30-'SEQ Apr 2020'!T29)*'SEQ Apr 2020'!U29/100),IF(AND('SEQ Apr 2020'!R29&gt;0,'SEQ Apr 2020'!T29=""),IF(($C$29*$C$30&lt;'SEQ Apr 2020'!R29+'SEQ Apr 2020'!P29),(0),(($C$29*$C$30-('SEQ Apr 2020'!R29+'SEQ Apr 2020'!P29))*'SEQ Apr 2020'!S29/100)),IF(AND('SEQ Apr 2020'!P29&gt;0,'SEQ Apr 2020'!R29=""&gt;0),IF(($C$29*$C$30&lt;'SEQ Apr 2020'!P29),(0),($C$29*$C$30-'SEQ Apr 2020'!P29)*'SEQ Apr 2020'!Q29/100),0)))</f>
        <v>0</v>
      </c>
      <c r="F43" s="134">
        <f>($C$29*$C$31)*'SEQ Apr 2020'!AF29/100</f>
        <v>202.4999985</v>
      </c>
      <c r="G43" s="135">
        <f t="shared" si="11"/>
        <v>1076.7560894090909</v>
      </c>
      <c r="H43" s="239">
        <f t="shared" si="12"/>
        <v>3827.6363576363638</v>
      </c>
      <c r="I43" s="239">
        <f t="shared" si="10"/>
        <v>4307.0243576363637</v>
      </c>
      <c r="J43" s="136">
        <f t="shared" si="13"/>
        <v>4737.7267934000001</v>
      </c>
      <c r="K43" s="137">
        <f>'SEQ Apr 2020'!BB29</f>
        <v>0</v>
      </c>
      <c r="L43" s="137">
        <f>'SEQ Apr 2020'!BC29</f>
        <v>0</v>
      </c>
      <c r="M43" s="137">
        <f>'SEQ Apr 2020'!BD29</f>
        <v>0</v>
      </c>
      <c r="N43" s="137">
        <f>'SEQ Apr 2020'!BE29</f>
        <v>0</v>
      </c>
      <c r="O43" s="144" t="str">
        <f t="shared" si="14"/>
        <v>No discount</v>
      </c>
      <c r="P43" s="226" t="str">
        <f t="shared" si="15"/>
        <v>Exclusive</v>
      </c>
      <c r="Q43" s="240">
        <f t="shared" si="16"/>
        <v>4307.0243576363637</v>
      </c>
      <c r="R43" s="240">
        <f t="shared" si="17"/>
        <v>4307.0243576363637</v>
      </c>
      <c r="S43" s="136">
        <f t="shared" si="18"/>
        <v>4737.7267934000001</v>
      </c>
      <c r="T43" s="136">
        <f t="shared" si="18"/>
        <v>4737.7267934000001</v>
      </c>
      <c r="U43" s="160">
        <f>'SEQ Apr 2020'!BL29</f>
        <v>0</v>
      </c>
      <c r="V43" s="161" t="str">
        <f>'SEQ Apr 2020'!BM29</f>
        <v>n</v>
      </c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14"/>
      <c r="AW43" s="114"/>
      <c r="AX43" s="114"/>
      <c r="AY43" s="114"/>
    </row>
    <row r="44" spans="1:51" x14ac:dyDescent="0.15">
      <c r="A44" s="131" t="str">
        <f>'SEQ Apr 2020'!K30</f>
        <v>1st Energy</v>
      </c>
      <c r="B44" s="132" t="str">
        <f>'SEQ Apr 2020'!L30</f>
        <v>1st Saver</v>
      </c>
      <c r="C44" s="133">
        <f>IF('SEQ Apr 2020'!BP30=0,91*'SEQ Apr 2020'!M30/100,(91*'SEQ Apr 2020'!M30/100)+'SEQ Apr 2020'!BP30/4)</f>
        <v>140.13999999999999</v>
      </c>
      <c r="D44" s="133">
        <f>IF('SEQ Apr 2020'!O30="",$C$29*$C$30*'SEQ Apr 2020'!N30/100,IF($C$29*$C$30&gt;='SEQ Apr 2020'!P30,('SEQ Apr 2020'!P30*'SEQ Apr 2020'!N30/100),($C$29*$C$30*'SEQ Apr 2020'!N30/100)))</f>
        <v>406.30909090909086</v>
      </c>
      <c r="E44" s="133">
        <f>IF(AND('SEQ Apr 2020'!R30&gt;0,'SEQ Apr 2020'!T30&gt;0),IF(($C$29*$C$30&lt;'SEQ Apr 2020'!T30),(0),($C$29*$C$30-'SEQ Apr 2020'!T30)*'SEQ Apr 2020'!U30/100),IF(AND('SEQ Apr 2020'!R30&gt;0,'SEQ Apr 2020'!T30=""),IF(($C$29*$C$30&lt;'SEQ Apr 2020'!R30+'SEQ Apr 2020'!P30),(0),(($C$29*$C$30-('SEQ Apr 2020'!R30+'SEQ Apr 2020'!P30))*'SEQ Apr 2020'!S30/100)),IF(AND('SEQ Apr 2020'!P30&gt;0,'SEQ Apr 2020'!R30=""&gt;0),IF(($C$29*$C$30&lt;'SEQ Apr 2020'!P30),(0),($C$29*$C$30-'SEQ Apr 2020'!P30)*'SEQ Apr 2020'!Q30/100),0)))</f>
        <v>438.59999847</v>
      </c>
      <c r="F44" s="134">
        <f>($C$29*$C$31)*'SEQ Apr 2020'!AF30/100</f>
        <v>231.95454545454544</v>
      </c>
      <c r="G44" s="135">
        <f t="shared" si="11"/>
        <v>1217.0036348336364</v>
      </c>
      <c r="H44" s="239">
        <f t="shared" si="12"/>
        <v>4307.4545393345452</v>
      </c>
      <c r="I44" s="239">
        <f t="shared" si="10"/>
        <v>4868.0145393345456</v>
      </c>
      <c r="J44" s="136">
        <f t="shared" si="13"/>
        <v>5354.815993268001</v>
      </c>
      <c r="K44" s="137">
        <f>'SEQ Apr 2020'!BB30</f>
        <v>0</v>
      </c>
      <c r="L44" s="137">
        <f>'SEQ Apr 2020'!BC30</f>
        <v>0</v>
      </c>
      <c r="M44" s="137">
        <f>'SEQ Apr 2020'!BD30</f>
        <v>15</v>
      </c>
      <c r="N44" s="137">
        <f>'SEQ Apr 2020'!BE30</f>
        <v>0</v>
      </c>
      <c r="O44" s="144" t="str">
        <f t="shared" si="14"/>
        <v>Pay-on-time off bill</v>
      </c>
      <c r="P44" s="226" t="str">
        <f t="shared" si="15"/>
        <v>Exclusive</v>
      </c>
      <c r="Q44" s="240">
        <f t="shared" si="16"/>
        <v>4868.0145393345456</v>
      </c>
      <c r="R44" s="240">
        <f t="shared" si="17"/>
        <v>4137.8123584343639</v>
      </c>
      <c r="S44" s="136">
        <f t="shared" si="18"/>
        <v>5354.815993268001</v>
      </c>
      <c r="T44" s="136">
        <f t="shared" si="18"/>
        <v>4551.5935942778005</v>
      </c>
      <c r="U44" s="160">
        <f>'SEQ Apr 2020'!BL30</f>
        <v>0</v>
      </c>
      <c r="V44" s="161">
        <f>'SEQ Apr 2020'!BM30</f>
        <v>0</v>
      </c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</row>
    <row r="45" spans="1:51" x14ac:dyDescent="0.15">
      <c r="A45" s="131" t="str">
        <f>'SEQ Apr 2020'!K31</f>
        <v>Next Business Energy</v>
      </c>
      <c r="B45" s="132" t="str">
        <f>'SEQ Apr 2020'!L31</f>
        <v>Market offer</v>
      </c>
      <c r="C45" s="133">
        <f>IF('SEQ Apr 2020'!BP31=0,91*'SEQ Apr 2020'!M31/100,(91*'SEQ Apr 2020'!M31/100)+'SEQ Apr 2020'!BP31/4)</f>
        <v>89.179999999999978</v>
      </c>
      <c r="D45" s="133">
        <f>IF('SEQ Apr 2020'!O31="",$C$29*$C$30*'SEQ Apr 2020'!N31/100,IF($C$29*$C$30&gt;='SEQ Apr 2020'!P31,('SEQ Apr 2020'!P31*'SEQ Apr 2020'!N31/100),($C$29*$C$30*'SEQ Apr 2020'!N31/100)))</f>
        <v>469.99999999999994</v>
      </c>
      <c r="E45" s="133">
        <f>IF(AND('SEQ Apr 2020'!R31&gt;0,'SEQ Apr 2020'!T31&gt;0),IF(($C$29*$C$30&lt;'SEQ Apr 2020'!T31),(0),($C$29*$C$30-'SEQ Apr 2020'!T31)*'SEQ Apr 2020'!U31/100),IF(AND('SEQ Apr 2020'!R31&gt;0,'SEQ Apr 2020'!T31=""),IF(($C$29*$C$30&lt;'SEQ Apr 2020'!R31+'SEQ Apr 2020'!P31),(0),(($C$29*$C$30-('SEQ Apr 2020'!R31+'SEQ Apr 2020'!P31))*'SEQ Apr 2020'!S31/100)),IF(AND('SEQ Apr 2020'!P31&gt;0,'SEQ Apr 2020'!R31=""&gt;0),IF(($C$29*$C$30&lt;'SEQ Apr 2020'!P31),(0),($C$29*$C$30-'SEQ Apr 2020'!P31)*'SEQ Apr 2020'!Q31/100),0)))</f>
        <v>184</v>
      </c>
      <c r="F45" s="134">
        <f>($C$29*$C$31)*'SEQ Apr 2020'!AF31/100</f>
        <v>243</v>
      </c>
      <c r="G45" s="135">
        <f t="shared" si="11"/>
        <v>986.18</v>
      </c>
      <c r="H45" s="239">
        <f t="shared" si="12"/>
        <v>3588</v>
      </c>
      <c r="I45" s="239">
        <f t="shared" si="10"/>
        <v>3944.72</v>
      </c>
      <c r="J45" s="136">
        <f t="shared" si="13"/>
        <v>4339.192</v>
      </c>
      <c r="K45" s="137">
        <f>'SEQ Apr 2020'!BB31</f>
        <v>0</v>
      </c>
      <c r="L45" s="137">
        <f>'SEQ Apr 2020'!BC31</f>
        <v>0</v>
      </c>
      <c r="M45" s="137">
        <f>'SEQ Apr 2020'!BD31</f>
        <v>0</v>
      </c>
      <c r="N45" s="137">
        <f>'SEQ Apr 2020'!BE31</f>
        <v>0</v>
      </c>
      <c r="O45" s="144" t="str">
        <f t="shared" si="14"/>
        <v>No discount</v>
      </c>
      <c r="P45" s="226" t="str">
        <f t="shared" si="15"/>
        <v>Exclusive</v>
      </c>
      <c r="Q45" s="240">
        <f t="shared" si="16"/>
        <v>3944.72</v>
      </c>
      <c r="R45" s="240">
        <f t="shared" si="17"/>
        <v>3944.72</v>
      </c>
      <c r="S45" s="136">
        <f t="shared" si="18"/>
        <v>4339.192</v>
      </c>
      <c r="T45" s="136">
        <f t="shared" si="18"/>
        <v>4339.192</v>
      </c>
      <c r="U45" s="160">
        <f>'SEQ Apr 2020'!BL31</f>
        <v>24</v>
      </c>
      <c r="V45" s="161" t="str">
        <f>'SEQ Apr 2020'!BM31</f>
        <v>n</v>
      </c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14"/>
      <c r="AW45" s="114"/>
      <c r="AX45" s="114"/>
      <c r="AY45" s="114"/>
    </row>
    <row r="46" spans="1:51" x14ac:dyDescent="0.15">
      <c r="A46" s="131" t="str">
        <f>'SEQ Apr 2020'!K32</f>
        <v>Red Energy</v>
      </c>
      <c r="B46" s="132" t="str">
        <f>'SEQ Apr 2020'!L32</f>
        <v>Red Business Saver</v>
      </c>
      <c r="C46" s="133">
        <f>IF('SEQ Apr 2020'!BP32=0,91*'SEQ Apr 2020'!M32/100,(91*'SEQ Apr 2020'!M32/100)+'SEQ Apr 2020'!BP32/4)</f>
        <v>113.84100000000001</v>
      </c>
      <c r="D46" s="133">
        <f>IF('SEQ Apr 2020'!O32="",$C$29*$C$30*'SEQ Apr 2020'!N32/100,IF($C$29*$C$30&gt;='SEQ Apr 2020'!P32,('SEQ Apr 2020'!P32*'SEQ Apr 2020'!N32/100),($C$29*$C$30*'SEQ Apr 2020'!N32/100)))</f>
        <v>423.45454545454544</v>
      </c>
      <c r="E46" s="133">
        <f>IF(AND('SEQ Apr 2020'!R32&gt;0,'SEQ Apr 2020'!T32&gt;0),IF(($C$29*$C$30&lt;'SEQ Apr 2020'!T32),(0),($C$29*$C$30-'SEQ Apr 2020'!T32)*'SEQ Apr 2020'!U32/100),IF(AND('SEQ Apr 2020'!R32&gt;0,'SEQ Apr 2020'!T32=""),IF(($C$29*$C$30&lt;'SEQ Apr 2020'!R32+'SEQ Apr 2020'!P32),(0),(($C$29*$C$30-('SEQ Apr 2020'!R32+'SEQ Apr 2020'!P32))*'SEQ Apr 2020'!S32/100)),IF(AND('SEQ Apr 2020'!P32&gt;0,'SEQ Apr 2020'!R32=""&gt;0),IF(($C$29*$C$30&lt;'SEQ Apr 2020'!P32),(0),($C$29*$C$30-'SEQ Apr 2020'!P32)*'SEQ Apr 2020'!Q32/100),0)))</f>
        <v>328.5</v>
      </c>
      <c r="F46" s="134">
        <f>($C$29*$C$31)*'SEQ Apr 2020'!AF32/100</f>
        <v>247.49999999999997</v>
      </c>
      <c r="G46" s="135">
        <f t="shared" si="11"/>
        <v>1113.2955454545454</v>
      </c>
      <c r="H46" s="239">
        <f t="shared" si="12"/>
        <v>3997.8181818181815</v>
      </c>
      <c r="I46" s="239">
        <f t="shared" si="10"/>
        <v>4453.1821818181816</v>
      </c>
      <c r="J46" s="136">
        <f t="shared" si="13"/>
        <v>4898.5003999999999</v>
      </c>
      <c r="K46" s="137">
        <f>'SEQ Apr 2020'!BB32</f>
        <v>0</v>
      </c>
      <c r="L46" s="137">
        <f>'SEQ Apr 2020'!BC32</f>
        <v>0</v>
      </c>
      <c r="M46" s="137">
        <f>'SEQ Apr 2020'!BD32</f>
        <v>0</v>
      </c>
      <c r="N46" s="137">
        <f>'SEQ Apr 2020'!BE32</f>
        <v>0</v>
      </c>
      <c r="O46" s="144" t="str">
        <f t="shared" si="14"/>
        <v>No discount</v>
      </c>
      <c r="P46" s="226" t="str">
        <f t="shared" si="15"/>
        <v>Inclusive</v>
      </c>
      <c r="Q46" s="240">
        <f t="shared" si="16"/>
        <v>4453.1821818181816</v>
      </c>
      <c r="R46" s="240">
        <f t="shared" si="17"/>
        <v>4453.1821818181816</v>
      </c>
      <c r="S46" s="136">
        <f t="shared" si="18"/>
        <v>4898.5003999999999</v>
      </c>
      <c r="T46" s="136">
        <f t="shared" si="18"/>
        <v>4898.5003999999999</v>
      </c>
      <c r="U46" s="160">
        <f>'SEQ Apr 2020'!BL32</f>
        <v>0</v>
      </c>
      <c r="V46" s="161" t="str">
        <f>'SEQ Apr 2020'!BM32</f>
        <v>n</v>
      </c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14"/>
      <c r="AW46" s="114"/>
      <c r="AX46" s="114"/>
      <c r="AY46" s="114"/>
    </row>
    <row r="47" spans="1:51" x14ac:dyDescent="0.15">
      <c r="A47" s="131" t="str">
        <f>'SEQ Apr 2020'!K33</f>
        <v>Amaysim</v>
      </c>
      <c r="B47" s="132" t="str">
        <f>'SEQ Apr 2020'!L33</f>
        <v>Business as you go</v>
      </c>
      <c r="C47" s="133">
        <f>IF('SEQ Apr 2020'!BP33=0,91*'SEQ Apr 2020'!M33/100,(91*'SEQ Apr 2020'!M33/100)+'SEQ Apr 2020'!BP33/4)</f>
        <v>120.31110000000001</v>
      </c>
      <c r="D47" s="133">
        <f>IF('SEQ Apr 2020'!O33="",$C$29*$C$30*'SEQ Apr 2020'!N33/100,IF($C$29*$C$30&gt;='SEQ Apr 2020'!P33,('SEQ Apr 2020'!P33*'SEQ Apr 2020'!N33/100),($C$29*$C$30*'SEQ Apr 2020'!N33/100)))</f>
        <v>862.4</v>
      </c>
      <c r="E47" s="133">
        <f>IF(AND('SEQ Apr 2020'!R33&gt;0,'SEQ Apr 2020'!T33&gt;0),IF(($C$29*$C$30&lt;'SEQ Apr 2020'!T33),(0),($C$29*$C$30-'SEQ Apr 2020'!T33)*'SEQ Apr 2020'!U33/100),IF(AND('SEQ Apr 2020'!R33&gt;0,'SEQ Apr 2020'!T33=""),IF(($C$29*$C$30&lt;'SEQ Apr 2020'!R33+'SEQ Apr 2020'!P33),(0),(($C$29*$C$30-('SEQ Apr 2020'!R33+'SEQ Apr 2020'!P33))*'SEQ Apr 2020'!S33/100)),IF(AND('SEQ Apr 2020'!P33&gt;0,'SEQ Apr 2020'!R33=""&gt;0),IF(($C$29*$C$30&lt;'SEQ Apr 2020'!P33),(0),($C$29*$C$30-'SEQ Apr 2020'!P33)*'SEQ Apr 2020'!Q33/100),0)))</f>
        <v>0</v>
      </c>
      <c r="F47" s="134">
        <f>($C$29*$C$31)*'SEQ Apr 2020'!AF33/100</f>
        <v>40.500000000000007</v>
      </c>
      <c r="G47" s="135">
        <f t="shared" si="11"/>
        <v>1023.2111</v>
      </c>
      <c r="H47" s="239">
        <f t="shared" si="12"/>
        <v>3611.6</v>
      </c>
      <c r="I47" s="239">
        <f t="shared" si="10"/>
        <v>4092.8444</v>
      </c>
      <c r="J47" s="136">
        <f t="shared" si="13"/>
        <v>4502.1288400000003</v>
      </c>
      <c r="K47" s="137">
        <f>'SEQ Apr 2020'!BB33</f>
        <v>0</v>
      </c>
      <c r="L47" s="137">
        <f>'SEQ Apr 2020'!BC33</f>
        <v>0</v>
      </c>
      <c r="M47" s="137">
        <f>'SEQ Apr 2020'!BD33</f>
        <v>0</v>
      </c>
      <c r="N47" s="137">
        <f>'SEQ Apr 2020'!BE33</f>
        <v>0</v>
      </c>
      <c r="O47" s="144" t="str">
        <f t="shared" si="14"/>
        <v>No discount</v>
      </c>
      <c r="P47" s="226" t="str">
        <f t="shared" si="15"/>
        <v>Exclusive</v>
      </c>
      <c r="Q47" s="240">
        <f t="shared" si="16"/>
        <v>4092.8444</v>
      </c>
      <c r="R47" s="240">
        <f t="shared" si="17"/>
        <v>4092.8444</v>
      </c>
      <c r="S47" s="136">
        <f t="shared" si="18"/>
        <v>4502.1288400000003</v>
      </c>
      <c r="T47" s="136">
        <f t="shared" si="18"/>
        <v>4502.1288400000003</v>
      </c>
      <c r="U47" s="160">
        <f>'SEQ Apr 2020'!BL33</f>
        <v>0</v>
      </c>
      <c r="V47" s="161" t="str">
        <f>'SEQ Apr 2020'!BM33</f>
        <v>n</v>
      </c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14"/>
      <c r="AW47" s="114"/>
      <c r="AX47" s="114"/>
      <c r="AY47" s="114"/>
    </row>
    <row r="48" spans="1:51" x14ac:dyDescent="0.15">
      <c r="A48" s="131" t="str">
        <f>'SEQ Apr 2020'!K34</f>
        <v>Blue NRG</v>
      </c>
      <c r="B48" s="132" t="str">
        <f>'SEQ Apr 2020'!L34</f>
        <v>Blue Essential</v>
      </c>
      <c r="C48" s="133">
        <f>IF('SEQ Apr 2020'!BP34=0,91*'SEQ Apr 2020'!M34/100,(91*'SEQ Apr 2020'!M34/100)+'SEQ Apr 2020'!BP34/4)</f>
        <v>118.3</v>
      </c>
      <c r="D48" s="133">
        <f>IF('SEQ Apr 2020'!O34="",$C$29*$C$30*'SEQ Apr 2020'!N34/100,IF($C$29*$C$30&gt;='SEQ Apr 2020'!P34,('SEQ Apr 2020'!P34*'SEQ Apr 2020'!N34/100),($C$29*$C$30*'SEQ Apr 2020'!N34/100)))</f>
        <v>762.99999999999989</v>
      </c>
      <c r="E48" s="133">
        <f>IF(AND('SEQ Apr 2020'!R34&gt;0,'SEQ Apr 2020'!T34&gt;0),IF(($C$29*$C$30&lt;'SEQ Apr 2020'!T34),(0),($C$29*$C$30-'SEQ Apr 2020'!T34)*'SEQ Apr 2020'!U34/100),IF(AND('SEQ Apr 2020'!R34&gt;0,'SEQ Apr 2020'!T34=""),IF(($C$29*$C$30&lt;'SEQ Apr 2020'!R34+'SEQ Apr 2020'!P34),(0),(($C$29*$C$30-('SEQ Apr 2020'!R34+'SEQ Apr 2020'!P34))*'SEQ Apr 2020'!S34/100)),IF(AND('SEQ Apr 2020'!P34&gt;0,'SEQ Apr 2020'!R34=""&gt;0),IF(($C$29*$C$30&lt;'SEQ Apr 2020'!P34),(0),($C$29*$C$30-'SEQ Apr 2020'!P34)*'SEQ Apr 2020'!Q34/100),0)))</f>
        <v>0</v>
      </c>
      <c r="F48" s="134">
        <f>($C$29*$C$31)*'SEQ Apr 2020'!AF34/100</f>
        <v>240</v>
      </c>
      <c r="G48" s="135">
        <f t="shared" si="11"/>
        <v>1121.2999999999997</v>
      </c>
      <c r="H48" s="239">
        <f t="shared" si="12"/>
        <v>4011.9999999999991</v>
      </c>
      <c r="I48" s="239">
        <f t="shared" si="10"/>
        <v>4485.1999999999989</v>
      </c>
      <c r="J48" s="136">
        <f t="shared" si="13"/>
        <v>4933.7199999999993</v>
      </c>
      <c r="K48" s="137">
        <f>'SEQ Apr 2020'!BB34</f>
        <v>0</v>
      </c>
      <c r="L48" s="137">
        <f>'SEQ Apr 2020'!BC34</f>
        <v>0</v>
      </c>
      <c r="M48" s="137">
        <f>'SEQ Apr 2020'!BD34</f>
        <v>0</v>
      </c>
      <c r="N48" s="137">
        <f>'SEQ Apr 2020'!BE34</f>
        <v>0</v>
      </c>
      <c r="O48" s="144" t="str">
        <f t="shared" si="14"/>
        <v>No discount</v>
      </c>
      <c r="P48" s="226" t="str">
        <f t="shared" si="15"/>
        <v>Exclusive</v>
      </c>
      <c r="Q48" s="240">
        <f t="shared" si="16"/>
        <v>4485.1999999999989</v>
      </c>
      <c r="R48" s="240">
        <f t="shared" si="17"/>
        <v>4485.1999999999989</v>
      </c>
      <c r="S48" s="136">
        <f t="shared" si="18"/>
        <v>4933.7199999999993</v>
      </c>
      <c r="T48" s="136">
        <f t="shared" si="18"/>
        <v>4933.7199999999993</v>
      </c>
      <c r="U48" s="160">
        <f>'SEQ Apr 2020'!BL34</f>
        <v>0</v>
      </c>
      <c r="V48" s="161" t="str">
        <f>'SEQ Apr 2020'!BM34</f>
        <v>n</v>
      </c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  <c r="AV48" s="114"/>
      <c r="AW48" s="114"/>
      <c r="AX48" s="114"/>
      <c r="AY48" s="114"/>
    </row>
    <row r="49" spans="1:51" x14ac:dyDescent="0.15">
      <c r="A49" s="131" t="str">
        <f>'SEQ Apr 2020'!K35</f>
        <v>Future X Power</v>
      </c>
      <c r="B49" s="132" t="str">
        <f>'SEQ Apr 2020'!L35</f>
        <v>Flexi Saver</v>
      </c>
      <c r="C49" s="133">
        <f>IF('SEQ Apr 2020'!BP35=0,91*'SEQ Apr 2020'!M35/100,(91*'SEQ Apr 2020'!M35/100)+'SEQ Apr 2020'!BP35/4)</f>
        <v>120.211</v>
      </c>
      <c r="D49" s="133">
        <f>IF('SEQ Apr 2020'!O35="",$C$29*$C$30*'SEQ Apr 2020'!N35/100,IF($C$29*$C$30&gt;='SEQ Apr 2020'!P35,('SEQ Apr 2020'!P35*'SEQ Apr 2020'!N35/100),($C$29*$C$30*'SEQ Apr 2020'!N35/100)))</f>
        <v>875.63636363636351</v>
      </c>
      <c r="E49" s="133">
        <f>IF(AND('SEQ Apr 2020'!R35&gt;0,'SEQ Apr 2020'!T35&gt;0),IF(($C$29*$C$30&lt;'SEQ Apr 2020'!T35),(0),($C$29*$C$30-'SEQ Apr 2020'!T35)*'SEQ Apr 2020'!U35/100),IF(AND('SEQ Apr 2020'!R35&gt;0,'SEQ Apr 2020'!T35=""),IF(($C$29*$C$30&lt;'SEQ Apr 2020'!R35+'SEQ Apr 2020'!P35),(0),(($C$29*$C$30-('SEQ Apr 2020'!R35+'SEQ Apr 2020'!P35))*'SEQ Apr 2020'!S35/100)),IF(AND('SEQ Apr 2020'!P35&gt;0,'SEQ Apr 2020'!R35=""&gt;0),IF(($C$29*$C$30&lt;'SEQ Apr 2020'!P35),(0),($C$29*$C$30-'SEQ Apr 2020'!P35)*'SEQ Apr 2020'!Q35/100),0)))</f>
        <v>0</v>
      </c>
      <c r="F49" s="134">
        <f>($C$29*$C$31)*'SEQ Apr 2020'!AF35/100</f>
        <v>284.45454545454538</v>
      </c>
      <c r="G49" s="135">
        <f t="shared" si="11"/>
        <v>1280.3019090909088</v>
      </c>
      <c r="H49" s="239">
        <f t="shared" si="12"/>
        <v>4640.3636363636351</v>
      </c>
      <c r="I49" s="239">
        <f t="shared" si="10"/>
        <v>5121.2076363636352</v>
      </c>
      <c r="J49" s="136">
        <f t="shared" si="13"/>
        <v>5633.3283999999994</v>
      </c>
      <c r="K49" s="137">
        <f>'SEQ Apr 2020'!BB35</f>
        <v>0</v>
      </c>
      <c r="L49" s="137">
        <f>'SEQ Apr 2020'!BC35</f>
        <v>0</v>
      </c>
      <c r="M49" s="137">
        <f>'SEQ Apr 2020'!BD35</f>
        <v>0</v>
      </c>
      <c r="N49" s="137">
        <f>'SEQ Apr 2020'!BE35</f>
        <v>19</v>
      </c>
      <c r="O49" s="144" t="str">
        <f t="shared" si="14"/>
        <v>Pay-on-time off usage</v>
      </c>
      <c r="P49" s="226" t="str">
        <f t="shared" si="15"/>
        <v>Exclusive</v>
      </c>
      <c r="Q49" s="240">
        <f t="shared" si="16"/>
        <v>5121.2076363636352</v>
      </c>
      <c r="R49" s="240">
        <f t="shared" si="17"/>
        <v>4239.5385454545449</v>
      </c>
      <c r="S49" s="136">
        <f t="shared" si="18"/>
        <v>5633.3283999999994</v>
      </c>
      <c r="T49" s="136">
        <f t="shared" si="18"/>
        <v>4663.4924000000001</v>
      </c>
      <c r="U49" s="160">
        <f>'SEQ Apr 2020'!BL35</f>
        <v>0</v>
      </c>
      <c r="V49" s="161" t="str">
        <f>'SEQ Apr 2020'!BM35</f>
        <v>n</v>
      </c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  <c r="AV49" s="114"/>
      <c r="AW49" s="114"/>
      <c r="AX49" s="114"/>
      <c r="AY49" s="114"/>
    </row>
    <row r="50" spans="1:51" ht="15" thickBot="1" x14ac:dyDescent="0.2">
      <c r="A50" s="148" t="str">
        <f>'SEQ Apr 2020'!K36</f>
        <v>LPE</v>
      </c>
      <c r="B50" s="149" t="str">
        <f>'SEQ Apr 2020'!L36</f>
        <v>Business Plus</v>
      </c>
      <c r="C50" s="166">
        <f>IF('SEQ Apr 2020'!BP36=0,91*'SEQ Apr 2020'!M36/100,(91*'SEQ Apr 2020'!M36/100)+'SEQ Apr 2020'!BP36/4)</f>
        <v>112.21954545454544</v>
      </c>
      <c r="D50" s="166">
        <f>IF('SEQ Apr 2020'!O36="",$C$29*$C$30*'SEQ Apr 2020'!N36/100,IF($C$29*$C$30&gt;='SEQ Apr 2020'!P36,('SEQ Apr 2020'!P36*'SEQ Apr 2020'!N36/100),($C$29*$C$30*'SEQ Apr 2020'!N36/100)))</f>
        <v>749</v>
      </c>
      <c r="E50" s="166">
        <f>IF(AND('SEQ Apr 2020'!R36&gt;0,'SEQ Apr 2020'!T36&gt;0),IF(($C$29*$C$30&lt;'SEQ Apr 2020'!T36),(0),($C$29*$C$30-'SEQ Apr 2020'!T36)*'SEQ Apr 2020'!U36/100),IF(AND('SEQ Apr 2020'!R36&gt;0,'SEQ Apr 2020'!T36=""),IF(($C$29*$C$30&lt;'SEQ Apr 2020'!R36+'SEQ Apr 2020'!P36),(0),(($C$29*$C$30-('SEQ Apr 2020'!R36+'SEQ Apr 2020'!P36))*'SEQ Apr 2020'!S36/100)),IF(AND('SEQ Apr 2020'!P36&gt;0,'SEQ Apr 2020'!R36=""&gt;0),IF(($C$29*$C$30&lt;'SEQ Apr 2020'!P36),(0),($C$29*$C$30-'SEQ Apr 2020'!P36)*'SEQ Apr 2020'!Q36/100),0)))</f>
        <v>0</v>
      </c>
      <c r="F50" s="173">
        <f>($C$29*$C$31)*'SEQ Apr 2020'!AF36/100</f>
        <v>185.9999985</v>
      </c>
      <c r="G50" s="167">
        <f t="shared" si="11"/>
        <v>1047.2195439545455</v>
      </c>
      <c r="H50" s="243">
        <f t="shared" si="12"/>
        <v>3739.9999940000002</v>
      </c>
      <c r="I50" s="241">
        <f t="shared" si="10"/>
        <v>4188.8781758181822</v>
      </c>
      <c r="J50" s="168">
        <f t="shared" si="13"/>
        <v>4607.7659934000012</v>
      </c>
      <c r="K50" s="153">
        <f>'SEQ Apr 2020'!BB36</f>
        <v>0</v>
      </c>
      <c r="L50" s="153">
        <f>'SEQ Apr 2020'!BC36</f>
        <v>0</v>
      </c>
      <c r="M50" s="153">
        <f>'SEQ Apr 2020'!BD36</f>
        <v>0</v>
      </c>
      <c r="N50" s="153">
        <f>'SEQ Apr 2020'!BE36</f>
        <v>0</v>
      </c>
      <c r="O50" s="154" t="str">
        <f t="shared" si="14"/>
        <v>No discount</v>
      </c>
      <c r="P50" s="227" t="str">
        <f t="shared" si="15"/>
        <v>Exclusive</v>
      </c>
      <c r="Q50" s="242">
        <f t="shared" si="16"/>
        <v>4188.8781758181822</v>
      </c>
      <c r="R50" s="244">
        <f t="shared" si="17"/>
        <v>4188.8781758181822</v>
      </c>
      <c r="S50" s="168">
        <f t="shared" si="18"/>
        <v>4607.7659934000012</v>
      </c>
      <c r="T50" s="168">
        <f t="shared" si="18"/>
        <v>4607.7659934000012</v>
      </c>
      <c r="U50" s="170">
        <f>'SEQ Apr 2020'!BL36</f>
        <v>0</v>
      </c>
      <c r="V50" s="165" t="str">
        <f>'SEQ Apr 2020'!BM36</f>
        <v>n</v>
      </c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  <c r="AV50" s="114"/>
      <c r="AW50" s="114"/>
      <c r="AX50" s="114"/>
      <c r="AY50" s="114"/>
    </row>
    <row r="51" spans="1:51" x14ac:dyDescent="0.15"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  <c r="AV51" s="114"/>
      <c r="AW51" s="114"/>
      <c r="AX51" s="114"/>
      <c r="AY51" s="114"/>
    </row>
    <row r="52" spans="1:51" ht="15" thickBot="1" x14ac:dyDescent="0.2"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  <c r="AV52" s="114"/>
      <c r="AW52" s="114"/>
      <c r="AX52" s="114"/>
      <c r="AY52" s="114"/>
    </row>
    <row r="53" spans="1:51" x14ac:dyDescent="0.15">
      <c r="A53" s="72" t="s">
        <v>220</v>
      </c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</row>
    <row r="54" spans="1:51" x14ac:dyDescent="0.15">
      <c r="A54" s="75" t="s">
        <v>198</v>
      </c>
      <c r="B54" s="47"/>
      <c r="C54" s="91">
        <v>5000</v>
      </c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76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  <c r="AV54" s="114"/>
      <c r="AW54" s="114"/>
      <c r="AX54" s="114"/>
      <c r="AY54" s="114"/>
    </row>
    <row r="55" spans="1:51" x14ac:dyDescent="0.15">
      <c r="A55" s="75" t="s">
        <v>266</v>
      </c>
      <c r="B55" s="47"/>
      <c r="C55" s="92">
        <v>0.7</v>
      </c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76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  <c r="AV55" s="114"/>
      <c r="AW55" s="114"/>
      <c r="AX55" s="114"/>
      <c r="AY55" s="114"/>
    </row>
    <row r="56" spans="1:51" x14ac:dyDescent="0.15">
      <c r="A56" s="75" t="s">
        <v>218</v>
      </c>
      <c r="B56" s="47"/>
      <c r="C56" s="92">
        <v>0.3</v>
      </c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76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  <c r="AV56" s="114"/>
      <c r="AW56" s="114"/>
      <c r="AX56" s="114"/>
      <c r="AY56" s="114"/>
    </row>
    <row r="57" spans="1:51" x14ac:dyDescent="0.15">
      <c r="A57" s="75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76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14"/>
      <c r="AW57" s="114"/>
      <c r="AX57" s="114"/>
      <c r="AY57" s="114"/>
    </row>
    <row r="58" spans="1:51" ht="75" x14ac:dyDescent="0.15">
      <c r="A58" s="276" t="s">
        <v>144</v>
      </c>
      <c r="B58" s="122" t="s">
        <v>320</v>
      </c>
      <c r="C58" s="120" t="s">
        <v>204</v>
      </c>
      <c r="D58" s="120" t="s">
        <v>465</v>
      </c>
      <c r="E58" s="120" t="s">
        <v>205</v>
      </c>
      <c r="F58" s="122" t="s">
        <v>219</v>
      </c>
      <c r="G58" s="120" t="s">
        <v>206</v>
      </c>
      <c r="H58" s="277" t="s">
        <v>570</v>
      </c>
      <c r="I58" s="278" t="s">
        <v>207</v>
      </c>
      <c r="J58" s="123" t="s">
        <v>23</v>
      </c>
      <c r="K58" s="124" t="s">
        <v>286</v>
      </c>
      <c r="L58" s="124" t="s">
        <v>287</v>
      </c>
      <c r="M58" s="124" t="s">
        <v>288</v>
      </c>
      <c r="N58" s="124" t="s">
        <v>289</v>
      </c>
      <c r="O58" s="279" t="s">
        <v>571</v>
      </c>
      <c r="P58" s="279" t="s">
        <v>572</v>
      </c>
      <c r="Q58" s="280" t="s">
        <v>574</v>
      </c>
      <c r="R58" s="280" t="s">
        <v>575</v>
      </c>
      <c r="S58" s="125" t="s">
        <v>271</v>
      </c>
      <c r="T58" s="125" t="s">
        <v>272</v>
      </c>
      <c r="U58" s="124" t="s">
        <v>263</v>
      </c>
      <c r="V58" s="127" t="s">
        <v>264</v>
      </c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  <c r="AV58" s="114"/>
      <c r="AW58" s="114"/>
      <c r="AX58" s="114"/>
      <c r="AY58" s="114"/>
    </row>
    <row r="59" spans="1:51" x14ac:dyDescent="0.15">
      <c r="A59" s="131" t="str">
        <f>'SEQ Apr 2020'!K37</f>
        <v>AGL</v>
      </c>
      <c r="B59" s="132" t="str">
        <f>'SEQ Apr 2020'!L37</f>
        <v>Business Essentials Saver</v>
      </c>
      <c r="C59" s="133">
        <f>IF('SEQ Apr 2020'!BP37=0,91*'SEQ Apr 2020'!M37/100,(91*'SEQ Apr 2020'!M37/100)+'SEQ Apr 2020'!BP37/4)</f>
        <v>100.1330909090909</v>
      </c>
      <c r="D59" s="133">
        <f>IF('SEQ Apr 2020'!O37="",$C$54*$C$55*'SEQ Apr 2020'!N37/100,IF($C$54*$C$55&gt;='SEQ Apr 2020'!P37,('SEQ Apr 2020'!P37*'SEQ Apr 2020'!N37/100),($C$54*$C$55*'SEQ Apr 2020'!N37/100)))</f>
        <v>811.36363636363637</v>
      </c>
      <c r="E59" s="133">
        <f>IF(AND('SEQ Apr 2020'!R37&gt;0,'SEQ Apr 2020'!T37&gt;0),IF(($C$54*$C$55&lt;'SEQ Apr 2020'!T37),(0),($C$54*$C$55-'SEQ Apr 2020'!T37)*'SEQ Apr 2020'!U37/100),IF(AND('SEQ Apr 2020'!R37&gt;0,'SEQ Apr 2020'!T37=""),IF(($C$54*$C$55&lt;'SEQ Apr 2020'!R37+'SEQ Apr 2020'!P37),(0),(($C$54*$C$55-('SEQ Apr 2020'!R37+'SEQ Apr 2020'!P37))*'SEQ Apr 2020'!S37/100)),IF(AND('SEQ Apr 2020'!P37&gt;0,'SEQ Apr 2020'!R37=""&gt;0),IF(($C$54*$C$55&lt;'SEQ Apr 2020'!P37),(0),($C$54*$C$55-'SEQ Apr 2020'!P37)*'SEQ Apr 2020'!Q37/100),0)))</f>
        <v>0</v>
      </c>
      <c r="F59" s="134">
        <f>($C$54*$C$56)*'SEQ Apr 2020'!W37/100</f>
        <v>277.49999864999995</v>
      </c>
      <c r="G59" s="135">
        <f>SUM(C59:F59)</f>
        <v>1188.9967259227274</v>
      </c>
      <c r="H59" s="239">
        <f>(G59-C59)*4</f>
        <v>4355.4545400545458</v>
      </c>
      <c r="I59" s="239">
        <f t="shared" ref="I59:I75" si="19">G59*4</f>
        <v>4755.9869036909095</v>
      </c>
      <c r="J59" s="136">
        <f>I59*1.1</f>
        <v>5231.5855940600004</v>
      </c>
      <c r="K59" s="137">
        <f>'SEQ Apr 2020'!BB37</f>
        <v>0</v>
      </c>
      <c r="L59" s="137">
        <f>'SEQ Apr 2020'!BC37</f>
        <v>0</v>
      </c>
      <c r="M59" s="137">
        <f>'SEQ Apr 2020'!BD37</f>
        <v>0</v>
      </c>
      <c r="N59" s="137">
        <f>'SEQ Apr 2020'!BE37</f>
        <v>0</v>
      </c>
      <c r="O59" s="144" t="str">
        <f>IF(SUM(K59:N59)=0,"No discount",IF(K59&gt;0,"Guaranteed off bill",IF(L59&gt;0,"Guaranteed off usage",IF(M59&gt;0,"Pay-on-time off bill","Pay-on-time off usage"))))</f>
        <v>No discount</v>
      </c>
      <c r="P59" s="226" t="str">
        <f>IF(OR(A59="Origin Energy",A59="Red Energy",A59="Powershop"),"Inclusive","Exclusive")</f>
        <v>Exclusive</v>
      </c>
      <c r="Q59" s="240">
        <f>IF(AND(O59="Guaranteed off bill",P59="Inclusive"),((I59*1.1)-((I59*1.1)*K59/100))/1.1,IF(AND(O59="Guaranteed off usage",P59="Inclusive"),((I59*1.1)-((H59*1.1)*L59/100))/1.1,IF(AND(O59="Guaranteed off bill",P59="Exclusive"),I59-(I59*K59/100),IF(AND(O59="Guaranteed off usage",P59="Exclusive"),I59-(H59*L59/100),IF(P59="Inclusive",((I59*1.1))/1.1,I59)))))</f>
        <v>4755.9869036909095</v>
      </c>
      <c r="R59" s="240">
        <f>IF(AND(O59="Pay-on-time off bill",P59="Inclusive"),((Q59*1.1)-((Q59*1.1)*M59/100))/1.1,IF(AND(O59="Pay-on-time off usage",P59="Inclusive"),((Q59*1.1)-((H59*1.1)*N59/100))/1.1,IF(AND(O59="Pay-on-time off bill",P59="Exclusive"),Q59-(Q59*M59/100),IF(AND(O59="Pay-on-time off usage",P59="Exclusive"),Q59-(H59*N59/100),IF(P59="Inclusive",((Q59*1.1))/1.1,Q59)))))</f>
        <v>4755.9869036909095</v>
      </c>
      <c r="S59" s="136">
        <f>Q59*1.1</f>
        <v>5231.5855940600004</v>
      </c>
      <c r="T59" s="136">
        <f>R59*1.1</f>
        <v>5231.5855940600004</v>
      </c>
      <c r="U59" s="160">
        <f>'SEQ Apr 2020'!BL37</f>
        <v>0</v>
      </c>
      <c r="V59" s="161" t="str">
        <f>'SEQ Apr 2020'!BM37</f>
        <v>n</v>
      </c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14"/>
      <c r="AW59" s="114"/>
      <c r="AX59" s="114"/>
      <c r="AY59" s="114"/>
    </row>
    <row r="60" spans="1:51" x14ac:dyDescent="0.15">
      <c r="A60" s="131" t="str">
        <f>'SEQ Apr 2020'!K38</f>
        <v>Click Energy</v>
      </c>
      <c r="B60" s="132" t="str">
        <f>'SEQ Apr 2020'!L38</f>
        <v>Click Business Start</v>
      </c>
      <c r="C60" s="133">
        <f>IF('SEQ Apr 2020'!BP38=0,91*'SEQ Apr 2020'!M38/100,(91*'SEQ Apr 2020'!M38/100)+'SEQ Apr 2020'!BP38/4)</f>
        <v>115.65272727272728</v>
      </c>
      <c r="D60" s="133">
        <f>IF('SEQ Apr 2020'!O38="",$C$54*$C$55*'SEQ Apr 2020'!N38/100,IF($C$54*$C$55&gt;='SEQ Apr 2020'!P38,('SEQ Apr 2020'!P38*'SEQ Apr 2020'!N38/100),($C$54*$C$55*'SEQ Apr 2020'!N38/100)))</f>
        <v>803.72727272727275</v>
      </c>
      <c r="E60" s="133">
        <f>IF(AND('SEQ Apr 2020'!R38&gt;0,'SEQ Apr 2020'!T38&gt;0),IF(($C$54*$C$55&lt;'SEQ Apr 2020'!T38),(0),($C$54*$C$55-'SEQ Apr 2020'!T38)*'SEQ Apr 2020'!U38/100),IF(AND('SEQ Apr 2020'!R38&gt;0,'SEQ Apr 2020'!T38=""),IF(($C$54*$C$55&lt;'SEQ Apr 2020'!R38+'SEQ Apr 2020'!P38),(0),(($C$54*$C$55-('SEQ Apr 2020'!R38+'SEQ Apr 2020'!P38))*'SEQ Apr 2020'!S38/100)),IF(AND('SEQ Apr 2020'!P38&gt;0,'SEQ Apr 2020'!R38=""&gt;0),IF(($C$54*$C$55&lt;'SEQ Apr 2020'!P38),(0),($C$54*$C$55-'SEQ Apr 2020'!P38)*'SEQ Apr 2020'!Q38/100),0)))</f>
        <v>0</v>
      </c>
      <c r="F60" s="134">
        <f>($C$54*$C$56)*'SEQ Apr 2020'!W38/100</f>
        <v>31.909090909090501</v>
      </c>
      <c r="G60" s="135">
        <f t="shared" ref="G60:G75" si="20">SUM(C60:F60)</f>
        <v>951.28909090909053</v>
      </c>
      <c r="H60" s="239">
        <f t="shared" ref="H60:H75" si="21">(G60-C60)*4</f>
        <v>3342.5454545454531</v>
      </c>
      <c r="I60" s="239">
        <f t="shared" si="19"/>
        <v>3805.1563636363621</v>
      </c>
      <c r="J60" s="136">
        <f t="shared" ref="J60:J75" si="22">I60*1.1</f>
        <v>4185.6719999999987</v>
      </c>
      <c r="K60" s="137">
        <f>'SEQ Apr 2020'!BB38</f>
        <v>0</v>
      </c>
      <c r="L60" s="137">
        <f>'SEQ Apr 2020'!BC38</f>
        <v>0</v>
      </c>
      <c r="M60" s="137">
        <f>'SEQ Apr 2020'!BD38</f>
        <v>0</v>
      </c>
      <c r="N60" s="137">
        <f>'SEQ Apr 2020'!BE38</f>
        <v>0</v>
      </c>
      <c r="O60" s="144" t="str">
        <f t="shared" ref="O60:O61" si="23">IF(SUM(K60:N60)=0,"No discount",IF(K60&gt;0,"Guaranteed off bill",IF(L60&gt;0,"Guaranteed off usage",IF(M60&gt;0,"Pay-on-time off bill","Pay-on-time off usage"))))</f>
        <v>No discount</v>
      </c>
      <c r="P60" s="226" t="str">
        <f t="shared" ref="P60:P75" si="24">IF(OR(A60="Origin Energy",A60="Red Energy",A60="Powershop"),"Inclusive","Exclusive")</f>
        <v>Exclusive</v>
      </c>
      <c r="Q60" s="240">
        <f t="shared" ref="Q60:Q75" si="25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3805.1563636363621</v>
      </c>
      <c r="R60" s="240">
        <f t="shared" ref="R60:R75" si="26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3805.1563636363621</v>
      </c>
      <c r="S60" s="136">
        <f t="shared" ref="S60:T75" si="27">Q60*1.1</f>
        <v>4185.6719999999987</v>
      </c>
      <c r="T60" s="136">
        <f t="shared" si="27"/>
        <v>4185.6719999999987</v>
      </c>
      <c r="U60" s="160">
        <f>'SEQ Apr 2020'!BL38</f>
        <v>0</v>
      </c>
      <c r="V60" s="161" t="str">
        <f>'SEQ Apr 2020'!BM38</f>
        <v>n</v>
      </c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  <c r="AV60" s="114"/>
      <c r="AW60" s="114"/>
      <c r="AX60" s="114"/>
      <c r="AY60" s="114"/>
    </row>
    <row r="61" spans="1:51" x14ac:dyDescent="0.15">
      <c r="A61" s="131" t="str">
        <f>'SEQ Apr 2020'!K39</f>
        <v>Diamond Energy</v>
      </c>
      <c r="B61" s="132" t="str">
        <f>'SEQ Apr 2020'!L39</f>
        <v>Renewable Saver POT</v>
      </c>
      <c r="C61" s="133">
        <f>IF('SEQ Apr 2020'!BP39=0,91*'SEQ Apr 2020'!M39/100,(91*'SEQ Apr 2020'!M39/100)+'SEQ Apr 2020'!BP39/4)</f>
        <v>117.88636363636363</v>
      </c>
      <c r="D61" s="133">
        <f>IF('SEQ Apr 2020'!O39="",$C$54*$C$55*'SEQ Apr 2020'!N39/100,IF($C$54*$C$55&gt;='SEQ Apr 2020'!P39,('SEQ Apr 2020'!P39*'SEQ Apr 2020'!N39/100),($C$54*$C$55*'SEQ Apr 2020'!N39/100)))</f>
        <v>889</v>
      </c>
      <c r="E61" s="133">
        <f>IF(AND('SEQ Apr 2020'!R39&gt;0,'SEQ Apr 2020'!T39&gt;0),IF(($C$54*$C$55&lt;'SEQ Apr 2020'!T39),(0),($C$54*$C$55-'SEQ Apr 2020'!T39)*'SEQ Apr 2020'!U39/100),IF(AND('SEQ Apr 2020'!R39&gt;0,'SEQ Apr 2020'!T39=""),IF(($C$54*$C$55&lt;'SEQ Apr 2020'!R39+'SEQ Apr 2020'!P39),(0),(($C$54*$C$55-('SEQ Apr 2020'!R39+'SEQ Apr 2020'!P39))*'SEQ Apr 2020'!S39/100)),IF(AND('SEQ Apr 2020'!P39&gt;0,'SEQ Apr 2020'!R39=""&gt;0),IF(($C$54*$C$55&lt;'SEQ Apr 2020'!P39),(0),($C$54*$C$55-'SEQ Apr 2020'!P39)*'SEQ Apr 2020'!Q39/100),0)))</f>
        <v>0</v>
      </c>
      <c r="F61" s="134">
        <f>($C$54*$C$56)*'SEQ Apr 2020'!W39/100</f>
        <v>318.81818181818176</v>
      </c>
      <c r="G61" s="135">
        <f t="shared" si="20"/>
        <v>1325.7045454545455</v>
      </c>
      <c r="H61" s="239">
        <f t="shared" si="21"/>
        <v>4831.2727272727279</v>
      </c>
      <c r="I61" s="239">
        <f t="shared" si="19"/>
        <v>5302.818181818182</v>
      </c>
      <c r="J61" s="136">
        <f t="shared" si="22"/>
        <v>5833.1</v>
      </c>
      <c r="K61" s="137">
        <f>'SEQ Apr 2020'!BB39</f>
        <v>0</v>
      </c>
      <c r="L61" s="137">
        <f>'SEQ Apr 2020'!BC39</f>
        <v>0</v>
      </c>
      <c r="M61" s="137">
        <f>'SEQ Apr 2020'!BD39</f>
        <v>7</v>
      </c>
      <c r="N61" s="137">
        <f>'SEQ Apr 2020'!BE39</f>
        <v>0</v>
      </c>
      <c r="O61" s="144" t="str">
        <f t="shared" si="23"/>
        <v>Pay-on-time off bill</v>
      </c>
      <c r="P61" s="226" t="str">
        <f t="shared" si="24"/>
        <v>Exclusive</v>
      </c>
      <c r="Q61" s="240">
        <f t="shared" si="25"/>
        <v>5302.818181818182</v>
      </c>
      <c r="R61" s="240">
        <f t="shared" si="26"/>
        <v>4931.6209090909097</v>
      </c>
      <c r="S61" s="136">
        <f t="shared" si="27"/>
        <v>5833.1</v>
      </c>
      <c r="T61" s="136">
        <f t="shared" si="27"/>
        <v>5424.7830000000013</v>
      </c>
      <c r="U61" s="160">
        <f>'SEQ Apr 2020'!BL39</f>
        <v>0</v>
      </c>
      <c r="V61" s="161" t="str">
        <f>'SEQ Apr 2020'!BM39</f>
        <v>n</v>
      </c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14"/>
      <c r="AW61" s="114"/>
      <c r="AX61" s="114"/>
      <c r="AY61" s="114"/>
    </row>
    <row r="62" spans="1:51" x14ac:dyDescent="0.15">
      <c r="A62" s="131" t="str">
        <f>'SEQ Apr 2020'!K40</f>
        <v>EnergyAustralia</v>
      </c>
      <c r="B62" s="132" t="str">
        <f>'SEQ Apr 2020'!L40</f>
        <v>Total Plan</v>
      </c>
      <c r="C62" s="133">
        <f>IF('SEQ Apr 2020'!BP40=0,91*'SEQ Apr 2020'!M40/100,(91*'SEQ Apr 2020'!M40/100)+'SEQ Apr 2020'!BP40/4)</f>
        <v>107.10699999999999</v>
      </c>
      <c r="D62" s="133">
        <f>IF('SEQ Apr 2020'!O40="",$C$54*$C$55*'SEQ Apr 2020'!N40/100,IF($C$54*$C$55&gt;='SEQ Apr 2020'!P40,('SEQ Apr 2020'!P40*'SEQ Apr 2020'!N40/100),($C$54*$C$55*'SEQ Apr 2020'!N40/100)))</f>
        <v>918.90909090909076</v>
      </c>
      <c r="E62" s="133">
        <f>IF(AND('SEQ Apr 2020'!R40&gt;0,'SEQ Apr 2020'!T40&gt;0),IF(($C$54*$C$55&lt;'SEQ Apr 2020'!T40),(0),($C$54*$C$55-'SEQ Apr 2020'!T40)*'SEQ Apr 2020'!U40/100),IF(AND('SEQ Apr 2020'!R40&gt;0,'SEQ Apr 2020'!T40=""),IF(($C$54*$C$55&lt;'SEQ Apr 2020'!R40+'SEQ Apr 2020'!P40),(0),(($C$54*$C$55-('SEQ Apr 2020'!R40+'SEQ Apr 2020'!P40))*'SEQ Apr 2020'!S40/100)),IF(AND('SEQ Apr 2020'!P40&gt;0,'SEQ Apr 2020'!R40=""&gt;0),IF(($C$54*$C$55&lt;'SEQ Apr 2020'!P40),(0),($C$54*$C$55-'SEQ Apr 2020'!P40)*'SEQ Apr 2020'!Q40/100),0)))</f>
        <v>0</v>
      </c>
      <c r="F62" s="134">
        <f>($C$54*$C$56)*'SEQ Apr 2020'!W40/100</f>
        <v>317.0454545454545</v>
      </c>
      <c r="G62" s="135">
        <f t="shared" si="20"/>
        <v>1343.0615454545452</v>
      </c>
      <c r="H62" s="239">
        <f t="shared" si="21"/>
        <v>4943.8181818181811</v>
      </c>
      <c r="I62" s="239">
        <f t="shared" si="19"/>
        <v>5372.246181818181</v>
      </c>
      <c r="J62" s="136">
        <f t="shared" si="22"/>
        <v>5909.4707999999991</v>
      </c>
      <c r="K62" s="137">
        <f>'SEQ Apr 2020'!BB40</f>
        <v>13</v>
      </c>
      <c r="L62" s="137">
        <f>'SEQ Apr 2020'!BC40</f>
        <v>0</v>
      </c>
      <c r="M62" s="137">
        <f>'SEQ Apr 2020'!BD40</f>
        <v>0</v>
      </c>
      <c r="N62" s="137">
        <f>'SEQ Apr 2020'!BE40</f>
        <v>0</v>
      </c>
      <c r="O62" s="144" t="str">
        <f t="shared" ref="O62:O75" si="28">IF(SUM(K62:N62)=0,"No discount",IF(K62&gt;0,"Guaranteed off bill",IF(L62&gt;0,"Guaranteed off usage",IF(M62&gt;0,"Pay-on-time off bill","Pay-on-time off usage"))))</f>
        <v>Guaranteed off bill</v>
      </c>
      <c r="P62" s="226" t="str">
        <f t="shared" si="24"/>
        <v>Exclusive</v>
      </c>
      <c r="Q62" s="240">
        <f t="shared" si="25"/>
        <v>4673.8541781818176</v>
      </c>
      <c r="R62" s="240">
        <f t="shared" si="26"/>
        <v>4673.8541781818176</v>
      </c>
      <c r="S62" s="136">
        <f t="shared" si="27"/>
        <v>5141.2395959999994</v>
      </c>
      <c r="T62" s="136">
        <f t="shared" si="27"/>
        <v>5141.2395959999994</v>
      </c>
      <c r="U62" s="160">
        <f>'SEQ Apr 2020'!BL40</f>
        <v>0</v>
      </c>
      <c r="V62" s="161" t="str">
        <f>'SEQ Apr 2020'!BM40</f>
        <v>n</v>
      </c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14"/>
      <c r="AW62" s="114"/>
      <c r="AX62" s="114"/>
      <c r="AY62" s="114"/>
    </row>
    <row r="63" spans="1:51" x14ac:dyDescent="0.15">
      <c r="A63" s="131" t="str">
        <f>'SEQ Apr 2020'!K41</f>
        <v>Origin Energy</v>
      </c>
      <c r="B63" s="132" t="str">
        <f>'SEQ Apr 2020'!L41</f>
        <v xml:space="preserve">Flexi </v>
      </c>
      <c r="C63" s="133">
        <f>IF('SEQ Apr 2020'!BP41=0,91*'SEQ Apr 2020'!M41/100,(91*'SEQ Apr 2020'!M41/100)+'SEQ Apr 2020'!BP41/4)</f>
        <v>111.00345454545455</v>
      </c>
      <c r="D63" s="133">
        <f>IF('SEQ Apr 2020'!O41="",$C$54*$C$55*'SEQ Apr 2020'!N41/100,IF($C$54*$C$55&gt;='SEQ Apr 2020'!P41,('SEQ Apr 2020'!P41*'SEQ Apr 2020'!N41/100),($C$54*$C$55*'SEQ Apr 2020'!N41/100)))</f>
        <v>944.36363636363637</v>
      </c>
      <c r="E63" s="133">
        <f>IF(AND('SEQ Apr 2020'!R41&gt;0,'SEQ Apr 2020'!T41&gt;0),IF(($C$54*$C$55&lt;'SEQ Apr 2020'!T41),(0),($C$54*$C$55-'SEQ Apr 2020'!T41)*'SEQ Apr 2020'!U41/100),IF(AND('SEQ Apr 2020'!R41&gt;0,'SEQ Apr 2020'!T41=""),IF(($C$54*$C$55&lt;'SEQ Apr 2020'!R41+'SEQ Apr 2020'!P41),(0),(($C$54*$C$55-('SEQ Apr 2020'!R41+'SEQ Apr 2020'!P41))*'SEQ Apr 2020'!S41/100)),IF(AND('SEQ Apr 2020'!P41&gt;0,'SEQ Apr 2020'!R41=""&gt;0),IF(($C$54*$C$55&lt;'SEQ Apr 2020'!P41),(0),($C$54*$C$55-'SEQ Apr 2020'!P41)*'SEQ Apr 2020'!Q41/100),0)))</f>
        <v>0</v>
      </c>
      <c r="F63" s="134">
        <f>($C$54*$C$56)*'SEQ Apr 2020'!W41/100</f>
        <v>349.4999985</v>
      </c>
      <c r="G63" s="135">
        <f t="shared" si="20"/>
        <v>1404.8670894090908</v>
      </c>
      <c r="H63" s="239">
        <f t="shared" si="21"/>
        <v>5175.4545394545448</v>
      </c>
      <c r="I63" s="239">
        <f t="shared" si="19"/>
        <v>5619.4683576363632</v>
      </c>
      <c r="J63" s="136">
        <f t="shared" si="22"/>
        <v>6181.4151934000001</v>
      </c>
      <c r="K63" s="137">
        <f>'SEQ Apr 2020'!BB41</f>
        <v>12</v>
      </c>
      <c r="L63" s="137">
        <f>'SEQ Apr 2020'!BC41</f>
        <v>0</v>
      </c>
      <c r="M63" s="137">
        <f>'SEQ Apr 2020'!BD41</f>
        <v>0</v>
      </c>
      <c r="N63" s="137">
        <f>'SEQ Apr 2020'!BE41</f>
        <v>0</v>
      </c>
      <c r="O63" s="144" t="str">
        <f t="shared" si="28"/>
        <v>Guaranteed off bill</v>
      </c>
      <c r="P63" s="226" t="str">
        <f t="shared" si="24"/>
        <v>Inclusive</v>
      </c>
      <c r="Q63" s="240">
        <f t="shared" si="25"/>
        <v>4945.1321547199996</v>
      </c>
      <c r="R63" s="240">
        <f t="shared" si="26"/>
        <v>4945.1321547199996</v>
      </c>
      <c r="S63" s="136">
        <f t="shared" si="27"/>
        <v>5439.645370192</v>
      </c>
      <c r="T63" s="136">
        <f t="shared" si="27"/>
        <v>5439.645370192</v>
      </c>
      <c r="U63" s="160">
        <f>'SEQ Apr 2020'!BL41</f>
        <v>0</v>
      </c>
      <c r="V63" s="161" t="str">
        <f>'SEQ Apr 2020'!BM41</f>
        <v>n</v>
      </c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14"/>
      <c r="AW63" s="114"/>
      <c r="AX63" s="114"/>
      <c r="AY63" s="114"/>
    </row>
    <row r="64" spans="1:51" x14ac:dyDescent="0.15">
      <c r="A64" s="131" t="str">
        <f>'SEQ Apr 2020'!K42</f>
        <v>Powerdirect</v>
      </c>
      <c r="B64" s="132" t="str">
        <f>'SEQ Apr 2020'!L42</f>
        <v>Discount Saver</v>
      </c>
      <c r="C64" s="133">
        <f>IF('SEQ Apr 2020'!BP42=0,91*'SEQ Apr 2020'!M42/100,(91*'SEQ Apr 2020'!M42/100)+'SEQ Apr 2020'!BP42/4)</f>
        <v>119.20999999999998</v>
      </c>
      <c r="D64" s="133">
        <f>IF('SEQ Apr 2020'!O42="",$C$54*$C$55*'SEQ Apr 2020'!N42/100,IF($C$54*$C$55&gt;='SEQ Apr 2020'!P42,('SEQ Apr 2020'!P42*'SEQ Apr 2020'!N42/100),($C$54*$C$55*'SEQ Apr 2020'!N42/100)))</f>
        <v>965.99999999999989</v>
      </c>
      <c r="E64" s="133">
        <f>IF(AND('SEQ Apr 2020'!R42&gt;0,'SEQ Apr 2020'!T42&gt;0),IF(($C$54*$C$55&lt;'SEQ Apr 2020'!T42),(0),($C$54*$C$55-'SEQ Apr 2020'!T42)*'SEQ Apr 2020'!U42/100),IF(AND('SEQ Apr 2020'!R42&gt;0,'SEQ Apr 2020'!T42=""),IF(($C$54*$C$55&lt;'SEQ Apr 2020'!R42+'SEQ Apr 2020'!P42),(0),(($C$54*$C$55-('SEQ Apr 2020'!R42+'SEQ Apr 2020'!P42))*'SEQ Apr 2020'!S42/100)),IF(AND('SEQ Apr 2020'!P42&gt;0,'SEQ Apr 2020'!R42=""&gt;0),IF(($C$54*$C$55&lt;'SEQ Apr 2020'!P42),(0),($C$54*$C$55-'SEQ Apr 2020'!P42)*'SEQ Apr 2020'!Q42/100),0)))</f>
        <v>0</v>
      </c>
      <c r="F64" s="134">
        <f>($C$54*$C$56)*'SEQ Apr 2020'!W42/100</f>
        <v>332.72727272726996</v>
      </c>
      <c r="G64" s="135">
        <f t="shared" si="20"/>
        <v>1417.9372727272698</v>
      </c>
      <c r="H64" s="239">
        <f t="shared" si="21"/>
        <v>5194.9090909090792</v>
      </c>
      <c r="I64" s="239">
        <f t="shared" si="19"/>
        <v>5671.7490909090793</v>
      </c>
      <c r="J64" s="136">
        <f t="shared" si="22"/>
        <v>6238.9239999999882</v>
      </c>
      <c r="K64" s="137">
        <f>'SEQ Apr 2020'!BB42</f>
        <v>16</v>
      </c>
      <c r="L64" s="137">
        <f>'SEQ Apr 2020'!BC42</f>
        <v>0</v>
      </c>
      <c r="M64" s="137">
        <f>'SEQ Apr 2020'!BD42</f>
        <v>0</v>
      </c>
      <c r="N64" s="137">
        <f>'SEQ Apr 2020'!BE42</f>
        <v>0</v>
      </c>
      <c r="O64" s="144" t="str">
        <f t="shared" si="28"/>
        <v>Guaranteed off bill</v>
      </c>
      <c r="P64" s="226" t="str">
        <f t="shared" si="24"/>
        <v>Exclusive</v>
      </c>
      <c r="Q64" s="240">
        <f t="shared" si="25"/>
        <v>4764.269236363627</v>
      </c>
      <c r="R64" s="240">
        <f t="shared" si="26"/>
        <v>4764.269236363627</v>
      </c>
      <c r="S64" s="136">
        <f t="shared" si="27"/>
        <v>5240.6961599999904</v>
      </c>
      <c r="T64" s="136">
        <f t="shared" si="27"/>
        <v>5240.6961599999904</v>
      </c>
      <c r="U64" s="160">
        <f>'SEQ Apr 2020'!BL42</f>
        <v>0</v>
      </c>
      <c r="V64" s="161" t="str">
        <f>'SEQ Apr 2020'!BM42</f>
        <v>n</v>
      </c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  <c r="AV64" s="114"/>
      <c r="AW64" s="114"/>
      <c r="AX64" s="114"/>
      <c r="AY64" s="114"/>
    </row>
    <row r="65" spans="1:51" x14ac:dyDescent="0.15">
      <c r="A65" s="131" t="str">
        <f>'SEQ Apr 2020'!K43</f>
        <v>Powershop</v>
      </c>
      <c r="B65" s="132" t="str">
        <f>'SEQ Apr 2020'!L43</f>
        <v>Shopper with Mega Pack</v>
      </c>
      <c r="C65" s="133">
        <f>IF('SEQ Apr 2020'!BP43=0,91*'SEQ Apr 2020'!M43/100,(91*'SEQ Apr 2020'!M43/100)+'SEQ Apr 2020'!BP43/4)</f>
        <v>125.39800000000001</v>
      </c>
      <c r="D65" s="133">
        <f>IF('SEQ Apr 2020'!O43="",$C$54*$C$55*'SEQ Apr 2020'!N43/100,IF($C$54*$C$55&gt;='SEQ Apr 2020'!P43,('SEQ Apr 2020'!P43*'SEQ Apr 2020'!N43/100),($C$54*$C$55*'SEQ Apr 2020'!N43/100)))</f>
        <v>928.9</v>
      </c>
      <c r="E65" s="133">
        <f>IF(AND('SEQ Apr 2020'!R43&gt;0,'SEQ Apr 2020'!T43&gt;0),IF(($C$54*$C$55&lt;'SEQ Apr 2020'!T43),(0),($C$54*$C$55-'SEQ Apr 2020'!T43)*'SEQ Apr 2020'!U43/100),IF(AND('SEQ Apr 2020'!R43&gt;0,'SEQ Apr 2020'!T43=""),IF(($C$54*$C$55&lt;'SEQ Apr 2020'!R43+'SEQ Apr 2020'!P43),(0),(($C$54*$C$55-('SEQ Apr 2020'!R43+'SEQ Apr 2020'!P43))*'SEQ Apr 2020'!S43/100)),IF(AND('SEQ Apr 2020'!P43&gt;0,'SEQ Apr 2020'!R43=""&gt;0),IF(($C$54*$C$55&lt;'SEQ Apr 2020'!P43),(0),($C$54*$C$55-'SEQ Apr 2020'!P43)*'SEQ Apr 2020'!Q43/100),0)))</f>
        <v>0</v>
      </c>
      <c r="F65" s="134">
        <f>($C$54*$C$56)*'SEQ Apr 2020'!W43/100</f>
        <v>327.95454545454544</v>
      </c>
      <c r="G65" s="135">
        <f t="shared" si="20"/>
        <v>1382.2525454545455</v>
      </c>
      <c r="H65" s="239">
        <f t="shared" si="21"/>
        <v>5027.4181818181823</v>
      </c>
      <c r="I65" s="239">
        <f t="shared" si="19"/>
        <v>5529.010181818182</v>
      </c>
      <c r="J65" s="136">
        <f t="shared" si="22"/>
        <v>6081.9112000000005</v>
      </c>
      <c r="K65" s="137">
        <f>'SEQ Apr 2020'!BB43</f>
        <v>0</v>
      </c>
      <c r="L65" s="137">
        <f>'SEQ Apr 2020'!BC43</f>
        <v>0</v>
      </c>
      <c r="M65" s="137">
        <f>'SEQ Apr 2020'!BD43</f>
        <v>15</v>
      </c>
      <c r="N65" s="137">
        <f>'SEQ Apr 2020'!BE43</f>
        <v>0</v>
      </c>
      <c r="O65" s="144" t="str">
        <f t="shared" si="28"/>
        <v>Pay-on-time off bill</v>
      </c>
      <c r="P65" s="226" t="str">
        <f t="shared" si="24"/>
        <v>Inclusive</v>
      </c>
      <c r="Q65" s="240">
        <f t="shared" si="25"/>
        <v>5529.010181818182</v>
      </c>
      <c r="R65" s="240">
        <f t="shared" si="26"/>
        <v>4699.6586545454547</v>
      </c>
      <c r="S65" s="136">
        <f t="shared" si="27"/>
        <v>6081.9112000000005</v>
      </c>
      <c r="T65" s="136">
        <f t="shared" si="27"/>
        <v>5169.6245200000003</v>
      </c>
      <c r="U65" s="160">
        <f>'SEQ Apr 2020'!BL43</f>
        <v>0</v>
      </c>
      <c r="V65" s="161" t="str">
        <f>'SEQ Apr 2020'!BM43</f>
        <v>n</v>
      </c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14"/>
      <c r="AW65" s="114"/>
      <c r="AX65" s="114"/>
      <c r="AY65" s="114"/>
    </row>
    <row r="66" spans="1:51" x14ac:dyDescent="0.15">
      <c r="A66" s="131" t="str">
        <f>'SEQ Apr 2020'!K44</f>
        <v>Energy Locals</v>
      </c>
      <c r="B66" s="132" t="str">
        <f>'SEQ Apr 2020'!L44</f>
        <v>Business Member</v>
      </c>
      <c r="C66" s="133">
        <f>IF('SEQ Apr 2020'!BP44=0,91*'SEQ Apr 2020'!M44/100,(91*'SEQ Apr 2020'!M44/100)+'SEQ Apr 2020'!BP44/4)</f>
        <v>153.86795454545455</v>
      </c>
      <c r="D66" s="133">
        <f>IF('SEQ Apr 2020'!O44="",$C$54*$C$55*'SEQ Apr 2020'!N44/100,IF($C$54*$C$55&gt;='SEQ Apr 2020'!P44,('SEQ Apr 2020'!P44*'SEQ Apr 2020'!N44/100),($C$54*$C$55*'SEQ Apr 2020'!N44/100)))</f>
        <v>811.36363636363637</v>
      </c>
      <c r="E66" s="133">
        <f>IF(AND('SEQ Apr 2020'!R44&gt;0,'SEQ Apr 2020'!T44&gt;0),IF(($C$54*$C$55&lt;'SEQ Apr 2020'!T44),(0),($C$54*$C$55-'SEQ Apr 2020'!T44)*'SEQ Apr 2020'!U44/100),IF(AND('SEQ Apr 2020'!R44&gt;0,'SEQ Apr 2020'!T44=""),IF(($C$54*$C$55&lt;'SEQ Apr 2020'!R44+'SEQ Apr 2020'!P44),(0),(($C$54*$C$55-('SEQ Apr 2020'!R44+'SEQ Apr 2020'!P44))*'SEQ Apr 2020'!S44/100)),IF(AND('SEQ Apr 2020'!P44&gt;0,'SEQ Apr 2020'!R44=""&gt;0),IF(($C$54*$C$55&lt;'SEQ Apr 2020'!P44),(0),($C$54*$C$55-'SEQ Apr 2020'!P44)*'SEQ Apr 2020'!Q44/100),0)))</f>
        <v>0</v>
      </c>
      <c r="F66" s="134">
        <f>($C$54*$C$56)*'SEQ Apr 2020'!W44/100</f>
        <v>279.5454545454545</v>
      </c>
      <c r="G66" s="135">
        <f t="shared" si="20"/>
        <v>1244.7770454545455</v>
      </c>
      <c r="H66" s="239">
        <f t="shared" si="21"/>
        <v>4363.636363636364</v>
      </c>
      <c r="I66" s="239">
        <f t="shared" si="19"/>
        <v>4979.1081818181819</v>
      </c>
      <c r="J66" s="136">
        <f t="shared" si="22"/>
        <v>5477.0190000000002</v>
      </c>
      <c r="K66" s="137">
        <f>'SEQ Apr 2020'!BB44</f>
        <v>0</v>
      </c>
      <c r="L66" s="137">
        <f>'SEQ Apr 2020'!BC44</f>
        <v>0</v>
      </c>
      <c r="M66" s="137">
        <f>'SEQ Apr 2020'!BD44</f>
        <v>0</v>
      </c>
      <c r="N66" s="137">
        <f>'SEQ Apr 2020'!BE44</f>
        <v>0</v>
      </c>
      <c r="O66" s="144" t="str">
        <f t="shared" si="28"/>
        <v>No discount</v>
      </c>
      <c r="P66" s="226" t="str">
        <f t="shared" si="24"/>
        <v>Exclusive</v>
      </c>
      <c r="Q66" s="240">
        <f t="shared" si="25"/>
        <v>4979.1081818181819</v>
      </c>
      <c r="R66" s="240">
        <f t="shared" si="26"/>
        <v>4979.1081818181819</v>
      </c>
      <c r="S66" s="136">
        <f t="shared" si="27"/>
        <v>5477.0190000000002</v>
      </c>
      <c r="T66" s="136">
        <f t="shared" si="27"/>
        <v>5477.0190000000002</v>
      </c>
      <c r="U66" s="160">
        <f>'SEQ Apr 2020'!BL44</f>
        <v>0</v>
      </c>
      <c r="V66" s="161" t="str">
        <f>'SEQ Apr 2020'!BM44</f>
        <v>n</v>
      </c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  <c r="AV66" s="114"/>
      <c r="AW66" s="114"/>
      <c r="AX66" s="114"/>
      <c r="AY66" s="114"/>
    </row>
    <row r="67" spans="1:51" x14ac:dyDescent="0.15">
      <c r="A67" s="131" t="str">
        <f>'SEQ Apr 2020'!K45</f>
        <v>Simply Energy</v>
      </c>
      <c r="B67" s="132" t="str">
        <f>'SEQ Apr 2020'!L45</f>
        <v>Business Plus</v>
      </c>
      <c r="C67" s="133">
        <f>IF('SEQ Apr 2020'!BP45=0,91*'SEQ Apr 2020'!M45/100,(91*'SEQ Apr 2020'!M45/100)+'SEQ Apr 2020'!BP45/4)</f>
        <v>117.28989999999997</v>
      </c>
      <c r="D67" s="133">
        <f>IF('SEQ Apr 2020'!O45="",$C$54*$C$55*'SEQ Apr 2020'!N45/100,IF($C$54*$C$55&gt;='SEQ Apr 2020'!P45,('SEQ Apr 2020'!P45*'SEQ Apr 2020'!N45/100),($C$54*$C$55*'SEQ Apr 2020'!N45/100)))</f>
        <v>793.86363636363637</v>
      </c>
      <c r="E67" s="133">
        <f>IF(AND('SEQ Apr 2020'!R45&gt;0,'SEQ Apr 2020'!T45&gt;0),IF(($C$54*$C$55&lt;'SEQ Apr 2020'!T45),(0),($C$54*$C$55-'SEQ Apr 2020'!T45)*'SEQ Apr 2020'!U45/100),IF(AND('SEQ Apr 2020'!R45&gt;0,'SEQ Apr 2020'!T45=""),IF(($C$54*$C$55&lt;'SEQ Apr 2020'!R45+'SEQ Apr 2020'!P45),(0),(($C$54*$C$55-('SEQ Apr 2020'!R45+'SEQ Apr 2020'!P45))*'SEQ Apr 2020'!S45/100)),IF(AND('SEQ Apr 2020'!P45&gt;0,'SEQ Apr 2020'!R45=""&gt;0),IF(($C$54*$C$55&lt;'SEQ Apr 2020'!P45),(0),($C$54*$C$55-'SEQ Apr 2020'!P45)*'SEQ Apr 2020'!Q45/100),0)))</f>
        <v>0</v>
      </c>
      <c r="F67" s="134">
        <f>($C$54*$C$56)*'SEQ Apr 2020'!W45/100</f>
        <v>266.9999985</v>
      </c>
      <c r="G67" s="135">
        <f t="shared" si="20"/>
        <v>1178.1535348636364</v>
      </c>
      <c r="H67" s="239">
        <f t="shared" si="21"/>
        <v>4243.4545394545457</v>
      </c>
      <c r="I67" s="239">
        <f t="shared" si="19"/>
        <v>4712.6141394545457</v>
      </c>
      <c r="J67" s="136">
        <f t="shared" si="22"/>
        <v>5183.8755534000011</v>
      </c>
      <c r="K67" s="137">
        <f>'SEQ Apr 2020'!BB45</f>
        <v>0</v>
      </c>
      <c r="L67" s="137">
        <f>'SEQ Apr 2020'!BC45</f>
        <v>0</v>
      </c>
      <c r="M67" s="137">
        <f>'SEQ Apr 2020'!BD45</f>
        <v>0</v>
      </c>
      <c r="N67" s="137">
        <f>'SEQ Apr 2020'!BE45</f>
        <v>0</v>
      </c>
      <c r="O67" s="144" t="str">
        <f t="shared" si="28"/>
        <v>No discount</v>
      </c>
      <c r="P67" s="226" t="str">
        <f t="shared" si="24"/>
        <v>Exclusive</v>
      </c>
      <c r="Q67" s="240">
        <f t="shared" si="25"/>
        <v>4712.6141394545457</v>
      </c>
      <c r="R67" s="240">
        <f t="shared" si="26"/>
        <v>4712.6141394545457</v>
      </c>
      <c r="S67" s="136">
        <f t="shared" si="27"/>
        <v>5183.8755534000011</v>
      </c>
      <c r="T67" s="136">
        <f t="shared" si="27"/>
        <v>5183.8755534000011</v>
      </c>
      <c r="U67" s="160">
        <f>'SEQ Apr 2020'!BL45</f>
        <v>0</v>
      </c>
      <c r="V67" s="161" t="str">
        <f>'SEQ Apr 2020'!BM45</f>
        <v>n</v>
      </c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14"/>
      <c r="AW67" s="114"/>
      <c r="AX67" s="114"/>
      <c r="AY67" s="114"/>
    </row>
    <row r="68" spans="1:51" x14ac:dyDescent="0.15">
      <c r="A68" s="131" t="str">
        <f>'SEQ Apr 2020'!K46</f>
        <v>Alinta Energy</v>
      </c>
      <c r="B68" s="132" t="str">
        <f>'SEQ Apr 2020'!L46</f>
        <v>Business Advantage</v>
      </c>
      <c r="C68" s="133">
        <f>IF('SEQ Apr 2020'!BP46=0,91*'SEQ Apr 2020'!M46/100,(91*'SEQ Apr 2020'!M46/100)+'SEQ Apr 2020'!BP46/4)</f>
        <v>117.39</v>
      </c>
      <c r="D68" s="133">
        <f>IF('SEQ Apr 2020'!O46="",$C$54*$C$55*'SEQ Apr 2020'!N46/100,IF($C$54*$C$55&gt;='SEQ Apr 2020'!P46,('SEQ Apr 2020'!P46*'SEQ Apr 2020'!N46/100),($C$54*$C$55*'SEQ Apr 2020'!N46/100)))</f>
        <v>835.22727272727263</v>
      </c>
      <c r="E68" s="133">
        <f>IF(AND('SEQ Apr 2020'!R46&gt;0,'SEQ Apr 2020'!T46&gt;0),IF(($C$54*$C$55&lt;'SEQ Apr 2020'!T46),(0),($C$54*$C$55-'SEQ Apr 2020'!T46)*'SEQ Apr 2020'!U46/100),IF(AND('SEQ Apr 2020'!R46&gt;0,'SEQ Apr 2020'!T46=""),IF(($C$54*$C$55&lt;'SEQ Apr 2020'!R46+'SEQ Apr 2020'!P46),(0),(($C$54*$C$55-('SEQ Apr 2020'!R46+'SEQ Apr 2020'!P46))*'SEQ Apr 2020'!S46/100)),IF(AND('SEQ Apr 2020'!P46&gt;0,'SEQ Apr 2020'!R46=""&gt;0),IF(($C$54*$C$55&lt;'SEQ Apr 2020'!P46),(0),($C$54*$C$55-'SEQ Apr 2020'!P46)*'SEQ Apr 2020'!Q46/100),0)))</f>
        <v>0</v>
      </c>
      <c r="F68" s="134">
        <f>($C$54*$C$56)*'SEQ Apr 2020'!W46/100</f>
        <v>288.5454545454545</v>
      </c>
      <c r="G68" s="135">
        <f t="shared" si="20"/>
        <v>1241.1627272727271</v>
      </c>
      <c r="H68" s="239">
        <f t="shared" si="21"/>
        <v>4495.0909090909081</v>
      </c>
      <c r="I68" s="239">
        <f t="shared" si="19"/>
        <v>4964.6509090909085</v>
      </c>
      <c r="J68" s="136">
        <f t="shared" si="22"/>
        <v>5461.116</v>
      </c>
      <c r="K68" s="137">
        <f>'SEQ Apr 2020'!BB46</f>
        <v>0</v>
      </c>
      <c r="L68" s="137">
        <f>'SEQ Apr 2020'!BC46</f>
        <v>0</v>
      </c>
      <c r="M68" s="137">
        <f>'SEQ Apr 2020'!BD46</f>
        <v>0</v>
      </c>
      <c r="N68" s="137">
        <f>'SEQ Apr 2020'!BE46</f>
        <v>0</v>
      </c>
      <c r="O68" s="144" t="str">
        <f t="shared" si="28"/>
        <v>No discount</v>
      </c>
      <c r="P68" s="226" t="str">
        <f t="shared" si="24"/>
        <v>Exclusive</v>
      </c>
      <c r="Q68" s="240">
        <f t="shared" si="25"/>
        <v>4964.6509090909085</v>
      </c>
      <c r="R68" s="240">
        <f t="shared" si="26"/>
        <v>4964.6509090909085</v>
      </c>
      <c r="S68" s="136">
        <f t="shared" si="27"/>
        <v>5461.116</v>
      </c>
      <c r="T68" s="136">
        <f t="shared" si="27"/>
        <v>5461.116</v>
      </c>
      <c r="U68" s="160">
        <f>'SEQ Apr 2020'!BL46</f>
        <v>0</v>
      </c>
      <c r="V68" s="161" t="str">
        <f>'SEQ Apr 2020'!BM46</f>
        <v>n</v>
      </c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14"/>
      <c r="AW68" s="114"/>
      <c r="AX68" s="114"/>
      <c r="AY68" s="114"/>
    </row>
    <row r="69" spans="1:51" x14ac:dyDescent="0.15">
      <c r="A69" s="131" t="str">
        <f>'SEQ Apr 2020'!K47</f>
        <v>1st Energy</v>
      </c>
      <c r="B69" s="132" t="str">
        <f>'SEQ Apr 2020'!L47</f>
        <v>1st Saver</v>
      </c>
      <c r="C69" s="133">
        <f>IF('SEQ Apr 2020'!BP47=0,91*'SEQ Apr 2020'!M47/100,(91*'SEQ Apr 2020'!M47/100)+'SEQ Apr 2020'!BP47/4)</f>
        <v>135.59</v>
      </c>
      <c r="D69" s="133">
        <f>IF('SEQ Apr 2020'!O47="",$C$54*$C$55*'SEQ Apr 2020'!N47/100,IF($C$54*$C$55&gt;='SEQ Apr 2020'!P47,('SEQ Apr 2020'!P47*'SEQ Apr 2020'!N47/100),($C$54*$C$55*'SEQ Apr 2020'!N47/100)))</f>
        <v>923.36363636363637</v>
      </c>
      <c r="E69" s="133">
        <f>IF(AND('SEQ Apr 2020'!R47&gt;0,'SEQ Apr 2020'!T47&gt;0),IF(($C$54*$C$55&lt;'SEQ Apr 2020'!T47),(0),($C$54*$C$55-'SEQ Apr 2020'!T47)*'SEQ Apr 2020'!U47/100),IF(AND('SEQ Apr 2020'!R47&gt;0,'SEQ Apr 2020'!T47=""),IF(($C$54*$C$55&lt;'SEQ Apr 2020'!R47+'SEQ Apr 2020'!P47),(0),(($C$54*$C$55-('SEQ Apr 2020'!R47+'SEQ Apr 2020'!P47))*'SEQ Apr 2020'!S47/100)),IF(AND('SEQ Apr 2020'!P47&gt;0,'SEQ Apr 2020'!R47=""&gt;0),IF(($C$54*$C$55&lt;'SEQ Apr 2020'!P47),(0),($C$54*$C$55-'SEQ Apr 2020'!P47)*'SEQ Apr 2020'!Q47/100),0)))</f>
        <v>0</v>
      </c>
      <c r="F69" s="134">
        <f>($C$54*$C$56)*'SEQ Apr 2020'!W47/100</f>
        <v>337.22727272727275</v>
      </c>
      <c r="G69" s="135">
        <f t="shared" si="20"/>
        <v>1396.1809090909092</v>
      </c>
      <c r="H69" s="239">
        <f t="shared" si="21"/>
        <v>5042.3636363636369</v>
      </c>
      <c r="I69" s="239">
        <f t="shared" si="19"/>
        <v>5584.7236363636366</v>
      </c>
      <c r="J69" s="136">
        <f t="shared" si="22"/>
        <v>6143.1960000000008</v>
      </c>
      <c r="K69" s="137">
        <f>'SEQ Apr 2020'!BB47</f>
        <v>0</v>
      </c>
      <c r="L69" s="137">
        <f>'SEQ Apr 2020'!BC47</f>
        <v>0</v>
      </c>
      <c r="M69" s="137">
        <f>'SEQ Apr 2020'!BD47</f>
        <v>15</v>
      </c>
      <c r="N69" s="137">
        <f>'SEQ Apr 2020'!BE47</f>
        <v>0</v>
      </c>
      <c r="O69" s="144" t="str">
        <f t="shared" si="28"/>
        <v>Pay-on-time off bill</v>
      </c>
      <c r="P69" s="226" t="str">
        <f t="shared" si="24"/>
        <v>Exclusive</v>
      </c>
      <c r="Q69" s="240">
        <f t="shared" si="25"/>
        <v>5584.7236363636366</v>
      </c>
      <c r="R69" s="240">
        <f t="shared" si="26"/>
        <v>4747.0150909090908</v>
      </c>
      <c r="S69" s="136">
        <f t="shared" si="27"/>
        <v>6143.1960000000008</v>
      </c>
      <c r="T69" s="136">
        <f t="shared" si="27"/>
        <v>5221.7166000000007</v>
      </c>
      <c r="U69" s="160">
        <f>'SEQ Apr 2020'!BL47</f>
        <v>0</v>
      </c>
      <c r="V69" s="161">
        <f>'SEQ Apr 2020'!BM47</f>
        <v>0</v>
      </c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14"/>
      <c r="AW69" s="114"/>
      <c r="AX69" s="114"/>
      <c r="AY69" s="114"/>
    </row>
    <row r="70" spans="1:51" x14ac:dyDescent="0.15">
      <c r="A70" s="131" t="str">
        <f>'SEQ Apr 2020'!K48</f>
        <v>Powerclub</v>
      </c>
      <c r="B70" s="132" t="str">
        <f>'SEQ Apr 2020'!L48</f>
        <v>Powerbank Business</v>
      </c>
      <c r="C70" s="133">
        <f>IF('SEQ Apr 2020'!BP48=0,91*'SEQ Apr 2020'!M48/100,(91*'SEQ Apr 2020'!M48/100)+'SEQ Apr 2020'!BP48/4)</f>
        <v>106.27</v>
      </c>
      <c r="D70" s="133">
        <f>IF('SEQ Apr 2020'!O48="",$C$54*$C$55*'SEQ Apr 2020'!N48/100,IF($C$54*$C$55&gt;='SEQ Apr 2020'!P48,('SEQ Apr 2020'!P48*'SEQ Apr 2020'!N48/100),($C$54*$C$55*'SEQ Apr 2020'!N48/100)))</f>
        <v>723.86363636363637</v>
      </c>
      <c r="E70" s="133">
        <f>IF(AND('SEQ Apr 2020'!R48&gt;0,'SEQ Apr 2020'!T48&gt;0),IF(($C$54*$C$55&lt;'SEQ Apr 2020'!T48),(0),($C$54*$C$55-'SEQ Apr 2020'!T48)*'SEQ Apr 2020'!U48/100),IF(AND('SEQ Apr 2020'!R48&gt;0,'SEQ Apr 2020'!T48=""),IF(($C$54*$C$55&lt;'SEQ Apr 2020'!R48+'SEQ Apr 2020'!P48),(0),(($C$54*$C$55-('SEQ Apr 2020'!R48+'SEQ Apr 2020'!P48))*'SEQ Apr 2020'!S48/100)),IF(AND('SEQ Apr 2020'!P48&gt;0,'SEQ Apr 2020'!R48=""&gt;0),IF(($C$54*$C$55&lt;'SEQ Apr 2020'!P48),(0),($C$54*$C$55-'SEQ Apr 2020'!P48)*'SEQ Apr 2020'!Q48/100),0)))</f>
        <v>0</v>
      </c>
      <c r="F70" s="134">
        <f>($C$54*$C$56)*'SEQ Apr 2020'!W48/100</f>
        <v>248.04545454545453</v>
      </c>
      <c r="G70" s="135">
        <f t="shared" si="20"/>
        <v>1078.179090909091</v>
      </c>
      <c r="H70" s="239">
        <f t="shared" si="21"/>
        <v>3887.636363636364</v>
      </c>
      <c r="I70" s="239">
        <f t="shared" si="19"/>
        <v>4312.7163636363639</v>
      </c>
      <c r="J70" s="136">
        <f t="shared" si="22"/>
        <v>4743.9880000000003</v>
      </c>
      <c r="K70" s="137">
        <f>'SEQ Apr 2020'!BB48</f>
        <v>0</v>
      </c>
      <c r="L70" s="137">
        <f>'SEQ Apr 2020'!BC48</f>
        <v>0</v>
      </c>
      <c r="M70" s="137">
        <f>'SEQ Apr 2020'!BD48</f>
        <v>0</v>
      </c>
      <c r="N70" s="137">
        <f>'SEQ Apr 2020'!BE48</f>
        <v>0</v>
      </c>
      <c r="O70" s="144" t="str">
        <f t="shared" si="28"/>
        <v>No discount</v>
      </c>
      <c r="P70" s="226" t="str">
        <f t="shared" si="24"/>
        <v>Exclusive</v>
      </c>
      <c r="Q70" s="240">
        <f t="shared" si="25"/>
        <v>4312.7163636363639</v>
      </c>
      <c r="R70" s="240">
        <f t="shared" si="26"/>
        <v>4312.7163636363639</v>
      </c>
      <c r="S70" s="136">
        <f t="shared" si="27"/>
        <v>4743.9880000000003</v>
      </c>
      <c r="T70" s="136">
        <f t="shared" si="27"/>
        <v>4743.9880000000003</v>
      </c>
      <c r="U70" s="160">
        <f>'SEQ Apr 2020'!BL48</f>
        <v>0</v>
      </c>
      <c r="V70" s="161">
        <f>'SEQ Apr 2020'!BM48</f>
        <v>0</v>
      </c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14"/>
      <c r="AW70" s="114"/>
      <c r="AX70" s="114"/>
      <c r="AY70" s="114"/>
    </row>
    <row r="71" spans="1:51" x14ac:dyDescent="0.15">
      <c r="A71" s="131" t="str">
        <f>'SEQ Apr 2020'!K49</f>
        <v>Next Business Energy</v>
      </c>
      <c r="B71" s="132" t="str">
        <f>'SEQ Apr 2020'!L49</f>
        <v>Market offer</v>
      </c>
      <c r="C71" s="133">
        <f>IF('SEQ Apr 2020'!BP49=0,91*'SEQ Apr 2020'!M49/100,(91*'SEQ Apr 2020'!M49/100)+'SEQ Apr 2020'!BP49/4)</f>
        <v>89.179999999999978</v>
      </c>
      <c r="D71" s="133">
        <f>IF('SEQ Apr 2020'!O49="",$C$54*$C$55*'SEQ Apr 2020'!N49/100,IF($C$54*$C$55&gt;='SEQ Apr 2020'!P49,('SEQ Apr 2020'!P49*'SEQ Apr 2020'!N49/100),($C$54*$C$55*'SEQ Apr 2020'!N49/100)))</f>
        <v>535</v>
      </c>
      <c r="E71" s="133">
        <f>IF(AND('SEQ Apr 2020'!R49&gt;0,'SEQ Apr 2020'!T49&gt;0),IF(($C$54*$C$55&lt;'SEQ Apr 2020'!T49),(0),($C$54*$C$55-'SEQ Apr 2020'!T49)*'SEQ Apr 2020'!U49/100),IF(AND('SEQ Apr 2020'!R49&gt;0,'SEQ Apr 2020'!T49=""),IF(($C$54*$C$55&lt;'SEQ Apr 2020'!R49+'SEQ Apr 2020'!P49),(0),(($C$54*$C$55-('SEQ Apr 2020'!R49+'SEQ Apr 2020'!P49))*'SEQ Apr 2020'!S49/100)),IF(AND('SEQ Apr 2020'!P49&gt;0,'SEQ Apr 2020'!R49=""&gt;0),IF(($C$54*$C$55&lt;'SEQ Apr 2020'!P49),(0),($C$54*$C$55-'SEQ Apr 2020'!P49)*'SEQ Apr 2020'!Q49/100),0)))</f>
        <v>210</v>
      </c>
      <c r="F71" s="134">
        <f>($C$54*$C$56)*'SEQ Apr 2020'!W49/100</f>
        <v>259.5</v>
      </c>
      <c r="G71" s="135">
        <f t="shared" si="20"/>
        <v>1093.6799999999998</v>
      </c>
      <c r="H71" s="239">
        <f t="shared" si="21"/>
        <v>4017.9999999999995</v>
      </c>
      <c r="I71" s="239">
        <f t="shared" si="19"/>
        <v>4374.7199999999993</v>
      </c>
      <c r="J71" s="136">
        <f t="shared" si="22"/>
        <v>4812.192</v>
      </c>
      <c r="K71" s="137">
        <f>'SEQ Apr 2020'!BB49</f>
        <v>0</v>
      </c>
      <c r="L71" s="137">
        <f>'SEQ Apr 2020'!BC49</f>
        <v>0</v>
      </c>
      <c r="M71" s="137">
        <f>'SEQ Apr 2020'!BD49</f>
        <v>0</v>
      </c>
      <c r="N71" s="137">
        <f>'SEQ Apr 2020'!BE49</f>
        <v>0</v>
      </c>
      <c r="O71" s="144" t="str">
        <f t="shared" si="28"/>
        <v>No discount</v>
      </c>
      <c r="P71" s="226" t="str">
        <f t="shared" si="24"/>
        <v>Exclusive</v>
      </c>
      <c r="Q71" s="240">
        <f t="shared" si="25"/>
        <v>4374.7199999999993</v>
      </c>
      <c r="R71" s="240">
        <f t="shared" si="26"/>
        <v>4374.7199999999993</v>
      </c>
      <c r="S71" s="136">
        <f t="shared" si="27"/>
        <v>4812.192</v>
      </c>
      <c r="T71" s="136">
        <f t="shared" si="27"/>
        <v>4812.192</v>
      </c>
      <c r="U71" s="160">
        <f>'SEQ Apr 2020'!BL49</f>
        <v>24</v>
      </c>
      <c r="V71" s="161" t="str">
        <f>'SEQ Apr 2020'!BM49</f>
        <v>n</v>
      </c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14"/>
      <c r="AW71" s="114"/>
      <c r="AX71" s="114"/>
      <c r="AY71" s="114"/>
    </row>
    <row r="72" spans="1:51" x14ac:dyDescent="0.15">
      <c r="A72" s="131" t="str">
        <f>'SEQ Apr 2020'!K50</f>
        <v>Red Energy</v>
      </c>
      <c r="B72" s="132" t="str">
        <f>'SEQ Apr 2020'!L50</f>
        <v>Red Business Saver</v>
      </c>
      <c r="C72" s="133">
        <f>IF('SEQ Apr 2020'!BP50=0,91*'SEQ Apr 2020'!M50/100,(91*'SEQ Apr 2020'!M50/100)+'SEQ Apr 2020'!BP50/4)</f>
        <v>111.38399999999997</v>
      </c>
      <c r="D72" s="133">
        <f>IF('SEQ Apr 2020'!O50="",$C$54*$C$55*'SEQ Apr 2020'!N50/100,IF($C$54*$C$55&gt;='SEQ Apr 2020'!P50,('SEQ Apr 2020'!P50*'SEQ Apr 2020'!N50/100),($C$54*$C$55*'SEQ Apr 2020'!N50/100)))</f>
        <v>443.2727272727272</v>
      </c>
      <c r="E72" s="133">
        <f>IF(AND('SEQ Apr 2020'!R50&gt;0,'SEQ Apr 2020'!T50&gt;0),IF(($C$54*$C$55&lt;'SEQ Apr 2020'!T50),(0),($C$54*$C$55-'SEQ Apr 2020'!T50)*'SEQ Apr 2020'!U50/100),IF(AND('SEQ Apr 2020'!R50&gt;0,'SEQ Apr 2020'!T50=""),IF(($C$54*$C$55&lt;'SEQ Apr 2020'!R50+'SEQ Apr 2020'!P50),(0),(($C$54*$C$55-('SEQ Apr 2020'!R50+'SEQ Apr 2020'!P50))*'SEQ Apr 2020'!S50/100)),IF(AND('SEQ Apr 2020'!P50&gt;0,'SEQ Apr 2020'!R50=""&gt;0),IF(($C$54*$C$55&lt;'SEQ Apr 2020'!P50),(0),($C$54*$C$55-'SEQ Apr 2020'!P50)*'SEQ Apr 2020'!Q50/100),0)))</f>
        <v>328.5</v>
      </c>
      <c r="F72" s="134">
        <f>($C$54*$C$56)*'SEQ Apr 2020'!W50/100</f>
        <v>284.59090909090907</v>
      </c>
      <c r="G72" s="135">
        <f t="shared" si="20"/>
        <v>1167.7476363636363</v>
      </c>
      <c r="H72" s="239">
        <f t="shared" si="21"/>
        <v>4225.454545454545</v>
      </c>
      <c r="I72" s="239">
        <f t="shared" si="19"/>
        <v>4670.9905454545451</v>
      </c>
      <c r="J72" s="136">
        <f t="shared" si="22"/>
        <v>5138.0896000000002</v>
      </c>
      <c r="K72" s="137">
        <f>'SEQ Apr 2020'!BB50</f>
        <v>0</v>
      </c>
      <c r="L72" s="137">
        <f>'SEQ Apr 2020'!BC50</f>
        <v>0</v>
      </c>
      <c r="M72" s="137">
        <f>'SEQ Apr 2020'!BD50</f>
        <v>0</v>
      </c>
      <c r="N72" s="137">
        <f>'SEQ Apr 2020'!BE50</f>
        <v>0</v>
      </c>
      <c r="O72" s="144" t="str">
        <f t="shared" si="28"/>
        <v>No discount</v>
      </c>
      <c r="P72" s="226" t="str">
        <f t="shared" si="24"/>
        <v>Inclusive</v>
      </c>
      <c r="Q72" s="240">
        <f t="shared" si="25"/>
        <v>4670.9905454545451</v>
      </c>
      <c r="R72" s="240">
        <f t="shared" si="26"/>
        <v>4670.9905454545451</v>
      </c>
      <c r="S72" s="136">
        <f t="shared" si="27"/>
        <v>5138.0896000000002</v>
      </c>
      <c r="T72" s="136">
        <f t="shared" si="27"/>
        <v>5138.0896000000002</v>
      </c>
      <c r="U72" s="160">
        <f>'SEQ Apr 2020'!BL50</f>
        <v>0</v>
      </c>
      <c r="V72" s="161" t="str">
        <f>'SEQ Apr 2020'!BM50</f>
        <v>n</v>
      </c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14"/>
      <c r="AW72" s="114"/>
      <c r="AX72" s="114"/>
      <c r="AY72" s="114"/>
    </row>
    <row r="73" spans="1:51" x14ac:dyDescent="0.15">
      <c r="A73" s="131" t="str">
        <f>'SEQ Apr 2020'!K51</f>
        <v>Amaysim</v>
      </c>
      <c r="B73" s="132" t="str">
        <f>'SEQ Apr 2020'!L51</f>
        <v>Business as you go</v>
      </c>
      <c r="C73" s="133">
        <f>IF('SEQ Apr 2020'!BP51=0,91*'SEQ Apr 2020'!M51/100,(91*'SEQ Apr 2020'!M51/100)+'SEQ Apr 2020'!BP51/4)</f>
        <v>125.22510000000003</v>
      </c>
      <c r="D73" s="133">
        <f>IF('SEQ Apr 2020'!O51="",$C$54*$C$55*'SEQ Apr 2020'!N51/100,IF($C$54*$C$55&gt;='SEQ Apr 2020'!P51,('SEQ Apr 2020'!P51*'SEQ Apr 2020'!N51/100),($C$54*$C$55*'SEQ Apr 2020'!N51/100)))</f>
        <v>932.4</v>
      </c>
      <c r="E73" s="133">
        <f>IF(AND('SEQ Apr 2020'!R51&gt;0,'SEQ Apr 2020'!T51&gt;0),IF(($C$54*$C$55&lt;'SEQ Apr 2020'!T51),(0),($C$54*$C$55-'SEQ Apr 2020'!T51)*'SEQ Apr 2020'!U51/100),IF(AND('SEQ Apr 2020'!R51&gt;0,'SEQ Apr 2020'!T51=""),IF(($C$54*$C$55&lt;'SEQ Apr 2020'!R51+'SEQ Apr 2020'!P51),(0),(($C$54*$C$55-('SEQ Apr 2020'!R51+'SEQ Apr 2020'!P51))*'SEQ Apr 2020'!S51/100)),IF(AND('SEQ Apr 2020'!P51&gt;0,'SEQ Apr 2020'!R51=""&gt;0),IF(($C$54*$C$55&lt;'SEQ Apr 2020'!P51),(0),($C$54*$C$55-'SEQ Apr 2020'!P51)*'SEQ Apr 2020'!Q51/100),0)))</f>
        <v>0</v>
      </c>
      <c r="F73" s="134">
        <f>($C$54*$C$56)*'SEQ Apr 2020'!W51/100</f>
        <v>333.45</v>
      </c>
      <c r="G73" s="135">
        <f t="shared" si="20"/>
        <v>1391.0751</v>
      </c>
      <c r="H73" s="239">
        <f t="shared" si="21"/>
        <v>5063.3999999999996</v>
      </c>
      <c r="I73" s="239">
        <f t="shared" si="19"/>
        <v>5564.3004000000001</v>
      </c>
      <c r="J73" s="136">
        <f t="shared" si="22"/>
        <v>6120.7304400000003</v>
      </c>
      <c r="K73" s="137">
        <f>'SEQ Apr 2020'!BB51</f>
        <v>0</v>
      </c>
      <c r="L73" s="137">
        <f>'SEQ Apr 2020'!BC51</f>
        <v>0</v>
      </c>
      <c r="M73" s="137">
        <f>'SEQ Apr 2020'!BD51</f>
        <v>0</v>
      </c>
      <c r="N73" s="137">
        <f>'SEQ Apr 2020'!BE51</f>
        <v>0</v>
      </c>
      <c r="O73" s="144" t="str">
        <f t="shared" si="28"/>
        <v>No discount</v>
      </c>
      <c r="P73" s="226" t="str">
        <f t="shared" si="24"/>
        <v>Exclusive</v>
      </c>
      <c r="Q73" s="240">
        <f t="shared" si="25"/>
        <v>5564.3004000000001</v>
      </c>
      <c r="R73" s="240">
        <f t="shared" si="26"/>
        <v>5564.3004000000001</v>
      </c>
      <c r="S73" s="136">
        <f t="shared" si="27"/>
        <v>6120.7304400000003</v>
      </c>
      <c r="T73" s="136">
        <f t="shared" si="27"/>
        <v>6120.7304400000003</v>
      </c>
      <c r="U73" s="160">
        <f>'SEQ Apr 2020'!BL51</f>
        <v>0</v>
      </c>
      <c r="V73" s="161" t="str">
        <f>'SEQ Apr 2020'!BM51</f>
        <v>n</v>
      </c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  <c r="AV73" s="114"/>
      <c r="AW73" s="114"/>
      <c r="AX73" s="114"/>
      <c r="AY73" s="114"/>
    </row>
    <row r="74" spans="1:51" x14ac:dyDescent="0.15">
      <c r="A74" s="131" t="str">
        <f>'SEQ Apr 2020'!K52</f>
        <v>Blue NRG</v>
      </c>
      <c r="B74" s="132" t="str">
        <f>'SEQ Apr 2020'!L52</f>
        <v>Blue Essential</v>
      </c>
      <c r="C74" s="133">
        <f>IF('SEQ Apr 2020'!BP52=0,91*'SEQ Apr 2020'!M52/100,(91*'SEQ Apr 2020'!M52/100)+'SEQ Apr 2020'!BP52/4)</f>
        <v>109.19999999999999</v>
      </c>
      <c r="D74" s="133">
        <f>IF('SEQ Apr 2020'!O52="",$C$54*$C$55*'SEQ Apr 2020'!N52/100,IF($C$54*$C$55&gt;='SEQ Apr 2020'!P52,('SEQ Apr 2020'!P52*'SEQ Apr 2020'!N52/100),($C$54*$C$55*'SEQ Apr 2020'!N52/100)))</f>
        <v>805</v>
      </c>
      <c r="E74" s="133">
        <f>IF(AND('SEQ Apr 2020'!R52&gt;0,'SEQ Apr 2020'!T52&gt;0),IF(($C$54*$C$55&lt;'SEQ Apr 2020'!T52),(0),($C$54*$C$55-'SEQ Apr 2020'!T52)*'SEQ Apr 2020'!U52/100),IF(AND('SEQ Apr 2020'!R52&gt;0,'SEQ Apr 2020'!T52=""),IF(($C$54*$C$55&lt;'SEQ Apr 2020'!R52+'SEQ Apr 2020'!P52),(0),(($C$54*$C$55-('SEQ Apr 2020'!R52+'SEQ Apr 2020'!P52))*'SEQ Apr 2020'!S52/100)),IF(AND('SEQ Apr 2020'!P52&gt;0,'SEQ Apr 2020'!R52=""&gt;0),IF(($C$54*$C$55&lt;'SEQ Apr 2020'!P52),(0),($C$54*$C$55-'SEQ Apr 2020'!P52)*'SEQ Apr 2020'!Q52/100),0)))</f>
        <v>0</v>
      </c>
      <c r="F74" s="134">
        <f>($C$54*$C$56)*'SEQ Apr 2020'!W52/100</f>
        <v>298.49999999999994</v>
      </c>
      <c r="G74" s="135">
        <f t="shared" si="20"/>
        <v>1212.7</v>
      </c>
      <c r="H74" s="239">
        <f t="shared" si="21"/>
        <v>4414</v>
      </c>
      <c r="I74" s="239">
        <f t="shared" si="19"/>
        <v>4850.8</v>
      </c>
      <c r="J74" s="136">
        <f t="shared" si="22"/>
        <v>5335.880000000001</v>
      </c>
      <c r="K74" s="137">
        <f>'SEQ Apr 2020'!BB52</f>
        <v>0</v>
      </c>
      <c r="L74" s="137">
        <f>'SEQ Apr 2020'!BC52</f>
        <v>0</v>
      </c>
      <c r="M74" s="137">
        <f>'SEQ Apr 2020'!BD52</f>
        <v>0</v>
      </c>
      <c r="N74" s="137">
        <f>'SEQ Apr 2020'!BE52</f>
        <v>0</v>
      </c>
      <c r="O74" s="144" t="str">
        <f t="shared" si="28"/>
        <v>No discount</v>
      </c>
      <c r="P74" s="226" t="str">
        <f t="shared" si="24"/>
        <v>Exclusive</v>
      </c>
      <c r="Q74" s="240">
        <f t="shared" si="25"/>
        <v>4850.8</v>
      </c>
      <c r="R74" s="240">
        <f t="shared" si="26"/>
        <v>4850.8</v>
      </c>
      <c r="S74" s="136">
        <f t="shared" si="27"/>
        <v>5335.880000000001</v>
      </c>
      <c r="T74" s="136">
        <f t="shared" si="27"/>
        <v>5335.880000000001</v>
      </c>
      <c r="U74" s="160">
        <f>'SEQ Apr 2020'!BL52</f>
        <v>0</v>
      </c>
      <c r="V74" s="161" t="str">
        <f>'SEQ Apr 2020'!BM52</f>
        <v>n</v>
      </c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  <c r="AV74" s="114"/>
      <c r="AW74" s="114"/>
      <c r="AX74" s="114"/>
      <c r="AY74" s="114"/>
    </row>
    <row r="75" spans="1:51" ht="15" thickBot="1" x14ac:dyDescent="0.2">
      <c r="A75" s="148" t="str">
        <f>'SEQ Apr 2020'!K53</f>
        <v>LPE</v>
      </c>
      <c r="B75" s="149" t="str">
        <f>'SEQ Apr 2020'!L53</f>
        <v>Business Plus</v>
      </c>
      <c r="C75" s="166">
        <f>IF('SEQ Apr 2020'!BP53=0,91*'SEQ Apr 2020'!M53/100,(91*'SEQ Apr 2020'!M53/100)+'SEQ Apr 2020'!BP53/4)</f>
        <v>116.48</v>
      </c>
      <c r="D75" s="166">
        <f>IF('SEQ Apr 2020'!O53="",$C$54*$C$55*'SEQ Apr 2020'!N53/100,IF($C$54*$C$55&gt;='SEQ Apr 2020'!P53,('SEQ Apr 2020'!P53*'SEQ Apr 2020'!N53/100),($C$54*$C$55*'SEQ Apr 2020'!N53/100)))</f>
        <v>834.90909090909088</v>
      </c>
      <c r="E75" s="166">
        <f>IF(AND('SEQ Apr 2020'!R53&gt;0,'SEQ Apr 2020'!T53&gt;0),IF(($C$54*$C$55&lt;'SEQ Apr 2020'!T53),(0),($C$54*$C$55-'SEQ Apr 2020'!T53)*'SEQ Apr 2020'!U53/100),IF(AND('SEQ Apr 2020'!R53&gt;0,'SEQ Apr 2020'!T53=""),IF(($C$54*$C$55&lt;'SEQ Apr 2020'!R53+'SEQ Apr 2020'!P53),(0),(($C$54*$C$55-('SEQ Apr 2020'!R53+'SEQ Apr 2020'!P53))*'SEQ Apr 2020'!S53/100)),IF(AND('SEQ Apr 2020'!P53&gt;0,'SEQ Apr 2020'!R53=""&gt;0),IF(($C$54*$C$55&lt;'SEQ Apr 2020'!P53),(0),($C$54*$C$55-'SEQ Apr 2020'!P53)*'SEQ Apr 2020'!Q53/100),0)))</f>
        <v>0</v>
      </c>
      <c r="F75" s="173">
        <f>($C$54*$C$56)*'SEQ Apr 2020'!W53/100</f>
        <v>294.54545454545996</v>
      </c>
      <c r="G75" s="167">
        <f t="shared" si="20"/>
        <v>1245.934545454551</v>
      </c>
      <c r="H75" s="243">
        <f t="shared" si="21"/>
        <v>4517.8181818182038</v>
      </c>
      <c r="I75" s="241">
        <f t="shared" si="19"/>
        <v>4983.7381818182039</v>
      </c>
      <c r="J75" s="168">
        <f t="shared" si="22"/>
        <v>5482.1120000000246</v>
      </c>
      <c r="K75" s="153">
        <f>'SEQ Apr 2020'!BB53</f>
        <v>0</v>
      </c>
      <c r="L75" s="153">
        <f>'SEQ Apr 2020'!BC53</f>
        <v>0</v>
      </c>
      <c r="M75" s="153">
        <f>'SEQ Apr 2020'!BD53</f>
        <v>0</v>
      </c>
      <c r="N75" s="153">
        <f>'SEQ Apr 2020'!BE53</f>
        <v>0</v>
      </c>
      <c r="O75" s="154" t="str">
        <f t="shared" si="28"/>
        <v>No discount</v>
      </c>
      <c r="P75" s="227" t="str">
        <f t="shared" si="24"/>
        <v>Exclusive</v>
      </c>
      <c r="Q75" s="244">
        <f t="shared" si="25"/>
        <v>4983.7381818182039</v>
      </c>
      <c r="R75" s="244">
        <f t="shared" si="26"/>
        <v>4983.7381818182039</v>
      </c>
      <c r="S75" s="168">
        <f t="shared" si="27"/>
        <v>5482.1120000000246</v>
      </c>
      <c r="T75" s="168">
        <f t="shared" si="27"/>
        <v>5482.1120000000246</v>
      </c>
      <c r="U75" s="170">
        <f>'SEQ Apr 2020'!BL53</f>
        <v>0</v>
      </c>
      <c r="V75" s="165" t="str">
        <f>'SEQ Apr 2020'!BM53</f>
        <v>n</v>
      </c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  <c r="AV75" s="114"/>
      <c r="AW75" s="114"/>
      <c r="AX75" s="114"/>
      <c r="AY75" s="114"/>
    </row>
    <row r="76" spans="1:51" x14ac:dyDescent="0.15"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  <c r="AV76" s="114"/>
      <c r="AW76" s="114"/>
      <c r="AX76" s="114"/>
      <c r="AY76" s="114"/>
    </row>
    <row r="77" spans="1:51" x14ac:dyDescent="0.15"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  <c r="AV77" s="114"/>
      <c r="AW77" s="114"/>
      <c r="AX77" s="114"/>
      <c r="AY77" s="114"/>
    </row>
    <row r="78" spans="1:51" x14ac:dyDescent="0.15"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  <c r="AV78" s="114"/>
      <c r="AW78" s="114"/>
      <c r="AX78" s="114"/>
      <c r="AY78" s="114"/>
    </row>
    <row r="79" spans="1:51" x14ac:dyDescent="0.15"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  <c r="AV79" s="114"/>
      <c r="AW79" s="114"/>
      <c r="AX79" s="114"/>
      <c r="AY79" s="114"/>
    </row>
    <row r="80" spans="1:51" x14ac:dyDescent="0.15"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  <c r="AV80" s="114"/>
      <c r="AW80" s="114"/>
      <c r="AX80" s="114"/>
      <c r="AY80" s="114"/>
    </row>
    <row r="81" spans="23:51" x14ac:dyDescent="0.15"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  <c r="AV81" s="114"/>
      <c r="AW81" s="114"/>
      <c r="AX81" s="114"/>
      <c r="AY81" s="114"/>
    </row>
    <row r="82" spans="23:51" x14ac:dyDescent="0.15"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  <c r="AV82" s="114"/>
      <c r="AW82" s="114"/>
      <c r="AX82" s="114"/>
      <c r="AY82" s="114"/>
    </row>
    <row r="83" spans="23:51" x14ac:dyDescent="0.15"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  <c r="AV83" s="114"/>
      <c r="AW83" s="114"/>
      <c r="AX83" s="114"/>
      <c r="AY83" s="114"/>
    </row>
    <row r="84" spans="23:51" x14ac:dyDescent="0.15"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  <c r="AV84" s="114"/>
      <c r="AW84" s="114"/>
      <c r="AX84" s="114"/>
      <c r="AY84" s="114"/>
    </row>
    <row r="85" spans="23:51" x14ac:dyDescent="0.15"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  <c r="AV85" s="114"/>
      <c r="AW85" s="114"/>
      <c r="AX85" s="114"/>
      <c r="AY85" s="114"/>
    </row>
    <row r="86" spans="23:51" x14ac:dyDescent="0.15"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  <c r="AV86" s="114"/>
      <c r="AW86" s="114"/>
      <c r="AX86" s="114"/>
      <c r="AY86" s="114"/>
    </row>
    <row r="87" spans="23:51" x14ac:dyDescent="0.15"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  <c r="AV87" s="114"/>
      <c r="AW87" s="114"/>
      <c r="AX87" s="114"/>
      <c r="AY87" s="114"/>
    </row>
    <row r="88" spans="23:51" x14ac:dyDescent="0.15"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  <c r="AV88" s="114"/>
      <c r="AW88" s="114"/>
      <c r="AX88" s="114"/>
      <c r="AY88" s="114"/>
    </row>
    <row r="89" spans="23:51" x14ac:dyDescent="0.15"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  <c r="AV89" s="114"/>
      <c r="AW89" s="114"/>
      <c r="AX89" s="114"/>
      <c r="AY89" s="114"/>
    </row>
    <row r="90" spans="23:51" x14ac:dyDescent="0.15"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  <c r="AV90" s="114"/>
      <c r="AW90" s="114"/>
      <c r="AX90" s="114"/>
      <c r="AY90" s="114"/>
    </row>
    <row r="91" spans="23:51" x14ac:dyDescent="0.15"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  <c r="AV91" s="114"/>
      <c r="AW91" s="114"/>
      <c r="AX91" s="114"/>
      <c r="AY91" s="114"/>
    </row>
    <row r="92" spans="23:51" x14ac:dyDescent="0.15"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  <c r="AV92" s="114"/>
      <c r="AW92" s="114"/>
      <c r="AX92" s="114"/>
      <c r="AY92" s="114"/>
    </row>
    <row r="93" spans="23:51" x14ac:dyDescent="0.15"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  <c r="AV93" s="114"/>
      <c r="AW93" s="114"/>
      <c r="AX93" s="114"/>
      <c r="AY93" s="114"/>
    </row>
    <row r="94" spans="23:51" x14ac:dyDescent="0.15"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  <c r="AV94" s="114"/>
      <c r="AW94" s="114"/>
      <c r="AX94" s="114"/>
      <c r="AY94" s="114"/>
    </row>
    <row r="95" spans="23:51" x14ac:dyDescent="0.15"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  <c r="AV95" s="114"/>
      <c r="AW95" s="114"/>
      <c r="AX95" s="114"/>
      <c r="AY95" s="114"/>
    </row>
    <row r="96" spans="23:51" x14ac:dyDescent="0.15"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  <c r="AV96" s="114"/>
      <c r="AW96" s="114"/>
      <c r="AX96" s="114"/>
      <c r="AY96" s="114"/>
    </row>
    <row r="97" spans="23:51" x14ac:dyDescent="0.15"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  <c r="AV97" s="114"/>
      <c r="AW97" s="114"/>
      <c r="AX97" s="114"/>
      <c r="AY97" s="114"/>
    </row>
    <row r="98" spans="23:51" x14ac:dyDescent="0.15"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  <c r="AV98" s="114"/>
      <c r="AW98" s="114"/>
      <c r="AX98" s="114"/>
      <c r="AY98" s="114"/>
    </row>
    <row r="99" spans="23:51" x14ac:dyDescent="0.15"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  <c r="AV99" s="114"/>
      <c r="AW99" s="114"/>
      <c r="AX99" s="114"/>
      <c r="AY99" s="114"/>
    </row>
    <row r="100" spans="23:51" x14ac:dyDescent="0.15"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  <c r="AV100" s="114"/>
      <c r="AW100" s="114"/>
      <c r="AX100" s="114"/>
      <c r="AY100" s="114"/>
    </row>
    <row r="101" spans="23:51" x14ac:dyDescent="0.15"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  <c r="AV101" s="114"/>
      <c r="AW101" s="114"/>
      <c r="AX101" s="114"/>
      <c r="AY101" s="114"/>
    </row>
    <row r="102" spans="23:51" x14ac:dyDescent="0.15"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  <c r="AV102" s="114"/>
      <c r="AW102" s="114"/>
      <c r="AX102" s="114"/>
      <c r="AY102" s="114"/>
    </row>
    <row r="103" spans="23:51" x14ac:dyDescent="0.15"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  <c r="AV103" s="114"/>
      <c r="AW103" s="114"/>
      <c r="AX103" s="114"/>
      <c r="AY103" s="114"/>
    </row>
    <row r="104" spans="23:51" x14ac:dyDescent="0.15"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  <c r="AV104" s="114"/>
      <c r="AW104" s="114"/>
      <c r="AX104" s="114"/>
      <c r="AY104" s="114"/>
    </row>
    <row r="105" spans="23:51" x14ac:dyDescent="0.15"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  <c r="AV105" s="114"/>
      <c r="AW105" s="114"/>
      <c r="AX105" s="114"/>
      <c r="AY105" s="114"/>
    </row>
    <row r="106" spans="23:51" x14ac:dyDescent="0.15"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  <c r="AV106" s="114"/>
      <c r="AW106" s="114"/>
      <c r="AX106" s="114"/>
      <c r="AY106" s="114"/>
    </row>
    <row r="107" spans="23:51" x14ac:dyDescent="0.15"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  <c r="AV107" s="114"/>
      <c r="AW107" s="114"/>
      <c r="AX107" s="114"/>
      <c r="AY107" s="114"/>
    </row>
    <row r="108" spans="23:51" x14ac:dyDescent="0.15"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  <c r="AV108" s="114"/>
      <c r="AW108" s="114"/>
      <c r="AX108" s="114"/>
      <c r="AY108" s="114"/>
    </row>
    <row r="109" spans="23:51" x14ac:dyDescent="0.15"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  <c r="AV109" s="114"/>
      <c r="AW109" s="114"/>
      <c r="AX109" s="114"/>
      <c r="AY109" s="114"/>
    </row>
    <row r="110" spans="23:51" x14ac:dyDescent="0.15"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  <c r="AV110" s="114"/>
      <c r="AW110" s="114"/>
      <c r="AX110" s="114"/>
      <c r="AY110" s="114"/>
    </row>
    <row r="111" spans="23:51" x14ac:dyDescent="0.15"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  <c r="AV111" s="114"/>
      <c r="AW111" s="114"/>
      <c r="AX111" s="114"/>
      <c r="AY111" s="114"/>
    </row>
    <row r="112" spans="23:51" x14ac:dyDescent="0.15"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  <c r="AV112" s="114"/>
      <c r="AW112" s="114"/>
      <c r="AX112" s="114"/>
      <c r="AY112" s="114"/>
    </row>
    <row r="113" spans="23:51" x14ac:dyDescent="0.15"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  <c r="AV113" s="114"/>
      <c r="AW113" s="114"/>
      <c r="AX113" s="114"/>
      <c r="AY113" s="114"/>
    </row>
    <row r="114" spans="23:51" x14ac:dyDescent="0.15"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  <c r="AV114" s="114"/>
      <c r="AW114" s="114"/>
      <c r="AX114" s="114"/>
      <c r="AY114" s="114"/>
    </row>
    <row r="115" spans="23:51" x14ac:dyDescent="0.15"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  <c r="AV115" s="114"/>
      <c r="AW115" s="114"/>
      <c r="AX115" s="114"/>
      <c r="AY115" s="114"/>
    </row>
    <row r="116" spans="23:51" x14ac:dyDescent="0.15"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  <c r="AV116" s="114"/>
      <c r="AW116" s="114"/>
      <c r="AX116" s="114"/>
      <c r="AY116" s="114"/>
    </row>
    <row r="117" spans="23:51" x14ac:dyDescent="0.15"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  <c r="AV117" s="114"/>
      <c r="AW117" s="114"/>
      <c r="AX117" s="114"/>
      <c r="AY117" s="114"/>
    </row>
    <row r="118" spans="23:51" x14ac:dyDescent="0.15"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  <c r="AV118" s="114"/>
      <c r="AW118" s="114"/>
      <c r="AX118" s="114"/>
      <c r="AY118" s="114"/>
    </row>
    <row r="119" spans="23:51" x14ac:dyDescent="0.15"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  <c r="AV119" s="114"/>
      <c r="AW119" s="114"/>
      <c r="AX119" s="114"/>
      <c r="AY119" s="114"/>
    </row>
    <row r="120" spans="23:51" x14ac:dyDescent="0.15"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  <c r="AV120" s="114"/>
      <c r="AW120" s="114"/>
      <c r="AX120" s="114"/>
      <c r="AY120" s="114"/>
    </row>
    <row r="121" spans="23:51" x14ac:dyDescent="0.15"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  <c r="AV121" s="114"/>
      <c r="AW121" s="114"/>
      <c r="AX121" s="114"/>
      <c r="AY121" s="114"/>
    </row>
    <row r="122" spans="23:51" x14ac:dyDescent="0.15"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  <c r="AV122" s="114"/>
      <c r="AW122" s="114"/>
      <c r="AX122" s="114"/>
      <c r="AY122" s="114"/>
    </row>
    <row r="123" spans="23:51" x14ac:dyDescent="0.15"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  <c r="AV123" s="114"/>
      <c r="AW123" s="114"/>
      <c r="AX123" s="114"/>
      <c r="AY123" s="114"/>
    </row>
    <row r="124" spans="23:51" x14ac:dyDescent="0.15"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  <c r="AV124" s="114"/>
      <c r="AW124" s="114"/>
      <c r="AX124" s="114"/>
      <c r="AY124" s="114"/>
    </row>
    <row r="125" spans="23:51" x14ac:dyDescent="0.15"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  <c r="AV125" s="114"/>
      <c r="AW125" s="114"/>
      <c r="AX125" s="114"/>
      <c r="AY125" s="114"/>
    </row>
    <row r="126" spans="23:51" x14ac:dyDescent="0.15"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  <c r="AV126" s="114"/>
      <c r="AW126" s="114"/>
      <c r="AX126" s="114"/>
      <c r="AY126" s="114"/>
    </row>
    <row r="127" spans="23:51" x14ac:dyDescent="0.15"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  <c r="AV127" s="114"/>
      <c r="AW127" s="114"/>
      <c r="AX127" s="114"/>
      <c r="AY127" s="114"/>
    </row>
    <row r="128" spans="23:51" x14ac:dyDescent="0.15"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  <c r="AV128" s="114"/>
      <c r="AW128" s="114"/>
      <c r="AX128" s="114"/>
      <c r="AY128" s="114"/>
    </row>
    <row r="129" spans="23:51" x14ac:dyDescent="0.15"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  <c r="AV129" s="114"/>
      <c r="AW129" s="114"/>
      <c r="AX129" s="114"/>
      <c r="AY129" s="114"/>
    </row>
    <row r="130" spans="23:51" x14ac:dyDescent="0.15"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  <c r="AV130" s="114"/>
      <c r="AW130" s="114"/>
      <c r="AX130" s="114"/>
      <c r="AY130" s="114"/>
    </row>
    <row r="131" spans="23:51" x14ac:dyDescent="0.15"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  <c r="AV131" s="114"/>
      <c r="AW131" s="114"/>
      <c r="AX131" s="114"/>
      <c r="AY131" s="114"/>
    </row>
    <row r="132" spans="23:51" x14ac:dyDescent="0.15"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  <c r="AV132" s="114"/>
      <c r="AW132" s="114"/>
      <c r="AX132" s="114"/>
      <c r="AY132" s="114"/>
    </row>
    <row r="133" spans="23:51" x14ac:dyDescent="0.15"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  <c r="AV133" s="114"/>
      <c r="AW133" s="114"/>
      <c r="AX133" s="114"/>
      <c r="AY133" s="114"/>
    </row>
    <row r="134" spans="23:51" x14ac:dyDescent="0.15"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  <c r="AV134" s="114"/>
      <c r="AW134" s="114"/>
      <c r="AX134" s="114"/>
      <c r="AY134" s="114"/>
    </row>
    <row r="135" spans="23:51" x14ac:dyDescent="0.15"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  <c r="AV135" s="114"/>
      <c r="AW135" s="114"/>
      <c r="AX135" s="114"/>
      <c r="AY135" s="114"/>
    </row>
    <row r="136" spans="23:51" x14ac:dyDescent="0.15"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  <c r="AV136" s="114"/>
      <c r="AW136" s="114"/>
      <c r="AX136" s="114"/>
      <c r="AY136" s="114"/>
    </row>
    <row r="137" spans="23:51" x14ac:dyDescent="0.15"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  <c r="AV137" s="114"/>
      <c r="AW137" s="114"/>
      <c r="AX137" s="114"/>
      <c r="AY137" s="114"/>
    </row>
    <row r="138" spans="23:51" x14ac:dyDescent="0.15"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  <c r="AV138" s="114"/>
      <c r="AW138" s="114"/>
      <c r="AX138" s="114"/>
      <c r="AY138" s="114"/>
    </row>
    <row r="139" spans="23:51" x14ac:dyDescent="0.15"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  <c r="AV139" s="114"/>
      <c r="AW139" s="114"/>
      <c r="AX139" s="114"/>
      <c r="AY139" s="114"/>
    </row>
    <row r="140" spans="23:51" x14ac:dyDescent="0.15"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  <c r="AV140" s="114"/>
      <c r="AW140" s="114"/>
      <c r="AX140" s="114"/>
      <c r="AY140" s="114"/>
    </row>
    <row r="141" spans="23:51" x14ac:dyDescent="0.15"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  <c r="AV141" s="114"/>
      <c r="AW141" s="114"/>
      <c r="AX141" s="114"/>
      <c r="AY141" s="114"/>
    </row>
    <row r="142" spans="23:51" x14ac:dyDescent="0.15"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  <c r="AV142" s="114"/>
      <c r="AW142" s="114"/>
      <c r="AX142" s="114"/>
      <c r="AY142" s="114"/>
    </row>
    <row r="143" spans="23:51" x14ac:dyDescent="0.15"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  <c r="AV143" s="114"/>
      <c r="AW143" s="114"/>
      <c r="AX143" s="114"/>
      <c r="AY143" s="114"/>
    </row>
    <row r="144" spans="23:51" x14ac:dyDescent="0.15"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  <c r="AV144" s="114"/>
      <c r="AW144" s="114"/>
      <c r="AX144" s="114"/>
      <c r="AY144" s="114"/>
    </row>
    <row r="145" spans="23:51" x14ac:dyDescent="0.15"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  <c r="AV145" s="114"/>
      <c r="AW145" s="114"/>
      <c r="AX145" s="114"/>
      <c r="AY145" s="114"/>
    </row>
    <row r="146" spans="23:51" x14ac:dyDescent="0.15"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  <c r="AV146" s="114"/>
      <c r="AW146" s="114"/>
      <c r="AX146" s="114"/>
      <c r="AY146" s="114"/>
    </row>
    <row r="147" spans="23:51" x14ac:dyDescent="0.15"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  <c r="AV147" s="114"/>
      <c r="AW147" s="114"/>
      <c r="AX147" s="114"/>
      <c r="AY147" s="114"/>
    </row>
    <row r="148" spans="23:51" x14ac:dyDescent="0.15"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  <c r="AV148" s="114"/>
      <c r="AW148" s="114"/>
      <c r="AX148" s="114"/>
      <c r="AY148" s="114"/>
    </row>
    <row r="149" spans="23:51" x14ac:dyDescent="0.15"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  <c r="AV149" s="114"/>
      <c r="AW149" s="114"/>
      <c r="AX149" s="114"/>
      <c r="AY149" s="114"/>
    </row>
    <row r="150" spans="23:51" x14ac:dyDescent="0.15"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  <c r="AV150" s="114"/>
      <c r="AW150" s="114"/>
      <c r="AX150" s="114"/>
      <c r="AY150" s="114"/>
    </row>
    <row r="151" spans="23:51" x14ac:dyDescent="0.15"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  <c r="AV151" s="114"/>
      <c r="AW151" s="114"/>
      <c r="AX151" s="114"/>
      <c r="AY151" s="114"/>
    </row>
    <row r="152" spans="23:51" x14ac:dyDescent="0.15"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  <c r="AV152" s="114"/>
      <c r="AW152" s="114"/>
      <c r="AX152" s="114"/>
      <c r="AY152" s="114"/>
    </row>
    <row r="153" spans="23:51" x14ac:dyDescent="0.15"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  <c r="AV153" s="114"/>
      <c r="AW153" s="114"/>
      <c r="AX153" s="114"/>
      <c r="AY153" s="114"/>
    </row>
    <row r="154" spans="23:51" x14ac:dyDescent="0.15"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  <c r="AV154" s="114"/>
      <c r="AW154" s="114"/>
      <c r="AX154" s="114"/>
      <c r="AY154" s="114"/>
    </row>
    <row r="155" spans="23:51" x14ac:dyDescent="0.15"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  <c r="AV155" s="114"/>
      <c r="AW155" s="114"/>
      <c r="AX155" s="114"/>
      <c r="AY155" s="114"/>
    </row>
    <row r="156" spans="23:51" x14ac:dyDescent="0.15"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  <c r="AV156" s="114"/>
      <c r="AW156" s="114"/>
      <c r="AX156" s="114"/>
      <c r="AY156" s="114"/>
    </row>
    <row r="157" spans="23:51" x14ac:dyDescent="0.15"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  <c r="AV157" s="114"/>
      <c r="AW157" s="114"/>
      <c r="AX157" s="114"/>
      <c r="AY157" s="114"/>
    </row>
    <row r="158" spans="23:51" x14ac:dyDescent="0.15"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  <c r="AV158" s="114"/>
      <c r="AW158" s="114"/>
      <c r="AX158" s="114"/>
      <c r="AY158" s="114"/>
    </row>
    <row r="159" spans="23:51" x14ac:dyDescent="0.15"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  <c r="AV159" s="114"/>
      <c r="AW159" s="114"/>
      <c r="AX159" s="114"/>
      <c r="AY159" s="114"/>
    </row>
    <row r="160" spans="23:51" x14ac:dyDescent="0.15"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  <c r="AV160" s="114"/>
      <c r="AW160" s="114"/>
      <c r="AX160" s="114"/>
      <c r="AY160" s="114"/>
    </row>
    <row r="161" spans="23:51" x14ac:dyDescent="0.15"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  <c r="AV161" s="114"/>
      <c r="AW161" s="114"/>
      <c r="AX161" s="114"/>
      <c r="AY161" s="114"/>
    </row>
    <row r="162" spans="23:51" x14ac:dyDescent="0.15"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  <c r="AV162" s="114"/>
      <c r="AW162" s="114"/>
      <c r="AX162" s="114"/>
      <c r="AY162" s="114"/>
    </row>
    <row r="163" spans="23:51" x14ac:dyDescent="0.15"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  <c r="AV163" s="114"/>
      <c r="AW163" s="114"/>
      <c r="AX163" s="114"/>
      <c r="AY163" s="114"/>
    </row>
    <row r="164" spans="23:51" x14ac:dyDescent="0.15"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  <c r="AV164" s="114"/>
      <c r="AW164" s="114"/>
      <c r="AX164" s="114"/>
      <c r="AY164" s="114"/>
    </row>
    <row r="165" spans="23:51" x14ac:dyDescent="0.15"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  <c r="AV165" s="114"/>
      <c r="AW165" s="114"/>
      <c r="AX165" s="114"/>
      <c r="AY165" s="114"/>
    </row>
    <row r="166" spans="23:51" x14ac:dyDescent="0.15"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  <c r="AV166" s="114"/>
      <c r="AW166" s="114"/>
      <c r="AX166" s="114"/>
      <c r="AY166" s="114"/>
    </row>
    <row r="167" spans="23:51" x14ac:dyDescent="0.15"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  <c r="AV167" s="114"/>
      <c r="AW167" s="114"/>
      <c r="AX167" s="114"/>
      <c r="AY167" s="114"/>
    </row>
    <row r="168" spans="23:51" x14ac:dyDescent="0.15"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  <c r="AV168" s="114"/>
      <c r="AW168" s="114"/>
      <c r="AX168" s="114"/>
      <c r="AY168" s="114"/>
    </row>
    <row r="169" spans="23:51" x14ac:dyDescent="0.15"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  <c r="AV169" s="114"/>
      <c r="AW169" s="114"/>
      <c r="AX169" s="114"/>
      <c r="AY169" s="114"/>
    </row>
    <row r="170" spans="23:51" x14ac:dyDescent="0.15"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  <c r="AV170" s="114"/>
      <c r="AW170" s="114"/>
      <c r="AX170" s="114"/>
      <c r="AY170" s="114"/>
    </row>
    <row r="171" spans="23:51" x14ac:dyDescent="0.15"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  <c r="AV171" s="114"/>
      <c r="AW171" s="114"/>
      <c r="AX171" s="114"/>
      <c r="AY171" s="114"/>
    </row>
    <row r="172" spans="23:51" x14ac:dyDescent="0.15"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  <c r="AV172" s="114"/>
      <c r="AW172" s="114"/>
      <c r="AX172" s="114"/>
      <c r="AY172" s="114"/>
    </row>
    <row r="173" spans="23:51" x14ac:dyDescent="0.15"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  <c r="AV173" s="114"/>
      <c r="AW173" s="114"/>
      <c r="AX173" s="114"/>
      <c r="AY173" s="114"/>
    </row>
    <row r="174" spans="23:51" x14ac:dyDescent="0.15"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  <c r="AV174" s="114"/>
      <c r="AW174" s="114"/>
      <c r="AX174" s="114"/>
      <c r="AY174" s="114"/>
    </row>
    <row r="175" spans="23:51" x14ac:dyDescent="0.15"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  <c r="AV175" s="114"/>
      <c r="AW175" s="114"/>
      <c r="AX175" s="114"/>
      <c r="AY175" s="114"/>
    </row>
    <row r="176" spans="23:51" x14ac:dyDescent="0.15"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  <c r="AV176" s="114"/>
      <c r="AW176" s="114"/>
      <c r="AX176" s="114"/>
      <c r="AY176" s="114"/>
    </row>
    <row r="177" spans="23:51" x14ac:dyDescent="0.15"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  <c r="AV177" s="114"/>
      <c r="AW177" s="114"/>
      <c r="AX177" s="114"/>
      <c r="AY177" s="114"/>
    </row>
    <row r="178" spans="23:51" x14ac:dyDescent="0.15"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  <c r="AV178" s="114"/>
      <c r="AW178" s="114"/>
      <c r="AX178" s="114"/>
      <c r="AY178" s="114"/>
    </row>
    <row r="179" spans="23:51" x14ac:dyDescent="0.15"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  <c r="AV179" s="114"/>
      <c r="AW179" s="114"/>
      <c r="AX179" s="114"/>
      <c r="AY179" s="114"/>
    </row>
    <row r="180" spans="23:51" x14ac:dyDescent="0.15"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  <c r="AV180" s="114"/>
      <c r="AW180" s="114"/>
      <c r="AX180" s="114"/>
      <c r="AY180" s="114"/>
    </row>
    <row r="181" spans="23:51" x14ac:dyDescent="0.15"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  <c r="AV181" s="114"/>
      <c r="AW181" s="114"/>
      <c r="AX181" s="114"/>
      <c r="AY181" s="114"/>
    </row>
    <row r="182" spans="23:51" x14ac:dyDescent="0.15"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  <c r="AV182" s="114"/>
      <c r="AW182" s="114"/>
      <c r="AX182" s="114"/>
      <c r="AY182" s="114"/>
    </row>
    <row r="183" spans="23:51" x14ac:dyDescent="0.15"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  <c r="AV183" s="114"/>
      <c r="AW183" s="114"/>
      <c r="AX183" s="114"/>
      <c r="AY183" s="114"/>
    </row>
    <row r="184" spans="23:51" x14ac:dyDescent="0.15"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  <c r="AV184" s="114"/>
      <c r="AW184" s="114"/>
      <c r="AX184" s="114"/>
      <c r="AY184" s="114"/>
    </row>
    <row r="185" spans="23:51" x14ac:dyDescent="0.15"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  <c r="AV185" s="114"/>
      <c r="AW185" s="114"/>
      <c r="AX185" s="114"/>
      <c r="AY185" s="114"/>
    </row>
    <row r="186" spans="23:51" x14ac:dyDescent="0.15"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  <c r="AV186" s="114"/>
      <c r="AW186" s="114"/>
      <c r="AX186" s="114"/>
      <c r="AY186" s="114"/>
    </row>
    <row r="187" spans="23:51" x14ac:dyDescent="0.15"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  <c r="AV187" s="114"/>
      <c r="AW187" s="114"/>
      <c r="AX187" s="114"/>
      <c r="AY187" s="114"/>
    </row>
    <row r="188" spans="23:51" x14ac:dyDescent="0.15"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  <c r="AV188" s="114"/>
      <c r="AW188" s="114"/>
      <c r="AX188" s="114"/>
      <c r="AY188" s="114"/>
    </row>
    <row r="189" spans="23:51" x14ac:dyDescent="0.15"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  <c r="AV189" s="114"/>
      <c r="AW189" s="114"/>
      <c r="AX189" s="114"/>
      <c r="AY189" s="114"/>
    </row>
    <row r="190" spans="23:51" x14ac:dyDescent="0.15"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  <c r="AV190" s="114"/>
      <c r="AW190" s="114"/>
      <c r="AX190" s="114"/>
      <c r="AY190" s="114"/>
    </row>
    <row r="191" spans="23:51" x14ac:dyDescent="0.15"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  <c r="AV191" s="114"/>
      <c r="AW191" s="114"/>
      <c r="AX191" s="114"/>
      <c r="AY191" s="114"/>
    </row>
    <row r="192" spans="23:51" x14ac:dyDescent="0.15"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  <c r="AV192" s="114"/>
      <c r="AW192" s="114"/>
      <c r="AX192" s="114"/>
      <c r="AY192" s="114"/>
    </row>
    <row r="193" spans="23:51" x14ac:dyDescent="0.15"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  <c r="AV193" s="114"/>
      <c r="AW193" s="114"/>
      <c r="AX193" s="114"/>
      <c r="AY193" s="114"/>
    </row>
    <row r="194" spans="23:51" x14ac:dyDescent="0.15"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  <c r="AV194" s="114"/>
      <c r="AW194" s="114"/>
      <c r="AX194" s="114"/>
      <c r="AY194" s="114"/>
    </row>
    <row r="195" spans="23:51" x14ac:dyDescent="0.15"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  <c r="AV195" s="114"/>
      <c r="AW195" s="114"/>
      <c r="AX195" s="114"/>
      <c r="AY195" s="114"/>
    </row>
    <row r="196" spans="23:51" x14ac:dyDescent="0.15"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  <c r="AV196" s="114"/>
      <c r="AW196" s="114"/>
      <c r="AX196" s="114"/>
      <c r="AY196" s="114"/>
    </row>
    <row r="197" spans="23:51" x14ac:dyDescent="0.15"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  <c r="AV197" s="114"/>
      <c r="AW197" s="114"/>
      <c r="AX197" s="114"/>
      <c r="AY197" s="114"/>
    </row>
    <row r="198" spans="23:51" x14ac:dyDescent="0.15"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  <c r="AV198" s="114"/>
      <c r="AW198" s="114"/>
      <c r="AX198" s="114"/>
      <c r="AY198" s="114"/>
    </row>
    <row r="199" spans="23:51" x14ac:dyDescent="0.15"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  <c r="AV199" s="114"/>
      <c r="AW199" s="114"/>
      <c r="AX199" s="114"/>
      <c r="AY199" s="114"/>
    </row>
    <row r="200" spans="23:51" x14ac:dyDescent="0.15"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  <c r="AV200" s="114"/>
      <c r="AW200" s="114"/>
      <c r="AX200" s="114"/>
      <c r="AY200" s="114"/>
    </row>
    <row r="201" spans="23:51" x14ac:dyDescent="0.15"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14"/>
      <c r="AW201" s="114"/>
      <c r="AX201" s="114"/>
      <c r="AY201" s="114"/>
    </row>
    <row r="202" spans="23:51" x14ac:dyDescent="0.15"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14"/>
      <c r="AW202" s="114"/>
      <c r="AX202" s="114"/>
      <c r="AY202" s="114"/>
    </row>
    <row r="203" spans="23:51" x14ac:dyDescent="0.15"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14"/>
      <c r="AW203" s="114"/>
      <c r="AX203" s="114"/>
      <c r="AY203" s="114"/>
    </row>
    <row r="204" spans="23:51" x14ac:dyDescent="0.15"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14"/>
      <c r="AW204" s="114"/>
      <c r="AX204" s="114"/>
      <c r="AY204" s="114"/>
    </row>
    <row r="205" spans="23:51" x14ac:dyDescent="0.15"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14"/>
      <c r="AW205" s="114"/>
      <c r="AX205" s="114"/>
      <c r="AY205" s="114"/>
    </row>
    <row r="206" spans="23:51" x14ac:dyDescent="0.15"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14"/>
      <c r="AW206" s="114"/>
      <c r="AX206" s="114"/>
      <c r="AY206" s="114"/>
    </row>
    <row r="207" spans="23:51" x14ac:dyDescent="0.15"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14"/>
      <c r="AW207" s="114"/>
      <c r="AX207" s="114"/>
      <c r="AY207" s="114"/>
    </row>
    <row r="208" spans="23:51" x14ac:dyDescent="0.15"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14"/>
      <c r="AW208" s="114"/>
      <c r="AX208" s="114"/>
      <c r="AY208" s="114"/>
    </row>
    <row r="209" spans="23:51" x14ac:dyDescent="0.15"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14"/>
      <c r="AW209" s="114"/>
      <c r="AX209" s="114"/>
      <c r="AY209" s="114"/>
    </row>
    <row r="210" spans="23:51" x14ac:dyDescent="0.15"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14"/>
      <c r="AW210" s="114"/>
      <c r="AX210" s="114"/>
      <c r="AY210" s="114"/>
    </row>
    <row r="211" spans="23:51" x14ac:dyDescent="0.15"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14"/>
      <c r="AW211" s="114"/>
      <c r="AX211" s="114"/>
      <c r="AY211" s="114"/>
    </row>
    <row r="212" spans="23:51" x14ac:dyDescent="0.15"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14"/>
      <c r="AW212" s="114"/>
      <c r="AX212" s="114"/>
      <c r="AY212" s="114"/>
    </row>
    <row r="213" spans="23:51" x14ac:dyDescent="0.15"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14"/>
      <c r="AW213" s="114"/>
      <c r="AX213" s="114"/>
      <c r="AY213" s="114"/>
    </row>
    <row r="214" spans="23:51" x14ac:dyDescent="0.15"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14"/>
      <c r="AW214" s="114"/>
      <c r="AX214" s="114"/>
      <c r="AY214" s="114"/>
    </row>
    <row r="215" spans="23:51" x14ac:dyDescent="0.15"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14"/>
      <c r="AW215" s="114"/>
      <c r="AX215" s="114"/>
      <c r="AY215" s="114"/>
    </row>
    <row r="216" spans="23:51" x14ac:dyDescent="0.15"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14"/>
      <c r="AW216" s="114"/>
      <c r="AX216" s="114"/>
      <c r="AY216" s="114"/>
    </row>
    <row r="217" spans="23:51" x14ac:dyDescent="0.15"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14"/>
      <c r="AW217" s="114"/>
      <c r="AX217" s="114"/>
      <c r="AY217" s="114"/>
    </row>
    <row r="218" spans="23:51" x14ac:dyDescent="0.15"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14"/>
      <c r="AW218" s="114"/>
      <c r="AX218" s="114"/>
      <c r="AY218" s="114"/>
    </row>
    <row r="219" spans="23:51" x14ac:dyDescent="0.15"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14"/>
      <c r="AW219" s="114"/>
      <c r="AX219" s="114"/>
      <c r="AY219" s="114"/>
    </row>
    <row r="220" spans="23:51" x14ac:dyDescent="0.15"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14"/>
      <c r="AW220" s="114"/>
      <c r="AX220" s="114"/>
      <c r="AY220" s="114"/>
    </row>
    <row r="221" spans="23:51" x14ac:dyDescent="0.15"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14"/>
      <c r="AW221" s="114"/>
      <c r="AX221" s="114"/>
      <c r="AY221" s="114"/>
    </row>
    <row r="222" spans="23:51" x14ac:dyDescent="0.15"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14"/>
      <c r="AW222" s="114"/>
      <c r="AX222" s="114"/>
      <c r="AY222" s="114"/>
    </row>
    <row r="223" spans="23:51" x14ac:dyDescent="0.15"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14"/>
      <c r="AW223" s="114"/>
      <c r="AX223" s="114"/>
      <c r="AY223" s="114"/>
    </row>
    <row r="224" spans="23:51" x14ac:dyDescent="0.15"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14"/>
      <c r="AW224" s="114"/>
      <c r="AX224" s="114"/>
      <c r="AY224" s="114"/>
    </row>
    <row r="225" spans="23:51" x14ac:dyDescent="0.15"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14"/>
      <c r="AW225" s="114"/>
      <c r="AX225" s="114"/>
      <c r="AY225" s="114"/>
    </row>
    <row r="226" spans="23:51" x14ac:dyDescent="0.15"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14"/>
      <c r="AW226" s="114"/>
      <c r="AX226" s="114"/>
      <c r="AY226" s="114"/>
    </row>
    <row r="227" spans="23:51" x14ac:dyDescent="0.15"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14"/>
      <c r="AW227" s="114"/>
      <c r="AX227" s="114"/>
      <c r="AY227" s="114"/>
    </row>
    <row r="228" spans="23:51" x14ac:dyDescent="0.15"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14"/>
      <c r="AW228" s="114"/>
      <c r="AX228" s="114"/>
      <c r="AY228" s="114"/>
    </row>
    <row r="229" spans="23:51" x14ac:dyDescent="0.15"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14"/>
      <c r="AW229" s="114"/>
      <c r="AX229" s="114"/>
      <c r="AY229" s="114"/>
    </row>
    <row r="230" spans="23:51" x14ac:dyDescent="0.15"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14"/>
      <c r="AW230" s="114"/>
      <c r="AX230" s="114"/>
      <c r="AY230" s="114"/>
    </row>
    <row r="231" spans="23:51" x14ac:dyDescent="0.15"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14"/>
      <c r="AW231" s="114"/>
      <c r="AX231" s="114"/>
      <c r="AY231" s="114"/>
    </row>
    <row r="232" spans="23:51" x14ac:dyDescent="0.15"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14"/>
      <c r="AW232" s="114"/>
      <c r="AX232" s="114"/>
      <c r="AY232" s="114"/>
    </row>
    <row r="233" spans="23:51" x14ac:dyDescent="0.15"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14"/>
      <c r="AW233" s="114"/>
      <c r="AX233" s="114"/>
      <c r="AY233" s="114"/>
    </row>
    <row r="234" spans="23:51" x14ac:dyDescent="0.15"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14"/>
      <c r="AW234" s="114"/>
      <c r="AX234" s="114"/>
      <c r="AY234" s="114"/>
    </row>
    <row r="235" spans="23:51" x14ac:dyDescent="0.15"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14"/>
      <c r="AW235" s="114"/>
      <c r="AX235" s="114"/>
      <c r="AY235" s="114"/>
    </row>
    <row r="236" spans="23:51" x14ac:dyDescent="0.15"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14"/>
      <c r="AW236" s="114"/>
      <c r="AX236" s="114"/>
      <c r="AY236" s="114"/>
    </row>
    <row r="237" spans="23:51" x14ac:dyDescent="0.15"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14"/>
      <c r="AW237" s="114"/>
      <c r="AX237" s="114"/>
      <c r="AY237" s="114"/>
    </row>
    <row r="238" spans="23:51" x14ac:dyDescent="0.15"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14"/>
      <c r="AW238" s="114"/>
      <c r="AX238" s="114"/>
      <c r="AY238" s="114"/>
    </row>
    <row r="239" spans="23:51" x14ac:dyDescent="0.15"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14"/>
      <c r="AW239" s="114"/>
      <c r="AX239" s="114"/>
      <c r="AY239" s="114"/>
    </row>
    <row r="240" spans="23:51" x14ac:dyDescent="0.15"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14"/>
      <c r="AW240" s="114"/>
      <c r="AX240" s="114"/>
      <c r="AY240" s="114"/>
    </row>
    <row r="241" spans="23:51" x14ac:dyDescent="0.15"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14"/>
      <c r="AW241" s="114"/>
      <c r="AX241" s="114"/>
      <c r="AY241" s="114"/>
    </row>
    <row r="242" spans="23:51" x14ac:dyDescent="0.15"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14"/>
      <c r="AW242" s="114"/>
      <c r="AX242" s="114"/>
      <c r="AY242" s="114"/>
    </row>
    <row r="243" spans="23:51" x14ac:dyDescent="0.15"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14"/>
      <c r="AW243" s="114"/>
      <c r="AX243" s="114"/>
      <c r="AY243" s="114"/>
    </row>
    <row r="244" spans="23:51" x14ac:dyDescent="0.15"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14"/>
      <c r="AW244" s="114"/>
      <c r="AX244" s="114"/>
      <c r="AY244" s="114"/>
    </row>
    <row r="245" spans="23:51" x14ac:dyDescent="0.15"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14"/>
      <c r="AW245" s="114"/>
      <c r="AX245" s="114"/>
      <c r="AY245" s="114"/>
    </row>
    <row r="246" spans="23:51" x14ac:dyDescent="0.15"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14"/>
      <c r="AW246" s="114"/>
      <c r="AX246" s="114"/>
      <c r="AY246" s="114"/>
    </row>
    <row r="247" spans="23:51" x14ac:dyDescent="0.15"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14"/>
      <c r="AW247" s="114"/>
      <c r="AX247" s="114"/>
      <c r="AY247" s="114"/>
    </row>
    <row r="248" spans="23:51" x14ac:dyDescent="0.15"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14"/>
      <c r="AW248" s="114"/>
      <c r="AX248" s="114"/>
      <c r="AY248" s="114"/>
    </row>
    <row r="249" spans="23:51" x14ac:dyDescent="0.15"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14"/>
      <c r="AW249" s="114"/>
      <c r="AX249" s="114"/>
      <c r="AY249" s="114"/>
    </row>
    <row r="250" spans="23:51" x14ac:dyDescent="0.15"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14"/>
      <c r="AW250" s="114"/>
      <c r="AX250" s="114"/>
      <c r="AY250" s="114"/>
    </row>
    <row r="251" spans="23:51" x14ac:dyDescent="0.15"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14"/>
      <c r="AW251" s="114"/>
      <c r="AX251" s="114"/>
      <c r="AY251" s="114"/>
    </row>
    <row r="252" spans="23:51" x14ac:dyDescent="0.15"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14"/>
      <c r="AW252" s="114"/>
      <c r="AX252" s="114"/>
      <c r="AY252" s="114"/>
    </row>
    <row r="253" spans="23:51" x14ac:dyDescent="0.15"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14"/>
      <c r="AW253" s="114"/>
      <c r="AX253" s="114"/>
      <c r="AY253" s="114"/>
    </row>
    <row r="254" spans="23:51" x14ac:dyDescent="0.15"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14"/>
      <c r="AW254" s="114"/>
      <c r="AX254" s="114"/>
      <c r="AY254" s="114"/>
    </row>
    <row r="255" spans="23:51" x14ac:dyDescent="0.15"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14"/>
      <c r="AW255" s="114"/>
      <c r="AX255" s="114"/>
      <c r="AY255" s="114"/>
    </row>
    <row r="256" spans="23:51" x14ac:dyDescent="0.15"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14"/>
      <c r="AW256" s="114"/>
      <c r="AX256" s="114"/>
      <c r="AY256" s="114"/>
    </row>
    <row r="257" spans="23:51" x14ac:dyDescent="0.15"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14"/>
      <c r="AW257" s="114"/>
      <c r="AX257" s="114"/>
      <c r="AY257" s="114"/>
    </row>
    <row r="258" spans="23:51" x14ac:dyDescent="0.15"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14"/>
      <c r="AW258" s="114"/>
      <c r="AX258" s="114"/>
      <c r="AY258" s="114"/>
    </row>
    <row r="259" spans="23:51" x14ac:dyDescent="0.15"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14"/>
      <c r="AW259" s="114"/>
      <c r="AX259" s="114"/>
      <c r="AY259" s="114"/>
    </row>
    <row r="260" spans="23:51" x14ac:dyDescent="0.15"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14"/>
      <c r="AW260" s="114"/>
      <c r="AX260" s="114"/>
      <c r="AY260" s="114"/>
    </row>
    <row r="261" spans="23:51" x14ac:dyDescent="0.15"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14"/>
      <c r="AW261" s="114"/>
      <c r="AX261" s="114"/>
      <c r="AY261" s="114"/>
    </row>
    <row r="262" spans="23:51" x14ac:dyDescent="0.15"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14"/>
      <c r="AW262" s="114"/>
      <c r="AX262" s="114"/>
      <c r="AY262" s="114"/>
    </row>
    <row r="263" spans="23:51" x14ac:dyDescent="0.15"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14"/>
      <c r="AW263" s="114"/>
      <c r="AX263" s="114"/>
      <c r="AY263" s="114"/>
    </row>
    <row r="264" spans="23:51" x14ac:dyDescent="0.15"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14"/>
      <c r="AW264" s="114"/>
      <c r="AX264" s="114"/>
      <c r="AY264" s="114"/>
    </row>
    <row r="265" spans="23:51" x14ac:dyDescent="0.15"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14"/>
      <c r="AW265" s="114"/>
      <c r="AX265" s="114"/>
      <c r="AY265" s="114"/>
    </row>
    <row r="266" spans="23:51" x14ac:dyDescent="0.15"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14"/>
      <c r="AW266" s="114"/>
      <c r="AX266" s="114"/>
      <c r="AY266" s="114"/>
    </row>
    <row r="267" spans="23:51" x14ac:dyDescent="0.15"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14"/>
      <c r="AW267" s="114"/>
      <c r="AX267" s="114"/>
      <c r="AY267" s="114"/>
    </row>
    <row r="268" spans="23:51" x14ac:dyDescent="0.15"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14"/>
      <c r="AW268" s="114"/>
      <c r="AX268" s="114"/>
      <c r="AY268" s="114"/>
    </row>
    <row r="269" spans="23:51" x14ac:dyDescent="0.15"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14"/>
      <c r="AW269" s="114"/>
      <c r="AX269" s="114"/>
      <c r="AY269" s="114"/>
    </row>
    <row r="270" spans="23:51" x14ac:dyDescent="0.15"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14"/>
      <c r="AW270" s="114"/>
      <c r="AX270" s="114"/>
      <c r="AY270" s="114"/>
    </row>
    <row r="271" spans="23:51" x14ac:dyDescent="0.15"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14"/>
      <c r="AW271" s="114"/>
      <c r="AX271" s="114"/>
      <c r="AY271" s="114"/>
    </row>
    <row r="272" spans="23:51" x14ac:dyDescent="0.15"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14"/>
      <c r="AW272" s="114"/>
      <c r="AX272" s="114"/>
      <c r="AY272" s="114"/>
    </row>
    <row r="273" spans="23:51" x14ac:dyDescent="0.15"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14"/>
      <c r="AW273" s="114"/>
      <c r="AX273" s="114"/>
      <c r="AY273" s="114"/>
    </row>
    <row r="274" spans="23:51" x14ac:dyDescent="0.15"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14"/>
      <c r="AW274" s="114"/>
      <c r="AX274" s="114"/>
      <c r="AY274" s="114"/>
    </row>
    <row r="275" spans="23:51" x14ac:dyDescent="0.15"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14"/>
      <c r="AW275" s="114"/>
      <c r="AX275" s="114"/>
      <c r="AY275" s="114"/>
    </row>
    <row r="276" spans="23:51" x14ac:dyDescent="0.15"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14"/>
      <c r="AW276" s="114"/>
      <c r="AX276" s="114"/>
      <c r="AY276" s="114"/>
    </row>
    <row r="277" spans="23:51" x14ac:dyDescent="0.15"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14"/>
      <c r="AW277" s="114"/>
      <c r="AX277" s="114"/>
      <c r="AY277" s="114"/>
    </row>
    <row r="278" spans="23:51" x14ac:dyDescent="0.15"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14"/>
      <c r="AW278" s="114"/>
      <c r="AX278" s="114"/>
      <c r="AY278" s="114"/>
    </row>
    <row r="279" spans="23:51" x14ac:dyDescent="0.15"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14"/>
      <c r="AW279" s="114"/>
      <c r="AX279" s="114"/>
      <c r="AY279" s="114"/>
    </row>
    <row r="280" spans="23:51" x14ac:dyDescent="0.15"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14"/>
      <c r="AW280" s="114"/>
      <c r="AX280" s="114"/>
      <c r="AY280" s="114"/>
    </row>
    <row r="281" spans="23:51" x14ac:dyDescent="0.15"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14"/>
      <c r="AW281" s="114"/>
      <c r="AX281" s="114"/>
      <c r="AY281" s="114"/>
    </row>
    <row r="282" spans="23:51" x14ac:dyDescent="0.15"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14"/>
      <c r="AW282" s="114"/>
      <c r="AX282" s="114"/>
      <c r="AY282" s="114"/>
    </row>
    <row r="283" spans="23:51" x14ac:dyDescent="0.15"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14"/>
      <c r="AW283" s="114"/>
      <c r="AX283" s="114"/>
      <c r="AY283" s="114"/>
    </row>
    <row r="284" spans="23:51" x14ac:dyDescent="0.15"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14"/>
      <c r="AW284" s="114"/>
      <c r="AX284" s="114"/>
      <c r="AY284" s="114"/>
    </row>
    <row r="285" spans="23:51" x14ac:dyDescent="0.15"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14"/>
      <c r="AW285" s="114"/>
      <c r="AX285" s="114"/>
      <c r="AY285" s="114"/>
    </row>
    <row r="286" spans="23:51" x14ac:dyDescent="0.15"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14"/>
      <c r="AW286" s="114"/>
      <c r="AX286" s="114"/>
      <c r="AY286" s="114"/>
    </row>
    <row r="287" spans="23:51" x14ac:dyDescent="0.15"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14"/>
      <c r="AW287" s="114"/>
      <c r="AX287" s="114"/>
      <c r="AY287" s="114"/>
    </row>
    <row r="288" spans="23:51" x14ac:dyDescent="0.15"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14"/>
      <c r="AW288" s="114"/>
      <c r="AX288" s="114"/>
      <c r="AY288" s="114"/>
    </row>
    <row r="289" spans="23:51" x14ac:dyDescent="0.15"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14"/>
      <c r="AW289" s="114"/>
      <c r="AX289" s="114"/>
      <c r="AY289" s="114"/>
    </row>
    <row r="290" spans="23:51" x14ac:dyDescent="0.15"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14"/>
      <c r="AW290" s="114"/>
      <c r="AX290" s="114"/>
      <c r="AY290" s="114"/>
    </row>
    <row r="291" spans="23:51" x14ac:dyDescent="0.15"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14"/>
      <c r="AW291" s="114"/>
      <c r="AX291" s="114"/>
      <c r="AY291" s="114"/>
    </row>
    <row r="292" spans="23:51" x14ac:dyDescent="0.15"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14"/>
      <c r="AW292" s="114"/>
      <c r="AX292" s="114"/>
      <c r="AY292" s="114"/>
    </row>
    <row r="293" spans="23:51" x14ac:dyDescent="0.15"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14"/>
      <c r="AW293" s="114"/>
      <c r="AX293" s="114"/>
      <c r="AY293" s="114"/>
    </row>
    <row r="294" spans="23:51" x14ac:dyDescent="0.15"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14"/>
      <c r="AW294" s="114"/>
      <c r="AX294" s="114"/>
      <c r="AY294" s="114"/>
    </row>
    <row r="295" spans="23:51" x14ac:dyDescent="0.15"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14"/>
      <c r="AW295" s="114"/>
      <c r="AX295" s="114"/>
      <c r="AY295" s="114"/>
    </row>
    <row r="296" spans="23:51" x14ac:dyDescent="0.15"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14"/>
      <c r="AW296" s="114"/>
      <c r="AX296" s="114"/>
      <c r="AY296" s="114"/>
    </row>
    <row r="297" spans="23:51" x14ac:dyDescent="0.15"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14"/>
      <c r="AW297" s="114"/>
      <c r="AX297" s="114"/>
      <c r="AY297" s="114"/>
    </row>
    <row r="298" spans="23:51" x14ac:dyDescent="0.15"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14"/>
      <c r="AW298" s="114"/>
      <c r="AX298" s="114"/>
      <c r="AY298" s="114"/>
    </row>
    <row r="299" spans="23:51" x14ac:dyDescent="0.15"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14"/>
      <c r="AW299" s="114"/>
      <c r="AX299" s="114"/>
      <c r="AY299" s="114"/>
    </row>
    <row r="300" spans="23:51" x14ac:dyDescent="0.15"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14"/>
      <c r="AW300" s="114"/>
      <c r="AX300" s="114"/>
      <c r="AY300" s="114"/>
    </row>
    <row r="301" spans="23:51" x14ac:dyDescent="0.15"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14"/>
      <c r="AW301" s="114"/>
      <c r="AX301" s="114"/>
      <c r="AY301" s="114"/>
    </row>
    <row r="302" spans="23:51" x14ac:dyDescent="0.15"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14"/>
      <c r="AW302" s="114"/>
      <c r="AX302" s="114"/>
      <c r="AY302" s="114"/>
    </row>
    <row r="303" spans="23:51" x14ac:dyDescent="0.15"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14"/>
      <c r="AW303" s="114"/>
      <c r="AX303" s="114"/>
      <c r="AY303" s="114"/>
    </row>
    <row r="304" spans="23:51" x14ac:dyDescent="0.15"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14"/>
      <c r="AW304" s="114"/>
      <c r="AX304" s="114"/>
      <c r="AY304" s="114"/>
    </row>
    <row r="305" spans="23:51" x14ac:dyDescent="0.15"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14"/>
      <c r="AW305" s="114"/>
      <c r="AX305" s="114"/>
      <c r="AY305" s="114"/>
    </row>
    <row r="306" spans="23:51" x14ac:dyDescent="0.15"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14"/>
      <c r="AW306" s="114"/>
      <c r="AX306" s="114"/>
      <c r="AY306" s="114"/>
    </row>
    <row r="307" spans="23:51" x14ac:dyDescent="0.15"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14"/>
      <c r="AW307" s="114"/>
      <c r="AX307" s="114"/>
      <c r="AY307" s="114"/>
    </row>
    <row r="308" spans="23:51" x14ac:dyDescent="0.15"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14"/>
      <c r="AW308" s="114"/>
      <c r="AX308" s="114"/>
      <c r="AY308" s="114"/>
    </row>
    <row r="309" spans="23:51" x14ac:dyDescent="0.15"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14"/>
      <c r="AW309" s="114"/>
      <c r="AX309" s="114"/>
      <c r="AY309" s="114"/>
    </row>
    <row r="310" spans="23:51" x14ac:dyDescent="0.15"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14"/>
      <c r="AW310" s="114"/>
      <c r="AX310" s="114"/>
      <c r="AY310" s="114"/>
    </row>
    <row r="311" spans="23:51" x14ac:dyDescent="0.15"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14"/>
      <c r="AW311" s="114"/>
      <c r="AX311" s="114"/>
      <c r="AY311" s="114"/>
    </row>
    <row r="312" spans="23:51" x14ac:dyDescent="0.15"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14"/>
      <c r="AW312" s="114"/>
      <c r="AX312" s="114"/>
      <c r="AY312" s="114"/>
    </row>
    <row r="313" spans="23:51" x14ac:dyDescent="0.15"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</row>
    <row r="314" spans="23:51" x14ac:dyDescent="0.15"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14"/>
      <c r="AW314" s="114"/>
      <c r="AX314" s="114"/>
      <c r="AY314" s="114"/>
    </row>
    <row r="315" spans="23:51" x14ac:dyDescent="0.15"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14"/>
      <c r="AW315" s="114"/>
      <c r="AX315" s="114"/>
      <c r="AY315" s="114"/>
    </row>
    <row r="316" spans="23:51" x14ac:dyDescent="0.15"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14"/>
      <c r="AW316" s="114"/>
      <c r="AX316" s="114"/>
      <c r="AY316" s="114"/>
    </row>
    <row r="317" spans="23:51" x14ac:dyDescent="0.15"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14"/>
      <c r="AW317" s="114"/>
      <c r="AX317" s="114"/>
      <c r="AY317" s="114"/>
    </row>
    <row r="318" spans="23:51" x14ac:dyDescent="0.15"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14"/>
      <c r="AW318" s="114"/>
      <c r="AX318" s="114"/>
      <c r="AY318" s="114"/>
    </row>
    <row r="319" spans="23:51" x14ac:dyDescent="0.15"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14"/>
      <c r="AW319" s="114"/>
      <c r="AX319" s="114"/>
      <c r="AY319" s="114"/>
    </row>
    <row r="320" spans="23:51" x14ac:dyDescent="0.15"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14"/>
      <c r="AW320" s="114"/>
      <c r="AX320" s="114"/>
      <c r="AY320" s="114"/>
    </row>
    <row r="321" spans="23:51" x14ac:dyDescent="0.15"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14"/>
      <c r="AW321" s="114"/>
      <c r="AX321" s="114"/>
      <c r="AY321" s="114"/>
    </row>
    <row r="322" spans="23:51" x14ac:dyDescent="0.15"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14"/>
      <c r="AW322" s="114"/>
      <c r="AX322" s="114"/>
      <c r="AY322" s="114"/>
    </row>
    <row r="323" spans="23:51" x14ac:dyDescent="0.15"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14"/>
      <c r="AW323" s="114"/>
      <c r="AX323" s="114"/>
      <c r="AY323" s="114"/>
    </row>
    <row r="324" spans="23:51" x14ac:dyDescent="0.15"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14"/>
      <c r="AW324" s="114"/>
      <c r="AX324" s="114"/>
      <c r="AY324" s="114"/>
    </row>
    <row r="325" spans="23:51" x14ac:dyDescent="0.15"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14"/>
      <c r="AW325" s="114"/>
      <c r="AX325" s="114"/>
      <c r="AY325" s="114"/>
    </row>
    <row r="326" spans="23:51" x14ac:dyDescent="0.15"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14"/>
      <c r="AW326" s="114"/>
      <c r="AX326" s="114"/>
      <c r="AY326" s="114"/>
    </row>
    <row r="327" spans="23:51" x14ac:dyDescent="0.15"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14"/>
      <c r="AW327" s="114"/>
      <c r="AX327" s="114"/>
      <c r="AY327" s="114"/>
    </row>
    <row r="328" spans="23:51" x14ac:dyDescent="0.15"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14"/>
      <c r="AW328" s="114"/>
      <c r="AX328" s="114"/>
      <c r="AY328" s="114"/>
    </row>
    <row r="329" spans="23:51" x14ac:dyDescent="0.15"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14"/>
      <c r="AW329" s="114"/>
      <c r="AX329" s="114"/>
      <c r="AY329" s="114"/>
    </row>
    <row r="330" spans="23:51" x14ac:dyDescent="0.15"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14"/>
      <c r="AW330" s="114"/>
      <c r="AX330" s="114"/>
      <c r="AY330" s="114"/>
    </row>
    <row r="331" spans="23:51" x14ac:dyDescent="0.15"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14"/>
      <c r="AW331" s="114"/>
      <c r="AX331" s="114"/>
      <c r="AY331" s="114"/>
    </row>
    <row r="332" spans="23:51" x14ac:dyDescent="0.15"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14"/>
      <c r="AW332" s="114"/>
      <c r="AX332" s="114"/>
      <c r="AY332" s="114"/>
    </row>
    <row r="333" spans="23:51" x14ac:dyDescent="0.15"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14"/>
      <c r="AW333" s="114"/>
      <c r="AX333" s="114"/>
      <c r="AY333" s="114"/>
    </row>
    <row r="334" spans="23:51" x14ac:dyDescent="0.15"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14"/>
      <c r="AW334" s="114"/>
      <c r="AX334" s="114"/>
      <c r="AY334" s="114"/>
    </row>
    <row r="335" spans="23:51" x14ac:dyDescent="0.15"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14"/>
      <c r="AW335" s="114"/>
      <c r="AX335" s="114"/>
      <c r="AY335" s="114"/>
    </row>
    <row r="336" spans="23:51" x14ac:dyDescent="0.15"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14"/>
      <c r="AW336" s="114"/>
      <c r="AX336" s="114"/>
      <c r="AY336" s="114"/>
    </row>
    <row r="337" spans="23:51" x14ac:dyDescent="0.15"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14"/>
      <c r="AW337" s="114"/>
      <c r="AX337" s="114"/>
      <c r="AY337" s="114"/>
    </row>
    <row r="338" spans="23:51" x14ac:dyDescent="0.15"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14"/>
      <c r="AW338" s="114"/>
      <c r="AX338" s="114"/>
      <c r="AY338" s="114"/>
    </row>
    <row r="339" spans="23:51" x14ac:dyDescent="0.15"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14"/>
      <c r="AW339" s="114"/>
      <c r="AX339" s="114"/>
      <c r="AY339" s="114"/>
    </row>
    <row r="340" spans="23:51" x14ac:dyDescent="0.15"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14"/>
      <c r="AW340" s="114"/>
      <c r="AX340" s="114"/>
      <c r="AY340" s="114"/>
    </row>
    <row r="341" spans="23:51" x14ac:dyDescent="0.15"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14"/>
      <c r="AW341" s="114"/>
      <c r="AX341" s="114"/>
      <c r="AY341" s="114"/>
    </row>
    <row r="342" spans="23:51" x14ac:dyDescent="0.15"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14"/>
      <c r="AW342" s="114"/>
      <c r="AX342" s="114"/>
      <c r="AY342" s="114"/>
    </row>
    <row r="343" spans="23:51" x14ac:dyDescent="0.15"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14"/>
      <c r="AW343" s="114"/>
      <c r="AX343" s="114"/>
      <c r="AY343" s="114"/>
    </row>
    <row r="344" spans="23:51" x14ac:dyDescent="0.15"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14"/>
      <c r="AW344" s="114"/>
      <c r="AX344" s="114"/>
      <c r="AY344" s="114"/>
    </row>
    <row r="345" spans="23:51" x14ac:dyDescent="0.15"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14"/>
      <c r="AW345" s="114"/>
      <c r="AX345" s="114"/>
      <c r="AY345" s="114"/>
    </row>
    <row r="346" spans="23:51" x14ac:dyDescent="0.15"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14"/>
      <c r="AW346" s="114"/>
      <c r="AX346" s="114"/>
      <c r="AY346" s="114"/>
    </row>
    <row r="347" spans="23:51" x14ac:dyDescent="0.15"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14"/>
      <c r="AW347" s="114"/>
      <c r="AX347" s="114"/>
      <c r="AY347" s="114"/>
    </row>
    <row r="348" spans="23:51" x14ac:dyDescent="0.15"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14"/>
      <c r="AW348" s="114"/>
      <c r="AX348" s="114"/>
      <c r="AY348" s="114"/>
    </row>
    <row r="349" spans="23:51" x14ac:dyDescent="0.15"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  <c r="AR349" s="114"/>
      <c r="AS349" s="114"/>
      <c r="AT349" s="114"/>
      <c r="AU349" s="114"/>
      <c r="AV349" s="114"/>
      <c r="AW349" s="114"/>
      <c r="AX349" s="114"/>
      <c r="AY349" s="114"/>
    </row>
  </sheetData>
  <sheetProtection algorithmName="SHA-512" hashValue="7zIf54YeVKiRq8tOBhRgAHJUEmCRjOwMudeoUyL+maUjFUHRJ5s9e+5yf1MyEI+BaL58EQv8cue3aedb3Cq3WQ==" saltValue="TNi3ZuimQn6zjXv+2a8oUw==" spinCount="100000" sheet="1" objects="1" scenarios="1"/>
  <conditionalFormatting sqref="A8:V25">
    <cfRule type="expression" dxfId="33" priority="3">
      <formula>MOD(ROW(),2)=0</formula>
    </cfRule>
  </conditionalFormatting>
  <conditionalFormatting sqref="A34:V50">
    <cfRule type="expression" dxfId="32" priority="2">
      <formula>MOD(ROW(),2)=0</formula>
    </cfRule>
  </conditionalFormatting>
  <conditionalFormatting sqref="A59:V75">
    <cfRule type="expression" dxfId="3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8638A-43F2-354C-B720-47BD4AF69D9C}">
  <sheetPr codeName="Sheet3">
    <tabColor theme="9" tint="0.39997558519241921"/>
  </sheetPr>
  <dimension ref="A1:AY36"/>
  <sheetViews>
    <sheetView workbookViewId="0">
      <selection activeCell="U33" sqref="U33"/>
    </sheetView>
  </sheetViews>
  <sheetFormatPr baseColWidth="10" defaultRowHeight="13" x14ac:dyDescent="0.15"/>
  <cols>
    <col min="1" max="1" width="20.33203125" style="106" customWidth="1"/>
    <col min="2" max="2" width="16.6640625" style="106" customWidth="1"/>
    <col min="3" max="7" width="12.1640625" style="106" customWidth="1"/>
    <col min="8" max="8" width="13.33203125" style="106" hidden="1" customWidth="1"/>
    <col min="9" max="9" width="0" style="106" hidden="1" customWidth="1"/>
    <col min="10" max="14" width="10.83203125" style="106"/>
    <col min="15" max="18" width="0" style="106" hidden="1" customWidth="1"/>
    <col min="19" max="16384" width="10.83203125" style="106"/>
  </cols>
  <sheetData>
    <row r="1" spans="1:51" ht="14" x14ac:dyDescent="0.15">
      <c r="A1" s="105" t="s">
        <v>24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</row>
    <row r="2" spans="1:51" ht="14" x14ac:dyDescent="0.15">
      <c r="A2" s="107" t="s">
        <v>21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</row>
    <row r="3" spans="1:51" ht="15" thickBot="1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</row>
    <row r="4" spans="1: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</row>
    <row r="5" spans="1: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</row>
    <row r="6" spans="1: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</row>
    <row r="7" spans="1:5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</row>
    <row r="8" spans="1:51" ht="18" customHeight="1" thickBot="1" x14ac:dyDescent="0.2">
      <c r="A8" s="186" t="str">
        <f>'ERG Apr 2020'!K2</f>
        <v>Ergon Energy</v>
      </c>
      <c r="B8" s="187" t="str">
        <f>'ERG Apr 2020'!L2</f>
        <v>Regulated</v>
      </c>
      <c r="C8" s="252">
        <f>IF('ERG Apr 2020'!BP2=0,91*'ERG Apr 2020'!M2/100,(91*'ERG Apr 2020'!M2/100)+'ERG Apr 2020'!BP2/4)</f>
        <v>113.69209090909091</v>
      </c>
      <c r="D8" s="253">
        <f>IF('ERG Apr 2020'!O2="",$C$5*'ERG Apr 2020'!N2/100,IF($C$5&gt;='ERG Apr 2020'!P2,('ERG Apr 2020'!P2*'ERG Apr 2020'!N2/100),($C$5*'ERG Apr 2020'!N2/100)))</f>
        <v>1221.590909090909</v>
      </c>
      <c r="E8" s="253">
        <f>IF(AND('ERG Apr 2020'!P2&gt;0,'ERG Apr 2020'!R2&gt;0),IF($C$5&lt;'ERG Apr 2020'!P2,0,IF($C$5&lt;=('ERG Apr 2020'!R2+'ERG Apr 2020'!P2),(($C$5-'ERG Apr 2020'!P2)*'ERG Apr 2020'!Q2/100),(('ERG Apr 2020'!R2)*'ERG Apr 2020'!Q2/100))),0)</f>
        <v>0</v>
      </c>
      <c r="F8" s="253">
        <f>IF(AND('ERG Apr 2020'!R2&gt;0,'ERG Apr 2020'!T2&gt;0),IF(($C$5&lt;'ERG Apr 2020'!T2),(0),($C$5-'ERG Apr 2020'!T2)*'ERG Apr 2020'!U2/100),IF(AND('ERG Apr 2020'!R2&gt;0,'ERG Apr 2020'!T2=""),IF(($C$5&lt;'ERG Apr 2020'!R2+'ERG Apr 2020'!P2),(0),(($C$5-('ERG Apr 2020'!R2+'ERG Apr 2020'!P2))*'ERG Apr 2020'!S2/100)),IF(AND('ERG Apr 2020'!P2&gt;0,'ERG Apr 2020'!R2=""&gt;0),IF(($C$5&lt;'ERG Apr 2020'!P2),(0),($C$5-'ERG Apr 2020'!P2)*'ERG Apr 2020'!Q2/100),0)))</f>
        <v>0</v>
      </c>
      <c r="G8" s="254">
        <f>SUM(C8:F8)</f>
        <v>1335.2829999999999</v>
      </c>
      <c r="H8" s="255">
        <f t="shared" ref="H8" si="0">(G8-C8)*4</f>
        <v>4886.363636363636</v>
      </c>
      <c r="I8" s="255">
        <f t="shared" ref="I8" si="1">G8*4</f>
        <v>5341.1319999999996</v>
      </c>
      <c r="J8" s="256">
        <f>I8*1.1</f>
        <v>5875.2452000000003</v>
      </c>
      <c r="K8" s="257">
        <f>'ERG Apr 2020'!BB2</f>
        <v>0</v>
      </c>
      <c r="L8" s="257">
        <f>'ERG Apr 2020'!BC2</f>
        <v>0</v>
      </c>
      <c r="M8" s="257">
        <f>'ERG Apr 2020'!BD2</f>
        <v>0</v>
      </c>
      <c r="N8" s="257">
        <f>'ERG Apr 2020'!BE2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5341.1319999999996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5341.1319999999996</v>
      </c>
      <c r="S8" s="261">
        <f>Q8*1.1</f>
        <v>5875.2452000000003</v>
      </c>
      <c r="T8" s="256">
        <f>R8*1.1</f>
        <v>5875.2452000000003</v>
      </c>
      <c r="U8" s="262">
        <f>'ERG Apr 2020'!BL2</f>
        <v>0</v>
      </c>
      <c r="V8" s="263" t="str">
        <f>'ERG Apr 2020'!BM2</f>
        <v>n</v>
      </c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</row>
    <row r="9" spans="1:51" ht="14" x14ac:dyDescent="0.15"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</row>
    <row r="10" spans="1:51" ht="15" thickBot="1" x14ac:dyDescent="0.2"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</row>
    <row r="11" spans="1:5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</row>
    <row r="12" spans="1:5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</row>
    <row r="13" spans="1:5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5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5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5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</row>
    <row r="17" spans="1:49" ht="15" thickBot="1" x14ac:dyDescent="0.2">
      <c r="A17" s="186" t="str">
        <f>'ERG Apr 2020'!K3</f>
        <v>Ergon Energy</v>
      </c>
      <c r="B17" s="187" t="str">
        <f>'ERG Apr 2020'!L3</f>
        <v>Regulated</v>
      </c>
      <c r="C17" s="188">
        <f>IF('ERG Apr 2020'!BP3=0,91*'ERG Apr 2020'!M3/100,(91*'ERG Apr 2020'!M3/100)+'ERG Apr 2020'!BP3/4)</f>
        <v>113.69209090909091</v>
      </c>
      <c r="D17" s="188">
        <f>IF('ERG Apr 2020'!O3="",$C$29*$C$30*'ERG Apr 2020'!N3/100,IF($C$29*$C$30&gt;='ERG Apr 2020'!P3,('ERG Apr 2020'!P3*'ERG Apr 2020'!N3/100),($C$29*$C$30*'ERG Apr 2020'!N3/100)))</f>
        <v>0</v>
      </c>
      <c r="E17" s="189">
        <f>IF(AND('ERG Apr 2020'!R3&gt;0,'ERG Apr 2020'!T3&gt;0),IF(($C$29*$C$30&lt;'ERG Apr 2020'!T3),(0),($C$29*$C$30-'ERG Apr 2020'!T3)*'ERG Apr 2020'!U3/100),IF(AND('ERG Apr 2020'!R3&gt;0,'ERG Apr 2020'!T3=""),IF(($C$29*$C$30&lt;'ERG Apr 2020'!R3+'ERG Apr 2020'!P3),(0),(($C$29*$C$30-('ERG Apr 2020'!R3+'ERG Apr 2020'!P3))*'ERG Apr 2020'!S3/100)),IF(AND('ERG Apr 2020'!P3&gt;0,'ERG Apr 2020'!R3=""&gt;0),IF(($C$29*$C$30&lt;'ERG Apr 2020'!P3),(0),($C$29*$C$30-'ERG Apr 2020'!P3)*'ERG Apr 2020'!Q3/100),0)))</f>
        <v>0</v>
      </c>
      <c r="F17" s="189">
        <f>($C$29*$C$31)*'ERG Apr 2020'!AF3/100</f>
        <v>0</v>
      </c>
      <c r="G17" s="190">
        <f>SUM(C17:F17)</f>
        <v>113.69209090909091</v>
      </c>
      <c r="H17" s="190">
        <f>(G17-C17)*4</f>
        <v>0</v>
      </c>
      <c r="I17" s="191">
        <f t="shared" ref="I17" si="3">G17*4</f>
        <v>454.76836363636363</v>
      </c>
      <c r="J17" s="245">
        <f>I17*1.1</f>
        <v>500.24520000000001</v>
      </c>
      <c r="K17" s="190">
        <f>'ERG Apr 2020'!BB3</f>
        <v>0</v>
      </c>
      <c r="L17" s="190">
        <f>'ERG Apr 2020'!BC3</f>
        <v>0</v>
      </c>
      <c r="M17" s="190">
        <f>'ERG Apr 2020'!BD3</f>
        <v>0</v>
      </c>
      <c r="N17" s="190">
        <f>'ERG Apr 2020'!BE3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454.76836363636363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454.76836363636363</v>
      </c>
      <c r="S17" s="190">
        <f>Q17*1.1</f>
        <v>500.24520000000001</v>
      </c>
      <c r="T17" s="190">
        <f>R17*1.1</f>
        <v>500.24520000000001</v>
      </c>
      <c r="U17" s="190">
        <f>'ERG Apr 2020'!BL3</f>
        <v>0</v>
      </c>
      <c r="V17" s="190" t="str">
        <f>'ERG Apr 2020'!BM3</f>
        <v>n</v>
      </c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</row>
    <row r="18" spans="1:49" ht="14" x14ac:dyDescent="0.15"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1:49" ht="15" thickBot="1" x14ac:dyDescent="0.2"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  <row r="20" spans="1:49" ht="14" x14ac:dyDescent="0.15">
      <c r="A20" s="72" t="s">
        <v>220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</row>
    <row r="21" spans="1:49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76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</row>
    <row r="22" spans="1:49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76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</row>
    <row r="23" spans="1:49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76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14"/>
      <c r="AW23" s="114"/>
    </row>
    <row r="24" spans="1:49" ht="14" x14ac:dyDescent="0.15">
      <c r="A24" s="75"/>
      <c r="B24" s="47"/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</row>
    <row r="25" spans="1:49" ht="90" x14ac:dyDescent="0.15">
      <c r="A25" s="276" t="s">
        <v>144</v>
      </c>
      <c r="B25" s="122" t="s">
        <v>320</v>
      </c>
      <c r="C25" s="120" t="s">
        <v>204</v>
      </c>
      <c r="D25" s="120" t="s">
        <v>463</v>
      </c>
      <c r="E25" s="120" t="s">
        <v>205</v>
      </c>
      <c r="F25" s="120" t="s">
        <v>219</v>
      </c>
      <c r="G25" s="120" t="s">
        <v>206</v>
      </c>
      <c r="H25" s="277" t="s">
        <v>570</v>
      </c>
      <c r="I25" s="278" t="s">
        <v>207</v>
      </c>
      <c r="J25" s="281" t="s">
        <v>23</v>
      </c>
      <c r="K25" s="124" t="s">
        <v>286</v>
      </c>
      <c r="L25" s="124" t="s">
        <v>287</v>
      </c>
      <c r="M25" s="124" t="s">
        <v>288</v>
      </c>
      <c r="N25" s="124" t="s">
        <v>289</v>
      </c>
      <c r="O25" s="279" t="s">
        <v>571</v>
      </c>
      <c r="P25" s="279" t="s">
        <v>572</v>
      </c>
      <c r="Q25" s="280" t="s">
        <v>574</v>
      </c>
      <c r="R25" s="280" t="s">
        <v>575</v>
      </c>
      <c r="S25" s="125" t="s">
        <v>271</v>
      </c>
      <c r="T25" s="125" t="s">
        <v>272</v>
      </c>
      <c r="U25" s="124" t="s">
        <v>263</v>
      </c>
      <c r="V25" s="127" t="s">
        <v>264</v>
      </c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</row>
    <row r="26" spans="1:49" ht="15" thickBot="1" x14ac:dyDescent="0.2">
      <c r="A26" s="186" t="str">
        <f>'ERG Apr 2020'!K4</f>
        <v>Ergon Energy</v>
      </c>
      <c r="B26" s="187" t="str">
        <f>'ERG Apr 2020'!L4</f>
        <v>Regulated</v>
      </c>
      <c r="C26" s="188">
        <f>IF('ERG Apr 2020'!BP4=0,91*'ERG Apr 2020'!M4/100,(91*'ERG Apr 2020'!M4/100)+'ERG Apr 2020'!BP4/4)</f>
        <v>113.69209090909091</v>
      </c>
      <c r="D26" s="188">
        <f>IF('ERG Apr 2020'!O4="",$C$54*$C$55*'ERG Apr 2020'!N4/100,IF($C$54*$C$55&gt;='ERG Apr 2020'!P4,('ERG Apr 2020'!P4*'ERG Apr 2020'!N4/100),($C$54*$C$55*'ERG Apr 2020'!N4/100)))</f>
        <v>0</v>
      </c>
      <c r="E26" s="189">
        <f>IF(AND('ERG Apr 2020'!R4&gt;0,'ERG Apr 2020'!T4&gt;0),IF(($C$54*$C$55&lt;'ERG Apr 2020'!T4),(0),($C$54*$C$55-'ERG Apr 2020'!T4)*'ERG Apr 2020'!U4/100),IF(AND('ERG Apr 2020'!R4&gt;0,'ERG Apr 2020'!T4=""),IF(($C$54*$C$55&lt;'ERG Apr 2020'!R4+'ERG Apr 2020'!P4),(0),(($C$54*$C$55-('ERG Apr 2020'!R4+'ERG Apr 2020'!P4))*'ERG Apr 2020'!S4/100)),IF(AND('ERG Apr 2020'!P4&gt;0,'ERG Apr 2020'!R4=""&gt;0),IF(($C$54*$C$55&lt;'ERG Apr 2020'!P4),(0),($C$54*$C$55-'ERG Apr 2020'!P4)*'ERG Apr 2020'!Q4/100),0)))</f>
        <v>0</v>
      </c>
      <c r="F26" s="189">
        <f>($C$54*$C$56)*'ERG Apr 2020'!W4/100</f>
        <v>0</v>
      </c>
      <c r="G26" s="190">
        <f>SUM(C26:F26)</f>
        <v>113.69209090909091</v>
      </c>
      <c r="H26" s="190">
        <f>(G26-C26)*4</f>
        <v>0</v>
      </c>
      <c r="I26" s="191">
        <f t="shared" ref="I26" si="4">G26*4</f>
        <v>454.76836363636363</v>
      </c>
      <c r="J26" s="245">
        <f>I26*1.1</f>
        <v>500.24520000000001</v>
      </c>
      <c r="K26" s="190">
        <f>'ERG Apr 2020'!BB4</f>
        <v>0</v>
      </c>
      <c r="L26" s="190">
        <f>'ERG Apr 2020'!BC4</f>
        <v>0</v>
      </c>
      <c r="M26" s="190">
        <f>'ERG Apr 2020'!BD4</f>
        <v>0</v>
      </c>
      <c r="N26" s="190">
        <f>'ERG Apr 2020'!BE4</f>
        <v>0</v>
      </c>
      <c r="O26" s="190" t="str">
        <f>IF(SUM(K26:N26)=0,"No discount",IF(K26&gt;0,"Guaranteed off bill",IF(L26&gt;0,"Guaranteed off usage",IF(M26&gt;0,"Pay-on-time off bill","Pay-on-time off usage"))))</f>
        <v>No discount</v>
      </c>
      <c r="P26" s="190" t="str">
        <f>IF(OR(A26="Origin Energy",A26="Red Energy",A26="Powershop"),"Inclusive","Exclusive")</f>
        <v>Exclusive</v>
      </c>
      <c r="Q26" s="190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454.76836363636363</v>
      </c>
      <c r="R26" s="190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454.76836363636363</v>
      </c>
      <c r="S26" s="190">
        <f>Q26*1.1</f>
        <v>500.24520000000001</v>
      </c>
      <c r="T26" s="190">
        <f>R26*1.1</f>
        <v>500.24520000000001</v>
      </c>
      <c r="U26" s="190">
        <f>'ERG Apr 2020'!BL4</f>
        <v>0</v>
      </c>
      <c r="V26" s="190" t="str">
        <f>'ERG Apr 2020'!BM4</f>
        <v>n</v>
      </c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</row>
    <row r="27" spans="1:49" ht="14" x14ac:dyDescent="0.15"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</row>
    <row r="28" spans="1:49" ht="14" x14ac:dyDescent="0.15"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</row>
    <row r="29" spans="1:49" ht="14" x14ac:dyDescent="0.15"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</row>
    <row r="30" spans="1:49" ht="14" x14ac:dyDescent="0.15"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</row>
    <row r="31" spans="1:49" ht="14" x14ac:dyDescent="0.15"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</row>
    <row r="32" spans="1:49" ht="14" x14ac:dyDescent="0.15"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</row>
    <row r="33" spans="10:37" ht="14" x14ac:dyDescent="0.15"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</row>
    <row r="34" spans="10:37" ht="14" x14ac:dyDescent="0.15"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</row>
    <row r="35" spans="10:37" ht="14" x14ac:dyDescent="0.15"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</row>
    <row r="36" spans="10:37" ht="14" x14ac:dyDescent="0.15"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</row>
  </sheetData>
  <sheetProtection algorithmName="SHA-512" hashValue="VUvGWZblG3sYlKkf3yrf/Up3yA6YplHfSC/F/Gzf7ntlUYBUUQFq4/hwrAQtESKcu83hMRv7s6zWk4+6g7K0zw==" saltValue="eo4pdzH/2W1wbtuv6rmexA==" spinCount="100000" sheet="1" objects="1" scenarios="1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8C35A-0A57-3142-AB00-A2A6D50BAF93}">
  <sheetPr codeName="Sheet58">
    <tabColor theme="9"/>
  </sheetPr>
  <dimension ref="A1:AM106"/>
  <sheetViews>
    <sheetView zoomScale="110" zoomScaleNormal="110" zoomScalePageLayoutView="120" workbookViewId="0">
      <selection activeCell="O1" sqref="O1:R1048576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0" width="12.1640625" customWidth="1"/>
    <col min="21" max="49" width="7.5" customWidth="1"/>
  </cols>
  <sheetData>
    <row r="1" spans="1:39" ht="14" x14ac:dyDescent="0.15">
      <c r="A1" s="374" t="s">
        <v>270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</row>
    <row r="2" spans="1:39" ht="14" x14ac:dyDescent="0.15">
      <c r="A2" s="375" t="s">
        <v>221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4"/>
      <c r="AK2" s="374"/>
      <c r="AL2" s="374"/>
      <c r="AM2" s="374"/>
    </row>
    <row r="3" spans="1:39" ht="15" thickBot="1" x14ac:dyDescent="0.2">
      <c r="A3" s="374"/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374"/>
      <c r="AF3" s="374"/>
      <c r="AG3" s="374"/>
      <c r="AH3" s="374"/>
      <c r="AI3" s="374"/>
      <c r="AJ3" s="374"/>
      <c r="AK3" s="374"/>
      <c r="AL3" s="374"/>
      <c r="AM3" s="374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</row>
    <row r="5" spans="1:3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6"/>
      <c r="U5" s="374"/>
      <c r="V5" s="374"/>
      <c r="W5" s="374"/>
      <c r="X5" s="374"/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374"/>
    </row>
    <row r="6" spans="1:3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6"/>
      <c r="U6" s="374"/>
      <c r="V6" s="374"/>
      <c r="W6" s="374"/>
      <c r="X6" s="374"/>
      <c r="Y6" s="374"/>
      <c r="Z6" s="374"/>
      <c r="AA6" s="374"/>
      <c r="AB6" s="374"/>
      <c r="AC6" s="374"/>
      <c r="AD6" s="374"/>
      <c r="AE6" s="374"/>
      <c r="AF6" s="374"/>
      <c r="AG6" s="374"/>
      <c r="AH6" s="374"/>
      <c r="AI6" s="374"/>
      <c r="AJ6" s="374"/>
      <c r="AK6" s="374"/>
      <c r="AL6" s="374"/>
      <c r="AM6" s="374"/>
    </row>
    <row r="7" spans="1:39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58" t="s">
        <v>272</v>
      </c>
      <c r="U7" s="374"/>
      <c r="V7" s="374"/>
      <c r="W7" s="374"/>
      <c r="X7" s="374"/>
      <c r="Y7" s="374"/>
      <c r="Z7" s="374"/>
      <c r="AA7" s="374"/>
      <c r="AB7" s="374"/>
      <c r="AC7" s="374"/>
      <c r="AD7" s="374"/>
      <c r="AE7" s="374"/>
      <c r="AF7" s="374"/>
      <c r="AG7" s="374"/>
      <c r="AH7" s="374"/>
      <c r="AI7" s="374"/>
      <c r="AJ7" s="374"/>
      <c r="AK7" s="374"/>
      <c r="AL7" s="374"/>
      <c r="AM7" s="374"/>
    </row>
    <row r="8" spans="1:39" ht="14" x14ac:dyDescent="0.15">
      <c r="A8" s="131" t="str">
        <f>'SEQ Apr 2024'!K2</f>
        <v>AGL</v>
      </c>
      <c r="B8" s="132" t="str">
        <f>'SEQ Apr 2024'!L2</f>
        <v>Business Value Saver</v>
      </c>
      <c r="C8" s="133">
        <f>IF('SEQ Apr 2024'!BP2=0,91*'SEQ Apr 2024'!M2/100,(91*'SEQ Apr 2024'!M2/100)+'SEQ Apr 2024'!BP2/4)</f>
        <v>115.34663636363635</v>
      </c>
      <c r="D8" s="134">
        <f>IF('SEQ Apr 2024'!O2="",$C$5*'SEQ Apr 2024'!N2/100,IF($C$5&gt;='SEQ Apr 2024'!P2,('SEQ Apr 2024'!P2*'SEQ Apr 2024'!N2/100),($C$5*'SEQ Apr 2024'!N2/100)))</f>
        <v>1387.7272727272727</v>
      </c>
      <c r="E8" s="134">
        <f>IF(AND('SEQ Apr 2024'!P2&gt;0,'SEQ Apr 2024'!R2&gt;0),IF($C$5&lt;'SEQ Apr 2024'!P2,0,IF($C$5&lt;=('SEQ Apr 2024'!R2+'SEQ Apr 2024'!P2),(($C$5-'SEQ Apr 2024'!P2)*'SEQ Apr 2024'!Q2/100),(('SEQ Apr 2024'!R2)*'SEQ Apr 2024'!Q2/100))),0)</f>
        <v>0</v>
      </c>
      <c r="F8" s="134">
        <f>IF(AND('SEQ Apr 2024'!R2&gt;0,'SEQ Apr 2024'!T2&gt;0),IF(($C$5&lt;'SEQ Apr 2024'!T2),(0),($C$5-'SEQ Apr 2024'!T2)*'SEQ Apr 2024'!U2/100),IF(AND('SEQ Apr 2024'!R2&gt;0,'SEQ Apr 2024'!T2=""),IF(($C$5&lt;'SEQ Apr 2024'!R2+'SEQ Apr 2024'!P2),(0),(($C$5-('SEQ Apr 2024'!R2+'SEQ Apr 2024'!P2))*'SEQ Apr 2024'!S2/100)),IF(AND('SEQ Apr 2024'!P2&gt;0,'SEQ Apr 2024'!R2=""&gt;0),IF(($C$5&lt;'SEQ Apr 2024'!P2),(0),($C$5-'SEQ Apr 2024'!P2)*'SEQ Apr 2024'!Q2/100),0)))</f>
        <v>0</v>
      </c>
      <c r="G8" s="232">
        <f t="shared" ref="G8" si="0">SUM(C8:F8)</f>
        <v>1503.0739090909092</v>
      </c>
      <c r="H8" s="239">
        <f t="shared" ref="H8" si="1">(G8-C8)*4</f>
        <v>5550.909090909091</v>
      </c>
      <c r="I8" s="239">
        <f t="shared" ref="I8" si="2">G8*4</f>
        <v>6012.2956363636367</v>
      </c>
      <c r="J8" s="136">
        <f t="shared" ref="J8" si="3">I8*1.1</f>
        <v>6613.525200000001</v>
      </c>
      <c r="K8" s="137">
        <f>'SEQ Apr 2024'!BB2</f>
        <v>0</v>
      </c>
      <c r="L8" s="137">
        <f>'SEQ Apr 2024'!BC2</f>
        <v>0</v>
      </c>
      <c r="M8" s="137">
        <f>'SEQ Apr 2024'!BD2</f>
        <v>0</v>
      </c>
      <c r="N8" s="137">
        <f>'SEQ Apr 2024'!BE2</f>
        <v>0</v>
      </c>
      <c r="O8" s="144" t="str">
        <f t="shared" ref="O8" si="4">IF(SUM(K8:N8)=0,"No discount",IF(K8&gt;0,"Guaranteed off bill",IF(L8&gt;0,"Guaranteed off usage",IF(M8&gt;0,"Pay-on-time off bill","Pay-on-time off usage"))))</f>
        <v>No discount</v>
      </c>
      <c r="P8" s="226" t="str">
        <f t="shared" ref="P8" si="5">IF(OR(A8="Origin Energy",A8="Red Energy",A8="Powershop"),"Inclusive","Exclusive")</f>
        <v>Exclusive</v>
      </c>
      <c r="Q8" s="240">
        <f t="shared" ref="Q8" si="6"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6012.2956363636367</v>
      </c>
      <c r="R8" s="240">
        <f t="shared" ref="R8" si="7"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6012.2956363636367</v>
      </c>
      <c r="S8" s="136">
        <f t="shared" ref="S8" si="8">Q8*1.1</f>
        <v>6613.525200000001</v>
      </c>
      <c r="T8" s="361">
        <f t="shared" ref="T8" si="9">R8*1.1</f>
        <v>6613.525200000001</v>
      </c>
      <c r="U8" s="374"/>
      <c r="V8" s="374"/>
      <c r="W8" s="374"/>
      <c r="X8" s="374"/>
      <c r="Y8" s="374"/>
      <c r="Z8" s="374"/>
      <c r="AA8" s="374"/>
      <c r="AB8" s="374"/>
      <c r="AC8" s="374"/>
      <c r="AD8" s="374"/>
      <c r="AE8" s="374"/>
      <c r="AF8" s="374"/>
      <c r="AG8" s="374"/>
      <c r="AH8" s="374"/>
      <c r="AI8" s="374"/>
      <c r="AJ8" s="374"/>
      <c r="AK8" s="374"/>
      <c r="AL8" s="374"/>
      <c r="AM8" s="374"/>
    </row>
    <row r="9" spans="1:39" ht="14" x14ac:dyDescent="0.15">
      <c r="A9" s="131" t="str">
        <f>'SEQ Apr 2024'!K3</f>
        <v>Diamond Energy</v>
      </c>
      <c r="B9" s="132" t="str">
        <f>'SEQ Apr 2024'!L3</f>
        <v>Renewable Saver</v>
      </c>
      <c r="C9" s="133">
        <f>IF('SEQ Apr 2024'!BP3=0,91*'SEQ Apr 2024'!M3/100,(91*'SEQ Apr 2024'!M3/100)+'SEQ Apr 2024'!BP3/4)</f>
        <v>112.84</v>
      </c>
      <c r="D9" s="134">
        <f>IF('SEQ Apr 2024'!O3="",$C$5*'SEQ Apr 2024'!N3/100,IF($C$5&gt;='SEQ Apr 2024'!P3,('SEQ Apr 2024'!P3*'SEQ Apr 2024'!N3/100),($C$5*'SEQ Apr 2024'!N3/100)))</f>
        <v>1487.7272727272727</v>
      </c>
      <c r="E9" s="134">
        <f>IF(AND('SEQ Apr 2024'!P3&gt;0,'SEQ Apr 2024'!R3&gt;0),IF($C$5&lt;'SEQ Apr 2024'!P3,0,IF($C$5&lt;=('SEQ Apr 2024'!R3+'SEQ Apr 2024'!P3),(($C$5-'SEQ Apr 2024'!P3)*'SEQ Apr 2024'!Q3/100),(('SEQ Apr 2024'!R3)*'SEQ Apr 2024'!Q3/100))),0)</f>
        <v>0</v>
      </c>
      <c r="F9" s="134">
        <f>IF(AND('SEQ Apr 2024'!R3&gt;0,'SEQ Apr 2024'!T3&gt;0),IF(($C$5&lt;'SEQ Apr 2024'!T3),(0),($C$5-'SEQ Apr 2024'!T3)*'SEQ Apr 2024'!U3/100),IF(AND('SEQ Apr 2024'!R3&gt;0,'SEQ Apr 2024'!T3=""),IF(($C$5&lt;'SEQ Apr 2024'!R3+'SEQ Apr 2024'!P3),(0),(($C$5-('SEQ Apr 2024'!R3+'SEQ Apr 2024'!P3))*'SEQ Apr 2024'!S3/100)),IF(AND('SEQ Apr 2024'!P3&gt;0,'SEQ Apr 2024'!R3=""&gt;0),IF(($C$5&lt;'SEQ Apr 2024'!P3),(0),($C$5-'SEQ Apr 2024'!P3)*'SEQ Apr 2024'!Q3/100),0)))</f>
        <v>0</v>
      </c>
      <c r="G9" s="232">
        <f t="shared" ref="G9:G16" si="10">SUM(C9:F9)</f>
        <v>1600.5672727272727</v>
      </c>
      <c r="H9" s="239">
        <f t="shared" ref="H9:H21" si="11">(G9-C9)*4</f>
        <v>5950.909090909091</v>
      </c>
      <c r="I9" s="239">
        <f t="shared" ref="I9:I21" si="12">G9*4</f>
        <v>6402.2690909090907</v>
      </c>
      <c r="J9" s="136">
        <f t="shared" ref="J9:J21" si="13">I9*1.1</f>
        <v>7042.4960000000001</v>
      </c>
      <c r="K9" s="137">
        <f>'SEQ Apr 2024'!BB3</f>
        <v>0</v>
      </c>
      <c r="L9" s="137">
        <f>'SEQ Apr 2024'!BC3</f>
        <v>0</v>
      </c>
      <c r="M9" s="137">
        <f>'SEQ Apr 2024'!BD3</f>
        <v>2</v>
      </c>
      <c r="N9" s="137">
        <f>'SEQ Apr 2024'!BE3</f>
        <v>0</v>
      </c>
      <c r="O9" s="144" t="str">
        <f t="shared" ref="O9:O19" si="14">IF(SUM(K9:N9)=0,"No discount",IF(K9&gt;0,"Guaranteed off bill",IF(L9&gt;0,"Guaranteed off usage",IF(M9&gt;0,"Pay-on-time off bill","Pay-on-time off usage"))))</f>
        <v>Pay-on-time off bill</v>
      </c>
      <c r="P9" s="226" t="str">
        <f t="shared" ref="P9:P21" si="15">IF(OR(A9="Origin Energy",A9="Red Energy",A9="Powershop"),"Inclusive","Exclusive")</f>
        <v>Exclusive</v>
      </c>
      <c r="Q9" s="240">
        <f t="shared" ref="Q9:Q21" si="1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6402.2690909090907</v>
      </c>
      <c r="R9" s="240">
        <f t="shared" ref="R9:R21" si="1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6274.2237090909084</v>
      </c>
      <c r="S9" s="136">
        <f t="shared" ref="S9:T21" si="18">Q9*1.1</f>
        <v>7042.4960000000001</v>
      </c>
      <c r="T9" s="361">
        <f t="shared" si="18"/>
        <v>6901.6460799999995</v>
      </c>
      <c r="U9" s="374"/>
      <c r="V9" s="374"/>
      <c r="W9" s="374"/>
      <c r="X9" s="374"/>
      <c r="Y9" s="374"/>
      <c r="Z9" s="374"/>
      <c r="AA9" s="374"/>
      <c r="AB9" s="374"/>
      <c r="AC9" s="374"/>
      <c r="AD9" s="374"/>
      <c r="AE9" s="374"/>
      <c r="AF9" s="374"/>
      <c r="AG9" s="374"/>
      <c r="AH9" s="374"/>
      <c r="AI9" s="374"/>
      <c r="AJ9" s="374"/>
      <c r="AK9" s="374"/>
      <c r="AL9" s="374"/>
      <c r="AM9" s="374"/>
    </row>
    <row r="10" spans="1:39" ht="14" x14ac:dyDescent="0.15">
      <c r="A10" s="131" t="str">
        <f>'SEQ Apr 2024'!K4</f>
        <v>EnergyAustralia</v>
      </c>
      <c r="B10" s="132" t="str">
        <f>'SEQ Apr 2024'!L4</f>
        <v>Balance Plan</v>
      </c>
      <c r="C10" s="133">
        <f>IF('SEQ Apr 2024'!BP4=0,91*'SEQ Apr 2024'!M4/100,(91*'SEQ Apr 2024'!M4/100)+'SEQ Apr 2024'!BP4/4)</f>
        <v>118.3</v>
      </c>
      <c r="D10" s="134">
        <f>IF('SEQ Apr 2024'!O4="",$C$5*'SEQ Apr 2024'!N4/100,IF($C$5&gt;='SEQ Apr 2024'!P4,('SEQ Apr 2024'!P4*'SEQ Apr 2024'!N4/100),($C$5*'SEQ Apr 2024'!N4/100)))</f>
        <v>1667.7272727272727</v>
      </c>
      <c r="E10" s="134">
        <f>IF(AND('SEQ Apr 2024'!P4&gt;0,'SEQ Apr 2024'!R4&gt;0),IF($C$5&lt;'SEQ Apr 2024'!P4,0,IF($C$5&lt;=('SEQ Apr 2024'!R4+'SEQ Apr 2024'!P4),(($C$5-'SEQ Apr 2024'!P4)*'SEQ Apr 2024'!Q4/100),(('SEQ Apr 2024'!R4)*'SEQ Apr 2024'!Q4/100))),0)</f>
        <v>0</v>
      </c>
      <c r="F10" s="134">
        <f>IF(AND('SEQ Apr 2024'!R4&gt;0,'SEQ Apr 2024'!T4&gt;0),IF(($C$5&lt;'SEQ Apr 2024'!T4),(0),($C$5-'SEQ Apr 2024'!T4)*'SEQ Apr 2024'!U4/100),IF(AND('SEQ Apr 2024'!R4&gt;0,'SEQ Apr 2024'!T4=""),IF(($C$5&lt;'SEQ Apr 2024'!R4+'SEQ Apr 2024'!P4),(0),(($C$5-('SEQ Apr 2024'!R4+'SEQ Apr 2024'!P4))*'SEQ Apr 2024'!S4/100)),IF(AND('SEQ Apr 2024'!P4&gt;0,'SEQ Apr 2024'!R4=""&gt;0),IF(($C$5&lt;'SEQ Apr 2024'!P4),(0),($C$5-'SEQ Apr 2024'!P4)*'SEQ Apr 2024'!Q4/100),0)))</f>
        <v>0</v>
      </c>
      <c r="G10" s="232">
        <f t="shared" si="10"/>
        <v>1786.0272727272727</v>
      </c>
      <c r="H10" s="239">
        <f t="shared" si="11"/>
        <v>6670.909090909091</v>
      </c>
      <c r="I10" s="239">
        <f t="shared" si="12"/>
        <v>7144.1090909090908</v>
      </c>
      <c r="J10" s="136">
        <f t="shared" si="13"/>
        <v>7858.52</v>
      </c>
      <c r="K10" s="137">
        <f>'SEQ Apr 2024'!BB4</f>
        <v>7</v>
      </c>
      <c r="L10" s="137">
        <f>'SEQ Apr 2024'!BC4</f>
        <v>0</v>
      </c>
      <c r="M10" s="137">
        <f>'SEQ Apr 2024'!BD4</f>
        <v>0</v>
      </c>
      <c r="N10" s="137">
        <f>'SEQ Apr 2024'!BE4</f>
        <v>0</v>
      </c>
      <c r="O10" s="144" t="str">
        <f t="shared" si="14"/>
        <v>Guaranteed off bill</v>
      </c>
      <c r="P10" s="226" t="str">
        <f t="shared" si="15"/>
        <v>Exclusive</v>
      </c>
      <c r="Q10" s="240">
        <f t="shared" si="16"/>
        <v>6644.0214545454546</v>
      </c>
      <c r="R10" s="240">
        <f t="shared" si="17"/>
        <v>6644.0214545454546</v>
      </c>
      <c r="S10" s="136">
        <f t="shared" si="18"/>
        <v>7308.423600000001</v>
      </c>
      <c r="T10" s="361">
        <f t="shared" si="18"/>
        <v>7308.423600000001</v>
      </c>
      <c r="U10" s="374"/>
      <c r="V10" s="374"/>
      <c r="W10" s="374"/>
      <c r="X10" s="374"/>
      <c r="Y10" s="374"/>
      <c r="Z10" s="374"/>
      <c r="AA10" s="374"/>
      <c r="AB10" s="374"/>
      <c r="AC10" s="374"/>
      <c r="AD10" s="374"/>
      <c r="AE10" s="374"/>
      <c r="AF10" s="374"/>
      <c r="AG10" s="374"/>
      <c r="AH10" s="374"/>
      <c r="AI10" s="374"/>
      <c r="AJ10" s="374"/>
      <c r="AK10" s="374"/>
      <c r="AL10" s="374"/>
      <c r="AM10" s="374"/>
    </row>
    <row r="11" spans="1:39" ht="14" x14ac:dyDescent="0.15">
      <c r="A11" s="131" t="str">
        <f>'SEQ Apr 2024'!K5</f>
        <v>Origin Energy</v>
      </c>
      <c r="B11" s="132" t="str">
        <f>'SEQ Apr 2024'!L5</f>
        <v>Go Variable</v>
      </c>
      <c r="C11" s="133">
        <f>IF('SEQ Apr 2024'!BP5=0,91*'SEQ Apr 2024'!M5/100,(91*'SEQ Apr 2024'!M5/100)+'SEQ Apr 2024'!BP5/4)</f>
        <v>125.48899999999998</v>
      </c>
      <c r="D11" s="134">
        <f>IF('SEQ Apr 2024'!O5="",$C$5*'SEQ Apr 2024'!N5/100,IF($C$5&gt;='SEQ Apr 2024'!P5,('SEQ Apr 2024'!P5*'SEQ Apr 2024'!N5/100),($C$5*'SEQ Apr 2024'!N5/100)))</f>
        <v>1481.3636363636365</v>
      </c>
      <c r="E11" s="134">
        <f>IF(AND('SEQ Apr 2024'!P5&gt;0,'SEQ Apr 2024'!R5&gt;0),IF($C$5&lt;'SEQ Apr 2024'!P5,0,IF($C$5&lt;=('SEQ Apr 2024'!R5+'SEQ Apr 2024'!P5),(($C$5-'SEQ Apr 2024'!P5)*'SEQ Apr 2024'!Q5/100),(('SEQ Apr 2024'!R5)*'SEQ Apr 2024'!Q5/100))),0)</f>
        <v>0</v>
      </c>
      <c r="F11" s="134">
        <f>IF(AND('SEQ Apr 2024'!R5&gt;0,'SEQ Apr 2024'!T5&gt;0),IF(($C$5&lt;'SEQ Apr 2024'!T5),(0),($C$5-'SEQ Apr 2024'!T5)*'SEQ Apr 2024'!U5/100),IF(AND('SEQ Apr 2024'!R5&gt;0,'SEQ Apr 2024'!T5=""),IF(($C$5&lt;'SEQ Apr 2024'!R5+'SEQ Apr 2024'!P5),(0),(($C$5-('SEQ Apr 2024'!R5+'SEQ Apr 2024'!P5))*'SEQ Apr 2024'!S5/100)),IF(AND('SEQ Apr 2024'!P5&gt;0,'SEQ Apr 2024'!R5=""&gt;0),IF(($C$5&lt;'SEQ Apr 2024'!P5),(0),($C$5-'SEQ Apr 2024'!P5)*'SEQ Apr 2024'!Q5/100),0)))</f>
        <v>0</v>
      </c>
      <c r="G11" s="232">
        <f t="shared" si="10"/>
        <v>1606.8526363636365</v>
      </c>
      <c r="H11" s="239">
        <f t="shared" si="11"/>
        <v>5925.454545454546</v>
      </c>
      <c r="I11" s="239">
        <f t="shared" si="12"/>
        <v>6427.4105454545461</v>
      </c>
      <c r="J11" s="136">
        <f t="shared" si="13"/>
        <v>7070.1516000000011</v>
      </c>
      <c r="K11" s="137">
        <f>'SEQ Apr 2024'!BB5</f>
        <v>0</v>
      </c>
      <c r="L11" s="137">
        <f>'SEQ Apr 2024'!BC5</f>
        <v>0</v>
      </c>
      <c r="M11" s="137">
        <f>'SEQ Apr 2024'!BD5</f>
        <v>0</v>
      </c>
      <c r="N11" s="137">
        <f>'SEQ Apr 2024'!BE5</f>
        <v>0</v>
      </c>
      <c r="O11" s="144" t="str">
        <f t="shared" si="14"/>
        <v>No discount</v>
      </c>
      <c r="P11" s="226" t="str">
        <f t="shared" si="15"/>
        <v>Inclusive</v>
      </c>
      <c r="Q11" s="240">
        <f t="shared" si="16"/>
        <v>6427.4105454545461</v>
      </c>
      <c r="R11" s="240">
        <f t="shared" si="17"/>
        <v>6427.4105454545461</v>
      </c>
      <c r="S11" s="136">
        <f t="shared" si="18"/>
        <v>7070.1516000000011</v>
      </c>
      <c r="T11" s="361">
        <f t="shared" si="18"/>
        <v>7070.1516000000011</v>
      </c>
      <c r="U11" s="374"/>
      <c r="V11" s="374"/>
      <c r="W11" s="374"/>
      <c r="X11" s="374"/>
      <c r="Y11" s="374"/>
      <c r="Z11" s="374"/>
      <c r="AA11" s="374"/>
      <c r="AB11" s="374"/>
      <c r="AC11" s="374"/>
      <c r="AD11" s="374"/>
      <c r="AE11" s="374"/>
      <c r="AF11" s="374"/>
      <c r="AG11" s="374"/>
      <c r="AH11" s="374"/>
      <c r="AI11" s="374"/>
      <c r="AJ11" s="374"/>
      <c r="AK11" s="374"/>
      <c r="AL11" s="374"/>
      <c r="AM11" s="374"/>
    </row>
    <row r="12" spans="1:39" ht="14" x14ac:dyDescent="0.15">
      <c r="A12" s="131" t="str">
        <f>'SEQ Apr 2024'!K6</f>
        <v>Powershop</v>
      </c>
      <c r="B12" s="132" t="str">
        <f>'SEQ Apr 2024'!L6</f>
        <v>Power Business</v>
      </c>
      <c r="C12" s="133">
        <f>IF('SEQ Apr 2024'!BP6=0,91*'SEQ Apr 2024'!M6/100,(91*'SEQ Apr 2024'!M6/100)+'SEQ Apr 2024'!BP6/4)</f>
        <v>120.9472727272727</v>
      </c>
      <c r="D12" s="134">
        <f>IF('SEQ Apr 2024'!O6="",$C$5*'SEQ Apr 2024'!N6/100,IF($C$5&gt;='SEQ Apr 2024'!P6,('SEQ Apr 2024'!P6*'SEQ Apr 2024'!N6/100),($C$5*'SEQ Apr 2024'!N6/100)))</f>
        <v>1509.090909090909</v>
      </c>
      <c r="E12" s="134">
        <f>IF(AND('SEQ Apr 2024'!P6&gt;0,'SEQ Apr 2024'!R6&gt;0),IF($C$5&lt;'SEQ Apr 2024'!P6,0,IF($C$5&lt;=('SEQ Apr 2024'!R6+'SEQ Apr 2024'!P6),(($C$5-'SEQ Apr 2024'!P6)*'SEQ Apr 2024'!Q6/100),(('SEQ Apr 2024'!R6)*'SEQ Apr 2024'!Q6/100))),0)</f>
        <v>0</v>
      </c>
      <c r="F12" s="134">
        <f>IF(AND('SEQ Apr 2024'!R6&gt;0,'SEQ Apr 2024'!T6&gt;0),IF(($C$5&lt;'SEQ Apr 2024'!T6),(0),($C$5-'SEQ Apr 2024'!T6)*'SEQ Apr 2024'!U6/100),IF(AND('SEQ Apr 2024'!R6&gt;0,'SEQ Apr 2024'!T6=""),IF(($C$5&lt;'SEQ Apr 2024'!R6+'SEQ Apr 2024'!P6),(0),(($C$5-('SEQ Apr 2024'!R6+'SEQ Apr 2024'!P6))*'SEQ Apr 2024'!S6/100)),IF(AND('SEQ Apr 2024'!P6&gt;0,'SEQ Apr 2024'!R6=""&gt;0),IF(($C$5&lt;'SEQ Apr 2024'!P6),(0),($C$5-'SEQ Apr 2024'!P6)*'SEQ Apr 2024'!Q6/100),0)))</f>
        <v>0</v>
      </c>
      <c r="G12" s="232">
        <f t="shared" si="10"/>
        <v>1630.0381818181818</v>
      </c>
      <c r="H12" s="239">
        <f t="shared" si="11"/>
        <v>6036.363636363636</v>
      </c>
      <c r="I12" s="239">
        <f t="shared" si="12"/>
        <v>6520.1527272727271</v>
      </c>
      <c r="J12" s="136">
        <f t="shared" si="13"/>
        <v>7172.1680000000006</v>
      </c>
      <c r="K12" s="137">
        <f>'SEQ Apr 2024'!BB6</f>
        <v>0</v>
      </c>
      <c r="L12" s="137">
        <f>'SEQ Apr 2024'!BC6</f>
        <v>0</v>
      </c>
      <c r="M12" s="137">
        <f>'SEQ Apr 2024'!BD6</f>
        <v>0</v>
      </c>
      <c r="N12" s="137">
        <f>'SEQ Apr 2024'!BE6</f>
        <v>0</v>
      </c>
      <c r="O12" s="144" t="str">
        <f t="shared" si="14"/>
        <v>No discount</v>
      </c>
      <c r="P12" s="226" t="str">
        <f t="shared" si="15"/>
        <v>Inclusive</v>
      </c>
      <c r="Q12" s="240">
        <f t="shared" si="16"/>
        <v>6520.1527272727271</v>
      </c>
      <c r="R12" s="240">
        <f t="shared" si="17"/>
        <v>6520.1527272727271</v>
      </c>
      <c r="S12" s="136">
        <f t="shared" si="18"/>
        <v>7172.1680000000006</v>
      </c>
      <c r="T12" s="361">
        <f t="shared" si="18"/>
        <v>7172.1680000000006</v>
      </c>
      <c r="U12" s="374"/>
      <c r="V12" s="374"/>
      <c r="W12" s="374"/>
      <c r="X12" s="374"/>
      <c r="Y12" s="374"/>
      <c r="Z12" s="374"/>
      <c r="AA12" s="374"/>
      <c r="AB12" s="374"/>
      <c r="AC12" s="374"/>
      <c r="AD12" s="374"/>
      <c r="AE12" s="374"/>
      <c r="AF12" s="374"/>
      <c r="AG12" s="374"/>
      <c r="AH12" s="374"/>
      <c r="AI12" s="374"/>
      <c r="AJ12" s="374"/>
      <c r="AK12" s="374"/>
      <c r="AL12" s="374"/>
      <c r="AM12" s="374"/>
    </row>
    <row r="13" spans="1:39" ht="14" x14ac:dyDescent="0.15">
      <c r="A13" s="131" t="str">
        <f>'SEQ Apr 2024'!K7</f>
        <v>Energy Locals</v>
      </c>
      <c r="B13" s="132" t="str">
        <f>'SEQ Apr 2024'!L7</f>
        <v>Business Member</v>
      </c>
      <c r="C13" s="133">
        <f>IF('SEQ Apr 2024'!BP7=0,91*'SEQ Apr 2024'!M7/100,(91*'SEQ Apr 2024'!M7/100)+'SEQ Apr 2024'!BP7/4)</f>
        <v>249.09999999999997</v>
      </c>
      <c r="D13" s="134">
        <f>IF('SEQ Apr 2024'!O7="",$C$5*'SEQ Apr 2024'!N7/100,IF($C$5&gt;='SEQ Apr 2024'!P7,('SEQ Apr 2024'!P7*'SEQ Apr 2024'!N7/100),($C$5*'SEQ Apr 2024'!N7/100)))</f>
        <v>1227.2727272727273</v>
      </c>
      <c r="E13" s="134">
        <f>IF(AND('SEQ Apr 2024'!P7&gt;0,'SEQ Apr 2024'!R7&gt;0),IF($C$5&lt;'SEQ Apr 2024'!P7,0,IF($C$5&lt;=('SEQ Apr 2024'!R7+'SEQ Apr 2024'!P7),(($C$5-'SEQ Apr 2024'!P7)*'SEQ Apr 2024'!Q7/100),(('SEQ Apr 2024'!R7)*'SEQ Apr 2024'!Q7/100))),0)</f>
        <v>0</v>
      </c>
      <c r="F13" s="134">
        <f>IF(AND('SEQ Apr 2024'!R7&gt;0,'SEQ Apr 2024'!T7&gt;0),IF(($C$5&lt;'SEQ Apr 2024'!T7),(0),($C$5-'SEQ Apr 2024'!T7)*'SEQ Apr 2024'!U7/100),IF(AND('SEQ Apr 2024'!R7&gt;0,'SEQ Apr 2024'!T7=""),IF(($C$5&lt;'SEQ Apr 2024'!R7+'SEQ Apr 2024'!P7),(0),(($C$5-('SEQ Apr 2024'!R7+'SEQ Apr 2024'!P7))*'SEQ Apr 2024'!S7/100)),IF(AND('SEQ Apr 2024'!P7&gt;0,'SEQ Apr 2024'!R7=""&gt;0),IF(($C$5&lt;'SEQ Apr 2024'!P7),(0),($C$5-'SEQ Apr 2024'!P7)*'SEQ Apr 2024'!Q7/100),0)))</f>
        <v>0</v>
      </c>
      <c r="G13" s="232">
        <f t="shared" si="10"/>
        <v>1476.3727272727272</v>
      </c>
      <c r="H13" s="239">
        <f t="shared" si="11"/>
        <v>4909.090909090909</v>
      </c>
      <c r="I13" s="239">
        <f t="shared" si="12"/>
        <v>5905.4909090909086</v>
      </c>
      <c r="J13" s="136">
        <f t="shared" si="13"/>
        <v>6496.04</v>
      </c>
      <c r="K13" s="137">
        <f>'SEQ Apr 2024'!BB7</f>
        <v>0</v>
      </c>
      <c r="L13" s="137">
        <f>'SEQ Apr 2024'!BC7</f>
        <v>0</v>
      </c>
      <c r="M13" s="137">
        <f>'SEQ Apr 2024'!BD7</f>
        <v>0</v>
      </c>
      <c r="N13" s="137">
        <f>'SEQ Apr 2024'!BE7</f>
        <v>0</v>
      </c>
      <c r="O13" s="144" t="str">
        <f t="shared" si="14"/>
        <v>No discount</v>
      </c>
      <c r="P13" s="226" t="str">
        <f t="shared" si="15"/>
        <v>Exclusive</v>
      </c>
      <c r="Q13" s="240">
        <f t="shared" si="16"/>
        <v>5905.4909090909086</v>
      </c>
      <c r="R13" s="240">
        <f t="shared" si="17"/>
        <v>5905.4909090909086</v>
      </c>
      <c r="S13" s="136">
        <f t="shared" si="18"/>
        <v>6496.04</v>
      </c>
      <c r="T13" s="361">
        <f t="shared" si="18"/>
        <v>6496.04</v>
      </c>
      <c r="U13" s="374"/>
      <c r="V13" s="374"/>
      <c r="W13" s="374"/>
      <c r="X13" s="374"/>
      <c r="Y13" s="374"/>
      <c r="Z13" s="374"/>
      <c r="AA13" s="374"/>
      <c r="AB13" s="374"/>
      <c r="AC13" s="374"/>
      <c r="AD13" s="374"/>
      <c r="AE13" s="374"/>
      <c r="AF13" s="374"/>
      <c r="AG13" s="374"/>
      <c r="AH13" s="374"/>
      <c r="AI13" s="374"/>
      <c r="AJ13" s="374"/>
      <c r="AK13" s="374"/>
      <c r="AL13" s="374"/>
      <c r="AM13" s="374"/>
    </row>
    <row r="14" spans="1:39" ht="14" x14ac:dyDescent="0.15">
      <c r="A14" s="131" t="str">
        <f>'SEQ Apr 2024'!K8</f>
        <v>Engie</v>
      </c>
      <c r="B14" s="132" t="str">
        <f>'SEQ Apr 2024'!L8</f>
        <v>Business Saver</v>
      </c>
      <c r="C14" s="133">
        <f>IF('SEQ Apr 2024'!BP8=0,91*'SEQ Apr 2024'!M8/100,(91*'SEQ Apr 2024'!M8/100)+'SEQ Apr 2024'!BP8/4)</f>
        <v>109.77081818181816</v>
      </c>
      <c r="D14" s="134">
        <f>IF('SEQ Apr 2024'!O8="",$C$5*'SEQ Apr 2024'!N8/100,IF($C$5&gt;='SEQ Apr 2024'!P8,('SEQ Apr 2024'!P8*'SEQ Apr 2024'!N8/100),($C$5*'SEQ Apr 2024'!N8/100)))</f>
        <v>1287.6665454545453</v>
      </c>
      <c r="E14" s="134">
        <f>IF(AND('SEQ Apr 2024'!P8&gt;0,'SEQ Apr 2024'!R8&gt;0),IF($C$5&lt;'SEQ Apr 2024'!P8,0,IF($C$5&lt;=('SEQ Apr 2024'!R8+'SEQ Apr 2024'!P8),(($C$5-'SEQ Apr 2024'!P8)*'SEQ Apr 2024'!Q8/100),(('SEQ Apr 2024'!R8)*'SEQ Apr 2024'!Q8/100))),0)</f>
        <v>0</v>
      </c>
      <c r="F14" s="134">
        <f>IF(AND('SEQ Apr 2024'!R8&gt;0,'SEQ Apr 2024'!T8&gt;0),IF(($C$5&lt;'SEQ Apr 2024'!T8),(0),($C$5-'SEQ Apr 2024'!T8)*'SEQ Apr 2024'!U8/100),IF(AND('SEQ Apr 2024'!R8&gt;0,'SEQ Apr 2024'!T8=""),IF(($C$5&lt;'SEQ Apr 2024'!R8+'SEQ Apr 2024'!P8),(0),(($C$5-('SEQ Apr 2024'!R8+'SEQ Apr 2024'!P8))*'SEQ Apr 2024'!S8/100)),IF(AND('SEQ Apr 2024'!P8&gt;0,'SEQ Apr 2024'!R8=""&gt;0),IF(($C$5&lt;'SEQ Apr 2024'!P8),(0),($C$5-'SEQ Apr 2024'!P8)*'SEQ Apr 2024'!Q8/100),0)))</f>
        <v>416.69072727272726</v>
      </c>
      <c r="G14" s="232">
        <f t="shared" si="10"/>
        <v>1814.1280909090906</v>
      </c>
      <c r="H14" s="239">
        <f t="shared" si="11"/>
        <v>6817.4290909090896</v>
      </c>
      <c r="I14" s="239">
        <f t="shared" si="12"/>
        <v>7256.5123636363624</v>
      </c>
      <c r="J14" s="136">
        <f t="shared" si="13"/>
        <v>7982.163599999999</v>
      </c>
      <c r="K14" s="137">
        <f>'SEQ Apr 2024'!BB8</f>
        <v>0</v>
      </c>
      <c r="L14" s="137">
        <f>'SEQ Apr 2024'!BC8</f>
        <v>0</v>
      </c>
      <c r="M14" s="137">
        <f>'SEQ Apr 2024'!BD8</f>
        <v>0</v>
      </c>
      <c r="N14" s="137">
        <f>'SEQ Apr 2024'!BE8</f>
        <v>0</v>
      </c>
      <c r="O14" s="144" t="str">
        <f t="shared" si="14"/>
        <v>No discount</v>
      </c>
      <c r="P14" s="226" t="str">
        <f t="shared" si="15"/>
        <v>Exclusive</v>
      </c>
      <c r="Q14" s="240">
        <f t="shared" si="16"/>
        <v>7256.5123636363624</v>
      </c>
      <c r="R14" s="240">
        <f t="shared" si="17"/>
        <v>7256.5123636363624</v>
      </c>
      <c r="S14" s="136">
        <f t="shared" si="18"/>
        <v>7982.163599999999</v>
      </c>
      <c r="T14" s="361">
        <f t="shared" si="18"/>
        <v>7982.163599999999</v>
      </c>
      <c r="U14" s="374"/>
      <c r="V14" s="374"/>
      <c r="W14" s="374"/>
      <c r="X14" s="374"/>
      <c r="Y14" s="374"/>
      <c r="Z14" s="374"/>
      <c r="AA14" s="374"/>
      <c r="AB14" s="374"/>
      <c r="AC14" s="374"/>
      <c r="AD14" s="374"/>
      <c r="AE14" s="374"/>
      <c r="AF14" s="374"/>
      <c r="AG14" s="374"/>
      <c r="AH14" s="374"/>
      <c r="AI14" s="374"/>
      <c r="AJ14" s="374"/>
      <c r="AK14" s="374"/>
      <c r="AL14" s="374"/>
      <c r="AM14" s="374"/>
    </row>
    <row r="15" spans="1:39" ht="14" x14ac:dyDescent="0.15">
      <c r="A15" s="131" t="str">
        <f>'SEQ Apr 2024'!K9</f>
        <v>Alinta Energy</v>
      </c>
      <c r="B15" s="132" t="str">
        <f>'SEQ Apr 2024'!L9</f>
        <v>BusinessDeal</v>
      </c>
      <c r="C15" s="133">
        <f>IF('SEQ Apr 2024'!BP9=0,91*'SEQ Apr 2024'!M9/100,(91*'SEQ Apr 2024'!M9/100)+'SEQ Apr 2024'!BP9/4)</f>
        <v>118.23381818181817</v>
      </c>
      <c r="D15" s="134">
        <f>IF('SEQ Apr 2024'!O9="",$C$5*'SEQ Apr 2024'!N9/100,IF($C$5&gt;='SEQ Apr 2024'!P9,('SEQ Apr 2024'!P9*'SEQ Apr 2024'!N9/100),($C$5*'SEQ Apr 2024'!N9/100)))</f>
        <v>1495.9090909090905</v>
      </c>
      <c r="E15" s="134">
        <f>IF(AND('SEQ Apr 2024'!P9&gt;0,'SEQ Apr 2024'!R9&gt;0),IF($C$5&lt;'SEQ Apr 2024'!P9,0,IF($C$5&lt;=('SEQ Apr 2024'!R9+'SEQ Apr 2024'!P9),(($C$5-'SEQ Apr 2024'!P9)*'SEQ Apr 2024'!Q9/100),(('SEQ Apr 2024'!R9)*'SEQ Apr 2024'!Q9/100))),0)</f>
        <v>0</v>
      </c>
      <c r="F15" s="134">
        <f>IF(AND('SEQ Apr 2024'!R9&gt;0,'SEQ Apr 2024'!T9&gt;0),IF(($C$5&lt;'SEQ Apr 2024'!T9),(0),($C$5-'SEQ Apr 2024'!T9)*'SEQ Apr 2024'!U9/100),IF(AND('SEQ Apr 2024'!R9&gt;0,'SEQ Apr 2024'!T9=""),IF(($C$5&lt;'SEQ Apr 2024'!R9+'SEQ Apr 2024'!P9),(0),(($C$5-('SEQ Apr 2024'!R9+'SEQ Apr 2024'!P9))*'SEQ Apr 2024'!S9/100)),IF(AND('SEQ Apr 2024'!P9&gt;0,'SEQ Apr 2024'!R9=""&gt;0),IF(($C$5&lt;'SEQ Apr 2024'!P9),(0),($C$5-'SEQ Apr 2024'!P9)*'SEQ Apr 2024'!Q9/100),0)))</f>
        <v>0</v>
      </c>
      <c r="G15" s="232">
        <f t="shared" si="10"/>
        <v>1614.1429090909087</v>
      </c>
      <c r="H15" s="239">
        <f t="shared" si="11"/>
        <v>5983.6363636363621</v>
      </c>
      <c r="I15" s="239">
        <f t="shared" si="12"/>
        <v>6456.5716363636348</v>
      </c>
      <c r="J15" s="136">
        <f t="shared" si="13"/>
        <v>7102.228799999999</v>
      </c>
      <c r="K15" s="137">
        <f>'SEQ Apr 2024'!BB9</f>
        <v>0</v>
      </c>
      <c r="L15" s="137">
        <f>'SEQ Apr 2024'!BC9</f>
        <v>0</v>
      </c>
      <c r="M15" s="137">
        <f>'SEQ Apr 2024'!BD9</f>
        <v>0</v>
      </c>
      <c r="N15" s="137">
        <f>'SEQ Apr 2024'!BE9</f>
        <v>0</v>
      </c>
      <c r="O15" s="144" t="str">
        <f t="shared" si="14"/>
        <v>No discount</v>
      </c>
      <c r="P15" s="226" t="str">
        <f t="shared" si="15"/>
        <v>Exclusive</v>
      </c>
      <c r="Q15" s="240">
        <f t="shared" si="16"/>
        <v>6456.5716363636348</v>
      </c>
      <c r="R15" s="240">
        <f t="shared" si="17"/>
        <v>6456.5716363636348</v>
      </c>
      <c r="S15" s="136">
        <f t="shared" si="18"/>
        <v>7102.228799999999</v>
      </c>
      <c r="T15" s="361">
        <f t="shared" si="18"/>
        <v>7102.228799999999</v>
      </c>
      <c r="U15" s="374"/>
      <c r="V15" s="374"/>
      <c r="W15" s="374"/>
      <c r="X15" s="374"/>
      <c r="Y15" s="374"/>
      <c r="Z15" s="374"/>
      <c r="AA15" s="374"/>
      <c r="AB15" s="374"/>
      <c r="AC15" s="374"/>
      <c r="AD15" s="374"/>
      <c r="AE15" s="374"/>
      <c r="AF15" s="374"/>
      <c r="AG15" s="374"/>
      <c r="AH15" s="374"/>
      <c r="AI15" s="374"/>
      <c r="AJ15" s="374"/>
      <c r="AK15" s="374"/>
      <c r="AL15" s="374"/>
      <c r="AM15" s="374"/>
    </row>
    <row r="16" spans="1:39" ht="14" x14ac:dyDescent="0.15">
      <c r="A16" s="131" t="str">
        <f>'SEQ Apr 2024'!K10</f>
        <v>Red Energy</v>
      </c>
      <c r="B16" s="132" t="str">
        <f>'SEQ Apr 2024'!L10</f>
        <v>Red Business Saver</v>
      </c>
      <c r="C16" s="133">
        <f>IF('SEQ Apr 2024'!BP10=0,91*'SEQ Apr 2024'!M10/100,(91*'SEQ Apr 2024'!M10/100)+'SEQ Apr 2024'!BP10/4)</f>
        <v>117.16663636363636</v>
      </c>
      <c r="D16" s="134">
        <f>IF('SEQ Apr 2024'!O10="",$C$5*'SEQ Apr 2024'!N10/100,IF($C$5&gt;='SEQ Apr 2024'!P10,('SEQ Apr 2024'!P10*'SEQ Apr 2024'!N10/100),($C$5*'SEQ Apr 2024'!N10/100)))</f>
        <v>1477.7272727272727</v>
      </c>
      <c r="E16" s="134">
        <f>IF(AND('SEQ Apr 2024'!P10&gt;0,'SEQ Apr 2024'!R10&gt;0),IF($C$5&lt;'SEQ Apr 2024'!P10,0,IF($C$5&lt;=('SEQ Apr 2024'!R10+'SEQ Apr 2024'!P10),(($C$5-'SEQ Apr 2024'!P10)*'SEQ Apr 2024'!Q10/100),(('SEQ Apr 2024'!R10)*'SEQ Apr 2024'!Q10/100))),0)</f>
        <v>0</v>
      </c>
      <c r="F16" s="134">
        <f>IF(AND('SEQ Apr 2024'!R10&gt;0,'SEQ Apr 2024'!T10&gt;0),IF(($C$5&lt;'SEQ Apr 2024'!T10),(0),($C$5-'SEQ Apr 2024'!T10)*'SEQ Apr 2024'!U10/100),IF(AND('SEQ Apr 2024'!R10&gt;0,'SEQ Apr 2024'!T10=""),IF(($C$5&lt;'SEQ Apr 2024'!R10+'SEQ Apr 2024'!P10),(0),(($C$5-('SEQ Apr 2024'!R10+'SEQ Apr 2024'!P10))*'SEQ Apr 2024'!S10/100)),IF(AND('SEQ Apr 2024'!P10&gt;0,'SEQ Apr 2024'!R10=""&gt;0),IF(($C$5&lt;'SEQ Apr 2024'!P10),(0),($C$5-'SEQ Apr 2024'!P10)*'SEQ Apr 2024'!Q10/100),0)))</f>
        <v>0</v>
      </c>
      <c r="G16" s="232">
        <f t="shared" si="10"/>
        <v>1594.8939090909091</v>
      </c>
      <c r="H16" s="239">
        <f t="shared" si="11"/>
        <v>5910.909090909091</v>
      </c>
      <c r="I16" s="239">
        <f t="shared" si="12"/>
        <v>6379.5756363636365</v>
      </c>
      <c r="J16" s="136">
        <f t="shared" si="13"/>
        <v>7017.5332000000008</v>
      </c>
      <c r="K16" s="137">
        <f>'SEQ Apr 2024'!BB10</f>
        <v>0</v>
      </c>
      <c r="L16" s="137">
        <f>'SEQ Apr 2024'!BC10</f>
        <v>0</v>
      </c>
      <c r="M16" s="137">
        <f>'SEQ Apr 2024'!BD10</f>
        <v>0</v>
      </c>
      <c r="N16" s="137">
        <f>'SEQ Apr 2024'!BE10</f>
        <v>0</v>
      </c>
      <c r="O16" s="144" t="str">
        <f t="shared" si="14"/>
        <v>No discount</v>
      </c>
      <c r="P16" s="226" t="str">
        <f t="shared" si="15"/>
        <v>Inclusive</v>
      </c>
      <c r="Q16" s="240">
        <f t="shared" si="16"/>
        <v>6379.5756363636365</v>
      </c>
      <c r="R16" s="240">
        <f t="shared" si="17"/>
        <v>6379.5756363636365</v>
      </c>
      <c r="S16" s="136">
        <f t="shared" si="18"/>
        <v>7017.5332000000008</v>
      </c>
      <c r="T16" s="361">
        <f t="shared" si="18"/>
        <v>7017.5332000000008</v>
      </c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</row>
    <row r="17" spans="1:39" ht="14" x14ac:dyDescent="0.15">
      <c r="A17" s="131" t="str">
        <f>'SEQ Apr 2024'!K11</f>
        <v>CovaU</v>
      </c>
      <c r="B17" s="132" t="str">
        <f>'SEQ Apr 2024'!L11</f>
        <v>Freedom</v>
      </c>
      <c r="C17" s="133">
        <f>IF('SEQ Apr 2024'!BP11=0,91*'SEQ Apr 2024'!M11/100,(91*'SEQ Apr 2024'!M11/100)+'SEQ Apr 2024'!BP11/4)</f>
        <v>116.48</v>
      </c>
      <c r="D17" s="134">
        <f>IF('SEQ Apr 2024'!O11="",$C$5*'SEQ Apr 2024'!N11/100,IF($C$5&gt;='SEQ Apr 2024'!P11,('SEQ Apr 2024'!P11*'SEQ Apr 2024'!N11/100),($C$5*'SEQ Apr 2024'!N11/100)))</f>
        <v>1656.3636363636363</v>
      </c>
      <c r="E17" s="134">
        <f>IF(AND('SEQ Apr 2024'!P11&gt;0,'SEQ Apr 2024'!R11&gt;0),IF($C$5&lt;'SEQ Apr 2024'!P11,0,IF($C$5&lt;=('SEQ Apr 2024'!R11+'SEQ Apr 2024'!P11),(($C$5-'SEQ Apr 2024'!P11)*'SEQ Apr 2024'!Q11/100),(('SEQ Apr 2024'!R11)*'SEQ Apr 2024'!Q11/100))),0)</f>
        <v>0</v>
      </c>
      <c r="F17" s="134">
        <f>IF(AND('SEQ Apr 2024'!R11&gt;0,'SEQ Apr 2024'!T11&gt;0),IF(($C$5&lt;'SEQ Apr 2024'!T11),(0),($C$5-'SEQ Apr 2024'!T11)*'SEQ Apr 2024'!U11/100),IF(AND('SEQ Apr 2024'!R11&gt;0,'SEQ Apr 2024'!T11=""),IF(($C$5&lt;'SEQ Apr 2024'!R11+'SEQ Apr 2024'!P11),(0),(($C$5-('SEQ Apr 2024'!R11+'SEQ Apr 2024'!P11))*'SEQ Apr 2024'!S11/100)),IF(AND('SEQ Apr 2024'!P11&gt;0,'SEQ Apr 2024'!R11=""&gt;0),IF(($C$5&lt;'SEQ Apr 2024'!P11),(0),($C$5-'SEQ Apr 2024'!P11)*'SEQ Apr 2024'!Q11/100),0)))</f>
        <v>0</v>
      </c>
      <c r="G17" s="232">
        <f t="shared" ref="G17" si="19">SUM(C17:F17)</f>
        <v>1772.8436363636363</v>
      </c>
      <c r="H17" s="239">
        <f t="shared" si="11"/>
        <v>6625.454545454545</v>
      </c>
      <c r="I17" s="239">
        <f t="shared" si="12"/>
        <v>7091.3745454545451</v>
      </c>
      <c r="J17" s="136">
        <f t="shared" si="13"/>
        <v>7800.5120000000006</v>
      </c>
      <c r="K17" s="137">
        <f>'SEQ Apr 2024'!BB11</f>
        <v>0</v>
      </c>
      <c r="L17" s="137">
        <f>'SEQ Apr 2024'!BC11</f>
        <v>0</v>
      </c>
      <c r="M17" s="137">
        <f>'SEQ Apr 2024'!BD11</f>
        <v>0</v>
      </c>
      <c r="N17" s="137">
        <f>'SEQ Apr 2024'!BE11</f>
        <v>0</v>
      </c>
      <c r="O17" s="144" t="str">
        <f t="shared" si="14"/>
        <v>No discount</v>
      </c>
      <c r="P17" s="226" t="str">
        <f t="shared" si="15"/>
        <v>Exclusive</v>
      </c>
      <c r="Q17" s="240">
        <f t="shared" si="16"/>
        <v>7091.3745454545451</v>
      </c>
      <c r="R17" s="240">
        <f t="shared" si="17"/>
        <v>7091.3745454545451</v>
      </c>
      <c r="S17" s="136">
        <f t="shared" si="18"/>
        <v>7800.5120000000006</v>
      </c>
      <c r="T17" s="361">
        <f t="shared" si="18"/>
        <v>7800.5120000000006</v>
      </c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  <c r="AE17" s="374"/>
      <c r="AF17" s="374"/>
      <c r="AG17" s="374"/>
      <c r="AH17" s="374"/>
      <c r="AI17" s="374"/>
      <c r="AJ17" s="374"/>
      <c r="AK17" s="374"/>
      <c r="AL17" s="374"/>
      <c r="AM17" s="374"/>
    </row>
    <row r="18" spans="1:39" ht="14" x14ac:dyDescent="0.15">
      <c r="A18" s="131" t="str">
        <f>'SEQ Apr 2024'!K12</f>
        <v>ReAmped Energy</v>
      </c>
      <c r="B18" s="132" t="str">
        <f>'SEQ Apr 2024'!L12</f>
        <v>Business</v>
      </c>
      <c r="C18" s="133">
        <f>IF('SEQ Apr 2024'!BP12=0,91*'SEQ Apr 2024'!M12/100,(91*'SEQ Apr 2024'!M12/100)+'SEQ Apr 2024'!BP12/4)</f>
        <v>109.46472727272725</v>
      </c>
      <c r="D18" s="134">
        <f>IF('SEQ Apr 2024'!O12="",$C$5*'SEQ Apr 2024'!N12/100,IF($C$5&gt;='SEQ Apr 2024'!P12,('SEQ Apr 2024'!P12*'SEQ Apr 2024'!N12/100),($C$5*'SEQ Apr 2024'!N12/100)))</f>
        <v>1685.4545454545453</v>
      </c>
      <c r="E18" s="134">
        <f>IF(AND('SEQ Apr 2024'!P12&gt;0,'SEQ Apr 2024'!R12&gt;0),IF($C$5&lt;'SEQ Apr 2024'!P12,0,IF($C$5&lt;=('SEQ Apr 2024'!R12+'SEQ Apr 2024'!P12),(($C$5-'SEQ Apr 2024'!P12)*'SEQ Apr 2024'!Q12/100),(('SEQ Apr 2024'!R12)*'SEQ Apr 2024'!Q12/100))),0)</f>
        <v>0</v>
      </c>
      <c r="F18" s="134">
        <f>IF(AND('SEQ Apr 2024'!R12&gt;0,'SEQ Apr 2024'!T12&gt;0),IF(($C$5&lt;'SEQ Apr 2024'!T12),(0),($C$5-'SEQ Apr 2024'!T12)*'SEQ Apr 2024'!U12/100),IF(AND('SEQ Apr 2024'!R12&gt;0,'SEQ Apr 2024'!T12=""),IF(($C$5&lt;'SEQ Apr 2024'!R12+'SEQ Apr 2024'!P12),(0),(($C$5-('SEQ Apr 2024'!R12+'SEQ Apr 2024'!P12))*'SEQ Apr 2024'!S12/100)),IF(AND('SEQ Apr 2024'!P12&gt;0,'SEQ Apr 2024'!R12=""&gt;0),IF(($C$5&lt;'SEQ Apr 2024'!P12),(0),($C$5-'SEQ Apr 2024'!P12)*'SEQ Apr 2024'!Q12/100),0)))</f>
        <v>0</v>
      </c>
      <c r="G18" s="232">
        <f t="shared" ref="G18" si="20">SUM(C18:F18)</f>
        <v>1794.9192727272725</v>
      </c>
      <c r="H18" s="239">
        <f t="shared" si="11"/>
        <v>6741.8181818181811</v>
      </c>
      <c r="I18" s="239">
        <f t="shared" si="12"/>
        <v>7179.6770909090901</v>
      </c>
      <c r="J18" s="136">
        <f t="shared" si="13"/>
        <v>7897.6448</v>
      </c>
      <c r="K18" s="137">
        <f>'SEQ Apr 2024'!BB12</f>
        <v>0</v>
      </c>
      <c r="L18" s="137">
        <f>'SEQ Apr 2024'!BC12</f>
        <v>0</v>
      </c>
      <c r="M18" s="137">
        <f>'SEQ Apr 2024'!BD12</f>
        <v>0</v>
      </c>
      <c r="N18" s="137">
        <f>'SEQ Apr 2024'!BE12</f>
        <v>0</v>
      </c>
      <c r="O18" s="144" t="str">
        <f t="shared" si="14"/>
        <v>No discount</v>
      </c>
      <c r="P18" s="226" t="str">
        <f t="shared" si="15"/>
        <v>Exclusive</v>
      </c>
      <c r="Q18" s="240">
        <f t="shared" si="16"/>
        <v>7179.6770909090901</v>
      </c>
      <c r="R18" s="240">
        <f t="shared" si="17"/>
        <v>7179.6770909090901</v>
      </c>
      <c r="S18" s="136">
        <f t="shared" si="18"/>
        <v>7897.6448</v>
      </c>
      <c r="T18" s="361">
        <f t="shared" si="18"/>
        <v>7897.6448</v>
      </c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  <c r="AE18" s="374"/>
      <c r="AF18" s="374"/>
      <c r="AG18" s="374"/>
      <c r="AH18" s="374"/>
      <c r="AI18" s="374"/>
      <c r="AJ18" s="374"/>
      <c r="AK18" s="374"/>
      <c r="AL18" s="374"/>
      <c r="AM18" s="374"/>
    </row>
    <row r="19" spans="1:39" ht="14" x14ac:dyDescent="0.15">
      <c r="A19" s="131" t="str">
        <f>'SEQ Apr 2024'!K13</f>
        <v>Momentum Energy</v>
      </c>
      <c r="B19" s="132" t="str">
        <f>'SEQ Apr 2024'!L13</f>
        <v>Thrifty Business</v>
      </c>
      <c r="C19" s="133">
        <f>IF('SEQ Apr 2024'!BP13=0,91*'SEQ Apr 2024'!M13/100,(91*'SEQ Apr 2024'!M13/100)+'SEQ Apr 2024'!BP13/4)</f>
        <v>158.24899999999997</v>
      </c>
      <c r="D19" s="134">
        <f>IF('SEQ Apr 2024'!O13="",$C$5*'SEQ Apr 2024'!N13/100,IF($C$5&gt;='SEQ Apr 2024'!P13,('SEQ Apr 2024'!P13*'SEQ Apr 2024'!N13/100),($C$5*'SEQ Apr 2024'!N13/100)))</f>
        <v>1409.9999999999998</v>
      </c>
      <c r="E19" s="134">
        <f>IF(AND('SEQ Apr 2024'!P13&gt;0,'SEQ Apr 2024'!R13&gt;0),IF($C$5&lt;'SEQ Apr 2024'!P13,0,IF($C$5&lt;=('SEQ Apr 2024'!R13+'SEQ Apr 2024'!P13),(($C$5-'SEQ Apr 2024'!P13)*'SEQ Apr 2024'!Q13/100),(('SEQ Apr 2024'!R13)*'SEQ Apr 2024'!Q13/100))),0)</f>
        <v>0</v>
      </c>
      <c r="F19" s="134">
        <f>IF(AND('SEQ Apr 2024'!R13&gt;0,'SEQ Apr 2024'!T13&gt;0),IF(($C$5&lt;'SEQ Apr 2024'!T13),(0),($C$5-'SEQ Apr 2024'!T13)*'SEQ Apr 2024'!U13/100),IF(AND('SEQ Apr 2024'!R13&gt;0,'SEQ Apr 2024'!T13=""),IF(($C$5&lt;'SEQ Apr 2024'!R13+'SEQ Apr 2024'!P13),(0),(($C$5-('SEQ Apr 2024'!R13+'SEQ Apr 2024'!P13))*'SEQ Apr 2024'!S13/100)),IF(AND('SEQ Apr 2024'!P13&gt;0,'SEQ Apr 2024'!R13=""&gt;0),IF(($C$5&lt;'SEQ Apr 2024'!P13),(0),($C$5-'SEQ Apr 2024'!P13)*'SEQ Apr 2024'!Q13/100),0)))</f>
        <v>0</v>
      </c>
      <c r="G19" s="232">
        <f t="shared" ref="G19" si="21">SUM(C19:F19)</f>
        <v>1568.2489999999998</v>
      </c>
      <c r="H19" s="239">
        <f t="shared" si="11"/>
        <v>5639.9999999999991</v>
      </c>
      <c r="I19" s="239">
        <f t="shared" si="12"/>
        <v>6272.9959999999992</v>
      </c>
      <c r="J19" s="136">
        <f t="shared" si="13"/>
        <v>6900.2955999999995</v>
      </c>
      <c r="K19" s="137">
        <f>'SEQ Apr 2024'!BB13</f>
        <v>0</v>
      </c>
      <c r="L19" s="137">
        <f>'SEQ Apr 2024'!BC13</f>
        <v>0</v>
      </c>
      <c r="M19" s="137">
        <f>'SEQ Apr 2024'!BD13</f>
        <v>0</v>
      </c>
      <c r="N19" s="137">
        <f>'SEQ Apr 2024'!BE13</f>
        <v>0</v>
      </c>
      <c r="O19" s="144" t="str">
        <f t="shared" si="14"/>
        <v>No discount</v>
      </c>
      <c r="P19" s="226" t="str">
        <f t="shared" si="15"/>
        <v>Exclusive</v>
      </c>
      <c r="Q19" s="240">
        <f t="shared" si="16"/>
        <v>6272.9959999999992</v>
      </c>
      <c r="R19" s="240">
        <f t="shared" si="17"/>
        <v>6272.9959999999992</v>
      </c>
      <c r="S19" s="136">
        <f t="shared" si="18"/>
        <v>6900.2955999999995</v>
      </c>
      <c r="T19" s="361">
        <f t="shared" si="18"/>
        <v>6900.2955999999995</v>
      </c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  <c r="AE19" s="374"/>
      <c r="AF19" s="374"/>
      <c r="AG19" s="374"/>
      <c r="AH19" s="374"/>
      <c r="AI19" s="374"/>
      <c r="AJ19" s="374"/>
      <c r="AK19" s="374"/>
      <c r="AL19" s="374"/>
      <c r="AM19" s="374"/>
    </row>
    <row r="20" spans="1:39" ht="14" x14ac:dyDescent="0.15">
      <c r="A20" s="131" t="str">
        <f>'SEQ Apr 2024'!K14</f>
        <v>Tango Energy</v>
      </c>
      <c r="B20" s="132" t="str">
        <f>'SEQ Apr 2024'!L14</f>
        <v>Business Select</v>
      </c>
      <c r="C20" s="133">
        <f>IF('SEQ Apr 2024'!BP14=0,91*'SEQ Apr 2024'!M14/100,(91*'SEQ Apr 2024'!M14/100)+'SEQ Apr 2024'!BP14/4)</f>
        <v>104.64999999999998</v>
      </c>
      <c r="D20" s="134">
        <f>IF('SEQ Apr 2024'!O14="",$C$5*'SEQ Apr 2024'!N14/100,IF($C$5&gt;='SEQ Apr 2024'!P14,('SEQ Apr 2024'!P14*'SEQ Apr 2024'!N14/100),($C$5*'SEQ Apr 2024'!N14/100)))</f>
        <v>1447.7272727272727</v>
      </c>
      <c r="E20" s="134">
        <f>IF(AND('SEQ Apr 2024'!P14&gt;0,'SEQ Apr 2024'!R14&gt;0),IF($C$5&lt;'SEQ Apr 2024'!P14,0,IF($C$5&lt;=('SEQ Apr 2024'!R14+'SEQ Apr 2024'!P14),(($C$5-'SEQ Apr 2024'!P14)*'SEQ Apr 2024'!Q14/100),(('SEQ Apr 2024'!R14)*'SEQ Apr 2024'!Q14/100))),0)</f>
        <v>0</v>
      </c>
      <c r="F20" s="134">
        <f>IF(AND('SEQ Apr 2024'!R14&gt;0,'SEQ Apr 2024'!T14&gt;0),IF(($C$5&lt;'SEQ Apr 2024'!T14),(0),($C$5-'SEQ Apr 2024'!T14)*'SEQ Apr 2024'!U14/100),IF(AND('SEQ Apr 2024'!R14&gt;0,'SEQ Apr 2024'!T14=""),IF(($C$5&lt;'SEQ Apr 2024'!R14+'SEQ Apr 2024'!P14),(0),(($C$5-('SEQ Apr 2024'!R14+'SEQ Apr 2024'!P14))*'SEQ Apr 2024'!S14/100)),IF(AND('SEQ Apr 2024'!P14&gt;0,'SEQ Apr 2024'!R14=""&gt;0),IF(($C$5&lt;'SEQ Apr 2024'!P14),(0),($C$5-'SEQ Apr 2024'!P14)*'SEQ Apr 2024'!Q14/100),0)))</f>
        <v>0</v>
      </c>
      <c r="G20" s="232">
        <f t="shared" ref="G20:G21" si="22">SUM(C20:F20)</f>
        <v>1552.3772727272726</v>
      </c>
      <c r="H20" s="239">
        <f t="shared" si="11"/>
        <v>5790.9090909090901</v>
      </c>
      <c r="I20" s="239">
        <f t="shared" si="12"/>
        <v>6209.5090909090904</v>
      </c>
      <c r="J20" s="136">
        <f t="shared" si="13"/>
        <v>6830.46</v>
      </c>
      <c r="K20" s="137">
        <f>'SEQ Apr 2024'!BB14</f>
        <v>0</v>
      </c>
      <c r="L20" s="137">
        <f>'SEQ Apr 2024'!BC14</f>
        <v>0</v>
      </c>
      <c r="M20" s="137">
        <f>'SEQ Apr 2024'!BD14</f>
        <v>0</v>
      </c>
      <c r="N20" s="137">
        <f>'SEQ Apr 2024'!BE14</f>
        <v>0</v>
      </c>
      <c r="O20" s="144" t="str">
        <f t="shared" ref="O20:O21" si="23">IF(SUM(K20:N20)=0,"No discount",IF(K20&gt;0,"Guaranteed off bill",IF(L20&gt;0,"Guaranteed off usage",IF(M20&gt;0,"Pay-on-time off bill","Pay-on-time off usage"))))</f>
        <v>No discount</v>
      </c>
      <c r="P20" s="226" t="str">
        <f t="shared" si="15"/>
        <v>Exclusive</v>
      </c>
      <c r="Q20" s="240">
        <f t="shared" si="16"/>
        <v>6209.5090909090904</v>
      </c>
      <c r="R20" s="240">
        <f t="shared" si="17"/>
        <v>6209.5090909090904</v>
      </c>
      <c r="S20" s="136">
        <f t="shared" si="18"/>
        <v>6830.46</v>
      </c>
      <c r="T20" s="361">
        <f t="shared" si="18"/>
        <v>6830.46</v>
      </c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  <c r="AE20" s="374"/>
      <c r="AF20" s="374"/>
      <c r="AG20" s="374"/>
      <c r="AH20" s="374"/>
      <c r="AI20" s="374"/>
      <c r="AJ20" s="374"/>
      <c r="AK20" s="374"/>
      <c r="AL20" s="374"/>
      <c r="AM20" s="374"/>
    </row>
    <row r="21" spans="1:39" ht="14" x14ac:dyDescent="0.15">
      <c r="A21" s="131" t="str">
        <f>'SEQ Apr 2024'!K15</f>
        <v>Next Business Energy</v>
      </c>
      <c r="B21" s="132" t="str">
        <f>'SEQ Apr 2024'!L15</f>
        <v>Assured</v>
      </c>
      <c r="C21" s="133">
        <f>IF('SEQ Apr 2024'!BP15=0,91*'SEQ Apr 2024'!M15/100,(91*'SEQ Apr 2024'!M15/100)+'SEQ Apr 2024'!BP15/4)</f>
        <v>93.192272727272723</v>
      </c>
      <c r="D21" s="134">
        <f>IF('SEQ Apr 2024'!O15="",$C$5*'SEQ Apr 2024'!N15/100,IF($C$5&gt;='SEQ Apr 2024'!P15,('SEQ Apr 2024'!P15*'SEQ Apr 2024'!N15/100),($C$5*'SEQ Apr 2024'!N15/100)))</f>
        <v>1575.909090909091</v>
      </c>
      <c r="E21" s="134">
        <f>IF(AND('SEQ Apr 2024'!P15&gt;0,'SEQ Apr 2024'!R15&gt;0),IF($C$5&lt;'SEQ Apr 2024'!P15,0,IF($C$5&lt;=('SEQ Apr 2024'!R15+'SEQ Apr 2024'!P15),(($C$5-'SEQ Apr 2024'!P15)*'SEQ Apr 2024'!Q15/100),(('SEQ Apr 2024'!R15)*'SEQ Apr 2024'!Q15/100))),0)</f>
        <v>0</v>
      </c>
      <c r="F21" s="134">
        <f>IF(AND('SEQ Apr 2024'!R15&gt;0,'SEQ Apr 2024'!T15&gt;0),IF(($C$5&lt;'SEQ Apr 2024'!T15),(0),($C$5-'SEQ Apr 2024'!T15)*'SEQ Apr 2024'!U15/100),IF(AND('SEQ Apr 2024'!R15&gt;0,'SEQ Apr 2024'!T15=""),IF(($C$5&lt;'SEQ Apr 2024'!R15+'SEQ Apr 2024'!P15),(0),(($C$5-('SEQ Apr 2024'!R15+'SEQ Apr 2024'!P15))*'SEQ Apr 2024'!S15/100)),IF(AND('SEQ Apr 2024'!P15&gt;0,'SEQ Apr 2024'!R15=""&gt;0),IF(($C$5&lt;'SEQ Apr 2024'!P15),(0),($C$5-'SEQ Apr 2024'!P15)*'SEQ Apr 2024'!Q15/100),0)))</f>
        <v>0</v>
      </c>
      <c r="G21" s="232">
        <f t="shared" si="22"/>
        <v>1669.1013636363637</v>
      </c>
      <c r="H21" s="239">
        <f t="shared" si="11"/>
        <v>6303.636363636364</v>
      </c>
      <c r="I21" s="239">
        <f t="shared" si="12"/>
        <v>6676.4054545454546</v>
      </c>
      <c r="J21" s="136">
        <f t="shared" si="13"/>
        <v>7344.0460000000003</v>
      </c>
      <c r="K21" s="137">
        <f>'SEQ Apr 2024'!BB15</f>
        <v>0</v>
      </c>
      <c r="L21" s="137">
        <f>'SEQ Apr 2024'!BC15</f>
        <v>0</v>
      </c>
      <c r="M21" s="137">
        <f>'SEQ Apr 2024'!BD15</f>
        <v>0</v>
      </c>
      <c r="N21" s="137">
        <f>'SEQ Apr 2024'!BE15</f>
        <v>0</v>
      </c>
      <c r="O21" s="144" t="str">
        <f t="shared" si="23"/>
        <v>No discount</v>
      </c>
      <c r="P21" s="226" t="str">
        <f t="shared" si="15"/>
        <v>Exclusive</v>
      </c>
      <c r="Q21" s="240">
        <f t="shared" si="16"/>
        <v>6676.4054545454546</v>
      </c>
      <c r="R21" s="240">
        <f t="shared" si="17"/>
        <v>6676.4054545454546</v>
      </c>
      <c r="S21" s="136">
        <f t="shared" si="18"/>
        <v>7344.0460000000003</v>
      </c>
      <c r="T21" s="361">
        <f t="shared" si="18"/>
        <v>7344.0460000000003</v>
      </c>
      <c r="U21" s="374"/>
      <c r="V21" s="374"/>
      <c r="W21" s="374"/>
      <c r="X21" s="374"/>
      <c r="Y21" s="374"/>
      <c r="Z21" s="374"/>
      <c r="AA21" s="374"/>
      <c r="AB21" s="374"/>
      <c r="AC21" s="374"/>
      <c r="AD21" s="374"/>
      <c r="AE21" s="374"/>
      <c r="AF21" s="374"/>
      <c r="AG21" s="374"/>
      <c r="AH21" s="374"/>
      <c r="AI21" s="374"/>
      <c r="AJ21" s="374"/>
      <c r="AK21" s="374"/>
      <c r="AL21" s="374"/>
      <c r="AM21" s="374"/>
    </row>
    <row r="22" spans="1:39" ht="14" x14ac:dyDescent="0.15">
      <c r="A22" s="131" t="str">
        <f>'SEQ Apr 2024'!K16</f>
        <v>Sumo</v>
      </c>
      <c r="B22" s="132" t="str">
        <f>'SEQ Apr 2024'!L16</f>
        <v>Connect</v>
      </c>
      <c r="C22" s="133">
        <f>IF('SEQ Apr 2024'!BP16=0,91*'SEQ Apr 2024'!M16/100,(91*'SEQ Apr 2024'!M16/100)+'SEQ Apr 2024'!BP16/4)</f>
        <v>108.29</v>
      </c>
      <c r="D22" s="134">
        <f>IF('SEQ Apr 2024'!O16="",$C$5*'SEQ Apr 2024'!N16/100,IF($C$5&gt;='SEQ Apr 2024'!P16,('SEQ Apr 2024'!P16*'SEQ Apr 2024'!N16/100),($C$5*'SEQ Apr 2024'!N16/100)))</f>
        <v>1370</v>
      </c>
      <c r="E22" s="134">
        <f>IF(AND('SEQ Apr 2024'!P16&gt;0,'SEQ Apr 2024'!R16&gt;0),IF($C$5&lt;'SEQ Apr 2024'!P16,0,IF($C$5&lt;=('SEQ Apr 2024'!R16+'SEQ Apr 2024'!P16),(($C$5-'SEQ Apr 2024'!P16)*'SEQ Apr 2024'!Q16/100),(('SEQ Apr 2024'!R16)*'SEQ Apr 2024'!Q16/100))),0)</f>
        <v>0</v>
      </c>
      <c r="F22" s="134">
        <f>IF(AND('SEQ Apr 2024'!R16&gt;0,'SEQ Apr 2024'!T16&gt;0),IF(($C$5&lt;'SEQ Apr 2024'!T16),(0),($C$5-'SEQ Apr 2024'!T16)*'SEQ Apr 2024'!U16/100),IF(AND('SEQ Apr 2024'!R16&gt;0,'SEQ Apr 2024'!T16=""),IF(($C$5&lt;'SEQ Apr 2024'!R16+'SEQ Apr 2024'!P16),(0),(($C$5-('SEQ Apr 2024'!R16+'SEQ Apr 2024'!P16))*'SEQ Apr 2024'!S16/100)),IF(AND('SEQ Apr 2024'!P16&gt;0,'SEQ Apr 2024'!R16=""&gt;0),IF(($C$5&lt;'SEQ Apr 2024'!P16),(0),($C$5-'SEQ Apr 2024'!P16)*'SEQ Apr 2024'!Q16/100),0)))</f>
        <v>0</v>
      </c>
      <c r="G22" s="232">
        <f t="shared" ref="G22" si="24">SUM(C22:F22)</f>
        <v>1478.29</v>
      </c>
      <c r="H22" s="239">
        <f t="shared" ref="H22" si="25">(G22-C22)*4</f>
        <v>5480</v>
      </c>
      <c r="I22" s="239">
        <f t="shared" ref="I22" si="26">G22*4</f>
        <v>5913.16</v>
      </c>
      <c r="J22" s="136">
        <f t="shared" ref="J22" si="27">I22*1.1</f>
        <v>6504.4760000000006</v>
      </c>
      <c r="K22" s="137">
        <f>'SEQ Apr 2024'!BB16</f>
        <v>0</v>
      </c>
      <c r="L22" s="137">
        <f>'SEQ Apr 2024'!BC16</f>
        <v>0</v>
      </c>
      <c r="M22" s="137">
        <f>'SEQ Apr 2024'!BD16</f>
        <v>0</v>
      </c>
      <c r="N22" s="137">
        <f>'SEQ Apr 2024'!BE16</f>
        <v>0</v>
      </c>
      <c r="O22" s="144" t="str">
        <f t="shared" ref="O22" si="28">IF(SUM(K22:N22)=0,"No discount",IF(K22&gt;0,"Guaranteed off bill",IF(L22&gt;0,"Guaranteed off usage",IF(M22&gt;0,"Pay-on-time off bill","Pay-on-time off usage"))))</f>
        <v>No discount</v>
      </c>
      <c r="P22" s="226" t="str">
        <f t="shared" ref="P22" si="29">IF(OR(A22="Origin Energy",A22="Red Energy",A22="Powershop"),"Inclusive","Exclusive")</f>
        <v>Exclusive</v>
      </c>
      <c r="Q22" s="240">
        <f t="shared" ref="Q22" si="30">IF(AND(O22="Guaranteed off bill",P22="Inclusive"),((I22*1.1)-((I22*1.1)*K22/100))/1.1,IF(AND(O22="Guaranteed off usage",P22="Inclusive"),((I22*1.1)-((H22*1.1)*L22/100))/1.1,IF(AND(O22="Guaranteed off bill",P22="Exclusive"),I22-(I22*K22/100),IF(AND(O22="Guaranteed off usage",P22="Exclusive"),I22-(H22*L22/100),IF(P22="Inclusive",((I22*1.1))/1.1,I22)))))</f>
        <v>5913.16</v>
      </c>
      <c r="R22" s="240">
        <f t="shared" ref="R22" si="31">IF(AND(O22="Pay-on-time off bill",P22="Inclusive"),((Q22*1.1)-((Q22*1.1)*M22/100))/1.1,IF(AND(O22="Pay-on-time off usage",P22="Inclusive"),((Q22*1.1)-((H22*1.1)*N22/100))/1.1,IF(AND(O22="Pay-on-time off bill",P22="Exclusive"),Q22-(Q22*M22/100),IF(AND(O22="Pay-on-time off usage",P22="Exclusive"),Q22-(H22*N22/100),IF(P22="Inclusive",((Q22*1.1))/1.1,Q22)))))</f>
        <v>5913.16</v>
      </c>
      <c r="S22" s="136">
        <f t="shared" ref="S22" si="32">Q22*1.1</f>
        <v>6504.4760000000006</v>
      </c>
      <c r="T22" s="361">
        <f t="shared" ref="T22" si="33">R22*1.1</f>
        <v>6504.4760000000006</v>
      </c>
      <c r="U22" s="374"/>
      <c r="V22" s="374"/>
      <c r="W22" s="374"/>
      <c r="X22" s="374"/>
      <c r="Y22" s="374"/>
      <c r="Z22" s="374"/>
      <c r="AA22" s="374"/>
      <c r="AB22" s="374"/>
      <c r="AC22" s="374"/>
      <c r="AD22" s="374"/>
      <c r="AE22" s="374"/>
      <c r="AF22" s="374"/>
      <c r="AG22" s="374"/>
      <c r="AH22" s="374"/>
      <c r="AI22" s="374"/>
      <c r="AJ22" s="374"/>
      <c r="AK22" s="374"/>
      <c r="AL22" s="374"/>
      <c r="AM22" s="374"/>
    </row>
    <row r="23" spans="1:39" ht="14" x14ac:dyDescent="0.15">
      <c r="A23" s="374"/>
      <c r="B23" s="374"/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4"/>
      <c r="T23" s="374"/>
      <c r="U23" s="374"/>
      <c r="V23" s="374"/>
      <c r="W23" s="374"/>
      <c r="X23" s="374"/>
      <c r="Y23" s="374"/>
      <c r="Z23" s="374"/>
      <c r="AA23" s="374"/>
      <c r="AB23" s="374"/>
      <c r="AC23" s="374"/>
      <c r="AD23" s="374"/>
      <c r="AE23" s="374"/>
      <c r="AF23" s="374"/>
      <c r="AG23" s="374"/>
      <c r="AH23" s="374"/>
      <c r="AI23" s="374"/>
      <c r="AJ23" s="374"/>
      <c r="AK23" s="374"/>
      <c r="AL23" s="374"/>
      <c r="AM23" s="374"/>
    </row>
    <row r="24" spans="1:39" ht="15" thickBot="1" x14ac:dyDescent="0.2">
      <c r="A24" s="374"/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4"/>
      <c r="T24" s="374"/>
      <c r="U24" s="374"/>
      <c r="V24" s="374"/>
      <c r="W24" s="374"/>
      <c r="X24" s="374"/>
      <c r="Y24" s="374"/>
      <c r="Z24" s="374"/>
      <c r="AA24" s="374"/>
      <c r="AB24" s="374"/>
      <c r="AC24" s="374"/>
      <c r="AD24" s="374"/>
      <c r="AE24" s="374"/>
      <c r="AF24" s="374"/>
      <c r="AG24" s="374"/>
      <c r="AH24" s="374"/>
      <c r="AI24" s="374"/>
      <c r="AJ24" s="374"/>
      <c r="AK24" s="374"/>
      <c r="AL24" s="374"/>
      <c r="AM24" s="374"/>
    </row>
    <row r="25" spans="1:39" ht="14" x14ac:dyDescent="0.15">
      <c r="A25" s="72" t="s">
        <v>265</v>
      </c>
      <c r="B25" s="73"/>
      <c r="C25" s="73"/>
      <c r="D25" s="86"/>
      <c r="E25" s="86"/>
      <c r="F25" s="86"/>
      <c r="G25" s="87"/>
      <c r="H25" s="87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4"/>
      <c r="U25" s="374"/>
      <c r="V25" s="374"/>
      <c r="W25" s="374"/>
      <c r="X25" s="374"/>
      <c r="Y25" s="374"/>
      <c r="Z25" s="374"/>
      <c r="AA25" s="374"/>
      <c r="AB25" s="374"/>
      <c r="AC25" s="374"/>
      <c r="AD25" s="374"/>
      <c r="AE25" s="374"/>
      <c r="AF25" s="374"/>
      <c r="AG25" s="374"/>
      <c r="AH25" s="374"/>
      <c r="AI25" s="374"/>
      <c r="AJ25" s="374"/>
      <c r="AK25" s="374"/>
      <c r="AL25" s="374"/>
      <c r="AM25" s="374"/>
    </row>
    <row r="26" spans="1:39" ht="14" x14ac:dyDescent="0.15">
      <c r="A26" s="75" t="s">
        <v>198</v>
      </c>
      <c r="B26" s="47"/>
      <c r="C26" s="91">
        <v>5000</v>
      </c>
      <c r="D26" s="88"/>
      <c r="E26" s="88"/>
      <c r="F26" s="88"/>
      <c r="G26" s="89"/>
      <c r="H26" s="89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76"/>
      <c r="U26" s="374"/>
      <c r="V26" s="374"/>
      <c r="W26" s="374"/>
      <c r="X26" s="374"/>
      <c r="Y26" s="374"/>
      <c r="Z26" s="374"/>
      <c r="AA26" s="374"/>
      <c r="AB26" s="374"/>
      <c r="AC26" s="374"/>
      <c r="AD26" s="374"/>
      <c r="AE26" s="374"/>
      <c r="AF26" s="374"/>
      <c r="AG26" s="374"/>
      <c r="AH26" s="374"/>
      <c r="AI26" s="374"/>
      <c r="AJ26" s="374"/>
      <c r="AK26" s="374"/>
      <c r="AL26" s="374"/>
      <c r="AM26" s="374"/>
    </row>
    <row r="27" spans="1:39" ht="14" x14ac:dyDescent="0.15">
      <c r="A27" s="75" t="s">
        <v>266</v>
      </c>
      <c r="B27" s="47"/>
      <c r="C27" s="92">
        <v>0.7</v>
      </c>
      <c r="D27" s="88"/>
      <c r="E27" s="88"/>
      <c r="F27" s="88"/>
      <c r="G27" s="89"/>
      <c r="H27" s="89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76"/>
      <c r="U27" s="374"/>
      <c r="V27" s="374"/>
      <c r="W27" s="374"/>
      <c r="X27" s="374"/>
      <c r="Y27" s="374"/>
      <c r="Z27" s="374"/>
      <c r="AA27" s="374"/>
      <c r="AB27" s="374"/>
      <c r="AC27" s="374"/>
      <c r="AD27" s="374"/>
      <c r="AE27" s="374"/>
      <c r="AF27" s="374"/>
      <c r="AG27" s="374"/>
      <c r="AH27" s="374"/>
      <c r="AI27" s="374"/>
      <c r="AJ27" s="374"/>
      <c r="AK27" s="374"/>
      <c r="AL27" s="374"/>
      <c r="AM27" s="374"/>
    </row>
    <row r="28" spans="1:39" ht="14" x14ac:dyDescent="0.15">
      <c r="A28" s="75" t="s">
        <v>267</v>
      </c>
      <c r="B28" s="47"/>
      <c r="C28" s="92">
        <v>0.3</v>
      </c>
      <c r="D28" s="88"/>
      <c r="E28" s="88"/>
      <c r="F28" s="88"/>
      <c r="G28" s="89"/>
      <c r="H28" s="89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76"/>
      <c r="U28" s="374"/>
      <c r="V28" s="374"/>
      <c r="W28" s="374"/>
      <c r="X28" s="374"/>
      <c r="Y28" s="374"/>
      <c r="Z28" s="374"/>
      <c r="AA28" s="374"/>
      <c r="AB28" s="374"/>
      <c r="AC28" s="374"/>
      <c r="AD28" s="374"/>
      <c r="AE28" s="374"/>
      <c r="AF28" s="374"/>
      <c r="AG28" s="374"/>
      <c r="AH28" s="374"/>
      <c r="AI28" s="374"/>
      <c r="AJ28" s="374"/>
      <c r="AK28" s="374"/>
      <c r="AL28" s="374"/>
      <c r="AM28" s="374"/>
    </row>
    <row r="29" spans="1:39" ht="14" x14ac:dyDescent="0.15">
      <c r="A29" s="75"/>
      <c r="B29" s="47"/>
      <c r="C29" s="88"/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76"/>
      <c r="U29" s="374"/>
      <c r="V29" s="374"/>
      <c r="W29" s="374"/>
      <c r="X29" s="374"/>
      <c r="Y29" s="374"/>
      <c r="Z29" s="374"/>
      <c r="AA29" s="374"/>
      <c r="AB29" s="374"/>
      <c r="AC29" s="374"/>
      <c r="AD29" s="374"/>
      <c r="AE29" s="374"/>
      <c r="AF29" s="374"/>
      <c r="AG29" s="374"/>
      <c r="AH29" s="374"/>
      <c r="AI29" s="374"/>
      <c r="AJ29" s="374"/>
      <c r="AK29" s="374"/>
      <c r="AL29" s="374"/>
      <c r="AM29" s="374"/>
    </row>
    <row r="30" spans="1:39" ht="75" x14ac:dyDescent="0.15">
      <c r="A30" s="276" t="s">
        <v>144</v>
      </c>
      <c r="B30" s="122" t="s">
        <v>320</v>
      </c>
      <c r="C30" s="120" t="s">
        <v>204</v>
      </c>
      <c r="D30" s="120" t="s">
        <v>463</v>
      </c>
      <c r="E30" s="120" t="s">
        <v>205</v>
      </c>
      <c r="F30" s="122" t="s">
        <v>265</v>
      </c>
      <c r="G30" s="120" t="s">
        <v>206</v>
      </c>
      <c r="H30" s="277" t="s">
        <v>570</v>
      </c>
      <c r="I30" s="278" t="s">
        <v>207</v>
      </c>
      <c r="J30" s="123" t="s">
        <v>23</v>
      </c>
      <c r="K30" s="124" t="s">
        <v>286</v>
      </c>
      <c r="L30" s="124" t="s">
        <v>287</v>
      </c>
      <c r="M30" s="124" t="s">
        <v>288</v>
      </c>
      <c r="N30" s="124" t="s">
        <v>289</v>
      </c>
      <c r="O30" s="279" t="s">
        <v>571</v>
      </c>
      <c r="P30" s="279" t="s">
        <v>572</v>
      </c>
      <c r="Q30" s="280" t="s">
        <v>574</v>
      </c>
      <c r="R30" s="280" t="s">
        <v>575</v>
      </c>
      <c r="S30" s="125" t="s">
        <v>271</v>
      </c>
      <c r="T30" s="358" t="s">
        <v>272</v>
      </c>
      <c r="U30" s="374"/>
      <c r="V30" s="374"/>
      <c r="W30" s="374"/>
      <c r="X30" s="374"/>
      <c r="Y30" s="374"/>
      <c r="Z30" s="374"/>
      <c r="AA30" s="374"/>
      <c r="AB30" s="374"/>
      <c r="AC30" s="374"/>
      <c r="AD30" s="374"/>
      <c r="AE30" s="374"/>
      <c r="AF30" s="374"/>
      <c r="AG30" s="374"/>
      <c r="AH30" s="374"/>
      <c r="AI30" s="374"/>
      <c r="AJ30" s="374"/>
      <c r="AK30" s="374"/>
      <c r="AL30" s="374"/>
      <c r="AM30" s="374"/>
    </row>
    <row r="31" spans="1:39" ht="14" x14ac:dyDescent="0.15">
      <c r="A31" s="131" t="str">
        <f>'SEQ Apr 2024'!K17</f>
        <v>AGL</v>
      </c>
      <c r="B31" s="132" t="str">
        <f>'SEQ Apr 2024'!L17</f>
        <v>Business Value Saver</v>
      </c>
      <c r="C31" s="133">
        <f>IF('SEQ Apr 2024'!BP17=0,91*'SEQ Apr 2024'!M17/100,(91*'SEQ Apr 2024'!M17/100)+'SEQ Apr 2024'!BP17/4)</f>
        <v>115.34663636363635</v>
      </c>
      <c r="D31" s="133">
        <f>IF('SEQ Apr 2024'!O17="",$C$26*$C$27*'SEQ Apr 2024'!N17/100,IF($C$26*$C$27&gt;='SEQ Apr 2024'!P17,('SEQ Apr 2024'!P17*'SEQ Apr 2024'!N17/100),($C$26*$C$27*'SEQ Apr 2024'!N17/100)))</f>
        <v>971.40909090909088</v>
      </c>
      <c r="E31" s="133">
        <f>IF(AND('SEQ Apr 2024'!R17&gt;0,'SEQ Apr 2024'!T17&gt;0),IF(($C$26*$C$27&lt;'SEQ Apr 2024'!T17),(0),($C$26*$C$27-'SEQ Apr 2024'!T17)*'SEQ Apr 2024'!U17/100),IF(AND('SEQ Apr 2024'!R17&gt;0,'SEQ Apr 2024'!T17=""),IF(($C$26*$C$27&lt;'SEQ Apr 2024'!R17+'SEQ Apr 2024'!P17),(0),(($C$26*$C$27-('SEQ Apr 2024'!R17+'SEQ Apr 2024'!P17))*'SEQ Apr 2024'!S17/100)),IF(AND('SEQ Apr 2024'!P17&gt;0,'SEQ Apr 2024'!R17=""&gt;0),IF(($C$26*$C$27&lt;'SEQ Apr 2024'!P17),(0),($C$26*$C$27-'SEQ Apr 2024'!P17)*'SEQ Apr 2024'!Q17/100),0)))</f>
        <v>0</v>
      </c>
      <c r="F31" s="134">
        <f>($C$26*$C$28)*'SEQ Apr 2024'!AF17/100</f>
        <v>278.85000000000002</v>
      </c>
      <c r="G31" s="135">
        <f t="shared" ref="G31" si="34">SUM(C31:F31)</f>
        <v>1365.6057272727271</v>
      </c>
      <c r="H31" s="239">
        <f t="shared" ref="H31" si="35">(G31-C31)*4</f>
        <v>5001.0363636363627</v>
      </c>
      <c r="I31" s="239">
        <f t="shared" ref="I31" si="36">G31*4</f>
        <v>5462.4229090909084</v>
      </c>
      <c r="J31" s="136">
        <f t="shared" ref="J31" si="37">I31*1.1</f>
        <v>6008.6651999999995</v>
      </c>
      <c r="K31" s="137">
        <f>'SEQ Apr 2024'!BB17</f>
        <v>0</v>
      </c>
      <c r="L31" s="137">
        <f>'SEQ Apr 2024'!BC17</f>
        <v>0</v>
      </c>
      <c r="M31" s="137">
        <f>'SEQ Apr 2024'!BD17</f>
        <v>0</v>
      </c>
      <c r="N31" s="137">
        <f>'SEQ Apr 2024'!BE17</f>
        <v>0</v>
      </c>
      <c r="O31" s="144" t="str">
        <f t="shared" ref="O31" si="38">IF(SUM(K31:N31)=0,"No discount",IF(K31&gt;0,"Guaranteed off bill",IF(L31&gt;0,"Guaranteed off usage",IF(M31&gt;0,"Pay-on-time off bill","Pay-on-time off usage"))))</f>
        <v>No discount</v>
      </c>
      <c r="P31" s="226" t="str">
        <f t="shared" ref="P31" si="39">IF(OR(A31="Origin Energy",A31="Red Energy",A31="Powershop"),"Inclusive","Exclusive")</f>
        <v>Exclusive</v>
      </c>
      <c r="Q31" s="240">
        <f t="shared" ref="Q31" si="40">IF(AND(O31="Guaranteed off bill",P31="Inclusive"),((I31*1.1)-((I31*1.1)*K31/100))/1.1,IF(AND(O31="Guaranteed off usage",P31="Inclusive"),((I31*1.1)-((H31*1.1)*L31/100))/1.1,IF(AND(O31="Guaranteed off bill",P31="Exclusive"),I31-(I31*K31/100),IF(AND(O31="Guaranteed off usage",P31="Exclusive"),I31-(H31*L31/100),IF(P31="Inclusive",((I31*1.1))/1.1,I31)))))</f>
        <v>5462.4229090909084</v>
      </c>
      <c r="R31" s="240">
        <f t="shared" ref="R31" si="41">IF(AND(O31="Pay-on-time off bill",P31="Inclusive"),((Q31*1.1)-((Q31*1.1)*M31/100))/1.1,IF(AND(O31="Pay-on-time off usage",P31="Inclusive"),((Q31*1.1)-((H31*1.1)*N31/100))/1.1,IF(AND(O31="Pay-on-time off bill",P31="Exclusive"),Q31-(Q31*M31/100),IF(AND(O31="Pay-on-time off usage",P31="Exclusive"),Q31-(H31*N31/100),IF(P31="Inclusive",((Q31*1.1))/1.1,Q31)))))</f>
        <v>5462.4229090909084</v>
      </c>
      <c r="S31" s="136">
        <f t="shared" ref="S31" si="42">Q31*1.1</f>
        <v>6008.6651999999995</v>
      </c>
      <c r="T31" s="361">
        <f t="shared" ref="T31" si="43">R31*1.1</f>
        <v>6008.6651999999995</v>
      </c>
      <c r="U31" s="374"/>
      <c r="V31" s="374"/>
      <c r="W31" s="374"/>
      <c r="X31" s="374"/>
      <c r="Y31" s="374"/>
      <c r="Z31" s="374"/>
      <c r="AA31" s="374"/>
      <c r="AB31" s="374"/>
      <c r="AC31" s="374"/>
      <c r="AD31" s="374"/>
      <c r="AE31" s="374"/>
      <c r="AF31" s="374"/>
      <c r="AG31" s="374"/>
      <c r="AH31" s="374"/>
      <c r="AI31" s="374"/>
      <c r="AJ31" s="374"/>
      <c r="AK31" s="374"/>
      <c r="AL31" s="374"/>
      <c r="AM31" s="374"/>
    </row>
    <row r="32" spans="1:39" ht="14" x14ac:dyDescent="0.15">
      <c r="A32" s="131" t="str">
        <f>'SEQ Apr 2024'!K18</f>
        <v>Diamond Energy</v>
      </c>
      <c r="B32" s="132" t="str">
        <f>'SEQ Apr 2024'!L18</f>
        <v>Renewable Saver</v>
      </c>
      <c r="C32" s="133">
        <f>IF('SEQ Apr 2024'!BP18=0,91*'SEQ Apr 2024'!M18/100,(91*'SEQ Apr 2024'!M18/100)+'SEQ Apr 2024'!BP18/4)</f>
        <v>113.74999999999999</v>
      </c>
      <c r="D32" s="133">
        <f>IF('SEQ Apr 2024'!O18="",$C$26*$C$27*'SEQ Apr 2024'!N18/100,IF($C$26*$C$27&gt;='SEQ Apr 2024'!P18,('SEQ Apr 2024'!P18*'SEQ Apr 2024'!N18/100),($C$26*$C$27*'SEQ Apr 2024'!N18/100)))</f>
        <v>1041.4090909090908</v>
      </c>
      <c r="E32" s="133">
        <f>IF(AND('SEQ Apr 2024'!R18&gt;0,'SEQ Apr 2024'!T18&gt;0),IF(($C$26*$C$27&lt;'SEQ Apr 2024'!T18),(0),($C$26*$C$27-'SEQ Apr 2024'!T18)*'SEQ Apr 2024'!U18/100),IF(AND('SEQ Apr 2024'!R18&gt;0,'SEQ Apr 2024'!T18=""),IF(($C$26*$C$27&lt;'SEQ Apr 2024'!R18+'SEQ Apr 2024'!P18),(0),(($C$26*$C$27-('SEQ Apr 2024'!R18+'SEQ Apr 2024'!P18))*'SEQ Apr 2024'!S18/100)),IF(AND('SEQ Apr 2024'!P18&gt;0,'SEQ Apr 2024'!R18=""&gt;0),IF(($C$26*$C$27&lt;'SEQ Apr 2024'!P18),(0),($C$26*$C$27-'SEQ Apr 2024'!P18)*'SEQ Apr 2024'!Q18/100),0)))</f>
        <v>0</v>
      </c>
      <c r="F32" s="134">
        <f>($C$26*$C$28)*'SEQ Apr 2024'!AF18/100</f>
        <v>337.49999999999994</v>
      </c>
      <c r="G32" s="135">
        <f t="shared" ref="G32:G44" si="44">SUM(C32:F32)</f>
        <v>1492.6590909090908</v>
      </c>
      <c r="H32" s="239">
        <f t="shared" ref="H32:H44" si="45">(G32-C32)*4</f>
        <v>5515.6363636363631</v>
      </c>
      <c r="I32" s="239">
        <f t="shared" ref="I32:I44" si="46">G32*4</f>
        <v>5970.6363636363631</v>
      </c>
      <c r="J32" s="136">
        <f t="shared" ref="J32:J44" si="47">I32*1.1</f>
        <v>6567.7</v>
      </c>
      <c r="K32" s="137">
        <f>'SEQ Apr 2024'!BB18</f>
        <v>0</v>
      </c>
      <c r="L32" s="137">
        <f>'SEQ Apr 2024'!BC18</f>
        <v>0</v>
      </c>
      <c r="M32" s="137">
        <f>'SEQ Apr 2024'!BD18</f>
        <v>2</v>
      </c>
      <c r="N32" s="137">
        <f>'SEQ Apr 2024'!BE18</f>
        <v>0</v>
      </c>
      <c r="O32" s="144" t="str">
        <f t="shared" ref="O32:O44" si="48">IF(SUM(K32:N32)=0,"No discount",IF(K32&gt;0,"Guaranteed off bill",IF(L32&gt;0,"Guaranteed off usage",IF(M32&gt;0,"Pay-on-time off bill","Pay-on-time off usage"))))</f>
        <v>Pay-on-time off bill</v>
      </c>
      <c r="P32" s="226" t="str">
        <f t="shared" ref="P32:P44" si="49">IF(OR(A32="Origin Energy",A32="Red Energy",A32="Powershop"),"Inclusive","Exclusive")</f>
        <v>Exclusive</v>
      </c>
      <c r="Q32" s="240">
        <f t="shared" ref="Q32:Q44" si="50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5970.6363636363631</v>
      </c>
      <c r="R32" s="240">
        <f t="shared" ref="R32:R44" si="51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5851.2236363636357</v>
      </c>
      <c r="S32" s="136">
        <f t="shared" ref="S32:T44" si="52">Q32*1.1</f>
        <v>6567.7</v>
      </c>
      <c r="T32" s="361">
        <f t="shared" si="52"/>
        <v>6436.3459999999995</v>
      </c>
      <c r="U32" s="374"/>
      <c r="V32" s="374"/>
      <c r="W32" s="374"/>
      <c r="X32" s="374"/>
      <c r="Y32" s="374"/>
      <c r="Z32" s="374"/>
      <c r="AA32" s="374"/>
      <c r="AB32" s="374"/>
      <c r="AC32" s="374"/>
      <c r="AD32" s="374"/>
      <c r="AE32" s="374"/>
      <c r="AF32" s="374"/>
      <c r="AG32" s="374"/>
      <c r="AH32" s="374"/>
      <c r="AI32" s="374"/>
      <c r="AJ32" s="374"/>
      <c r="AK32" s="374"/>
      <c r="AL32" s="374"/>
      <c r="AM32" s="374"/>
    </row>
    <row r="33" spans="1:39" ht="14" x14ac:dyDescent="0.15">
      <c r="A33" s="131" t="str">
        <f>'SEQ Apr 2024'!K19</f>
        <v>EnergyAustralia</v>
      </c>
      <c r="B33" s="132" t="str">
        <f>'SEQ Apr 2024'!L19</f>
        <v>Balance Plan</v>
      </c>
      <c r="C33" s="133">
        <f>IF('SEQ Apr 2024'!BP19=0,91*'SEQ Apr 2024'!M19/100,(91*'SEQ Apr 2024'!M19/100)+'SEQ Apr 2024'!BP19/4)</f>
        <v>121.03</v>
      </c>
      <c r="D33" s="133">
        <f>IF('SEQ Apr 2024'!O19="",$C$26*$C$27*'SEQ Apr 2024'!N19/100,IF($C$26*$C$27&gt;='SEQ Apr 2024'!P19,('SEQ Apr 2024'!P19*'SEQ Apr 2024'!N19/100),($C$26*$C$27*'SEQ Apr 2024'!N19/100)))</f>
        <v>1167.409090909091</v>
      </c>
      <c r="E33" s="133">
        <f>IF(AND('SEQ Apr 2024'!R19&gt;0,'SEQ Apr 2024'!T19&gt;0),IF(($C$26*$C$27&lt;'SEQ Apr 2024'!T19),(0),($C$26*$C$27-'SEQ Apr 2024'!T19)*'SEQ Apr 2024'!U19/100),IF(AND('SEQ Apr 2024'!R19&gt;0,'SEQ Apr 2024'!T19=""),IF(($C$26*$C$27&lt;'SEQ Apr 2024'!R19+'SEQ Apr 2024'!P19),(0),(($C$26*$C$27-('SEQ Apr 2024'!R19+'SEQ Apr 2024'!P19))*'SEQ Apr 2024'!S19/100)),IF(AND('SEQ Apr 2024'!P19&gt;0,'SEQ Apr 2024'!R19=""&gt;0),IF(($C$26*$C$27&lt;'SEQ Apr 2024'!P19),(0),($C$26*$C$27-'SEQ Apr 2024'!P19)*'SEQ Apr 2024'!Q19/100),0)))</f>
        <v>0</v>
      </c>
      <c r="F33" s="134">
        <f>($C$26*$C$28)*'SEQ Apr 2024'!AF19/100</f>
        <v>305.18181818181819</v>
      </c>
      <c r="G33" s="135">
        <f t="shared" si="44"/>
        <v>1593.6209090909092</v>
      </c>
      <c r="H33" s="239">
        <f t="shared" si="45"/>
        <v>5890.3636363636369</v>
      </c>
      <c r="I33" s="239">
        <f t="shared" si="46"/>
        <v>6374.4836363636368</v>
      </c>
      <c r="J33" s="136">
        <f t="shared" si="47"/>
        <v>7011.9320000000007</v>
      </c>
      <c r="K33" s="137">
        <f>'SEQ Apr 2024'!BB19</f>
        <v>7</v>
      </c>
      <c r="L33" s="137">
        <f>'SEQ Apr 2024'!BC19</f>
        <v>0</v>
      </c>
      <c r="M33" s="137">
        <f>'SEQ Apr 2024'!BD19</f>
        <v>0</v>
      </c>
      <c r="N33" s="137">
        <f>'SEQ Apr 2024'!BE19</f>
        <v>0</v>
      </c>
      <c r="O33" s="144" t="str">
        <f t="shared" si="48"/>
        <v>Guaranteed off bill</v>
      </c>
      <c r="P33" s="226" t="str">
        <f t="shared" si="49"/>
        <v>Exclusive</v>
      </c>
      <c r="Q33" s="240">
        <f t="shared" si="50"/>
        <v>5928.2697818181823</v>
      </c>
      <c r="R33" s="240">
        <f t="shared" si="51"/>
        <v>5928.2697818181823</v>
      </c>
      <c r="S33" s="136">
        <f t="shared" si="52"/>
        <v>6521.0967600000013</v>
      </c>
      <c r="T33" s="361">
        <f t="shared" si="52"/>
        <v>6521.0967600000013</v>
      </c>
      <c r="U33" s="374"/>
      <c r="V33" s="374"/>
      <c r="W33" s="374"/>
      <c r="X33" s="374"/>
      <c r="Y33" s="374"/>
      <c r="Z33" s="374"/>
      <c r="AA33" s="374"/>
      <c r="AB33" s="374"/>
      <c r="AC33" s="374"/>
      <c r="AD33" s="374"/>
      <c r="AE33" s="374"/>
      <c r="AF33" s="374"/>
      <c r="AG33" s="374"/>
      <c r="AH33" s="374"/>
      <c r="AI33" s="374"/>
      <c r="AJ33" s="374"/>
      <c r="AK33" s="374"/>
      <c r="AL33" s="374"/>
      <c r="AM33" s="374"/>
    </row>
    <row r="34" spans="1:39" ht="14" x14ac:dyDescent="0.15">
      <c r="A34" s="131" t="str">
        <f>'SEQ Apr 2024'!K20</f>
        <v>Origin Energy</v>
      </c>
      <c r="B34" s="132" t="str">
        <f>'SEQ Apr 2024'!L20</f>
        <v>Go Variable</v>
      </c>
      <c r="C34" s="133">
        <f>IF('SEQ Apr 2024'!BP20=0,91*'SEQ Apr 2024'!M20/100,(91*'SEQ Apr 2024'!M20/100)+'SEQ Apr 2024'!BP20/4)</f>
        <v>125.48899999999998</v>
      </c>
      <c r="D34" s="133">
        <f>IF('SEQ Apr 2024'!O20="",$C$26*$C$27*'SEQ Apr 2024'!N20/100,IF($C$26*$C$27&gt;='SEQ Apr 2024'!P20,('SEQ Apr 2024'!P20*'SEQ Apr 2024'!N20/100),($C$26*$C$27*'SEQ Apr 2024'!N20/100)))</f>
        <v>1036.9545454545455</v>
      </c>
      <c r="E34" s="133">
        <f>IF(AND('SEQ Apr 2024'!R20&gt;0,'SEQ Apr 2024'!T20&gt;0),IF(($C$26*$C$27&lt;'SEQ Apr 2024'!T20),(0),($C$26*$C$27-'SEQ Apr 2024'!T20)*'SEQ Apr 2024'!U20/100),IF(AND('SEQ Apr 2024'!R20&gt;0,'SEQ Apr 2024'!T20=""),IF(($C$26*$C$27&lt;'SEQ Apr 2024'!R20+'SEQ Apr 2024'!P20),(0),(($C$26*$C$27-('SEQ Apr 2024'!R20+'SEQ Apr 2024'!P20))*'SEQ Apr 2024'!S20/100)),IF(AND('SEQ Apr 2024'!P20&gt;0,'SEQ Apr 2024'!R20=""&gt;0),IF(($C$26*$C$27&lt;'SEQ Apr 2024'!P20),(0),($C$26*$C$27-'SEQ Apr 2024'!P20)*'SEQ Apr 2024'!Q20/100),0)))</f>
        <v>0</v>
      </c>
      <c r="F34" s="134">
        <f>($C$26*$C$28)*'SEQ Apr 2024'!AF20/100</f>
        <v>289.77272727272725</v>
      </c>
      <c r="G34" s="135">
        <f t="shared" si="44"/>
        <v>1452.2162727272728</v>
      </c>
      <c r="H34" s="239">
        <f t="shared" si="45"/>
        <v>5306.909090909091</v>
      </c>
      <c r="I34" s="239">
        <f t="shared" si="46"/>
        <v>5808.8650909090911</v>
      </c>
      <c r="J34" s="136">
        <f t="shared" si="47"/>
        <v>6389.7516000000005</v>
      </c>
      <c r="K34" s="137">
        <f>'SEQ Apr 2024'!BB20</f>
        <v>0</v>
      </c>
      <c r="L34" s="137">
        <f>'SEQ Apr 2024'!BC20</f>
        <v>0</v>
      </c>
      <c r="M34" s="137">
        <f>'SEQ Apr 2024'!BD20</f>
        <v>0</v>
      </c>
      <c r="N34" s="137">
        <f>'SEQ Apr 2024'!BE20</f>
        <v>0</v>
      </c>
      <c r="O34" s="144" t="str">
        <f t="shared" si="48"/>
        <v>No discount</v>
      </c>
      <c r="P34" s="226" t="str">
        <f t="shared" si="49"/>
        <v>Inclusive</v>
      </c>
      <c r="Q34" s="240">
        <f t="shared" si="50"/>
        <v>5808.8650909090911</v>
      </c>
      <c r="R34" s="240">
        <f t="shared" si="51"/>
        <v>5808.8650909090911</v>
      </c>
      <c r="S34" s="136">
        <f t="shared" si="52"/>
        <v>6389.7516000000005</v>
      </c>
      <c r="T34" s="361">
        <f t="shared" si="52"/>
        <v>6389.7516000000005</v>
      </c>
      <c r="U34" s="374"/>
      <c r="V34" s="374"/>
      <c r="W34" s="374"/>
      <c r="X34" s="374"/>
      <c r="Y34" s="374"/>
      <c r="Z34" s="374"/>
      <c r="AA34" s="374"/>
      <c r="AB34" s="374"/>
      <c r="AC34" s="374"/>
      <c r="AD34" s="374"/>
      <c r="AE34" s="374"/>
      <c r="AF34" s="374"/>
      <c r="AG34" s="374"/>
      <c r="AH34" s="374"/>
      <c r="AI34" s="374"/>
      <c r="AJ34" s="374"/>
      <c r="AK34" s="374"/>
      <c r="AL34" s="374"/>
      <c r="AM34" s="374"/>
    </row>
    <row r="35" spans="1:39" ht="14" x14ac:dyDescent="0.15">
      <c r="A35" s="131" t="str">
        <f>'SEQ Apr 2024'!K21</f>
        <v>Powershop</v>
      </c>
      <c r="B35" s="132" t="str">
        <f>'SEQ Apr 2024'!L21</f>
        <v>Power Business</v>
      </c>
      <c r="C35" s="133">
        <f>IF('SEQ Apr 2024'!BP21=0,91*'SEQ Apr 2024'!M21/100,(91*'SEQ Apr 2024'!M21/100)+'SEQ Apr 2024'!BP21/4)</f>
        <v>120.9472727272727</v>
      </c>
      <c r="D35" s="133">
        <f>IF('SEQ Apr 2024'!O21="",$C$26*$C$27*'SEQ Apr 2024'!N21/100,IF($C$26*$C$27&gt;='SEQ Apr 2024'!P21,('SEQ Apr 2024'!P21*'SEQ Apr 2024'!N21/100),($C$26*$C$27*'SEQ Apr 2024'!N21/100)))</f>
        <v>1056.3636363636365</v>
      </c>
      <c r="E35" s="133">
        <f>IF(AND('SEQ Apr 2024'!R21&gt;0,'SEQ Apr 2024'!T21&gt;0),IF(($C$26*$C$27&lt;'SEQ Apr 2024'!T21),(0),($C$26*$C$27-'SEQ Apr 2024'!T21)*'SEQ Apr 2024'!U21/100),IF(AND('SEQ Apr 2024'!R21&gt;0,'SEQ Apr 2024'!T21=""),IF(($C$26*$C$27&lt;'SEQ Apr 2024'!R21+'SEQ Apr 2024'!P21),(0),(($C$26*$C$27-('SEQ Apr 2024'!R21+'SEQ Apr 2024'!P21))*'SEQ Apr 2024'!S21/100)),IF(AND('SEQ Apr 2024'!P21&gt;0,'SEQ Apr 2024'!R21=""&gt;0),IF(($C$26*$C$27&lt;'SEQ Apr 2024'!P21),(0),($C$26*$C$27-'SEQ Apr 2024'!P21)*'SEQ Apr 2024'!Q21/100),0)))</f>
        <v>0</v>
      </c>
      <c r="F35" s="134">
        <f>($C$26*$C$28)*'SEQ Apr 2024'!AF21/100</f>
        <v>254.99999999999997</v>
      </c>
      <c r="G35" s="135">
        <f t="shared" si="44"/>
        <v>1432.3109090909093</v>
      </c>
      <c r="H35" s="239">
        <f t="shared" si="45"/>
        <v>5245.454545454546</v>
      </c>
      <c r="I35" s="239">
        <f t="shared" si="46"/>
        <v>5729.2436363636371</v>
      </c>
      <c r="J35" s="136">
        <f t="shared" si="47"/>
        <v>6302.1680000000015</v>
      </c>
      <c r="K35" s="137">
        <f>'SEQ Apr 2024'!BB21</f>
        <v>0</v>
      </c>
      <c r="L35" s="137">
        <f>'SEQ Apr 2024'!BC21</f>
        <v>0</v>
      </c>
      <c r="M35" s="137">
        <f>'SEQ Apr 2024'!BD21</f>
        <v>0</v>
      </c>
      <c r="N35" s="137">
        <f>'SEQ Apr 2024'!BE21</f>
        <v>0</v>
      </c>
      <c r="O35" s="144" t="str">
        <f t="shared" si="48"/>
        <v>No discount</v>
      </c>
      <c r="P35" s="226" t="str">
        <f t="shared" si="49"/>
        <v>Inclusive</v>
      </c>
      <c r="Q35" s="240">
        <f t="shared" si="50"/>
        <v>5729.2436363636371</v>
      </c>
      <c r="R35" s="240">
        <f t="shared" si="51"/>
        <v>5729.2436363636371</v>
      </c>
      <c r="S35" s="136">
        <f t="shared" si="52"/>
        <v>6302.1680000000015</v>
      </c>
      <c r="T35" s="361">
        <f t="shared" si="52"/>
        <v>6302.1680000000015</v>
      </c>
      <c r="U35" s="374"/>
      <c r="V35" s="374"/>
      <c r="W35" s="374"/>
      <c r="X35" s="374"/>
      <c r="Y35" s="374"/>
      <c r="Z35" s="374"/>
      <c r="AA35" s="374"/>
      <c r="AB35" s="374"/>
      <c r="AC35" s="374"/>
      <c r="AD35" s="374"/>
      <c r="AE35" s="374"/>
      <c r="AF35" s="374"/>
      <c r="AG35" s="374"/>
      <c r="AH35" s="374"/>
      <c r="AI35" s="374"/>
      <c r="AJ35" s="374"/>
      <c r="AK35" s="374"/>
      <c r="AL35" s="374"/>
      <c r="AM35" s="374"/>
    </row>
    <row r="36" spans="1:39" ht="14" x14ac:dyDescent="0.15">
      <c r="A36" s="131" t="str">
        <f>'SEQ Apr 2024'!K22</f>
        <v>Energy Locals</v>
      </c>
      <c r="B36" s="132" t="str">
        <f>'SEQ Apr 2024'!L22</f>
        <v>Business Member</v>
      </c>
      <c r="C36" s="133">
        <f>IF('SEQ Apr 2024'!BP22=0,91*'SEQ Apr 2024'!M22/100,(91*'SEQ Apr 2024'!M22/100)+'SEQ Apr 2024'!BP22/4)</f>
        <v>235.86363636363635</v>
      </c>
      <c r="D36" s="133">
        <f>IF('SEQ Apr 2024'!O22="",$C$26*$C$27*'SEQ Apr 2024'!N22/100,IF($C$26*$C$27&gt;='SEQ Apr 2024'!P22,('SEQ Apr 2024'!P22*'SEQ Apr 2024'!N22/100),($C$26*$C$27*'SEQ Apr 2024'!N22/100)))</f>
        <v>938.63636363636351</v>
      </c>
      <c r="E36" s="133">
        <f>IF(AND('SEQ Apr 2024'!R22&gt;0,'SEQ Apr 2024'!T22&gt;0),IF(($C$26*$C$27&lt;'SEQ Apr 2024'!T22),(0),($C$26*$C$27-'SEQ Apr 2024'!T22)*'SEQ Apr 2024'!U22/100),IF(AND('SEQ Apr 2024'!R22&gt;0,'SEQ Apr 2024'!T22=""),IF(($C$26*$C$27&lt;'SEQ Apr 2024'!R22+'SEQ Apr 2024'!P22),(0),(($C$26*$C$27-('SEQ Apr 2024'!R22+'SEQ Apr 2024'!P22))*'SEQ Apr 2024'!S22/100)),IF(AND('SEQ Apr 2024'!P22&gt;0,'SEQ Apr 2024'!R22=""&gt;0),IF(($C$26*$C$27&lt;'SEQ Apr 2024'!P22),(0),($C$26*$C$27-'SEQ Apr 2024'!P22)*'SEQ Apr 2024'!Q22/100),0)))</f>
        <v>0</v>
      </c>
      <c r="F36" s="134">
        <f>($C$26*$C$28)*'SEQ Apr 2024'!AF22/100</f>
        <v>340.90909090909088</v>
      </c>
      <c r="G36" s="135">
        <f t="shared" si="44"/>
        <v>1515.4090909090905</v>
      </c>
      <c r="H36" s="239">
        <f t="shared" si="45"/>
        <v>5118.1818181818171</v>
      </c>
      <c r="I36" s="239">
        <f t="shared" si="46"/>
        <v>6061.6363636363621</v>
      </c>
      <c r="J36" s="136">
        <f t="shared" si="47"/>
        <v>6667.7999999999993</v>
      </c>
      <c r="K36" s="137">
        <f>'SEQ Apr 2024'!BB22</f>
        <v>0</v>
      </c>
      <c r="L36" s="137">
        <f>'SEQ Apr 2024'!BC22</f>
        <v>0</v>
      </c>
      <c r="M36" s="137">
        <f>'SEQ Apr 2024'!BD22</f>
        <v>0</v>
      </c>
      <c r="N36" s="137">
        <f>'SEQ Apr 2024'!BE22</f>
        <v>0</v>
      </c>
      <c r="O36" s="144" t="str">
        <f t="shared" si="48"/>
        <v>No discount</v>
      </c>
      <c r="P36" s="226" t="str">
        <f t="shared" si="49"/>
        <v>Exclusive</v>
      </c>
      <c r="Q36" s="240">
        <f t="shared" si="50"/>
        <v>6061.6363636363621</v>
      </c>
      <c r="R36" s="240">
        <f t="shared" si="51"/>
        <v>6061.6363636363621</v>
      </c>
      <c r="S36" s="136">
        <f t="shared" si="52"/>
        <v>6667.7999999999993</v>
      </c>
      <c r="T36" s="361">
        <f t="shared" si="52"/>
        <v>6667.7999999999993</v>
      </c>
      <c r="U36" s="374"/>
      <c r="V36" s="374"/>
      <c r="W36" s="374"/>
      <c r="X36" s="374"/>
      <c r="Y36" s="374"/>
      <c r="Z36" s="374"/>
      <c r="AA36" s="374"/>
      <c r="AB36" s="374"/>
      <c r="AC36" s="374"/>
      <c r="AD36" s="374"/>
      <c r="AE36" s="374"/>
      <c r="AF36" s="374"/>
      <c r="AG36" s="374"/>
      <c r="AH36" s="374"/>
      <c r="AI36" s="374"/>
      <c r="AJ36" s="374"/>
      <c r="AK36" s="374"/>
      <c r="AL36" s="374"/>
      <c r="AM36" s="374"/>
    </row>
    <row r="37" spans="1:39" ht="14" x14ac:dyDescent="0.15">
      <c r="A37" s="131" t="str">
        <f>'SEQ Apr 2024'!K23</f>
        <v>Engie</v>
      </c>
      <c r="B37" s="132" t="str">
        <f>'SEQ Apr 2024'!L23</f>
        <v>Business Saver</v>
      </c>
      <c r="C37" s="133">
        <f>IF('SEQ Apr 2024'!BP23=0,91*'SEQ Apr 2024'!M23/100,(91*'SEQ Apr 2024'!M23/100)+'SEQ Apr 2024'!BP23/4)</f>
        <v>112.39327272727273</v>
      </c>
      <c r="D37" s="133">
        <f>IF('SEQ Apr 2024'!O23="",$C$26*$C$27*'SEQ Apr 2024'!N23/100,IF($C$26*$C$27&gt;='SEQ Apr 2024'!P23,('SEQ Apr 2024'!P23*'SEQ Apr 2024'!N23/100),($C$26*$C$27*'SEQ Apr 2024'!N23/100)))</f>
        <v>1179.181818181818</v>
      </c>
      <c r="E37" s="133">
        <f>IF(AND('SEQ Apr 2024'!R23&gt;0,'SEQ Apr 2024'!T23&gt;0),IF(($C$26*$C$27&lt;'SEQ Apr 2024'!T23),(0),($C$26*$C$27-'SEQ Apr 2024'!T23)*'SEQ Apr 2024'!U23/100),IF(AND('SEQ Apr 2024'!R23&gt;0,'SEQ Apr 2024'!T23=""),IF(($C$26*$C$27&lt;'SEQ Apr 2024'!R23+'SEQ Apr 2024'!P23),(0),(($C$26*$C$27-('SEQ Apr 2024'!R23+'SEQ Apr 2024'!P23))*'SEQ Apr 2024'!S23/100)),IF(AND('SEQ Apr 2024'!P23&gt;0,'SEQ Apr 2024'!R23=""&gt;0),IF(($C$26*$C$27&lt;'SEQ Apr 2024'!P23),(0),($C$26*$C$27-'SEQ Apr 2024'!P23)*'SEQ Apr 2024'!Q23/100),0)))</f>
        <v>0</v>
      </c>
      <c r="F37" s="134">
        <f>($C$26*$C$28)*'SEQ Apr 2024'!AF23/100</f>
        <v>322.22727272727275</v>
      </c>
      <c r="G37" s="135">
        <f t="shared" si="44"/>
        <v>1613.8023636363635</v>
      </c>
      <c r="H37" s="239">
        <f t="shared" si="45"/>
        <v>6005.6363636363631</v>
      </c>
      <c r="I37" s="239">
        <f t="shared" si="46"/>
        <v>6455.2094545454538</v>
      </c>
      <c r="J37" s="136">
        <f t="shared" si="47"/>
        <v>7100.7303999999995</v>
      </c>
      <c r="K37" s="137">
        <f>'SEQ Apr 2024'!BB23</f>
        <v>0</v>
      </c>
      <c r="L37" s="137">
        <f>'SEQ Apr 2024'!BC23</f>
        <v>0</v>
      </c>
      <c r="M37" s="137">
        <f>'SEQ Apr 2024'!BD23</f>
        <v>0</v>
      </c>
      <c r="N37" s="137">
        <f>'SEQ Apr 2024'!BE23</f>
        <v>0</v>
      </c>
      <c r="O37" s="144" t="str">
        <f t="shared" si="48"/>
        <v>No discount</v>
      </c>
      <c r="P37" s="226" t="str">
        <f t="shared" si="49"/>
        <v>Exclusive</v>
      </c>
      <c r="Q37" s="240">
        <f t="shared" si="50"/>
        <v>6455.2094545454538</v>
      </c>
      <c r="R37" s="240">
        <f t="shared" si="51"/>
        <v>6455.2094545454538</v>
      </c>
      <c r="S37" s="136">
        <f t="shared" si="52"/>
        <v>7100.7303999999995</v>
      </c>
      <c r="T37" s="361">
        <f t="shared" si="52"/>
        <v>7100.7303999999995</v>
      </c>
      <c r="U37" s="374"/>
      <c r="V37" s="374"/>
      <c r="W37" s="374"/>
      <c r="X37" s="374"/>
      <c r="Y37" s="374"/>
      <c r="Z37" s="374"/>
      <c r="AA37" s="374"/>
      <c r="AB37" s="374"/>
      <c r="AC37" s="374"/>
      <c r="AD37" s="374"/>
      <c r="AE37" s="374"/>
      <c r="AF37" s="374"/>
      <c r="AG37" s="374"/>
      <c r="AH37" s="374"/>
      <c r="AI37" s="374"/>
      <c r="AJ37" s="374"/>
      <c r="AK37" s="374"/>
      <c r="AL37" s="374"/>
      <c r="AM37" s="374"/>
    </row>
    <row r="38" spans="1:39" ht="14" x14ac:dyDescent="0.15">
      <c r="A38" s="131" t="str">
        <f>'SEQ Apr 2024'!K24</f>
        <v>Alinta Energy</v>
      </c>
      <c r="B38" s="132" t="str">
        <f>'SEQ Apr 2024'!L24</f>
        <v>BusinessDeal</v>
      </c>
      <c r="C38" s="133">
        <f>IF('SEQ Apr 2024'!BP24=0,91*'SEQ Apr 2024'!M24/100,(91*'SEQ Apr 2024'!M24/100)+'SEQ Apr 2024'!BP24/4)</f>
        <v>120.64945454545453</v>
      </c>
      <c r="D38" s="133">
        <f>IF('SEQ Apr 2024'!O24="",$C$26*$C$27*'SEQ Apr 2024'!N24/100,IF($C$26*$C$27&gt;='SEQ Apr 2024'!P24,('SEQ Apr 2024'!P24*'SEQ Apr 2024'!N24/100),($C$26*$C$27*'SEQ Apr 2024'!N24/100)))</f>
        <v>1047.1363636363635</v>
      </c>
      <c r="E38" s="133">
        <f>IF(AND('SEQ Apr 2024'!R24&gt;0,'SEQ Apr 2024'!T24&gt;0),IF(($C$26*$C$27&lt;'SEQ Apr 2024'!T24),(0),($C$26*$C$27-'SEQ Apr 2024'!T24)*'SEQ Apr 2024'!U24/100),IF(AND('SEQ Apr 2024'!R24&gt;0,'SEQ Apr 2024'!T24=""),IF(($C$26*$C$27&lt;'SEQ Apr 2024'!R24+'SEQ Apr 2024'!P24),(0),(($C$26*$C$27-('SEQ Apr 2024'!R24+'SEQ Apr 2024'!P24))*'SEQ Apr 2024'!S24/100)),IF(AND('SEQ Apr 2024'!P24&gt;0,'SEQ Apr 2024'!R24=""&gt;0),IF(($C$26*$C$27&lt;'SEQ Apr 2024'!P24),(0),($C$26*$C$27-'SEQ Apr 2024'!P24)*'SEQ Apr 2024'!Q24/100),0)))</f>
        <v>0</v>
      </c>
      <c r="F38" s="134">
        <f>($C$26*$C$28)*'SEQ Apr 2024'!AF24/100</f>
        <v>265.36363636363637</v>
      </c>
      <c r="G38" s="135">
        <f t="shared" si="44"/>
        <v>1433.1494545454543</v>
      </c>
      <c r="H38" s="239">
        <f t="shared" si="45"/>
        <v>5249.9999999999991</v>
      </c>
      <c r="I38" s="239">
        <f t="shared" si="46"/>
        <v>5732.5978181818173</v>
      </c>
      <c r="J38" s="136">
        <f t="shared" si="47"/>
        <v>6305.8575999999994</v>
      </c>
      <c r="K38" s="137">
        <f>'SEQ Apr 2024'!BB24</f>
        <v>0</v>
      </c>
      <c r="L38" s="137">
        <f>'SEQ Apr 2024'!BC24</f>
        <v>0</v>
      </c>
      <c r="M38" s="137">
        <f>'SEQ Apr 2024'!BD24</f>
        <v>0</v>
      </c>
      <c r="N38" s="137">
        <f>'SEQ Apr 2024'!BE24</f>
        <v>0</v>
      </c>
      <c r="O38" s="144" t="str">
        <f t="shared" si="48"/>
        <v>No discount</v>
      </c>
      <c r="P38" s="226" t="str">
        <f t="shared" si="49"/>
        <v>Exclusive</v>
      </c>
      <c r="Q38" s="240">
        <f t="shared" si="50"/>
        <v>5732.5978181818173</v>
      </c>
      <c r="R38" s="240">
        <f t="shared" si="51"/>
        <v>5732.5978181818173</v>
      </c>
      <c r="S38" s="136">
        <f t="shared" si="52"/>
        <v>6305.8575999999994</v>
      </c>
      <c r="T38" s="361">
        <f t="shared" si="52"/>
        <v>6305.8575999999994</v>
      </c>
      <c r="U38" s="374"/>
      <c r="V38" s="374"/>
      <c r="W38" s="374"/>
      <c r="X38" s="374"/>
      <c r="Y38" s="374"/>
      <c r="Z38" s="374"/>
      <c r="AA38" s="374"/>
      <c r="AB38" s="374"/>
      <c r="AC38" s="374"/>
      <c r="AD38" s="374"/>
      <c r="AE38" s="374"/>
      <c r="AF38" s="374"/>
      <c r="AG38" s="374"/>
      <c r="AH38" s="374"/>
      <c r="AI38" s="374"/>
      <c r="AJ38" s="374"/>
      <c r="AK38" s="374"/>
      <c r="AL38" s="374"/>
      <c r="AM38" s="374"/>
    </row>
    <row r="39" spans="1:39" ht="14" x14ac:dyDescent="0.15">
      <c r="A39" s="131" t="str">
        <f>'SEQ Apr 2024'!K25</f>
        <v>Red Energy</v>
      </c>
      <c r="B39" s="132" t="str">
        <f>'SEQ Apr 2024'!L25</f>
        <v>Red Business Saver</v>
      </c>
      <c r="C39" s="133">
        <f>IF('SEQ Apr 2024'!BP25=0,91*'SEQ Apr 2024'!M25/100,(91*'SEQ Apr 2024'!M25/100)+'SEQ Apr 2024'!BP25/4)</f>
        <v>117.16663636363636</v>
      </c>
      <c r="D39" s="133">
        <f>IF('SEQ Apr 2024'!O25="",$C$26*$C$27*'SEQ Apr 2024'!N25/100,IF($C$26*$C$27&gt;='SEQ Apr 2024'!P25,('SEQ Apr 2024'!P25*'SEQ Apr 2024'!N25/100),($C$26*$C$27*'SEQ Apr 2024'!N25/100)))</f>
        <v>1034.4090909090908</v>
      </c>
      <c r="E39" s="133">
        <f>IF(AND('SEQ Apr 2024'!R25&gt;0,'SEQ Apr 2024'!T25&gt;0),IF(($C$26*$C$27&lt;'SEQ Apr 2024'!T25),(0),($C$26*$C$27-'SEQ Apr 2024'!T25)*'SEQ Apr 2024'!U25/100),IF(AND('SEQ Apr 2024'!R25&gt;0,'SEQ Apr 2024'!T25=""),IF(($C$26*$C$27&lt;'SEQ Apr 2024'!R25+'SEQ Apr 2024'!P25),(0),(($C$26*$C$27-('SEQ Apr 2024'!R25+'SEQ Apr 2024'!P25))*'SEQ Apr 2024'!S25/100)),IF(AND('SEQ Apr 2024'!P25&gt;0,'SEQ Apr 2024'!R25=""&gt;0),IF(($C$26*$C$27&lt;'SEQ Apr 2024'!P25),(0),($C$26*$C$27-'SEQ Apr 2024'!P25)*'SEQ Apr 2024'!Q25/100),0)))</f>
        <v>0</v>
      </c>
      <c r="F39" s="134">
        <f>($C$26*$C$28)*'SEQ Apr 2024'!AF25/100</f>
        <v>291.68181818181819</v>
      </c>
      <c r="G39" s="135">
        <f t="shared" si="44"/>
        <v>1443.2575454545454</v>
      </c>
      <c r="H39" s="239">
        <f t="shared" si="45"/>
        <v>5304.363636363636</v>
      </c>
      <c r="I39" s="239">
        <f t="shared" si="46"/>
        <v>5773.0301818181815</v>
      </c>
      <c r="J39" s="136">
        <f t="shared" si="47"/>
        <v>6350.3332</v>
      </c>
      <c r="K39" s="137">
        <f>'SEQ Apr 2024'!BB25</f>
        <v>0</v>
      </c>
      <c r="L39" s="137">
        <f>'SEQ Apr 2024'!BC25</f>
        <v>0</v>
      </c>
      <c r="M39" s="137">
        <f>'SEQ Apr 2024'!BD25</f>
        <v>0</v>
      </c>
      <c r="N39" s="137">
        <f>'SEQ Apr 2024'!BE25</f>
        <v>0</v>
      </c>
      <c r="O39" s="144" t="str">
        <f t="shared" si="48"/>
        <v>No discount</v>
      </c>
      <c r="P39" s="226" t="str">
        <f t="shared" si="49"/>
        <v>Inclusive</v>
      </c>
      <c r="Q39" s="240">
        <f t="shared" si="50"/>
        <v>5773.0301818181815</v>
      </c>
      <c r="R39" s="240">
        <f t="shared" si="51"/>
        <v>5773.0301818181815</v>
      </c>
      <c r="S39" s="136">
        <f t="shared" si="52"/>
        <v>6350.3332</v>
      </c>
      <c r="T39" s="361">
        <f t="shared" si="52"/>
        <v>6350.3332</v>
      </c>
      <c r="U39" s="374"/>
      <c r="V39" s="374"/>
      <c r="W39" s="374"/>
      <c r="X39" s="374"/>
      <c r="Y39" s="374"/>
      <c r="Z39" s="374"/>
      <c r="AA39" s="374"/>
      <c r="AB39" s="374"/>
      <c r="AC39" s="374"/>
      <c r="AD39" s="374"/>
      <c r="AE39" s="374"/>
      <c r="AF39" s="374"/>
      <c r="AG39" s="374"/>
      <c r="AH39" s="374"/>
      <c r="AI39" s="374"/>
      <c r="AJ39" s="374"/>
      <c r="AK39" s="374"/>
      <c r="AL39" s="374"/>
      <c r="AM39" s="374"/>
    </row>
    <row r="40" spans="1:39" ht="14" x14ac:dyDescent="0.15">
      <c r="A40" s="131" t="str">
        <f>'SEQ Apr 2024'!K26</f>
        <v>CovaU</v>
      </c>
      <c r="B40" s="132" t="str">
        <f>'SEQ Apr 2024'!L26</f>
        <v>Freedom</v>
      </c>
      <c r="C40" s="133">
        <f>IF('SEQ Apr 2024'!BP26=0,91*'SEQ Apr 2024'!M26/100,(91*'SEQ Apr 2024'!M26/100)+'SEQ Apr 2024'!BP26/4)</f>
        <v>116.48</v>
      </c>
      <c r="D40" s="133">
        <f>IF('SEQ Apr 2024'!O26="",$C$26*$C$27*'SEQ Apr 2024'!N26/100,IF($C$26*$C$27&gt;='SEQ Apr 2024'!P26,('SEQ Apr 2024'!P26*'SEQ Apr 2024'!N26/100),($C$26*$C$27*'SEQ Apr 2024'!N26/100)))</f>
        <v>1159.4545454545455</v>
      </c>
      <c r="E40" s="133">
        <f>IF(AND('SEQ Apr 2024'!R26&gt;0,'SEQ Apr 2024'!T26&gt;0),IF(($C$26*$C$27&lt;'SEQ Apr 2024'!T26),(0),($C$26*$C$27-'SEQ Apr 2024'!T26)*'SEQ Apr 2024'!U26/100),IF(AND('SEQ Apr 2024'!R26&gt;0,'SEQ Apr 2024'!T26=""),IF(($C$26*$C$27&lt;'SEQ Apr 2024'!R26+'SEQ Apr 2024'!P26),(0),(($C$26*$C$27-('SEQ Apr 2024'!R26+'SEQ Apr 2024'!P26))*'SEQ Apr 2024'!S26/100)),IF(AND('SEQ Apr 2024'!P26&gt;0,'SEQ Apr 2024'!R26=""&gt;0),IF(($C$26*$C$27&lt;'SEQ Apr 2024'!P26),(0),($C$26*$C$27-'SEQ Apr 2024'!P26)*'SEQ Apr 2024'!Q26/100),0)))</f>
        <v>0</v>
      </c>
      <c r="F40" s="134">
        <f>($C$26*$C$28)*'SEQ Apr 2024'!AF26/100</f>
        <v>336.5454545454545</v>
      </c>
      <c r="G40" s="135">
        <f t="shared" si="44"/>
        <v>1612.48</v>
      </c>
      <c r="H40" s="239">
        <f t="shared" si="45"/>
        <v>5984</v>
      </c>
      <c r="I40" s="239">
        <f t="shared" si="46"/>
        <v>6449.92</v>
      </c>
      <c r="J40" s="136">
        <f t="shared" si="47"/>
        <v>7094.9120000000003</v>
      </c>
      <c r="K40" s="137">
        <f>'SEQ Apr 2024'!BB26</f>
        <v>0</v>
      </c>
      <c r="L40" s="137">
        <f>'SEQ Apr 2024'!BC26</f>
        <v>0</v>
      </c>
      <c r="M40" s="137">
        <f>'SEQ Apr 2024'!BD26</f>
        <v>0</v>
      </c>
      <c r="N40" s="137">
        <f>'SEQ Apr 2024'!BE26</f>
        <v>0</v>
      </c>
      <c r="O40" s="144" t="str">
        <f t="shared" si="48"/>
        <v>No discount</v>
      </c>
      <c r="P40" s="226" t="str">
        <f t="shared" si="49"/>
        <v>Exclusive</v>
      </c>
      <c r="Q40" s="240">
        <f t="shared" si="50"/>
        <v>6449.92</v>
      </c>
      <c r="R40" s="240">
        <f t="shared" si="51"/>
        <v>6449.92</v>
      </c>
      <c r="S40" s="136">
        <f t="shared" si="52"/>
        <v>7094.9120000000003</v>
      </c>
      <c r="T40" s="361">
        <f t="shared" si="52"/>
        <v>7094.9120000000003</v>
      </c>
      <c r="U40" s="374"/>
      <c r="V40" s="374"/>
      <c r="W40" s="374"/>
      <c r="X40" s="374"/>
      <c r="Y40" s="374"/>
      <c r="Z40" s="374"/>
      <c r="AA40" s="374"/>
      <c r="AB40" s="374"/>
      <c r="AC40" s="374"/>
      <c r="AD40" s="374"/>
      <c r="AE40" s="374"/>
      <c r="AF40" s="374"/>
      <c r="AG40" s="374"/>
      <c r="AH40" s="374"/>
      <c r="AI40" s="374"/>
      <c r="AJ40" s="374"/>
      <c r="AK40" s="374"/>
      <c r="AL40" s="374"/>
      <c r="AM40" s="374"/>
    </row>
    <row r="41" spans="1:39" ht="14" x14ac:dyDescent="0.15">
      <c r="A41" s="131" t="str">
        <f>'SEQ Apr 2024'!K27</f>
        <v>ReAmped Energy</v>
      </c>
      <c r="B41" s="132" t="str">
        <f>'SEQ Apr 2024'!L27</f>
        <v>Business</v>
      </c>
      <c r="C41" s="133">
        <f>IF('SEQ Apr 2024'!BP27=0,91*'SEQ Apr 2024'!M27/100,(91*'SEQ Apr 2024'!M27/100)+'SEQ Apr 2024'!BP27/4)</f>
        <v>109.46472727272725</v>
      </c>
      <c r="D41" s="133">
        <f>IF('SEQ Apr 2024'!O27="",$C$26*$C$27*'SEQ Apr 2024'!N27/100,IF($C$26*$C$27&gt;='SEQ Apr 2024'!P27,('SEQ Apr 2024'!P27*'SEQ Apr 2024'!N27/100),($C$26*$C$27*'SEQ Apr 2024'!N27/100)))</f>
        <v>1179.8181818181815</v>
      </c>
      <c r="E41" s="133">
        <f>IF(AND('SEQ Apr 2024'!R27&gt;0,'SEQ Apr 2024'!T27&gt;0),IF(($C$26*$C$27&lt;'SEQ Apr 2024'!T27),(0),($C$26*$C$27-'SEQ Apr 2024'!T27)*'SEQ Apr 2024'!U27/100),IF(AND('SEQ Apr 2024'!R27&gt;0,'SEQ Apr 2024'!T27=""),IF(($C$26*$C$27&lt;'SEQ Apr 2024'!R27+'SEQ Apr 2024'!P27),(0),(($C$26*$C$27-('SEQ Apr 2024'!R27+'SEQ Apr 2024'!P27))*'SEQ Apr 2024'!S27/100)),IF(AND('SEQ Apr 2024'!P27&gt;0,'SEQ Apr 2024'!R27=""&gt;0),IF(($C$26*$C$27&lt;'SEQ Apr 2024'!P27),(0),($C$26*$C$27-'SEQ Apr 2024'!P27)*'SEQ Apr 2024'!Q27/100),0)))</f>
        <v>0</v>
      </c>
      <c r="F41" s="134">
        <f>($C$26*$C$28)*'SEQ Apr 2024'!AF27/100</f>
        <v>333.81818181818181</v>
      </c>
      <c r="G41" s="135">
        <f t="shared" si="44"/>
        <v>1623.1010909090905</v>
      </c>
      <c r="H41" s="239">
        <f t="shared" si="45"/>
        <v>6054.5454545454531</v>
      </c>
      <c r="I41" s="239">
        <f t="shared" si="46"/>
        <v>6492.4043636363622</v>
      </c>
      <c r="J41" s="136">
        <f t="shared" si="47"/>
        <v>7141.6447999999991</v>
      </c>
      <c r="K41" s="137">
        <f>'SEQ Apr 2024'!BB27</f>
        <v>0</v>
      </c>
      <c r="L41" s="137">
        <f>'SEQ Apr 2024'!BC27</f>
        <v>0</v>
      </c>
      <c r="M41" s="137">
        <f>'SEQ Apr 2024'!BD27</f>
        <v>0</v>
      </c>
      <c r="N41" s="137">
        <f>'SEQ Apr 2024'!BE27</f>
        <v>0</v>
      </c>
      <c r="O41" s="144" t="str">
        <f t="shared" si="48"/>
        <v>No discount</v>
      </c>
      <c r="P41" s="226" t="str">
        <f t="shared" si="49"/>
        <v>Exclusive</v>
      </c>
      <c r="Q41" s="240">
        <f t="shared" si="50"/>
        <v>6492.4043636363622</v>
      </c>
      <c r="R41" s="240">
        <f t="shared" si="51"/>
        <v>6492.4043636363622</v>
      </c>
      <c r="S41" s="136">
        <f t="shared" si="52"/>
        <v>7141.6447999999991</v>
      </c>
      <c r="T41" s="361">
        <f t="shared" si="52"/>
        <v>7141.6447999999991</v>
      </c>
      <c r="U41" s="374"/>
      <c r="V41" s="374"/>
      <c r="W41" s="374"/>
      <c r="X41" s="374"/>
      <c r="Y41" s="374"/>
      <c r="Z41" s="374"/>
      <c r="AA41" s="374"/>
      <c r="AB41" s="374"/>
      <c r="AC41" s="374"/>
      <c r="AD41" s="374"/>
      <c r="AE41" s="374"/>
      <c r="AF41" s="374"/>
      <c r="AG41" s="374"/>
      <c r="AH41" s="374"/>
      <c r="AI41" s="374"/>
      <c r="AJ41" s="374"/>
      <c r="AK41" s="374"/>
      <c r="AL41" s="374"/>
      <c r="AM41" s="374"/>
    </row>
    <row r="42" spans="1:39" ht="14" x14ac:dyDescent="0.15">
      <c r="A42" s="131" t="str">
        <f>'SEQ Apr 2024'!K28</f>
        <v>Momentum Energy</v>
      </c>
      <c r="B42" s="132" t="str">
        <f>'SEQ Apr 2024'!L28</f>
        <v>Thrifty Business</v>
      </c>
      <c r="C42" s="133">
        <f>IF('SEQ Apr 2024'!BP28=0,91*'SEQ Apr 2024'!M28/100,(91*'SEQ Apr 2024'!M28/100)+'SEQ Apr 2024'!BP28/4)</f>
        <v>237.41899999999998</v>
      </c>
      <c r="D42" s="133">
        <f>IF('SEQ Apr 2024'!O28="",$C$26*$C$27*'SEQ Apr 2024'!N28/100,IF($C$26*$C$27&gt;='SEQ Apr 2024'!P28,('SEQ Apr 2024'!P28*'SEQ Apr 2024'!N28/100),($C$26*$C$27*'SEQ Apr 2024'!N28/100)))</f>
        <v>948.49999999999989</v>
      </c>
      <c r="E42" s="133">
        <f>IF(AND('SEQ Apr 2024'!R28&gt;0,'SEQ Apr 2024'!T28&gt;0),IF(($C$26*$C$27&lt;'SEQ Apr 2024'!T28),(0),($C$26*$C$27-'SEQ Apr 2024'!T28)*'SEQ Apr 2024'!U28/100),IF(AND('SEQ Apr 2024'!R28&gt;0,'SEQ Apr 2024'!T28=""),IF(($C$26*$C$27&lt;'SEQ Apr 2024'!R28+'SEQ Apr 2024'!P28),(0),(($C$26*$C$27-('SEQ Apr 2024'!R28+'SEQ Apr 2024'!P28))*'SEQ Apr 2024'!S28/100)),IF(AND('SEQ Apr 2024'!P28&gt;0,'SEQ Apr 2024'!R28=""&gt;0),IF(($C$26*$C$27&lt;'SEQ Apr 2024'!P28),(0),($C$26*$C$27-'SEQ Apr 2024'!P28)*'SEQ Apr 2024'!Q28/100),0)))</f>
        <v>0</v>
      </c>
      <c r="F42" s="134">
        <f>($C$26*$C$28)*'SEQ Apr 2024'!AF28/100</f>
        <v>245.99999999999997</v>
      </c>
      <c r="G42" s="135">
        <f t="shared" si="44"/>
        <v>1431.9189999999999</v>
      </c>
      <c r="H42" s="239">
        <f t="shared" si="45"/>
        <v>4778</v>
      </c>
      <c r="I42" s="239">
        <f t="shared" si="46"/>
        <v>5727.6759999999995</v>
      </c>
      <c r="J42" s="136">
        <f t="shared" si="47"/>
        <v>6300.4435999999996</v>
      </c>
      <c r="K42" s="137">
        <f>'SEQ Apr 2024'!BB28</f>
        <v>0</v>
      </c>
      <c r="L42" s="137">
        <f>'SEQ Apr 2024'!BC28</f>
        <v>0</v>
      </c>
      <c r="M42" s="137">
        <f>'SEQ Apr 2024'!BD28</f>
        <v>0</v>
      </c>
      <c r="N42" s="137">
        <f>'SEQ Apr 2024'!BE28</f>
        <v>0</v>
      </c>
      <c r="O42" s="144" t="str">
        <f t="shared" si="48"/>
        <v>No discount</v>
      </c>
      <c r="P42" s="226" t="str">
        <f t="shared" si="49"/>
        <v>Exclusive</v>
      </c>
      <c r="Q42" s="240">
        <f t="shared" si="50"/>
        <v>5727.6759999999995</v>
      </c>
      <c r="R42" s="240">
        <f t="shared" si="51"/>
        <v>5727.6759999999995</v>
      </c>
      <c r="S42" s="136">
        <f t="shared" si="52"/>
        <v>6300.4435999999996</v>
      </c>
      <c r="T42" s="361">
        <f t="shared" si="52"/>
        <v>6300.4435999999996</v>
      </c>
      <c r="U42" s="374"/>
      <c r="V42" s="374"/>
      <c r="W42" s="374"/>
      <c r="X42" s="374"/>
      <c r="Y42" s="374"/>
      <c r="Z42" s="374"/>
      <c r="AA42" s="374"/>
      <c r="AB42" s="374"/>
      <c r="AC42" s="374"/>
      <c r="AD42" s="374"/>
      <c r="AE42" s="374"/>
      <c r="AF42" s="374"/>
      <c r="AG42" s="374"/>
      <c r="AH42" s="374"/>
      <c r="AI42" s="374"/>
      <c r="AJ42" s="374"/>
      <c r="AK42" s="374"/>
      <c r="AL42" s="374"/>
      <c r="AM42" s="374"/>
    </row>
    <row r="43" spans="1:39" ht="14" x14ac:dyDescent="0.15">
      <c r="A43" s="131" t="str">
        <f>'SEQ Apr 2024'!K29</f>
        <v>Tango Energy</v>
      </c>
      <c r="B43" s="132" t="str">
        <f>'SEQ Apr 2024'!L29</f>
        <v>Business Select</v>
      </c>
      <c r="C43" s="133">
        <f>IF('SEQ Apr 2024'!BP29=0,91*'SEQ Apr 2024'!M29/100,(91*'SEQ Apr 2024'!M29/100)+'SEQ Apr 2024'!BP29/4)</f>
        <v>104.64999999999998</v>
      </c>
      <c r="D43" s="133">
        <f>IF('SEQ Apr 2024'!O29="",$C$26*$C$27*'SEQ Apr 2024'!N29/100,IF($C$26*$C$27&gt;='SEQ Apr 2024'!P29,('SEQ Apr 2024'!P29*'SEQ Apr 2024'!N29/100),($C$26*$C$27*'SEQ Apr 2024'!N29/100)))</f>
        <v>1013.4090909090909</v>
      </c>
      <c r="E43" s="133">
        <f>IF(AND('SEQ Apr 2024'!R29&gt;0,'SEQ Apr 2024'!T29&gt;0),IF(($C$26*$C$27&lt;'SEQ Apr 2024'!T29),(0),($C$26*$C$27-'SEQ Apr 2024'!T29)*'SEQ Apr 2024'!U29/100),IF(AND('SEQ Apr 2024'!R29&gt;0,'SEQ Apr 2024'!T29=""),IF(($C$26*$C$27&lt;'SEQ Apr 2024'!R29+'SEQ Apr 2024'!P29),(0),(($C$26*$C$27-('SEQ Apr 2024'!R29+'SEQ Apr 2024'!P29))*'SEQ Apr 2024'!S29/100)),IF(AND('SEQ Apr 2024'!P29&gt;0,'SEQ Apr 2024'!R29=""&gt;0),IF(($C$26*$C$27&lt;'SEQ Apr 2024'!P29),(0),($C$26*$C$27-'SEQ Apr 2024'!P29)*'SEQ Apr 2024'!Q29/100),0)))</f>
        <v>0</v>
      </c>
      <c r="F43" s="134">
        <f>($C$26*$C$28)*'SEQ Apr 2024'!AF29/100</f>
        <v>330.5454545454545</v>
      </c>
      <c r="G43" s="135">
        <f t="shared" si="44"/>
        <v>1448.6045454545454</v>
      </c>
      <c r="H43" s="239">
        <f t="shared" si="45"/>
        <v>5375.818181818182</v>
      </c>
      <c r="I43" s="239">
        <f t="shared" si="46"/>
        <v>5794.4181818181814</v>
      </c>
      <c r="J43" s="136">
        <f t="shared" si="47"/>
        <v>6373.86</v>
      </c>
      <c r="K43" s="137">
        <f>'SEQ Apr 2024'!BB29</f>
        <v>0</v>
      </c>
      <c r="L43" s="137">
        <f>'SEQ Apr 2024'!BC29</f>
        <v>0</v>
      </c>
      <c r="M43" s="137">
        <f>'SEQ Apr 2024'!BD29</f>
        <v>0</v>
      </c>
      <c r="N43" s="137">
        <f>'SEQ Apr 2024'!BE29</f>
        <v>0</v>
      </c>
      <c r="O43" s="144" t="str">
        <f t="shared" si="48"/>
        <v>No discount</v>
      </c>
      <c r="P43" s="226" t="str">
        <f t="shared" si="49"/>
        <v>Exclusive</v>
      </c>
      <c r="Q43" s="240">
        <f t="shared" si="50"/>
        <v>5794.4181818181814</v>
      </c>
      <c r="R43" s="240">
        <f t="shared" si="51"/>
        <v>5794.4181818181814</v>
      </c>
      <c r="S43" s="136">
        <f t="shared" si="52"/>
        <v>6373.86</v>
      </c>
      <c r="T43" s="361">
        <f t="shared" si="52"/>
        <v>6373.86</v>
      </c>
      <c r="U43" s="374"/>
      <c r="V43" s="374"/>
      <c r="W43" s="374"/>
      <c r="X43" s="374"/>
      <c r="Y43" s="374"/>
      <c r="Z43" s="374"/>
      <c r="AA43" s="374"/>
      <c r="AB43" s="374"/>
      <c r="AC43" s="374"/>
      <c r="AD43" s="374"/>
      <c r="AE43" s="374"/>
      <c r="AF43" s="374"/>
      <c r="AG43" s="374"/>
      <c r="AH43" s="374"/>
      <c r="AI43" s="374"/>
      <c r="AJ43" s="374"/>
      <c r="AK43" s="374"/>
      <c r="AL43" s="374"/>
      <c r="AM43" s="374"/>
    </row>
    <row r="44" spans="1:39" ht="14" x14ac:dyDescent="0.15">
      <c r="A44" s="131" t="str">
        <f>'SEQ Apr 2024'!K30</f>
        <v>Next Business Energy</v>
      </c>
      <c r="B44" s="132" t="str">
        <f>'SEQ Apr 2024'!L30</f>
        <v>Assured</v>
      </c>
      <c r="C44" s="133">
        <f>IF('SEQ Apr 2024'!BP30=0,91*'SEQ Apr 2024'!M30/100,(91*'SEQ Apr 2024'!M30/100)+'SEQ Apr 2024'!BP30/4)</f>
        <v>93.192272727272723</v>
      </c>
      <c r="D44" s="133">
        <f>IF('SEQ Apr 2024'!O30="",$C$26*$C$27*'SEQ Apr 2024'!N30/100,IF($C$26*$C$27&gt;='SEQ Apr 2024'!P30,('SEQ Apr 2024'!P30*'SEQ Apr 2024'!N30/100),($C$26*$C$27*'SEQ Apr 2024'!N30/100)))</f>
        <v>1103.1363636363635</v>
      </c>
      <c r="E44" s="133">
        <f>IF(AND('SEQ Apr 2024'!R30&gt;0,'SEQ Apr 2024'!T30&gt;0),IF(($C$26*$C$27&lt;'SEQ Apr 2024'!T30),(0),($C$26*$C$27-'SEQ Apr 2024'!T30)*'SEQ Apr 2024'!U30/100),IF(AND('SEQ Apr 2024'!R30&gt;0,'SEQ Apr 2024'!T30=""),IF(($C$26*$C$27&lt;'SEQ Apr 2024'!R30+'SEQ Apr 2024'!P30),(0),(($C$26*$C$27-('SEQ Apr 2024'!R30+'SEQ Apr 2024'!P30))*'SEQ Apr 2024'!S30/100)),IF(AND('SEQ Apr 2024'!P30&gt;0,'SEQ Apr 2024'!R30=""&gt;0),IF(($C$26*$C$27&lt;'SEQ Apr 2024'!P30),(0),($C$26*$C$27-'SEQ Apr 2024'!P30)*'SEQ Apr 2024'!Q30/100),0)))</f>
        <v>0</v>
      </c>
      <c r="F44" s="134">
        <f>($C$26*$C$28)*'SEQ Apr 2024'!AF30/100</f>
        <v>366.81818181818176</v>
      </c>
      <c r="G44" s="135">
        <f t="shared" si="44"/>
        <v>1563.1468181818179</v>
      </c>
      <c r="H44" s="239">
        <f t="shared" si="45"/>
        <v>5879.8181818181811</v>
      </c>
      <c r="I44" s="239">
        <f t="shared" si="46"/>
        <v>6252.5872727272717</v>
      </c>
      <c r="J44" s="136">
        <f t="shared" si="47"/>
        <v>6877.8459999999995</v>
      </c>
      <c r="K44" s="137">
        <f>'SEQ Apr 2024'!BB30</f>
        <v>0</v>
      </c>
      <c r="L44" s="137">
        <f>'SEQ Apr 2024'!BC30</f>
        <v>0</v>
      </c>
      <c r="M44" s="137">
        <f>'SEQ Apr 2024'!BD30</f>
        <v>0</v>
      </c>
      <c r="N44" s="137">
        <f>'SEQ Apr 2024'!BE30</f>
        <v>0</v>
      </c>
      <c r="O44" s="144" t="str">
        <f t="shared" si="48"/>
        <v>No discount</v>
      </c>
      <c r="P44" s="226" t="str">
        <f t="shared" si="49"/>
        <v>Exclusive</v>
      </c>
      <c r="Q44" s="240">
        <f t="shared" si="50"/>
        <v>6252.5872727272717</v>
      </c>
      <c r="R44" s="240">
        <f t="shared" si="51"/>
        <v>6252.5872727272717</v>
      </c>
      <c r="S44" s="136">
        <f t="shared" si="52"/>
        <v>6877.8459999999995</v>
      </c>
      <c r="T44" s="361">
        <f t="shared" si="52"/>
        <v>6877.8459999999995</v>
      </c>
      <c r="U44" s="374"/>
      <c r="V44" s="374"/>
      <c r="W44" s="374"/>
      <c r="X44" s="374"/>
      <c r="Y44" s="374"/>
      <c r="Z44" s="374"/>
      <c r="AA44" s="374"/>
      <c r="AB44" s="374"/>
      <c r="AC44" s="374"/>
      <c r="AD44" s="374"/>
      <c r="AE44" s="374"/>
      <c r="AF44" s="374"/>
      <c r="AG44" s="374"/>
      <c r="AH44" s="374"/>
      <c r="AI44" s="374"/>
      <c r="AJ44" s="374"/>
      <c r="AK44" s="374"/>
      <c r="AL44" s="374"/>
      <c r="AM44" s="374"/>
    </row>
    <row r="45" spans="1:39" ht="14" x14ac:dyDescent="0.15">
      <c r="A45" s="131" t="str">
        <f>'SEQ Apr 2024'!K31</f>
        <v>Sumo</v>
      </c>
      <c r="B45" s="132" t="str">
        <f>'SEQ Apr 2024'!L31</f>
        <v>Connect</v>
      </c>
      <c r="C45" s="133">
        <f>IF('SEQ Apr 2024'!BP31=0,91*'SEQ Apr 2024'!M31/100,(91*'SEQ Apr 2024'!M31/100)+'SEQ Apr 2024'!BP31/4)</f>
        <v>108.29</v>
      </c>
      <c r="D45" s="133">
        <f>IF('SEQ Apr 2024'!O31="",$C$26*$C$27*'SEQ Apr 2024'!N31/100,IF($C$26*$C$27&gt;='SEQ Apr 2024'!P31,('SEQ Apr 2024'!P31*'SEQ Apr 2024'!N31/100),($C$26*$C$27*'SEQ Apr 2024'!N31/100)))</f>
        <v>959</v>
      </c>
      <c r="E45" s="133">
        <f>IF(AND('SEQ Apr 2024'!R31&gt;0,'SEQ Apr 2024'!T31&gt;0),IF(($C$26*$C$27&lt;'SEQ Apr 2024'!T31),(0),($C$26*$C$27-'SEQ Apr 2024'!T31)*'SEQ Apr 2024'!U31/100),IF(AND('SEQ Apr 2024'!R31&gt;0,'SEQ Apr 2024'!T31=""),IF(($C$26*$C$27&lt;'SEQ Apr 2024'!R31+'SEQ Apr 2024'!P31),(0),(($C$26*$C$27-('SEQ Apr 2024'!R31+'SEQ Apr 2024'!P31))*'SEQ Apr 2024'!S31/100)),IF(AND('SEQ Apr 2024'!P31&gt;0,'SEQ Apr 2024'!R31=""&gt;0),IF(($C$26*$C$27&lt;'SEQ Apr 2024'!P31),(0),($C$26*$C$27-'SEQ Apr 2024'!P31)*'SEQ Apr 2024'!Q31/100),0)))</f>
        <v>0</v>
      </c>
      <c r="F45" s="134">
        <f>($C$26*$C$28)*'SEQ Apr 2024'!AF31/100</f>
        <v>307.5</v>
      </c>
      <c r="G45" s="135">
        <f t="shared" ref="G45" si="53">SUM(C45:F45)</f>
        <v>1374.79</v>
      </c>
      <c r="H45" s="239">
        <f t="shared" ref="H45" si="54">(G45-C45)*4</f>
        <v>5066</v>
      </c>
      <c r="I45" s="239">
        <f t="shared" ref="I45" si="55">G45*4</f>
        <v>5499.16</v>
      </c>
      <c r="J45" s="136">
        <f t="shared" ref="J45" si="56">I45*1.1</f>
        <v>6049.076</v>
      </c>
      <c r="K45" s="137">
        <f>'SEQ Apr 2024'!BB31</f>
        <v>0</v>
      </c>
      <c r="L45" s="137">
        <f>'SEQ Apr 2024'!BC31</f>
        <v>0</v>
      </c>
      <c r="M45" s="137">
        <f>'SEQ Apr 2024'!BD31</f>
        <v>0</v>
      </c>
      <c r="N45" s="137">
        <f>'SEQ Apr 2024'!BE31</f>
        <v>0</v>
      </c>
      <c r="O45" s="144" t="str">
        <f t="shared" ref="O45" si="57">IF(SUM(K45:N45)=0,"No discount",IF(K45&gt;0,"Guaranteed off bill",IF(L45&gt;0,"Guaranteed off usage",IF(M45&gt;0,"Pay-on-time off bill","Pay-on-time off usage"))))</f>
        <v>No discount</v>
      </c>
      <c r="P45" s="226" t="str">
        <f t="shared" ref="P45" si="58">IF(OR(A45="Origin Energy",A45="Red Energy",A45="Powershop"),"Inclusive","Exclusive")</f>
        <v>Exclusive</v>
      </c>
      <c r="Q45" s="240">
        <f t="shared" ref="Q45" si="59">IF(AND(O45="Guaranteed off bill",P45="Inclusive"),((I45*1.1)-((I45*1.1)*K45/100))/1.1,IF(AND(O45="Guaranteed off usage",P45="Inclusive"),((I45*1.1)-((H45*1.1)*L45/100))/1.1,IF(AND(O45="Guaranteed off bill",P45="Exclusive"),I45-(I45*K45/100),IF(AND(O45="Guaranteed off usage",P45="Exclusive"),I45-(H45*L45/100),IF(P45="Inclusive",((I45*1.1))/1.1,I45)))))</f>
        <v>5499.16</v>
      </c>
      <c r="R45" s="240">
        <f t="shared" ref="R45" si="60">IF(AND(O45="Pay-on-time off bill",P45="Inclusive"),((Q45*1.1)-((Q45*1.1)*M45/100))/1.1,IF(AND(O45="Pay-on-time off usage",P45="Inclusive"),((Q45*1.1)-((H45*1.1)*N45/100))/1.1,IF(AND(O45="Pay-on-time off bill",P45="Exclusive"),Q45-(Q45*M45/100),IF(AND(O45="Pay-on-time off usage",P45="Exclusive"),Q45-(H45*N45/100),IF(P45="Inclusive",((Q45*1.1))/1.1,Q45)))))</f>
        <v>5499.16</v>
      </c>
      <c r="S45" s="136">
        <f t="shared" ref="S45" si="61">Q45*1.1</f>
        <v>6049.076</v>
      </c>
      <c r="T45" s="361">
        <f t="shared" ref="T45" si="62">R45*1.1</f>
        <v>6049.076</v>
      </c>
      <c r="U45" s="374"/>
      <c r="V45" s="374"/>
      <c r="W45" s="374"/>
      <c r="X45" s="374"/>
      <c r="Y45" s="374"/>
      <c r="Z45" s="374"/>
      <c r="AA45" s="374"/>
      <c r="AB45" s="374"/>
      <c r="AC45" s="374"/>
      <c r="AD45" s="374"/>
      <c r="AE45" s="374"/>
      <c r="AF45" s="374"/>
      <c r="AG45" s="374"/>
      <c r="AH45" s="374"/>
      <c r="AI45" s="374"/>
      <c r="AJ45" s="374"/>
      <c r="AK45" s="374"/>
      <c r="AL45" s="374"/>
      <c r="AM45" s="374"/>
    </row>
    <row r="46" spans="1:39" ht="14" x14ac:dyDescent="0.15">
      <c r="A46" s="374"/>
      <c r="B46" s="374"/>
      <c r="C46" s="374"/>
      <c r="D46" s="374"/>
      <c r="E46" s="374"/>
      <c r="F46" s="374"/>
      <c r="G46" s="374"/>
      <c r="H46" s="374"/>
      <c r="I46" s="374"/>
      <c r="J46" s="374"/>
      <c r="K46" s="374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</row>
    <row r="47" spans="1:39" ht="15" thickBot="1" x14ac:dyDescent="0.2">
      <c r="A47" s="374"/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</row>
    <row r="48" spans="1:39" ht="14" x14ac:dyDescent="0.15">
      <c r="A48" s="72" t="s">
        <v>220</v>
      </c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4"/>
      <c r="U48" s="374"/>
      <c r="V48" s="374"/>
      <c r="W48" s="374"/>
      <c r="X48" s="374"/>
      <c r="Y48" s="374"/>
      <c r="Z48" s="374"/>
      <c r="AA48" s="374"/>
      <c r="AB48" s="374"/>
      <c r="AC48" s="374"/>
      <c r="AD48" s="374"/>
      <c r="AE48" s="374"/>
      <c r="AF48" s="374"/>
      <c r="AG48" s="374"/>
      <c r="AH48" s="374"/>
      <c r="AI48" s="374"/>
      <c r="AJ48" s="374"/>
      <c r="AK48" s="374"/>
      <c r="AL48" s="374"/>
      <c r="AM48" s="374"/>
    </row>
    <row r="49" spans="1:39" ht="14" x14ac:dyDescent="0.15">
      <c r="A49" s="75" t="s">
        <v>198</v>
      </c>
      <c r="B49" s="47"/>
      <c r="C49" s="91">
        <v>5000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76"/>
      <c r="U49" s="374"/>
      <c r="V49" s="374"/>
      <c r="W49" s="374"/>
      <c r="X49" s="374"/>
      <c r="Y49" s="374"/>
      <c r="Z49" s="374"/>
      <c r="AA49" s="374"/>
      <c r="AB49" s="374"/>
      <c r="AC49" s="374"/>
      <c r="AD49" s="374"/>
      <c r="AE49" s="374"/>
      <c r="AF49" s="374"/>
      <c r="AG49" s="374"/>
      <c r="AH49" s="374"/>
      <c r="AI49" s="374"/>
      <c r="AJ49" s="374"/>
      <c r="AK49" s="374"/>
      <c r="AL49" s="374"/>
      <c r="AM49" s="374"/>
    </row>
    <row r="50" spans="1:39" ht="14" x14ac:dyDescent="0.15">
      <c r="A50" s="75" t="s">
        <v>266</v>
      </c>
      <c r="B50" s="47"/>
      <c r="C50" s="92">
        <v>0.7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76"/>
      <c r="U50" s="374"/>
      <c r="V50" s="374"/>
      <c r="W50" s="374"/>
      <c r="X50" s="374"/>
      <c r="Y50" s="374"/>
      <c r="Z50" s="374"/>
      <c r="AA50" s="374"/>
      <c r="AB50" s="374"/>
      <c r="AC50" s="374"/>
      <c r="AD50" s="374"/>
      <c r="AE50" s="374"/>
      <c r="AF50" s="374"/>
      <c r="AG50" s="374"/>
      <c r="AH50" s="374"/>
      <c r="AI50" s="374"/>
      <c r="AJ50" s="374"/>
      <c r="AK50" s="374"/>
      <c r="AL50" s="374"/>
      <c r="AM50" s="374"/>
    </row>
    <row r="51" spans="1:39" ht="14" x14ac:dyDescent="0.15">
      <c r="A51" s="75" t="s">
        <v>218</v>
      </c>
      <c r="B51" s="47"/>
      <c r="C51" s="92">
        <v>0.3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76"/>
      <c r="U51" s="374"/>
      <c r="V51" s="374"/>
      <c r="W51" s="374"/>
      <c r="X51" s="374"/>
      <c r="Y51" s="374"/>
      <c r="Z51" s="374"/>
      <c r="AA51" s="374"/>
      <c r="AB51" s="374"/>
      <c r="AC51" s="374"/>
      <c r="AD51" s="374"/>
      <c r="AE51" s="374"/>
      <c r="AF51" s="374"/>
      <c r="AG51" s="374"/>
      <c r="AH51" s="374"/>
      <c r="AI51" s="374"/>
      <c r="AJ51" s="374"/>
      <c r="AK51" s="374"/>
      <c r="AL51" s="374"/>
      <c r="AM51" s="374"/>
    </row>
    <row r="52" spans="1:39" ht="14" x14ac:dyDescent="0.15">
      <c r="A52" s="75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76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</row>
    <row r="53" spans="1:39" ht="75" x14ac:dyDescent="0.15">
      <c r="A53" s="276" t="s">
        <v>144</v>
      </c>
      <c r="B53" s="122" t="s">
        <v>320</v>
      </c>
      <c r="C53" s="120" t="s">
        <v>204</v>
      </c>
      <c r="D53" s="120" t="s">
        <v>465</v>
      </c>
      <c r="E53" s="120" t="s">
        <v>205</v>
      </c>
      <c r="F53" s="122" t="s">
        <v>219</v>
      </c>
      <c r="G53" s="120" t="s">
        <v>206</v>
      </c>
      <c r="H53" s="277" t="s">
        <v>570</v>
      </c>
      <c r="I53" s="278" t="s">
        <v>207</v>
      </c>
      <c r="J53" s="123" t="s">
        <v>23</v>
      </c>
      <c r="K53" s="124" t="s">
        <v>286</v>
      </c>
      <c r="L53" s="124" t="s">
        <v>287</v>
      </c>
      <c r="M53" s="124" t="s">
        <v>288</v>
      </c>
      <c r="N53" s="124" t="s">
        <v>289</v>
      </c>
      <c r="O53" s="279" t="s">
        <v>571</v>
      </c>
      <c r="P53" s="279" t="s">
        <v>572</v>
      </c>
      <c r="Q53" s="280" t="s">
        <v>574</v>
      </c>
      <c r="R53" s="280" t="s">
        <v>575</v>
      </c>
      <c r="S53" s="125" t="s">
        <v>271</v>
      </c>
      <c r="T53" s="358" t="s">
        <v>272</v>
      </c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</row>
    <row r="54" spans="1:39" ht="14" x14ac:dyDescent="0.15">
      <c r="A54" s="131" t="str">
        <f>'SEQ Apr 2024'!K32</f>
        <v>Diamond Energy</v>
      </c>
      <c r="B54" s="132" t="str">
        <f>'SEQ Apr 2024'!L32</f>
        <v>Renewable Saver</v>
      </c>
      <c r="C54" s="133">
        <f>IF('SEQ Apr 2024'!BP32=0,91*'SEQ Apr 2024'!M32/100,(91*'SEQ Apr 2024'!M32/100)+'SEQ Apr 2024'!BP32/4)</f>
        <v>163.69245454545455</v>
      </c>
      <c r="D54" s="133">
        <f>IF('SEQ Apr 2024'!O32="",$C$49*$C$50*'SEQ Apr 2024'!N32/100,IF($C$49*$C$50&gt;='SEQ Apr 2024'!P32,('SEQ Apr 2024'!P32*'SEQ Apr 2024'!N32/100),($C$49*$C$50*'SEQ Apr 2024'!N32/100)))</f>
        <v>1203.681818181818</v>
      </c>
      <c r="E54" s="133">
        <f>IF(AND('SEQ Apr 2024'!R32&gt;0,'SEQ Apr 2024'!T32&gt;0),IF(($C$49*$C$50&lt;'SEQ Apr 2024'!T32),(0),($C$49*$C$50-'SEQ Apr 2024'!T32)*'SEQ Apr 2024'!U32/100),IF(AND('SEQ Apr 2024'!R32&gt;0,'SEQ Apr 2024'!T32=""),IF(($C$49*$C$50&lt;'SEQ Apr 2024'!R32+'SEQ Apr 2024'!P32),(0),(($C$49*$C$50-('SEQ Apr 2024'!R32+'SEQ Apr 2024'!P32))*'SEQ Apr 2024'!S32/100)),IF(AND('SEQ Apr 2024'!P32&gt;0,'SEQ Apr 2024'!R32=""&gt;0),IF(($C$49*$C$50&lt;'SEQ Apr 2024'!P32),(0),($C$49*$C$50-'SEQ Apr 2024'!P32)*'SEQ Apr 2024'!Q32/100),0)))</f>
        <v>0</v>
      </c>
      <c r="F54" s="134">
        <f>($C$49*$C$51)*'SEQ Apr 2024'!W32/100</f>
        <v>404.45454545454544</v>
      </c>
      <c r="G54" s="135">
        <f t="shared" ref="G54:G66" si="63">SUM(C54:F54)</f>
        <v>1771.828818181818</v>
      </c>
      <c r="H54" s="239">
        <f t="shared" ref="H54:H66" si="64">(G54-C54)*4</f>
        <v>6432.545454545454</v>
      </c>
      <c r="I54" s="239">
        <f t="shared" ref="I54:I66" si="65">G54*4</f>
        <v>7087.3152727272718</v>
      </c>
      <c r="J54" s="136">
        <f t="shared" ref="J54:J66" si="66">I54*1.1</f>
        <v>7796.0467999999992</v>
      </c>
      <c r="K54" s="137">
        <f>'SEQ Apr 2024'!BB32</f>
        <v>0</v>
      </c>
      <c r="L54" s="137">
        <f>'SEQ Apr 2024'!BC32</f>
        <v>0</v>
      </c>
      <c r="M54" s="137">
        <f>'SEQ Apr 2024'!BD32</f>
        <v>2</v>
      </c>
      <c r="N54" s="137">
        <f>'SEQ Apr 2024'!BE32</f>
        <v>0</v>
      </c>
      <c r="O54" s="144" t="str">
        <f t="shared" ref="O54" si="67">IF(SUM(K54:N54)=0,"No discount",IF(K54&gt;0,"Guaranteed off bill",IF(L54&gt;0,"Guaranteed off usage",IF(M54&gt;0,"Pay-on-time off bill","Pay-on-time off usage"))))</f>
        <v>Pay-on-time off bill</v>
      </c>
      <c r="P54" s="226" t="str">
        <f t="shared" ref="P54:P66" si="68">IF(OR(A54="Origin Energy",A54="Red Energy",A54="Powershop"),"Inclusive","Exclusive")</f>
        <v>Exclusive</v>
      </c>
      <c r="Q54" s="240">
        <f t="shared" ref="Q54:Q66" si="69">IF(AND(O54="Guaranteed off bill",P54="Inclusive"),((I54*1.1)-((I54*1.1)*K54/100))/1.1,IF(AND(O54="Guaranteed off usage",P54="Inclusive"),((I54*1.1)-((H54*1.1)*L54/100))/1.1,IF(AND(O54="Guaranteed off bill",P54="Exclusive"),I54-(I54*K54/100),IF(AND(O54="Guaranteed off usage",P54="Exclusive"),I54-(H54*L54/100),IF(P54="Inclusive",((I54*1.1))/1.1,I54)))))</f>
        <v>7087.3152727272718</v>
      </c>
      <c r="R54" s="240">
        <f t="shared" ref="R54:R66" si="70">IF(AND(O54="Pay-on-time off bill",P54="Inclusive"),((Q54*1.1)-((Q54*1.1)*M54/100))/1.1,IF(AND(O54="Pay-on-time off usage",P54="Inclusive"),((Q54*1.1)-((H54*1.1)*N54/100))/1.1,IF(AND(O54="Pay-on-time off bill",P54="Exclusive"),Q54-(Q54*M54/100),IF(AND(O54="Pay-on-time off usage",P54="Exclusive"),Q54-(H54*N54/100),IF(P54="Inclusive",((Q54*1.1))/1.1,Q54)))))</f>
        <v>6945.5689672727267</v>
      </c>
      <c r="S54" s="136">
        <f t="shared" ref="S54:T66" si="71">Q54*1.1</f>
        <v>7796.0467999999992</v>
      </c>
      <c r="T54" s="361">
        <f t="shared" si="71"/>
        <v>7640.1258639999996</v>
      </c>
      <c r="U54" s="374"/>
      <c r="V54" s="374"/>
      <c r="W54" s="374"/>
      <c r="X54" s="374"/>
      <c r="Y54" s="374"/>
      <c r="Z54" s="374"/>
      <c r="AA54" s="374"/>
      <c r="AB54" s="374"/>
      <c r="AC54" s="374"/>
      <c r="AD54" s="374"/>
      <c r="AE54" s="374"/>
      <c r="AF54" s="374"/>
      <c r="AG54" s="374"/>
      <c r="AH54" s="374"/>
      <c r="AI54" s="374"/>
      <c r="AJ54" s="374"/>
      <c r="AK54" s="374"/>
      <c r="AL54" s="374"/>
      <c r="AM54" s="374"/>
    </row>
    <row r="55" spans="1:39" ht="14" x14ac:dyDescent="0.15">
      <c r="A55" s="131" t="str">
        <f>'SEQ Apr 2024'!K33</f>
        <v>EnergyAustralia</v>
      </c>
      <c r="B55" s="132" t="str">
        <f>'SEQ Apr 2024'!L33</f>
        <v>Balance Plan</v>
      </c>
      <c r="C55" s="133">
        <f>IF('SEQ Apr 2024'!BP33=0,91*'SEQ Apr 2024'!M33/100,(91*'SEQ Apr 2024'!M33/100)+'SEQ Apr 2024'!BP33/4)</f>
        <v>122.85</v>
      </c>
      <c r="D55" s="133">
        <f>IF('SEQ Apr 2024'!O33="",$C$49*$C$50*'SEQ Apr 2024'!N33/100,IF($C$49*$C$50&gt;='SEQ Apr 2024'!P33,('SEQ Apr 2024'!P33*'SEQ Apr 2024'!N33/100),($C$49*$C$50*'SEQ Apr 2024'!N33/100)))</f>
        <v>1345.2727272727273</v>
      </c>
      <c r="E55" s="133">
        <f>IF(AND('SEQ Apr 2024'!R33&gt;0,'SEQ Apr 2024'!T33&gt;0),IF(($C$49*$C$50&lt;'SEQ Apr 2024'!T33),(0),($C$49*$C$50-'SEQ Apr 2024'!T33)*'SEQ Apr 2024'!U33/100),IF(AND('SEQ Apr 2024'!R33&gt;0,'SEQ Apr 2024'!T33=""),IF(($C$49*$C$50&lt;'SEQ Apr 2024'!R33+'SEQ Apr 2024'!P33),(0),(($C$49*$C$50-('SEQ Apr 2024'!R33+'SEQ Apr 2024'!P33))*'SEQ Apr 2024'!S33/100)),IF(AND('SEQ Apr 2024'!P33&gt;0,'SEQ Apr 2024'!R33=""&gt;0),IF(($C$49*$C$50&lt;'SEQ Apr 2024'!P33),(0),($C$49*$C$50-'SEQ Apr 2024'!P33)*'SEQ Apr 2024'!Q33/100),0)))</f>
        <v>0</v>
      </c>
      <c r="F55" s="134">
        <f>($C$49*$C$51)*'SEQ Apr 2024'!W33/100</f>
        <v>466.90909090909088</v>
      </c>
      <c r="G55" s="135">
        <f t="shared" si="63"/>
        <v>1935.0318181818179</v>
      </c>
      <c r="H55" s="239">
        <f t="shared" si="64"/>
        <v>7248.7272727272721</v>
      </c>
      <c r="I55" s="239">
        <f t="shared" si="65"/>
        <v>7740.1272727272717</v>
      </c>
      <c r="J55" s="136">
        <f t="shared" si="66"/>
        <v>8514.14</v>
      </c>
      <c r="K55" s="137">
        <f>'SEQ Apr 2024'!BB33</f>
        <v>7</v>
      </c>
      <c r="L55" s="137">
        <f>'SEQ Apr 2024'!BC33</f>
        <v>0</v>
      </c>
      <c r="M55" s="137">
        <f>'SEQ Apr 2024'!BD33</f>
        <v>0</v>
      </c>
      <c r="N55" s="137">
        <f>'SEQ Apr 2024'!BE33</f>
        <v>0</v>
      </c>
      <c r="O55" s="144" t="str">
        <f t="shared" ref="O55:O64" si="72">IF(SUM(K55:N55)=0,"No discount",IF(K55&gt;0,"Guaranteed off bill",IF(L55&gt;0,"Guaranteed off usage",IF(M55&gt;0,"Pay-on-time off bill","Pay-on-time off usage"))))</f>
        <v>Guaranteed off bill</v>
      </c>
      <c r="P55" s="226" t="str">
        <f t="shared" si="68"/>
        <v>Exclusive</v>
      </c>
      <c r="Q55" s="240">
        <f t="shared" si="69"/>
        <v>7198.3183636363628</v>
      </c>
      <c r="R55" s="240">
        <f t="shared" si="70"/>
        <v>7198.3183636363628</v>
      </c>
      <c r="S55" s="136">
        <f t="shared" si="71"/>
        <v>7918.1502</v>
      </c>
      <c r="T55" s="361">
        <f t="shared" si="71"/>
        <v>7918.1502</v>
      </c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4"/>
    </row>
    <row r="56" spans="1:39" ht="14" x14ac:dyDescent="0.15">
      <c r="A56" s="131" t="str">
        <f>'SEQ Apr 2024'!K34</f>
        <v>Origin Energy</v>
      </c>
      <c r="B56" s="132" t="str">
        <f>'SEQ Apr 2024'!L34</f>
        <v>Go Variable</v>
      </c>
      <c r="C56" s="133">
        <f>IF('SEQ Apr 2024'!BP34=0,91*'SEQ Apr 2024'!M34/100,(91*'SEQ Apr 2024'!M34/100)+'SEQ Apr 2024'!BP34/4)</f>
        <v>114.95781818181818</v>
      </c>
      <c r="D56" s="133">
        <f>IF('SEQ Apr 2024'!O34="",$C$49*$C$50*'SEQ Apr 2024'!N34/100,IF($C$49*$C$50&gt;='SEQ Apr 2024'!P34,('SEQ Apr 2024'!P34*'SEQ Apr 2024'!N34/100),($C$49*$C$50*'SEQ Apr 2024'!N34/100)))</f>
        <v>1112.0454545454545</v>
      </c>
      <c r="E56" s="133">
        <f>IF(AND('SEQ Apr 2024'!R34&gt;0,'SEQ Apr 2024'!T34&gt;0),IF(($C$49*$C$50&lt;'SEQ Apr 2024'!T34),(0),($C$49*$C$50-'SEQ Apr 2024'!T34)*'SEQ Apr 2024'!U34/100),IF(AND('SEQ Apr 2024'!R34&gt;0,'SEQ Apr 2024'!T34=""),IF(($C$49*$C$50&lt;'SEQ Apr 2024'!R34+'SEQ Apr 2024'!P34),(0),(($C$49*$C$50-('SEQ Apr 2024'!R34+'SEQ Apr 2024'!P34))*'SEQ Apr 2024'!S34/100)),IF(AND('SEQ Apr 2024'!P34&gt;0,'SEQ Apr 2024'!R34=""&gt;0),IF(($C$49*$C$50&lt;'SEQ Apr 2024'!P34),(0),($C$49*$C$50-'SEQ Apr 2024'!P34)*'SEQ Apr 2024'!Q34/100),0)))</f>
        <v>0</v>
      </c>
      <c r="F56" s="134">
        <f>($C$49*$C$51)*'SEQ Apr 2024'!W34/100</f>
        <v>411.40909090909088</v>
      </c>
      <c r="G56" s="135">
        <f t="shared" si="63"/>
        <v>1638.4123636363634</v>
      </c>
      <c r="H56" s="239">
        <f t="shared" si="64"/>
        <v>6093.8181818181811</v>
      </c>
      <c r="I56" s="239">
        <f t="shared" si="65"/>
        <v>6553.6494545454534</v>
      </c>
      <c r="J56" s="136">
        <f t="shared" si="66"/>
        <v>7209.0143999999991</v>
      </c>
      <c r="K56" s="137">
        <f>'SEQ Apr 2024'!BB34</f>
        <v>0</v>
      </c>
      <c r="L56" s="137">
        <f>'SEQ Apr 2024'!BC34</f>
        <v>0</v>
      </c>
      <c r="M56" s="137">
        <f>'SEQ Apr 2024'!BD34</f>
        <v>0</v>
      </c>
      <c r="N56" s="137">
        <f>'SEQ Apr 2024'!BE34</f>
        <v>0</v>
      </c>
      <c r="O56" s="144" t="str">
        <f t="shared" si="72"/>
        <v>No discount</v>
      </c>
      <c r="P56" s="226" t="str">
        <f t="shared" si="68"/>
        <v>Inclusive</v>
      </c>
      <c r="Q56" s="240">
        <f t="shared" si="69"/>
        <v>6553.6494545454534</v>
      </c>
      <c r="R56" s="240">
        <f t="shared" si="70"/>
        <v>6553.6494545454534</v>
      </c>
      <c r="S56" s="136">
        <f t="shared" si="71"/>
        <v>7209.0143999999991</v>
      </c>
      <c r="T56" s="361">
        <f t="shared" si="71"/>
        <v>7209.0143999999991</v>
      </c>
      <c r="U56" s="374"/>
      <c r="V56" s="374"/>
      <c r="W56" s="374"/>
      <c r="X56" s="374"/>
      <c r="Y56" s="374"/>
      <c r="Z56" s="374"/>
      <c r="AA56" s="374"/>
      <c r="AB56" s="374"/>
      <c r="AC56" s="374"/>
      <c r="AD56" s="374"/>
      <c r="AE56" s="374"/>
      <c r="AF56" s="374"/>
      <c r="AG56" s="374"/>
      <c r="AH56" s="374"/>
      <c r="AI56" s="374"/>
      <c r="AJ56" s="374"/>
      <c r="AK56" s="374"/>
      <c r="AL56" s="374"/>
      <c r="AM56" s="374"/>
    </row>
    <row r="57" spans="1:39" ht="14" x14ac:dyDescent="0.15">
      <c r="A57" s="131" t="str">
        <f>'SEQ Apr 2024'!K35</f>
        <v>Powershop</v>
      </c>
      <c r="B57" s="132" t="str">
        <f>'SEQ Apr 2024'!L35</f>
        <v>Power Business</v>
      </c>
      <c r="C57" s="133">
        <f>IF('SEQ Apr 2024'!BP35=0,91*'SEQ Apr 2024'!M35/100,(91*'SEQ Apr 2024'!M35/100)+'SEQ Apr 2024'!BP35/4)</f>
        <v>117.47272727272728</v>
      </c>
      <c r="D57" s="133">
        <f>IF('SEQ Apr 2024'!O35="",$C$49*$C$50*'SEQ Apr 2024'!N35/100,IF($C$49*$C$50&gt;='SEQ Apr 2024'!P35,('SEQ Apr 2024'!P35*'SEQ Apr 2024'!N35/100),($C$49*$C$50*'SEQ Apr 2024'!N35/100)))</f>
        <v>1097.7272727272727</v>
      </c>
      <c r="E57" s="133">
        <f>IF(AND('SEQ Apr 2024'!R35&gt;0,'SEQ Apr 2024'!T35&gt;0),IF(($C$49*$C$50&lt;'SEQ Apr 2024'!T35),(0),($C$49*$C$50-'SEQ Apr 2024'!T35)*'SEQ Apr 2024'!U35/100),IF(AND('SEQ Apr 2024'!R35&gt;0,'SEQ Apr 2024'!T35=""),IF(($C$49*$C$50&lt;'SEQ Apr 2024'!R35+'SEQ Apr 2024'!P35),(0),(($C$49*$C$50-('SEQ Apr 2024'!R35+'SEQ Apr 2024'!P35))*'SEQ Apr 2024'!S35/100)),IF(AND('SEQ Apr 2024'!P35&gt;0,'SEQ Apr 2024'!R35=""&gt;0),IF(($C$49*$C$50&lt;'SEQ Apr 2024'!P35),(0),($C$49*$C$50-'SEQ Apr 2024'!P35)*'SEQ Apr 2024'!Q35/100),0)))</f>
        <v>0</v>
      </c>
      <c r="F57" s="134">
        <f>($C$49*$C$51)*'SEQ Apr 2024'!W35/100</f>
        <v>428.18181818181819</v>
      </c>
      <c r="G57" s="135">
        <f t="shared" si="63"/>
        <v>1643.3818181818183</v>
      </c>
      <c r="H57" s="239">
        <f t="shared" si="64"/>
        <v>6103.636363636364</v>
      </c>
      <c r="I57" s="239">
        <f t="shared" si="65"/>
        <v>6573.5272727272732</v>
      </c>
      <c r="J57" s="136">
        <f t="shared" si="66"/>
        <v>7230.880000000001</v>
      </c>
      <c r="K57" s="137">
        <f>'SEQ Apr 2024'!BB35</f>
        <v>0</v>
      </c>
      <c r="L57" s="137">
        <f>'SEQ Apr 2024'!BC35</f>
        <v>0</v>
      </c>
      <c r="M57" s="137">
        <f>'SEQ Apr 2024'!BD35</f>
        <v>0</v>
      </c>
      <c r="N57" s="137">
        <f>'SEQ Apr 2024'!BE35</f>
        <v>0</v>
      </c>
      <c r="O57" s="144" t="str">
        <f t="shared" si="72"/>
        <v>No discount</v>
      </c>
      <c r="P57" s="226" t="str">
        <f t="shared" si="68"/>
        <v>Inclusive</v>
      </c>
      <c r="Q57" s="240">
        <f t="shared" si="69"/>
        <v>6573.5272727272732</v>
      </c>
      <c r="R57" s="240">
        <f t="shared" si="70"/>
        <v>6573.5272727272732</v>
      </c>
      <c r="S57" s="136">
        <f t="shared" si="71"/>
        <v>7230.880000000001</v>
      </c>
      <c r="T57" s="361">
        <f t="shared" si="71"/>
        <v>7230.880000000001</v>
      </c>
      <c r="U57" s="374"/>
      <c r="V57" s="374"/>
      <c r="W57" s="374"/>
      <c r="X57" s="374"/>
      <c r="Y57" s="374"/>
      <c r="Z57" s="374"/>
      <c r="AA57" s="374"/>
      <c r="AB57" s="374"/>
      <c r="AC57" s="374"/>
      <c r="AD57" s="374"/>
      <c r="AE57" s="374"/>
      <c r="AF57" s="374"/>
      <c r="AG57" s="374"/>
      <c r="AH57" s="374"/>
      <c r="AI57" s="374"/>
      <c r="AJ57" s="374"/>
      <c r="AK57" s="374"/>
      <c r="AL57" s="374"/>
      <c r="AM57" s="374"/>
    </row>
    <row r="58" spans="1:39" ht="14" x14ac:dyDescent="0.15">
      <c r="A58" s="131" t="str">
        <f>'SEQ Apr 2024'!K36</f>
        <v>Energy Locals</v>
      </c>
      <c r="B58" s="132" t="str">
        <f>'SEQ Apr 2024'!L36</f>
        <v>Business Member</v>
      </c>
      <c r="C58" s="133">
        <f>IF('SEQ Apr 2024'!BP36=0,91*'SEQ Apr 2024'!M36/100,(91*'SEQ Apr 2024'!M36/100)+'SEQ Apr 2024'!BP36/4)</f>
        <v>177.12727272727273</v>
      </c>
      <c r="D58" s="133">
        <f>IF('SEQ Apr 2024'!O36="",$C$49*$C$50*'SEQ Apr 2024'!N36/100,IF($C$49*$C$50&gt;='SEQ Apr 2024'!P36,('SEQ Apr 2024'!P36*'SEQ Apr 2024'!N36/100),($C$49*$C$50*'SEQ Apr 2024'!N36/100)))</f>
        <v>1034.090909090909</v>
      </c>
      <c r="E58" s="133">
        <f>IF(AND('SEQ Apr 2024'!R36&gt;0,'SEQ Apr 2024'!T36&gt;0),IF(($C$49*$C$50&lt;'SEQ Apr 2024'!T36),(0),($C$49*$C$50-'SEQ Apr 2024'!T36)*'SEQ Apr 2024'!U36/100),IF(AND('SEQ Apr 2024'!R36&gt;0,'SEQ Apr 2024'!T36=""),IF(($C$49*$C$50&lt;'SEQ Apr 2024'!R36+'SEQ Apr 2024'!P36),(0),(($C$49*$C$50-('SEQ Apr 2024'!R36+'SEQ Apr 2024'!P36))*'SEQ Apr 2024'!S36/100)),IF(AND('SEQ Apr 2024'!P36&gt;0,'SEQ Apr 2024'!R36=""&gt;0),IF(($C$49*$C$50&lt;'SEQ Apr 2024'!P36),(0),($C$49*$C$50-'SEQ Apr 2024'!P36)*'SEQ Apr 2024'!Q36/100),0)))</f>
        <v>0</v>
      </c>
      <c r="F58" s="134">
        <f>($C$49*$C$51)*'SEQ Apr 2024'!W36/100</f>
        <v>368.18181818181819</v>
      </c>
      <c r="G58" s="135">
        <f t="shared" si="63"/>
        <v>1579.3999999999999</v>
      </c>
      <c r="H58" s="239">
        <f t="shared" si="64"/>
        <v>5609.0909090909081</v>
      </c>
      <c r="I58" s="239">
        <f t="shared" si="65"/>
        <v>6317.5999999999995</v>
      </c>
      <c r="J58" s="136">
        <f t="shared" si="66"/>
        <v>6949.36</v>
      </c>
      <c r="K58" s="137">
        <f>'SEQ Apr 2024'!BB36</f>
        <v>0</v>
      </c>
      <c r="L58" s="137">
        <f>'SEQ Apr 2024'!BC36</f>
        <v>0</v>
      </c>
      <c r="M58" s="137">
        <f>'SEQ Apr 2024'!BD36</f>
        <v>0</v>
      </c>
      <c r="N58" s="137">
        <f>'SEQ Apr 2024'!BE36</f>
        <v>0</v>
      </c>
      <c r="O58" s="144" t="str">
        <f t="shared" si="72"/>
        <v>No discount</v>
      </c>
      <c r="P58" s="226" t="str">
        <f t="shared" si="68"/>
        <v>Exclusive</v>
      </c>
      <c r="Q58" s="240">
        <f t="shared" si="69"/>
        <v>6317.5999999999995</v>
      </c>
      <c r="R58" s="240">
        <f t="shared" si="70"/>
        <v>6317.5999999999995</v>
      </c>
      <c r="S58" s="136">
        <f t="shared" si="71"/>
        <v>6949.36</v>
      </c>
      <c r="T58" s="361">
        <f t="shared" si="71"/>
        <v>6949.36</v>
      </c>
      <c r="U58" s="374"/>
      <c r="V58" s="374"/>
      <c r="W58" s="374"/>
      <c r="X58" s="374"/>
      <c r="Y58" s="374"/>
      <c r="Z58" s="374"/>
      <c r="AA58" s="374"/>
      <c r="AB58" s="374"/>
      <c r="AC58" s="374"/>
      <c r="AD58" s="374"/>
      <c r="AE58" s="374"/>
      <c r="AF58" s="374"/>
      <c r="AG58" s="374"/>
      <c r="AH58" s="374"/>
      <c r="AI58" s="374"/>
      <c r="AJ58" s="374"/>
      <c r="AK58" s="374"/>
      <c r="AL58" s="374"/>
      <c r="AM58" s="374"/>
    </row>
    <row r="59" spans="1:39" ht="14" x14ac:dyDescent="0.15">
      <c r="A59" s="131" t="str">
        <f>'SEQ Apr 2024'!K37</f>
        <v>Engie</v>
      </c>
      <c r="B59" s="132" t="str">
        <f>'SEQ Apr 2024'!L37</f>
        <v>Business Saver</v>
      </c>
      <c r="C59" s="133">
        <f>IF('SEQ Apr 2024'!BP37=0,91*'SEQ Apr 2024'!M37/100,(91*'SEQ Apr 2024'!M37/100)+'SEQ Apr 2024'!BP37/4)</f>
        <v>111.59081818181816</v>
      </c>
      <c r="D59" s="133">
        <f>IF('SEQ Apr 2024'!O37="",$C$49*$C$50*'SEQ Apr 2024'!N37/100,IF($C$49*$C$50&gt;='SEQ Apr 2024'!P37,('SEQ Apr 2024'!P37*'SEQ Apr 2024'!N37/100),($C$49*$C$50*'SEQ Apr 2024'!N37/100)))</f>
        <v>2009</v>
      </c>
      <c r="E59" s="133">
        <f>IF(AND('SEQ Apr 2024'!R37&gt;0,'SEQ Apr 2024'!T37&gt;0),IF(($C$49*$C$50&lt;'SEQ Apr 2024'!T37),(0),($C$49*$C$50-'SEQ Apr 2024'!T37)*'SEQ Apr 2024'!U37/100),IF(AND('SEQ Apr 2024'!R37&gt;0,'SEQ Apr 2024'!T37=""),IF(($C$49*$C$50&lt;'SEQ Apr 2024'!R37+'SEQ Apr 2024'!P37),(0),(($C$49*$C$50-('SEQ Apr 2024'!R37+'SEQ Apr 2024'!P37))*'SEQ Apr 2024'!S37/100)),IF(AND('SEQ Apr 2024'!P37&gt;0,'SEQ Apr 2024'!R37=""&gt;0),IF(($C$49*$C$50&lt;'SEQ Apr 2024'!P37),(0),($C$49*$C$50-'SEQ Apr 2024'!P37)*'SEQ Apr 2024'!Q37/100),0)))</f>
        <v>0</v>
      </c>
      <c r="F59" s="134">
        <f>($C$49*$C$51)*'SEQ Apr 2024'!W37/100</f>
        <v>415.49999999999994</v>
      </c>
      <c r="G59" s="135">
        <f t="shared" si="63"/>
        <v>2536.0908181818181</v>
      </c>
      <c r="H59" s="239">
        <f t="shared" si="64"/>
        <v>9698</v>
      </c>
      <c r="I59" s="239">
        <f t="shared" si="65"/>
        <v>10144.363272727272</v>
      </c>
      <c r="J59" s="136">
        <f t="shared" si="66"/>
        <v>11158.7996</v>
      </c>
      <c r="K59" s="137">
        <f>'SEQ Apr 2024'!BB37</f>
        <v>0</v>
      </c>
      <c r="L59" s="137">
        <f>'SEQ Apr 2024'!BC37</f>
        <v>0</v>
      </c>
      <c r="M59" s="137">
        <f>'SEQ Apr 2024'!BD37</f>
        <v>0</v>
      </c>
      <c r="N59" s="137">
        <f>'SEQ Apr 2024'!BE37</f>
        <v>0</v>
      </c>
      <c r="O59" s="144" t="str">
        <f t="shared" si="72"/>
        <v>No discount</v>
      </c>
      <c r="P59" s="226" t="str">
        <f t="shared" si="68"/>
        <v>Exclusive</v>
      </c>
      <c r="Q59" s="240">
        <f t="shared" si="69"/>
        <v>10144.363272727272</v>
      </c>
      <c r="R59" s="240">
        <f t="shared" si="70"/>
        <v>10144.363272727272</v>
      </c>
      <c r="S59" s="136">
        <f t="shared" si="71"/>
        <v>11158.7996</v>
      </c>
      <c r="T59" s="361">
        <f t="shared" si="71"/>
        <v>11158.7996</v>
      </c>
      <c r="U59" s="374"/>
      <c r="V59" s="374"/>
      <c r="W59" s="374"/>
      <c r="X59" s="374"/>
      <c r="Y59" s="374"/>
      <c r="Z59" s="374"/>
      <c r="AA59" s="374"/>
      <c r="AB59" s="374"/>
      <c r="AC59" s="374"/>
      <c r="AD59" s="374"/>
      <c r="AE59" s="374"/>
      <c r="AF59" s="374"/>
      <c r="AG59" s="374"/>
      <c r="AH59" s="374"/>
      <c r="AI59" s="374"/>
      <c r="AJ59" s="374"/>
      <c r="AK59" s="374"/>
      <c r="AL59" s="374"/>
      <c r="AM59" s="374"/>
    </row>
    <row r="60" spans="1:39" ht="14" x14ac:dyDescent="0.15">
      <c r="A60" s="131" t="str">
        <f>'SEQ Apr 2024'!K38</f>
        <v>Alinta Energy</v>
      </c>
      <c r="B60" s="132" t="str">
        <f>'SEQ Apr 2024'!L38</f>
        <v>BusinessDeal</v>
      </c>
      <c r="C60" s="133">
        <f>IF('SEQ Apr 2024'!BP38=0,91*'SEQ Apr 2024'!M38/100,(91*'SEQ Apr 2024'!M38/100)+'SEQ Apr 2024'!BP38/4)</f>
        <v>114.65999999999998</v>
      </c>
      <c r="D60" s="133">
        <f>IF('SEQ Apr 2024'!O38="",$C$49*$C$50*'SEQ Apr 2024'!N38/100,IF($C$49*$C$50&gt;='SEQ Apr 2024'!P38,('SEQ Apr 2024'!P38*'SEQ Apr 2024'!N38/100),($C$49*$C$50*'SEQ Apr 2024'!N38/100)))</f>
        <v>1437.5454545454545</v>
      </c>
      <c r="E60" s="133">
        <f>IF(AND('SEQ Apr 2024'!R38&gt;0,'SEQ Apr 2024'!T38&gt;0),IF(($C$49*$C$50&lt;'SEQ Apr 2024'!T38),(0),($C$49*$C$50-'SEQ Apr 2024'!T38)*'SEQ Apr 2024'!U38/100),IF(AND('SEQ Apr 2024'!R38&gt;0,'SEQ Apr 2024'!T38=""),IF(($C$49*$C$50&lt;'SEQ Apr 2024'!R38+'SEQ Apr 2024'!P38),(0),(($C$49*$C$50-('SEQ Apr 2024'!R38+'SEQ Apr 2024'!P38))*'SEQ Apr 2024'!S38/100)),IF(AND('SEQ Apr 2024'!P38&gt;0,'SEQ Apr 2024'!R38=""&gt;0),IF(($C$49*$C$50&lt;'SEQ Apr 2024'!P38),(0),($C$49*$C$50-'SEQ Apr 2024'!P38)*'SEQ Apr 2024'!Q38/100),0)))</f>
        <v>0</v>
      </c>
      <c r="F60" s="134">
        <f>($C$49*$C$51)*'SEQ Apr 2024'!W38/100</f>
        <v>529.36363636363637</v>
      </c>
      <c r="G60" s="135">
        <f t="shared" si="63"/>
        <v>2081.5690909090908</v>
      </c>
      <c r="H60" s="239">
        <f t="shared" si="64"/>
        <v>7867.6363636363631</v>
      </c>
      <c r="I60" s="239">
        <f t="shared" si="65"/>
        <v>8326.2763636363634</v>
      </c>
      <c r="J60" s="136">
        <f t="shared" si="66"/>
        <v>9158.9040000000005</v>
      </c>
      <c r="K60" s="137">
        <f>'SEQ Apr 2024'!BB38</f>
        <v>0</v>
      </c>
      <c r="L60" s="137">
        <f>'SEQ Apr 2024'!BC38</f>
        <v>0</v>
      </c>
      <c r="M60" s="137">
        <f>'SEQ Apr 2024'!BD38</f>
        <v>0</v>
      </c>
      <c r="N60" s="137">
        <f>'SEQ Apr 2024'!BE38</f>
        <v>0</v>
      </c>
      <c r="O60" s="144" t="str">
        <f t="shared" si="72"/>
        <v>No discount</v>
      </c>
      <c r="P60" s="226" t="str">
        <f t="shared" si="68"/>
        <v>Exclusive</v>
      </c>
      <c r="Q60" s="240">
        <f t="shared" si="69"/>
        <v>8326.2763636363634</v>
      </c>
      <c r="R60" s="240">
        <f t="shared" si="70"/>
        <v>8326.2763636363634</v>
      </c>
      <c r="S60" s="136">
        <f t="shared" si="71"/>
        <v>9158.9040000000005</v>
      </c>
      <c r="T60" s="361">
        <f t="shared" si="71"/>
        <v>9158.9040000000005</v>
      </c>
      <c r="U60" s="374"/>
      <c r="V60" s="374"/>
      <c r="W60" s="374"/>
      <c r="X60" s="374"/>
      <c r="Y60" s="374"/>
      <c r="Z60" s="374"/>
      <c r="AA60" s="374"/>
      <c r="AB60" s="374"/>
      <c r="AC60" s="374"/>
      <c r="AD60" s="374"/>
      <c r="AE60" s="374"/>
      <c r="AF60" s="374"/>
      <c r="AG60" s="374"/>
      <c r="AH60" s="374"/>
      <c r="AI60" s="374"/>
      <c r="AJ60" s="374"/>
      <c r="AK60" s="374"/>
      <c r="AL60" s="374"/>
      <c r="AM60" s="374"/>
    </row>
    <row r="61" spans="1:39" ht="14" x14ac:dyDescent="0.15">
      <c r="A61" s="131" t="str">
        <f>'SEQ Apr 2024'!K39</f>
        <v>Red Energy</v>
      </c>
      <c r="B61" s="132" t="str">
        <f>'SEQ Apr 2024'!L39</f>
        <v>Red Business Saver</v>
      </c>
      <c r="C61" s="133">
        <f>IF('SEQ Apr 2024'!BP39=0,91*'SEQ Apr 2024'!M39/100,(91*'SEQ Apr 2024'!M39/100)+'SEQ Apr 2024'!BP39/4)</f>
        <v>117.16663636363636</v>
      </c>
      <c r="D61" s="133">
        <f>IF('SEQ Apr 2024'!O39="",$C$49*$C$50*'SEQ Apr 2024'!N39/100,IF($C$49*$C$50&gt;='SEQ Apr 2024'!P39,('SEQ Apr 2024'!P39*'SEQ Apr 2024'!N39/100),($C$49*$C$50*'SEQ Apr 2024'!N39/100)))</f>
        <v>1119.3636363636363</v>
      </c>
      <c r="E61" s="133">
        <f>IF(AND('SEQ Apr 2024'!R39&gt;0,'SEQ Apr 2024'!T39&gt;0),IF(($C$49*$C$50&lt;'SEQ Apr 2024'!T39),(0),($C$49*$C$50-'SEQ Apr 2024'!T39)*'SEQ Apr 2024'!U39/100),IF(AND('SEQ Apr 2024'!R39&gt;0,'SEQ Apr 2024'!T39=""),IF(($C$49*$C$50&lt;'SEQ Apr 2024'!R39+'SEQ Apr 2024'!P39),(0),(($C$49*$C$50-('SEQ Apr 2024'!R39+'SEQ Apr 2024'!P39))*'SEQ Apr 2024'!S39/100)),IF(AND('SEQ Apr 2024'!P39&gt;0,'SEQ Apr 2024'!R39=""&gt;0),IF(($C$49*$C$50&lt;'SEQ Apr 2024'!P39),(0),($C$49*$C$50-'SEQ Apr 2024'!P39)*'SEQ Apr 2024'!Q39/100),0)))</f>
        <v>0</v>
      </c>
      <c r="F61" s="134">
        <f>($C$49*$C$51)*'SEQ Apr 2024'!W39/100</f>
        <v>402.27272727272725</v>
      </c>
      <c r="G61" s="135">
        <f t="shared" si="63"/>
        <v>1638.8029999999999</v>
      </c>
      <c r="H61" s="239">
        <f t="shared" si="64"/>
        <v>6086.545454545454</v>
      </c>
      <c r="I61" s="239">
        <f t="shared" si="65"/>
        <v>6555.2119999999995</v>
      </c>
      <c r="J61" s="136">
        <f t="shared" si="66"/>
        <v>7210.7331999999997</v>
      </c>
      <c r="K61" s="137">
        <f>'SEQ Apr 2024'!BB39</f>
        <v>0</v>
      </c>
      <c r="L61" s="137">
        <f>'SEQ Apr 2024'!BC39</f>
        <v>0</v>
      </c>
      <c r="M61" s="137">
        <f>'SEQ Apr 2024'!BD39</f>
        <v>0</v>
      </c>
      <c r="N61" s="137">
        <f>'SEQ Apr 2024'!BE39</f>
        <v>0</v>
      </c>
      <c r="O61" s="144" t="str">
        <f t="shared" si="72"/>
        <v>No discount</v>
      </c>
      <c r="P61" s="226" t="str">
        <f t="shared" si="68"/>
        <v>Inclusive</v>
      </c>
      <c r="Q61" s="240">
        <f t="shared" si="69"/>
        <v>6555.2119999999995</v>
      </c>
      <c r="R61" s="240">
        <f t="shared" si="70"/>
        <v>6555.2119999999995</v>
      </c>
      <c r="S61" s="136">
        <f t="shared" si="71"/>
        <v>7210.7331999999997</v>
      </c>
      <c r="T61" s="361">
        <f t="shared" si="71"/>
        <v>7210.7331999999997</v>
      </c>
      <c r="U61" s="374"/>
      <c r="V61" s="374"/>
      <c r="W61" s="374"/>
      <c r="X61" s="374"/>
      <c r="Y61" s="374"/>
      <c r="Z61" s="374"/>
      <c r="AA61" s="374"/>
      <c r="AB61" s="374"/>
      <c r="AC61" s="374"/>
      <c r="AD61" s="374"/>
      <c r="AE61" s="374"/>
      <c r="AF61" s="374"/>
      <c r="AG61" s="374"/>
      <c r="AH61" s="374"/>
      <c r="AI61" s="374"/>
      <c r="AJ61" s="374"/>
      <c r="AK61" s="374"/>
      <c r="AL61" s="374"/>
      <c r="AM61" s="374"/>
    </row>
    <row r="62" spans="1:39" ht="14" x14ac:dyDescent="0.15">
      <c r="A62" s="131" t="str">
        <f>'SEQ Apr 2024'!K40</f>
        <v>CovaU</v>
      </c>
      <c r="B62" s="132" t="str">
        <f>'SEQ Apr 2024'!L40</f>
        <v>Freedom</v>
      </c>
      <c r="C62" s="133">
        <f>IF('SEQ Apr 2024'!BP40=0,91*'SEQ Apr 2024'!M40/100,(91*'SEQ Apr 2024'!M40/100)+'SEQ Apr 2024'!BP40/4)</f>
        <v>115.85127272727271</v>
      </c>
      <c r="D62" s="133">
        <f>IF('SEQ Apr 2024'!O40="",$C$49*$C$50*'SEQ Apr 2024'!N40/100,IF($C$49*$C$50&gt;='SEQ Apr 2024'!P40,('SEQ Apr 2024'!P40*'SEQ Apr 2024'!N40/100),($C$49*$C$50*'SEQ Apr 2024'!N40/100)))</f>
        <v>1249.181818181818</v>
      </c>
      <c r="E62" s="133">
        <f>IF(AND('SEQ Apr 2024'!R40&gt;0,'SEQ Apr 2024'!T40&gt;0),IF(($C$49*$C$50&lt;'SEQ Apr 2024'!T40),(0),($C$49*$C$50-'SEQ Apr 2024'!T40)*'SEQ Apr 2024'!U40/100),IF(AND('SEQ Apr 2024'!R40&gt;0,'SEQ Apr 2024'!T40=""),IF(($C$49*$C$50&lt;'SEQ Apr 2024'!R40+'SEQ Apr 2024'!P40),(0),(($C$49*$C$50-('SEQ Apr 2024'!R40+'SEQ Apr 2024'!P40))*'SEQ Apr 2024'!S40/100)),IF(AND('SEQ Apr 2024'!P40&gt;0,'SEQ Apr 2024'!R40=""&gt;0),IF(($C$49*$C$50&lt;'SEQ Apr 2024'!P40),(0),($C$49*$C$50-'SEQ Apr 2024'!P40)*'SEQ Apr 2024'!Q40/100),0)))</f>
        <v>0</v>
      </c>
      <c r="F62" s="134">
        <f>($C$49*$C$51)*'SEQ Apr 2024'!W40/100</f>
        <v>462.13636363636363</v>
      </c>
      <c r="G62" s="135">
        <f t="shared" si="63"/>
        <v>1827.1694545454543</v>
      </c>
      <c r="H62" s="239">
        <f t="shared" si="64"/>
        <v>6845.2727272727261</v>
      </c>
      <c r="I62" s="239">
        <f t="shared" si="65"/>
        <v>7308.6778181818172</v>
      </c>
      <c r="J62" s="136">
        <f t="shared" si="66"/>
        <v>8039.5455999999995</v>
      </c>
      <c r="K62" s="137">
        <f>'SEQ Apr 2024'!BB40</f>
        <v>0</v>
      </c>
      <c r="L62" s="137">
        <f>'SEQ Apr 2024'!BC40</f>
        <v>0</v>
      </c>
      <c r="M62" s="137">
        <f>'SEQ Apr 2024'!BD40</f>
        <v>0</v>
      </c>
      <c r="N62" s="137">
        <f>'SEQ Apr 2024'!BE40</f>
        <v>0</v>
      </c>
      <c r="O62" s="144" t="str">
        <f t="shared" si="72"/>
        <v>No discount</v>
      </c>
      <c r="P62" s="226" t="str">
        <f t="shared" si="68"/>
        <v>Exclusive</v>
      </c>
      <c r="Q62" s="240">
        <f t="shared" si="69"/>
        <v>7308.6778181818172</v>
      </c>
      <c r="R62" s="240">
        <f t="shared" si="70"/>
        <v>7308.6778181818172</v>
      </c>
      <c r="S62" s="136">
        <f t="shared" si="71"/>
        <v>8039.5455999999995</v>
      </c>
      <c r="T62" s="361">
        <f t="shared" si="71"/>
        <v>8039.5455999999995</v>
      </c>
      <c r="U62" s="374"/>
      <c r="V62" s="374"/>
      <c r="W62" s="374"/>
      <c r="X62" s="374"/>
      <c r="Y62" s="374"/>
      <c r="Z62" s="374"/>
      <c r="AA62" s="374"/>
      <c r="AB62" s="374"/>
      <c r="AC62" s="374"/>
      <c r="AD62" s="374"/>
      <c r="AE62" s="374"/>
      <c r="AF62" s="374"/>
      <c r="AG62" s="374"/>
      <c r="AH62" s="374"/>
      <c r="AI62" s="374"/>
      <c r="AJ62" s="374"/>
      <c r="AK62" s="374"/>
      <c r="AL62" s="374"/>
      <c r="AM62" s="374"/>
    </row>
    <row r="63" spans="1:39" ht="14" x14ac:dyDescent="0.15">
      <c r="A63" s="131" t="str">
        <f>'SEQ Apr 2024'!K41</f>
        <v>ReAmped Energy</v>
      </c>
      <c r="B63" s="132" t="str">
        <f>'SEQ Apr 2024'!L41</f>
        <v>Business</v>
      </c>
      <c r="C63" s="133">
        <f>IF('SEQ Apr 2024'!BP41=0,91*'SEQ Apr 2024'!M41/100,(91*'SEQ Apr 2024'!M41/100)+'SEQ Apr 2024'!BP41/4)</f>
        <v>112.31881818181817</v>
      </c>
      <c r="D63" s="133">
        <f>IF('SEQ Apr 2024'!O41="",$C$49*$C$50*'SEQ Apr 2024'!N41/100,IF($C$49*$C$50&gt;='SEQ Apr 2024'!P41,('SEQ Apr 2024'!P41*'SEQ Apr 2024'!N41/100),($C$49*$C$50*'SEQ Apr 2024'!N41/100)))</f>
        <v>1250.7727272727273</v>
      </c>
      <c r="E63" s="133">
        <f>IF(AND('SEQ Apr 2024'!R41&gt;0,'SEQ Apr 2024'!T41&gt;0),IF(($C$49*$C$50&lt;'SEQ Apr 2024'!T41),(0),($C$49*$C$50-'SEQ Apr 2024'!T41)*'SEQ Apr 2024'!U41/100),IF(AND('SEQ Apr 2024'!R41&gt;0,'SEQ Apr 2024'!T41=""),IF(($C$49*$C$50&lt;'SEQ Apr 2024'!R41+'SEQ Apr 2024'!P41),(0),(($C$49*$C$50-('SEQ Apr 2024'!R41+'SEQ Apr 2024'!P41))*'SEQ Apr 2024'!S41/100)),IF(AND('SEQ Apr 2024'!P41&gt;0,'SEQ Apr 2024'!R41=""&gt;0),IF(($C$49*$C$50&lt;'SEQ Apr 2024'!P41),(0),($C$49*$C$50-'SEQ Apr 2024'!P41)*'SEQ Apr 2024'!Q41/100),0)))</f>
        <v>0</v>
      </c>
      <c r="F63" s="134">
        <f>($C$49*$C$51)*'SEQ Apr 2024'!W41/100</f>
        <v>476.0454545454545</v>
      </c>
      <c r="G63" s="135">
        <f t="shared" si="63"/>
        <v>1839.1369999999999</v>
      </c>
      <c r="H63" s="239">
        <f t="shared" si="64"/>
        <v>6907.272727272727</v>
      </c>
      <c r="I63" s="239">
        <f t="shared" si="65"/>
        <v>7356.5479999999998</v>
      </c>
      <c r="J63" s="136">
        <f t="shared" si="66"/>
        <v>8092.2028</v>
      </c>
      <c r="K63" s="137">
        <f>'SEQ Apr 2024'!BB41</f>
        <v>0</v>
      </c>
      <c r="L63" s="137">
        <f>'SEQ Apr 2024'!BC41</f>
        <v>0</v>
      </c>
      <c r="M63" s="137">
        <f>'SEQ Apr 2024'!BD41</f>
        <v>0</v>
      </c>
      <c r="N63" s="137">
        <f>'SEQ Apr 2024'!BE41</f>
        <v>0</v>
      </c>
      <c r="O63" s="144" t="str">
        <f t="shared" si="72"/>
        <v>No discount</v>
      </c>
      <c r="P63" s="226" t="str">
        <f t="shared" si="68"/>
        <v>Exclusive</v>
      </c>
      <c r="Q63" s="240">
        <f t="shared" si="69"/>
        <v>7356.5479999999998</v>
      </c>
      <c r="R63" s="240">
        <f t="shared" si="70"/>
        <v>7356.5479999999998</v>
      </c>
      <c r="S63" s="136">
        <f t="shared" si="71"/>
        <v>8092.2028</v>
      </c>
      <c r="T63" s="361">
        <f t="shared" si="71"/>
        <v>8092.2028</v>
      </c>
      <c r="U63" s="374"/>
      <c r="V63" s="374"/>
      <c r="W63" s="374"/>
      <c r="X63" s="374"/>
      <c r="Y63" s="374"/>
      <c r="Z63" s="374"/>
      <c r="AA63" s="374"/>
      <c r="AB63" s="374"/>
      <c r="AC63" s="374"/>
      <c r="AD63" s="374"/>
      <c r="AE63" s="374"/>
      <c r="AF63" s="374"/>
      <c r="AG63" s="374"/>
      <c r="AH63" s="374"/>
      <c r="AI63" s="374"/>
      <c r="AJ63" s="374"/>
      <c r="AK63" s="374"/>
      <c r="AL63" s="374"/>
      <c r="AM63" s="374"/>
    </row>
    <row r="64" spans="1:39" ht="14" x14ac:dyDescent="0.15">
      <c r="A64" s="131" t="str">
        <f>'SEQ Apr 2024'!K42</f>
        <v>Momentum Energy</v>
      </c>
      <c r="B64" s="132" t="str">
        <f>'SEQ Apr 2024'!L42</f>
        <v>Thrifty Business</v>
      </c>
      <c r="C64" s="133">
        <f>IF('SEQ Apr 2024'!BP42=0,91*'SEQ Apr 2024'!M42/100,(91*'SEQ Apr 2024'!M42/100)+'SEQ Apr 2024'!BP42/4)</f>
        <v>236.50899999999999</v>
      </c>
      <c r="D64" s="133">
        <f>IF('SEQ Apr 2024'!O42="",$C$49*$C$50*'SEQ Apr 2024'!N42/100,IF($C$49*$C$50&gt;='SEQ Apr 2024'!P42,('SEQ Apr 2024'!P42*'SEQ Apr 2024'!N42/100),($C$49*$C$50*'SEQ Apr 2024'!N42/100)))</f>
        <v>1049.9999999999998</v>
      </c>
      <c r="E64" s="133">
        <f>IF(AND('SEQ Apr 2024'!R42&gt;0,'SEQ Apr 2024'!T42&gt;0),IF(($C$49*$C$50&lt;'SEQ Apr 2024'!T42),(0),($C$49*$C$50-'SEQ Apr 2024'!T42)*'SEQ Apr 2024'!U42/100),IF(AND('SEQ Apr 2024'!R42&gt;0,'SEQ Apr 2024'!T42=""),IF(($C$49*$C$50&lt;'SEQ Apr 2024'!R42+'SEQ Apr 2024'!P42),(0),(($C$49*$C$50-('SEQ Apr 2024'!R42+'SEQ Apr 2024'!P42))*'SEQ Apr 2024'!S42/100)),IF(AND('SEQ Apr 2024'!P42&gt;0,'SEQ Apr 2024'!R42=""&gt;0),IF(($C$49*$C$50&lt;'SEQ Apr 2024'!P42),(0),($C$49*$C$50-'SEQ Apr 2024'!P42)*'SEQ Apr 2024'!Q42/100),0)))</f>
        <v>0</v>
      </c>
      <c r="F64" s="134">
        <f>($C$49*$C$51)*'SEQ Apr 2024'!W42/100</f>
        <v>372</v>
      </c>
      <c r="G64" s="135">
        <f t="shared" si="63"/>
        <v>1658.5089999999998</v>
      </c>
      <c r="H64" s="239">
        <f t="shared" si="64"/>
        <v>5687.9999999999991</v>
      </c>
      <c r="I64" s="239">
        <f t="shared" si="65"/>
        <v>6634.0359999999991</v>
      </c>
      <c r="J64" s="136">
        <f t="shared" si="66"/>
        <v>7297.4395999999997</v>
      </c>
      <c r="K64" s="137">
        <f>'SEQ Apr 2024'!BB42</f>
        <v>0</v>
      </c>
      <c r="L64" s="137">
        <f>'SEQ Apr 2024'!BC42</f>
        <v>0</v>
      </c>
      <c r="M64" s="137">
        <f>'SEQ Apr 2024'!BD42</f>
        <v>0</v>
      </c>
      <c r="N64" s="137">
        <f>'SEQ Apr 2024'!BE42</f>
        <v>0</v>
      </c>
      <c r="O64" s="144" t="str">
        <f t="shared" si="72"/>
        <v>No discount</v>
      </c>
      <c r="P64" s="226" t="str">
        <f t="shared" si="68"/>
        <v>Exclusive</v>
      </c>
      <c r="Q64" s="240">
        <f t="shared" si="69"/>
        <v>6634.0359999999991</v>
      </c>
      <c r="R64" s="240">
        <f t="shared" si="70"/>
        <v>6634.0359999999991</v>
      </c>
      <c r="S64" s="136">
        <f t="shared" si="71"/>
        <v>7297.4395999999997</v>
      </c>
      <c r="T64" s="361">
        <f t="shared" si="71"/>
        <v>7297.4395999999997</v>
      </c>
      <c r="U64" s="374"/>
      <c r="V64" s="374"/>
      <c r="W64" s="374"/>
      <c r="X64" s="374"/>
      <c r="Y64" s="374"/>
      <c r="Z64" s="374"/>
      <c r="AA64" s="374"/>
      <c r="AB64" s="374"/>
      <c r="AC64" s="374"/>
      <c r="AD64" s="374"/>
      <c r="AE64" s="374"/>
      <c r="AF64" s="374"/>
      <c r="AG64" s="374"/>
      <c r="AH64" s="374"/>
      <c r="AI64" s="374"/>
      <c r="AJ64" s="374"/>
      <c r="AK64" s="374"/>
      <c r="AL64" s="374"/>
      <c r="AM64" s="374"/>
    </row>
    <row r="65" spans="1:39" ht="14" x14ac:dyDescent="0.15">
      <c r="A65" s="131" t="str">
        <f>'SEQ Apr 2024'!K43</f>
        <v>Tango Energy</v>
      </c>
      <c r="B65" s="132" t="str">
        <f>'SEQ Apr 2024'!L43</f>
        <v>Business Select</v>
      </c>
      <c r="C65" s="133">
        <f>IF('SEQ Apr 2024'!BP43=0,91*'SEQ Apr 2024'!M43/100,(91*'SEQ Apr 2024'!M43/100)+'SEQ Apr 2024'!BP43/4)</f>
        <v>113.74999999999999</v>
      </c>
      <c r="D65" s="133">
        <f>IF('SEQ Apr 2024'!O43="",$C$49*$C$50*'SEQ Apr 2024'!N43/100,IF($C$49*$C$50&gt;='SEQ Apr 2024'!P43,('SEQ Apr 2024'!P43*'SEQ Apr 2024'!N43/100),($C$49*$C$50*'SEQ Apr 2024'!N43/100)))</f>
        <v>1154.9999999999998</v>
      </c>
      <c r="E65" s="133">
        <f>IF(AND('SEQ Apr 2024'!R43&gt;0,'SEQ Apr 2024'!T43&gt;0),IF(($C$49*$C$50&lt;'SEQ Apr 2024'!T43),(0),($C$49*$C$50-'SEQ Apr 2024'!T43)*'SEQ Apr 2024'!U43/100),IF(AND('SEQ Apr 2024'!R43&gt;0,'SEQ Apr 2024'!T43=""),IF(($C$49*$C$50&lt;'SEQ Apr 2024'!R43+'SEQ Apr 2024'!P43),(0),(($C$49*$C$50-('SEQ Apr 2024'!R43+'SEQ Apr 2024'!P43))*'SEQ Apr 2024'!S43/100)),IF(AND('SEQ Apr 2024'!P43&gt;0,'SEQ Apr 2024'!R43=""&gt;0),IF(($C$49*$C$50&lt;'SEQ Apr 2024'!P43),(0),($C$49*$C$50-'SEQ Apr 2024'!P43)*'SEQ Apr 2024'!Q43/100),0)))</f>
        <v>0</v>
      </c>
      <c r="F65" s="134">
        <f>($C$49*$C$51)*'SEQ Apr 2024'!W43/100</f>
        <v>390</v>
      </c>
      <c r="G65" s="135">
        <f t="shared" si="63"/>
        <v>1658.7499999999998</v>
      </c>
      <c r="H65" s="239">
        <f t="shared" si="64"/>
        <v>6179.9999999999991</v>
      </c>
      <c r="I65" s="239">
        <f t="shared" si="65"/>
        <v>6634.9999999999991</v>
      </c>
      <c r="J65" s="136">
        <f t="shared" si="66"/>
        <v>7298.5</v>
      </c>
      <c r="K65" s="137">
        <f>'SEQ Apr 2024'!BB43</f>
        <v>0</v>
      </c>
      <c r="L65" s="137">
        <f>'SEQ Apr 2024'!BC43</f>
        <v>0</v>
      </c>
      <c r="M65" s="137">
        <f>'SEQ Apr 2024'!BD43</f>
        <v>0</v>
      </c>
      <c r="N65" s="137">
        <f>'SEQ Apr 2024'!BE43</f>
        <v>0</v>
      </c>
      <c r="O65" s="144" t="str">
        <f t="shared" ref="O65:O66" si="73">IF(SUM(K65:N65)=0,"No discount",IF(K65&gt;0,"Guaranteed off bill",IF(L65&gt;0,"Guaranteed off usage",IF(M65&gt;0,"Pay-on-time off bill","Pay-on-time off usage"))))</f>
        <v>No discount</v>
      </c>
      <c r="P65" s="226" t="str">
        <f t="shared" si="68"/>
        <v>Exclusive</v>
      </c>
      <c r="Q65" s="240">
        <f t="shared" si="69"/>
        <v>6634.9999999999991</v>
      </c>
      <c r="R65" s="240">
        <f t="shared" si="70"/>
        <v>6634.9999999999991</v>
      </c>
      <c r="S65" s="136">
        <f t="shared" si="71"/>
        <v>7298.5</v>
      </c>
      <c r="T65" s="361">
        <f t="shared" si="71"/>
        <v>7298.5</v>
      </c>
      <c r="U65" s="374"/>
      <c r="V65" s="374"/>
      <c r="W65" s="374"/>
      <c r="X65" s="374"/>
      <c r="Y65" s="374"/>
      <c r="Z65" s="374"/>
      <c r="AA65" s="374"/>
      <c r="AB65" s="374"/>
      <c r="AC65" s="374"/>
      <c r="AD65" s="374"/>
      <c r="AE65" s="374"/>
      <c r="AF65" s="374"/>
      <c r="AG65" s="374"/>
      <c r="AH65" s="374"/>
      <c r="AI65" s="374"/>
      <c r="AJ65" s="374"/>
      <c r="AK65" s="374"/>
      <c r="AL65" s="374"/>
      <c r="AM65" s="374"/>
    </row>
    <row r="66" spans="1:39" ht="14" x14ac:dyDescent="0.15">
      <c r="A66" s="131" t="str">
        <f>'SEQ Apr 2024'!K44</f>
        <v>Next Business Energy</v>
      </c>
      <c r="B66" s="132" t="str">
        <f>'SEQ Apr 2024'!L44</f>
        <v>Assured</v>
      </c>
      <c r="C66" s="133">
        <f>IF('SEQ Apr 2024'!BP44=0,91*'SEQ Apr 2024'!M44/100,(91*'SEQ Apr 2024'!M44/100)+'SEQ Apr 2024'!BP44/4)</f>
        <v>146.46863636363634</v>
      </c>
      <c r="D66" s="133">
        <f>IF('SEQ Apr 2024'!O44="",$C$49*$C$50*'SEQ Apr 2024'!N44/100,IF($C$49*$C$50&gt;='SEQ Apr 2024'!P44,('SEQ Apr 2024'!P44*'SEQ Apr 2024'!N44/100),($C$49*$C$50*'SEQ Apr 2024'!N44/100)))</f>
        <v>1071.9545454545453</v>
      </c>
      <c r="E66" s="133">
        <f>IF(AND('SEQ Apr 2024'!R44&gt;0,'SEQ Apr 2024'!T44&gt;0),IF(($C$49*$C$50&lt;'SEQ Apr 2024'!T44),(0),($C$49*$C$50-'SEQ Apr 2024'!T44)*'SEQ Apr 2024'!U44/100),IF(AND('SEQ Apr 2024'!R44&gt;0,'SEQ Apr 2024'!T44=""),IF(($C$49*$C$50&lt;'SEQ Apr 2024'!R44+'SEQ Apr 2024'!P44),(0),(($C$49*$C$50-('SEQ Apr 2024'!R44+'SEQ Apr 2024'!P44))*'SEQ Apr 2024'!S44/100)),IF(AND('SEQ Apr 2024'!P44&gt;0,'SEQ Apr 2024'!R44=""&gt;0),IF(($C$49*$C$50&lt;'SEQ Apr 2024'!P44),(0),($C$49*$C$50-'SEQ Apr 2024'!P44)*'SEQ Apr 2024'!Q44/100),0)))</f>
        <v>0</v>
      </c>
      <c r="F66" s="134">
        <f>($C$49*$C$51)*'SEQ Apr 2024'!W44/100</f>
        <v>329.99999999999994</v>
      </c>
      <c r="G66" s="135">
        <f t="shared" si="63"/>
        <v>1548.4231818181815</v>
      </c>
      <c r="H66" s="239">
        <f t="shared" si="64"/>
        <v>5607.8181818181811</v>
      </c>
      <c r="I66" s="239">
        <f t="shared" si="65"/>
        <v>6193.6927272727262</v>
      </c>
      <c r="J66" s="136">
        <f t="shared" si="66"/>
        <v>6813.061999999999</v>
      </c>
      <c r="K66" s="137">
        <f>'SEQ Apr 2024'!BB44</f>
        <v>0</v>
      </c>
      <c r="L66" s="137">
        <f>'SEQ Apr 2024'!BC44</f>
        <v>0</v>
      </c>
      <c r="M66" s="137">
        <f>'SEQ Apr 2024'!BD44</f>
        <v>0</v>
      </c>
      <c r="N66" s="137">
        <f>'SEQ Apr 2024'!BE44</f>
        <v>0</v>
      </c>
      <c r="O66" s="144" t="str">
        <f t="shared" si="73"/>
        <v>No discount</v>
      </c>
      <c r="P66" s="226" t="str">
        <f t="shared" si="68"/>
        <v>Exclusive</v>
      </c>
      <c r="Q66" s="240">
        <f t="shared" si="69"/>
        <v>6193.6927272727262</v>
      </c>
      <c r="R66" s="240">
        <f t="shared" si="70"/>
        <v>6193.6927272727262</v>
      </c>
      <c r="S66" s="136">
        <f t="shared" si="71"/>
        <v>6813.061999999999</v>
      </c>
      <c r="T66" s="361">
        <f t="shared" si="71"/>
        <v>6813.061999999999</v>
      </c>
      <c r="U66" s="374"/>
      <c r="V66" s="374"/>
      <c r="W66" s="374"/>
      <c r="X66" s="374"/>
      <c r="Y66" s="374"/>
      <c r="Z66" s="374"/>
      <c r="AA66" s="374"/>
      <c r="AB66" s="374"/>
      <c r="AC66" s="374"/>
      <c r="AD66" s="374"/>
      <c r="AE66" s="374"/>
      <c r="AF66" s="374"/>
      <c r="AG66" s="374"/>
      <c r="AH66" s="374"/>
      <c r="AI66" s="374"/>
      <c r="AJ66" s="374"/>
      <c r="AK66" s="374"/>
      <c r="AL66" s="374"/>
      <c r="AM66" s="374"/>
    </row>
    <row r="67" spans="1:39" ht="14" x14ac:dyDescent="0.15">
      <c r="A67" s="131" t="str">
        <f>'SEQ Apr 2024'!K45</f>
        <v>Sumo</v>
      </c>
      <c r="B67" s="132" t="str">
        <f>'SEQ Apr 2024'!L45</f>
        <v>Connect</v>
      </c>
      <c r="C67" s="133">
        <f>IF('SEQ Apr 2024'!BP45=0,91*'SEQ Apr 2024'!M45/100,(91*'SEQ Apr 2024'!M45/100)+'SEQ Apr 2024'!BP45/4)</f>
        <v>109.19999999999999</v>
      </c>
      <c r="D67" s="133">
        <f>IF('SEQ Apr 2024'!O45="",$C$49*$C$50*'SEQ Apr 2024'!N45/100,IF($C$49*$C$50&gt;='SEQ Apr 2024'!P45,('SEQ Apr 2024'!P45*'SEQ Apr 2024'!N45/100),($C$49*$C$50*'SEQ Apr 2024'!N45/100)))</f>
        <v>1151.5</v>
      </c>
      <c r="E67" s="133">
        <f>IF(AND('SEQ Apr 2024'!R45&gt;0,'SEQ Apr 2024'!T45&gt;0),IF(($C$49*$C$50&lt;'SEQ Apr 2024'!T45),(0),($C$49*$C$50-'SEQ Apr 2024'!T45)*'SEQ Apr 2024'!U45/100),IF(AND('SEQ Apr 2024'!R45&gt;0,'SEQ Apr 2024'!T45=""),IF(($C$49*$C$50&lt;'SEQ Apr 2024'!R45+'SEQ Apr 2024'!P45),(0),(($C$49*$C$50-('SEQ Apr 2024'!R45+'SEQ Apr 2024'!P45))*'SEQ Apr 2024'!S45/100)),IF(AND('SEQ Apr 2024'!P45&gt;0,'SEQ Apr 2024'!R45=""&gt;0),IF(($C$49*$C$50&lt;'SEQ Apr 2024'!P45),(0),($C$49*$C$50-'SEQ Apr 2024'!P45)*'SEQ Apr 2024'!Q45/100),0)))</f>
        <v>0</v>
      </c>
      <c r="F67" s="134">
        <f>($C$49*$C$51)*'SEQ Apr 2024'!W45/100</f>
        <v>390</v>
      </c>
      <c r="G67" s="135">
        <f t="shared" ref="G67" si="74">SUM(C67:F67)</f>
        <v>1650.7</v>
      </c>
      <c r="H67" s="239">
        <f t="shared" ref="H67" si="75">(G67-C67)*4</f>
        <v>6166</v>
      </c>
      <c r="I67" s="239">
        <f t="shared" ref="I67" si="76">G67*4</f>
        <v>6602.8</v>
      </c>
      <c r="J67" s="136">
        <f t="shared" ref="J67" si="77">I67*1.1</f>
        <v>7263.0800000000008</v>
      </c>
      <c r="K67" s="137">
        <f>'SEQ Apr 2024'!BB45</f>
        <v>0</v>
      </c>
      <c r="L67" s="137">
        <f>'SEQ Apr 2024'!BC45</f>
        <v>0</v>
      </c>
      <c r="M67" s="137">
        <f>'SEQ Apr 2024'!BD45</f>
        <v>0</v>
      </c>
      <c r="N67" s="137">
        <f>'SEQ Apr 2024'!BE45</f>
        <v>0</v>
      </c>
      <c r="O67" s="144" t="str">
        <f t="shared" ref="O67" si="78">IF(SUM(K67:N67)=0,"No discount",IF(K67&gt;0,"Guaranteed off bill",IF(L67&gt;0,"Guaranteed off usage",IF(M67&gt;0,"Pay-on-time off bill","Pay-on-time off usage"))))</f>
        <v>No discount</v>
      </c>
      <c r="P67" s="226" t="str">
        <f t="shared" ref="P67" si="79">IF(OR(A67="Origin Energy",A67="Red Energy",A67="Powershop"),"Inclusive","Exclusive")</f>
        <v>Exclusive</v>
      </c>
      <c r="Q67" s="240">
        <f t="shared" ref="Q67" si="80">IF(AND(O67="Guaranteed off bill",P67="Inclusive"),((I67*1.1)-((I67*1.1)*K67/100))/1.1,IF(AND(O67="Guaranteed off usage",P67="Inclusive"),((I67*1.1)-((H67*1.1)*L67/100))/1.1,IF(AND(O67="Guaranteed off bill",P67="Exclusive"),I67-(I67*K67/100),IF(AND(O67="Guaranteed off usage",P67="Exclusive"),I67-(H67*L67/100),IF(P67="Inclusive",((I67*1.1))/1.1,I67)))))</f>
        <v>6602.8</v>
      </c>
      <c r="R67" s="240">
        <f t="shared" ref="R67" si="81">IF(AND(O67="Pay-on-time off bill",P67="Inclusive"),((Q67*1.1)-((Q67*1.1)*M67/100))/1.1,IF(AND(O67="Pay-on-time off usage",P67="Inclusive"),((Q67*1.1)-((H67*1.1)*N67/100))/1.1,IF(AND(O67="Pay-on-time off bill",P67="Exclusive"),Q67-(Q67*M67/100),IF(AND(O67="Pay-on-time off usage",P67="Exclusive"),Q67-(H67*N67/100),IF(P67="Inclusive",((Q67*1.1))/1.1,Q67)))))</f>
        <v>6602.8</v>
      </c>
      <c r="S67" s="136">
        <f t="shared" ref="S67" si="82">Q67*1.1</f>
        <v>7263.0800000000008</v>
      </c>
      <c r="T67" s="361">
        <f t="shared" ref="T67" si="83">R67*1.1</f>
        <v>7263.0800000000008</v>
      </c>
      <c r="U67" s="374"/>
      <c r="V67" s="374"/>
      <c r="W67" s="374"/>
      <c r="X67" s="374"/>
      <c r="Y67" s="374"/>
      <c r="Z67" s="374"/>
      <c r="AA67" s="374"/>
      <c r="AB67" s="374"/>
      <c r="AC67" s="374"/>
      <c r="AD67" s="374"/>
      <c r="AE67" s="374"/>
      <c r="AF67" s="374"/>
      <c r="AG67" s="374"/>
      <c r="AH67" s="374"/>
      <c r="AI67" s="374"/>
      <c r="AJ67" s="374"/>
      <c r="AK67" s="374"/>
      <c r="AL67" s="374"/>
      <c r="AM67" s="374"/>
    </row>
    <row r="68" spans="1:39" ht="14" x14ac:dyDescent="0.15">
      <c r="A68" s="374"/>
      <c r="B68" s="374"/>
      <c r="C68" s="374"/>
      <c r="D68" s="374"/>
      <c r="E68" s="374"/>
      <c r="F68" s="374"/>
      <c r="G68" s="374"/>
      <c r="H68" s="374"/>
      <c r="I68" s="374"/>
      <c r="J68" s="374"/>
      <c r="K68" s="374"/>
      <c r="L68" s="374"/>
      <c r="M68" s="374"/>
      <c r="N68" s="374"/>
      <c r="O68" s="374"/>
      <c r="P68" s="374"/>
      <c r="Q68" s="374"/>
      <c r="R68" s="374"/>
      <c r="S68" s="374"/>
      <c r="T68" s="374"/>
      <c r="U68" s="376"/>
      <c r="V68" s="376"/>
      <c r="W68" s="376"/>
      <c r="X68" s="376"/>
      <c r="Y68" s="376"/>
      <c r="Z68" s="376"/>
      <c r="AA68" s="376"/>
      <c r="AB68" s="376"/>
      <c r="AC68" s="376"/>
      <c r="AD68" s="376"/>
      <c r="AE68" s="376"/>
      <c r="AF68" s="376"/>
      <c r="AG68" s="376"/>
      <c r="AH68" s="376"/>
      <c r="AI68" s="376"/>
      <c r="AJ68" s="376"/>
      <c r="AK68" s="376"/>
      <c r="AL68" s="376"/>
      <c r="AM68" s="376"/>
    </row>
    <row r="69" spans="1:39" ht="14" x14ac:dyDescent="0.15">
      <c r="A69" s="374"/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374"/>
      <c r="P69" s="374"/>
      <c r="Q69" s="374"/>
      <c r="R69" s="374"/>
      <c r="S69" s="374"/>
      <c r="T69" s="374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</row>
    <row r="70" spans="1:39" ht="14" x14ac:dyDescent="0.15">
      <c r="A70" s="374"/>
      <c r="B70" s="374"/>
      <c r="C70" s="374"/>
      <c r="D70" s="374"/>
      <c r="E70" s="374"/>
      <c r="F70" s="374"/>
      <c r="G70" s="374"/>
      <c r="H70" s="374"/>
      <c r="I70" s="374"/>
      <c r="J70" s="374"/>
      <c r="K70" s="374"/>
      <c r="L70" s="374"/>
      <c r="M70" s="374"/>
      <c r="N70" s="374"/>
      <c r="O70" s="374"/>
      <c r="P70" s="374"/>
      <c r="Q70" s="374"/>
      <c r="R70" s="374"/>
      <c r="S70" s="374"/>
      <c r="T70" s="374"/>
      <c r="U70" s="376"/>
      <c r="V70" s="376"/>
      <c r="W70" s="376"/>
      <c r="X70" s="376"/>
      <c r="Y70" s="376"/>
      <c r="Z70" s="376"/>
      <c r="AA70" s="376"/>
      <c r="AB70" s="376"/>
      <c r="AC70" s="376"/>
      <c r="AD70" s="376"/>
      <c r="AE70" s="376"/>
      <c r="AF70" s="376"/>
      <c r="AG70" s="376"/>
      <c r="AH70" s="376"/>
      <c r="AI70" s="376"/>
      <c r="AJ70" s="376"/>
      <c r="AK70" s="376"/>
      <c r="AL70" s="376"/>
      <c r="AM70" s="376"/>
    </row>
    <row r="71" spans="1:39" ht="14" x14ac:dyDescent="0.15">
      <c r="A71" s="374"/>
      <c r="B71" s="374"/>
      <c r="C71" s="374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374"/>
      <c r="O71" s="374"/>
      <c r="P71" s="374"/>
      <c r="Q71" s="374"/>
      <c r="R71" s="374"/>
      <c r="S71" s="374"/>
      <c r="T71" s="374"/>
      <c r="U71" s="376"/>
      <c r="V71" s="376"/>
      <c r="W71" s="376"/>
      <c r="X71" s="376"/>
      <c r="Y71" s="376"/>
      <c r="Z71" s="376"/>
      <c r="AA71" s="376"/>
      <c r="AB71" s="376"/>
      <c r="AC71" s="376"/>
      <c r="AD71" s="376"/>
      <c r="AE71" s="376"/>
      <c r="AF71" s="376"/>
      <c r="AG71" s="376"/>
      <c r="AH71" s="376"/>
      <c r="AI71" s="376"/>
      <c r="AJ71" s="376"/>
      <c r="AK71" s="376"/>
      <c r="AL71" s="376"/>
      <c r="AM71" s="376"/>
    </row>
    <row r="72" spans="1:39" ht="14" x14ac:dyDescent="0.15">
      <c r="A72" s="374"/>
      <c r="B72" s="374"/>
      <c r="C72" s="374"/>
      <c r="D72" s="374"/>
      <c r="E72" s="374"/>
      <c r="F72" s="374"/>
      <c r="G72" s="374"/>
      <c r="H72" s="374"/>
      <c r="I72" s="374"/>
      <c r="J72" s="374"/>
      <c r="K72" s="374"/>
      <c r="L72" s="374"/>
      <c r="M72" s="374"/>
      <c r="N72" s="374"/>
      <c r="O72" s="374"/>
      <c r="P72" s="374"/>
      <c r="Q72" s="374"/>
      <c r="R72" s="374"/>
      <c r="S72" s="374"/>
      <c r="T72" s="374"/>
      <c r="U72" s="376"/>
      <c r="V72" s="376"/>
      <c r="W72" s="376"/>
      <c r="X72" s="376"/>
      <c r="Y72" s="376"/>
      <c r="Z72" s="376"/>
      <c r="AA72" s="376"/>
      <c r="AB72" s="376"/>
      <c r="AC72" s="376"/>
      <c r="AD72" s="376"/>
      <c r="AE72" s="376"/>
      <c r="AF72" s="376"/>
      <c r="AG72" s="376"/>
      <c r="AH72" s="376"/>
      <c r="AI72" s="376"/>
      <c r="AJ72" s="376"/>
      <c r="AK72" s="376"/>
      <c r="AL72" s="376"/>
      <c r="AM72" s="376"/>
    </row>
    <row r="73" spans="1:39" ht="14" x14ac:dyDescent="0.15">
      <c r="A73" s="374"/>
      <c r="B73" s="374"/>
      <c r="C73" s="374"/>
      <c r="D73" s="374"/>
      <c r="E73" s="374"/>
      <c r="F73" s="374"/>
      <c r="G73" s="374"/>
      <c r="H73" s="374"/>
      <c r="I73" s="374"/>
      <c r="J73" s="374"/>
      <c r="K73" s="374"/>
      <c r="L73" s="374"/>
      <c r="M73" s="374"/>
      <c r="N73" s="374"/>
      <c r="O73" s="374"/>
      <c r="P73" s="374"/>
      <c r="Q73" s="374"/>
      <c r="R73" s="374"/>
      <c r="S73" s="374"/>
      <c r="T73" s="374"/>
      <c r="U73" s="376"/>
      <c r="V73" s="376"/>
      <c r="W73" s="376"/>
      <c r="X73" s="376"/>
      <c r="Y73" s="376"/>
      <c r="Z73" s="376"/>
      <c r="AA73" s="376"/>
      <c r="AB73" s="376"/>
      <c r="AC73" s="376"/>
      <c r="AD73" s="376"/>
      <c r="AE73" s="376"/>
      <c r="AF73" s="376"/>
      <c r="AG73" s="376"/>
      <c r="AH73" s="376"/>
      <c r="AI73" s="376"/>
      <c r="AJ73" s="376"/>
      <c r="AK73" s="376"/>
      <c r="AL73" s="376"/>
      <c r="AM73" s="376"/>
    </row>
    <row r="74" spans="1:39" ht="14" x14ac:dyDescent="0.15">
      <c r="A74" s="374"/>
      <c r="B74" s="374"/>
      <c r="C74" s="374"/>
      <c r="D74" s="374"/>
      <c r="E74" s="374"/>
      <c r="F74" s="374"/>
      <c r="G74" s="374"/>
      <c r="H74" s="374"/>
      <c r="I74" s="374"/>
      <c r="J74" s="374"/>
      <c r="K74" s="374"/>
      <c r="L74" s="374"/>
      <c r="M74" s="374"/>
      <c r="N74" s="374"/>
      <c r="O74" s="374"/>
      <c r="P74" s="374"/>
      <c r="Q74" s="374"/>
      <c r="R74" s="374"/>
      <c r="S74" s="374"/>
      <c r="T74" s="374"/>
      <c r="U74" s="376"/>
      <c r="V74" s="376"/>
      <c r="W74" s="376"/>
      <c r="X74" s="376"/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</row>
    <row r="75" spans="1:39" ht="14" x14ac:dyDescent="0.15">
      <c r="A75" s="374"/>
      <c r="B75" s="374"/>
      <c r="C75" s="374"/>
      <c r="D75" s="374"/>
      <c r="E75" s="374"/>
      <c r="F75" s="374"/>
      <c r="G75" s="374"/>
      <c r="H75" s="374"/>
      <c r="I75" s="374"/>
      <c r="J75" s="374"/>
      <c r="K75" s="374"/>
      <c r="L75" s="374"/>
      <c r="M75" s="374"/>
      <c r="N75" s="374"/>
      <c r="O75" s="374"/>
      <c r="P75" s="374"/>
      <c r="Q75" s="374"/>
      <c r="R75" s="374"/>
      <c r="S75" s="374"/>
      <c r="T75" s="374"/>
      <c r="U75" s="376"/>
      <c r="V75" s="376"/>
      <c r="W75" s="376"/>
      <c r="X75" s="376"/>
      <c r="Y75" s="376"/>
      <c r="Z75" s="376"/>
      <c r="AA75" s="376"/>
      <c r="AB75" s="376"/>
      <c r="AC75" s="376"/>
      <c r="AD75" s="376"/>
      <c r="AE75" s="376"/>
      <c r="AF75" s="376"/>
      <c r="AG75" s="376"/>
      <c r="AH75" s="376"/>
      <c r="AI75" s="376"/>
      <c r="AJ75" s="376"/>
      <c r="AK75" s="376"/>
      <c r="AL75" s="376"/>
      <c r="AM75" s="376"/>
    </row>
    <row r="76" spans="1:39" ht="14" x14ac:dyDescent="0.15">
      <c r="A76" s="374"/>
      <c r="B76" s="374"/>
      <c r="C76" s="374"/>
      <c r="D76" s="374"/>
      <c r="E76" s="374"/>
      <c r="F76" s="374"/>
      <c r="G76" s="374"/>
      <c r="H76" s="374"/>
      <c r="I76" s="374"/>
      <c r="J76" s="374"/>
      <c r="K76" s="374"/>
      <c r="L76" s="374"/>
      <c r="M76" s="374"/>
      <c r="N76" s="374"/>
      <c r="O76" s="374"/>
      <c r="P76" s="374"/>
      <c r="Q76" s="374"/>
      <c r="R76" s="374"/>
      <c r="S76" s="374"/>
      <c r="T76" s="374"/>
      <c r="U76" s="376"/>
      <c r="V76" s="376"/>
      <c r="W76" s="376"/>
      <c r="X76" s="376"/>
      <c r="Y76" s="376"/>
      <c r="Z76" s="376"/>
      <c r="AA76" s="376"/>
      <c r="AB76" s="376"/>
      <c r="AC76" s="376"/>
      <c r="AD76" s="376"/>
      <c r="AE76" s="376"/>
      <c r="AF76" s="376"/>
      <c r="AG76" s="376"/>
      <c r="AH76" s="376"/>
      <c r="AI76" s="376"/>
      <c r="AJ76" s="376"/>
      <c r="AK76" s="376"/>
      <c r="AL76" s="376"/>
      <c r="AM76" s="376"/>
    </row>
    <row r="77" spans="1:39" ht="14" x14ac:dyDescent="0.15">
      <c r="A77" s="374"/>
      <c r="B77" s="374"/>
      <c r="C77" s="374"/>
      <c r="D77" s="374"/>
      <c r="E77" s="374"/>
      <c r="F77" s="374"/>
      <c r="G77" s="374"/>
      <c r="H77" s="374"/>
      <c r="I77" s="374"/>
      <c r="J77" s="374"/>
      <c r="K77" s="374"/>
      <c r="L77" s="374"/>
      <c r="M77" s="374"/>
      <c r="N77" s="374"/>
      <c r="O77" s="374"/>
      <c r="P77" s="374"/>
      <c r="Q77" s="374"/>
      <c r="R77" s="374"/>
      <c r="S77" s="374"/>
      <c r="T77" s="374"/>
      <c r="U77" s="376"/>
      <c r="V77" s="376"/>
      <c r="W77" s="376"/>
      <c r="X77" s="376"/>
      <c r="Y77" s="376"/>
      <c r="Z77" s="376"/>
      <c r="AA77" s="376"/>
      <c r="AB77" s="376"/>
      <c r="AC77" s="376"/>
      <c r="AD77" s="376"/>
      <c r="AE77" s="376"/>
      <c r="AF77" s="376"/>
      <c r="AG77" s="376"/>
      <c r="AH77" s="376"/>
      <c r="AI77" s="376"/>
      <c r="AJ77" s="376"/>
      <c r="AK77" s="376"/>
      <c r="AL77" s="376"/>
      <c r="AM77" s="376"/>
    </row>
    <row r="78" spans="1:39" ht="14" x14ac:dyDescent="0.15">
      <c r="A78" s="374"/>
      <c r="B78" s="374"/>
      <c r="C78" s="374"/>
      <c r="D78" s="374"/>
      <c r="E78" s="374"/>
      <c r="F78" s="374"/>
      <c r="G78" s="374"/>
      <c r="H78" s="374"/>
      <c r="I78" s="374"/>
      <c r="J78" s="374"/>
      <c r="K78" s="374"/>
      <c r="L78" s="374"/>
      <c r="M78" s="374"/>
      <c r="N78" s="374"/>
      <c r="O78" s="374"/>
      <c r="P78" s="374"/>
      <c r="Q78" s="374"/>
      <c r="R78" s="374"/>
      <c r="S78" s="374"/>
      <c r="T78" s="374"/>
      <c r="U78" s="376"/>
      <c r="V78" s="376"/>
      <c r="W78" s="376"/>
      <c r="X78" s="376"/>
      <c r="Y78" s="376"/>
      <c r="Z78" s="376"/>
      <c r="AA78" s="376"/>
      <c r="AB78" s="376"/>
      <c r="AC78" s="376"/>
      <c r="AD78" s="376"/>
      <c r="AE78" s="376"/>
      <c r="AF78" s="376"/>
      <c r="AG78" s="376"/>
      <c r="AH78" s="376"/>
      <c r="AI78" s="376"/>
      <c r="AJ78" s="376"/>
      <c r="AK78" s="376"/>
      <c r="AL78" s="376"/>
      <c r="AM78" s="376"/>
    </row>
    <row r="79" spans="1:39" ht="14" x14ac:dyDescent="0.15">
      <c r="A79" s="374"/>
      <c r="B79" s="374"/>
      <c r="C79" s="374"/>
      <c r="D79" s="374"/>
      <c r="E79" s="374"/>
      <c r="F79" s="374"/>
      <c r="G79" s="374"/>
      <c r="H79" s="374"/>
      <c r="I79" s="374"/>
      <c r="J79" s="374"/>
      <c r="K79" s="374"/>
      <c r="L79" s="374"/>
      <c r="M79" s="374"/>
      <c r="N79" s="374"/>
      <c r="O79" s="374"/>
      <c r="P79" s="374"/>
      <c r="Q79" s="374"/>
      <c r="R79" s="374"/>
      <c r="S79" s="374"/>
      <c r="T79" s="374"/>
      <c r="U79" s="376"/>
      <c r="V79" s="376"/>
      <c r="W79" s="376"/>
      <c r="X79" s="376"/>
      <c r="Y79" s="376"/>
      <c r="Z79" s="376"/>
      <c r="AA79" s="376"/>
      <c r="AB79" s="376"/>
      <c r="AC79" s="376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/>
    </row>
    <row r="80" spans="1:39" ht="14" x14ac:dyDescent="0.15">
      <c r="A80" s="374"/>
      <c r="B80" s="374"/>
      <c r="C80" s="374"/>
      <c r="D80" s="374"/>
      <c r="E80" s="374"/>
      <c r="F80" s="374"/>
      <c r="G80" s="374"/>
      <c r="H80" s="374"/>
      <c r="I80" s="374"/>
      <c r="J80" s="374"/>
      <c r="K80" s="374"/>
      <c r="L80" s="374"/>
      <c r="M80" s="374"/>
      <c r="N80" s="374"/>
      <c r="O80" s="374"/>
      <c r="P80" s="374"/>
      <c r="Q80" s="374"/>
      <c r="R80" s="374"/>
      <c r="S80" s="374"/>
      <c r="T80" s="374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/>
    </row>
    <row r="81" spans="1:39" ht="14" x14ac:dyDescent="0.15">
      <c r="A81" s="374"/>
      <c r="B81" s="374"/>
      <c r="C81" s="374"/>
      <c r="D81" s="374"/>
      <c r="E81" s="374"/>
      <c r="F81" s="374"/>
      <c r="G81" s="374"/>
      <c r="H81" s="374"/>
      <c r="I81" s="374"/>
      <c r="J81" s="374"/>
      <c r="K81" s="374"/>
      <c r="L81" s="374"/>
      <c r="M81" s="374"/>
      <c r="N81" s="374"/>
      <c r="O81" s="374"/>
      <c r="P81" s="374"/>
      <c r="Q81" s="374"/>
      <c r="R81" s="374"/>
      <c r="S81" s="374"/>
      <c r="T81" s="374"/>
      <c r="U81" s="376"/>
      <c r="V81" s="376"/>
      <c r="W81" s="376"/>
      <c r="X81" s="376"/>
      <c r="Y81" s="376"/>
      <c r="Z81" s="376"/>
      <c r="AA81" s="376"/>
      <c r="AB81" s="376"/>
      <c r="AC81" s="376"/>
      <c r="AD81" s="376"/>
      <c r="AE81" s="376"/>
      <c r="AF81" s="376"/>
      <c r="AG81" s="376"/>
      <c r="AH81" s="376"/>
      <c r="AI81" s="376"/>
      <c r="AJ81" s="376"/>
      <c r="AK81" s="376"/>
      <c r="AL81" s="376"/>
      <c r="AM81" s="376"/>
    </row>
    <row r="82" spans="1:39" ht="14" x14ac:dyDescent="0.15">
      <c r="A82" s="374"/>
      <c r="B82" s="374"/>
      <c r="C82" s="374"/>
      <c r="D82" s="374"/>
      <c r="E82" s="374"/>
      <c r="F82" s="374"/>
      <c r="G82" s="374"/>
      <c r="H82" s="374"/>
      <c r="I82" s="374"/>
      <c r="J82" s="374"/>
      <c r="K82" s="374"/>
      <c r="L82" s="374"/>
      <c r="M82" s="374"/>
      <c r="N82" s="374"/>
      <c r="O82" s="374"/>
      <c r="P82" s="374"/>
      <c r="Q82" s="374"/>
      <c r="R82" s="374"/>
      <c r="S82" s="374"/>
      <c r="T82" s="374"/>
      <c r="U82" s="376"/>
      <c r="V82" s="376"/>
      <c r="W82" s="376"/>
      <c r="X82" s="376"/>
      <c r="Y82" s="376"/>
      <c r="Z82" s="376"/>
      <c r="AA82" s="376"/>
      <c r="AB82" s="376"/>
      <c r="AC82" s="376"/>
      <c r="AD82" s="376"/>
      <c r="AE82" s="376"/>
      <c r="AF82" s="376"/>
      <c r="AG82" s="376"/>
      <c r="AH82" s="376"/>
      <c r="AI82" s="376"/>
      <c r="AJ82" s="376"/>
      <c r="AK82" s="376"/>
      <c r="AL82" s="376"/>
      <c r="AM82" s="376"/>
    </row>
    <row r="83" spans="1:39" ht="14" x14ac:dyDescent="0.15">
      <c r="A83" s="374"/>
      <c r="B83" s="374"/>
      <c r="C83" s="374"/>
      <c r="D83" s="374"/>
      <c r="E83" s="374"/>
      <c r="F83" s="374"/>
      <c r="G83" s="374"/>
      <c r="H83" s="374"/>
      <c r="I83" s="374"/>
      <c r="J83" s="374"/>
      <c r="K83" s="374"/>
      <c r="L83" s="374"/>
      <c r="M83" s="374"/>
      <c r="N83" s="374"/>
      <c r="O83" s="374"/>
      <c r="P83" s="374"/>
      <c r="Q83" s="374"/>
      <c r="R83" s="374"/>
      <c r="S83" s="374"/>
      <c r="T83" s="374"/>
      <c r="U83" s="376"/>
      <c r="V83" s="376"/>
      <c r="W83" s="376"/>
      <c r="X83" s="376"/>
      <c r="Y83" s="376"/>
      <c r="Z83" s="376"/>
      <c r="AA83" s="376"/>
      <c r="AB83" s="376"/>
      <c r="AC83" s="376"/>
      <c r="AD83" s="376"/>
      <c r="AE83" s="376"/>
      <c r="AF83" s="376"/>
      <c r="AG83" s="376"/>
      <c r="AH83" s="376"/>
      <c r="AI83" s="376"/>
      <c r="AJ83" s="376"/>
      <c r="AK83" s="376"/>
      <c r="AL83" s="376"/>
      <c r="AM83" s="376"/>
    </row>
    <row r="84" spans="1:39" ht="14" x14ac:dyDescent="0.15">
      <c r="A84" s="374"/>
      <c r="B84" s="374"/>
      <c r="C84" s="374"/>
      <c r="D84" s="374"/>
      <c r="E84" s="374"/>
      <c r="F84" s="374"/>
      <c r="G84" s="374"/>
      <c r="H84" s="374"/>
      <c r="I84" s="374"/>
      <c r="J84" s="374"/>
      <c r="K84" s="374"/>
      <c r="L84" s="374"/>
      <c r="M84" s="374"/>
      <c r="N84" s="374"/>
      <c r="O84" s="374"/>
      <c r="P84" s="374"/>
      <c r="Q84" s="374"/>
      <c r="R84" s="374"/>
      <c r="S84" s="374"/>
      <c r="T84" s="374"/>
      <c r="U84" s="376"/>
      <c r="V84" s="376"/>
      <c r="W84" s="376"/>
      <c r="X84" s="376"/>
      <c r="Y84" s="376"/>
      <c r="Z84" s="376"/>
      <c r="AA84" s="376"/>
      <c r="AB84" s="376"/>
      <c r="AC84" s="376"/>
      <c r="AD84" s="376"/>
      <c r="AE84" s="376"/>
      <c r="AF84" s="376"/>
      <c r="AG84" s="376"/>
      <c r="AH84" s="376"/>
      <c r="AI84" s="376"/>
      <c r="AJ84" s="376"/>
      <c r="AK84" s="376"/>
      <c r="AL84" s="376"/>
      <c r="AM84" s="376"/>
    </row>
    <row r="85" spans="1:39" ht="14" x14ac:dyDescent="0.15">
      <c r="A85" s="374"/>
      <c r="B85" s="374"/>
      <c r="C85" s="374"/>
      <c r="D85" s="374"/>
      <c r="E85" s="374"/>
      <c r="F85" s="374"/>
      <c r="G85" s="374"/>
      <c r="H85" s="374"/>
      <c r="I85" s="374"/>
      <c r="J85" s="374"/>
      <c r="K85" s="374"/>
      <c r="L85" s="374"/>
      <c r="M85" s="374"/>
      <c r="N85" s="374"/>
      <c r="O85" s="374"/>
      <c r="P85" s="374"/>
      <c r="Q85" s="374"/>
      <c r="R85" s="374"/>
      <c r="S85" s="374"/>
      <c r="T85" s="374"/>
      <c r="U85" s="376"/>
      <c r="V85" s="376"/>
      <c r="W85" s="376"/>
      <c r="X85" s="376"/>
      <c r="Y85" s="376"/>
      <c r="Z85" s="376"/>
      <c r="AA85" s="376"/>
      <c r="AB85" s="376"/>
      <c r="AC85" s="376"/>
      <c r="AD85" s="376"/>
      <c r="AE85" s="376"/>
      <c r="AF85" s="376"/>
      <c r="AG85" s="376"/>
      <c r="AH85" s="376"/>
      <c r="AI85" s="376"/>
      <c r="AJ85" s="376"/>
      <c r="AK85" s="376"/>
      <c r="AL85" s="376"/>
      <c r="AM85" s="376"/>
    </row>
    <row r="86" spans="1:39" ht="14" x14ac:dyDescent="0.15">
      <c r="A86" s="374"/>
      <c r="B86" s="374"/>
      <c r="C86" s="374"/>
      <c r="D86" s="374"/>
      <c r="E86" s="374"/>
      <c r="F86" s="374"/>
      <c r="G86" s="374"/>
      <c r="H86" s="374"/>
      <c r="I86" s="374"/>
      <c r="J86" s="374"/>
      <c r="K86" s="374"/>
      <c r="L86" s="374"/>
      <c r="M86" s="374"/>
      <c r="N86" s="374"/>
      <c r="O86" s="374"/>
      <c r="P86" s="374"/>
      <c r="Q86" s="374"/>
      <c r="R86" s="374"/>
      <c r="S86" s="374"/>
      <c r="T86" s="374"/>
      <c r="U86" s="376"/>
      <c r="V86" s="376"/>
      <c r="W86" s="376"/>
      <c r="X86" s="376"/>
      <c r="Y86" s="376"/>
      <c r="Z86" s="376"/>
      <c r="AA86" s="376"/>
      <c r="AB86" s="376"/>
      <c r="AC86" s="376"/>
      <c r="AD86" s="376"/>
      <c r="AE86" s="376"/>
      <c r="AF86" s="376"/>
      <c r="AG86" s="376"/>
      <c r="AH86" s="376"/>
      <c r="AI86" s="376"/>
      <c r="AJ86" s="376"/>
      <c r="AK86" s="376"/>
      <c r="AL86" s="376"/>
      <c r="AM86" s="376"/>
    </row>
    <row r="87" spans="1:39" ht="14" x14ac:dyDescent="0.15">
      <c r="A87" s="374"/>
      <c r="B87" s="374"/>
      <c r="C87" s="374"/>
      <c r="D87" s="374"/>
      <c r="E87" s="374"/>
      <c r="F87" s="374"/>
      <c r="G87" s="374"/>
      <c r="H87" s="374"/>
      <c r="I87" s="374"/>
      <c r="J87" s="374"/>
      <c r="K87" s="374"/>
      <c r="L87" s="374"/>
      <c r="M87" s="374"/>
      <c r="N87" s="374"/>
      <c r="O87" s="374"/>
      <c r="P87" s="374"/>
      <c r="Q87" s="374"/>
      <c r="R87" s="374"/>
      <c r="S87" s="374"/>
      <c r="T87" s="374"/>
      <c r="U87" s="376"/>
      <c r="V87" s="376"/>
      <c r="W87" s="376"/>
      <c r="X87" s="376"/>
      <c r="Y87" s="376"/>
      <c r="Z87" s="376"/>
      <c r="AA87" s="376"/>
      <c r="AB87" s="376"/>
      <c r="AC87" s="376"/>
      <c r="AD87" s="376"/>
      <c r="AE87" s="376"/>
      <c r="AF87" s="376"/>
      <c r="AG87" s="376"/>
      <c r="AH87" s="376"/>
      <c r="AI87" s="376"/>
      <c r="AJ87" s="376"/>
      <c r="AK87" s="376"/>
      <c r="AL87" s="376"/>
      <c r="AM87" s="376"/>
    </row>
    <row r="88" spans="1:39" ht="14" x14ac:dyDescent="0.15">
      <c r="A88" s="374"/>
      <c r="B88" s="374"/>
      <c r="C88" s="374"/>
      <c r="D88" s="374"/>
      <c r="E88" s="374"/>
      <c r="F88" s="374"/>
      <c r="G88" s="374"/>
      <c r="H88" s="374"/>
      <c r="I88" s="374"/>
      <c r="J88" s="374"/>
      <c r="K88" s="374"/>
      <c r="L88" s="374"/>
      <c r="M88" s="374"/>
      <c r="N88" s="374"/>
      <c r="O88" s="374"/>
      <c r="P88" s="374"/>
      <c r="Q88" s="374"/>
      <c r="R88" s="374"/>
      <c r="S88" s="374"/>
      <c r="T88" s="374"/>
      <c r="U88" s="376"/>
      <c r="V88" s="376"/>
      <c r="W88" s="376"/>
      <c r="X88" s="376"/>
      <c r="Y88" s="376"/>
      <c r="Z88" s="376"/>
      <c r="AA88" s="376"/>
      <c r="AB88" s="376"/>
      <c r="AC88" s="376"/>
      <c r="AD88" s="376"/>
      <c r="AE88" s="376"/>
      <c r="AF88" s="376"/>
      <c r="AG88" s="376"/>
      <c r="AH88" s="376"/>
      <c r="AI88" s="376"/>
      <c r="AJ88" s="376"/>
      <c r="AK88" s="376"/>
      <c r="AL88" s="376"/>
      <c r="AM88" s="376"/>
    </row>
    <row r="89" spans="1:39" ht="14" x14ac:dyDescent="0.15">
      <c r="A89" s="374"/>
      <c r="B89" s="374"/>
      <c r="C89" s="374"/>
      <c r="D89" s="374"/>
      <c r="E89" s="374"/>
      <c r="F89" s="374"/>
      <c r="G89" s="374"/>
      <c r="H89" s="374"/>
      <c r="I89" s="374"/>
      <c r="J89" s="374"/>
      <c r="K89" s="374"/>
      <c r="L89" s="374"/>
      <c r="M89" s="374"/>
      <c r="N89" s="374"/>
      <c r="O89" s="374"/>
      <c r="P89" s="374"/>
      <c r="Q89" s="374"/>
      <c r="R89" s="374"/>
      <c r="S89" s="374"/>
      <c r="T89" s="374"/>
      <c r="U89" s="376"/>
      <c r="V89" s="376"/>
      <c r="W89" s="376"/>
      <c r="X89" s="376"/>
      <c r="Y89" s="376"/>
      <c r="Z89" s="376"/>
      <c r="AA89" s="376"/>
      <c r="AB89" s="376"/>
      <c r="AC89" s="376"/>
      <c r="AD89" s="376"/>
      <c r="AE89" s="376"/>
      <c r="AF89" s="376"/>
      <c r="AG89" s="376"/>
      <c r="AH89" s="376"/>
      <c r="AI89" s="376"/>
      <c r="AJ89" s="376"/>
      <c r="AK89" s="376"/>
      <c r="AL89" s="376"/>
      <c r="AM89" s="376"/>
    </row>
    <row r="90" spans="1:39" ht="14" x14ac:dyDescent="0.15">
      <c r="A90" s="374"/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374"/>
      <c r="P90" s="374"/>
      <c r="Q90" s="374"/>
      <c r="R90" s="374"/>
      <c r="S90" s="374"/>
      <c r="T90" s="374"/>
      <c r="U90" s="376"/>
      <c r="V90" s="376"/>
      <c r="W90" s="376"/>
      <c r="X90" s="376"/>
      <c r="Y90" s="376"/>
      <c r="Z90" s="376"/>
      <c r="AA90" s="376"/>
      <c r="AB90" s="376"/>
      <c r="AC90" s="376"/>
      <c r="AD90" s="376"/>
      <c r="AE90" s="376"/>
      <c r="AF90" s="376"/>
      <c r="AG90" s="376"/>
      <c r="AH90" s="376"/>
      <c r="AI90" s="376"/>
      <c r="AJ90" s="376"/>
      <c r="AK90" s="376"/>
      <c r="AL90" s="376"/>
      <c r="AM90" s="376"/>
    </row>
    <row r="91" spans="1:39" ht="14" x14ac:dyDescent="0.15">
      <c r="A91" s="374"/>
      <c r="B91" s="374"/>
      <c r="C91" s="374"/>
      <c r="D91" s="374"/>
      <c r="E91" s="374"/>
      <c r="F91" s="374"/>
      <c r="G91" s="374"/>
      <c r="H91" s="374"/>
      <c r="I91" s="374"/>
      <c r="J91" s="374"/>
      <c r="K91" s="374"/>
      <c r="L91" s="374"/>
      <c r="M91" s="374"/>
      <c r="N91" s="374"/>
      <c r="O91" s="374"/>
      <c r="P91" s="374"/>
      <c r="Q91" s="374"/>
      <c r="R91" s="374"/>
      <c r="S91" s="374"/>
      <c r="T91" s="374"/>
      <c r="U91" s="376"/>
      <c r="V91" s="376"/>
      <c r="W91" s="376"/>
      <c r="X91" s="376"/>
      <c r="Y91" s="376"/>
      <c r="Z91" s="376"/>
      <c r="AA91" s="376"/>
      <c r="AB91" s="376"/>
      <c r="AC91" s="376"/>
      <c r="AD91" s="376"/>
      <c r="AE91" s="376"/>
      <c r="AF91" s="376"/>
      <c r="AG91" s="376"/>
      <c r="AH91" s="376"/>
      <c r="AI91" s="376"/>
      <c r="AJ91" s="376"/>
      <c r="AK91" s="376"/>
      <c r="AL91" s="376"/>
      <c r="AM91" s="376"/>
    </row>
    <row r="92" spans="1:39" ht="14" x14ac:dyDescent="0.15">
      <c r="A92" s="374"/>
      <c r="B92" s="374"/>
      <c r="C92" s="374"/>
      <c r="D92" s="374"/>
      <c r="E92" s="374"/>
      <c r="F92" s="374"/>
      <c r="G92" s="374"/>
      <c r="H92" s="374"/>
      <c r="I92" s="374"/>
      <c r="J92" s="374"/>
      <c r="K92" s="374"/>
      <c r="L92" s="374"/>
      <c r="M92" s="374"/>
      <c r="N92" s="374"/>
      <c r="O92" s="374"/>
      <c r="P92" s="374"/>
      <c r="Q92" s="374"/>
      <c r="R92" s="374"/>
      <c r="S92" s="374"/>
      <c r="T92" s="374"/>
      <c r="U92" s="376"/>
      <c r="V92" s="376"/>
      <c r="W92" s="376"/>
      <c r="X92" s="376"/>
      <c r="Y92" s="376"/>
      <c r="Z92" s="376"/>
      <c r="AA92" s="376"/>
      <c r="AB92" s="376"/>
      <c r="AC92" s="376"/>
      <c r="AD92" s="376"/>
      <c r="AE92" s="376"/>
      <c r="AF92" s="376"/>
      <c r="AG92" s="376"/>
      <c r="AH92" s="376"/>
      <c r="AI92" s="376"/>
      <c r="AJ92" s="376"/>
      <c r="AK92" s="376"/>
      <c r="AL92" s="376"/>
      <c r="AM92" s="376"/>
    </row>
    <row r="93" spans="1:39" ht="14" x14ac:dyDescent="0.15">
      <c r="A93" s="374"/>
      <c r="B93" s="374"/>
      <c r="C93" s="374"/>
      <c r="D93" s="374"/>
      <c r="E93" s="374"/>
      <c r="F93" s="374"/>
      <c r="G93" s="374"/>
      <c r="H93" s="374"/>
      <c r="I93" s="374"/>
      <c r="J93" s="374"/>
      <c r="K93" s="374"/>
      <c r="L93" s="374"/>
      <c r="M93" s="374"/>
      <c r="N93" s="374"/>
      <c r="O93" s="374"/>
      <c r="P93" s="374"/>
      <c r="Q93" s="374"/>
      <c r="R93" s="374"/>
      <c r="S93" s="374"/>
      <c r="T93" s="374"/>
      <c r="U93" s="376"/>
      <c r="V93" s="376"/>
      <c r="W93" s="376"/>
      <c r="X93" s="376"/>
      <c r="Y93" s="376"/>
      <c r="Z93" s="376"/>
      <c r="AA93" s="376"/>
      <c r="AB93" s="376"/>
      <c r="AC93" s="376"/>
      <c r="AD93" s="376"/>
      <c r="AE93" s="376"/>
      <c r="AF93" s="376"/>
      <c r="AG93" s="376"/>
      <c r="AH93" s="376"/>
      <c r="AI93" s="376"/>
      <c r="AJ93" s="376"/>
      <c r="AK93" s="376"/>
      <c r="AL93" s="376"/>
      <c r="AM93" s="376"/>
    </row>
    <row r="94" spans="1:39" ht="14" x14ac:dyDescent="0.15">
      <c r="A94" s="374"/>
      <c r="B94" s="374"/>
      <c r="C94" s="374"/>
      <c r="D94" s="374"/>
      <c r="E94" s="374"/>
      <c r="F94" s="374"/>
      <c r="G94" s="374"/>
      <c r="H94" s="374"/>
      <c r="I94" s="374"/>
      <c r="J94" s="374"/>
      <c r="K94" s="374"/>
      <c r="L94" s="374"/>
      <c r="M94" s="374"/>
      <c r="N94" s="374"/>
      <c r="O94" s="374"/>
      <c r="P94" s="374"/>
      <c r="Q94" s="374"/>
      <c r="R94" s="374"/>
      <c r="S94" s="374"/>
      <c r="T94" s="374"/>
      <c r="U94" s="376"/>
      <c r="V94" s="376"/>
      <c r="W94" s="376"/>
      <c r="X94" s="376"/>
      <c r="Y94" s="376"/>
      <c r="Z94" s="376"/>
      <c r="AA94" s="376"/>
      <c r="AB94" s="376"/>
      <c r="AC94" s="376"/>
      <c r="AD94" s="376"/>
      <c r="AE94" s="376"/>
      <c r="AF94" s="376"/>
      <c r="AG94" s="376"/>
      <c r="AH94" s="376"/>
      <c r="AI94" s="376"/>
      <c r="AJ94" s="376"/>
      <c r="AK94" s="376"/>
      <c r="AL94" s="376"/>
      <c r="AM94" s="376"/>
    </row>
    <row r="95" spans="1:39" ht="14" x14ac:dyDescent="0.15">
      <c r="A95" s="374"/>
      <c r="B95" s="374"/>
      <c r="C95" s="374"/>
      <c r="D95" s="374"/>
      <c r="E95" s="374"/>
      <c r="F95" s="374"/>
      <c r="G95" s="374"/>
      <c r="H95" s="374"/>
      <c r="I95" s="374"/>
      <c r="J95" s="374"/>
      <c r="K95" s="374"/>
      <c r="L95" s="374"/>
      <c r="M95" s="374"/>
      <c r="N95" s="374"/>
      <c r="O95" s="374"/>
      <c r="P95" s="374"/>
      <c r="Q95" s="374"/>
      <c r="R95" s="374"/>
      <c r="S95" s="374"/>
      <c r="T95" s="374"/>
      <c r="U95" s="376"/>
      <c r="V95" s="376"/>
      <c r="W95" s="376"/>
      <c r="X95" s="376"/>
      <c r="Y95" s="376"/>
      <c r="Z95" s="376"/>
      <c r="AA95" s="376"/>
      <c r="AB95" s="376"/>
      <c r="AC95" s="376"/>
      <c r="AD95" s="376"/>
      <c r="AE95" s="376"/>
      <c r="AF95" s="376"/>
      <c r="AG95" s="376"/>
      <c r="AH95" s="376"/>
      <c r="AI95" s="376"/>
      <c r="AJ95" s="376"/>
      <c r="AK95" s="376"/>
      <c r="AL95" s="376"/>
      <c r="AM95" s="376"/>
    </row>
    <row r="96" spans="1:39" ht="14" x14ac:dyDescent="0.15">
      <c r="A96" s="374"/>
      <c r="B96" s="374"/>
      <c r="C96" s="374"/>
      <c r="D96" s="374"/>
      <c r="E96" s="374"/>
      <c r="F96" s="374"/>
      <c r="G96" s="374"/>
      <c r="H96" s="374"/>
      <c r="I96" s="374"/>
      <c r="J96" s="374"/>
      <c r="K96" s="374"/>
      <c r="L96" s="374"/>
      <c r="M96" s="374"/>
      <c r="N96" s="374"/>
      <c r="O96" s="374"/>
      <c r="P96" s="374"/>
      <c r="Q96" s="374"/>
      <c r="R96" s="374"/>
      <c r="S96" s="374"/>
      <c r="T96" s="374"/>
      <c r="U96" s="376"/>
      <c r="V96" s="376"/>
      <c r="W96" s="376"/>
      <c r="X96" s="376"/>
      <c r="Y96" s="376"/>
      <c r="Z96" s="376"/>
      <c r="AA96" s="376"/>
      <c r="AB96" s="376"/>
      <c r="AC96" s="376"/>
      <c r="AD96" s="376"/>
      <c r="AE96" s="376"/>
      <c r="AF96" s="376"/>
      <c r="AG96" s="376"/>
      <c r="AH96" s="376"/>
      <c r="AI96" s="376"/>
      <c r="AJ96" s="376"/>
      <c r="AK96" s="376"/>
      <c r="AL96" s="376"/>
      <c r="AM96" s="376"/>
    </row>
    <row r="97" spans="1:39" ht="14" x14ac:dyDescent="0.15">
      <c r="A97" s="374"/>
      <c r="B97" s="374"/>
      <c r="C97" s="374"/>
      <c r="D97" s="374"/>
      <c r="E97" s="374"/>
      <c r="F97" s="374"/>
      <c r="G97" s="374"/>
      <c r="H97" s="374"/>
      <c r="I97" s="374"/>
      <c r="J97" s="374"/>
      <c r="K97" s="374"/>
      <c r="L97" s="374"/>
      <c r="M97" s="374"/>
      <c r="N97" s="374"/>
      <c r="O97" s="374"/>
      <c r="P97" s="374"/>
      <c r="Q97" s="374"/>
      <c r="R97" s="374"/>
      <c r="S97" s="374"/>
      <c r="T97" s="374"/>
      <c r="U97" s="376"/>
      <c r="V97" s="376"/>
      <c r="W97" s="376"/>
      <c r="X97" s="376"/>
      <c r="Y97" s="376"/>
      <c r="Z97" s="376"/>
      <c r="AA97" s="376"/>
      <c r="AB97" s="376"/>
      <c r="AC97" s="376"/>
      <c r="AD97" s="376"/>
      <c r="AE97" s="376"/>
      <c r="AF97" s="376"/>
      <c r="AG97" s="376"/>
      <c r="AH97" s="376"/>
      <c r="AI97" s="376"/>
      <c r="AJ97" s="376"/>
      <c r="AK97" s="376"/>
      <c r="AL97" s="376"/>
      <c r="AM97" s="376"/>
    </row>
    <row r="98" spans="1:39" ht="14" x14ac:dyDescent="0.15">
      <c r="A98" s="374"/>
      <c r="B98" s="374"/>
      <c r="C98" s="374"/>
      <c r="D98" s="374"/>
      <c r="E98" s="374"/>
      <c r="F98" s="374"/>
      <c r="G98" s="374"/>
      <c r="H98" s="374"/>
      <c r="I98" s="374"/>
      <c r="J98" s="374"/>
      <c r="K98" s="374"/>
      <c r="L98" s="374"/>
      <c r="M98" s="374"/>
      <c r="N98" s="374"/>
      <c r="O98" s="374"/>
      <c r="P98" s="374"/>
      <c r="Q98" s="374"/>
      <c r="R98" s="374"/>
      <c r="S98" s="374"/>
      <c r="T98" s="374"/>
      <c r="U98" s="376"/>
      <c r="V98" s="376"/>
      <c r="W98" s="376"/>
      <c r="X98" s="376"/>
      <c r="Y98" s="376"/>
      <c r="Z98" s="376"/>
      <c r="AA98" s="376"/>
      <c r="AB98" s="376"/>
      <c r="AC98" s="376"/>
      <c r="AD98" s="376"/>
      <c r="AE98" s="376"/>
      <c r="AF98" s="376"/>
      <c r="AG98" s="376"/>
      <c r="AH98" s="376"/>
      <c r="AI98" s="376"/>
      <c r="AJ98" s="376"/>
      <c r="AK98" s="376"/>
      <c r="AL98" s="376"/>
      <c r="AM98" s="376"/>
    </row>
    <row r="99" spans="1:39" ht="14" x14ac:dyDescent="0.15">
      <c r="A99" s="374"/>
      <c r="B99" s="374"/>
      <c r="C99" s="374"/>
      <c r="D99" s="374"/>
      <c r="E99" s="374"/>
      <c r="F99" s="374"/>
      <c r="G99" s="374"/>
      <c r="H99" s="374"/>
      <c r="I99" s="374"/>
      <c r="J99" s="374"/>
      <c r="K99" s="374"/>
      <c r="L99" s="374"/>
      <c r="M99" s="374"/>
      <c r="N99" s="374"/>
      <c r="O99" s="374"/>
      <c r="P99" s="374"/>
      <c r="Q99" s="374"/>
      <c r="R99" s="374"/>
      <c r="S99" s="374"/>
      <c r="T99" s="374"/>
      <c r="U99" s="376"/>
      <c r="V99" s="376"/>
      <c r="W99" s="376"/>
      <c r="X99" s="376"/>
      <c r="Y99" s="376"/>
      <c r="Z99" s="376"/>
      <c r="AA99" s="376"/>
      <c r="AB99" s="376"/>
      <c r="AC99" s="376"/>
      <c r="AD99" s="376"/>
      <c r="AE99" s="376"/>
      <c r="AF99" s="376"/>
      <c r="AG99" s="376"/>
      <c r="AH99" s="376"/>
      <c r="AI99" s="376"/>
      <c r="AJ99" s="376"/>
      <c r="AK99" s="376"/>
      <c r="AL99" s="376"/>
      <c r="AM99" s="376"/>
    </row>
    <row r="100" spans="1:39" ht="14" x14ac:dyDescent="0.15">
      <c r="A100" s="374"/>
      <c r="B100" s="374"/>
      <c r="C100" s="374"/>
      <c r="D100" s="374"/>
      <c r="E100" s="374"/>
      <c r="F100" s="374"/>
      <c r="G100" s="374"/>
      <c r="H100" s="374"/>
      <c r="I100" s="374"/>
      <c r="J100" s="374"/>
      <c r="K100" s="374"/>
      <c r="L100" s="374"/>
      <c r="M100" s="374"/>
      <c r="N100" s="374"/>
      <c r="O100" s="374"/>
      <c r="P100" s="374"/>
      <c r="Q100" s="374"/>
      <c r="R100" s="374"/>
      <c r="S100" s="374"/>
      <c r="T100" s="374"/>
      <c r="U100" s="376"/>
      <c r="V100" s="376"/>
      <c r="W100" s="376"/>
      <c r="X100" s="376"/>
      <c r="Y100" s="376"/>
      <c r="Z100" s="376"/>
      <c r="AA100" s="376"/>
      <c r="AB100" s="376"/>
      <c r="AC100" s="376"/>
      <c r="AD100" s="376"/>
      <c r="AE100" s="376"/>
      <c r="AF100" s="376"/>
      <c r="AG100" s="376"/>
      <c r="AH100" s="376"/>
      <c r="AI100" s="376"/>
      <c r="AJ100" s="376"/>
      <c r="AK100" s="376"/>
      <c r="AL100" s="376"/>
      <c r="AM100" s="376"/>
    </row>
    <row r="101" spans="1:39" ht="14" x14ac:dyDescent="0.15">
      <c r="A101" s="374"/>
      <c r="B101" s="374"/>
      <c r="C101" s="374"/>
      <c r="D101" s="374"/>
      <c r="E101" s="374"/>
      <c r="F101" s="374"/>
      <c r="G101" s="374"/>
      <c r="H101" s="374"/>
      <c r="I101" s="374"/>
      <c r="J101" s="374"/>
      <c r="K101" s="374"/>
      <c r="L101" s="374"/>
      <c r="M101" s="374"/>
      <c r="N101" s="374"/>
      <c r="O101" s="374"/>
      <c r="P101" s="374"/>
      <c r="Q101" s="374"/>
      <c r="R101" s="374"/>
      <c r="S101" s="374"/>
      <c r="T101" s="374"/>
      <c r="U101" s="376"/>
      <c r="V101" s="376"/>
      <c r="W101" s="376"/>
      <c r="X101" s="376"/>
      <c r="Y101" s="376"/>
      <c r="Z101" s="376"/>
      <c r="AA101" s="376"/>
      <c r="AB101" s="376"/>
      <c r="AC101" s="376"/>
      <c r="AD101" s="376"/>
      <c r="AE101" s="376"/>
      <c r="AF101" s="376"/>
      <c r="AG101" s="376"/>
      <c r="AH101" s="376"/>
      <c r="AI101" s="376"/>
      <c r="AJ101" s="376"/>
      <c r="AK101" s="376"/>
      <c r="AL101" s="376"/>
      <c r="AM101" s="376"/>
    </row>
    <row r="102" spans="1:39" ht="14" x14ac:dyDescent="0.15">
      <c r="A102" s="374"/>
      <c r="B102" s="374"/>
      <c r="C102" s="374"/>
      <c r="D102" s="374"/>
      <c r="E102" s="374"/>
      <c r="F102" s="374"/>
      <c r="G102" s="374"/>
      <c r="H102" s="374"/>
      <c r="I102" s="374"/>
      <c r="J102" s="374"/>
      <c r="K102" s="374"/>
      <c r="L102" s="374"/>
      <c r="M102" s="374"/>
      <c r="N102" s="374"/>
      <c r="O102" s="374"/>
      <c r="P102" s="374"/>
      <c r="Q102" s="374"/>
      <c r="R102" s="374"/>
      <c r="S102" s="374"/>
      <c r="T102" s="374"/>
      <c r="U102" s="376"/>
      <c r="V102" s="376"/>
      <c r="W102" s="376"/>
      <c r="X102" s="376"/>
      <c r="Y102" s="376"/>
      <c r="Z102" s="376"/>
      <c r="AA102" s="376"/>
      <c r="AB102" s="376"/>
      <c r="AC102" s="376"/>
      <c r="AD102" s="376"/>
      <c r="AE102" s="376"/>
      <c r="AF102" s="376"/>
      <c r="AG102" s="376"/>
      <c r="AH102" s="376"/>
      <c r="AI102" s="376"/>
      <c r="AJ102" s="376"/>
      <c r="AK102" s="376"/>
      <c r="AL102" s="376"/>
      <c r="AM102" s="376"/>
    </row>
    <row r="103" spans="1:39" ht="14" x14ac:dyDescent="0.15">
      <c r="A103" s="374"/>
      <c r="B103" s="374"/>
      <c r="C103" s="374"/>
      <c r="D103" s="374"/>
      <c r="E103" s="374"/>
      <c r="F103" s="374"/>
      <c r="G103" s="374"/>
      <c r="H103" s="374"/>
      <c r="I103" s="374"/>
      <c r="J103" s="374"/>
      <c r="K103" s="374"/>
      <c r="L103" s="374"/>
      <c r="M103" s="374"/>
      <c r="N103" s="374"/>
      <c r="O103" s="374"/>
      <c r="P103" s="374"/>
      <c r="Q103" s="374"/>
      <c r="R103" s="374"/>
      <c r="S103" s="374"/>
      <c r="T103" s="374"/>
      <c r="U103" s="376"/>
      <c r="V103" s="376"/>
      <c r="W103" s="376"/>
      <c r="X103" s="376"/>
      <c r="Y103" s="376"/>
      <c r="Z103" s="376"/>
      <c r="AA103" s="376"/>
      <c r="AB103" s="376"/>
      <c r="AC103" s="376"/>
      <c r="AD103" s="376"/>
      <c r="AE103" s="376"/>
      <c r="AF103" s="376"/>
      <c r="AG103" s="376"/>
      <c r="AH103" s="376"/>
      <c r="AI103" s="376"/>
      <c r="AJ103" s="376"/>
      <c r="AK103" s="376"/>
      <c r="AL103" s="376"/>
      <c r="AM103" s="376"/>
    </row>
    <row r="104" spans="1:39" ht="14" x14ac:dyDescent="0.15">
      <c r="A104" s="374"/>
      <c r="B104" s="374"/>
      <c r="C104" s="374"/>
      <c r="D104" s="374"/>
      <c r="E104" s="374"/>
      <c r="F104" s="374"/>
      <c r="G104" s="374"/>
      <c r="H104" s="374"/>
      <c r="I104" s="374"/>
      <c r="J104" s="374"/>
      <c r="K104" s="374"/>
      <c r="L104" s="374"/>
      <c r="M104" s="374"/>
      <c r="N104" s="374"/>
      <c r="O104" s="374"/>
      <c r="P104" s="374"/>
      <c r="Q104" s="374"/>
      <c r="R104" s="374"/>
      <c r="S104" s="374"/>
      <c r="T104" s="374"/>
      <c r="U104" s="376"/>
      <c r="V104" s="376"/>
      <c r="W104" s="376"/>
      <c r="X104" s="376"/>
      <c r="Y104" s="376"/>
      <c r="Z104" s="376"/>
      <c r="AA104" s="376"/>
      <c r="AB104" s="376"/>
      <c r="AC104" s="376"/>
      <c r="AD104" s="376"/>
      <c r="AE104" s="376"/>
      <c r="AF104" s="376"/>
      <c r="AG104" s="376"/>
      <c r="AH104" s="376"/>
      <c r="AI104" s="376"/>
      <c r="AJ104" s="376"/>
      <c r="AK104" s="376"/>
      <c r="AL104" s="376"/>
      <c r="AM104" s="376"/>
    </row>
    <row r="105" spans="1:39" ht="14" x14ac:dyDescent="0.15">
      <c r="A105" s="374"/>
      <c r="B105" s="374"/>
      <c r="C105" s="374"/>
      <c r="D105" s="374"/>
      <c r="E105" s="374"/>
      <c r="F105" s="374"/>
      <c r="G105" s="374"/>
      <c r="H105" s="374"/>
      <c r="I105" s="374"/>
      <c r="J105" s="374"/>
      <c r="K105" s="374"/>
      <c r="L105" s="374"/>
      <c r="M105" s="374"/>
      <c r="N105" s="374"/>
      <c r="O105" s="374"/>
      <c r="P105" s="374"/>
      <c r="Q105" s="374"/>
      <c r="R105" s="374"/>
      <c r="S105" s="374"/>
      <c r="T105" s="374"/>
      <c r="U105" s="376"/>
      <c r="V105" s="376"/>
      <c r="W105" s="376"/>
      <c r="X105" s="376"/>
      <c r="Y105" s="376"/>
      <c r="Z105" s="376"/>
      <c r="AA105" s="376"/>
      <c r="AB105" s="376"/>
      <c r="AC105" s="376"/>
      <c r="AD105" s="376"/>
      <c r="AE105" s="376"/>
      <c r="AF105" s="376"/>
      <c r="AG105" s="376"/>
      <c r="AH105" s="376"/>
      <c r="AI105" s="376"/>
      <c r="AJ105" s="376"/>
      <c r="AK105" s="376"/>
      <c r="AL105" s="376"/>
      <c r="AM105" s="376"/>
    </row>
    <row r="106" spans="1:39" ht="14" x14ac:dyDescent="0.15">
      <c r="A106" s="374"/>
      <c r="B106" s="374"/>
      <c r="C106" s="374"/>
      <c r="D106" s="374"/>
      <c r="E106" s="374"/>
      <c r="F106" s="374"/>
      <c r="G106" s="374"/>
      <c r="H106" s="374"/>
      <c r="I106" s="374"/>
      <c r="J106" s="374"/>
      <c r="K106" s="374"/>
      <c r="L106" s="374"/>
      <c r="M106" s="374"/>
      <c r="N106" s="374"/>
      <c r="O106" s="374"/>
      <c r="P106" s="374"/>
      <c r="Q106" s="374"/>
      <c r="R106" s="374"/>
      <c r="S106" s="374"/>
      <c r="T106" s="374"/>
      <c r="U106" s="376"/>
      <c r="V106" s="376"/>
      <c r="W106" s="376"/>
      <c r="X106" s="376"/>
      <c r="Y106" s="376"/>
      <c r="Z106" s="376"/>
      <c r="AA106" s="376"/>
      <c r="AB106" s="376"/>
      <c r="AC106" s="376"/>
      <c r="AD106" s="376"/>
      <c r="AE106" s="376"/>
      <c r="AF106" s="376"/>
      <c r="AG106" s="376"/>
      <c r="AH106" s="376"/>
      <c r="AI106" s="376"/>
      <c r="AJ106" s="376"/>
      <c r="AK106" s="376"/>
      <c r="AL106" s="376"/>
      <c r="AM106" s="376"/>
    </row>
  </sheetData>
  <sheetProtection algorithmName="SHA-512" hashValue="VF5z3VwS+I2PWlvqwcV5YFMRzT7tkjfopArbNMjSjF8pKLo/ygdwtR0Vw6pbM0VJ3ReIt6kjbkyX85WEdL/jAw==" saltValue="RajaTu5ehZquYhimKU2Vg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41D8E-4A4A-F847-B815-9D17E5804F46}">
  <sheetPr codeName="Sheet4">
    <tabColor theme="4" tint="0.39997558519241921"/>
  </sheetPr>
  <dimension ref="A1:AY349"/>
  <sheetViews>
    <sheetView zoomScaleNormal="100" zoomScalePageLayoutView="120" workbookViewId="0">
      <selection activeCell="A58" sqref="A58:V58"/>
    </sheetView>
  </sheetViews>
  <sheetFormatPr baseColWidth="10" defaultRowHeight="14" x14ac:dyDescent="0.15"/>
  <cols>
    <col min="1" max="1" width="20.33203125" style="204" customWidth="1"/>
    <col min="2" max="2" width="22.6640625" style="204" bestFit="1" customWidth="1"/>
    <col min="3" max="7" width="12.1640625" style="204" customWidth="1"/>
    <col min="8" max="9" width="12.1640625" style="204" hidden="1" customWidth="1"/>
    <col min="10" max="14" width="12.1640625" style="204" customWidth="1"/>
    <col min="15" max="18" width="12.1640625" style="204" hidden="1" customWidth="1"/>
    <col min="19" max="22" width="12.1640625" style="204" customWidth="1"/>
    <col min="23" max="51" width="7.5" style="204" customWidth="1"/>
    <col min="52" max="16384" width="10.83203125" style="204"/>
  </cols>
  <sheetData>
    <row r="1" spans="1:51" x14ac:dyDescent="0.15">
      <c r="A1" s="204" t="s">
        <v>270</v>
      </c>
    </row>
    <row r="2" spans="1:51" x14ac:dyDescent="0.15">
      <c r="A2" s="206" t="s">
        <v>221</v>
      </c>
    </row>
    <row r="3" spans="1:51" ht="15" thickBot="1" x14ac:dyDescent="0.2"/>
    <row r="4" spans="1:51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</row>
    <row r="5" spans="1:51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</row>
    <row r="6" spans="1:51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</row>
    <row r="7" spans="1:5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125" t="s">
        <v>574</v>
      </c>
      <c r="R7" s="125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</row>
    <row r="8" spans="1:51" x14ac:dyDescent="0.15">
      <c r="A8" s="208" t="str">
        <f>'SEQ Oct 2019'!K2</f>
        <v>AGL</v>
      </c>
      <c r="B8" s="94" t="str">
        <f>'SEQ Oct 2019'!L2</f>
        <v>Business Essentials</v>
      </c>
      <c r="C8" s="209">
        <f>IF('SEQ Oct 2019'!BP2=0,91*'SEQ Oct 2019'!M2/100,(91*'SEQ Oct 2019'!M2/100)+'SEQ Oct 2019'!BP2/4)</f>
        <v>103.7151818181818</v>
      </c>
      <c r="D8" s="210">
        <f>IF('SEQ Oct 2019'!O2="",$C$5*'SEQ Oct 2019'!N2/100,IF($C$5&gt;='SEQ Oct 2019'!P2,('SEQ Oct 2019'!P2*'SEQ Oct 2019'!N2/100),($C$5*'SEQ Oct 2019'!N2/100)))</f>
        <v>1086.8181818181818</v>
      </c>
      <c r="E8" s="210">
        <f>IF(AND('SEQ Oct 2019'!P2&gt;0,'SEQ Oct 2019'!R2&gt;0),IF($C$5&lt;'SEQ Oct 2019'!P2,0,IF($C$5&lt;=('SEQ Oct 2019'!R2+'SEQ Oct 2019'!P2),(($C$5-'SEQ Oct 2019'!P2)*'SEQ Oct 2019'!Q2/100),(('SEQ Oct 2019'!R2)*'SEQ Oct 2019'!Q2/100))),0)</f>
        <v>0</v>
      </c>
      <c r="F8" s="210">
        <f>IF(AND('SEQ Oct 2019'!R2&gt;0,'SEQ Oct 2019'!T2&gt;0),IF(($C$5&lt;'SEQ Oct 2019'!T2),(0),($C$5-'SEQ Oct 2019'!T2)*'SEQ Oct 2019'!U2/100),IF(AND('SEQ Oct 2019'!R2&gt;0,'SEQ Oct 2019'!T2=""),IF(($C$5&lt;'SEQ Oct 2019'!R2+'SEQ Oct 2019'!P2),(0),(($C$5-('SEQ Oct 2019'!R2+'SEQ Oct 2019'!P2))*'SEQ Oct 2019'!S2/100)),IF(AND('SEQ Oct 2019'!P2&gt;0,'SEQ Oct 2019'!R2=""&gt;0),IF(($C$5&lt;'SEQ Oct 2019'!P2),(0),($C$5-'SEQ Oct 2019'!P2)*'SEQ Oct 2019'!Q2/100),0)))</f>
        <v>0</v>
      </c>
      <c r="G8" s="233">
        <f>SUM(C8:F8)</f>
        <v>1190.5333636363634</v>
      </c>
      <c r="H8" s="229">
        <f t="shared" ref="H8:H25" si="0">(G8-C8)*4</f>
        <v>4347.2727272727261</v>
      </c>
      <c r="I8" s="229">
        <f t="shared" ref="I8:I25" si="1">G8*4</f>
        <v>4762.1334545454538</v>
      </c>
      <c r="J8" s="136">
        <f>I8*1.1</f>
        <v>5238.3467999999993</v>
      </c>
      <c r="K8" s="211">
        <f>'SEQ Oct 2019'!BB2</f>
        <v>0</v>
      </c>
      <c r="L8" s="211">
        <f>'SEQ Oct 2019'!BC2</f>
        <v>0</v>
      </c>
      <c r="M8" s="211">
        <f>'SEQ Oct 2019'!BD2</f>
        <v>0</v>
      </c>
      <c r="N8" s="211">
        <f>'SEQ Oct 2019'!BE2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5" si="2">IF(OR(A8="Origin Energy",A8="Red Energy",A8="Powershop"),"Inclusive","Exclusive")</f>
        <v>Exclusive</v>
      </c>
      <c r="Q8" s="23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4762.1334545454538</v>
      </c>
      <c r="R8" s="23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4762.1334545454538</v>
      </c>
      <c r="S8" s="236">
        <f>Q8*1.1</f>
        <v>5238.3467999999993</v>
      </c>
      <c r="T8" s="136">
        <f>R8*1.1</f>
        <v>5238.3467999999993</v>
      </c>
      <c r="U8" s="212">
        <f>'SEQ Oct 2019'!BL2</f>
        <v>0</v>
      </c>
      <c r="V8" s="213" t="str">
        <f>'SEQ Oct 2019'!BM2</f>
        <v>n</v>
      </c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</row>
    <row r="9" spans="1:51" x14ac:dyDescent="0.15">
      <c r="A9" s="131" t="str">
        <f>'SEQ Oct 2019'!K3</f>
        <v>Click Energy</v>
      </c>
      <c r="B9" s="132" t="str">
        <f>'SEQ Oct 2019'!L3</f>
        <v>Click Business Start</v>
      </c>
      <c r="C9" s="133">
        <f>IF('SEQ Oct 2019'!BP3=0,91*'SEQ Oct 2019'!M3/100,(91*'SEQ Oct 2019'!M3/100)+'SEQ Oct 2019'!BP3/4)</f>
        <v>115.65272727272728</v>
      </c>
      <c r="D9" s="134">
        <f>IF('SEQ Oct 2019'!O3="",$C$5*'SEQ Oct 2019'!N3/100,IF($C$5&gt;='SEQ Oct 2019'!P3,('SEQ Oct 2019'!P3*'SEQ Oct 2019'!N3/100),($C$5*'SEQ Oct 2019'!N3/100)))</f>
        <v>1102.7272727272727</v>
      </c>
      <c r="E9" s="134">
        <f>IF(AND('SEQ Oct 2019'!P3&gt;0,'SEQ Oct 2019'!R3&gt;0),IF($C$5&lt;'SEQ Oct 2019'!P3,0,IF($C$5&lt;=('SEQ Oct 2019'!R3+'SEQ Oct 2019'!P3),(($C$5-'SEQ Oct 2019'!P3)*'SEQ Oct 2019'!Q3/100),(('SEQ Oct 2019'!R3)*'SEQ Oct 2019'!Q3/100))),0)</f>
        <v>0</v>
      </c>
      <c r="F9" s="134">
        <f>IF(AND('SEQ Oct 2019'!R3&gt;0,'SEQ Oct 2019'!T3&gt;0),IF(($C$5&lt;'SEQ Oct 2019'!T3),(0),($C$5-'SEQ Oct 2019'!T3)*'SEQ Oct 2019'!U3/100),IF(AND('SEQ Oct 2019'!R3&gt;0,'SEQ Oct 2019'!T3=""),IF(($C$5&lt;'SEQ Oct 2019'!R3+'SEQ Oct 2019'!P3),(0),(($C$5-('SEQ Oct 2019'!R3+'SEQ Oct 2019'!P3))*'SEQ Oct 2019'!S3/100)),IF(AND('SEQ Oct 2019'!P3&gt;0,'SEQ Oct 2019'!R3=""&gt;0),IF(($C$5&lt;'SEQ Oct 2019'!P3),(0),($C$5-'SEQ Oct 2019'!P3)*'SEQ Oct 2019'!Q3/100),0)))</f>
        <v>0</v>
      </c>
      <c r="G9" s="232">
        <f t="shared" ref="G9:G25" si="3">SUM(C9:F9)</f>
        <v>1218.3800000000001</v>
      </c>
      <c r="H9" s="229">
        <f t="shared" si="0"/>
        <v>4410.909090909091</v>
      </c>
      <c r="I9" s="229">
        <f t="shared" si="1"/>
        <v>4873.5200000000004</v>
      </c>
      <c r="J9" s="136">
        <f t="shared" ref="J9:J25" si="4">I9*1.1</f>
        <v>5360.8720000000012</v>
      </c>
      <c r="K9" s="137">
        <f>'SEQ Oct 2019'!BB3</f>
        <v>0</v>
      </c>
      <c r="L9" s="137">
        <f>'SEQ Oct 2019'!BC3</f>
        <v>0</v>
      </c>
      <c r="M9" s="137">
        <f>'SEQ Oct 2019'!BD3</f>
        <v>0</v>
      </c>
      <c r="N9" s="137">
        <f>'SEQ Oct 2019'!BE3</f>
        <v>0</v>
      </c>
      <c r="O9" s="144" t="str">
        <f t="shared" ref="O9:O25" si="5">IF(SUM(K9:N9)=0,"No discount",IF(K9&gt;0,"Guaranteed off bill",IF(L9&gt;0,"Guaranteed off usage",IF(M9&gt;0,"Pay-on-time off bill","Pay-on-time off usage"))))</f>
        <v>No discount</v>
      </c>
      <c r="P9" s="226" t="str">
        <f t="shared" si="2"/>
        <v>Exclusive</v>
      </c>
      <c r="Q9" s="237">
        <f t="shared" ref="Q9:Q25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4873.5200000000004</v>
      </c>
      <c r="R9" s="237">
        <f t="shared" ref="R9:R25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4873.5200000000004</v>
      </c>
      <c r="S9" s="136">
        <f t="shared" ref="S9:T20" si="8">Q9*1.1</f>
        <v>5360.8720000000012</v>
      </c>
      <c r="T9" s="136">
        <f t="shared" si="8"/>
        <v>5360.8720000000012</v>
      </c>
      <c r="U9" s="160">
        <f>'SEQ Oct 2019'!BL3</f>
        <v>0</v>
      </c>
      <c r="V9" s="161" t="str">
        <f>'SEQ Oct 2019'!BM3</f>
        <v>n</v>
      </c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</row>
    <row r="10" spans="1:51" x14ac:dyDescent="0.15">
      <c r="A10" s="208" t="str">
        <f>'SEQ Oct 2019'!K4</f>
        <v>Diamond Energy</v>
      </c>
      <c r="B10" s="94" t="str">
        <f>'SEQ Oct 2019'!L4</f>
        <v>Renewable Saver POT</v>
      </c>
      <c r="C10" s="209">
        <f>IF('SEQ Oct 2019'!BP4=0,91*'SEQ Oct 2019'!M4/100,(91*'SEQ Oct 2019'!M4/100)+'SEQ Oct 2019'!BP4/4)</f>
        <v>117.84499999999998</v>
      </c>
      <c r="D10" s="210">
        <f>IF('SEQ Oct 2019'!O4="",$C$5*'SEQ Oct 2019'!N4/100,IF($C$5&gt;='SEQ Oct 2019'!P4,('SEQ Oct 2019'!P4*'SEQ Oct 2019'!N4/100),($C$5*'SEQ Oct 2019'!N4/100)))</f>
        <v>1220.9090909090908</v>
      </c>
      <c r="E10" s="210">
        <f>IF(AND('SEQ Oct 2019'!P4&gt;0,'SEQ Oct 2019'!R4&gt;0),IF($C$5&lt;'SEQ Oct 2019'!P4,0,IF($C$5&lt;=('SEQ Oct 2019'!R4+'SEQ Oct 2019'!P4),(($C$5-'SEQ Oct 2019'!P4)*'SEQ Oct 2019'!Q4/100),(('SEQ Oct 2019'!R4)*'SEQ Oct 2019'!Q4/100))),0)</f>
        <v>0</v>
      </c>
      <c r="F10" s="210">
        <f>IF(AND('SEQ Oct 2019'!R4&gt;0,'SEQ Oct 2019'!T4&gt;0),IF(($C$5&lt;'SEQ Oct 2019'!T4),(0),($C$5-'SEQ Oct 2019'!T4)*'SEQ Oct 2019'!U4/100),IF(AND('SEQ Oct 2019'!R4&gt;0,'SEQ Oct 2019'!T4=""),IF(($C$5&lt;'SEQ Oct 2019'!R4+'SEQ Oct 2019'!P4),(0),(($C$5-('SEQ Oct 2019'!R4+'SEQ Oct 2019'!P4))*'SEQ Oct 2019'!S4/100)),IF(AND('SEQ Oct 2019'!P4&gt;0,'SEQ Oct 2019'!R4=""&gt;0),IF(($C$5&lt;'SEQ Oct 2019'!P4),(0),($C$5-'SEQ Oct 2019'!P4)*'SEQ Oct 2019'!Q4/100),0)))</f>
        <v>0</v>
      </c>
      <c r="G10" s="233">
        <f t="shared" si="3"/>
        <v>1338.7540909090908</v>
      </c>
      <c r="H10" s="229">
        <f t="shared" si="0"/>
        <v>4883.6363636363631</v>
      </c>
      <c r="I10" s="229">
        <f t="shared" si="1"/>
        <v>5355.0163636363632</v>
      </c>
      <c r="J10" s="136">
        <f t="shared" si="4"/>
        <v>5890.518</v>
      </c>
      <c r="K10" s="211">
        <f>'SEQ Oct 2019'!BB4</f>
        <v>0</v>
      </c>
      <c r="L10" s="211">
        <f>'SEQ Oct 2019'!BC4</f>
        <v>0</v>
      </c>
      <c r="M10" s="211">
        <f>'SEQ Oct 2019'!BD4</f>
        <v>7</v>
      </c>
      <c r="N10" s="211">
        <f>'SEQ Oct 2019'!BE4</f>
        <v>0</v>
      </c>
      <c r="O10" s="144" t="str">
        <f t="shared" si="5"/>
        <v>Pay-on-time off bill</v>
      </c>
      <c r="P10" s="226" t="str">
        <f t="shared" si="2"/>
        <v>Exclusive</v>
      </c>
      <c r="Q10" s="237">
        <f t="shared" si="6"/>
        <v>5355.0163636363632</v>
      </c>
      <c r="R10" s="237">
        <f t="shared" si="7"/>
        <v>4980.1652181818181</v>
      </c>
      <c r="S10" s="136">
        <f t="shared" si="8"/>
        <v>5890.518</v>
      </c>
      <c r="T10" s="136">
        <f t="shared" si="8"/>
        <v>5478.18174</v>
      </c>
      <c r="U10" s="212">
        <f>'SEQ Oct 2019'!BL4</f>
        <v>0</v>
      </c>
      <c r="V10" s="213" t="str">
        <f>'SEQ Oct 2019'!BM4</f>
        <v>n</v>
      </c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  <c r="AL10" s="207"/>
      <c r="AM10" s="207"/>
      <c r="AN10" s="207"/>
      <c r="AO10" s="207"/>
      <c r="AP10" s="207"/>
      <c r="AQ10" s="207"/>
      <c r="AR10" s="207"/>
      <c r="AS10" s="207"/>
      <c r="AT10" s="207"/>
      <c r="AU10" s="207"/>
      <c r="AV10" s="207"/>
      <c r="AW10" s="207"/>
      <c r="AX10" s="207"/>
      <c r="AY10" s="207"/>
    </row>
    <row r="11" spans="1:51" x14ac:dyDescent="0.15">
      <c r="A11" s="131" t="str">
        <f>'SEQ Oct 2019'!K5</f>
        <v>EnergyAustralia</v>
      </c>
      <c r="B11" s="132" t="str">
        <f>'SEQ Oct 2019'!L5</f>
        <v>Total Plan</v>
      </c>
      <c r="C11" s="133">
        <f>IF('SEQ Oct 2019'!BP5=0,91*'SEQ Oct 2019'!M5/100,(91*'SEQ Oct 2019'!M5/100)+'SEQ Oct 2019'!BP5/4)</f>
        <v>104.64999999999998</v>
      </c>
      <c r="D11" s="134">
        <f>IF('SEQ Oct 2019'!O5="",$C$5*'SEQ Oct 2019'!N5/100,IF($C$5&gt;='SEQ Oct 2019'!P5,('SEQ Oct 2019'!P5*'SEQ Oct 2019'!N5/100),($C$5*'SEQ Oct 2019'!N5/100)))</f>
        <v>1264.5454545454545</v>
      </c>
      <c r="E11" s="134">
        <f>IF(AND('SEQ Oct 2019'!P5&gt;0,'SEQ Oct 2019'!R5&gt;0),IF($C$5&lt;'SEQ Oct 2019'!P5,0,IF($C$5&lt;=('SEQ Oct 2019'!R5+'SEQ Oct 2019'!P5),(($C$5-'SEQ Oct 2019'!P5)*'SEQ Oct 2019'!Q5/100),(('SEQ Oct 2019'!R5)*'SEQ Oct 2019'!Q5/100))),0)</f>
        <v>0</v>
      </c>
      <c r="F11" s="134">
        <f>IF(AND('SEQ Oct 2019'!R5&gt;0,'SEQ Oct 2019'!T5&gt;0),IF(($C$5&lt;'SEQ Oct 2019'!T5),(0),($C$5-'SEQ Oct 2019'!T5)*'SEQ Oct 2019'!U5/100),IF(AND('SEQ Oct 2019'!R5&gt;0,'SEQ Oct 2019'!T5=""),IF(($C$5&lt;'SEQ Oct 2019'!R5+'SEQ Oct 2019'!P5),(0),(($C$5-('SEQ Oct 2019'!R5+'SEQ Oct 2019'!P5))*'SEQ Oct 2019'!S5/100)),IF(AND('SEQ Oct 2019'!P5&gt;0,'SEQ Oct 2019'!R5=""&gt;0),IF(($C$5&lt;'SEQ Oct 2019'!P5),(0),($C$5-'SEQ Oct 2019'!P5)*'SEQ Oct 2019'!Q5/100),0)))</f>
        <v>0</v>
      </c>
      <c r="G11" s="232">
        <f t="shared" si="3"/>
        <v>1369.1954545454546</v>
      </c>
      <c r="H11" s="229">
        <f t="shared" si="0"/>
        <v>5058.181818181818</v>
      </c>
      <c r="I11" s="229">
        <f t="shared" si="1"/>
        <v>5476.7818181818184</v>
      </c>
      <c r="J11" s="136">
        <f t="shared" si="4"/>
        <v>6024.4600000000009</v>
      </c>
      <c r="K11" s="137">
        <f>'SEQ Oct 2019'!BB5</f>
        <v>13</v>
      </c>
      <c r="L11" s="137">
        <f>'SEQ Oct 2019'!BC5</f>
        <v>0</v>
      </c>
      <c r="M11" s="137">
        <f>'SEQ Oct 2019'!BD5</f>
        <v>0</v>
      </c>
      <c r="N11" s="137">
        <f>'SEQ Oct 2019'!BE5</f>
        <v>0</v>
      </c>
      <c r="O11" s="144" t="str">
        <f t="shared" si="5"/>
        <v>Guaranteed off bill</v>
      </c>
      <c r="P11" s="226" t="str">
        <f t="shared" si="2"/>
        <v>Exclusive</v>
      </c>
      <c r="Q11" s="237">
        <f t="shared" si="6"/>
        <v>4764.800181818182</v>
      </c>
      <c r="R11" s="237">
        <f t="shared" si="7"/>
        <v>4764.800181818182</v>
      </c>
      <c r="S11" s="136">
        <f t="shared" si="8"/>
        <v>5241.2802000000001</v>
      </c>
      <c r="T11" s="136">
        <f t="shared" si="8"/>
        <v>5241.2802000000001</v>
      </c>
      <c r="U11" s="160">
        <f>'SEQ Oct 2019'!BL5</f>
        <v>0</v>
      </c>
      <c r="V11" s="161" t="str">
        <f>'SEQ Oct 2019'!BM5</f>
        <v>n</v>
      </c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  <c r="AL11" s="207"/>
      <c r="AM11" s="207"/>
      <c r="AN11" s="207"/>
      <c r="AO11" s="207"/>
      <c r="AP11" s="207"/>
      <c r="AQ11" s="207"/>
      <c r="AR11" s="207"/>
      <c r="AS11" s="207"/>
      <c r="AT11" s="207"/>
      <c r="AU11" s="207"/>
      <c r="AV11" s="207"/>
      <c r="AW11" s="207"/>
      <c r="AX11" s="207"/>
      <c r="AY11" s="207"/>
    </row>
    <row r="12" spans="1:51" x14ac:dyDescent="0.15">
      <c r="A12" s="208" t="str">
        <f>'SEQ Oct 2019'!K6</f>
        <v>Origin Energy</v>
      </c>
      <c r="B12" s="94" t="str">
        <f>'SEQ Oct 2019'!L6</f>
        <v xml:space="preserve">Flexi </v>
      </c>
      <c r="C12" s="209">
        <f>IF('SEQ Oct 2019'!BP6=0,91*'SEQ Oct 2019'!M6/100,(91*'SEQ Oct 2019'!M6/100)+'SEQ Oct 2019'!BP6/4)</f>
        <v>111.00345454545455</v>
      </c>
      <c r="D12" s="210">
        <f>IF('SEQ Oct 2019'!O6="",$C$5*'SEQ Oct 2019'!N6/100,IF($C$5&gt;='SEQ Oct 2019'!P6,('SEQ Oct 2019'!P6*'SEQ Oct 2019'!N6/100),($C$5*'SEQ Oct 2019'!N6/100)))</f>
        <v>1258.181818181818</v>
      </c>
      <c r="E12" s="210">
        <f>IF(AND('SEQ Oct 2019'!P6&gt;0,'SEQ Oct 2019'!R6&gt;0),IF($C$5&lt;'SEQ Oct 2019'!P6,0,IF($C$5&lt;=('SEQ Oct 2019'!R6+'SEQ Oct 2019'!P6),(($C$5-'SEQ Oct 2019'!P6)*'SEQ Oct 2019'!Q6/100),(('SEQ Oct 2019'!R6)*'SEQ Oct 2019'!Q6/100))),0)</f>
        <v>0</v>
      </c>
      <c r="F12" s="210">
        <f>IF(AND('SEQ Oct 2019'!R6&gt;0,'SEQ Oct 2019'!T6&gt;0),IF(($C$5&lt;'SEQ Oct 2019'!T6),(0),($C$5-'SEQ Oct 2019'!T6)*'SEQ Oct 2019'!U6/100),IF(AND('SEQ Oct 2019'!R6&gt;0,'SEQ Oct 2019'!T6=""),IF(($C$5&lt;'SEQ Oct 2019'!R6+'SEQ Oct 2019'!P6),(0),(($C$5-('SEQ Oct 2019'!R6+'SEQ Oct 2019'!P6))*'SEQ Oct 2019'!S6/100)),IF(AND('SEQ Oct 2019'!P6&gt;0,'SEQ Oct 2019'!R6=""&gt;0),IF(($C$5&lt;'SEQ Oct 2019'!P6),(0),($C$5-'SEQ Oct 2019'!P6)*'SEQ Oct 2019'!Q6/100),0)))</f>
        <v>0</v>
      </c>
      <c r="G12" s="233">
        <f t="shared" si="3"/>
        <v>1369.1852727272726</v>
      </c>
      <c r="H12" s="229">
        <f t="shared" si="0"/>
        <v>5032.7272727272721</v>
      </c>
      <c r="I12" s="229">
        <f t="shared" si="1"/>
        <v>5476.7410909090904</v>
      </c>
      <c r="J12" s="136">
        <f t="shared" si="4"/>
        <v>6024.4152000000004</v>
      </c>
      <c r="K12" s="211">
        <f>'SEQ Oct 2019'!BB6</f>
        <v>12</v>
      </c>
      <c r="L12" s="211">
        <f>'SEQ Oct 2019'!BC6</f>
        <v>0</v>
      </c>
      <c r="M12" s="211">
        <f>'SEQ Oct 2019'!BD6</f>
        <v>0</v>
      </c>
      <c r="N12" s="211">
        <f>'SEQ Oct 2019'!BE6</f>
        <v>0</v>
      </c>
      <c r="O12" s="144" t="str">
        <f t="shared" si="5"/>
        <v>Guaranteed off bill</v>
      </c>
      <c r="P12" s="226" t="str">
        <f t="shared" si="2"/>
        <v>Inclusive</v>
      </c>
      <c r="Q12" s="237">
        <f t="shared" si="6"/>
        <v>4819.5321599999997</v>
      </c>
      <c r="R12" s="237">
        <f t="shared" si="7"/>
        <v>4819.5321599999997</v>
      </c>
      <c r="S12" s="136">
        <f t="shared" si="8"/>
        <v>5301.4853760000005</v>
      </c>
      <c r="T12" s="136">
        <f t="shared" si="8"/>
        <v>5301.4853760000005</v>
      </c>
      <c r="U12" s="212">
        <f>'SEQ Oct 2019'!BL6</f>
        <v>0</v>
      </c>
      <c r="V12" s="213" t="str">
        <f>'SEQ Oct 2019'!BM6</f>
        <v>n</v>
      </c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  <c r="AL12" s="207"/>
      <c r="AM12" s="207"/>
      <c r="AN12" s="207"/>
      <c r="AO12" s="207"/>
      <c r="AP12" s="207"/>
      <c r="AQ12" s="207"/>
      <c r="AR12" s="207"/>
      <c r="AS12" s="207"/>
      <c r="AT12" s="207"/>
      <c r="AU12" s="207"/>
      <c r="AV12" s="207"/>
      <c r="AW12" s="207"/>
      <c r="AX12" s="207"/>
      <c r="AY12" s="207"/>
    </row>
    <row r="13" spans="1:51" x14ac:dyDescent="0.15">
      <c r="A13" s="131" t="str">
        <f>'SEQ Oct 2019'!K7</f>
        <v>Powerdirect</v>
      </c>
      <c r="B13" s="132" t="str">
        <f>'SEQ Oct 2019'!L7</f>
        <v>Discount Saver</v>
      </c>
      <c r="C13" s="133">
        <f>IF('SEQ Oct 2019'!BP7=0,91*'SEQ Oct 2019'!M7/100,(91*'SEQ Oct 2019'!M7/100)+'SEQ Oct 2019'!BP7/4)</f>
        <v>119.20999999999998</v>
      </c>
      <c r="D13" s="134">
        <f>IF('SEQ Oct 2019'!O7="",$C$5*'SEQ Oct 2019'!N7/100,IF($C$5&gt;='SEQ Oct 2019'!P7,('SEQ Oct 2019'!P7*'SEQ Oct 2019'!N7/100),($C$5*'SEQ Oct 2019'!N7/100)))</f>
        <v>1249.5454545454545</v>
      </c>
      <c r="E13" s="134">
        <f>IF(AND('SEQ Oct 2019'!P7&gt;0,'SEQ Oct 2019'!R7&gt;0),IF($C$5&lt;'SEQ Oct 2019'!P7,0,IF($C$5&lt;=('SEQ Oct 2019'!R7+'SEQ Oct 2019'!P7),(($C$5-'SEQ Oct 2019'!P7)*'SEQ Oct 2019'!Q7/100),(('SEQ Oct 2019'!R7)*'SEQ Oct 2019'!Q7/100))),0)</f>
        <v>0</v>
      </c>
      <c r="F13" s="134">
        <f>IF(AND('SEQ Oct 2019'!R7&gt;0,'SEQ Oct 2019'!T7&gt;0),IF(($C$5&lt;'SEQ Oct 2019'!T7),(0),($C$5-'SEQ Oct 2019'!T7)*'SEQ Oct 2019'!U7/100),IF(AND('SEQ Oct 2019'!R7&gt;0,'SEQ Oct 2019'!T7=""),IF(($C$5&lt;'SEQ Oct 2019'!R7+'SEQ Oct 2019'!P7),(0),(($C$5-('SEQ Oct 2019'!R7+'SEQ Oct 2019'!P7))*'SEQ Oct 2019'!S7/100)),IF(AND('SEQ Oct 2019'!P7&gt;0,'SEQ Oct 2019'!R7=""&gt;0),IF(($C$5&lt;'SEQ Oct 2019'!P7),(0),($C$5-'SEQ Oct 2019'!P7)*'SEQ Oct 2019'!Q7/100),0)))</f>
        <v>0</v>
      </c>
      <c r="G13" s="232">
        <f t="shared" si="3"/>
        <v>1368.7554545454545</v>
      </c>
      <c r="H13" s="229">
        <f t="shared" si="0"/>
        <v>4998.181818181818</v>
      </c>
      <c r="I13" s="229">
        <f t="shared" si="1"/>
        <v>5475.0218181818182</v>
      </c>
      <c r="J13" s="136">
        <f t="shared" si="4"/>
        <v>6022.5240000000003</v>
      </c>
      <c r="K13" s="137">
        <f>'SEQ Oct 2019'!BB7</f>
        <v>16</v>
      </c>
      <c r="L13" s="137">
        <f>'SEQ Oct 2019'!BC7</f>
        <v>0</v>
      </c>
      <c r="M13" s="137">
        <f>'SEQ Oct 2019'!BD7</f>
        <v>0</v>
      </c>
      <c r="N13" s="137">
        <f>'SEQ Oct 2019'!BE7</f>
        <v>0</v>
      </c>
      <c r="O13" s="144" t="str">
        <f t="shared" si="5"/>
        <v>Guaranteed off bill</v>
      </c>
      <c r="P13" s="226" t="str">
        <f t="shared" si="2"/>
        <v>Exclusive</v>
      </c>
      <c r="Q13" s="237">
        <f t="shared" si="6"/>
        <v>4599.0183272727272</v>
      </c>
      <c r="R13" s="237">
        <f t="shared" si="7"/>
        <v>4599.0183272727272</v>
      </c>
      <c r="S13" s="136">
        <f t="shared" si="8"/>
        <v>5058.9201600000006</v>
      </c>
      <c r="T13" s="136">
        <f t="shared" si="8"/>
        <v>5058.9201600000006</v>
      </c>
      <c r="U13" s="160">
        <f>'SEQ Oct 2019'!BL7</f>
        <v>0</v>
      </c>
      <c r="V13" s="161" t="str">
        <f>'SEQ Oct 2019'!BM7</f>
        <v>n</v>
      </c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  <c r="AL13" s="207"/>
      <c r="AM13" s="207"/>
      <c r="AN13" s="207"/>
      <c r="AO13" s="207"/>
      <c r="AP13" s="207"/>
      <c r="AQ13" s="207"/>
      <c r="AR13" s="207"/>
      <c r="AS13" s="207"/>
      <c r="AT13" s="207"/>
      <c r="AU13" s="207"/>
      <c r="AV13" s="207"/>
      <c r="AW13" s="207"/>
      <c r="AX13" s="207"/>
      <c r="AY13" s="207"/>
    </row>
    <row r="14" spans="1:51" x14ac:dyDescent="0.15">
      <c r="A14" s="208" t="str">
        <f>'SEQ Oct 2019'!K8</f>
        <v>Powershop</v>
      </c>
      <c r="B14" s="94" t="str">
        <f>'SEQ Oct 2019'!L8</f>
        <v>Shopper with Mega Pack</v>
      </c>
      <c r="C14" s="209">
        <f>IF('SEQ Oct 2019'!BP8=0,91*'SEQ Oct 2019'!M8/100,(91*'SEQ Oct 2019'!M8/100)+'SEQ Oct 2019'!BP8/4)</f>
        <v>125.39800000000001</v>
      </c>
      <c r="D14" s="210">
        <f>IF('SEQ Oct 2019'!O8="",$C$5*'SEQ Oct 2019'!N8/100,IF($C$5&gt;='SEQ Oct 2019'!P8,('SEQ Oct 2019'!P8*'SEQ Oct 2019'!N8/100),($C$5*'SEQ Oct 2019'!N8/100)))</f>
        <v>1211.5</v>
      </c>
      <c r="E14" s="210">
        <f>IF(AND('SEQ Oct 2019'!P8&gt;0,'SEQ Oct 2019'!R8&gt;0),IF($C$5&lt;'SEQ Oct 2019'!P8,0,IF($C$5&lt;=('SEQ Oct 2019'!R8+'SEQ Oct 2019'!P8),(($C$5-'SEQ Oct 2019'!P8)*'SEQ Oct 2019'!Q8/100),(('SEQ Oct 2019'!R8)*'SEQ Oct 2019'!Q8/100))),0)</f>
        <v>0</v>
      </c>
      <c r="F14" s="210">
        <f>IF(AND('SEQ Oct 2019'!R8&gt;0,'SEQ Oct 2019'!T8&gt;0),IF(($C$5&lt;'SEQ Oct 2019'!T8),(0),($C$5-'SEQ Oct 2019'!T8)*'SEQ Oct 2019'!U8/100),IF(AND('SEQ Oct 2019'!R8&gt;0,'SEQ Oct 2019'!T8=""),IF(($C$5&lt;'SEQ Oct 2019'!R8+'SEQ Oct 2019'!P8),(0),(($C$5-('SEQ Oct 2019'!R8+'SEQ Oct 2019'!P8))*'SEQ Oct 2019'!S8/100)),IF(AND('SEQ Oct 2019'!P8&gt;0,'SEQ Oct 2019'!R8=""&gt;0),IF(($C$5&lt;'SEQ Oct 2019'!P8),(0),($C$5-'SEQ Oct 2019'!P8)*'SEQ Oct 2019'!Q8/100),0)))</f>
        <v>0</v>
      </c>
      <c r="G14" s="233">
        <f t="shared" si="3"/>
        <v>1336.8979999999999</v>
      </c>
      <c r="H14" s="229">
        <f t="shared" si="0"/>
        <v>4846</v>
      </c>
      <c r="I14" s="229">
        <f t="shared" si="1"/>
        <v>5347.5919999999996</v>
      </c>
      <c r="J14" s="136">
        <f t="shared" si="4"/>
        <v>5882.3512000000001</v>
      </c>
      <c r="K14" s="211">
        <f>'SEQ Oct 2019'!BB8</f>
        <v>0</v>
      </c>
      <c r="L14" s="211">
        <f>'SEQ Oct 2019'!BC8</f>
        <v>0</v>
      </c>
      <c r="M14" s="211">
        <f>'SEQ Oct 2019'!BD8</f>
        <v>15</v>
      </c>
      <c r="N14" s="211">
        <f>'SEQ Oct 2019'!BE8</f>
        <v>0</v>
      </c>
      <c r="O14" s="144" t="str">
        <f t="shared" si="5"/>
        <v>Pay-on-time off bill</v>
      </c>
      <c r="P14" s="226" t="str">
        <f t="shared" si="2"/>
        <v>Inclusive</v>
      </c>
      <c r="Q14" s="237">
        <f t="shared" si="6"/>
        <v>5347.5919999999996</v>
      </c>
      <c r="R14" s="237">
        <f t="shared" si="7"/>
        <v>4545.4531999999999</v>
      </c>
      <c r="S14" s="136">
        <f t="shared" si="8"/>
        <v>5882.3512000000001</v>
      </c>
      <c r="T14" s="136">
        <f t="shared" si="8"/>
        <v>4999.9985200000001</v>
      </c>
      <c r="U14" s="212">
        <f>'SEQ Oct 2019'!BL8</f>
        <v>0</v>
      </c>
      <c r="V14" s="213" t="str">
        <f>'SEQ Oct 2019'!BM8</f>
        <v>n</v>
      </c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  <c r="AL14" s="207"/>
      <c r="AM14" s="207"/>
      <c r="AN14" s="207"/>
      <c r="AO14" s="207"/>
      <c r="AP14" s="207"/>
      <c r="AQ14" s="207"/>
      <c r="AR14" s="207"/>
      <c r="AS14" s="207"/>
      <c r="AT14" s="207"/>
      <c r="AU14" s="207"/>
      <c r="AV14" s="207"/>
      <c r="AW14" s="207"/>
      <c r="AX14" s="207"/>
      <c r="AY14" s="207"/>
    </row>
    <row r="15" spans="1:51" x14ac:dyDescent="0.15">
      <c r="A15" s="131" t="str">
        <f>'SEQ Oct 2019'!K9</f>
        <v>Energy Locals</v>
      </c>
      <c r="B15" s="132" t="str">
        <f>'SEQ Oct 2019'!L9</f>
        <v>Business Member</v>
      </c>
      <c r="C15" s="133">
        <f>IF('SEQ Oct 2019'!BP9=0,91*'SEQ Oct 2019'!M9/100,(91*'SEQ Oct 2019'!M9/100)+'SEQ Oct 2019'!BP9/4)</f>
        <v>153.89545454545453</v>
      </c>
      <c r="D15" s="134">
        <f>IF('SEQ Oct 2019'!O9="",$C$5*'SEQ Oct 2019'!N9/100,IF($C$5&gt;='SEQ Oct 2019'!P9,('SEQ Oct 2019'!P9*'SEQ Oct 2019'!N9/100),($C$5*'SEQ Oct 2019'!N9/100)))</f>
        <v>1045.4545454545453</v>
      </c>
      <c r="E15" s="134">
        <f>IF(AND('SEQ Oct 2019'!P9&gt;0,'SEQ Oct 2019'!R9&gt;0),IF($C$5&lt;'SEQ Oct 2019'!P9,0,IF($C$5&lt;=('SEQ Oct 2019'!R9+'SEQ Oct 2019'!P9),(($C$5-'SEQ Oct 2019'!P9)*'SEQ Oct 2019'!Q9/100),(('SEQ Oct 2019'!R9)*'SEQ Oct 2019'!Q9/100))),0)</f>
        <v>0</v>
      </c>
      <c r="F15" s="134">
        <f>IF(AND('SEQ Oct 2019'!R9&gt;0,'SEQ Oct 2019'!T9&gt;0),IF(($C$5&lt;'SEQ Oct 2019'!T9),(0),($C$5-'SEQ Oct 2019'!T9)*'SEQ Oct 2019'!U9/100),IF(AND('SEQ Oct 2019'!R9&gt;0,'SEQ Oct 2019'!T9=""),IF(($C$5&lt;'SEQ Oct 2019'!R9+'SEQ Oct 2019'!P9),(0),(($C$5-('SEQ Oct 2019'!R9+'SEQ Oct 2019'!P9))*'SEQ Oct 2019'!S9/100)),IF(AND('SEQ Oct 2019'!P9&gt;0,'SEQ Oct 2019'!R9=""&gt;0),IF(($C$5&lt;'SEQ Oct 2019'!P9),(0),($C$5-'SEQ Oct 2019'!P9)*'SEQ Oct 2019'!Q9/100),0)))</f>
        <v>0</v>
      </c>
      <c r="G15" s="232">
        <f t="shared" si="3"/>
        <v>1199.3499999999999</v>
      </c>
      <c r="H15" s="229">
        <f t="shared" si="0"/>
        <v>4181.818181818182</v>
      </c>
      <c r="I15" s="229">
        <f t="shared" si="1"/>
        <v>4797.3999999999996</v>
      </c>
      <c r="J15" s="136">
        <f t="shared" si="4"/>
        <v>5277.14</v>
      </c>
      <c r="K15" s="137">
        <f>'SEQ Oct 2019'!BB9</f>
        <v>0</v>
      </c>
      <c r="L15" s="137">
        <f>'SEQ Oct 2019'!BC9</f>
        <v>0</v>
      </c>
      <c r="M15" s="137">
        <f>'SEQ Oct 2019'!BD9</f>
        <v>0</v>
      </c>
      <c r="N15" s="137">
        <f>'SEQ Oct 2019'!BE9</f>
        <v>0</v>
      </c>
      <c r="O15" s="144" t="str">
        <f t="shared" si="5"/>
        <v>No discount</v>
      </c>
      <c r="P15" s="226" t="str">
        <f t="shared" si="2"/>
        <v>Exclusive</v>
      </c>
      <c r="Q15" s="237">
        <f t="shared" si="6"/>
        <v>4797.3999999999996</v>
      </c>
      <c r="R15" s="237">
        <f t="shared" si="7"/>
        <v>4797.3999999999996</v>
      </c>
      <c r="S15" s="136">
        <f t="shared" si="8"/>
        <v>5277.14</v>
      </c>
      <c r="T15" s="136">
        <f t="shared" si="8"/>
        <v>5277.14</v>
      </c>
      <c r="U15" s="160">
        <f>'SEQ Oct 2019'!BL9</f>
        <v>0</v>
      </c>
      <c r="V15" s="161" t="str">
        <f>'SEQ Oct 2019'!BM9</f>
        <v>n</v>
      </c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</row>
    <row r="16" spans="1:51" x14ac:dyDescent="0.15">
      <c r="A16" s="208" t="str">
        <f>'SEQ Oct 2019'!K10</f>
        <v>Simply Energy</v>
      </c>
      <c r="B16" s="94" t="str">
        <f>'SEQ Oct 2019'!L10</f>
        <v>Business Plus</v>
      </c>
      <c r="C16" s="209">
        <f>IF('SEQ Oct 2019'!BP10=0,91*'SEQ Oct 2019'!M10/100,(91*'SEQ Oct 2019'!M10/100)+'SEQ Oct 2019'!BP10/4)</f>
        <v>117.28989999999997</v>
      </c>
      <c r="D16" s="210">
        <f>IF('SEQ Oct 2019'!O10="",$C$5*'SEQ Oct 2019'!N10/100,IF($C$5&gt;='SEQ Oct 2019'!P10,('SEQ Oct 2019'!P10*'SEQ Oct 2019'!N10/100),($C$5*'SEQ Oct 2019'!N10/100)))</f>
        <v>1070.9090909090908</v>
      </c>
      <c r="E16" s="210">
        <f>IF(AND('SEQ Oct 2019'!P10&gt;0,'SEQ Oct 2019'!R10&gt;0),IF($C$5&lt;'SEQ Oct 2019'!P10,0,IF($C$5&lt;=('SEQ Oct 2019'!R10+'SEQ Oct 2019'!P10),(($C$5-'SEQ Oct 2019'!P10)*'SEQ Oct 2019'!Q10/100),(('SEQ Oct 2019'!R10)*'SEQ Oct 2019'!Q10/100))),0)</f>
        <v>0</v>
      </c>
      <c r="F16" s="210">
        <f>IF(AND('SEQ Oct 2019'!R10&gt;0,'SEQ Oct 2019'!T10&gt;0),IF(($C$5&lt;'SEQ Oct 2019'!T10),(0),($C$5-'SEQ Oct 2019'!T10)*'SEQ Oct 2019'!U10/100),IF(AND('SEQ Oct 2019'!R10&gt;0,'SEQ Oct 2019'!T10=""),IF(($C$5&lt;'SEQ Oct 2019'!R10+'SEQ Oct 2019'!P10),(0),(($C$5-('SEQ Oct 2019'!R10+'SEQ Oct 2019'!P10))*'SEQ Oct 2019'!S10/100)),IF(AND('SEQ Oct 2019'!P10&gt;0,'SEQ Oct 2019'!R10=""&gt;0),IF(($C$5&lt;'SEQ Oct 2019'!P10),(0),($C$5-'SEQ Oct 2019'!P10)*'SEQ Oct 2019'!Q10/100),0)))</f>
        <v>0</v>
      </c>
      <c r="G16" s="233">
        <f t="shared" si="3"/>
        <v>1188.1989909090908</v>
      </c>
      <c r="H16" s="229">
        <f t="shared" si="0"/>
        <v>4283.6363636363631</v>
      </c>
      <c r="I16" s="229">
        <f t="shared" si="1"/>
        <v>4752.795963636363</v>
      </c>
      <c r="J16" s="136">
        <f t="shared" si="4"/>
        <v>5228.0755599999993</v>
      </c>
      <c r="K16" s="211">
        <f>'SEQ Oct 2019'!BB10</f>
        <v>0</v>
      </c>
      <c r="L16" s="211">
        <f>'SEQ Oct 2019'!BC10</f>
        <v>0</v>
      </c>
      <c r="M16" s="211">
        <f>'SEQ Oct 2019'!BD10</f>
        <v>0</v>
      </c>
      <c r="N16" s="211">
        <f>'SEQ Oct 2019'!BE10</f>
        <v>0</v>
      </c>
      <c r="O16" s="144" t="str">
        <f t="shared" si="5"/>
        <v>No discount</v>
      </c>
      <c r="P16" s="226" t="str">
        <f t="shared" si="2"/>
        <v>Exclusive</v>
      </c>
      <c r="Q16" s="237">
        <f t="shared" si="6"/>
        <v>4752.795963636363</v>
      </c>
      <c r="R16" s="237">
        <f t="shared" si="7"/>
        <v>4752.795963636363</v>
      </c>
      <c r="S16" s="136">
        <f t="shared" si="8"/>
        <v>5228.0755599999993</v>
      </c>
      <c r="T16" s="136">
        <f t="shared" si="8"/>
        <v>5228.0755599999993</v>
      </c>
      <c r="U16" s="212">
        <f>'SEQ Oct 2019'!BL10</f>
        <v>0</v>
      </c>
      <c r="V16" s="213" t="str">
        <f>'SEQ Oct 2019'!BM10</f>
        <v>n</v>
      </c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  <c r="AL16" s="207"/>
      <c r="AM16" s="207"/>
      <c r="AN16" s="207"/>
      <c r="AO16" s="207"/>
      <c r="AP16" s="207"/>
      <c r="AQ16" s="207"/>
      <c r="AR16" s="207"/>
      <c r="AS16" s="207"/>
      <c r="AT16" s="207"/>
      <c r="AU16" s="207"/>
      <c r="AV16" s="207"/>
      <c r="AW16" s="207"/>
      <c r="AX16" s="207"/>
      <c r="AY16" s="207"/>
    </row>
    <row r="17" spans="1:51" x14ac:dyDescent="0.15">
      <c r="A17" s="131" t="str">
        <f>'SEQ Oct 2019'!K11</f>
        <v>Alinta Energy</v>
      </c>
      <c r="B17" s="132" t="str">
        <f>'SEQ Oct 2019'!L11</f>
        <v>Business Advantage</v>
      </c>
      <c r="C17" s="133">
        <f>IF('SEQ Oct 2019'!BP11=0,91*'SEQ Oct 2019'!M11/100,(91*'SEQ Oct 2019'!M11/100)+'SEQ Oct 2019'!BP11/4)</f>
        <v>117.39</v>
      </c>
      <c r="D17" s="134">
        <f>IF('SEQ Oct 2019'!O11="",$C$5*'SEQ Oct 2019'!N11/100,IF($C$5&gt;='SEQ Oct 2019'!P11,('SEQ Oct 2019'!P11*'SEQ Oct 2019'!N11/100),($C$5*'SEQ Oct 2019'!N11/100)))</f>
        <v>1077.7272727272727</v>
      </c>
      <c r="E17" s="134">
        <f>IF(AND('SEQ Oct 2019'!P11&gt;0,'SEQ Oct 2019'!R11&gt;0),IF($C$5&lt;'SEQ Oct 2019'!P11,0,IF($C$5&lt;=('SEQ Oct 2019'!R11+'SEQ Oct 2019'!P11),(($C$5-'SEQ Oct 2019'!P11)*'SEQ Oct 2019'!Q11/100),(('SEQ Oct 2019'!R11)*'SEQ Oct 2019'!Q11/100))),0)</f>
        <v>0</v>
      </c>
      <c r="F17" s="134">
        <f>IF(AND('SEQ Oct 2019'!R11&gt;0,'SEQ Oct 2019'!T11&gt;0),IF(($C$5&lt;'SEQ Oct 2019'!T11),(0),($C$5-'SEQ Oct 2019'!T11)*'SEQ Oct 2019'!U11/100),IF(AND('SEQ Oct 2019'!R11&gt;0,'SEQ Oct 2019'!T11=""),IF(($C$5&lt;'SEQ Oct 2019'!R11+'SEQ Oct 2019'!P11),(0),(($C$5-('SEQ Oct 2019'!R11+'SEQ Oct 2019'!P11))*'SEQ Oct 2019'!S11/100)),IF(AND('SEQ Oct 2019'!P11&gt;0,'SEQ Oct 2019'!R11=""&gt;0),IF(($C$5&lt;'SEQ Oct 2019'!P11),(0),($C$5-'SEQ Oct 2019'!P11)*'SEQ Oct 2019'!Q11/100),0)))</f>
        <v>0</v>
      </c>
      <c r="G17" s="232">
        <f t="shared" si="3"/>
        <v>1195.1172727272728</v>
      </c>
      <c r="H17" s="229">
        <f t="shared" si="0"/>
        <v>4310.909090909091</v>
      </c>
      <c r="I17" s="229">
        <f t="shared" si="1"/>
        <v>4780.4690909090914</v>
      </c>
      <c r="J17" s="136">
        <f t="shared" si="4"/>
        <v>5258.5160000000005</v>
      </c>
      <c r="K17" s="137">
        <f>'SEQ Oct 2019'!BB11</f>
        <v>0</v>
      </c>
      <c r="L17" s="137">
        <f>'SEQ Oct 2019'!BC11</f>
        <v>0</v>
      </c>
      <c r="M17" s="137">
        <f>'SEQ Oct 2019'!BD11</f>
        <v>0</v>
      </c>
      <c r="N17" s="137">
        <f>'SEQ Oct 2019'!BE11</f>
        <v>0</v>
      </c>
      <c r="O17" s="144" t="str">
        <f t="shared" si="5"/>
        <v>No discount</v>
      </c>
      <c r="P17" s="226" t="str">
        <f t="shared" si="2"/>
        <v>Exclusive</v>
      </c>
      <c r="Q17" s="237">
        <f t="shared" si="6"/>
        <v>4780.4690909090914</v>
      </c>
      <c r="R17" s="237">
        <f t="shared" si="7"/>
        <v>4780.4690909090914</v>
      </c>
      <c r="S17" s="136">
        <f t="shared" si="8"/>
        <v>5258.5160000000005</v>
      </c>
      <c r="T17" s="136">
        <f t="shared" si="8"/>
        <v>5258.5160000000005</v>
      </c>
      <c r="U17" s="160">
        <f>'SEQ Oct 2019'!BL11</f>
        <v>0</v>
      </c>
      <c r="V17" s="161" t="str">
        <f>'SEQ Oct 2019'!BM11</f>
        <v>n</v>
      </c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  <c r="AL17" s="207"/>
      <c r="AM17" s="207"/>
      <c r="AN17" s="207"/>
      <c r="AO17" s="207"/>
      <c r="AP17" s="207"/>
      <c r="AQ17" s="207"/>
      <c r="AR17" s="207"/>
      <c r="AS17" s="207"/>
      <c r="AT17" s="207"/>
      <c r="AU17" s="207"/>
      <c r="AV17" s="207"/>
      <c r="AW17" s="207"/>
      <c r="AX17" s="207"/>
      <c r="AY17" s="207"/>
    </row>
    <row r="18" spans="1:51" x14ac:dyDescent="0.15">
      <c r="A18" s="208" t="str">
        <f>'SEQ Oct 2019'!K12</f>
        <v>Q Energy</v>
      </c>
      <c r="B18" s="94" t="str">
        <f>'SEQ Oct 2019'!L12</f>
        <v>Biz Saver</v>
      </c>
      <c r="C18" s="209">
        <f>IF('SEQ Oct 2019'!BP12=0,91*'SEQ Oct 2019'!M12/100,(91*'SEQ Oct 2019'!M12/100)+'SEQ Oct 2019'!BP12/4)</f>
        <v>117.39</v>
      </c>
      <c r="D18" s="210">
        <f>IF('SEQ Oct 2019'!O12="",$C$5*'SEQ Oct 2019'!N12/100,IF($C$5&gt;='SEQ Oct 2019'!P12,('SEQ Oct 2019'!P12*'SEQ Oct 2019'!N12/100),($C$5*'SEQ Oct 2019'!N12/100)))</f>
        <v>1076.25</v>
      </c>
      <c r="E18" s="210">
        <f>IF(AND('SEQ Oct 2019'!P12&gt;0,'SEQ Oct 2019'!R12&gt;0),IF($C$5&lt;'SEQ Oct 2019'!P12,0,IF($C$5&lt;=('SEQ Oct 2019'!R12+'SEQ Oct 2019'!P12),(($C$5-'SEQ Oct 2019'!P12)*'SEQ Oct 2019'!Q12/100),(('SEQ Oct 2019'!R12)*'SEQ Oct 2019'!Q12/100))),0)</f>
        <v>0</v>
      </c>
      <c r="F18" s="210">
        <f>IF(AND('SEQ Oct 2019'!R12&gt;0,'SEQ Oct 2019'!T12&gt;0),IF(($C$5&lt;'SEQ Oct 2019'!T12),(0),($C$5-'SEQ Oct 2019'!T12)*'SEQ Oct 2019'!U12/100),IF(AND('SEQ Oct 2019'!R12&gt;0,'SEQ Oct 2019'!T12=""),IF(($C$5&lt;'SEQ Oct 2019'!R12+'SEQ Oct 2019'!P12),(0),(($C$5-('SEQ Oct 2019'!R12+'SEQ Oct 2019'!P12))*'SEQ Oct 2019'!S12/100)),IF(AND('SEQ Oct 2019'!P12&gt;0,'SEQ Oct 2019'!R12=""&gt;0),IF(($C$5&lt;'SEQ Oct 2019'!P12),(0),($C$5-'SEQ Oct 2019'!P12)*'SEQ Oct 2019'!Q12/100),0)))</f>
        <v>0</v>
      </c>
      <c r="G18" s="233">
        <f t="shared" si="3"/>
        <v>1193.6400000000001</v>
      </c>
      <c r="H18" s="229">
        <f t="shared" si="0"/>
        <v>4305</v>
      </c>
      <c r="I18" s="229">
        <f t="shared" si="1"/>
        <v>4774.5600000000004</v>
      </c>
      <c r="J18" s="136">
        <f t="shared" si="4"/>
        <v>5252.0160000000005</v>
      </c>
      <c r="K18" s="211">
        <f>'SEQ Oct 2019'!BB12</f>
        <v>0</v>
      </c>
      <c r="L18" s="211">
        <f>'SEQ Oct 2019'!BC12</f>
        <v>0</v>
      </c>
      <c r="M18" s="211">
        <f>'SEQ Oct 2019'!BD12</f>
        <v>0</v>
      </c>
      <c r="N18" s="211">
        <f>'SEQ Oct 2019'!BE12</f>
        <v>0</v>
      </c>
      <c r="O18" s="144" t="str">
        <f t="shared" si="5"/>
        <v>No discount</v>
      </c>
      <c r="P18" s="226" t="str">
        <f t="shared" si="2"/>
        <v>Exclusive</v>
      </c>
      <c r="Q18" s="237">
        <f t="shared" si="6"/>
        <v>4774.5600000000004</v>
      </c>
      <c r="R18" s="237">
        <f t="shared" si="7"/>
        <v>4774.5600000000004</v>
      </c>
      <c r="S18" s="136">
        <f t="shared" si="8"/>
        <v>5252.0160000000005</v>
      </c>
      <c r="T18" s="136">
        <f t="shared" si="8"/>
        <v>5252.0160000000005</v>
      </c>
      <c r="U18" s="212">
        <f>'SEQ Oct 2019'!BL12</f>
        <v>0</v>
      </c>
      <c r="V18" s="213" t="str">
        <f>'SEQ Oct 2019'!BM12</f>
        <v>n</v>
      </c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  <c r="AL18" s="207"/>
      <c r="AM18" s="207"/>
      <c r="AN18" s="207"/>
      <c r="AO18" s="207"/>
      <c r="AP18" s="207"/>
      <c r="AQ18" s="207"/>
      <c r="AR18" s="207"/>
      <c r="AS18" s="207"/>
      <c r="AT18" s="207"/>
      <c r="AU18" s="207"/>
      <c r="AV18" s="207"/>
      <c r="AW18" s="207"/>
      <c r="AX18" s="207"/>
      <c r="AY18" s="207"/>
    </row>
    <row r="19" spans="1:51" x14ac:dyDescent="0.15">
      <c r="A19" s="131" t="str">
        <f>'SEQ Oct 2019'!K13</f>
        <v>1st Energy</v>
      </c>
      <c r="B19" s="132" t="str">
        <f>'SEQ Oct 2019'!L13</f>
        <v>1st Saver</v>
      </c>
      <c r="C19" s="133">
        <f>IF('SEQ Oct 2019'!BP13=0,91*'SEQ Oct 2019'!M13/100,(91*'SEQ Oct 2019'!M13/100)+'SEQ Oct 2019'!BP13/4)</f>
        <v>135.59</v>
      </c>
      <c r="D19" s="134">
        <f>IF('SEQ Oct 2019'!O13="",$C$5*'SEQ Oct 2019'!N13/100,IF($C$5&gt;='SEQ Oct 2019'!P13,('SEQ Oct 2019'!P13*'SEQ Oct 2019'!N13/100),($C$5*'SEQ Oct 2019'!N13/100)))</f>
        <v>406.30909090909086</v>
      </c>
      <c r="E19" s="134">
        <f>IF(AND('SEQ Oct 2019'!P13&gt;0,'SEQ Oct 2019'!R13&gt;0),IF($C$5&lt;'SEQ Oct 2019'!P13,0,IF($C$5&lt;=('SEQ Oct 2019'!R13+'SEQ Oct 2019'!P13),(($C$5-'SEQ Oct 2019'!P13)*'SEQ Oct 2019'!Q13/100),(('SEQ Oct 2019'!R13)*'SEQ Oct 2019'!Q13/100))),0)</f>
        <v>0</v>
      </c>
      <c r="F19" s="134">
        <f>IF(AND('SEQ Oct 2019'!R13&gt;0,'SEQ Oct 2019'!T13&gt;0),IF(($C$5&lt;'SEQ Oct 2019'!T13),(0),($C$5-'SEQ Oct 2019'!T13)*'SEQ Oct 2019'!U13/100),IF(AND('SEQ Oct 2019'!R13&gt;0,'SEQ Oct 2019'!T13=""),IF(($C$5&lt;'SEQ Oct 2019'!R13+'SEQ Oct 2019'!P13),(0),(($C$5-('SEQ Oct 2019'!R13+'SEQ Oct 2019'!P13))*'SEQ Oct 2019'!S13/100)),IF(AND('SEQ Oct 2019'!P13&gt;0,'SEQ Oct 2019'!R13=""&gt;0),IF(($C$5&lt;'SEQ Oct 2019'!P13),(0),($C$5-'SEQ Oct 2019'!P13)*'SEQ Oct 2019'!Q13/100),0)))</f>
        <v>825.30909090909086</v>
      </c>
      <c r="G19" s="232">
        <f t="shared" si="3"/>
        <v>1367.2081818181819</v>
      </c>
      <c r="H19" s="229">
        <f t="shared" si="0"/>
        <v>4926.4727272727278</v>
      </c>
      <c r="I19" s="229">
        <f t="shared" si="1"/>
        <v>5468.8327272727274</v>
      </c>
      <c r="J19" s="136">
        <f t="shared" si="4"/>
        <v>6015.7160000000003</v>
      </c>
      <c r="K19" s="137">
        <f>'SEQ Oct 2019'!BB13</f>
        <v>0</v>
      </c>
      <c r="L19" s="137">
        <f>'SEQ Oct 2019'!BC13</f>
        <v>0</v>
      </c>
      <c r="M19" s="137">
        <f>'SEQ Oct 2019'!BD13</f>
        <v>5</v>
      </c>
      <c r="N19" s="137">
        <f>'SEQ Oct 2019'!BE13</f>
        <v>0</v>
      </c>
      <c r="O19" s="144" t="str">
        <f t="shared" si="5"/>
        <v>Pay-on-time off bill</v>
      </c>
      <c r="P19" s="226" t="str">
        <f t="shared" si="2"/>
        <v>Exclusive</v>
      </c>
      <c r="Q19" s="237">
        <f t="shared" si="6"/>
        <v>5468.8327272727274</v>
      </c>
      <c r="R19" s="237">
        <f t="shared" si="7"/>
        <v>5195.391090909091</v>
      </c>
      <c r="S19" s="136">
        <f t="shared" si="8"/>
        <v>6015.7160000000003</v>
      </c>
      <c r="T19" s="136">
        <f t="shared" si="8"/>
        <v>5714.9302000000007</v>
      </c>
      <c r="U19" s="160">
        <f>'SEQ Oct 2019'!BL13</f>
        <v>0</v>
      </c>
      <c r="V19" s="161">
        <f>'SEQ Oct 2019'!BM13</f>
        <v>0</v>
      </c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</row>
    <row r="20" spans="1:51" x14ac:dyDescent="0.15">
      <c r="A20" s="208" t="str">
        <f>'SEQ Oct 2019'!K14</f>
        <v>Powerclub</v>
      </c>
      <c r="B20" s="94" t="str">
        <f>'SEQ Oct 2019'!L14</f>
        <v>Powerbank Business</v>
      </c>
      <c r="C20" s="209">
        <f>IF('SEQ Oct 2019'!BP14=0,91*'SEQ Oct 2019'!M14/100,(91*'SEQ Oct 2019'!M14/100)+'SEQ Oct 2019'!BP14/4)</f>
        <v>110.74190909090909</v>
      </c>
      <c r="D20" s="210">
        <f>IF('SEQ Oct 2019'!O14="",$C$5*'SEQ Oct 2019'!N14/100,IF($C$5&gt;='SEQ Oct 2019'!P14,('SEQ Oct 2019'!P14*'SEQ Oct 2019'!N14/100),($C$5*'SEQ Oct 2019'!N14/100)))</f>
        <v>936.81818181818176</v>
      </c>
      <c r="E20" s="210">
        <f>IF(AND('SEQ Oct 2019'!P14&gt;0,'SEQ Oct 2019'!R14&gt;0),IF($C$5&lt;'SEQ Oct 2019'!P14,0,IF($C$5&lt;=('SEQ Oct 2019'!R14+'SEQ Oct 2019'!P14),(($C$5-'SEQ Oct 2019'!P14)*'SEQ Oct 2019'!Q14/100),(('SEQ Oct 2019'!R14)*'SEQ Oct 2019'!Q14/100))),0)</f>
        <v>0</v>
      </c>
      <c r="F20" s="210">
        <f>IF(AND('SEQ Oct 2019'!R14&gt;0,'SEQ Oct 2019'!T14&gt;0),IF(($C$5&lt;'SEQ Oct 2019'!T14),(0),($C$5-'SEQ Oct 2019'!T14)*'SEQ Oct 2019'!U14/100),IF(AND('SEQ Oct 2019'!R14&gt;0,'SEQ Oct 2019'!T14=""),IF(($C$5&lt;'SEQ Oct 2019'!R14+'SEQ Oct 2019'!P14),(0),(($C$5-('SEQ Oct 2019'!R14+'SEQ Oct 2019'!P14))*'SEQ Oct 2019'!S14/100)),IF(AND('SEQ Oct 2019'!P14&gt;0,'SEQ Oct 2019'!R14=""&gt;0),IF(($C$5&lt;'SEQ Oct 2019'!P14),(0),($C$5-'SEQ Oct 2019'!P14)*'SEQ Oct 2019'!Q14/100),0)))</f>
        <v>0</v>
      </c>
      <c r="G20" s="233">
        <f t="shared" si="3"/>
        <v>1047.5600909090908</v>
      </c>
      <c r="H20" s="229">
        <f t="shared" si="0"/>
        <v>3747.272727272727</v>
      </c>
      <c r="I20" s="229">
        <f t="shared" si="1"/>
        <v>4190.2403636363633</v>
      </c>
      <c r="J20" s="136">
        <f t="shared" si="4"/>
        <v>4609.2644</v>
      </c>
      <c r="K20" s="211">
        <f>'SEQ Oct 2019'!BB14</f>
        <v>0</v>
      </c>
      <c r="L20" s="211">
        <f>'SEQ Oct 2019'!BC14</f>
        <v>0</v>
      </c>
      <c r="M20" s="211">
        <f>'SEQ Oct 2019'!BD14</f>
        <v>0</v>
      </c>
      <c r="N20" s="211">
        <f>'SEQ Oct 2019'!BE14</f>
        <v>0</v>
      </c>
      <c r="O20" s="144" t="str">
        <f t="shared" si="5"/>
        <v>No discount</v>
      </c>
      <c r="P20" s="226" t="str">
        <f t="shared" si="2"/>
        <v>Exclusive</v>
      </c>
      <c r="Q20" s="237">
        <f t="shared" si="6"/>
        <v>4190.2403636363633</v>
      </c>
      <c r="R20" s="237">
        <f t="shared" si="7"/>
        <v>4190.2403636363633</v>
      </c>
      <c r="S20" s="136">
        <f t="shared" si="8"/>
        <v>4609.2644</v>
      </c>
      <c r="T20" s="136">
        <f t="shared" si="8"/>
        <v>4609.2644</v>
      </c>
      <c r="U20" s="212">
        <f>'SEQ Oct 2019'!BL14</f>
        <v>0</v>
      </c>
      <c r="V20" s="213">
        <f>'SEQ Oct 2019'!BM14</f>
        <v>0</v>
      </c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  <c r="AL20" s="207"/>
      <c r="AM20" s="207"/>
      <c r="AN20" s="207"/>
      <c r="AO20" s="207"/>
      <c r="AP20" s="207"/>
      <c r="AQ20" s="207"/>
      <c r="AR20" s="207"/>
      <c r="AS20" s="207"/>
      <c r="AT20" s="207"/>
      <c r="AU20" s="207"/>
      <c r="AV20" s="207"/>
      <c r="AW20" s="207"/>
      <c r="AX20" s="207"/>
      <c r="AY20" s="207"/>
    </row>
    <row r="21" spans="1:51" x14ac:dyDescent="0.15">
      <c r="A21" s="131" t="str">
        <f>'SEQ Oct 2019'!K15</f>
        <v>Next Business Energy</v>
      </c>
      <c r="B21" s="132" t="str">
        <f>'SEQ Oct 2019'!L15</f>
        <v>Pay on time</v>
      </c>
      <c r="C21" s="133">
        <f>IF('SEQ Oct 2019'!BP15=0,91*'SEQ Oct 2019'!M15/100,(91*'SEQ Oct 2019'!M15/100)+'SEQ Oct 2019'!BP15/4)</f>
        <v>118.3</v>
      </c>
      <c r="D21" s="134">
        <f>IF('SEQ Oct 2019'!O15="",$C$5*'SEQ Oct 2019'!N15/100,IF($C$5&gt;='SEQ Oct 2019'!P15,('SEQ Oct 2019'!P15*'SEQ Oct 2019'!N15/100),($C$5*'SEQ Oct 2019'!N15/100)))</f>
        <v>624.99999999999989</v>
      </c>
      <c r="E21" s="134">
        <f>IF(AND('SEQ Oct 2019'!P15&gt;0,'SEQ Oct 2019'!R15&gt;0),IF($C$5&lt;'SEQ Oct 2019'!P15,0,IF($C$5&lt;=('SEQ Oct 2019'!R15+'SEQ Oct 2019'!P15),(($C$5-'SEQ Oct 2019'!P15)*'SEQ Oct 2019'!Q15/100),(('SEQ Oct 2019'!R15)*'SEQ Oct 2019'!Q15/100))),0)</f>
        <v>0</v>
      </c>
      <c r="F21" s="134">
        <f>IF(AND('SEQ Oct 2019'!R15&gt;0,'SEQ Oct 2019'!T15&gt;0),IF(($C$5&lt;'SEQ Oct 2019'!T15),(0),($C$5-'SEQ Oct 2019'!T15)*'SEQ Oct 2019'!U15/100),IF(AND('SEQ Oct 2019'!R15&gt;0,'SEQ Oct 2019'!T15=""),IF(($C$5&lt;'SEQ Oct 2019'!R15+'SEQ Oct 2019'!P15),(0),(($C$5-('SEQ Oct 2019'!R15+'SEQ Oct 2019'!P15))*'SEQ Oct 2019'!S15/100)),IF(AND('SEQ Oct 2019'!P15&gt;0,'SEQ Oct 2019'!R15=""&gt;0),IF(($C$5&lt;'SEQ Oct 2019'!P15),(0),($C$5-'SEQ Oct 2019'!P15)*'SEQ Oct 2019'!Q15/100),0)))</f>
        <v>612.49999999999989</v>
      </c>
      <c r="G21" s="232">
        <f t="shared" si="3"/>
        <v>1355.7999999999997</v>
      </c>
      <c r="H21" s="229">
        <f t="shared" si="0"/>
        <v>4949.9999999999991</v>
      </c>
      <c r="I21" s="229">
        <f t="shared" si="1"/>
        <v>5423.1999999999989</v>
      </c>
      <c r="J21" s="136">
        <f t="shared" si="4"/>
        <v>5965.5199999999995</v>
      </c>
      <c r="K21" s="137">
        <f>'SEQ Oct 2019'!BB15</f>
        <v>0</v>
      </c>
      <c r="L21" s="137">
        <f>'SEQ Oct 2019'!BC15</f>
        <v>0</v>
      </c>
      <c r="M21" s="137">
        <f>'SEQ Oct 2019'!BD15</f>
        <v>7</v>
      </c>
      <c r="N21" s="137">
        <f>'SEQ Oct 2019'!BE15</f>
        <v>0</v>
      </c>
      <c r="O21" s="144" t="str">
        <f t="shared" si="5"/>
        <v>Pay-on-time off bill</v>
      </c>
      <c r="P21" s="226" t="str">
        <f t="shared" si="2"/>
        <v>Exclusive</v>
      </c>
      <c r="Q21" s="237">
        <f t="shared" si="6"/>
        <v>5423.1999999999989</v>
      </c>
      <c r="R21" s="237">
        <f t="shared" si="7"/>
        <v>5043.5759999999991</v>
      </c>
      <c r="S21" s="136">
        <f t="shared" ref="S21:S25" si="9">Q21*1.1</f>
        <v>5965.5199999999995</v>
      </c>
      <c r="T21" s="136">
        <f t="shared" ref="T21:T25" si="10">R21*1.1</f>
        <v>5547.9335999999994</v>
      </c>
      <c r="U21" s="160">
        <f>'SEQ Oct 2019'!BL15</f>
        <v>24</v>
      </c>
      <c r="V21" s="161" t="str">
        <f>'SEQ Oct 2019'!BM15</f>
        <v>n</v>
      </c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  <c r="AL21" s="207"/>
      <c r="AM21" s="207"/>
      <c r="AN21" s="207"/>
      <c r="AO21" s="207"/>
      <c r="AP21" s="207"/>
      <c r="AQ21" s="207"/>
      <c r="AR21" s="207"/>
      <c r="AS21" s="207"/>
      <c r="AT21" s="207"/>
      <c r="AU21" s="207"/>
      <c r="AV21" s="207"/>
      <c r="AW21" s="207"/>
      <c r="AX21" s="207"/>
      <c r="AY21" s="207"/>
    </row>
    <row r="22" spans="1:51" x14ac:dyDescent="0.15">
      <c r="A22" s="208" t="str">
        <f>'SEQ Oct 2019'!K16</f>
        <v>Red Energy</v>
      </c>
      <c r="B22" s="94" t="str">
        <f>'SEQ Oct 2019'!L16</f>
        <v>Red Business Saver</v>
      </c>
      <c r="C22" s="133">
        <f>IF('SEQ Oct 2019'!BP16=0,91*'SEQ Oct 2019'!M16/100,(91*'SEQ Oct 2019'!M16/100)+'SEQ Oct 2019'!BP16/4)</f>
        <v>111.38399999999997</v>
      </c>
      <c r="D22" s="210">
        <f>IF('SEQ Oct 2019'!O16="",$C$5*'SEQ Oct 2019'!N16/100,IF($C$5&gt;='SEQ Oct 2019'!P16,('SEQ Oct 2019'!P16*'SEQ Oct 2019'!N16/100),($C$5*'SEQ Oct 2019'!N16/100)))</f>
        <v>423.45454545454544</v>
      </c>
      <c r="E22" s="210">
        <f>IF(AND('SEQ Oct 2019'!P16&gt;0,'SEQ Oct 2019'!R16&gt;0),IF($C$5&lt;'SEQ Oct 2019'!P16,0,IF($C$5&lt;=('SEQ Oct 2019'!R16+'SEQ Oct 2019'!P16),(($C$5-'SEQ Oct 2019'!P16)*'SEQ Oct 2019'!Q16/100),(('SEQ Oct 2019'!R16)*'SEQ Oct 2019'!Q16/100))),0)</f>
        <v>0</v>
      </c>
      <c r="F22" s="210">
        <f>IF(AND('SEQ Oct 2019'!R16&gt;0,'SEQ Oct 2019'!T16&gt;0),IF(($C$5&lt;'SEQ Oct 2019'!T16),(0),($C$5-'SEQ Oct 2019'!T16)*'SEQ Oct 2019'!U16/100),IF(AND('SEQ Oct 2019'!R16&gt;0,'SEQ Oct 2019'!T16=""),IF(($C$5&lt;'SEQ Oct 2019'!R16+'SEQ Oct 2019'!P16),(0),(($C$5-('SEQ Oct 2019'!R16+'SEQ Oct 2019'!P16))*'SEQ Oct 2019'!S16/100)),IF(AND('SEQ Oct 2019'!P16&gt;0,'SEQ Oct 2019'!R16=""&gt;0),IF(($C$5&lt;'SEQ Oct 2019'!P16),(0),($C$5-'SEQ Oct 2019'!P16)*'SEQ Oct 2019'!Q16/100),0)))</f>
        <v>657</v>
      </c>
      <c r="G22" s="233">
        <f>SUM(C22:F22)</f>
        <v>1191.8385454545455</v>
      </c>
      <c r="H22" s="229">
        <f t="shared" si="0"/>
        <v>4321.818181818182</v>
      </c>
      <c r="I22" s="229">
        <f t="shared" si="1"/>
        <v>4767.354181818182</v>
      </c>
      <c r="J22" s="136">
        <f t="shared" si="4"/>
        <v>5244.0896000000002</v>
      </c>
      <c r="K22" s="211">
        <f>'SEQ Oct 2019'!BB16</f>
        <v>0</v>
      </c>
      <c r="L22" s="211">
        <f>'SEQ Oct 2019'!BC16</f>
        <v>0</v>
      </c>
      <c r="M22" s="211">
        <f>'SEQ Oct 2019'!BD16</f>
        <v>0</v>
      </c>
      <c r="N22" s="211">
        <f>'SEQ Oct 2019'!BE16</f>
        <v>0</v>
      </c>
      <c r="O22" s="144" t="str">
        <f t="shared" si="5"/>
        <v>No discount</v>
      </c>
      <c r="P22" s="226" t="str">
        <f t="shared" si="2"/>
        <v>Inclusive</v>
      </c>
      <c r="Q22" s="237">
        <f t="shared" si="6"/>
        <v>4767.354181818182</v>
      </c>
      <c r="R22" s="237">
        <f t="shared" si="7"/>
        <v>4767.354181818182</v>
      </c>
      <c r="S22" s="136">
        <f t="shared" si="9"/>
        <v>5244.0896000000002</v>
      </c>
      <c r="T22" s="136">
        <f t="shared" si="10"/>
        <v>5244.0896000000002</v>
      </c>
      <c r="U22" s="212">
        <f>'SEQ Oct 2019'!BL16</f>
        <v>0</v>
      </c>
      <c r="V22" s="213" t="str">
        <f>'SEQ Oct 2019'!BM16</f>
        <v>n</v>
      </c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  <c r="AL22" s="207"/>
      <c r="AM22" s="207"/>
      <c r="AN22" s="207"/>
      <c r="AO22" s="207"/>
      <c r="AP22" s="207"/>
      <c r="AQ22" s="207"/>
      <c r="AR22" s="207"/>
      <c r="AS22" s="207"/>
      <c r="AT22" s="207"/>
      <c r="AU22" s="207"/>
      <c r="AV22" s="207"/>
      <c r="AW22" s="207"/>
      <c r="AX22" s="207"/>
      <c r="AY22" s="207"/>
    </row>
    <row r="23" spans="1:51" x14ac:dyDescent="0.15">
      <c r="A23" s="131" t="str">
        <f>'SEQ Oct 2019'!K17</f>
        <v>Amaysim</v>
      </c>
      <c r="B23" s="132" t="str">
        <f>'SEQ Oct 2019'!L17</f>
        <v>Business as you go</v>
      </c>
      <c r="C23" s="133">
        <f>IF('SEQ Oct 2019'!BP17=0,91*'SEQ Oct 2019'!M17/100,(91*'SEQ Oct 2019'!M17/100)+'SEQ Oct 2019'!BP17/4)</f>
        <v>117.03510000000001</v>
      </c>
      <c r="D23" s="134">
        <f>IF('SEQ Oct 2019'!O17="",$C$5*'SEQ Oct 2019'!N17/100,IF($C$5&gt;='SEQ Oct 2019'!P17,('SEQ Oct 2019'!P17*'SEQ Oct 2019'!N17/100),($C$5*'SEQ Oct 2019'!N17/100)))</f>
        <v>1232</v>
      </c>
      <c r="E23" s="134">
        <f>IF(AND('SEQ Oct 2019'!P17&gt;0,'SEQ Oct 2019'!R17&gt;0),IF($C$5&lt;'SEQ Oct 2019'!P17,0,IF($C$5&lt;=('SEQ Oct 2019'!R17+'SEQ Oct 2019'!P17),(($C$5-'SEQ Oct 2019'!P17)*'SEQ Oct 2019'!Q17/100),(('SEQ Oct 2019'!R17)*'SEQ Oct 2019'!Q17/100))),0)</f>
        <v>0</v>
      </c>
      <c r="F23" s="134">
        <f>IF(AND('SEQ Oct 2019'!R17&gt;0,'SEQ Oct 2019'!T17&gt;0),IF(($C$5&lt;'SEQ Oct 2019'!T17),(0),($C$5-'SEQ Oct 2019'!T17)*'SEQ Oct 2019'!U17/100),IF(AND('SEQ Oct 2019'!R17&gt;0,'SEQ Oct 2019'!T17=""),IF(($C$5&lt;'SEQ Oct 2019'!R17+'SEQ Oct 2019'!P17),(0),(($C$5-('SEQ Oct 2019'!R17+'SEQ Oct 2019'!P17))*'SEQ Oct 2019'!S17/100)),IF(AND('SEQ Oct 2019'!P17&gt;0,'SEQ Oct 2019'!R17=""&gt;0),IF(($C$5&lt;'SEQ Oct 2019'!P17),(0),($C$5-'SEQ Oct 2019'!P17)*'SEQ Oct 2019'!Q17/100),0)))</f>
        <v>0</v>
      </c>
      <c r="G23" s="232">
        <f t="shared" si="3"/>
        <v>1349.0351000000001</v>
      </c>
      <c r="H23" s="229">
        <f t="shared" si="0"/>
        <v>4928</v>
      </c>
      <c r="I23" s="229">
        <f t="shared" si="1"/>
        <v>5396.1404000000002</v>
      </c>
      <c r="J23" s="136">
        <f t="shared" si="4"/>
        <v>5935.7544400000006</v>
      </c>
      <c r="K23" s="137">
        <f>'SEQ Oct 2019'!BB17</f>
        <v>0</v>
      </c>
      <c r="L23" s="137">
        <f>'SEQ Oct 2019'!BC17</f>
        <v>0</v>
      </c>
      <c r="M23" s="137">
        <f>'SEQ Oct 2019'!BD17</f>
        <v>0</v>
      </c>
      <c r="N23" s="137">
        <f>'SEQ Oct 2019'!BE17</f>
        <v>0</v>
      </c>
      <c r="O23" s="144" t="str">
        <f t="shared" si="5"/>
        <v>No discount</v>
      </c>
      <c r="P23" s="226" t="str">
        <f t="shared" si="2"/>
        <v>Exclusive</v>
      </c>
      <c r="Q23" s="237">
        <f t="shared" si="6"/>
        <v>5396.1404000000002</v>
      </c>
      <c r="R23" s="237">
        <f t="shared" si="7"/>
        <v>5396.1404000000002</v>
      </c>
      <c r="S23" s="136">
        <f t="shared" si="9"/>
        <v>5935.7544400000006</v>
      </c>
      <c r="T23" s="136">
        <f t="shared" si="10"/>
        <v>5935.7544400000006</v>
      </c>
      <c r="U23" s="160">
        <f>'SEQ Oct 2019'!BL17</f>
        <v>0</v>
      </c>
      <c r="V23" s="161" t="str">
        <f>'SEQ Oct 2019'!BM17</f>
        <v>n</v>
      </c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  <c r="AL23" s="207"/>
      <c r="AM23" s="207"/>
      <c r="AN23" s="207"/>
      <c r="AO23" s="207"/>
      <c r="AP23" s="207"/>
      <c r="AQ23" s="207"/>
      <c r="AR23" s="207"/>
      <c r="AS23" s="207"/>
      <c r="AT23" s="207"/>
      <c r="AU23" s="207"/>
      <c r="AV23" s="207"/>
      <c r="AW23" s="207"/>
      <c r="AX23" s="207"/>
      <c r="AY23" s="207"/>
    </row>
    <row r="24" spans="1:51" x14ac:dyDescent="0.15">
      <c r="A24" s="208" t="str">
        <f>'SEQ Oct 2019'!K18</f>
        <v>Blue NRG</v>
      </c>
      <c r="B24" s="94" t="str">
        <f>'SEQ Oct 2019'!L18</f>
        <v>Blue Saver</v>
      </c>
      <c r="C24" s="209">
        <f>IF('SEQ Oct 2019'!BP18=0,91*'SEQ Oct 2019'!M18/100,(91*'SEQ Oct 2019'!M18/100)+'SEQ Oct 2019'!BP18/4)</f>
        <v>109.19999999999999</v>
      </c>
      <c r="D24" s="210">
        <f>IF('SEQ Oct 2019'!O18="",$C$5*'SEQ Oct 2019'!N18/100,IF($C$5&gt;='SEQ Oct 2019'!P18,('SEQ Oct 2019'!P18*'SEQ Oct 2019'!N18/100),($C$5*'SEQ Oct 2019'!N18/100)))</f>
        <v>1025</v>
      </c>
      <c r="E24" s="210">
        <f>IF(AND('SEQ Oct 2019'!P18&gt;0,'SEQ Oct 2019'!R18&gt;0),IF($C$5&lt;'SEQ Oct 2019'!P18,0,IF($C$5&lt;=('SEQ Oct 2019'!R18+'SEQ Oct 2019'!P18),(($C$5-'SEQ Oct 2019'!P18)*'SEQ Oct 2019'!Q18/100),(('SEQ Oct 2019'!R18)*'SEQ Oct 2019'!Q18/100))),0)</f>
        <v>0</v>
      </c>
      <c r="F24" s="210">
        <f>IF(AND('SEQ Oct 2019'!R18&gt;0,'SEQ Oct 2019'!T18&gt;0),IF(($C$5&lt;'SEQ Oct 2019'!T18),(0),($C$5-'SEQ Oct 2019'!T18)*'SEQ Oct 2019'!U18/100),IF(AND('SEQ Oct 2019'!R18&gt;0,'SEQ Oct 2019'!T18=""),IF(($C$5&lt;'SEQ Oct 2019'!R18+'SEQ Oct 2019'!P18),(0),(($C$5-('SEQ Oct 2019'!R18+'SEQ Oct 2019'!P18))*'SEQ Oct 2019'!S18/100)),IF(AND('SEQ Oct 2019'!P18&gt;0,'SEQ Oct 2019'!R18=""&gt;0),IF(($C$5&lt;'SEQ Oct 2019'!P18),(0),($C$5-'SEQ Oct 2019'!P18)*'SEQ Oct 2019'!Q18/100),0)))</f>
        <v>0</v>
      </c>
      <c r="G24" s="233">
        <f t="shared" si="3"/>
        <v>1134.2</v>
      </c>
      <c r="H24" s="229">
        <f t="shared" si="0"/>
        <v>4100</v>
      </c>
      <c r="I24" s="229">
        <f t="shared" si="1"/>
        <v>4536.8</v>
      </c>
      <c r="J24" s="136">
        <f t="shared" si="4"/>
        <v>4990.4800000000005</v>
      </c>
      <c r="K24" s="211">
        <f>'SEQ Oct 2019'!BB18</f>
        <v>0</v>
      </c>
      <c r="L24" s="211">
        <f>'SEQ Oct 2019'!BC18</f>
        <v>0</v>
      </c>
      <c r="M24" s="211">
        <f>'SEQ Oct 2019'!BD18</f>
        <v>0</v>
      </c>
      <c r="N24" s="211">
        <f>'SEQ Oct 2019'!BE18</f>
        <v>0</v>
      </c>
      <c r="O24" s="144" t="str">
        <f t="shared" si="5"/>
        <v>No discount</v>
      </c>
      <c r="P24" s="226" t="str">
        <f t="shared" si="2"/>
        <v>Exclusive</v>
      </c>
      <c r="Q24" s="237">
        <f t="shared" si="6"/>
        <v>4536.8</v>
      </c>
      <c r="R24" s="237">
        <f t="shared" si="7"/>
        <v>4536.8</v>
      </c>
      <c r="S24" s="136">
        <f t="shared" si="9"/>
        <v>4990.4800000000005</v>
      </c>
      <c r="T24" s="136">
        <f t="shared" si="10"/>
        <v>4990.4800000000005</v>
      </c>
      <c r="U24" s="212">
        <f>'SEQ Oct 2019'!BL18</f>
        <v>36</v>
      </c>
      <c r="V24" s="213" t="str">
        <f>'SEQ Oct 2019'!BM18</f>
        <v>n</v>
      </c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  <c r="AL24" s="207"/>
      <c r="AM24" s="207"/>
      <c r="AN24" s="207"/>
      <c r="AO24" s="207"/>
      <c r="AP24" s="207"/>
      <c r="AQ24" s="207"/>
      <c r="AR24" s="207"/>
      <c r="AS24" s="207"/>
      <c r="AT24" s="207"/>
      <c r="AU24" s="207"/>
      <c r="AV24" s="207"/>
      <c r="AW24" s="207"/>
      <c r="AX24" s="207"/>
      <c r="AY24" s="207"/>
    </row>
    <row r="25" spans="1:51" ht="15" thickBot="1" x14ac:dyDescent="0.2">
      <c r="A25" s="148" t="str">
        <f>'SEQ Oct 2019'!K19</f>
        <v>Future X Power</v>
      </c>
      <c r="B25" s="149" t="str">
        <f>'SEQ Oct 2019'!L19</f>
        <v>Flexi Saver</v>
      </c>
      <c r="C25" s="166">
        <f>IF('SEQ Oct 2019'!BP19=0,91*'SEQ Oct 2019'!M19/100,(91*'SEQ Oct 2019'!M19/100)+'SEQ Oct 2019'!BP19/4)</f>
        <v>117.57199999999999</v>
      </c>
      <c r="D25" s="173">
        <f>IF('SEQ Oct 2019'!O19="",$C$5*'SEQ Oct 2019'!N19/100,IF($C$5&gt;='SEQ Oct 2019'!P19,('SEQ Oct 2019'!P19*'SEQ Oct 2019'!N19/100),($C$5*'SEQ Oct 2019'!N19/100)))</f>
        <v>1250.9090909090908</v>
      </c>
      <c r="E25" s="173">
        <f>IF(AND('SEQ Oct 2019'!P19&gt;0,'SEQ Oct 2019'!R19&gt;0),IF($C$5&lt;'SEQ Oct 2019'!P19,0,IF($C$5&lt;=('SEQ Oct 2019'!R19+'SEQ Oct 2019'!P19),(($C$5-'SEQ Oct 2019'!P19)*'SEQ Oct 2019'!Q19/100),(('SEQ Oct 2019'!R19)*'SEQ Oct 2019'!Q19/100))),0)</f>
        <v>0</v>
      </c>
      <c r="F25" s="173">
        <f>IF(AND('SEQ Oct 2019'!R19&gt;0,'SEQ Oct 2019'!T19&gt;0),IF(($C$5&lt;'SEQ Oct 2019'!T19),(0),($C$5-'SEQ Oct 2019'!T19)*'SEQ Oct 2019'!U19/100),IF(AND('SEQ Oct 2019'!R19&gt;0,'SEQ Oct 2019'!T19=""),IF(($C$5&lt;'SEQ Oct 2019'!R19+'SEQ Oct 2019'!P19),(0),(($C$5-('SEQ Oct 2019'!R19+'SEQ Oct 2019'!P19))*'SEQ Oct 2019'!S19/100)),IF(AND('SEQ Oct 2019'!P19&gt;0,'SEQ Oct 2019'!R19=""&gt;0),IF(($C$5&lt;'SEQ Oct 2019'!P19),(0),($C$5-'SEQ Oct 2019'!P19)*'SEQ Oct 2019'!Q19/100),0)))</f>
        <v>0</v>
      </c>
      <c r="G25" s="234">
        <f t="shared" si="3"/>
        <v>1368.4810909090907</v>
      </c>
      <c r="H25" s="231">
        <f t="shared" si="0"/>
        <v>5003.6363636363631</v>
      </c>
      <c r="I25" s="231">
        <f t="shared" si="1"/>
        <v>5473.9243636363626</v>
      </c>
      <c r="J25" s="168">
        <f t="shared" si="4"/>
        <v>6021.3167999999996</v>
      </c>
      <c r="K25" s="153">
        <f>'SEQ Oct 2019'!BB19</f>
        <v>0</v>
      </c>
      <c r="L25" s="153">
        <f>'SEQ Oct 2019'!BC19</f>
        <v>0</v>
      </c>
      <c r="M25" s="153">
        <f>'SEQ Oct 2019'!BD19</f>
        <v>0</v>
      </c>
      <c r="N25" s="153">
        <f>'SEQ Oct 2019'!BE19</f>
        <v>7</v>
      </c>
      <c r="O25" s="154" t="str">
        <f t="shared" si="5"/>
        <v>Pay-on-time off usage</v>
      </c>
      <c r="P25" s="227" t="str">
        <f t="shared" si="2"/>
        <v>Exclusive</v>
      </c>
      <c r="Q25" s="237">
        <f t="shared" si="6"/>
        <v>5473.9243636363626</v>
      </c>
      <c r="R25" s="237">
        <f t="shared" si="7"/>
        <v>5123.6698181818174</v>
      </c>
      <c r="S25" s="168">
        <f t="shared" si="9"/>
        <v>6021.3167999999996</v>
      </c>
      <c r="T25" s="168">
        <f t="shared" si="10"/>
        <v>5636.0367999999999</v>
      </c>
      <c r="U25" s="170">
        <f>'SEQ Oct 2019'!BL19</f>
        <v>0</v>
      </c>
      <c r="V25" s="165" t="str">
        <f>'SEQ Oct 2019'!BM19</f>
        <v>n</v>
      </c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  <c r="AL25" s="207"/>
      <c r="AM25" s="207"/>
      <c r="AN25" s="207"/>
      <c r="AO25" s="207"/>
      <c r="AP25" s="207"/>
      <c r="AQ25" s="207"/>
      <c r="AR25" s="207"/>
      <c r="AS25" s="207"/>
      <c r="AT25" s="207"/>
      <c r="AU25" s="207"/>
      <c r="AV25" s="207"/>
      <c r="AW25" s="207"/>
      <c r="AX25" s="207"/>
      <c r="AY25" s="207"/>
    </row>
    <row r="26" spans="1:51" x14ac:dyDescent="0.15"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  <c r="AL26" s="207"/>
      <c r="AM26" s="207"/>
      <c r="AN26" s="207"/>
      <c r="AO26" s="207"/>
      <c r="AP26" s="207"/>
      <c r="AQ26" s="207"/>
      <c r="AR26" s="207"/>
      <c r="AS26" s="207"/>
      <c r="AT26" s="207"/>
      <c r="AU26" s="207"/>
      <c r="AV26" s="207"/>
      <c r="AW26" s="207"/>
      <c r="AX26" s="207"/>
      <c r="AY26" s="207"/>
    </row>
    <row r="27" spans="1:51" ht="15" thickBot="1" x14ac:dyDescent="0.2"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  <c r="AL27" s="207"/>
      <c r="AM27" s="207"/>
      <c r="AN27" s="207"/>
      <c r="AO27" s="207"/>
      <c r="AP27" s="207"/>
      <c r="AQ27" s="207"/>
      <c r="AR27" s="207"/>
      <c r="AS27" s="207"/>
      <c r="AT27" s="207"/>
      <c r="AU27" s="207"/>
      <c r="AV27" s="207"/>
      <c r="AW27" s="207"/>
      <c r="AX27" s="207"/>
      <c r="AY27" s="207"/>
    </row>
    <row r="28" spans="1:51" x14ac:dyDescent="0.15">
      <c r="A28" s="72" t="s">
        <v>265</v>
      </c>
      <c r="B28" s="73"/>
      <c r="C28" s="73"/>
      <c r="D28" s="86"/>
      <c r="E28" s="86"/>
      <c r="F28" s="86"/>
      <c r="G28" s="87"/>
      <c r="H28" s="87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4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  <c r="AL28" s="207"/>
      <c r="AM28" s="207"/>
      <c r="AN28" s="207"/>
      <c r="AO28" s="207"/>
      <c r="AP28" s="207"/>
      <c r="AQ28" s="207"/>
      <c r="AR28" s="207"/>
      <c r="AS28" s="207"/>
      <c r="AT28" s="207"/>
      <c r="AU28" s="207"/>
      <c r="AV28" s="207"/>
      <c r="AW28" s="207"/>
      <c r="AX28" s="207"/>
      <c r="AY28" s="207"/>
    </row>
    <row r="29" spans="1:51" x14ac:dyDescent="0.15">
      <c r="A29" s="75" t="s">
        <v>198</v>
      </c>
      <c r="B29" s="47"/>
      <c r="C29" s="91">
        <v>5000</v>
      </c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76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  <c r="AL29" s="207"/>
      <c r="AM29" s="207"/>
      <c r="AN29" s="207"/>
      <c r="AO29" s="207"/>
      <c r="AP29" s="207"/>
      <c r="AQ29" s="207"/>
      <c r="AR29" s="207"/>
      <c r="AS29" s="207"/>
      <c r="AT29" s="207"/>
      <c r="AU29" s="207"/>
      <c r="AV29" s="207"/>
      <c r="AW29" s="207"/>
      <c r="AX29" s="207"/>
      <c r="AY29" s="207"/>
    </row>
    <row r="30" spans="1:51" x14ac:dyDescent="0.15">
      <c r="A30" s="75" t="s">
        <v>266</v>
      </c>
      <c r="B30" s="47"/>
      <c r="C30" s="92">
        <v>0.7</v>
      </c>
      <c r="D30" s="88"/>
      <c r="E30" s="88"/>
      <c r="F30" s="88"/>
      <c r="G30" s="89"/>
      <c r="H30" s="89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76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  <c r="AL30" s="207"/>
      <c r="AM30" s="207"/>
      <c r="AN30" s="207"/>
      <c r="AO30" s="207"/>
      <c r="AP30" s="207"/>
      <c r="AQ30" s="207"/>
      <c r="AR30" s="207"/>
      <c r="AS30" s="207"/>
      <c r="AT30" s="207"/>
      <c r="AU30" s="207"/>
      <c r="AV30" s="207"/>
      <c r="AW30" s="207"/>
      <c r="AX30" s="207"/>
      <c r="AY30" s="207"/>
    </row>
    <row r="31" spans="1:51" x14ac:dyDescent="0.15">
      <c r="A31" s="75" t="s">
        <v>267</v>
      </c>
      <c r="B31" s="47"/>
      <c r="C31" s="92">
        <v>0.3</v>
      </c>
      <c r="D31" s="88"/>
      <c r="E31" s="88"/>
      <c r="F31" s="88"/>
      <c r="G31" s="89"/>
      <c r="H31" s="89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76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  <c r="AL31" s="207"/>
      <c r="AM31" s="207"/>
      <c r="AN31" s="207"/>
      <c r="AO31" s="207"/>
      <c r="AP31" s="207"/>
      <c r="AQ31" s="207"/>
      <c r="AR31" s="207"/>
      <c r="AS31" s="207"/>
      <c r="AT31" s="207"/>
      <c r="AU31" s="207"/>
      <c r="AV31" s="207"/>
      <c r="AW31" s="207"/>
      <c r="AX31" s="207"/>
      <c r="AY31" s="207"/>
    </row>
    <row r="32" spans="1:51" x14ac:dyDescent="0.15">
      <c r="A32" s="75"/>
      <c r="B32" s="47"/>
      <c r="C32" s="88"/>
      <c r="D32" s="88"/>
      <c r="E32" s="88"/>
      <c r="F32" s="88"/>
      <c r="G32" s="89"/>
      <c r="H32" s="89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76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  <c r="AL32" s="207"/>
      <c r="AM32" s="207"/>
      <c r="AN32" s="207"/>
      <c r="AO32" s="207"/>
      <c r="AP32" s="207"/>
      <c r="AQ32" s="207"/>
      <c r="AR32" s="207"/>
      <c r="AS32" s="207"/>
      <c r="AT32" s="207"/>
      <c r="AU32" s="207"/>
      <c r="AV32" s="207"/>
      <c r="AW32" s="207"/>
      <c r="AX32" s="207"/>
      <c r="AY32" s="207"/>
    </row>
    <row r="33" spans="1:51" ht="75" x14ac:dyDescent="0.15">
      <c r="A33" s="276" t="s">
        <v>144</v>
      </c>
      <c r="B33" s="122" t="s">
        <v>320</v>
      </c>
      <c r="C33" s="122" t="s">
        <v>204</v>
      </c>
      <c r="D33" s="122" t="s">
        <v>465</v>
      </c>
      <c r="E33" s="122" t="s">
        <v>205</v>
      </c>
      <c r="F33" s="122" t="s">
        <v>265</v>
      </c>
      <c r="G33" s="120" t="s">
        <v>206</v>
      </c>
      <c r="H33" s="277" t="s">
        <v>570</v>
      </c>
      <c r="I33" s="278" t="s">
        <v>207</v>
      </c>
      <c r="J33" s="123" t="s">
        <v>23</v>
      </c>
      <c r="K33" s="124" t="s">
        <v>286</v>
      </c>
      <c r="L33" s="124" t="s">
        <v>287</v>
      </c>
      <c r="M33" s="124" t="s">
        <v>288</v>
      </c>
      <c r="N33" s="124" t="s">
        <v>289</v>
      </c>
      <c r="O33" s="279" t="s">
        <v>571</v>
      </c>
      <c r="P33" s="279" t="s">
        <v>572</v>
      </c>
      <c r="Q33" s="125" t="s">
        <v>574</v>
      </c>
      <c r="R33" s="125" t="s">
        <v>575</v>
      </c>
      <c r="S33" s="125" t="s">
        <v>271</v>
      </c>
      <c r="T33" s="125" t="s">
        <v>272</v>
      </c>
      <c r="U33" s="124" t="s">
        <v>263</v>
      </c>
      <c r="V33" s="127" t="s">
        <v>264</v>
      </c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  <c r="AL33" s="207"/>
      <c r="AM33" s="207"/>
      <c r="AN33" s="207"/>
      <c r="AO33" s="207"/>
      <c r="AP33" s="207"/>
      <c r="AQ33" s="207"/>
      <c r="AR33" s="207"/>
      <c r="AS33" s="207"/>
      <c r="AT33" s="207"/>
      <c r="AU33" s="207"/>
      <c r="AV33" s="207"/>
      <c r="AW33" s="207"/>
      <c r="AX33" s="207"/>
      <c r="AY33" s="207"/>
    </row>
    <row r="34" spans="1:51" x14ac:dyDescent="0.15">
      <c r="A34" s="131" t="str">
        <f>'SEQ Oct 2019'!K20</f>
        <v>AGL</v>
      </c>
      <c r="B34" s="132" t="str">
        <f>'SEQ Oct 2019'!L20</f>
        <v>Business Essentials</v>
      </c>
      <c r="C34" s="133">
        <f>IF('SEQ Oct 2019'!BP20=0,91*'SEQ Oct 2019'!M20/100,(91*'SEQ Oct 2019'!M20/100)+'SEQ Oct 2019'!BP20/4)</f>
        <v>106.08945454545454</v>
      </c>
      <c r="D34" s="133">
        <f>IF('SEQ Oct 2019'!O20="",$C$29*$C$30*'SEQ Oct 2019'!N20/100,IF($C$29*$C$30&gt;='SEQ Oct 2019'!P20,('SEQ Oct 2019'!P20*'SEQ Oct 2019'!N20/100),($C$29*$C$30*'SEQ Oct 2019'!N20/100)))</f>
        <v>760.77272727272725</v>
      </c>
      <c r="E34" s="133">
        <f>IF(AND('SEQ Oct 2019'!R20&gt;0,'SEQ Oct 2019'!T20&gt;0),IF(($C$29*$C$30&lt;'SEQ Oct 2019'!T20),(0),($C$29*$C$30-'SEQ Oct 2019'!T20)*'SEQ Oct 2019'!U20/100),IF(AND('SEQ Oct 2019'!R20&gt;0,'SEQ Oct 2019'!T20=""),IF(($C$29*$C$30&lt;'SEQ Oct 2019'!R20+'SEQ Oct 2019'!P20),(0),(($C$29*$C$30-('SEQ Oct 2019'!R20+'SEQ Oct 2019'!P20))*'SEQ Oct 2019'!S20/100)),IF(AND('SEQ Oct 2019'!P20&gt;0,'SEQ Oct 2019'!R20=""&gt;0),IF(($C$29*$C$30&lt;'SEQ Oct 2019'!P20),(0),($C$29*$C$30-'SEQ Oct 2019'!P20)*'SEQ Oct 2019'!Q20/100),0)))</f>
        <v>0</v>
      </c>
      <c r="F34" s="134">
        <f>($C$29*$C$31)*'SEQ Oct 2019'!AF20/100</f>
        <v>219.1363636363636</v>
      </c>
      <c r="G34" s="135">
        <f>SUM(C34:F34)</f>
        <v>1085.9985454545454</v>
      </c>
      <c r="H34" s="229">
        <f>(G34-C34)*4</f>
        <v>3919.6363636363631</v>
      </c>
      <c r="I34" s="229">
        <f t="shared" ref="I34:I50" si="11">G34*4</f>
        <v>4343.9941818181815</v>
      </c>
      <c r="J34" s="136">
        <f>I34*1.1</f>
        <v>4778.3936000000003</v>
      </c>
      <c r="K34" s="137">
        <f>'SEQ Oct 2019'!BB20</f>
        <v>0</v>
      </c>
      <c r="L34" s="137">
        <f>'SEQ Oct 2019'!BC20</f>
        <v>0</v>
      </c>
      <c r="M34" s="137">
        <f>'SEQ Oct 2019'!BD20</f>
        <v>0</v>
      </c>
      <c r="N34" s="137">
        <f>'SEQ Oct 2019'!BE20</f>
        <v>0</v>
      </c>
      <c r="O34" s="144" t="str">
        <f>IF(SUM(K34:N34)=0,"No discount",IF(K34&gt;0,"Guaranteed off bill",IF(L34&gt;0,"Guaranteed off usage",IF(M34&gt;0,"Pay-on-time off bill","Pay-on-time off usage"))))</f>
        <v>No discount</v>
      </c>
      <c r="P34" s="226" t="str">
        <f>IF(OR(A34="Origin Energy",A34="Red Energy",A34="Powershop"),"Inclusive","Exclusive")</f>
        <v>Exclusive</v>
      </c>
      <c r="Q34" s="237">
        <f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4343.9941818181815</v>
      </c>
      <c r="R34" s="237">
        <f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4343.9941818181815</v>
      </c>
      <c r="S34" s="136">
        <f>Q34*1.1</f>
        <v>4778.3936000000003</v>
      </c>
      <c r="T34" s="136">
        <f>R34*1.1</f>
        <v>4778.3936000000003</v>
      </c>
      <c r="U34" s="160">
        <f>'SEQ Oct 2019'!BL20</f>
        <v>0</v>
      </c>
      <c r="V34" s="161" t="str">
        <f>'SEQ Oct 2019'!BM20</f>
        <v>n</v>
      </c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</row>
    <row r="35" spans="1:51" x14ac:dyDescent="0.15">
      <c r="A35" s="131" t="str">
        <f>'SEQ Oct 2019'!K21</f>
        <v>Click Energy</v>
      </c>
      <c r="B35" s="132" t="str">
        <f>'SEQ Oct 2019'!L21</f>
        <v>Click Business Start</v>
      </c>
      <c r="C35" s="133">
        <f>IF('SEQ Oct 2019'!BP21=0,91*'SEQ Oct 2019'!M21/100,(91*'SEQ Oct 2019'!M21/100)+'SEQ Oct 2019'!BP21/4)</f>
        <v>115.65272727272728</v>
      </c>
      <c r="D35" s="133">
        <f>IF('SEQ Oct 2019'!O21="",$C$29*$C$30*'SEQ Oct 2019'!N21/100,IF($C$29*$C$30&gt;='SEQ Oct 2019'!P21,('SEQ Oct 2019'!P21*'SEQ Oct 2019'!N21/100),($C$29*$C$30*'SEQ Oct 2019'!N21/100)))</f>
        <v>771.90909090909088</v>
      </c>
      <c r="E35" s="133">
        <f>IF(AND('SEQ Oct 2019'!R21&gt;0,'SEQ Oct 2019'!T21&gt;0),IF(($C$29*$C$30&lt;'SEQ Oct 2019'!T21),(0),($C$29*$C$30-'SEQ Oct 2019'!T21)*'SEQ Oct 2019'!U21/100),IF(AND('SEQ Oct 2019'!R21&gt;0,'SEQ Oct 2019'!T21=""),IF(($C$29*$C$30&lt;'SEQ Oct 2019'!R21+'SEQ Oct 2019'!P21),(0),(($C$29*$C$30-('SEQ Oct 2019'!R21+'SEQ Oct 2019'!P21))*'SEQ Oct 2019'!S21/100)),IF(AND('SEQ Oct 2019'!P21&gt;0,'SEQ Oct 2019'!R21=""&gt;0),IF(($C$29*$C$30&lt;'SEQ Oct 2019'!P21),(0),($C$29*$C$30-'SEQ Oct 2019'!P21)*'SEQ Oct 2019'!Q21/100),0)))</f>
        <v>0</v>
      </c>
      <c r="F35" s="134">
        <f>($C$29*$C$31)*'SEQ Oct 2019'!AF21/100</f>
        <v>259.63636363636363</v>
      </c>
      <c r="G35" s="135">
        <f t="shared" ref="G35:G47" si="12">SUM(C35:F35)</f>
        <v>1147.1981818181816</v>
      </c>
      <c r="H35" s="229">
        <f t="shared" ref="H35:H50" si="13">(G35-C35)*4</f>
        <v>4126.1818181818171</v>
      </c>
      <c r="I35" s="229">
        <f t="shared" si="11"/>
        <v>4588.7927272727266</v>
      </c>
      <c r="J35" s="136">
        <f t="shared" ref="J35:J50" si="14">I35*1.1</f>
        <v>5047.6719999999996</v>
      </c>
      <c r="K35" s="137">
        <f>'SEQ Oct 2019'!BB21</f>
        <v>0</v>
      </c>
      <c r="L35" s="137">
        <f>'SEQ Oct 2019'!BC21</f>
        <v>0</v>
      </c>
      <c r="M35" s="137">
        <f>'SEQ Oct 2019'!BD21</f>
        <v>0</v>
      </c>
      <c r="N35" s="137">
        <f>'SEQ Oct 2019'!BE21</f>
        <v>0</v>
      </c>
      <c r="O35" s="144" t="str">
        <f t="shared" ref="O35:O50" si="15">IF(SUM(K35:N35)=0,"No discount",IF(K35&gt;0,"Guaranteed off bill",IF(L35&gt;0,"Guaranteed off usage",IF(M35&gt;0,"Pay-on-time off bill","Pay-on-time off usage"))))</f>
        <v>No discount</v>
      </c>
      <c r="P35" s="226" t="str">
        <f t="shared" ref="P35:P50" si="16">IF(OR(A35="Origin Energy",A35="Red Energy",A35="Powershop"),"Inclusive","Exclusive")</f>
        <v>Exclusive</v>
      </c>
      <c r="Q35" s="237">
        <f t="shared" ref="Q35:Q50" si="17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4588.7927272727266</v>
      </c>
      <c r="R35" s="237">
        <f t="shared" ref="R35:R50" si="18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4588.7927272727266</v>
      </c>
      <c r="S35" s="136">
        <f t="shared" ref="S35:S50" si="19">Q35*1.1</f>
        <v>5047.6719999999996</v>
      </c>
      <c r="T35" s="136">
        <f t="shared" ref="T35:T50" si="20">R35*1.1</f>
        <v>5047.6719999999996</v>
      </c>
      <c r="U35" s="160">
        <f>'SEQ Oct 2019'!BL21</f>
        <v>0</v>
      </c>
      <c r="V35" s="161" t="str">
        <f>'SEQ Oct 2019'!BM21</f>
        <v>n</v>
      </c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</row>
    <row r="36" spans="1:51" x14ac:dyDescent="0.15">
      <c r="A36" s="131" t="str">
        <f>'SEQ Oct 2019'!K22</f>
        <v>Diamond Energy</v>
      </c>
      <c r="B36" s="132" t="str">
        <f>'SEQ Oct 2019'!L22</f>
        <v>Renewable Saver POT</v>
      </c>
      <c r="C36" s="133">
        <f>IF('SEQ Oct 2019'!BP22=0,91*'SEQ Oct 2019'!M22/100,(91*'SEQ Oct 2019'!M22/100)+'SEQ Oct 2019'!BP22/4)</f>
        <v>119.48299999999999</v>
      </c>
      <c r="D36" s="133">
        <f>IF('SEQ Oct 2019'!O22="",$C$29*$C$30*'SEQ Oct 2019'!N22/100,IF($C$29*$C$30&gt;='SEQ Oct 2019'!P22,('SEQ Oct 2019'!P22*'SEQ Oct 2019'!N22/100),($C$29*$C$30*'SEQ Oct 2019'!N22/100)))</f>
        <v>854.63636363636351</v>
      </c>
      <c r="E36" s="133">
        <f>IF(AND('SEQ Oct 2019'!R22&gt;0,'SEQ Oct 2019'!T22&gt;0),IF(($C$29*$C$30&lt;'SEQ Oct 2019'!T22),(0),($C$29*$C$30-'SEQ Oct 2019'!T22)*'SEQ Oct 2019'!U22/100),IF(AND('SEQ Oct 2019'!R22&gt;0,'SEQ Oct 2019'!T22=""),IF(($C$29*$C$30&lt;'SEQ Oct 2019'!R22+'SEQ Oct 2019'!P22),(0),(($C$29*$C$30-('SEQ Oct 2019'!R22+'SEQ Oct 2019'!P22))*'SEQ Oct 2019'!S22/100)),IF(AND('SEQ Oct 2019'!P22&gt;0,'SEQ Oct 2019'!R22=""&gt;0),IF(($C$29*$C$30&lt;'SEQ Oct 2019'!P22),(0),($C$29*$C$30-'SEQ Oct 2019'!P22)*'SEQ Oct 2019'!Q22/100),0)))</f>
        <v>0</v>
      </c>
      <c r="F36" s="134">
        <f>($C$29*$C$31)*'SEQ Oct 2019'!AF22/100</f>
        <v>249.81818181818181</v>
      </c>
      <c r="G36" s="135">
        <f t="shared" si="12"/>
        <v>1223.9375454545452</v>
      </c>
      <c r="H36" s="229">
        <f t="shared" si="13"/>
        <v>4417.8181818181811</v>
      </c>
      <c r="I36" s="229">
        <f t="shared" si="11"/>
        <v>4895.7501818181809</v>
      </c>
      <c r="J36" s="136">
        <f t="shared" si="14"/>
        <v>5385.3251999999993</v>
      </c>
      <c r="K36" s="137">
        <f>'SEQ Oct 2019'!BB22</f>
        <v>0</v>
      </c>
      <c r="L36" s="137">
        <f>'SEQ Oct 2019'!BC22</f>
        <v>0</v>
      </c>
      <c r="M36" s="137">
        <f>'SEQ Oct 2019'!BD22</f>
        <v>7</v>
      </c>
      <c r="N36" s="137">
        <f>'SEQ Oct 2019'!BE22</f>
        <v>0</v>
      </c>
      <c r="O36" s="144" t="str">
        <f t="shared" si="15"/>
        <v>Pay-on-time off bill</v>
      </c>
      <c r="P36" s="226" t="str">
        <f t="shared" si="16"/>
        <v>Exclusive</v>
      </c>
      <c r="Q36" s="237">
        <f t="shared" si="17"/>
        <v>4895.7501818181809</v>
      </c>
      <c r="R36" s="237">
        <f t="shared" si="18"/>
        <v>4553.0476690909081</v>
      </c>
      <c r="S36" s="136">
        <f t="shared" si="19"/>
        <v>5385.3251999999993</v>
      </c>
      <c r="T36" s="136">
        <f t="shared" si="20"/>
        <v>5008.3524359999992</v>
      </c>
      <c r="U36" s="160">
        <f>'SEQ Oct 2019'!BL22</f>
        <v>0</v>
      </c>
      <c r="V36" s="161" t="str">
        <f>'SEQ Oct 2019'!BM22</f>
        <v>n</v>
      </c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</row>
    <row r="37" spans="1:51" x14ac:dyDescent="0.15">
      <c r="A37" s="131" t="str">
        <f>'SEQ Oct 2019'!K23</f>
        <v>EnergyAustralia</v>
      </c>
      <c r="B37" s="132" t="str">
        <f>'SEQ Oct 2019'!L23</f>
        <v>Total Plan</v>
      </c>
      <c r="C37" s="133">
        <f>IF('SEQ Oct 2019'!BP23=0,91*'SEQ Oct 2019'!M23/100,(91*'SEQ Oct 2019'!M23/100)+'SEQ Oct 2019'!BP23/4)</f>
        <v>107.38</v>
      </c>
      <c r="D37" s="133">
        <f>IF('SEQ Oct 2019'!O23="",$C$29*$C$30*'SEQ Oct 2019'!N23/100,IF($C$29*$C$30&gt;='SEQ Oct 2019'!P23,('SEQ Oct 2019'!P23*'SEQ Oct 2019'!N23/100),($C$29*$C$30*'SEQ Oct 2019'!N23/100)))</f>
        <v>885.18181818181813</v>
      </c>
      <c r="E37" s="133">
        <f>IF(AND('SEQ Oct 2019'!R23&gt;0,'SEQ Oct 2019'!T23&gt;0),IF(($C$29*$C$30&lt;'SEQ Oct 2019'!T23),(0),($C$29*$C$30-'SEQ Oct 2019'!T23)*'SEQ Oct 2019'!U23/100),IF(AND('SEQ Oct 2019'!R23&gt;0,'SEQ Oct 2019'!T23=""),IF(($C$29*$C$30&lt;'SEQ Oct 2019'!R23+'SEQ Oct 2019'!P23),(0),(($C$29*$C$30-('SEQ Oct 2019'!R23+'SEQ Oct 2019'!P23))*'SEQ Oct 2019'!S23/100)),IF(AND('SEQ Oct 2019'!P23&gt;0,'SEQ Oct 2019'!R23=""&gt;0),IF(($C$29*$C$30&lt;'SEQ Oct 2019'!P23),(0),($C$29*$C$30-'SEQ Oct 2019'!P23)*'SEQ Oct 2019'!Q23/100),0)))</f>
        <v>0</v>
      </c>
      <c r="F37" s="134">
        <f>($C$29*$C$31)*'SEQ Oct 2019'!AF23/100</f>
        <v>285.27272727272725</v>
      </c>
      <c r="G37" s="135">
        <f t="shared" si="12"/>
        <v>1277.8345454545454</v>
      </c>
      <c r="H37" s="229">
        <f t="shared" si="13"/>
        <v>4681.818181818182</v>
      </c>
      <c r="I37" s="229">
        <f t="shared" si="11"/>
        <v>5111.3381818181815</v>
      </c>
      <c r="J37" s="136">
        <f t="shared" si="14"/>
        <v>5622.4719999999998</v>
      </c>
      <c r="K37" s="137">
        <f>'SEQ Oct 2019'!BB23</f>
        <v>13</v>
      </c>
      <c r="L37" s="137">
        <f>'SEQ Oct 2019'!BC23</f>
        <v>0</v>
      </c>
      <c r="M37" s="137">
        <f>'SEQ Oct 2019'!BD23</f>
        <v>0</v>
      </c>
      <c r="N37" s="137">
        <f>'SEQ Oct 2019'!BE23</f>
        <v>0</v>
      </c>
      <c r="O37" s="144" t="str">
        <f t="shared" si="15"/>
        <v>Guaranteed off bill</v>
      </c>
      <c r="P37" s="226" t="str">
        <f t="shared" si="16"/>
        <v>Exclusive</v>
      </c>
      <c r="Q37" s="237">
        <f t="shared" si="17"/>
        <v>4446.8642181818177</v>
      </c>
      <c r="R37" s="237">
        <f t="shared" si="18"/>
        <v>4446.8642181818177</v>
      </c>
      <c r="S37" s="136">
        <f t="shared" si="19"/>
        <v>4891.5506399999995</v>
      </c>
      <c r="T37" s="136">
        <f t="shared" si="20"/>
        <v>4891.5506399999995</v>
      </c>
      <c r="U37" s="160">
        <f>'SEQ Oct 2019'!BL23</f>
        <v>0</v>
      </c>
      <c r="V37" s="161" t="str">
        <f>'SEQ Oct 2019'!BM23</f>
        <v>n</v>
      </c>
      <c r="W37" s="207"/>
      <c r="X37" s="207"/>
      <c r="Y37" s="207"/>
      <c r="Z37" s="207"/>
      <c r="AA37" s="207"/>
      <c r="AB37" s="207"/>
      <c r="AC37" s="207"/>
      <c r="AD37" s="207"/>
      <c r="AE37" s="207"/>
      <c r="AF37" s="207"/>
      <c r="AG37" s="207"/>
      <c r="AH37" s="207"/>
      <c r="AI37" s="207"/>
      <c r="AJ37" s="207"/>
      <c r="AK37" s="207"/>
      <c r="AL37" s="207"/>
      <c r="AM37" s="207"/>
      <c r="AN37" s="207"/>
      <c r="AO37" s="207"/>
      <c r="AP37" s="207"/>
      <c r="AQ37" s="207"/>
      <c r="AR37" s="207"/>
      <c r="AS37" s="207"/>
      <c r="AT37" s="207"/>
      <c r="AU37" s="207"/>
      <c r="AV37" s="207"/>
      <c r="AW37" s="207"/>
      <c r="AX37" s="207"/>
      <c r="AY37" s="207"/>
    </row>
    <row r="38" spans="1:51" x14ac:dyDescent="0.15">
      <c r="A38" s="131" t="str">
        <f>'SEQ Oct 2019'!K24</f>
        <v>Origin Energy</v>
      </c>
      <c r="B38" s="132" t="str">
        <f>'SEQ Oct 2019'!L24</f>
        <v xml:space="preserve">Flexi </v>
      </c>
      <c r="C38" s="133">
        <f>IF('SEQ Oct 2019'!BP24=0,91*'SEQ Oct 2019'!M24/100,(91*'SEQ Oct 2019'!M24/100)+'SEQ Oct 2019'!BP24/4)</f>
        <v>113.47699999999998</v>
      </c>
      <c r="D38" s="133">
        <f>IF('SEQ Oct 2019'!O24="",$C$29*$C$30*'SEQ Oct 2019'!N24/100,IF($C$29*$C$30&gt;='SEQ Oct 2019'!P24,('SEQ Oct 2019'!P24*'SEQ Oct 2019'!N24/100),($C$29*$C$30*'SEQ Oct 2019'!N24/100)))</f>
        <v>880.72727272727263</v>
      </c>
      <c r="E38" s="133">
        <f>IF(AND('SEQ Oct 2019'!R24&gt;0,'SEQ Oct 2019'!T24&gt;0),IF(($C$29*$C$30&lt;'SEQ Oct 2019'!T24),(0),($C$29*$C$30-'SEQ Oct 2019'!T24)*'SEQ Oct 2019'!U24/100),IF(AND('SEQ Oct 2019'!R24&gt;0,'SEQ Oct 2019'!T24=""),IF(($C$29*$C$30&lt;'SEQ Oct 2019'!R24+'SEQ Oct 2019'!P24),(0),(($C$29*$C$30-('SEQ Oct 2019'!R24+'SEQ Oct 2019'!P24))*'SEQ Oct 2019'!S24/100)),IF(AND('SEQ Oct 2019'!P24&gt;0,'SEQ Oct 2019'!R24=""&gt;0),IF(($C$29*$C$30&lt;'SEQ Oct 2019'!P24),(0),($C$29*$C$30-'SEQ Oct 2019'!P24)*'SEQ Oct 2019'!Q24/100),0)))</f>
        <v>0</v>
      </c>
      <c r="F38" s="134">
        <f>($C$29*$C$31)*'SEQ Oct 2019'!AF24/100</f>
        <v>284.31818181818181</v>
      </c>
      <c r="G38" s="135">
        <f t="shared" si="12"/>
        <v>1278.5224545454544</v>
      </c>
      <c r="H38" s="229">
        <f t="shared" si="13"/>
        <v>4660.181818181818</v>
      </c>
      <c r="I38" s="229">
        <f t="shared" si="11"/>
        <v>5114.0898181818175</v>
      </c>
      <c r="J38" s="136">
        <f t="shared" si="14"/>
        <v>5625.4987999999994</v>
      </c>
      <c r="K38" s="137">
        <f>'SEQ Oct 2019'!BB24</f>
        <v>12</v>
      </c>
      <c r="L38" s="137">
        <f>'SEQ Oct 2019'!BC24</f>
        <v>0</v>
      </c>
      <c r="M38" s="137">
        <f>'SEQ Oct 2019'!BD24</f>
        <v>0</v>
      </c>
      <c r="N38" s="137">
        <f>'SEQ Oct 2019'!BE24</f>
        <v>0</v>
      </c>
      <c r="O38" s="144" t="str">
        <f t="shared" si="15"/>
        <v>Guaranteed off bill</v>
      </c>
      <c r="P38" s="226" t="str">
        <f t="shared" si="16"/>
        <v>Inclusive</v>
      </c>
      <c r="Q38" s="237">
        <f t="shared" si="17"/>
        <v>4500.3990399999993</v>
      </c>
      <c r="R38" s="237">
        <f t="shared" si="18"/>
        <v>4500.3990399999993</v>
      </c>
      <c r="S38" s="136">
        <f t="shared" si="19"/>
        <v>4950.4389439999995</v>
      </c>
      <c r="T38" s="136">
        <f t="shared" si="20"/>
        <v>4950.4389439999995</v>
      </c>
      <c r="U38" s="160">
        <f>'SEQ Oct 2019'!BL24</f>
        <v>0</v>
      </c>
      <c r="V38" s="161" t="str">
        <f>'SEQ Oct 2019'!BM24</f>
        <v>n</v>
      </c>
      <c r="W38" s="207"/>
      <c r="X38" s="207"/>
      <c r="Y38" s="207"/>
      <c r="Z38" s="207"/>
      <c r="AA38" s="207"/>
      <c r="AB38" s="207"/>
      <c r="AC38" s="207"/>
      <c r="AD38" s="207"/>
      <c r="AE38" s="207"/>
      <c r="AF38" s="207"/>
      <c r="AG38" s="207"/>
      <c r="AH38" s="207"/>
      <c r="AI38" s="207"/>
      <c r="AJ38" s="207"/>
      <c r="AK38" s="207"/>
      <c r="AL38" s="207"/>
      <c r="AM38" s="207"/>
      <c r="AN38" s="207"/>
      <c r="AO38" s="207"/>
      <c r="AP38" s="207"/>
      <c r="AQ38" s="207"/>
      <c r="AR38" s="207"/>
      <c r="AS38" s="207"/>
      <c r="AT38" s="207"/>
      <c r="AU38" s="207"/>
      <c r="AV38" s="207"/>
      <c r="AW38" s="207"/>
      <c r="AX38" s="207"/>
      <c r="AY38" s="207"/>
    </row>
    <row r="39" spans="1:51" x14ac:dyDescent="0.15">
      <c r="A39" s="131" t="str">
        <f>'SEQ Oct 2019'!K25</f>
        <v>Powerdirect</v>
      </c>
      <c r="B39" s="132" t="str">
        <f>'SEQ Oct 2019'!L25</f>
        <v>Discount Saver</v>
      </c>
      <c r="C39" s="133">
        <f>IF('SEQ Oct 2019'!BP25=0,91*'SEQ Oct 2019'!M25/100,(91*'SEQ Oct 2019'!M25/100)+'SEQ Oct 2019'!BP25/4)</f>
        <v>121.94</v>
      </c>
      <c r="D39" s="133">
        <f>IF('SEQ Oct 2019'!O25="",$C$29*$C$30*'SEQ Oct 2019'!N25/100,IF($C$29*$C$30&gt;='SEQ Oct 2019'!P25,('SEQ Oct 2019'!P25*'SEQ Oct 2019'!N25/100),($C$29*$C$30*'SEQ Oct 2019'!N25/100)))</f>
        <v>874.68181818181813</v>
      </c>
      <c r="E39" s="133">
        <f>IF(AND('SEQ Oct 2019'!R25&gt;0,'SEQ Oct 2019'!T25&gt;0),IF(($C$29*$C$30&lt;'SEQ Oct 2019'!T25),(0),($C$29*$C$30-'SEQ Oct 2019'!T25)*'SEQ Oct 2019'!U25/100),IF(AND('SEQ Oct 2019'!R25&gt;0,'SEQ Oct 2019'!T25=""),IF(($C$29*$C$30&lt;'SEQ Oct 2019'!R25+'SEQ Oct 2019'!P25),(0),(($C$29*$C$30-('SEQ Oct 2019'!R25+'SEQ Oct 2019'!P25))*'SEQ Oct 2019'!S25/100)),IF(AND('SEQ Oct 2019'!P25&gt;0,'SEQ Oct 2019'!R25=""&gt;0),IF(($C$29*$C$30&lt;'SEQ Oct 2019'!P25),(0),($C$29*$C$30-'SEQ Oct 2019'!P25)*'SEQ Oct 2019'!Q25/100),0)))</f>
        <v>0</v>
      </c>
      <c r="F39" s="134">
        <f>($C$29*$C$31)*'SEQ Oct 2019'!AF25/100</f>
        <v>252</v>
      </c>
      <c r="G39" s="135">
        <f t="shared" si="12"/>
        <v>1248.6218181818181</v>
      </c>
      <c r="H39" s="229">
        <f t="shared" si="13"/>
        <v>4506.7272727272721</v>
      </c>
      <c r="I39" s="229">
        <f t="shared" si="11"/>
        <v>4994.4872727272723</v>
      </c>
      <c r="J39" s="136">
        <f t="shared" si="14"/>
        <v>5493.9359999999997</v>
      </c>
      <c r="K39" s="137">
        <f>'SEQ Oct 2019'!BB25</f>
        <v>16</v>
      </c>
      <c r="L39" s="137">
        <f>'SEQ Oct 2019'!BC25</f>
        <v>0</v>
      </c>
      <c r="M39" s="137">
        <f>'SEQ Oct 2019'!BD25</f>
        <v>0</v>
      </c>
      <c r="N39" s="137">
        <f>'SEQ Oct 2019'!BE25</f>
        <v>0</v>
      </c>
      <c r="O39" s="144" t="str">
        <f t="shared" si="15"/>
        <v>Guaranteed off bill</v>
      </c>
      <c r="P39" s="226" t="str">
        <f t="shared" si="16"/>
        <v>Exclusive</v>
      </c>
      <c r="Q39" s="237">
        <f t="shared" si="17"/>
        <v>4195.3693090909092</v>
      </c>
      <c r="R39" s="237">
        <f t="shared" si="18"/>
        <v>4195.3693090909092</v>
      </c>
      <c r="S39" s="136">
        <f t="shared" si="19"/>
        <v>4614.9062400000003</v>
      </c>
      <c r="T39" s="136">
        <f t="shared" si="20"/>
        <v>4614.9062400000003</v>
      </c>
      <c r="U39" s="160">
        <f>'SEQ Oct 2019'!BL25</f>
        <v>0</v>
      </c>
      <c r="V39" s="161" t="str">
        <f>'SEQ Oct 2019'!BM25</f>
        <v>n</v>
      </c>
      <c r="W39" s="207"/>
      <c r="X39" s="207"/>
      <c r="Y39" s="207"/>
      <c r="Z39" s="207"/>
      <c r="AA39" s="207"/>
      <c r="AB39" s="207"/>
      <c r="AC39" s="207"/>
      <c r="AD39" s="207"/>
      <c r="AE39" s="207"/>
      <c r="AF39" s="207"/>
      <c r="AG39" s="207"/>
      <c r="AH39" s="207"/>
      <c r="AI39" s="207"/>
      <c r="AJ39" s="207"/>
      <c r="AK39" s="207"/>
      <c r="AL39" s="207"/>
      <c r="AM39" s="207"/>
      <c r="AN39" s="207"/>
      <c r="AO39" s="207"/>
      <c r="AP39" s="207"/>
      <c r="AQ39" s="207"/>
      <c r="AR39" s="207"/>
      <c r="AS39" s="207"/>
      <c r="AT39" s="207"/>
      <c r="AU39" s="207"/>
      <c r="AV39" s="207"/>
      <c r="AW39" s="207"/>
      <c r="AX39" s="207"/>
      <c r="AY39" s="207"/>
    </row>
    <row r="40" spans="1:51" x14ac:dyDescent="0.15">
      <c r="A40" s="131" t="str">
        <f>'SEQ Oct 2019'!K26</f>
        <v>Powershop</v>
      </c>
      <c r="B40" s="132" t="str">
        <f>'SEQ Oct 2019'!L26</f>
        <v>Shopper with Mega Pack</v>
      </c>
      <c r="C40" s="133">
        <f>IF('SEQ Oct 2019'!BP26=0,91*'SEQ Oct 2019'!M26/100,(91*'SEQ Oct 2019'!M26/100)+'SEQ Oct 2019'!BP26/4)</f>
        <v>129.03799999999998</v>
      </c>
      <c r="D40" s="133">
        <f>IF('SEQ Oct 2019'!O26="",$C$29*$C$30*'SEQ Oct 2019'!N26/100,IF($C$29*$C$30&gt;='SEQ Oct 2019'!P26,('SEQ Oct 2019'!P26*'SEQ Oct 2019'!N26/100),($C$29*$C$30*'SEQ Oct 2019'!N26/100)))</f>
        <v>848.05</v>
      </c>
      <c r="E40" s="133">
        <f>IF(AND('SEQ Oct 2019'!R26&gt;0,'SEQ Oct 2019'!T26&gt;0),IF(($C$29*$C$30&lt;'SEQ Oct 2019'!T26),(0),($C$29*$C$30-'SEQ Oct 2019'!T26)*'SEQ Oct 2019'!U26/100),IF(AND('SEQ Oct 2019'!R26&gt;0,'SEQ Oct 2019'!T26=""),IF(($C$29*$C$30&lt;'SEQ Oct 2019'!R26+'SEQ Oct 2019'!P26),(0),(($C$29*$C$30-('SEQ Oct 2019'!R26+'SEQ Oct 2019'!P26))*'SEQ Oct 2019'!S26/100)),IF(AND('SEQ Oct 2019'!P26&gt;0,'SEQ Oct 2019'!R26=""&gt;0),IF(($C$29*$C$30&lt;'SEQ Oct 2019'!P26),(0),($C$29*$C$30-'SEQ Oct 2019'!P26)*'SEQ Oct 2019'!Q26/100),0)))</f>
        <v>0</v>
      </c>
      <c r="F40" s="134">
        <f>($C$29*$C$31)*'SEQ Oct 2019'!AF26/100</f>
        <v>280.5</v>
      </c>
      <c r="G40" s="135">
        <f t="shared" si="12"/>
        <v>1257.588</v>
      </c>
      <c r="H40" s="229">
        <f t="shared" si="13"/>
        <v>4514.2</v>
      </c>
      <c r="I40" s="229">
        <f t="shared" si="11"/>
        <v>5030.3519999999999</v>
      </c>
      <c r="J40" s="136">
        <f t="shared" si="14"/>
        <v>5533.3872000000001</v>
      </c>
      <c r="K40" s="137">
        <f>'SEQ Oct 2019'!BB26</f>
        <v>0</v>
      </c>
      <c r="L40" s="137">
        <f>'SEQ Oct 2019'!BC26</f>
        <v>0</v>
      </c>
      <c r="M40" s="137">
        <f>'SEQ Oct 2019'!BD26</f>
        <v>15</v>
      </c>
      <c r="N40" s="137">
        <f>'SEQ Oct 2019'!BE26</f>
        <v>0</v>
      </c>
      <c r="O40" s="144" t="str">
        <f t="shared" si="15"/>
        <v>Pay-on-time off bill</v>
      </c>
      <c r="P40" s="226" t="str">
        <f t="shared" si="16"/>
        <v>Inclusive</v>
      </c>
      <c r="Q40" s="237">
        <f t="shared" si="17"/>
        <v>5030.3519999999999</v>
      </c>
      <c r="R40" s="237">
        <f t="shared" si="18"/>
        <v>4275.7991999999995</v>
      </c>
      <c r="S40" s="136">
        <f t="shared" si="19"/>
        <v>5533.3872000000001</v>
      </c>
      <c r="T40" s="136">
        <f t="shared" si="20"/>
        <v>4703.3791199999996</v>
      </c>
      <c r="U40" s="160">
        <f>'SEQ Oct 2019'!BL26</f>
        <v>0</v>
      </c>
      <c r="V40" s="161" t="str">
        <f>'SEQ Oct 2019'!BM26</f>
        <v>n</v>
      </c>
      <c r="W40" s="207"/>
      <c r="X40" s="207"/>
      <c r="Y40" s="207"/>
      <c r="Z40" s="207"/>
      <c r="AA40" s="207"/>
      <c r="AB40" s="207"/>
      <c r="AC40" s="207"/>
      <c r="AD40" s="207"/>
      <c r="AE40" s="207"/>
      <c r="AF40" s="207"/>
      <c r="AG40" s="207"/>
      <c r="AH40" s="207"/>
      <c r="AI40" s="207"/>
      <c r="AJ40" s="207"/>
      <c r="AK40" s="207"/>
      <c r="AL40" s="207"/>
      <c r="AM40" s="207"/>
      <c r="AN40" s="207"/>
      <c r="AO40" s="207"/>
      <c r="AP40" s="207"/>
      <c r="AQ40" s="207"/>
      <c r="AR40" s="207"/>
      <c r="AS40" s="207"/>
      <c r="AT40" s="207"/>
      <c r="AU40" s="207"/>
      <c r="AV40" s="207"/>
      <c r="AW40" s="207"/>
      <c r="AX40" s="207"/>
      <c r="AY40" s="207"/>
    </row>
    <row r="41" spans="1:51" x14ac:dyDescent="0.15">
      <c r="A41" s="131" t="str">
        <f>'SEQ Oct 2019'!K27</f>
        <v>Energy Locals</v>
      </c>
      <c r="B41" s="132" t="str">
        <f>'SEQ Oct 2019'!L27</f>
        <v>Business Member</v>
      </c>
      <c r="C41" s="133">
        <f>IF('SEQ Oct 2019'!BP27=0,91*'SEQ Oct 2019'!M27/100,(91*'SEQ Oct 2019'!M27/100)+'SEQ Oct 2019'!BP27/4)</f>
        <v>158.8590909090909</v>
      </c>
      <c r="D41" s="133">
        <f>IF('SEQ Oct 2019'!O27="",$C$29*$C$30*'SEQ Oct 2019'!N27/100,IF($C$29*$C$30&gt;='SEQ Oct 2019'!P27,('SEQ Oct 2019'!P27*'SEQ Oct 2019'!N27/100),($C$29*$C$30*'SEQ Oct 2019'!N27/100)))</f>
        <v>731.81818181818176</v>
      </c>
      <c r="E41" s="133">
        <f>IF(AND('SEQ Oct 2019'!R27&gt;0,'SEQ Oct 2019'!T27&gt;0),IF(($C$29*$C$30&lt;'SEQ Oct 2019'!T27),(0),($C$29*$C$30-'SEQ Oct 2019'!T27)*'SEQ Oct 2019'!U27/100),IF(AND('SEQ Oct 2019'!R27&gt;0,'SEQ Oct 2019'!T27=""),IF(($C$29*$C$30&lt;'SEQ Oct 2019'!R27+'SEQ Oct 2019'!P27),(0),(($C$29*$C$30-('SEQ Oct 2019'!R27+'SEQ Oct 2019'!P27))*'SEQ Oct 2019'!S27/100)),IF(AND('SEQ Oct 2019'!P27&gt;0,'SEQ Oct 2019'!R27=""&gt;0),IF(($C$29*$C$30&lt;'SEQ Oct 2019'!P27),(0),($C$29*$C$30-'SEQ Oct 2019'!P27)*'SEQ Oct 2019'!Q27/100),0)))</f>
        <v>0</v>
      </c>
      <c r="F41" s="134">
        <f>($C$29*$C$31)*'SEQ Oct 2019'!AF27/100</f>
        <v>272.72727272727269</v>
      </c>
      <c r="G41" s="135">
        <f t="shared" si="12"/>
        <v>1163.4045454545453</v>
      </c>
      <c r="H41" s="229">
        <f t="shared" si="13"/>
        <v>4018.1818181818176</v>
      </c>
      <c r="I41" s="229">
        <f t="shared" si="11"/>
        <v>4653.6181818181813</v>
      </c>
      <c r="J41" s="136">
        <f t="shared" si="14"/>
        <v>5118.9799999999996</v>
      </c>
      <c r="K41" s="137">
        <f>'SEQ Oct 2019'!BB27</f>
        <v>0</v>
      </c>
      <c r="L41" s="137">
        <f>'SEQ Oct 2019'!BC27</f>
        <v>0</v>
      </c>
      <c r="M41" s="137">
        <f>'SEQ Oct 2019'!BD27</f>
        <v>0</v>
      </c>
      <c r="N41" s="137">
        <f>'SEQ Oct 2019'!BE27</f>
        <v>0</v>
      </c>
      <c r="O41" s="144" t="str">
        <f t="shared" si="15"/>
        <v>No discount</v>
      </c>
      <c r="P41" s="226" t="str">
        <f t="shared" si="16"/>
        <v>Exclusive</v>
      </c>
      <c r="Q41" s="237">
        <f t="shared" si="17"/>
        <v>4653.6181818181813</v>
      </c>
      <c r="R41" s="237">
        <f t="shared" si="18"/>
        <v>4653.6181818181813</v>
      </c>
      <c r="S41" s="136">
        <f t="shared" si="19"/>
        <v>5118.9799999999996</v>
      </c>
      <c r="T41" s="136">
        <f t="shared" si="20"/>
        <v>5118.9799999999996</v>
      </c>
      <c r="U41" s="160">
        <f>'SEQ Oct 2019'!BL27</f>
        <v>0</v>
      </c>
      <c r="V41" s="161" t="str">
        <f>'SEQ Oct 2019'!BM27</f>
        <v>n</v>
      </c>
      <c r="W41" s="207"/>
      <c r="X41" s="207"/>
      <c r="Y41" s="207"/>
      <c r="Z41" s="207"/>
      <c r="AA41" s="207"/>
      <c r="AB41" s="207"/>
      <c r="AC41" s="207"/>
      <c r="AD41" s="207"/>
      <c r="AE41" s="207"/>
      <c r="AF41" s="207"/>
      <c r="AG41" s="207"/>
      <c r="AH41" s="207"/>
      <c r="AI41" s="207"/>
      <c r="AJ41" s="207"/>
      <c r="AK41" s="207"/>
      <c r="AL41" s="207"/>
      <c r="AM41" s="207"/>
      <c r="AN41" s="207"/>
      <c r="AO41" s="207"/>
      <c r="AP41" s="207"/>
      <c r="AQ41" s="207"/>
      <c r="AR41" s="207"/>
      <c r="AS41" s="207"/>
      <c r="AT41" s="207"/>
      <c r="AU41" s="207"/>
      <c r="AV41" s="207"/>
      <c r="AW41" s="207"/>
      <c r="AX41" s="207"/>
      <c r="AY41" s="207"/>
    </row>
    <row r="42" spans="1:51" x14ac:dyDescent="0.15">
      <c r="A42" s="131" t="str">
        <f>'SEQ Oct 2019'!K28</f>
        <v>Red Energy</v>
      </c>
      <c r="B42" s="132" t="str">
        <f>'SEQ Oct 2019'!L28</f>
        <v>Red Business Saver</v>
      </c>
      <c r="C42" s="133">
        <f>IF('SEQ Oct 2019'!BP28=0,91*'SEQ Oct 2019'!M28/100,(91*'SEQ Oct 2019'!M28/100)+'SEQ Oct 2019'!BP28/4)</f>
        <v>113.84100000000001</v>
      </c>
      <c r="D42" s="133">
        <f>IF('SEQ Oct 2019'!O28="",$C$29*$C$30*'SEQ Oct 2019'!N28/100,IF($C$29*$C$30&gt;='SEQ Oct 2019'!P28,('SEQ Oct 2019'!P28*'SEQ Oct 2019'!N28/100),($C$29*$C$30*'SEQ Oct 2019'!N28/100)))</f>
        <v>423.45454545454544</v>
      </c>
      <c r="E42" s="133">
        <f>IF(AND('SEQ Oct 2019'!R28&gt;0,'SEQ Oct 2019'!T28&gt;0),IF(($C$29*$C$30&lt;'SEQ Oct 2019'!T28),(0),($C$29*$C$30-'SEQ Oct 2019'!T28)*'SEQ Oct 2019'!U28/100),IF(AND('SEQ Oct 2019'!R28&gt;0,'SEQ Oct 2019'!T28=""),IF(($C$29*$C$30&lt;'SEQ Oct 2019'!R28+'SEQ Oct 2019'!P28),(0),(($C$29*$C$30-('SEQ Oct 2019'!R28+'SEQ Oct 2019'!P28))*'SEQ Oct 2019'!S28/100)),IF(AND('SEQ Oct 2019'!P28&gt;0,'SEQ Oct 2019'!R28=""&gt;0),IF(($C$29*$C$30&lt;'SEQ Oct 2019'!P28),(0),($C$29*$C$30-'SEQ Oct 2019'!P28)*'SEQ Oct 2019'!Q28/100),0)))</f>
        <v>328.5</v>
      </c>
      <c r="F42" s="134">
        <f>($C$29*$C$31)*'SEQ Oct 2019'!AF28/100</f>
        <v>247.49999999999997</v>
      </c>
      <c r="G42" s="135">
        <f t="shared" si="12"/>
        <v>1113.2955454545454</v>
      </c>
      <c r="H42" s="229">
        <f t="shared" si="13"/>
        <v>3997.8181818181815</v>
      </c>
      <c r="I42" s="229">
        <f t="shared" si="11"/>
        <v>4453.1821818181816</v>
      </c>
      <c r="J42" s="136">
        <f t="shared" si="14"/>
        <v>4898.5003999999999</v>
      </c>
      <c r="K42" s="137">
        <f>'SEQ Oct 2019'!BB28</f>
        <v>0</v>
      </c>
      <c r="L42" s="137">
        <f>'SEQ Oct 2019'!BC28</f>
        <v>0</v>
      </c>
      <c r="M42" s="137">
        <f>'SEQ Oct 2019'!BD28</f>
        <v>0</v>
      </c>
      <c r="N42" s="137">
        <f>'SEQ Oct 2019'!BE28</f>
        <v>0</v>
      </c>
      <c r="O42" s="144" t="str">
        <f t="shared" si="15"/>
        <v>No discount</v>
      </c>
      <c r="P42" s="226" t="str">
        <f t="shared" si="16"/>
        <v>Inclusive</v>
      </c>
      <c r="Q42" s="237">
        <f t="shared" si="17"/>
        <v>4453.1821818181816</v>
      </c>
      <c r="R42" s="237">
        <f t="shared" si="18"/>
        <v>4453.1821818181816</v>
      </c>
      <c r="S42" s="136">
        <f t="shared" si="19"/>
        <v>4898.5003999999999</v>
      </c>
      <c r="T42" s="136">
        <f t="shared" si="20"/>
        <v>4898.5003999999999</v>
      </c>
      <c r="U42" s="160">
        <f>'SEQ Oct 2019'!BL28</f>
        <v>0</v>
      </c>
      <c r="V42" s="161" t="str">
        <f>'SEQ Oct 2019'!BM28</f>
        <v>n</v>
      </c>
      <c r="W42" s="207"/>
      <c r="X42" s="207"/>
      <c r="Y42" s="207"/>
      <c r="Z42" s="207"/>
      <c r="AA42" s="207"/>
      <c r="AB42" s="207"/>
      <c r="AC42" s="207"/>
      <c r="AD42" s="207"/>
      <c r="AE42" s="207"/>
      <c r="AF42" s="207"/>
      <c r="AG42" s="207"/>
      <c r="AH42" s="207"/>
      <c r="AI42" s="207"/>
      <c r="AJ42" s="207"/>
      <c r="AK42" s="207"/>
      <c r="AL42" s="207"/>
      <c r="AM42" s="207"/>
      <c r="AN42" s="207"/>
      <c r="AO42" s="207"/>
      <c r="AP42" s="207"/>
      <c r="AQ42" s="207"/>
      <c r="AR42" s="207"/>
      <c r="AS42" s="207"/>
      <c r="AT42" s="207"/>
      <c r="AU42" s="207"/>
      <c r="AV42" s="207"/>
      <c r="AW42" s="207"/>
      <c r="AX42" s="207"/>
      <c r="AY42" s="207"/>
    </row>
    <row r="43" spans="1:51" x14ac:dyDescent="0.15">
      <c r="A43" s="131" t="str">
        <f>'SEQ Oct 2019'!K29</f>
        <v>Simply Energy</v>
      </c>
      <c r="B43" s="132" t="str">
        <f>'SEQ Oct 2019'!L29</f>
        <v>Business Plus</v>
      </c>
      <c r="C43" s="133">
        <f>IF('SEQ Oct 2019'!BP29=0,91*'SEQ Oct 2019'!M29/100,(91*'SEQ Oct 2019'!M29/100)+'SEQ Oct 2019'!BP29/4)</f>
        <v>120.31027272727273</v>
      </c>
      <c r="D43" s="133">
        <f>IF('SEQ Oct 2019'!O29="",$C$29*$C$30*'SEQ Oct 2019'!N29/100,IF($C$29*$C$30&gt;='SEQ Oct 2019'!P29,('SEQ Oct 2019'!P29*'SEQ Oct 2019'!N29/100),($C$29*$C$30*'SEQ Oct 2019'!N29/100)))</f>
        <v>749.63636363636351</v>
      </c>
      <c r="E43" s="133">
        <f>IF(AND('SEQ Oct 2019'!R29&gt;0,'SEQ Oct 2019'!T29&gt;0),IF(($C$29*$C$30&lt;'SEQ Oct 2019'!T29),(0),($C$29*$C$30-'SEQ Oct 2019'!T29)*'SEQ Oct 2019'!U29/100),IF(AND('SEQ Oct 2019'!R29&gt;0,'SEQ Oct 2019'!T29=""),IF(($C$29*$C$30&lt;'SEQ Oct 2019'!R29+'SEQ Oct 2019'!P29),(0),(($C$29*$C$30-('SEQ Oct 2019'!R29+'SEQ Oct 2019'!P29))*'SEQ Oct 2019'!S29/100)),IF(AND('SEQ Oct 2019'!P29&gt;0,'SEQ Oct 2019'!R29=""&gt;0),IF(($C$29*$C$30&lt;'SEQ Oct 2019'!P29),(0),($C$29*$C$30-'SEQ Oct 2019'!P29)*'SEQ Oct 2019'!Q29/100),0)))</f>
        <v>0</v>
      </c>
      <c r="F43" s="134">
        <f>($C$29*$C$31)*'SEQ Oct 2019'!AF29/100</f>
        <v>257.04545454545456</v>
      </c>
      <c r="G43" s="135">
        <f t="shared" si="12"/>
        <v>1126.9920909090908</v>
      </c>
      <c r="H43" s="229">
        <f t="shared" si="13"/>
        <v>4026.7272727272725</v>
      </c>
      <c r="I43" s="229">
        <f t="shared" si="11"/>
        <v>4507.9683636363634</v>
      </c>
      <c r="J43" s="136">
        <f t="shared" si="14"/>
        <v>4958.7651999999998</v>
      </c>
      <c r="K43" s="137">
        <f>'SEQ Oct 2019'!BB29</f>
        <v>0</v>
      </c>
      <c r="L43" s="137">
        <f>'SEQ Oct 2019'!BC29</f>
        <v>0</v>
      </c>
      <c r="M43" s="137">
        <f>'SEQ Oct 2019'!BD29</f>
        <v>0</v>
      </c>
      <c r="N43" s="137">
        <f>'SEQ Oct 2019'!BE29</f>
        <v>0</v>
      </c>
      <c r="O43" s="144" t="str">
        <f t="shared" si="15"/>
        <v>No discount</v>
      </c>
      <c r="P43" s="226" t="str">
        <f t="shared" si="16"/>
        <v>Exclusive</v>
      </c>
      <c r="Q43" s="237">
        <f t="shared" si="17"/>
        <v>4507.9683636363634</v>
      </c>
      <c r="R43" s="237">
        <f t="shared" si="18"/>
        <v>4507.9683636363634</v>
      </c>
      <c r="S43" s="136">
        <f t="shared" si="19"/>
        <v>4958.7651999999998</v>
      </c>
      <c r="T43" s="136">
        <f t="shared" si="20"/>
        <v>4958.7651999999998</v>
      </c>
      <c r="U43" s="160">
        <f>'SEQ Oct 2019'!BL29</f>
        <v>0</v>
      </c>
      <c r="V43" s="161" t="str">
        <f>'SEQ Oct 2019'!BM29</f>
        <v>n</v>
      </c>
      <c r="W43" s="207"/>
      <c r="X43" s="207"/>
      <c r="Y43" s="207"/>
      <c r="Z43" s="207"/>
      <c r="AA43" s="207"/>
      <c r="AB43" s="207"/>
      <c r="AC43" s="207"/>
      <c r="AD43" s="207"/>
      <c r="AE43" s="207"/>
      <c r="AF43" s="207"/>
      <c r="AG43" s="207"/>
      <c r="AH43" s="207"/>
      <c r="AI43" s="207"/>
      <c r="AJ43" s="207"/>
      <c r="AK43" s="207"/>
      <c r="AL43" s="207"/>
      <c r="AM43" s="207"/>
      <c r="AN43" s="207"/>
      <c r="AO43" s="207"/>
      <c r="AP43" s="207"/>
      <c r="AQ43" s="207"/>
      <c r="AR43" s="207"/>
      <c r="AS43" s="207"/>
      <c r="AT43" s="207"/>
      <c r="AU43" s="207"/>
      <c r="AV43" s="207"/>
      <c r="AW43" s="207"/>
      <c r="AX43" s="207"/>
      <c r="AY43" s="207"/>
    </row>
    <row r="44" spans="1:51" x14ac:dyDescent="0.15">
      <c r="A44" s="131" t="str">
        <f>'SEQ Oct 2019'!K30</f>
        <v>Alinta Energy</v>
      </c>
      <c r="B44" s="132" t="str">
        <f>'SEQ Oct 2019'!L30</f>
        <v>Business Advantage</v>
      </c>
      <c r="C44" s="133">
        <f>IF('SEQ Oct 2019'!BP30=0,91*'SEQ Oct 2019'!M30/100,(91*'SEQ Oct 2019'!M30/100)+'SEQ Oct 2019'!BP30/4)</f>
        <v>119.84699999999999</v>
      </c>
      <c r="D44" s="133">
        <f>IF('SEQ Oct 2019'!O30="",$C$29*$C$30*'SEQ Oct 2019'!N30/100,IF($C$29*$C$30&gt;='SEQ Oct 2019'!P30,('SEQ Oct 2019'!P30*'SEQ Oct 2019'!N30/100),($C$29*$C$30*'SEQ Oct 2019'!N30/100)))</f>
        <v>754.40909090909088</v>
      </c>
      <c r="E44" s="133">
        <f>IF(AND('SEQ Oct 2019'!R30&gt;0,'SEQ Oct 2019'!T30&gt;0),IF(($C$29*$C$30&lt;'SEQ Oct 2019'!T30),(0),($C$29*$C$30-'SEQ Oct 2019'!T30)*'SEQ Oct 2019'!U30/100),IF(AND('SEQ Oct 2019'!R30&gt;0,'SEQ Oct 2019'!T30=""),IF(($C$29*$C$30&lt;'SEQ Oct 2019'!R30+'SEQ Oct 2019'!P30),(0),(($C$29*$C$30-('SEQ Oct 2019'!R30+'SEQ Oct 2019'!P30))*'SEQ Oct 2019'!S30/100)),IF(AND('SEQ Oct 2019'!P30&gt;0,'SEQ Oct 2019'!R30=""&gt;0),IF(($C$29*$C$30&lt;'SEQ Oct 2019'!P30),(0),($C$29*$C$30-'SEQ Oct 2019'!P30)*'SEQ Oct 2019'!Q30/100),0)))</f>
        <v>0</v>
      </c>
      <c r="F44" s="134">
        <f>($C$29*$C$31)*'SEQ Oct 2019'!AF30/100</f>
        <v>201.13636363636363</v>
      </c>
      <c r="G44" s="135">
        <f t="shared" si="12"/>
        <v>1075.3924545454545</v>
      </c>
      <c r="H44" s="229">
        <f t="shared" si="13"/>
        <v>3822.181818181818</v>
      </c>
      <c r="I44" s="229">
        <f t="shared" si="11"/>
        <v>4301.5698181818179</v>
      </c>
      <c r="J44" s="136">
        <f t="shared" si="14"/>
        <v>4731.7268000000004</v>
      </c>
      <c r="K44" s="137">
        <f>'SEQ Oct 2019'!BB30</f>
        <v>0</v>
      </c>
      <c r="L44" s="137">
        <f>'SEQ Oct 2019'!BC30</f>
        <v>0</v>
      </c>
      <c r="M44" s="137">
        <f>'SEQ Oct 2019'!BD30</f>
        <v>0</v>
      </c>
      <c r="N44" s="137">
        <f>'SEQ Oct 2019'!BE30</f>
        <v>0</v>
      </c>
      <c r="O44" s="144" t="str">
        <f t="shared" si="15"/>
        <v>No discount</v>
      </c>
      <c r="P44" s="226" t="str">
        <f t="shared" si="16"/>
        <v>Exclusive</v>
      </c>
      <c r="Q44" s="237">
        <f t="shared" si="17"/>
        <v>4301.5698181818179</v>
      </c>
      <c r="R44" s="237">
        <f t="shared" si="18"/>
        <v>4301.5698181818179</v>
      </c>
      <c r="S44" s="136">
        <f t="shared" si="19"/>
        <v>4731.7268000000004</v>
      </c>
      <c r="T44" s="136">
        <f t="shared" si="20"/>
        <v>4731.7268000000004</v>
      </c>
      <c r="U44" s="160">
        <f>'SEQ Oct 2019'!BL30</f>
        <v>0</v>
      </c>
      <c r="V44" s="161" t="str">
        <f>'SEQ Oct 2019'!BM30</f>
        <v>n</v>
      </c>
      <c r="W44" s="207"/>
      <c r="X44" s="207"/>
      <c r="Y44" s="207"/>
      <c r="Z44" s="207"/>
      <c r="AA44" s="207"/>
      <c r="AB44" s="207"/>
      <c r="AC44" s="207"/>
      <c r="AD44" s="207"/>
      <c r="AE44" s="207"/>
      <c r="AF44" s="207"/>
      <c r="AG44" s="207"/>
      <c r="AH44" s="207"/>
      <c r="AI44" s="207"/>
      <c r="AJ44" s="207"/>
      <c r="AK44" s="207"/>
      <c r="AL44" s="207"/>
      <c r="AM44" s="207"/>
      <c r="AN44" s="207"/>
      <c r="AO44" s="207"/>
      <c r="AP44" s="207"/>
      <c r="AQ44" s="207"/>
      <c r="AR44" s="207"/>
      <c r="AS44" s="207"/>
      <c r="AT44" s="207"/>
      <c r="AU44" s="207"/>
      <c r="AV44" s="207"/>
      <c r="AW44" s="207"/>
      <c r="AX44" s="207"/>
      <c r="AY44" s="207"/>
    </row>
    <row r="45" spans="1:51" x14ac:dyDescent="0.15">
      <c r="A45" s="131" t="str">
        <f>'SEQ Oct 2019'!K31</f>
        <v>Q Energy</v>
      </c>
      <c r="B45" s="132" t="str">
        <f>'SEQ Oct 2019'!L31</f>
        <v>Biz Saver</v>
      </c>
      <c r="C45" s="133">
        <f>IF('SEQ Oct 2019'!BP31=0,91*'SEQ Oct 2019'!M31/100,(91*'SEQ Oct 2019'!M31/100)+'SEQ Oct 2019'!BP31/4)</f>
        <v>117.39</v>
      </c>
      <c r="D45" s="133">
        <f>IF('SEQ Oct 2019'!O31="",$C$29*$C$30*'SEQ Oct 2019'!N31/100,IF($C$29*$C$30&gt;='SEQ Oct 2019'!P31,('SEQ Oct 2019'!P31*'SEQ Oct 2019'!N31/100),($C$29*$C$30*'SEQ Oct 2019'!N31/100)))</f>
        <v>753.375</v>
      </c>
      <c r="E45" s="133">
        <f>IF(AND('SEQ Oct 2019'!R31&gt;0,'SEQ Oct 2019'!T31&gt;0),IF(($C$29*$C$30&lt;'SEQ Oct 2019'!T31),(0),($C$29*$C$30-'SEQ Oct 2019'!T31)*'SEQ Oct 2019'!U31/100),IF(AND('SEQ Oct 2019'!R31&gt;0,'SEQ Oct 2019'!T31=""),IF(($C$29*$C$30&lt;'SEQ Oct 2019'!R31+'SEQ Oct 2019'!P31),(0),(($C$29*$C$30-('SEQ Oct 2019'!R31+'SEQ Oct 2019'!P31))*'SEQ Oct 2019'!S31/100)),IF(AND('SEQ Oct 2019'!P31&gt;0,'SEQ Oct 2019'!R31=""&gt;0),IF(($C$29*$C$30&lt;'SEQ Oct 2019'!P31),(0),($C$29*$C$30-'SEQ Oct 2019'!P31)*'SEQ Oct 2019'!Q31/100),0)))</f>
        <v>0</v>
      </c>
      <c r="F45" s="134">
        <f>($C$29*$C$31)*'SEQ Oct 2019'!AF31/100</f>
        <v>165.375</v>
      </c>
      <c r="G45" s="135">
        <f t="shared" si="12"/>
        <v>1036.1399999999999</v>
      </c>
      <c r="H45" s="229">
        <f t="shared" si="13"/>
        <v>3674.9999999999995</v>
      </c>
      <c r="I45" s="229">
        <f t="shared" si="11"/>
        <v>4144.5599999999995</v>
      </c>
      <c r="J45" s="136">
        <f t="shared" si="14"/>
        <v>4559.0159999999996</v>
      </c>
      <c r="K45" s="137">
        <f>'SEQ Oct 2019'!BB31</f>
        <v>0</v>
      </c>
      <c r="L45" s="137">
        <f>'SEQ Oct 2019'!BC31</f>
        <v>0</v>
      </c>
      <c r="M45" s="137">
        <f>'SEQ Oct 2019'!BD31</f>
        <v>0</v>
      </c>
      <c r="N45" s="137">
        <f>'SEQ Oct 2019'!BE31</f>
        <v>0</v>
      </c>
      <c r="O45" s="144" t="str">
        <f t="shared" si="15"/>
        <v>No discount</v>
      </c>
      <c r="P45" s="226" t="str">
        <f t="shared" si="16"/>
        <v>Exclusive</v>
      </c>
      <c r="Q45" s="237">
        <f t="shared" si="17"/>
        <v>4144.5599999999995</v>
      </c>
      <c r="R45" s="237">
        <f t="shared" si="18"/>
        <v>4144.5599999999995</v>
      </c>
      <c r="S45" s="136">
        <f t="shared" si="19"/>
        <v>4559.0159999999996</v>
      </c>
      <c r="T45" s="136">
        <f t="shared" si="20"/>
        <v>4559.0159999999996</v>
      </c>
      <c r="U45" s="160">
        <f>'SEQ Oct 2019'!BL31</f>
        <v>0</v>
      </c>
      <c r="V45" s="161" t="str">
        <f>'SEQ Oct 2019'!BM31</f>
        <v>n</v>
      </c>
      <c r="W45" s="207"/>
      <c r="X45" s="207"/>
      <c r="Y45" s="207"/>
      <c r="Z45" s="207"/>
      <c r="AA45" s="207"/>
      <c r="AB45" s="207"/>
      <c r="AC45" s="207"/>
      <c r="AD45" s="207"/>
      <c r="AE45" s="207"/>
      <c r="AF45" s="207"/>
      <c r="AG45" s="207"/>
      <c r="AH45" s="207"/>
      <c r="AI45" s="207"/>
      <c r="AJ45" s="207"/>
      <c r="AK45" s="207"/>
      <c r="AL45" s="207"/>
      <c r="AM45" s="207"/>
      <c r="AN45" s="207"/>
      <c r="AO45" s="207"/>
      <c r="AP45" s="207"/>
      <c r="AQ45" s="207"/>
      <c r="AR45" s="207"/>
      <c r="AS45" s="207"/>
      <c r="AT45" s="207"/>
      <c r="AU45" s="207"/>
      <c r="AV45" s="207"/>
      <c r="AW45" s="207"/>
      <c r="AX45" s="207"/>
      <c r="AY45" s="207"/>
    </row>
    <row r="46" spans="1:51" x14ac:dyDescent="0.15">
      <c r="A46" s="131" t="str">
        <f>'SEQ Oct 2019'!K32</f>
        <v>1st Energy</v>
      </c>
      <c r="B46" s="132" t="str">
        <f>'SEQ Oct 2019'!L32</f>
        <v>1st Saver</v>
      </c>
      <c r="C46" s="133">
        <f>IF('SEQ Oct 2019'!BP32=0,91*'SEQ Oct 2019'!M32/100,(91*'SEQ Oct 2019'!M32/100)+'SEQ Oct 2019'!BP32/4)</f>
        <v>140.13999999999999</v>
      </c>
      <c r="D46" s="133">
        <f>IF('SEQ Oct 2019'!O32="",$C$29*$C$30*'SEQ Oct 2019'!N32/100,IF($C$29*$C$30&gt;='SEQ Oct 2019'!P32,('SEQ Oct 2019'!P32*'SEQ Oct 2019'!N32/100),($C$29*$C$30*'SEQ Oct 2019'!N32/100)))</f>
        <v>406.30909090909086</v>
      </c>
      <c r="E46" s="133">
        <f>IF(AND('SEQ Oct 2019'!R32&gt;0,'SEQ Oct 2019'!T32&gt;0),IF(($C$29*$C$30&lt;'SEQ Oct 2019'!T32),(0),($C$29*$C$30-'SEQ Oct 2019'!T32)*'SEQ Oct 2019'!U32/100),IF(AND('SEQ Oct 2019'!R32&gt;0,'SEQ Oct 2019'!T32=""),IF(($C$29*$C$30&lt;'SEQ Oct 2019'!R32+'SEQ Oct 2019'!P32),(0),(($C$29*$C$30-('SEQ Oct 2019'!R32+'SEQ Oct 2019'!P32))*'SEQ Oct 2019'!S32/100)),IF(AND('SEQ Oct 2019'!P32&gt;0,'SEQ Oct 2019'!R32=""&gt;0),IF(($C$29*$C$30&lt;'SEQ Oct 2019'!P32),(0),($C$29*$C$30-'SEQ Oct 2019'!P32)*'SEQ Oct 2019'!Q32/100),0)))</f>
        <v>438.44545454545448</v>
      </c>
      <c r="F46" s="134">
        <f>($C$29*$C$31)*'SEQ Oct 2019'!AF32/100</f>
        <v>231.95454545454544</v>
      </c>
      <c r="G46" s="135">
        <f t="shared" si="12"/>
        <v>1216.8490909090908</v>
      </c>
      <c r="H46" s="229">
        <f t="shared" si="13"/>
        <v>4306.8363636363629</v>
      </c>
      <c r="I46" s="229">
        <f t="shared" si="11"/>
        <v>4867.3963636363633</v>
      </c>
      <c r="J46" s="136">
        <f t="shared" si="14"/>
        <v>5354.1360000000004</v>
      </c>
      <c r="K46" s="137">
        <f>'SEQ Oct 2019'!BB32</f>
        <v>0</v>
      </c>
      <c r="L46" s="137">
        <f>'SEQ Oct 2019'!BC32</f>
        <v>0</v>
      </c>
      <c r="M46" s="137">
        <f>'SEQ Oct 2019'!BD32</f>
        <v>5</v>
      </c>
      <c r="N46" s="137">
        <f>'SEQ Oct 2019'!BE32</f>
        <v>0</v>
      </c>
      <c r="O46" s="144" t="str">
        <f t="shared" si="15"/>
        <v>Pay-on-time off bill</v>
      </c>
      <c r="P46" s="226" t="str">
        <f t="shared" si="16"/>
        <v>Exclusive</v>
      </c>
      <c r="Q46" s="237">
        <f t="shared" si="17"/>
        <v>4867.3963636363633</v>
      </c>
      <c r="R46" s="237">
        <f t="shared" si="18"/>
        <v>4624.0265454545452</v>
      </c>
      <c r="S46" s="136">
        <f t="shared" si="19"/>
        <v>5354.1360000000004</v>
      </c>
      <c r="T46" s="136">
        <f t="shared" si="20"/>
        <v>5086.4292000000005</v>
      </c>
      <c r="U46" s="160">
        <f>'SEQ Oct 2019'!BL32</f>
        <v>0</v>
      </c>
      <c r="V46" s="161">
        <f>'SEQ Oct 2019'!BM32</f>
        <v>0</v>
      </c>
      <c r="W46" s="207"/>
      <c r="X46" s="207"/>
      <c r="Y46" s="207"/>
      <c r="Z46" s="207"/>
      <c r="AA46" s="207"/>
      <c r="AB46" s="207"/>
      <c r="AC46" s="207"/>
      <c r="AD46" s="207"/>
      <c r="AE46" s="207"/>
      <c r="AF46" s="207"/>
      <c r="AG46" s="207"/>
      <c r="AH46" s="207"/>
      <c r="AI46" s="207"/>
      <c r="AJ46" s="207"/>
      <c r="AK46" s="207"/>
      <c r="AL46" s="207"/>
      <c r="AM46" s="207"/>
      <c r="AN46" s="207"/>
      <c r="AO46" s="207"/>
      <c r="AP46" s="207"/>
      <c r="AQ46" s="207"/>
      <c r="AR46" s="207"/>
      <c r="AS46" s="207"/>
      <c r="AT46" s="207"/>
      <c r="AU46" s="207"/>
      <c r="AV46" s="207"/>
      <c r="AW46" s="207"/>
      <c r="AX46" s="207"/>
      <c r="AY46" s="207"/>
    </row>
    <row r="47" spans="1:51" x14ac:dyDescent="0.15">
      <c r="A47" s="131" t="str">
        <f>'SEQ Oct 2019'!K33</f>
        <v>Next Business Energy</v>
      </c>
      <c r="B47" s="132" t="str">
        <f>'SEQ Oct 2019'!L33</f>
        <v>Pay on time</v>
      </c>
      <c r="C47" s="133">
        <f>IF('SEQ Oct 2019'!BP33=0,91*'SEQ Oct 2019'!M33/100,(91*'SEQ Oct 2019'!M33/100)+'SEQ Oct 2019'!BP33/4)</f>
        <v>118.3</v>
      </c>
      <c r="D47" s="133">
        <f>IF('SEQ Oct 2019'!O33="",$C$29*$C$30*'SEQ Oct 2019'!N33/100,IF($C$29*$C$30&gt;='SEQ Oct 2019'!P33,('SEQ Oct 2019'!P33*'SEQ Oct 2019'!N33/100),($C$29*$C$30*'SEQ Oct 2019'!N33/100)))</f>
        <v>624.99999999999989</v>
      </c>
      <c r="E47" s="133">
        <f>IF(AND('SEQ Oct 2019'!R33&gt;0,'SEQ Oct 2019'!T33&gt;0),IF(($C$29*$C$30&lt;'SEQ Oct 2019'!T33),(0),($C$29*$C$30-'SEQ Oct 2019'!T33)*'SEQ Oct 2019'!U33/100),IF(AND('SEQ Oct 2019'!R33&gt;0,'SEQ Oct 2019'!T33=""),IF(($C$29*$C$30&lt;'SEQ Oct 2019'!R33+'SEQ Oct 2019'!P33),(0),(($C$29*$C$30-('SEQ Oct 2019'!R33+'SEQ Oct 2019'!P33))*'SEQ Oct 2019'!S33/100)),IF(AND('SEQ Oct 2019'!P33&gt;0,'SEQ Oct 2019'!R33=""&gt;0),IF(($C$29*$C$30&lt;'SEQ Oct 2019'!P33),(0),($C$29*$C$30-'SEQ Oct 2019'!P33)*'SEQ Oct 2019'!Q33/100),0)))</f>
        <v>244.99999999999997</v>
      </c>
      <c r="F47" s="134">
        <f>($C$29*$C$31)*'SEQ Oct 2019'!AF33/100</f>
        <v>322.49999999999994</v>
      </c>
      <c r="G47" s="135">
        <f t="shared" si="12"/>
        <v>1310.7999999999997</v>
      </c>
      <c r="H47" s="229">
        <f t="shared" si="13"/>
        <v>4769.9999999999991</v>
      </c>
      <c r="I47" s="229">
        <f t="shared" si="11"/>
        <v>5243.1999999999989</v>
      </c>
      <c r="J47" s="136">
        <f t="shared" si="14"/>
        <v>5767.5199999999995</v>
      </c>
      <c r="K47" s="137">
        <f>'SEQ Oct 2019'!BB33</f>
        <v>0</v>
      </c>
      <c r="L47" s="137">
        <f>'SEQ Oct 2019'!BC33</f>
        <v>0</v>
      </c>
      <c r="M47" s="137">
        <f>'SEQ Oct 2019'!BD33</f>
        <v>7</v>
      </c>
      <c r="N47" s="137">
        <f>'SEQ Oct 2019'!BE33</f>
        <v>0</v>
      </c>
      <c r="O47" s="144" t="str">
        <f t="shared" si="15"/>
        <v>Pay-on-time off bill</v>
      </c>
      <c r="P47" s="226" t="str">
        <f t="shared" si="16"/>
        <v>Exclusive</v>
      </c>
      <c r="Q47" s="237">
        <f t="shared" si="17"/>
        <v>5243.1999999999989</v>
      </c>
      <c r="R47" s="237">
        <f t="shared" si="18"/>
        <v>4876.1759999999986</v>
      </c>
      <c r="S47" s="136">
        <f t="shared" si="19"/>
        <v>5767.5199999999995</v>
      </c>
      <c r="T47" s="136">
        <f t="shared" si="20"/>
        <v>5363.7935999999991</v>
      </c>
      <c r="U47" s="160">
        <f>'SEQ Oct 2019'!BL33</f>
        <v>24</v>
      </c>
      <c r="V47" s="161" t="str">
        <f>'SEQ Oct 2019'!BM33</f>
        <v>n</v>
      </c>
      <c r="W47" s="207"/>
      <c r="X47" s="207"/>
      <c r="Y47" s="207"/>
      <c r="Z47" s="207"/>
      <c r="AA47" s="207"/>
      <c r="AB47" s="207"/>
      <c r="AC47" s="207"/>
      <c r="AD47" s="207"/>
      <c r="AE47" s="207"/>
      <c r="AF47" s="207"/>
      <c r="AG47" s="207"/>
      <c r="AH47" s="207"/>
      <c r="AI47" s="207"/>
      <c r="AJ47" s="207"/>
      <c r="AK47" s="207"/>
      <c r="AL47" s="207"/>
      <c r="AM47" s="207"/>
      <c r="AN47" s="207"/>
      <c r="AO47" s="207"/>
      <c r="AP47" s="207"/>
      <c r="AQ47" s="207"/>
      <c r="AR47" s="207"/>
      <c r="AS47" s="207"/>
      <c r="AT47" s="207"/>
      <c r="AU47" s="207"/>
      <c r="AV47" s="207"/>
      <c r="AW47" s="207"/>
      <c r="AX47" s="207"/>
      <c r="AY47" s="207"/>
    </row>
    <row r="48" spans="1:51" x14ac:dyDescent="0.15">
      <c r="A48" s="131" t="str">
        <f>'SEQ Oct 2019'!K34</f>
        <v>Blue NRG</v>
      </c>
      <c r="B48" s="132" t="str">
        <f>'SEQ Oct 2019'!L34</f>
        <v>Blue Saver</v>
      </c>
      <c r="C48" s="133">
        <f>IF('SEQ Oct 2019'!BP34=0,91*'SEQ Oct 2019'!M34/100,(91*'SEQ Oct 2019'!M34/100)+'SEQ Oct 2019'!BP34/4)</f>
        <v>118.3</v>
      </c>
      <c r="D48" s="133">
        <f>IF('SEQ Oct 2019'!O34="",$C$29*$C$30*'SEQ Oct 2019'!N34/100,IF($C$29*$C$30&gt;='SEQ Oct 2019'!P34,('SEQ Oct 2019'!P34*'SEQ Oct 2019'!N34/100),($C$29*$C$30*'SEQ Oct 2019'!N34/100)))</f>
        <v>717.5</v>
      </c>
      <c r="E48" s="133">
        <f>IF(AND('SEQ Oct 2019'!R34&gt;0,'SEQ Oct 2019'!T34&gt;0),IF(($C$29*$C$30&lt;'SEQ Oct 2019'!T34),(0),($C$29*$C$30-'SEQ Oct 2019'!T34)*'SEQ Oct 2019'!U34/100),IF(AND('SEQ Oct 2019'!R34&gt;0,'SEQ Oct 2019'!T34=""),IF(($C$29*$C$30&lt;'SEQ Oct 2019'!R34+'SEQ Oct 2019'!P34),(0),(($C$29*$C$30-('SEQ Oct 2019'!R34+'SEQ Oct 2019'!P34))*'SEQ Oct 2019'!S34/100)),IF(AND('SEQ Oct 2019'!P34&gt;0,'SEQ Oct 2019'!R34=""&gt;0),IF(($C$29*$C$30&lt;'SEQ Oct 2019'!P34),(0),($C$29*$C$30-'SEQ Oct 2019'!P34)*'SEQ Oct 2019'!Q34/100),0)))</f>
        <v>0</v>
      </c>
      <c r="F48" s="134">
        <f>($C$29*$C$31)*'SEQ Oct 2019'!AF34/100</f>
        <v>224.99999999999997</v>
      </c>
      <c r="G48" s="135">
        <f t="shared" ref="G48:G50" si="21">SUM(C48:F48)</f>
        <v>1060.8</v>
      </c>
      <c r="H48" s="229">
        <f t="shared" si="13"/>
        <v>3770</v>
      </c>
      <c r="I48" s="229">
        <f t="shared" si="11"/>
        <v>4243.2</v>
      </c>
      <c r="J48" s="136">
        <f t="shared" si="14"/>
        <v>4667.5200000000004</v>
      </c>
      <c r="K48" s="137">
        <f>'SEQ Oct 2019'!BB34</f>
        <v>0</v>
      </c>
      <c r="L48" s="137">
        <f>'SEQ Oct 2019'!BC34</f>
        <v>0</v>
      </c>
      <c r="M48" s="137">
        <f>'SEQ Oct 2019'!BD34</f>
        <v>0</v>
      </c>
      <c r="N48" s="137">
        <f>'SEQ Oct 2019'!BE34</f>
        <v>0</v>
      </c>
      <c r="O48" s="144" t="str">
        <f t="shared" si="15"/>
        <v>No discount</v>
      </c>
      <c r="P48" s="226" t="str">
        <f t="shared" si="16"/>
        <v>Exclusive</v>
      </c>
      <c r="Q48" s="237">
        <f t="shared" si="17"/>
        <v>4243.2</v>
      </c>
      <c r="R48" s="237">
        <f t="shared" si="18"/>
        <v>4243.2</v>
      </c>
      <c r="S48" s="136">
        <f t="shared" si="19"/>
        <v>4667.5200000000004</v>
      </c>
      <c r="T48" s="136">
        <f t="shared" si="20"/>
        <v>4667.5200000000004</v>
      </c>
      <c r="U48" s="160">
        <f>'SEQ Oct 2019'!BL34</f>
        <v>36</v>
      </c>
      <c r="V48" s="161" t="str">
        <f>'SEQ Oct 2019'!BM34</f>
        <v>n</v>
      </c>
      <c r="W48" s="207"/>
      <c r="X48" s="207"/>
      <c r="Y48" s="207"/>
      <c r="Z48" s="207"/>
      <c r="AA48" s="207"/>
      <c r="AB48" s="207"/>
      <c r="AC48" s="207"/>
      <c r="AD48" s="207"/>
      <c r="AE48" s="207"/>
      <c r="AF48" s="207"/>
      <c r="AG48" s="207"/>
      <c r="AH48" s="207"/>
      <c r="AI48" s="207"/>
      <c r="AJ48" s="207"/>
      <c r="AK48" s="207"/>
      <c r="AL48" s="207"/>
      <c r="AM48" s="207"/>
      <c r="AN48" s="207"/>
      <c r="AO48" s="207"/>
      <c r="AP48" s="207"/>
      <c r="AQ48" s="207"/>
      <c r="AR48" s="207"/>
      <c r="AS48" s="207"/>
      <c r="AT48" s="207"/>
      <c r="AU48" s="207"/>
      <c r="AV48" s="207"/>
      <c r="AW48" s="207"/>
      <c r="AX48" s="207"/>
      <c r="AY48" s="207"/>
    </row>
    <row r="49" spans="1:51" x14ac:dyDescent="0.15">
      <c r="A49" s="131" t="str">
        <f>'SEQ Oct 2019'!K35</f>
        <v>Amaysim</v>
      </c>
      <c r="B49" s="132" t="str">
        <f>'SEQ Oct 2019'!L35</f>
        <v>Business as you go</v>
      </c>
      <c r="C49" s="133">
        <f>IF('SEQ Oct 2019'!BP35=0,91*'SEQ Oct 2019'!M35/100,(91*'SEQ Oct 2019'!M35/100)+'SEQ Oct 2019'!BP35/4)</f>
        <v>120.31110000000001</v>
      </c>
      <c r="D49" s="133">
        <f>IF('SEQ Oct 2019'!O35="",$C$29*$C$30*'SEQ Oct 2019'!N35/100,IF($C$29*$C$30&gt;='SEQ Oct 2019'!P35,('SEQ Oct 2019'!P35*'SEQ Oct 2019'!N35/100),($C$29*$C$30*'SEQ Oct 2019'!N35/100)))</f>
        <v>862.4</v>
      </c>
      <c r="E49" s="133">
        <f>IF(AND('SEQ Oct 2019'!R35&gt;0,'SEQ Oct 2019'!T35&gt;0),IF(($C$29*$C$30&lt;'SEQ Oct 2019'!T35),(0),($C$29*$C$30-'SEQ Oct 2019'!T35)*'SEQ Oct 2019'!U35/100),IF(AND('SEQ Oct 2019'!R35&gt;0,'SEQ Oct 2019'!T35=""),IF(($C$29*$C$30&lt;'SEQ Oct 2019'!R35+'SEQ Oct 2019'!P35),(0),(($C$29*$C$30-('SEQ Oct 2019'!R35+'SEQ Oct 2019'!P35))*'SEQ Oct 2019'!S35/100)),IF(AND('SEQ Oct 2019'!P35&gt;0,'SEQ Oct 2019'!R35=""&gt;0),IF(($C$29*$C$30&lt;'SEQ Oct 2019'!P35),(0),($C$29*$C$30-'SEQ Oct 2019'!P35)*'SEQ Oct 2019'!Q35/100),0)))</f>
        <v>0</v>
      </c>
      <c r="F49" s="134">
        <f>($C$29*$C$31)*'SEQ Oct 2019'!AF35/100</f>
        <v>310.5</v>
      </c>
      <c r="G49" s="135">
        <f t="shared" si="21"/>
        <v>1293.2111</v>
      </c>
      <c r="H49" s="229">
        <f t="shared" si="13"/>
        <v>4691.6000000000004</v>
      </c>
      <c r="I49" s="229">
        <f t="shared" si="11"/>
        <v>5172.8444</v>
      </c>
      <c r="J49" s="136">
        <f t="shared" si="14"/>
        <v>5690.1288400000003</v>
      </c>
      <c r="K49" s="137">
        <f>'SEQ Oct 2019'!BB35</f>
        <v>0</v>
      </c>
      <c r="L49" s="137">
        <f>'SEQ Oct 2019'!BC35</f>
        <v>0</v>
      </c>
      <c r="M49" s="137">
        <f>'SEQ Oct 2019'!BD35</f>
        <v>0</v>
      </c>
      <c r="N49" s="137">
        <f>'SEQ Oct 2019'!BE35</f>
        <v>0</v>
      </c>
      <c r="O49" s="144" t="str">
        <f t="shared" si="15"/>
        <v>No discount</v>
      </c>
      <c r="P49" s="226" t="str">
        <f t="shared" si="16"/>
        <v>Exclusive</v>
      </c>
      <c r="Q49" s="237">
        <f t="shared" si="17"/>
        <v>5172.8444</v>
      </c>
      <c r="R49" s="237">
        <f t="shared" si="18"/>
        <v>5172.8444</v>
      </c>
      <c r="S49" s="136">
        <f t="shared" si="19"/>
        <v>5690.1288400000003</v>
      </c>
      <c r="T49" s="136">
        <f t="shared" si="20"/>
        <v>5690.1288400000003</v>
      </c>
      <c r="U49" s="160">
        <f>'SEQ Oct 2019'!BL35</f>
        <v>0</v>
      </c>
      <c r="V49" s="161" t="str">
        <f>'SEQ Oct 2019'!BM35</f>
        <v>n</v>
      </c>
      <c r="W49" s="207"/>
      <c r="X49" s="207"/>
      <c r="Y49" s="207"/>
      <c r="Z49" s="207"/>
      <c r="AA49" s="207"/>
      <c r="AB49" s="207"/>
      <c r="AC49" s="207"/>
      <c r="AD49" s="207"/>
      <c r="AE49" s="207"/>
      <c r="AF49" s="207"/>
      <c r="AG49" s="207"/>
      <c r="AH49" s="207"/>
      <c r="AI49" s="207"/>
      <c r="AJ49" s="207"/>
      <c r="AK49" s="207"/>
      <c r="AL49" s="207"/>
      <c r="AM49" s="207"/>
      <c r="AN49" s="207"/>
      <c r="AO49" s="207"/>
      <c r="AP49" s="207"/>
      <c r="AQ49" s="207"/>
      <c r="AR49" s="207"/>
      <c r="AS49" s="207"/>
      <c r="AT49" s="207"/>
      <c r="AU49" s="207"/>
      <c r="AV49" s="207"/>
      <c r="AW49" s="207"/>
      <c r="AX49" s="207"/>
      <c r="AY49" s="207"/>
    </row>
    <row r="50" spans="1:51" ht="15" thickBot="1" x14ac:dyDescent="0.2">
      <c r="A50" s="148" t="str">
        <f>'SEQ Oct 2019'!K36</f>
        <v>Future X Power</v>
      </c>
      <c r="B50" s="149" t="str">
        <f>'SEQ Oct 2019'!L36</f>
        <v>Flexi Saver</v>
      </c>
      <c r="C50" s="166">
        <f>IF('SEQ Oct 2019'!BP36=0,91*'SEQ Oct 2019'!M36/100,(91*'SEQ Oct 2019'!M36/100)+'SEQ Oct 2019'!BP36/4)</f>
        <v>120.211</v>
      </c>
      <c r="D50" s="166">
        <f>IF('SEQ Oct 2019'!O36="",$C$29*$C$30*'SEQ Oct 2019'!N36/100,IF($C$29*$C$30&gt;='SEQ Oct 2019'!P36,('SEQ Oct 2019'!P36*'SEQ Oct 2019'!N36/100),($C$29*$C$30*'SEQ Oct 2019'!N36/100)))</f>
        <v>875.63636363636351</v>
      </c>
      <c r="E50" s="166">
        <f>IF(AND('SEQ Oct 2019'!R36&gt;0,'SEQ Oct 2019'!T36&gt;0),IF(($C$29*$C$30&lt;'SEQ Oct 2019'!T36),(0),($C$29*$C$30-'SEQ Oct 2019'!T36)*'SEQ Oct 2019'!U36/100),IF(AND('SEQ Oct 2019'!R36&gt;0,'SEQ Oct 2019'!T36=""),IF(($C$29*$C$30&lt;'SEQ Oct 2019'!R36+'SEQ Oct 2019'!P36),(0),(($C$29*$C$30-('SEQ Oct 2019'!R36+'SEQ Oct 2019'!P36))*'SEQ Oct 2019'!S36/100)),IF(AND('SEQ Oct 2019'!P36&gt;0,'SEQ Oct 2019'!R36=""&gt;0),IF(($C$29*$C$30&lt;'SEQ Oct 2019'!P36),(0),($C$29*$C$30-'SEQ Oct 2019'!P36)*'SEQ Oct 2019'!Q36/100),0)))</f>
        <v>0</v>
      </c>
      <c r="F50" s="173">
        <f>($C$29*$C$31)*'SEQ Oct 2019'!AF36/100</f>
        <v>284.45454545454538</v>
      </c>
      <c r="G50" s="167">
        <f t="shared" si="21"/>
        <v>1280.3019090909088</v>
      </c>
      <c r="H50" s="235">
        <f t="shared" si="13"/>
        <v>4640.3636363636351</v>
      </c>
      <c r="I50" s="231">
        <f t="shared" si="11"/>
        <v>5121.2076363636352</v>
      </c>
      <c r="J50" s="168">
        <f t="shared" si="14"/>
        <v>5633.3283999999994</v>
      </c>
      <c r="K50" s="153">
        <f>'SEQ Oct 2019'!BB36</f>
        <v>0</v>
      </c>
      <c r="L50" s="153">
        <f>'SEQ Oct 2019'!BC36</f>
        <v>0</v>
      </c>
      <c r="M50" s="153">
        <f>'SEQ Oct 2019'!BD36</f>
        <v>0</v>
      </c>
      <c r="N50" s="153">
        <f>'SEQ Oct 2019'!BE36</f>
        <v>7</v>
      </c>
      <c r="O50" s="154" t="str">
        <f t="shared" si="15"/>
        <v>Pay-on-time off usage</v>
      </c>
      <c r="P50" s="227" t="str">
        <f t="shared" si="16"/>
        <v>Exclusive</v>
      </c>
      <c r="Q50" s="230">
        <f t="shared" si="17"/>
        <v>5121.2076363636352</v>
      </c>
      <c r="R50" s="238">
        <f t="shared" si="18"/>
        <v>4796.3821818181805</v>
      </c>
      <c r="S50" s="168">
        <f t="shared" si="19"/>
        <v>5633.3283999999994</v>
      </c>
      <c r="T50" s="168">
        <f t="shared" si="20"/>
        <v>5276.0203999999985</v>
      </c>
      <c r="U50" s="170">
        <f>'SEQ Oct 2019'!BL36</f>
        <v>0</v>
      </c>
      <c r="V50" s="165" t="str">
        <f>'SEQ Oct 2019'!BM36</f>
        <v>n</v>
      </c>
      <c r="W50" s="207"/>
      <c r="X50" s="207"/>
      <c r="Y50" s="207"/>
      <c r="Z50" s="207"/>
      <c r="AA50" s="207"/>
      <c r="AB50" s="207"/>
      <c r="AC50" s="207"/>
      <c r="AD50" s="207"/>
      <c r="AE50" s="207"/>
      <c r="AF50" s="207"/>
      <c r="AG50" s="207"/>
      <c r="AH50" s="207"/>
      <c r="AI50" s="207"/>
      <c r="AJ50" s="207"/>
      <c r="AK50" s="207"/>
      <c r="AL50" s="207"/>
      <c r="AM50" s="207"/>
      <c r="AN50" s="207"/>
      <c r="AO50" s="207"/>
      <c r="AP50" s="207"/>
      <c r="AQ50" s="207"/>
      <c r="AR50" s="207"/>
      <c r="AS50" s="207"/>
      <c r="AT50" s="207"/>
      <c r="AU50" s="207"/>
      <c r="AV50" s="207"/>
      <c r="AW50" s="207"/>
      <c r="AX50" s="207"/>
      <c r="AY50" s="207"/>
    </row>
    <row r="51" spans="1:51" x14ac:dyDescent="0.15">
      <c r="W51" s="207"/>
      <c r="X51" s="207"/>
      <c r="Y51" s="207"/>
      <c r="Z51" s="207"/>
      <c r="AA51" s="207"/>
      <c r="AB51" s="207"/>
      <c r="AC51" s="207"/>
      <c r="AD51" s="207"/>
      <c r="AE51" s="207"/>
      <c r="AF51" s="207"/>
      <c r="AG51" s="207"/>
      <c r="AH51" s="207"/>
      <c r="AI51" s="207"/>
      <c r="AJ51" s="207"/>
      <c r="AK51" s="207"/>
      <c r="AL51" s="207"/>
      <c r="AM51" s="207"/>
      <c r="AN51" s="207"/>
      <c r="AO51" s="207"/>
      <c r="AP51" s="207"/>
      <c r="AQ51" s="207"/>
      <c r="AR51" s="207"/>
      <c r="AS51" s="207"/>
      <c r="AT51" s="207"/>
      <c r="AU51" s="207"/>
      <c r="AV51" s="207"/>
      <c r="AW51" s="207"/>
      <c r="AX51" s="207"/>
      <c r="AY51" s="207"/>
    </row>
    <row r="52" spans="1:51" ht="15" thickBot="1" x14ac:dyDescent="0.2">
      <c r="W52" s="207"/>
      <c r="X52" s="207"/>
      <c r="Y52" s="207"/>
      <c r="Z52" s="207"/>
      <c r="AA52" s="207"/>
      <c r="AB52" s="207"/>
      <c r="AC52" s="207"/>
      <c r="AD52" s="207"/>
      <c r="AE52" s="207"/>
      <c r="AF52" s="207"/>
      <c r="AG52" s="207"/>
      <c r="AH52" s="207"/>
      <c r="AI52" s="207"/>
      <c r="AJ52" s="207"/>
      <c r="AK52" s="207"/>
      <c r="AL52" s="207"/>
      <c r="AM52" s="207"/>
      <c r="AN52" s="207"/>
      <c r="AO52" s="207"/>
      <c r="AP52" s="207"/>
      <c r="AQ52" s="207"/>
      <c r="AR52" s="207"/>
      <c r="AS52" s="207"/>
      <c r="AT52" s="207"/>
      <c r="AU52" s="207"/>
      <c r="AV52" s="207"/>
      <c r="AW52" s="207"/>
      <c r="AX52" s="207"/>
      <c r="AY52" s="207"/>
    </row>
    <row r="53" spans="1:51" x14ac:dyDescent="0.15">
      <c r="A53" s="72" t="s">
        <v>220</v>
      </c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73"/>
      <c r="M53" s="73"/>
      <c r="N53" s="73"/>
      <c r="O53" s="73"/>
      <c r="P53" s="73"/>
      <c r="Q53" s="73"/>
      <c r="R53" s="73"/>
      <c r="S53" s="73"/>
      <c r="T53" s="73"/>
      <c r="U53" s="73"/>
      <c r="V53" s="74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</row>
    <row r="54" spans="1:51" x14ac:dyDescent="0.15">
      <c r="A54" s="75" t="s">
        <v>198</v>
      </c>
      <c r="B54" s="47"/>
      <c r="C54" s="91">
        <v>5000</v>
      </c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76"/>
      <c r="W54" s="207"/>
      <c r="X54" s="207"/>
      <c r="Y54" s="207"/>
      <c r="Z54" s="207"/>
      <c r="AA54" s="207"/>
      <c r="AB54" s="207"/>
      <c r="AC54" s="207"/>
      <c r="AD54" s="207"/>
      <c r="AE54" s="207"/>
      <c r="AF54" s="207"/>
      <c r="AG54" s="207"/>
      <c r="AH54" s="207"/>
      <c r="AI54" s="207"/>
      <c r="AJ54" s="207"/>
      <c r="AK54" s="207"/>
      <c r="AL54" s="207"/>
      <c r="AM54" s="207"/>
      <c r="AN54" s="207"/>
      <c r="AO54" s="207"/>
      <c r="AP54" s="207"/>
      <c r="AQ54" s="207"/>
      <c r="AR54" s="207"/>
      <c r="AS54" s="207"/>
      <c r="AT54" s="207"/>
      <c r="AU54" s="207"/>
      <c r="AV54" s="207"/>
      <c r="AW54" s="207"/>
      <c r="AX54" s="207"/>
      <c r="AY54" s="207"/>
    </row>
    <row r="55" spans="1:51" x14ac:dyDescent="0.15">
      <c r="A55" s="75" t="s">
        <v>266</v>
      </c>
      <c r="B55" s="47"/>
      <c r="C55" s="92">
        <v>0.7</v>
      </c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76"/>
      <c r="W55" s="207"/>
      <c r="X55" s="207"/>
      <c r="Y55" s="207"/>
      <c r="Z55" s="207"/>
      <c r="AA55" s="207"/>
      <c r="AB55" s="207"/>
      <c r="AC55" s="207"/>
      <c r="AD55" s="207"/>
      <c r="AE55" s="207"/>
      <c r="AF55" s="207"/>
      <c r="AG55" s="207"/>
      <c r="AH55" s="207"/>
      <c r="AI55" s="207"/>
      <c r="AJ55" s="207"/>
      <c r="AK55" s="207"/>
      <c r="AL55" s="207"/>
      <c r="AM55" s="207"/>
      <c r="AN55" s="207"/>
      <c r="AO55" s="207"/>
      <c r="AP55" s="207"/>
      <c r="AQ55" s="207"/>
      <c r="AR55" s="207"/>
      <c r="AS55" s="207"/>
      <c r="AT55" s="207"/>
      <c r="AU55" s="207"/>
      <c r="AV55" s="207"/>
      <c r="AW55" s="207"/>
      <c r="AX55" s="207"/>
      <c r="AY55" s="207"/>
    </row>
    <row r="56" spans="1:51" x14ac:dyDescent="0.15">
      <c r="A56" s="75" t="s">
        <v>218</v>
      </c>
      <c r="B56" s="47"/>
      <c r="C56" s="92">
        <v>0.3</v>
      </c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76"/>
      <c r="W56" s="207"/>
      <c r="X56" s="207"/>
      <c r="Y56" s="207"/>
      <c r="Z56" s="207"/>
      <c r="AA56" s="207"/>
      <c r="AB56" s="207"/>
      <c r="AC56" s="207"/>
      <c r="AD56" s="207"/>
      <c r="AE56" s="207"/>
      <c r="AF56" s="207"/>
      <c r="AG56" s="207"/>
      <c r="AH56" s="207"/>
      <c r="AI56" s="207"/>
      <c r="AJ56" s="207"/>
      <c r="AK56" s="207"/>
      <c r="AL56" s="207"/>
      <c r="AM56" s="207"/>
      <c r="AN56" s="207"/>
      <c r="AO56" s="207"/>
      <c r="AP56" s="207"/>
      <c r="AQ56" s="207"/>
      <c r="AR56" s="207"/>
      <c r="AS56" s="207"/>
      <c r="AT56" s="207"/>
      <c r="AU56" s="207"/>
      <c r="AV56" s="207"/>
      <c r="AW56" s="207"/>
      <c r="AX56" s="207"/>
      <c r="AY56" s="207"/>
    </row>
    <row r="57" spans="1:51" x14ac:dyDescent="0.15">
      <c r="A57" s="75"/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76"/>
      <c r="W57" s="207"/>
      <c r="X57" s="207"/>
      <c r="Y57" s="207"/>
      <c r="Z57" s="207"/>
      <c r="AA57" s="207"/>
      <c r="AB57" s="207"/>
      <c r="AC57" s="207"/>
      <c r="AD57" s="207"/>
      <c r="AE57" s="207"/>
      <c r="AF57" s="207"/>
      <c r="AG57" s="207"/>
      <c r="AH57" s="207"/>
      <c r="AI57" s="207"/>
      <c r="AJ57" s="207"/>
      <c r="AK57" s="207"/>
      <c r="AL57" s="207"/>
      <c r="AM57" s="207"/>
      <c r="AN57" s="207"/>
      <c r="AO57" s="207"/>
      <c r="AP57" s="207"/>
      <c r="AQ57" s="207"/>
      <c r="AR57" s="207"/>
      <c r="AS57" s="207"/>
      <c r="AT57" s="207"/>
      <c r="AU57" s="207"/>
      <c r="AV57" s="207"/>
      <c r="AW57" s="207"/>
      <c r="AX57" s="207"/>
      <c r="AY57" s="207"/>
    </row>
    <row r="58" spans="1:51" ht="75" x14ac:dyDescent="0.15">
      <c r="A58" s="276" t="s">
        <v>144</v>
      </c>
      <c r="B58" s="122" t="s">
        <v>320</v>
      </c>
      <c r="C58" s="122" t="s">
        <v>204</v>
      </c>
      <c r="D58" s="122" t="s">
        <v>465</v>
      </c>
      <c r="E58" s="122" t="s">
        <v>205</v>
      </c>
      <c r="F58" s="122" t="s">
        <v>219</v>
      </c>
      <c r="G58" s="120" t="s">
        <v>206</v>
      </c>
      <c r="H58" s="277" t="s">
        <v>570</v>
      </c>
      <c r="I58" s="278" t="s">
        <v>207</v>
      </c>
      <c r="J58" s="123" t="s">
        <v>23</v>
      </c>
      <c r="K58" s="124" t="s">
        <v>286</v>
      </c>
      <c r="L58" s="124" t="s">
        <v>287</v>
      </c>
      <c r="M58" s="124" t="s">
        <v>288</v>
      </c>
      <c r="N58" s="124" t="s">
        <v>289</v>
      </c>
      <c r="O58" s="279" t="s">
        <v>571</v>
      </c>
      <c r="P58" s="279" t="s">
        <v>572</v>
      </c>
      <c r="Q58" s="125" t="s">
        <v>574</v>
      </c>
      <c r="R58" s="125" t="s">
        <v>575</v>
      </c>
      <c r="S58" s="125" t="s">
        <v>271</v>
      </c>
      <c r="T58" s="125" t="s">
        <v>272</v>
      </c>
      <c r="U58" s="124" t="s">
        <v>263</v>
      </c>
      <c r="V58" s="127" t="s">
        <v>264</v>
      </c>
      <c r="W58" s="207"/>
      <c r="X58" s="207"/>
      <c r="Y58" s="207"/>
      <c r="Z58" s="207"/>
      <c r="AA58" s="207"/>
      <c r="AB58" s="207"/>
      <c r="AC58" s="207"/>
      <c r="AD58" s="207"/>
      <c r="AE58" s="207"/>
      <c r="AF58" s="207"/>
      <c r="AG58" s="207"/>
      <c r="AH58" s="207"/>
      <c r="AI58" s="207"/>
      <c r="AJ58" s="207"/>
      <c r="AK58" s="207"/>
      <c r="AL58" s="207"/>
      <c r="AM58" s="207"/>
      <c r="AN58" s="207"/>
      <c r="AO58" s="207"/>
      <c r="AP58" s="207"/>
      <c r="AQ58" s="207"/>
      <c r="AR58" s="207"/>
      <c r="AS58" s="207"/>
      <c r="AT58" s="207"/>
      <c r="AU58" s="207"/>
      <c r="AV58" s="207"/>
      <c r="AW58" s="207"/>
      <c r="AX58" s="207"/>
      <c r="AY58" s="207"/>
    </row>
    <row r="59" spans="1:51" x14ac:dyDescent="0.15">
      <c r="A59" s="131" t="str">
        <f>'SEQ Oct 2019'!K37</f>
        <v>AGL</v>
      </c>
      <c r="B59" s="132" t="str">
        <f>'SEQ Oct 2019'!L37</f>
        <v>Business Essentials</v>
      </c>
      <c r="C59" s="133">
        <f>IF('SEQ Oct 2019'!BP37=0,91*'SEQ Oct 2019'!M37/100,(91*'SEQ Oct 2019'!M37/100)+'SEQ Oct 2019'!BP37/4)</f>
        <v>103.7151818181818</v>
      </c>
      <c r="D59" s="133">
        <f>IF('SEQ Oct 2019'!O37="",$C$54*$C$55*'SEQ Oct 2019'!N37/100,IF($C$54*$C$55&gt;='SEQ Oct 2019'!P37,('SEQ Oct 2019'!P37*'SEQ Oct 2019'!N37/100),($C$54*$C$55*'SEQ Oct 2019'!N37/100)))</f>
        <v>840.31818181818176</v>
      </c>
      <c r="E59" s="133">
        <f>IF(AND('SEQ Oct 2019'!R37&gt;0,'SEQ Oct 2019'!T37&gt;0),IF(($C$54*$C$55&lt;'SEQ Oct 2019'!T37),(0),($C$54*$C$55-'SEQ Oct 2019'!T37)*'SEQ Oct 2019'!U37/100),IF(AND('SEQ Oct 2019'!R37&gt;0,'SEQ Oct 2019'!T37=""),IF(($C$54*$C$55&lt;'SEQ Oct 2019'!R37+'SEQ Oct 2019'!P37),(0),(($C$54*$C$55-('SEQ Oct 2019'!R37+'SEQ Oct 2019'!P37))*'SEQ Oct 2019'!S37/100)),IF(AND('SEQ Oct 2019'!P37&gt;0,'SEQ Oct 2019'!R37=""&gt;0),IF(($C$54*$C$55&lt;'SEQ Oct 2019'!P37),(0),($C$54*$C$55-'SEQ Oct 2019'!P37)*'SEQ Oct 2019'!Q37/100),0)))</f>
        <v>0</v>
      </c>
      <c r="F59" s="134">
        <f>($C$54*$C$56)*'SEQ Oct 2019'!W37/100</f>
        <v>287.31818181818181</v>
      </c>
      <c r="G59" s="135">
        <f>SUM(C59:F59)</f>
        <v>1231.3515454545454</v>
      </c>
      <c r="H59" s="229">
        <f>(G59-C59)*4</f>
        <v>4510.545454545454</v>
      </c>
      <c r="I59" s="229">
        <f t="shared" ref="I59:I75" si="22">G59*4</f>
        <v>4925.4061818181817</v>
      </c>
      <c r="J59" s="136">
        <f>I59*1.1</f>
        <v>5417.9468000000006</v>
      </c>
      <c r="K59" s="137">
        <f>'SEQ Oct 2019'!BB37</f>
        <v>0</v>
      </c>
      <c r="L59" s="137">
        <f>'SEQ Oct 2019'!BC37</f>
        <v>0</v>
      </c>
      <c r="M59" s="137">
        <f>'SEQ Oct 2019'!BD37</f>
        <v>0</v>
      </c>
      <c r="N59" s="137">
        <f>'SEQ Oct 2019'!BE37</f>
        <v>0</v>
      </c>
      <c r="O59" s="144" t="str">
        <f>IF(SUM(K59:N59)=0,"No discount",IF(K59&gt;0,"Guaranteed off bill",IF(L59&gt;0,"Guaranteed off usage",IF(M59&gt;0,"Pay-on-time off bill","Pay-on-time off usage"))))</f>
        <v>No discount</v>
      </c>
      <c r="P59" s="226" t="str">
        <f>IF(OR(A59="Origin Energy",A59="Red Energy",A59="Powershop"),"Inclusive","Exclusive")</f>
        <v>Exclusive</v>
      </c>
      <c r="Q59" s="237">
        <f>IF(AND(O59="Guaranteed off bill",P59="Inclusive"),((I59*1.1)-((I59*1.1)*K59/100))/1.1,IF(AND(O59="Guaranteed off usage",P59="Inclusive"),((I59*1.1)-((H59*1.1)*L59/100))/1.1,IF(AND(O59="Guaranteed off bill",P59="Exclusive"),I59-(I59*K59/100),IF(AND(O59="Guaranteed off usage",P59="Exclusive"),I59-(H59*L59/100),IF(P59="Inclusive",((I59*1.1))/1.1,I59)))))</f>
        <v>4925.4061818181817</v>
      </c>
      <c r="R59" s="237">
        <f>IF(AND(O59="Pay-on-time off bill",P59="Inclusive"),((Q59*1.1)-((Q59*1.1)*M59/100))/1.1,IF(AND(O59="Pay-on-time off usage",P59="Inclusive"),((Q59*1.1)-((H59*1.1)*N59/100))/1.1,IF(AND(O59="Pay-on-time off bill",P59="Exclusive"),Q59-(Q59*M59/100),IF(AND(O59="Pay-on-time off usage",P59="Exclusive"),Q59-(H59*N59/100),IF(P59="Inclusive",((Q59*1.1))/1.1,Q59)))))</f>
        <v>4925.4061818181817</v>
      </c>
      <c r="S59" s="136">
        <f>Q59*1.1</f>
        <v>5417.9468000000006</v>
      </c>
      <c r="T59" s="136">
        <f>R59*1.1</f>
        <v>5417.9468000000006</v>
      </c>
      <c r="U59" s="160">
        <f>'SEQ Oct 2019'!BL37</f>
        <v>0</v>
      </c>
      <c r="V59" s="161" t="str">
        <f>'SEQ Oct 2019'!BM37</f>
        <v>n</v>
      </c>
      <c r="W59" s="207"/>
      <c r="X59" s="207"/>
      <c r="Y59" s="207"/>
      <c r="Z59" s="207"/>
      <c r="AA59" s="207"/>
      <c r="AB59" s="207"/>
      <c r="AC59" s="207"/>
      <c r="AD59" s="207"/>
      <c r="AE59" s="207"/>
      <c r="AF59" s="207"/>
      <c r="AG59" s="207"/>
      <c r="AH59" s="207"/>
      <c r="AI59" s="207"/>
      <c r="AJ59" s="207"/>
      <c r="AK59" s="207"/>
      <c r="AL59" s="207"/>
      <c r="AM59" s="207"/>
      <c r="AN59" s="207"/>
      <c r="AO59" s="207"/>
      <c r="AP59" s="207"/>
      <c r="AQ59" s="207"/>
      <c r="AR59" s="207"/>
      <c r="AS59" s="207"/>
      <c r="AT59" s="207"/>
      <c r="AU59" s="207"/>
      <c r="AV59" s="207"/>
      <c r="AW59" s="207"/>
      <c r="AX59" s="207"/>
      <c r="AY59" s="207"/>
    </row>
    <row r="60" spans="1:51" x14ac:dyDescent="0.15">
      <c r="A60" s="131" t="str">
        <f>'SEQ Oct 2019'!K38</f>
        <v>Click Energy</v>
      </c>
      <c r="B60" s="132" t="str">
        <f>'SEQ Oct 2019'!L38</f>
        <v>Click Business Start</v>
      </c>
      <c r="C60" s="133">
        <f>IF('SEQ Oct 2019'!BP38=0,91*'SEQ Oct 2019'!M38/100,(91*'SEQ Oct 2019'!M38/100)+'SEQ Oct 2019'!BP38/4)</f>
        <v>115.65272727272728</v>
      </c>
      <c r="D60" s="133">
        <f>IF('SEQ Oct 2019'!O38="",$C$54*$C$55*'SEQ Oct 2019'!N38/100,IF($C$54*$C$55&gt;='SEQ Oct 2019'!P38,('SEQ Oct 2019'!P38*'SEQ Oct 2019'!N38/100),($C$54*$C$55*'SEQ Oct 2019'!N38/100)))</f>
        <v>803.72727272727275</v>
      </c>
      <c r="E60" s="133">
        <f>IF(AND('SEQ Oct 2019'!R38&gt;0,'SEQ Oct 2019'!T38&gt;0),IF(($C$54*$C$55&lt;'SEQ Oct 2019'!T38),(0),($C$54*$C$55-'SEQ Oct 2019'!T38)*'SEQ Oct 2019'!U38/100),IF(AND('SEQ Oct 2019'!R38&gt;0,'SEQ Oct 2019'!T38=""),IF(($C$54*$C$55&lt;'SEQ Oct 2019'!R38+'SEQ Oct 2019'!P38),(0),(($C$54*$C$55-('SEQ Oct 2019'!R38+'SEQ Oct 2019'!P38))*'SEQ Oct 2019'!S38/100)),IF(AND('SEQ Oct 2019'!P38&gt;0,'SEQ Oct 2019'!R38=""&gt;0),IF(($C$54*$C$55&lt;'SEQ Oct 2019'!P38),(0),($C$54*$C$55-'SEQ Oct 2019'!P38)*'SEQ Oct 2019'!Q38/100),0)))</f>
        <v>0</v>
      </c>
      <c r="F60" s="134">
        <f>($C$54*$C$56)*'SEQ Oct 2019'!W38/100</f>
        <v>301.90909090909088</v>
      </c>
      <c r="G60" s="135">
        <f t="shared" ref="G60:G73" si="23">SUM(C60:F60)</f>
        <v>1221.2890909090909</v>
      </c>
      <c r="H60" s="229">
        <f t="shared" ref="H60:H75" si="24">(G60-C60)*4</f>
        <v>4422.545454545454</v>
      </c>
      <c r="I60" s="229">
        <f t="shared" si="22"/>
        <v>4885.1563636363635</v>
      </c>
      <c r="J60" s="136">
        <f t="shared" ref="J60:J75" si="25">I60*1.1</f>
        <v>5373.6720000000005</v>
      </c>
      <c r="K60" s="137">
        <f>'SEQ Oct 2019'!BB38</f>
        <v>0</v>
      </c>
      <c r="L60" s="137">
        <f>'SEQ Oct 2019'!BC38</f>
        <v>0</v>
      </c>
      <c r="M60" s="137">
        <f>'SEQ Oct 2019'!BD38</f>
        <v>0</v>
      </c>
      <c r="N60" s="137">
        <f>'SEQ Oct 2019'!BE38</f>
        <v>0</v>
      </c>
      <c r="O60" s="144" t="str">
        <f t="shared" ref="O60:O61" si="26">IF(SUM(K60:N60)=0,"No discount",IF(K60&gt;0,"Guaranteed off bill",IF(L60&gt;0,"Guaranteed off usage",IF(M60&gt;0,"Pay-on-time off bill","Pay-on-time off usage"))))</f>
        <v>No discount</v>
      </c>
      <c r="P60" s="226" t="str">
        <f t="shared" ref="P60:P61" si="27">IF(OR(A60="Origin Energy",A60="Red Energy",A60="Powershop"),"Inclusive","Exclusive")</f>
        <v>Exclusive</v>
      </c>
      <c r="Q60" s="237">
        <f t="shared" ref="Q60:Q75" si="28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4885.1563636363635</v>
      </c>
      <c r="R60" s="237">
        <f t="shared" ref="R60:R75" si="29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4885.1563636363635</v>
      </c>
      <c r="S60" s="136">
        <f t="shared" ref="S60:S75" si="30">Q60*1.1</f>
        <v>5373.6720000000005</v>
      </c>
      <c r="T60" s="136">
        <f t="shared" ref="T60:T75" si="31">R60*1.1</f>
        <v>5373.6720000000005</v>
      </c>
      <c r="U60" s="160">
        <f>'SEQ Oct 2019'!BL38</f>
        <v>0</v>
      </c>
      <c r="V60" s="161" t="str">
        <f>'SEQ Oct 2019'!BM38</f>
        <v>n</v>
      </c>
      <c r="W60" s="207"/>
      <c r="X60" s="207"/>
      <c r="Y60" s="207"/>
      <c r="Z60" s="207"/>
      <c r="AA60" s="207"/>
      <c r="AB60" s="207"/>
      <c r="AC60" s="207"/>
      <c r="AD60" s="207"/>
      <c r="AE60" s="207"/>
      <c r="AF60" s="207"/>
      <c r="AG60" s="207"/>
      <c r="AH60" s="207"/>
      <c r="AI60" s="207"/>
      <c r="AJ60" s="207"/>
      <c r="AK60" s="207"/>
      <c r="AL60" s="207"/>
      <c r="AM60" s="207"/>
      <c r="AN60" s="207"/>
      <c r="AO60" s="207"/>
      <c r="AP60" s="207"/>
      <c r="AQ60" s="207"/>
      <c r="AR60" s="207"/>
      <c r="AS60" s="207"/>
      <c r="AT60" s="207"/>
      <c r="AU60" s="207"/>
      <c r="AV60" s="207"/>
      <c r="AW60" s="207"/>
      <c r="AX60" s="207"/>
      <c r="AY60" s="207"/>
    </row>
    <row r="61" spans="1:51" x14ac:dyDescent="0.15">
      <c r="A61" s="131" t="str">
        <f>'SEQ Oct 2019'!K39</f>
        <v>Diamond Energy</v>
      </c>
      <c r="B61" s="132" t="str">
        <f>'SEQ Oct 2019'!L39</f>
        <v>Renewable Saver POT</v>
      </c>
      <c r="C61" s="133">
        <f>IF('SEQ Oct 2019'!BP39=0,91*'SEQ Oct 2019'!M39/100,(91*'SEQ Oct 2019'!M39/100)+'SEQ Oct 2019'!BP39/4)</f>
        <v>117.88636363636363</v>
      </c>
      <c r="D61" s="133">
        <f>IF('SEQ Oct 2019'!O39="",$C$54*$C$55*'SEQ Oct 2019'!N39/100,IF($C$54*$C$55&gt;='SEQ Oct 2019'!P39,('SEQ Oct 2019'!P39*'SEQ Oct 2019'!N39/100),($C$54*$C$55*'SEQ Oct 2019'!N39/100)))</f>
        <v>889</v>
      </c>
      <c r="E61" s="133">
        <f>IF(AND('SEQ Oct 2019'!R39&gt;0,'SEQ Oct 2019'!T39&gt;0),IF(($C$54*$C$55&lt;'SEQ Oct 2019'!T39),(0),($C$54*$C$55-'SEQ Oct 2019'!T39)*'SEQ Oct 2019'!U39/100),IF(AND('SEQ Oct 2019'!R39&gt;0,'SEQ Oct 2019'!T39=""),IF(($C$54*$C$55&lt;'SEQ Oct 2019'!R39+'SEQ Oct 2019'!P39),(0),(($C$54*$C$55-('SEQ Oct 2019'!R39+'SEQ Oct 2019'!P39))*'SEQ Oct 2019'!S39/100)),IF(AND('SEQ Oct 2019'!P39&gt;0,'SEQ Oct 2019'!R39=""&gt;0),IF(($C$54*$C$55&lt;'SEQ Oct 2019'!P39),(0),($C$54*$C$55-'SEQ Oct 2019'!P39)*'SEQ Oct 2019'!Q39/100),0)))</f>
        <v>0</v>
      </c>
      <c r="F61" s="134">
        <f>($C$54*$C$56)*'SEQ Oct 2019'!W39/100</f>
        <v>318.81818181818176</v>
      </c>
      <c r="G61" s="135">
        <f t="shared" si="23"/>
        <v>1325.7045454545455</v>
      </c>
      <c r="H61" s="229">
        <f t="shared" si="24"/>
        <v>4831.2727272727279</v>
      </c>
      <c r="I61" s="229">
        <f t="shared" si="22"/>
        <v>5302.818181818182</v>
      </c>
      <c r="J61" s="136">
        <f t="shared" si="25"/>
        <v>5833.1</v>
      </c>
      <c r="K61" s="137">
        <f>'SEQ Oct 2019'!BB39</f>
        <v>0</v>
      </c>
      <c r="L61" s="137">
        <f>'SEQ Oct 2019'!BC39</f>
        <v>0</v>
      </c>
      <c r="M61" s="137">
        <f>'SEQ Oct 2019'!BD39</f>
        <v>7</v>
      </c>
      <c r="N61" s="137">
        <f>'SEQ Oct 2019'!BE39</f>
        <v>0</v>
      </c>
      <c r="O61" s="144" t="str">
        <f t="shared" si="26"/>
        <v>Pay-on-time off bill</v>
      </c>
      <c r="P61" s="226" t="str">
        <f t="shared" si="27"/>
        <v>Exclusive</v>
      </c>
      <c r="Q61" s="237">
        <f t="shared" si="28"/>
        <v>5302.818181818182</v>
      </c>
      <c r="R61" s="237">
        <f t="shared" si="29"/>
        <v>4931.6209090909097</v>
      </c>
      <c r="S61" s="136">
        <f t="shared" si="30"/>
        <v>5833.1</v>
      </c>
      <c r="T61" s="136">
        <f t="shared" si="31"/>
        <v>5424.7830000000013</v>
      </c>
      <c r="U61" s="160">
        <f>'SEQ Oct 2019'!BL39</f>
        <v>0</v>
      </c>
      <c r="V61" s="161" t="str">
        <f>'SEQ Oct 2019'!BM39</f>
        <v>n</v>
      </c>
      <c r="W61" s="207"/>
      <c r="X61" s="207"/>
      <c r="Y61" s="207"/>
      <c r="Z61" s="207"/>
      <c r="AA61" s="207"/>
      <c r="AB61" s="207"/>
      <c r="AC61" s="207"/>
      <c r="AD61" s="207"/>
      <c r="AE61" s="207"/>
      <c r="AF61" s="207"/>
      <c r="AG61" s="207"/>
      <c r="AH61" s="207"/>
      <c r="AI61" s="207"/>
      <c r="AJ61" s="207"/>
      <c r="AK61" s="207"/>
      <c r="AL61" s="207"/>
      <c r="AM61" s="207"/>
      <c r="AN61" s="207"/>
      <c r="AO61" s="207"/>
      <c r="AP61" s="207"/>
      <c r="AQ61" s="207"/>
      <c r="AR61" s="207"/>
      <c r="AS61" s="207"/>
      <c r="AT61" s="207"/>
      <c r="AU61" s="207"/>
      <c r="AV61" s="207"/>
      <c r="AW61" s="207"/>
      <c r="AX61" s="207"/>
      <c r="AY61" s="207"/>
    </row>
    <row r="62" spans="1:51" x14ac:dyDescent="0.15">
      <c r="A62" s="131" t="str">
        <f>'SEQ Oct 2019'!K40</f>
        <v>EnergyAustralia</v>
      </c>
      <c r="B62" s="132" t="str">
        <f>'SEQ Oct 2019'!L40</f>
        <v>Total Plan</v>
      </c>
      <c r="C62" s="133">
        <f>IF('SEQ Oct 2019'!BP40=0,91*'SEQ Oct 2019'!M40/100,(91*'SEQ Oct 2019'!M40/100)+'SEQ Oct 2019'!BP40/4)</f>
        <v>114.569</v>
      </c>
      <c r="D62" s="133">
        <f>IF('SEQ Oct 2019'!O40="",$C$54*$C$55*'SEQ Oct 2019'!N40/100,IF($C$54*$C$55&gt;='SEQ Oct 2019'!P40,('SEQ Oct 2019'!P40*'SEQ Oct 2019'!N40/100),($C$54*$C$55*'SEQ Oct 2019'!N40/100)))</f>
        <v>952</v>
      </c>
      <c r="E62" s="133">
        <f>IF(AND('SEQ Oct 2019'!R40&gt;0,'SEQ Oct 2019'!T40&gt;0),IF(($C$54*$C$55&lt;'SEQ Oct 2019'!T40),(0),($C$54*$C$55-'SEQ Oct 2019'!T40)*'SEQ Oct 2019'!U40/100),IF(AND('SEQ Oct 2019'!R40&gt;0,'SEQ Oct 2019'!T40=""),IF(($C$54*$C$55&lt;'SEQ Oct 2019'!R40+'SEQ Oct 2019'!P40),(0),(($C$54*$C$55-('SEQ Oct 2019'!R40+'SEQ Oct 2019'!P40))*'SEQ Oct 2019'!S40/100)),IF(AND('SEQ Oct 2019'!P40&gt;0,'SEQ Oct 2019'!R40=""&gt;0),IF(($C$54*$C$55&lt;'SEQ Oct 2019'!P40),(0),($C$54*$C$55-'SEQ Oct 2019'!P40)*'SEQ Oct 2019'!Q40/100),0)))</f>
        <v>0</v>
      </c>
      <c r="F62" s="134">
        <f>($C$54*$C$56)*'SEQ Oct 2019'!W40/100</f>
        <v>328.5</v>
      </c>
      <c r="G62" s="135">
        <f t="shared" si="23"/>
        <v>1395.069</v>
      </c>
      <c r="H62" s="229">
        <f t="shared" si="24"/>
        <v>5122</v>
      </c>
      <c r="I62" s="229">
        <f t="shared" si="22"/>
        <v>5580.2759999999998</v>
      </c>
      <c r="J62" s="136">
        <f t="shared" si="25"/>
        <v>6138.3036000000002</v>
      </c>
      <c r="K62" s="137">
        <f>'SEQ Oct 2019'!BB40</f>
        <v>13</v>
      </c>
      <c r="L62" s="137">
        <f>'SEQ Oct 2019'!BC40</f>
        <v>0</v>
      </c>
      <c r="M62" s="137">
        <f>'SEQ Oct 2019'!BD40</f>
        <v>0</v>
      </c>
      <c r="N62" s="137">
        <f>'SEQ Oct 2019'!BE40</f>
        <v>0</v>
      </c>
      <c r="O62" s="144" t="str">
        <f t="shared" ref="O62:O75" si="32">IF(SUM(K62:N62)=0,"No discount",IF(K62&gt;0,"Guaranteed off bill",IF(L62&gt;0,"Guaranteed off usage",IF(M62&gt;0,"Pay-on-time off bill","Pay-on-time off usage"))))</f>
        <v>Guaranteed off bill</v>
      </c>
      <c r="P62" s="226" t="str">
        <f t="shared" ref="P62:P75" si="33">IF(OR(A62="Origin Energy",A62="Red Energy",A62="Powershop"),"Inclusive","Exclusive")</f>
        <v>Exclusive</v>
      </c>
      <c r="Q62" s="237">
        <f t="shared" si="28"/>
        <v>4854.8401199999998</v>
      </c>
      <c r="R62" s="237">
        <f t="shared" si="29"/>
        <v>4854.8401199999998</v>
      </c>
      <c r="S62" s="136">
        <f t="shared" si="30"/>
        <v>5340.3241320000006</v>
      </c>
      <c r="T62" s="136">
        <f t="shared" si="31"/>
        <v>5340.3241320000006</v>
      </c>
      <c r="U62" s="160">
        <f>'SEQ Oct 2019'!BL40</f>
        <v>0</v>
      </c>
      <c r="V62" s="161" t="str">
        <f>'SEQ Oct 2019'!BM40</f>
        <v>n</v>
      </c>
      <c r="W62" s="207"/>
      <c r="X62" s="207"/>
      <c r="Y62" s="207"/>
      <c r="Z62" s="207"/>
      <c r="AA62" s="207"/>
      <c r="AB62" s="207"/>
      <c r="AC62" s="207"/>
      <c r="AD62" s="207"/>
      <c r="AE62" s="207"/>
      <c r="AF62" s="207"/>
      <c r="AG62" s="207"/>
      <c r="AH62" s="207"/>
      <c r="AI62" s="207"/>
      <c r="AJ62" s="207"/>
      <c r="AK62" s="207"/>
      <c r="AL62" s="207"/>
      <c r="AM62" s="207"/>
      <c r="AN62" s="207"/>
      <c r="AO62" s="207"/>
      <c r="AP62" s="207"/>
      <c r="AQ62" s="207"/>
      <c r="AR62" s="207"/>
      <c r="AS62" s="207"/>
      <c r="AT62" s="207"/>
      <c r="AU62" s="207"/>
      <c r="AV62" s="207"/>
      <c r="AW62" s="207"/>
      <c r="AX62" s="207"/>
      <c r="AY62" s="207"/>
    </row>
    <row r="63" spans="1:51" x14ac:dyDescent="0.15">
      <c r="A63" s="131" t="str">
        <f>'SEQ Oct 2019'!K41</f>
        <v>Origin Energy</v>
      </c>
      <c r="B63" s="132" t="str">
        <f>'SEQ Oct 2019'!L41</f>
        <v xml:space="preserve">Flexi </v>
      </c>
      <c r="C63" s="133">
        <f>IF('SEQ Oct 2019'!BP41=0,91*'SEQ Oct 2019'!M41/100,(91*'SEQ Oct 2019'!M41/100)+'SEQ Oct 2019'!BP41/4)</f>
        <v>111.00345454545455</v>
      </c>
      <c r="D63" s="133">
        <f>IF('SEQ Oct 2019'!O41="",$C$54*$C$55*'SEQ Oct 2019'!N41/100,IF($C$54*$C$55&gt;='SEQ Oct 2019'!P41,('SEQ Oct 2019'!P41*'SEQ Oct 2019'!N41/100),($C$54*$C$55*'SEQ Oct 2019'!N41/100)))</f>
        <v>944.36363636363637</v>
      </c>
      <c r="E63" s="133">
        <f>IF(AND('SEQ Oct 2019'!R41&gt;0,'SEQ Oct 2019'!T41&gt;0),IF(($C$54*$C$55&lt;'SEQ Oct 2019'!T41),(0),($C$54*$C$55-'SEQ Oct 2019'!T41)*'SEQ Oct 2019'!U41/100),IF(AND('SEQ Oct 2019'!R41&gt;0,'SEQ Oct 2019'!T41=""),IF(($C$54*$C$55&lt;'SEQ Oct 2019'!R41+'SEQ Oct 2019'!P41),(0),(($C$54*$C$55-('SEQ Oct 2019'!R41+'SEQ Oct 2019'!P41))*'SEQ Oct 2019'!S41/100)),IF(AND('SEQ Oct 2019'!P41&gt;0,'SEQ Oct 2019'!R41=""&gt;0),IF(($C$54*$C$55&lt;'SEQ Oct 2019'!P41),(0),($C$54*$C$55-'SEQ Oct 2019'!P41)*'SEQ Oct 2019'!Q41/100),0)))</f>
        <v>0</v>
      </c>
      <c r="F63" s="134">
        <f>($C$54*$C$56)*'SEQ Oct 2019'!W41/100</f>
        <v>348.13636363636363</v>
      </c>
      <c r="G63" s="135">
        <f t="shared" si="23"/>
        <v>1403.5034545454546</v>
      </c>
      <c r="H63" s="229">
        <f t="shared" si="24"/>
        <v>5170</v>
      </c>
      <c r="I63" s="229">
        <f t="shared" si="22"/>
        <v>5614.0138181818184</v>
      </c>
      <c r="J63" s="136">
        <f t="shared" si="25"/>
        <v>6175.4152000000004</v>
      </c>
      <c r="K63" s="137">
        <f>'SEQ Oct 2019'!BB41</f>
        <v>12</v>
      </c>
      <c r="L63" s="137">
        <f>'SEQ Oct 2019'!BC41</f>
        <v>0</v>
      </c>
      <c r="M63" s="137">
        <f>'SEQ Oct 2019'!BD41</f>
        <v>0</v>
      </c>
      <c r="N63" s="137">
        <f>'SEQ Oct 2019'!BE41</f>
        <v>0</v>
      </c>
      <c r="O63" s="144" t="str">
        <f t="shared" si="32"/>
        <v>Guaranteed off bill</v>
      </c>
      <c r="P63" s="226" t="str">
        <f t="shared" si="33"/>
        <v>Inclusive</v>
      </c>
      <c r="Q63" s="237">
        <f t="shared" si="28"/>
        <v>4940.3321599999999</v>
      </c>
      <c r="R63" s="237">
        <f t="shared" si="29"/>
        <v>4940.3321599999999</v>
      </c>
      <c r="S63" s="136">
        <f t="shared" si="30"/>
        <v>5434.3653760000007</v>
      </c>
      <c r="T63" s="136">
        <f t="shared" si="31"/>
        <v>5434.3653760000007</v>
      </c>
      <c r="U63" s="160">
        <f>'SEQ Oct 2019'!BL41</f>
        <v>0</v>
      </c>
      <c r="V63" s="161" t="str">
        <f>'SEQ Oct 2019'!BM41</f>
        <v>n</v>
      </c>
      <c r="W63" s="207"/>
      <c r="X63" s="207"/>
      <c r="Y63" s="207"/>
      <c r="Z63" s="207"/>
      <c r="AA63" s="207"/>
      <c r="AB63" s="207"/>
      <c r="AC63" s="207"/>
      <c r="AD63" s="207"/>
      <c r="AE63" s="207"/>
      <c r="AF63" s="207"/>
      <c r="AG63" s="207"/>
      <c r="AH63" s="207"/>
      <c r="AI63" s="207"/>
      <c r="AJ63" s="207"/>
      <c r="AK63" s="207"/>
      <c r="AL63" s="207"/>
      <c r="AM63" s="207"/>
      <c r="AN63" s="207"/>
      <c r="AO63" s="207"/>
      <c r="AP63" s="207"/>
      <c r="AQ63" s="207"/>
      <c r="AR63" s="207"/>
      <c r="AS63" s="207"/>
      <c r="AT63" s="207"/>
      <c r="AU63" s="207"/>
      <c r="AV63" s="207"/>
      <c r="AW63" s="207"/>
      <c r="AX63" s="207"/>
      <c r="AY63" s="207"/>
    </row>
    <row r="64" spans="1:51" x14ac:dyDescent="0.15">
      <c r="A64" s="131" t="str">
        <f>'SEQ Oct 2019'!K42</f>
        <v>Powerdirect</v>
      </c>
      <c r="B64" s="132" t="str">
        <f>'SEQ Oct 2019'!L42</f>
        <v>Discount Saver</v>
      </c>
      <c r="C64" s="133">
        <f>IF('SEQ Oct 2019'!BP42=0,91*'SEQ Oct 2019'!M42/100,(91*'SEQ Oct 2019'!M42/100)+'SEQ Oct 2019'!BP42/4)</f>
        <v>119.20999999999998</v>
      </c>
      <c r="D64" s="133">
        <f>IF('SEQ Oct 2019'!O42="",$C$54*$C$55*'SEQ Oct 2019'!N42/100,IF($C$54*$C$55&gt;='SEQ Oct 2019'!P42,('SEQ Oct 2019'!P42*'SEQ Oct 2019'!N42/100),($C$54*$C$55*'SEQ Oct 2019'!N42/100)))</f>
        <v>965.99999999999989</v>
      </c>
      <c r="E64" s="133">
        <f>IF(AND('SEQ Oct 2019'!R42&gt;0,'SEQ Oct 2019'!T42&gt;0),IF(($C$54*$C$55&lt;'SEQ Oct 2019'!T42),(0),($C$54*$C$55-'SEQ Oct 2019'!T42)*'SEQ Oct 2019'!U42/100),IF(AND('SEQ Oct 2019'!R42&gt;0,'SEQ Oct 2019'!T42=""),IF(($C$54*$C$55&lt;'SEQ Oct 2019'!R42+'SEQ Oct 2019'!P42),(0),(($C$54*$C$55-('SEQ Oct 2019'!R42+'SEQ Oct 2019'!P42))*'SEQ Oct 2019'!S42/100)),IF(AND('SEQ Oct 2019'!P42&gt;0,'SEQ Oct 2019'!R42=""&gt;0),IF(($C$54*$C$55&lt;'SEQ Oct 2019'!P42),(0),($C$54*$C$55-'SEQ Oct 2019'!P42)*'SEQ Oct 2019'!Q42/100),0)))</f>
        <v>0</v>
      </c>
      <c r="F64" s="134">
        <f>($C$54*$C$56)*'SEQ Oct 2019'!W42/100</f>
        <v>330.2727272727272</v>
      </c>
      <c r="G64" s="135">
        <f t="shared" si="23"/>
        <v>1415.4827272727271</v>
      </c>
      <c r="H64" s="229">
        <f t="shared" si="24"/>
        <v>5185.0909090909081</v>
      </c>
      <c r="I64" s="229">
        <f t="shared" si="22"/>
        <v>5661.9309090909082</v>
      </c>
      <c r="J64" s="136">
        <f t="shared" si="25"/>
        <v>6228.1239999999998</v>
      </c>
      <c r="K64" s="137">
        <f>'SEQ Oct 2019'!BB42</f>
        <v>16</v>
      </c>
      <c r="L64" s="137">
        <f>'SEQ Oct 2019'!BC42</f>
        <v>0</v>
      </c>
      <c r="M64" s="137">
        <f>'SEQ Oct 2019'!BD42</f>
        <v>0</v>
      </c>
      <c r="N64" s="137">
        <f>'SEQ Oct 2019'!BE42</f>
        <v>0</v>
      </c>
      <c r="O64" s="144" t="str">
        <f t="shared" si="32"/>
        <v>Guaranteed off bill</v>
      </c>
      <c r="P64" s="226" t="str">
        <f t="shared" si="33"/>
        <v>Exclusive</v>
      </c>
      <c r="Q64" s="237">
        <f t="shared" si="28"/>
        <v>4756.0219636363627</v>
      </c>
      <c r="R64" s="237">
        <f t="shared" si="29"/>
        <v>4756.0219636363627</v>
      </c>
      <c r="S64" s="136">
        <f t="shared" si="30"/>
        <v>5231.6241599999994</v>
      </c>
      <c r="T64" s="136">
        <f t="shared" si="31"/>
        <v>5231.6241599999994</v>
      </c>
      <c r="U64" s="160">
        <f>'SEQ Oct 2019'!BL42</f>
        <v>0</v>
      </c>
      <c r="V64" s="161" t="str">
        <f>'SEQ Oct 2019'!BM42</f>
        <v>n</v>
      </c>
      <c r="W64" s="207"/>
      <c r="X64" s="207"/>
      <c r="Y64" s="207"/>
      <c r="Z64" s="207"/>
      <c r="AA64" s="207"/>
      <c r="AB64" s="207"/>
      <c r="AC64" s="207"/>
      <c r="AD64" s="207"/>
      <c r="AE64" s="207"/>
      <c r="AF64" s="207"/>
      <c r="AG64" s="207"/>
      <c r="AH64" s="207"/>
      <c r="AI64" s="207"/>
      <c r="AJ64" s="207"/>
      <c r="AK64" s="207"/>
      <c r="AL64" s="207"/>
      <c r="AM64" s="207"/>
      <c r="AN64" s="207"/>
      <c r="AO64" s="207"/>
      <c r="AP64" s="207"/>
      <c r="AQ64" s="207"/>
      <c r="AR64" s="207"/>
      <c r="AS64" s="207"/>
      <c r="AT64" s="207"/>
      <c r="AU64" s="207"/>
      <c r="AV64" s="207"/>
      <c r="AW64" s="207"/>
      <c r="AX64" s="207"/>
      <c r="AY64" s="207"/>
    </row>
    <row r="65" spans="1:51" x14ac:dyDescent="0.15">
      <c r="A65" s="131" t="str">
        <f>'SEQ Oct 2019'!K43</f>
        <v>Powershop</v>
      </c>
      <c r="B65" s="132" t="str">
        <f>'SEQ Oct 2019'!L43</f>
        <v>Shopper with Mega Pack</v>
      </c>
      <c r="C65" s="133">
        <f>IF('SEQ Oct 2019'!BP43=0,91*'SEQ Oct 2019'!M43/100,(91*'SEQ Oct 2019'!M43/100)+'SEQ Oct 2019'!BP43/4)</f>
        <v>125.39800000000001</v>
      </c>
      <c r="D65" s="133">
        <f>IF('SEQ Oct 2019'!O43="",$C$54*$C$55*'SEQ Oct 2019'!N43/100,IF($C$54*$C$55&gt;='SEQ Oct 2019'!P43,('SEQ Oct 2019'!P43*'SEQ Oct 2019'!N43/100),($C$54*$C$55*'SEQ Oct 2019'!N43/100)))</f>
        <v>928.9</v>
      </c>
      <c r="E65" s="133">
        <f>IF(AND('SEQ Oct 2019'!R43&gt;0,'SEQ Oct 2019'!T43&gt;0),IF(($C$54*$C$55&lt;'SEQ Oct 2019'!T43),(0),($C$54*$C$55-'SEQ Oct 2019'!T43)*'SEQ Oct 2019'!U43/100),IF(AND('SEQ Oct 2019'!R43&gt;0,'SEQ Oct 2019'!T43=""),IF(($C$54*$C$55&lt;'SEQ Oct 2019'!R43+'SEQ Oct 2019'!P43),(0),(($C$54*$C$55-('SEQ Oct 2019'!R43+'SEQ Oct 2019'!P43))*'SEQ Oct 2019'!S43/100)),IF(AND('SEQ Oct 2019'!P43&gt;0,'SEQ Oct 2019'!R43=""&gt;0),IF(($C$54*$C$55&lt;'SEQ Oct 2019'!P43),(0),($C$54*$C$55-'SEQ Oct 2019'!P43)*'SEQ Oct 2019'!Q43/100),0)))</f>
        <v>0</v>
      </c>
      <c r="F65" s="134">
        <f>($C$54*$C$56)*'SEQ Oct 2019'!W43/100</f>
        <v>327.95454545454544</v>
      </c>
      <c r="G65" s="135">
        <f t="shared" si="23"/>
        <v>1382.2525454545455</v>
      </c>
      <c r="H65" s="229">
        <f t="shared" si="24"/>
        <v>5027.4181818181823</v>
      </c>
      <c r="I65" s="229">
        <f t="shared" si="22"/>
        <v>5529.010181818182</v>
      </c>
      <c r="J65" s="136">
        <f t="shared" si="25"/>
        <v>6081.9112000000005</v>
      </c>
      <c r="K65" s="137">
        <f>'SEQ Oct 2019'!BB43</f>
        <v>0</v>
      </c>
      <c r="L65" s="137">
        <f>'SEQ Oct 2019'!BC43</f>
        <v>0</v>
      </c>
      <c r="M65" s="137">
        <f>'SEQ Oct 2019'!BD43</f>
        <v>15</v>
      </c>
      <c r="N65" s="137">
        <f>'SEQ Oct 2019'!BE43</f>
        <v>0</v>
      </c>
      <c r="O65" s="144" t="str">
        <f t="shared" si="32"/>
        <v>Pay-on-time off bill</v>
      </c>
      <c r="P65" s="226" t="str">
        <f t="shared" si="33"/>
        <v>Inclusive</v>
      </c>
      <c r="Q65" s="237">
        <f t="shared" si="28"/>
        <v>5529.010181818182</v>
      </c>
      <c r="R65" s="237">
        <f t="shared" si="29"/>
        <v>4699.6586545454547</v>
      </c>
      <c r="S65" s="136">
        <f t="shared" si="30"/>
        <v>6081.9112000000005</v>
      </c>
      <c r="T65" s="136">
        <f t="shared" si="31"/>
        <v>5169.6245200000003</v>
      </c>
      <c r="U65" s="160">
        <f>'SEQ Oct 2019'!BL43</f>
        <v>0</v>
      </c>
      <c r="V65" s="161" t="str">
        <f>'SEQ Oct 2019'!BM43</f>
        <v>n</v>
      </c>
      <c r="W65" s="207"/>
      <c r="X65" s="207"/>
      <c r="Y65" s="207"/>
      <c r="Z65" s="207"/>
      <c r="AA65" s="207"/>
      <c r="AB65" s="207"/>
      <c r="AC65" s="207"/>
      <c r="AD65" s="207"/>
      <c r="AE65" s="207"/>
      <c r="AF65" s="207"/>
      <c r="AG65" s="207"/>
      <c r="AH65" s="207"/>
      <c r="AI65" s="207"/>
      <c r="AJ65" s="207"/>
      <c r="AK65" s="207"/>
      <c r="AL65" s="207"/>
      <c r="AM65" s="207"/>
      <c r="AN65" s="207"/>
      <c r="AO65" s="207"/>
      <c r="AP65" s="207"/>
      <c r="AQ65" s="207"/>
      <c r="AR65" s="207"/>
      <c r="AS65" s="207"/>
      <c r="AT65" s="207"/>
      <c r="AU65" s="207"/>
      <c r="AV65" s="207"/>
      <c r="AW65" s="207"/>
      <c r="AX65" s="207"/>
      <c r="AY65" s="207"/>
    </row>
    <row r="66" spans="1:51" x14ac:dyDescent="0.15">
      <c r="A66" s="131" t="str">
        <f>'SEQ Oct 2019'!K44</f>
        <v>Energy Locals</v>
      </c>
      <c r="B66" s="132" t="str">
        <f>'SEQ Oct 2019'!L44</f>
        <v>Business Member</v>
      </c>
      <c r="C66" s="133">
        <f>IF('SEQ Oct 2019'!BP44=0,91*'SEQ Oct 2019'!M44/100,(91*'SEQ Oct 2019'!M44/100)+'SEQ Oct 2019'!BP44/4)</f>
        <v>153.89545454545453</v>
      </c>
      <c r="D66" s="133">
        <f>IF('SEQ Oct 2019'!O44="",$C$54*$C$55*'SEQ Oct 2019'!N44/100,IF($C$54*$C$55&gt;='SEQ Oct 2019'!P44,('SEQ Oct 2019'!P44*'SEQ Oct 2019'!N44/100),($C$54*$C$55*'SEQ Oct 2019'!N44/100)))</f>
        <v>811.36363636363637</v>
      </c>
      <c r="E66" s="133">
        <f>IF(AND('SEQ Oct 2019'!R44&gt;0,'SEQ Oct 2019'!T44&gt;0),IF(($C$54*$C$55&lt;'SEQ Oct 2019'!T44),(0),($C$54*$C$55-'SEQ Oct 2019'!T44)*'SEQ Oct 2019'!U44/100),IF(AND('SEQ Oct 2019'!R44&gt;0,'SEQ Oct 2019'!T44=""),IF(($C$54*$C$55&lt;'SEQ Oct 2019'!R44+'SEQ Oct 2019'!P44),(0),(($C$54*$C$55-('SEQ Oct 2019'!R44+'SEQ Oct 2019'!P44))*'SEQ Oct 2019'!S44/100)),IF(AND('SEQ Oct 2019'!P44&gt;0,'SEQ Oct 2019'!R44=""&gt;0),IF(($C$54*$C$55&lt;'SEQ Oct 2019'!P44),(0),($C$54*$C$55-'SEQ Oct 2019'!P44)*'SEQ Oct 2019'!Q44/100),0)))</f>
        <v>0</v>
      </c>
      <c r="F66" s="134">
        <f>($C$54*$C$56)*'SEQ Oct 2019'!W44/100</f>
        <v>279.5454545454545</v>
      </c>
      <c r="G66" s="135">
        <f t="shared" si="23"/>
        <v>1244.8045454545454</v>
      </c>
      <c r="H66" s="229">
        <f t="shared" si="24"/>
        <v>4363.636363636364</v>
      </c>
      <c r="I66" s="229">
        <f t="shared" si="22"/>
        <v>4979.2181818181816</v>
      </c>
      <c r="J66" s="136">
        <f t="shared" si="25"/>
        <v>5477.14</v>
      </c>
      <c r="K66" s="137">
        <f>'SEQ Oct 2019'!BB44</f>
        <v>0</v>
      </c>
      <c r="L66" s="137">
        <f>'SEQ Oct 2019'!BC44</f>
        <v>0</v>
      </c>
      <c r="M66" s="137">
        <f>'SEQ Oct 2019'!BD44</f>
        <v>0</v>
      </c>
      <c r="N66" s="137">
        <f>'SEQ Oct 2019'!BE44</f>
        <v>0</v>
      </c>
      <c r="O66" s="144" t="str">
        <f t="shared" si="32"/>
        <v>No discount</v>
      </c>
      <c r="P66" s="226" t="str">
        <f t="shared" si="33"/>
        <v>Exclusive</v>
      </c>
      <c r="Q66" s="237">
        <f t="shared" si="28"/>
        <v>4979.2181818181816</v>
      </c>
      <c r="R66" s="237">
        <f t="shared" si="29"/>
        <v>4979.2181818181816</v>
      </c>
      <c r="S66" s="136">
        <f t="shared" si="30"/>
        <v>5477.14</v>
      </c>
      <c r="T66" s="136">
        <f t="shared" si="31"/>
        <v>5477.14</v>
      </c>
      <c r="U66" s="160">
        <f>'SEQ Oct 2019'!BL44</f>
        <v>0</v>
      </c>
      <c r="V66" s="161" t="str">
        <f>'SEQ Oct 2019'!BM44</f>
        <v>n</v>
      </c>
      <c r="W66" s="207"/>
      <c r="X66" s="207"/>
      <c r="Y66" s="207"/>
      <c r="Z66" s="207"/>
      <c r="AA66" s="207"/>
      <c r="AB66" s="207"/>
      <c r="AC66" s="207"/>
      <c r="AD66" s="207"/>
      <c r="AE66" s="207"/>
      <c r="AF66" s="207"/>
      <c r="AG66" s="207"/>
      <c r="AH66" s="207"/>
      <c r="AI66" s="207"/>
      <c r="AJ66" s="207"/>
      <c r="AK66" s="207"/>
      <c r="AL66" s="207"/>
      <c r="AM66" s="207"/>
      <c r="AN66" s="207"/>
      <c r="AO66" s="207"/>
      <c r="AP66" s="207"/>
      <c r="AQ66" s="207"/>
      <c r="AR66" s="207"/>
      <c r="AS66" s="207"/>
      <c r="AT66" s="207"/>
      <c r="AU66" s="207"/>
      <c r="AV66" s="207"/>
      <c r="AW66" s="207"/>
      <c r="AX66" s="207"/>
      <c r="AY66" s="207"/>
    </row>
    <row r="67" spans="1:51" x14ac:dyDescent="0.15">
      <c r="A67" s="131" t="str">
        <f>'SEQ Oct 2019'!K45</f>
        <v>Red Energy</v>
      </c>
      <c r="B67" s="132" t="str">
        <f>'SEQ Oct 2019'!L45</f>
        <v>Red Business Saver</v>
      </c>
      <c r="C67" s="133">
        <f>IF('SEQ Oct 2019'!BP45=0,91*'SEQ Oct 2019'!M45/100,(91*'SEQ Oct 2019'!M45/100)+'SEQ Oct 2019'!BP45/4)</f>
        <v>111.38399999999997</v>
      </c>
      <c r="D67" s="133">
        <f>IF('SEQ Oct 2019'!O45="",$C$54*$C$55*'SEQ Oct 2019'!N45/100,IF($C$54*$C$55&gt;='SEQ Oct 2019'!P45,('SEQ Oct 2019'!P45*'SEQ Oct 2019'!N45/100),($C$54*$C$55*'SEQ Oct 2019'!N45/100)))</f>
        <v>443.2727272727272</v>
      </c>
      <c r="E67" s="133">
        <f>IF(AND('SEQ Oct 2019'!R45&gt;0,'SEQ Oct 2019'!T45&gt;0),IF(($C$54*$C$55&lt;'SEQ Oct 2019'!T45),(0),($C$54*$C$55-'SEQ Oct 2019'!T45)*'SEQ Oct 2019'!U45/100),IF(AND('SEQ Oct 2019'!R45&gt;0,'SEQ Oct 2019'!T45=""),IF(($C$54*$C$55&lt;'SEQ Oct 2019'!R45+'SEQ Oct 2019'!P45),(0),(($C$54*$C$55-('SEQ Oct 2019'!R45+'SEQ Oct 2019'!P45))*'SEQ Oct 2019'!S45/100)),IF(AND('SEQ Oct 2019'!P45&gt;0,'SEQ Oct 2019'!R45=""&gt;0),IF(($C$54*$C$55&lt;'SEQ Oct 2019'!P45),(0),($C$54*$C$55-'SEQ Oct 2019'!P45)*'SEQ Oct 2019'!Q45/100),0)))</f>
        <v>328.5</v>
      </c>
      <c r="F67" s="134">
        <f>($C$54*$C$56)*'SEQ Oct 2019'!W45/100</f>
        <v>284.59090909090907</v>
      </c>
      <c r="G67" s="135">
        <f t="shared" si="23"/>
        <v>1167.7476363636363</v>
      </c>
      <c r="H67" s="229">
        <f t="shared" si="24"/>
        <v>4225.454545454545</v>
      </c>
      <c r="I67" s="229">
        <f t="shared" si="22"/>
        <v>4670.9905454545451</v>
      </c>
      <c r="J67" s="136">
        <f t="shared" si="25"/>
        <v>5138.0896000000002</v>
      </c>
      <c r="K67" s="137">
        <f>'SEQ Oct 2019'!BB45</f>
        <v>0</v>
      </c>
      <c r="L67" s="137">
        <f>'SEQ Oct 2019'!BC45</f>
        <v>0</v>
      </c>
      <c r="M67" s="137">
        <f>'SEQ Oct 2019'!BD45</f>
        <v>0</v>
      </c>
      <c r="N67" s="137">
        <f>'SEQ Oct 2019'!BE45</f>
        <v>0</v>
      </c>
      <c r="O67" s="144" t="str">
        <f t="shared" si="32"/>
        <v>No discount</v>
      </c>
      <c r="P67" s="226" t="str">
        <f t="shared" si="33"/>
        <v>Inclusive</v>
      </c>
      <c r="Q67" s="237">
        <f t="shared" si="28"/>
        <v>4670.9905454545451</v>
      </c>
      <c r="R67" s="237">
        <f t="shared" si="29"/>
        <v>4670.9905454545451</v>
      </c>
      <c r="S67" s="136">
        <f t="shared" si="30"/>
        <v>5138.0896000000002</v>
      </c>
      <c r="T67" s="136">
        <f t="shared" si="31"/>
        <v>5138.0896000000002</v>
      </c>
      <c r="U67" s="160">
        <f>'SEQ Oct 2019'!BL45</f>
        <v>0</v>
      </c>
      <c r="V67" s="161" t="str">
        <f>'SEQ Oct 2019'!BM45</f>
        <v>n</v>
      </c>
      <c r="W67" s="207"/>
      <c r="X67" s="207"/>
      <c r="Y67" s="207"/>
      <c r="Z67" s="207"/>
      <c r="AA67" s="207"/>
      <c r="AB67" s="207"/>
      <c r="AC67" s="207"/>
      <c r="AD67" s="207"/>
      <c r="AE67" s="207"/>
      <c r="AF67" s="207"/>
      <c r="AG67" s="207"/>
      <c r="AH67" s="207"/>
      <c r="AI67" s="207"/>
      <c r="AJ67" s="207"/>
      <c r="AK67" s="207"/>
      <c r="AL67" s="207"/>
      <c r="AM67" s="207"/>
      <c r="AN67" s="207"/>
      <c r="AO67" s="207"/>
      <c r="AP67" s="207"/>
      <c r="AQ67" s="207"/>
      <c r="AR67" s="207"/>
      <c r="AS67" s="207"/>
      <c r="AT67" s="207"/>
      <c r="AU67" s="207"/>
      <c r="AV67" s="207"/>
      <c r="AW67" s="207"/>
      <c r="AX67" s="207"/>
      <c r="AY67" s="207"/>
    </row>
    <row r="68" spans="1:51" x14ac:dyDescent="0.15">
      <c r="A68" s="131" t="str">
        <f>'SEQ Oct 2019'!K46</f>
        <v>Simply Energy</v>
      </c>
      <c r="B68" s="132" t="str">
        <f>'SEQ Oct 2019'!L46</f>
        <v>Business Plus</v>
      </c>
      <c r="C68" s="133">
        <f>IF('SEQ Oct 2019'!BP46=0,91*'SEQ Oct 2019'!M46/100,(91*'SEQ Oct 2019'!M46/100)+'SEQ Oct 2019'!BP46/4)</f>
        <v>117.28989999999997</v>
      </c>
      <c r="D68" s="133">
        <f>IF('SEQ Oct 2019'!O46="",$C$54*$C$55*'SEQ Oct 2019'!N46/100,IF($C$54*$C$55&gt;='SEQ Oct 2019'!P46,('SEQ Oct 2019'!P46*'SEQ Oct 2019'!N46/100),($C$54*$C$55*'SEQ Oct 2019'!N46/100)))</f>
        <v>793.86363636363637</v>
      </c>
      <c r="E68" s="133">
        <f>IF(AND('SEQ Oct 2019'!R46&gt;0,'SEQ Oct 2019'!T46&gt;0),IF(($C$54*$C$55&lt;'SEQ Oct 2019'!T46),(0),($C$54*$C$55-'SEQ Oct 2019'!T46)*'SEQ Oct 2019'!U46/100),IF(AND('SEQ Oct 2019'!R46&gt;0,'SEQ Oct 2019'!T46=""),IF(($C$54*$C$55&lt;'SEQ Oct 2019'!R46+'SEQ Oct 2019'!P46),(0),(($C$54*$C$55-('SEQ Oct 2019'!R46+'SEQ Oct 2019'!P46))*'SEQ Oct 2019'!S46/100)),IF(AND('SEQ Oct 2019'!P46&gt;0,'SEQ Oct 2019'!R46=""&gt;0),IF(($C$54*$C$55&lt;'SEQ Oct 2019'!P46),(0),($C$54*$C$55-'SEQ Oct 2019'!P46)*'SEQ Oct 2019'!Q46/100),0)))</f>
        <v>0</v>
      </c>
      <c r="F68" s="134">
        <f>($C$54*$C$56)*'SEQ Oct 2019'!W46/100</f>
        <v>265.63636363636363</v>
      </c>
      <c r="G68" s="135">
        <f t="shared" si="23"/>
        <v>1176.7899</v>
      </c>
      <c r="H68" s="229">
        <f t="shared" si="24"/>
        <v>4238</v>
      </c>
      <c r="I68" s="229">
        <f t="shared" si="22"/>
        <v>4707.1596</v>
      </c>
      <c r="J68" s="136">
        <f t="shared" si="25"/>
        <v>5177.8755600000004</v>
      </c>
      <c r="K68" s="137">
        <f>'SEQ Oct 2019'!BB46</f>
        <v>0</v>
      </c>
      <c r="L68" s="137">
        <f>'SEQ Oct 2019'!BC46</f>
        <v>0</v>
      </c>
      <c r="M68" s="137">
        <f>'SEQ Oct 2019'!BD46</f>
        <v>0</v>
      </c>
      <c r="N68" s="137">
        <f>'SEQ Oct 2019'!BE46</f>
        <v>0</v>
      </c>
      <c r="O68" s="144" t="str">
        <f t="shared" si="32"/>
        <v>No discount</v>
      </c>
      <c r="P68" s="226" t="str">
        <f t="shared" si="33"/>
        <v>Exclusive</v>
      </c>
      <c r="Q68" s="237">
        <f t="shared" si="28"/>
        <v>4707.1596</v>
      </c>
      <c r="R68" s="237">
        <f t="shared" si="29"/>
        <v>4707.1596</v>
      </c>
      <c r="S68" s="136">
        <f t="shared" si="30"/>
        <v>5177.8755600000004</v>
      </c>
      <c r="T68" s="136">
        <f t="shared" si="31"/>
        <v>5177.8755600000004</v>
      </c>
      <c r="U68" s="160">
        <f>'SEQ Oct 2019'!BL46</f>
        <v>0</v>
      </c>
      <c r="V68" s="161" t="str">
        <f>'SEQ Oct 2019'!BM46</f>
        <v>n</v>
      </c>
      <c r="W68" s="207"/>
      <c r="X68" s="207"/>
      <c r="Y68" s="207"/>
      <c r="Z68" s="207"/>
      <c r="AA68" s="207"/>
      <c r="AB68" s="207"/>
      <c r="AC68" s="207"/>
      <c r="AD68" s="207"/>
      <c r="AE68" s="207"/>
      <c r="AF68" s="207"/>
      <c r="AG68" s="207"/>
      <c r="AH68" s="207"/>
      <c r="AI68" s="207"/>
      <c r="AJ68" s="207"/>
      <c r="AK68" s="207"/>
      <c r="AL68" s="207"/>
      <c r="AM68" s="207"/>
      <c r="AN68" s="207"/>
      <c r="AO68" s="207"/>
      <c r="AP68" s="207"/>
      <c r="AQ68" s="207"/>
      <c r="AR68" s="207"/>
      <c r="AS68" s="207"/>
      <c r="AT68" s="207"/>
      <c r="AU68" s="207"/>
      <c r="AV68" s="207"/>
      <c r="AW68" s="207"/>
      <c r="AX68" s="207"/>
      <c r="AY68" s="207"/>
    </row>
    <row r="69" spans="1:51" x14ac:dyDescent="0.15">
      <c r="A69" s="131" t="str">
        <f>'SEQ Oct 2019'!K47</f>
        <v>Alinta Energy</v>
      </c>
      <c r="B69" s="132" t="str">
        <f>'SEQ Oct 2019'!L47</f>
        <v>Business Advantage</v>
      </c>
      <c r="C69" s="133">
        <f>IF('SEQ Oct 2019'!BP47=0,91*'SEQ Oct 2019'!M47/100,(91*'SEQ Oct 2019'!M47/100)+'SEQ Oct 2019'!BP47/4)</f>
        <v>117.39</v>
      </c>
      <c r="D69" s="133">
        <f>IF('SEQ Oct 2019'!O47="",$C$54*$C$55*'SEQ Oct 2019'!N47/100,IF($C$54*$C$55&gt;='SEQ Oct 2019'!P47,('SEQ Oct 2019'!P47*'SEQ Oct 2019'!N47/100),($C$54*$C$55*'SEQ Oct 2019'!N47/100)))</f>
        <v>835.22727272727263</v>
      </c>
      <c r="E69" s="133">
        <f>IF(AND('SEQ Oct 2019'!R47&gt;0,'SEQ Oct 2019'!T47&gt;0),IF(($C$54*$C$55&lt;'SEQ Oct 2019'!T47),(0),($C$54*$C$55-'SEQ Oct 2019'!T47)*'SEQ Oct 2019'!U47/100),IF(AND('SEQ Oct 2019'!R47&gt;0,'SEQ Oct 2019'!T47=""),IF(($C$54*$C$55&lt;'SEQ Oct 2019'!R47+'SEQ Oct 2019'!P47),(0),(($C$54*$C$55-('SEQ Oct 2019'!R47+'SEQ Oct 2019'!P47))*'SEQ Oct 2019'!S47/100)),IF(AND('SEQ Oct 2019'!P47&gt;0,'SEQ Oct 2019'!R47=""&gt;0),IF(($C$54*$C$55&lt;'SEQ Oct 2019'!P47),(0),($C$54*$C$55-'SEQ Oct 2019'!P47)*'SEQ Oct 2019'!Q47/100),0)))</f>
        <v>0</v>
      </c>
      <c r="F69" s="134">
        <f>($C$54*$C$56)*'SEQ Oct 2019'!W47/100</f>
        <v>288.5454545454545</v>
      </c>
      <c r="G69" s="135">
        <f t="shared" si="23"/>
        <v>1241.1627272727271</v>
      </c>
      <c r="H69" s="229">
        <f t="shared" si="24"/>
        <v>4495.0909090909081</v>
      </c>
      <c r="I69" s="229">
        <f t="shared" si="22"/>
        <v>4964.6509090909085</v>
      </c>
      <c r="J69" s="136">
        <f t="shared" si="25"/>
        <v>5461.116</v>
      </c>
      <c r="K69" s="137">
        <f>'SEQ Oct 2019'!BB47</f>
        <v>0</v>
      </c>
      <c r="L69" s="137">
        <f>'SEQ Oct 2019'!BC47</f>
        <v>0</v>
      </c>
      <c r="M69" s="137">
        <f>'SEQ Oct 2019'!BD47</f>
        <v>0</v>
      </c>
      <c r="N69" s="137">
        <f>'SEQ Oct 2019'!BE47</f>
        <v>0</v>
      </c>
      <c r="O69" s="144" t="str">
        <f t="shared" si="32"/>
        <v>No discount</v>
      </c>
      <c r="P69" s="226" t="str">
        <f t="shared" si="33"/>
        <v>Exclusive</v>
      </c>
      <c r="Q69" s="237">
        <f t="shared" si="28"/>
        <v>4964.6509090909085</v>
      </c>
      <c r="R69" s="237">
        <f t="shared" si="29"/>
        <v>4964.6509090909085</v>
      </c>
      <c r="S69" s="136">
        <f t="shared" si="30"/>
        <v>5461.116</v>
      </c>
      <c r="T69" s="136">
        <f t="shared" si="31"/>
        <v>5461.116</v>
      </c>
      <c r="U69" s="160">
        <f>'SEQ Oct 2019'!BL47</f>
        <v>0</v>
      </c>
      <c r="V69" s="161" t="str">
        <f>'SEQ Oct 2019'!BM47</f>
        <v>n</v>
      </c>
      <c r="W69" s="207"/>
      <c r="X69" s="207"/>
      <c r="Y69" s="207"/>
      <c r="Z69" s="207"/>
      <c r="AA69" s="207"/>
      <c r="AB69" s="207"/>
      <c r="AC69" s="207"/>
      <c r="AD69" s="207"/>
      <c r="AE69" s="207"/>
      <c r="AF69" s="207"/>
      <c r="AG69" s="207"/>
      <c r="AH69" s="207"/>
      <c r="AI69" s="207"/>
      <c r="AJ69" s="207"/>
      <c r="AK69" s="207"/>
      <c r="AL69" s="207"/>
      <c r="AM69" s="207"/>
      <c r="AN69" s="207"/>
      <c r="AO69" s="207"/>
      <c r="AP69" s="207"/>
      <c r="AQ69" s="207"/>
      <c r="AR69" s="207"/>
      <c r="AS69" s="207"/>
      <c r="AT69" s="207"/>
      <c r="AU69" s="207"/>
      <c r="AV69" s="207"/>
      <c r="AW69" s="207"/>
      <c r="AX69" s="207"/>
      <c r="AY69" s="207"/>
    </row>
    <row r="70" spans="1:51" x14ac:dyDescent="0.15">
      <c r="A70" s="131" t="str">
        <f>'SEQ Oct 2019'!K48</f>
        <v>Q Energy</v>
      </c>
      <c r="B70" s="132" t="str">
        <f>'SEQ Oct 2019'!L48</f>
        <v>Biz Saver</v>
      </c>
      <c r="C70" s="133">
        <f>IF('SEQ Oct 2019'!BP48=0,91*'SEQ Oct 2019'!M48/100,(91*'SEQ Oct 2019'!M48/100)+'SEQ Oct 2019'!BP48/4)</f>
        <v>117.39</v>
      </c>
      <c r="D70" s="133">
        <f>IF('SEQ Oct 2019'!O48="",$C$54*$C$55*'SEQ Oct 2019'!N48/100,IF($C$54*$C$55&gt;='SEQ Oct 2019'!P48,('SEQ Oct 2019'!P48*'SEQ Oct 2019'!N48/100),($C$54*$C$55*'SEQ Oct 2019'!N48/100)))</f>
        <v>874.65</v>
      </c>
      <c r="E70" s="133">
        <f>IF(AND('SEQ Oct 2019'!R48&gt;0,'SEQ Oct 2019'!T48&gt;0),IF(($C$54*$C$55&lt;'SEQ Oct 2019'!T48),(0),($C$54*$C$55-'SEQ Oct 2019'!T48)*'SEQ Oct 2019'!U48/100),IF(AND('SEQ Oct 2019'!R48&gt;0,'SEQ Oct 2019'!T48=""),IF(($C$54*$C$55&lt;'SEQ Oct 2019'!R48+'SEQ Oct 2019'!P48),(0),(($C$54*$C$55-('SEQ Oct 2019'!R48+'SEQ Oct 2019'!P48))*'SEQ Oct 2019'!S48/100)),IF(AND('SEQ Oct 2019'!P48&gt;0,'SEQ Oct 2019'!R48=""&gt;0),IF(($C$54*$C$55&lt;'SEQ Oct 2019'!P48),(0),($C$54*$C$55-'SEQ Oct 2019'!P48)*'SEQ Oct 2019'!Q48/100),0)))</f>
        <v>0</v>
      </c>
      <c r="F70" s="134">
        <f>($C$54*$C$56)*'SEQ Oct 2019'!W48/100</f>
        <v>281.14499999999998</v>
      </c>
      <c r="G70" s="135">
        <f t="shared" si="23"/>
        <v>1273.1849999999999</v>
      </c>
      <c r="H70" s="229">
        <f t="shared" si="24"/>
        <v>4623.1799999999994</v>
      </c>
      <c r="I70" s="229">
        <f t="shared" si="22"/>
        <v>5092.74</v>
      </c>
      <c r="J70" s="136">
        <f t="shared" si="25"/>
        <v>5602.0140000000001</v>
      </c>
      <c r="K70" s="137">
        <f>'SEQ Oct 2019'!BB48</f>
        <v>0</v>
      </c>
      <c r="L70" s="137">
        <f>'SEQ Oct 2019'!BC48</f>
        <v>0</v>
      </c>
      <c r="M70" s="137">
        <f>'SEQ Oct 2019'!BD48</f>
        <v>0</v>
      </c>
      <c r="N70" s="137">
        <f>'SEQ Oct 2019'!BE48</f>
        <v>0</v>
      </c>
      <c r="O70" s="144" t="str">
        <f t="shared" si="32"/>
        <v>No discount</v>
      </c>
      <c r="P70" s="226" t="str">
        <f t="shared" si="33"/>
        <v>Exclusive</v>
      </c>
      <c r="Q70" s="237">
        <f t="shared" si="28"/>
        <v>5092.74</v>
      </c>
      <c r="R70" s="237">
        <f t="shared" si="29"/>
        <v>5092.74</v>
      </c>
      <c r="S70" s="136">
        <f t="shared" si="30"/>
        <v>5602.0140000000001</v>
      </c>
      <c r="T70" s="136">
        <f t="shared" si="31"/>
        <v>5602.0140000000001</v>
      </c>
      <c r="U70" s="160">
        <f>'SEQ Oct 2019'!BL48</f>
        <v>0</v>
      </c>
      <c r="V70" s="161" t="str">
        <f>'SEQ Oct 2019'!BM48</f>
        <v>n</v>
      </c>
      <c r="W70" s="207"/>
      <c r="X70" s="207"/>
      <c r="Y70" s="207"/>
      <c r="Z70" s="207"/>
      <c r="AA70" s="207"/>
      <c r="AB70" s="207"/>
      <c r="AC70" s="207"/>
      <c r="AD70" s="207"/>
      <c r="AE70" s="207"/>
      <c r="AF70" s="207"/>
      <c r="AG70" s="207"/>
      <c r="AH70" s="207"/>
      <c r="AI70" s="207"/>
      <c r="AJ70" s="207"/>
      <c r="AK70" s="207"/>
      <c r="AL70" s="207"/>
      <c r="AM70" s="207"/>
      <c r="AN70" s="207"/>
      <c r="AO70" s="207"/>
      <c r="AP70" s="207"/>
      <c r="AQ70" s="207"/>
      <c r="AR70" s="207"/>
      <c r="AS70" s="207"/>
      <c r="AT70" s="207"/>
      <c r="AU70" s="207"/>
      <c r="AV70" s="207"/>
      <c r="AW70" s="207"/>
      <c r="AX70" s="207"/>
      <c r="AY70" s="207"/>
    </row>
    <row r="71" spans="1:51" x14ac:dyDescent="0.15">
      <c r="A71" s="131" t="str">
        <f>'SEQ Oct 2019'!K49</f>
        <v>1st Energy</v>
      </c>
      <c r="B71" s="132" t="str">
        <f>'SEQ Oct 2019'!L49</f>
        <v>1st Saver</v>
      </c>
      <c r="C71" s="133">
        <f>IF('SEQ Oct 2019'!BP49=0,91*'SEQ Oct 2019'!M49/100,(91*'SEQ Oct 2019'!M49/100)+'SEQ Oct 2019'!BP49/4)</f>
        <v>135.59</v>
      </c>
      <c r="D71" s="133">
        <f>IF('SEQ Oct 2019'!O49="",$C$54*$C$55*'SEQ Oct 2019'!N49/100,IF($C$54*$C$55&gt;='SEQ Oct 2019'!P49,('SEQ Oct 2019'!P49*'SEQ Oct 2019'!N49/100),($C$54*$C$55*'SEQ Oct 2019'!N49/100)))</f>
        <v>923.36363636363637</v>
      </c>
      <c r="E71" s="133">
        <f>IF(AND('SEQ Oct 2019'!R49&gt;0,'SEQ Oct 2019'!T49&gt;0),IF(($C$54*$C$55&lt;'SEQ Oct 2019'!T49),(0),($C$54*$C$55-'SEQ Oct 2019'!T49)*'SEQ Oct 2019'!U49/100),IF(AND('SEQ Oct 2019'!R49&gt;0,'SEQ Oct 2019'!T49=""),IF(($C$54*$C$55&lt;'SEQ Oct 2019'!R49+'SEQ Oct 2019'!P49),(0),(($C$54*$C$55-('SEQ Oct 2019'!R49+'SEQ Oct 2019'!P49))*'SEQ Oct 2019'!S49/100)),IF(AND('SEQ Oct 2019'!P49&gt;0,'SEQ Oct 2019'!R49=""&gt;0),IF(($C$54*$C$55&lt;'SEQ Oct 2019'!P49),(0),($C$54*$C$55-'SEQ Oct 2019'!P49)*'SEQ Oct 2019'!Q49/100),0)))</f>
        <v>0</v>
      </c>
      <c r="F71" s="134">
        <f>($C$54*$C$56)*'SEQ Oct 2019'!W49/100</f>
        <v>337.22727272727275</v>
      </c>
      <c r="G71" s="135">
        <f t="shared" si="23"/>
        <v>1396.1809090909092</v>
      </c>
      <c r="H71" s="229">
        <f t="shared" si="24"/>
        <v>5042.3636363636369</v>
      </c>
      <c r="I71" s="229">
        <f t="shared" si="22"/>
        <v>5584.7236363636366</v>
      </c>
      <c r="J71" s="136">
        <f t="shared" si="25"/>
        <v>6143.1960000000008</v>
      </c>
      <c r="K71" s="137">
        <f>'SEQ Oct 2019'!BB49</f>
        <v>0</v>
      </c>
      <c r="L71" s="137">
        <f>'SEQ Oct 2019'!BC49</f>
        <v>0</v>
      </c>
      <c r="M71" s="137">
        <f>'SEQ Oct 2019'!BD49</f>
        <v>5</v>
      </c>
      <c r="N71" s="137">
        <f>'SEQ Oct 2019'!BE49</f>
        <v>0</v>
      </c>
      <c r="O71" s="144" t="str">
        <f t="shared" si="32"/>
        <v>Pay-on-time off bill</v>
      </c>
      <c r="P71" s="226" t="str">
        <f t="shared" si="33"/>
        <v>Exclusive</v>
      </c>
      <c r="Q71" s="237">
        <f t="shared" si="28"/>
        <v>5584.7236363636366</v>
      </c>
      <c r="R71" s="237">
        <f t="shared" si="29"/>
        <v>5305.487454545455</v>
      </c>
      <c r="S71" s="136">
        <f t="shared" si="30"/>
        <v>6143.1960000000008</v>
      </c>
      <c r="T71" s="136">
        <f t="shared" si="31"/>
        <v>5836.0362000000014</v>
      </c>
      <c r="U71" s="160">
        <f>'SEQ Oct 2019'!BL49</f>
        <v>0</v>
      </c>
      <c r="V71" s="161">
        <f>'SEQ Oct 2019'!BM49</f>
        <v>0</v>
      </c>
      <c r="W71" s="207"/>
      <c r="X71" s="207"/>
      <c r="Y71" s="207"/>
      <c r="Z71" s="207"/>
      <c r="AA71" s="207"/>
      <c r="AB71" s="207"/>
      <c r="AC71" s="207"/>
      <c r="AD71" s="207"/>
      <c r="AE71" s="207"/>
      <c r="AF71" s="207"/>
      <c r="AG71" s="207"/>
      <c r="AH71" s="207"/>
      <c r="AI71" s="207"/>
      <c r="AJ71" s="207"/>
      <c r="AK71" s="207"/>
      <c r="AL71" s="207"/>
      <c r="AM71" s="207"/>
      <c r="AN71" s="207"/>
      <c r="AO71" s="207"/>
      <c r="AP71" s="207"/>
      <c r="AQ71" s="207"/>
      <c r="AR71" s="207"/>
      <c r="AS71" s="207"/>
      <c r="AT71" s="207"/>
      <c r="AU71" s="207"/>
      <c r="AV71" s="207"/>
      <c r="AW71" s="207"/>
      <c r="AX71" s="207"/>
      <c r="AY71" s="207"/>
    </row>
    <row r="72" spans="1:51" x14ac:dyDescent="0.15">
      <c r="A72" s="131" t="str">
        <f>'SEQ Oct 2019'!K50</f>
        <v>Next Business Energy</v>
      </c>
      <c r="B72" s="132" t="str">
        <f>'SEQ Oct 2019'!L50</f>
        <v>Pay on time</v>
      </c>
      <c r="C72" s="133">
        <f>IF('SEQ Oct 2019'!BP50=0,91*'SEQ Oct 2019'!M50/100,(91*'SEQ Oct 2019'!M50/100)+'SEQ Oct 2019'!BP50/4)</f>
        <v>118.3</v>
      </c>
      <c r="D72" s="133">
        <f>IF('SEQ Oct 2019'!O50="",$C$54*$C$55*'SEQ Oct 2019'!N50/100,IF($C$54*$C$55&gt;='SEQ Oct 2019'!P50,('SEQ Oct 2019'!P50*'SEQ Oct 2019'!N50/100),($C$54*$C$55*'SEQ Oct 2019'!N50/100)))</f>
        <v>712.5</v>
      </c>
      <c r="E72" s="133">
        <f>IF(AND('SEQ Oct 2019'!R50&gt;0,'SEQ Oct 2019'!T50&gt;0),IF(($C$54*$C$55&lt;'SEQ Oct 2019'!T50),(0),($C$54*$C$55-'SEQ Oct 2019'!T50)*'SEQ Oct 2019'!U50/100),IF(AND('SEQ Oct 2019'!R50&gt;0,'SEQ Oct 2019'!T50=""),IF(($C$54*$C$55&lt;'SEQ Oct 2019'!R50+'SEQ Oct 2019'!P50),(0),(($C$54*$C$55-('SEQ Oct 2019'!R50+'SEQ Oct 2019'!P50))*'SEQ Oct 2019'!S50/100)),IF(AND('SEQ Oct 2019'!P50&gt;0,'SEQ Oct 2019'!R50=""&gt;0),IF(($C$54*$C$55&lt;'SEQ Oct 2019'!P50),(0),($C$54*$C$55-'SEQ Oct 2019'!P50)*'SEQ Oct 2019'!Q50/100),0)))</f>
        <v>280</v>
      </c>
      <c r="F72" s="134">
        <f>($C$54*$C$56)*'SEQ Oct 2019'!W50/100</f>
        <v>345</v>
      </c>
      <c r="G72" s="135">
        <f t="shared" si="23"/>
        <v>1455.8</v>
      </c>
      <c r="H72" s="229">
        <f t="shared" si="24"/>
        <v>5350</v>
      </c>
      <c r="I72" s="229">
        <f t="shared" si="22"/>
        <v>5823.2</v>
      </c>
      <c r="J72" s="136">
        <f t="shared" si="25"/>
        <v>6405.52</v>
      </c>
      <c r="K72" s="137">
        <f>'SEQ Oct 2019'!BB50</f>
        <v>0</v>
      </c>
      <c r="L72" s="137">
        <f>'SEQ Oct 2019'!BC50</f>
        <v>0</v>
      </c>
      <c r="M72" s="137">
        <f>'SEQ Oct 2019'!BD50</f>
        <v>7</v>
      </c>
      <c r="N72" s="137">
        <f>'SEQ Oct 2019'!BE50</f>
        <v>0</v>
      </c>
      <c r="O72" s="144" t="str">
        <f t="shared" si="32"/>
        <v>Pay-on-time off bill</v>
      </c>
      <c r="P72" s="226" t="str">
        <f t="shared" si="33"/>
        <v>Exclusive</v>
      </c>
      <c r="Q72" s="237">
        <f t="shared" si="28"/>
        <v>5823.2</v>
      </c>
      <c r="R72" s="237">
        <f t="shared" si="29"/>
        <v>5415.576</v>
      </c>
      <c r="S72" s="136">
        <f t="shared" si="30"/>
        <v>6405.52</v>
      </c>
      <c r="T72" s="136">
        <f t="shared" si="31"/>
        <v>5957.1336000000001</v>
      </c>
      <c r="U72" s="160">
        <f>'SEQ Oct 2019'!BL50</f>
        <v>24</v>
      </c>
      <c r="V72" s="161" t="str">
        <f>'SEQ Oct 2019'!BM50</f>
        <v>n</v>
      </c>
      <c r="W72" s="207"/>
      <c r="X72" s="207"/>
      <c r="Y72" s="207"/>
      <c r="Z72" s="207"/>
      <c r="AA72" s="207"/>
      <c r="AB72" s="207"/>
      <c r="AC72" s="207"/>
      <c r="AD72" s="207"/>
      <c r="AE72" s="207"/>
      <c r="AF72" s="207"/>
      <c r="AG72" s="207"/>
      <c r="AH72" s="207"/>
      <c r="AI72" s="207"/>
      <c r="AJ72" s="207"/>
      <c r="AK72" s="207"/>
      <c r="AL72" s="207"/>
      <c r="AM72" s="207"/>
      <c r="AN72" s="207"/>
      <c r="AO72" s="207"/>
      <c r="AP72" s="207"/>
      <c r="AQ72" s="207"/>
      <c r="AR72" s="207"/>
      <c r="AS72" s="207"/>
      <c r="AT72" s="207"/>
      <c r="AU72" s="207"/>
      <c r="AV72" s="207"/>
      <c r="AW72" s="207"/>
      <c r="AX72" s="207"/>
      <c r="AY72" s="207"/>
    </row>
    <row r="73" spans="1:51" x14ac:dyDescent="0.15">
      <c r="A73" s="131" t="str">
        <f>'SEQ Oct 2019'!K51</f>
        <v>Amaysim</v>
      </c>
      <c r="B73" s="132" t="str">
        <f>'SEQ Oct 2019'!L51</f>
        <v>Business as you go</v>
      </c>
      <c r="C73" s="133">
        <f>IF('SEQ Oct 2019'!BP51=0,91*'SEQ Oct 2019'!M51/100,(91*'SEQ Oct 2019'!M51/100)+'SEQ Oct 2019'!BP51/4)</f>
        <v>125.22510000000003</v>
      </c>
      <c r="D73" s="133">
        <f>IF('SEQ Oct 2019'!O51="",$C$54*$C$55*'SEQ Oct 2019'!N51/100,IF($C$54*$C$55&gt;='SEQ Oct 2019'!P51,('SEQ Oct 2019'!P51*'SEQ Oct 2019'!N51/100),($C$54*$C$55*'SEQ Oct 2019'!N51/100)))</f>
        <v>932.4</v>
      </c>
      <c r="E73" s="133">
        <f>IF(AND('SEQ Oct 2019'!R51&gt;0,'SEQ Oct 2019'!T51&gt;0),IF(($C$54*$C$55&lt;'SEQ Oct 2019'!T51),(0),($C$54*$C$55-'SEQ Oct 2019'!T51)*'SEQ Oct 2019'!U51/100),IF(AND('SEQ Oct 2019'!R51&gt;0,'SEQ Oct 2019'!T51=""),IF(($C$54*$C$55&lt;'SEQ Oct 2019'!R51+'SEQ Oct 2019'!P51),(0),(($C$54*$C$55-('SEQ Oct 2019'!R51+'SEQ Oct 2019'!P51))*'SEQ Oct 2019'!S51/100)),IF(AND('SEQ Oct 2019'!P51&gt;0,'SEQ Oct 2019'!R51=""&gt;0),IF(($C$54*$C$55&lt;'SEQ Oct 2019'!P51),(0),($C$54*$C$55-'SEQ Oct 2019'!P51)*'SEQ Oct 2019'!Q51/100),0)))</f>
        <v>0</v>
      </c>
      <c r="F73" s="134">
        <f>($C$54*$C$56)*'SEQ Oct 2019'!W51/100</f>
        <v>333.45</v>
      </c>
      <c r="G73" s="135">
        <f t="shared" si="23"/>
        <v>1391.0751</v>
      </c>
      <c r="H73" s="229">
        <f t="shared" si="24"/>
        <v>5063.3999999999996</v>
      </c>
      <c r="I73" s="229">
        <f t="shared" si="22"/>
        <v>5564.3004000000001</v>
      </c>
      <c r="J73" s="136">
        <f t="shared" si="25"/>
        <v>6120.7304400000003</v>
      </c>
      <c r="K73" s="137">
        <f>'SEQ Oct 2019'!BB51</f>
        <v>0</v>
      </c>
      <c r="L73" s="137">
        <f>'SEQ Oct 2019'!BC51</f>
        <v>0</v>
      </c>
      <c r="M73" s="137">
        <f>'SEQ Oct 2019'!BD51</f>
        <v>0</v>
      </c>
      <c r="N73" s="137">
        <f>'SEQ Oct 2019'!BE51</f>
        <v>0</v>
      </c>
      <c r="O73" s="144" t="str">
        <f t="shared" si="32"/>
        <v>No discount</v>
      </c>
      <c r="P73" s="226" t="str">
        <f t="shared" si="33"/>
        <v>Exclusive</v>
      </c>
      <c r="Q73" s="237">
        <f t="shared" si="28"/>
        <v>5564.3004000000001</v>
      </c>
      <c r="R73" s="237">
        <f t="shared" si="29"/>
        <v>5564.3004000000001</v>
      </c>
      <c r="S73" s="136">
        <f t="shared" si="30"/>
        <v>6120.7304400000003</v>
      </c>
      <c r="T73" s="136">
        <f t="shared" si="31"/>
        <v>6120.7304400000003</v>
      </c>
      <c r="U73" s="160">
        <f>'SEQ Oct 2019'!BL51</f>
        <v>0</v>
      </c>
      <c r="V73" s="161" t="str">
        <f>'SEQ Oct 2019'!BM51</f>
        <v>n</v>
      </c>
      <c r="W73" s="207"/>
      <c r="X73" s="207"/>
      <c r="Y73" s="207"/>
      <c r="Z73" s="207"/>
      <c r="AA73" s="207"/>
      <c r="AB73" s="207"/>
      <c r="AC73" s="207"/>
      <c r="AD73" s="207"/>
      <c r="AE73" s="207"/>
      <c r="AF73" s="207"/>
      <c r="AG73" s="207"/>
      <c r="AH73" s="207"/>
      <c r="AI73" s="207"/>
      <c r="AJ73" s="207"/>
      <c r="AK73" s="207"/>
      <c r="AL73" s="207"/>
      <c r="AM73" s="207"/>
      <c r="AN73" s="207"/>
      <c r="AO73" s="207"/>
      <c r="AP73" s="207"/>
      <c r="AQ73" s="207"/>
      <c r="AR73" s="207"/>
      <c r="AS73" s="207"/>
      <c r="AT73" s="207"/>
      <c r="AU73" s="207"/>
      <c r="AV73" s="207"/>
      <c r="AW73" s="207"/>
      <c r="AX73" s="207"/>
      <c r="AY73" s="207"/>
    </row>
    <row r="74" spans="1:51" x14ac:dyDescent="0.15">
      <c r="A74" s="131" t="str">
        <f>'SEQ Oct 2019'!K52</f>
        <v>Blue NRG</v>
      </c>
      <c r="B74" s="132" t="str">
        <f>'SEQ Oct 2019'!L52</f>
        <v>Blue Saver</v>
      </c>
      <c r="C74" s="133">
        <f>IF('SEQ Oct 2019'!BP52=0,91*'SEQ Oct 2019'!M52/100,(91*'SEQ Oct 2019'!M52/100)+'SEQ Oct 2019'!BP52/4)</f>
        <v>109.19999999999999</v>
      </c>
      <c r="D74" s="133">
        <f>IF('SEQ Oct 2019'!O52="",$C$54*$C$55*'SEQ Oct 2019'!N52/100,IF($C$54*$C$55&gt;='SEQ Oct 2019'!P52,('SEQ Oct 2019'!P52*'SEQ Oct 2019'!N52/100),($C$54*$C$55*'SEQ Oct 2019'!N52/100)))</f>
        <v>752.49999999999989</v>
      </c>
      <c r="E74" s="133">
        <f>IF(AND('SEQ Oct 2019'!R52&gt;0,'SEQ Oct 2019'!T52&gt;0),IF(($C$54*$C$55&lt;'SEQ Oct 2019'!T52),(0),($C$54*$C$55-'SEQ Oct 2019'!T52)*'SEQ Oct 2019'!U52/100),IF(AND('SEQ Oct 2019'!R52&gt;0,'SEQ Oct 2019'!T52=""),IF(($C$54*$C$55&lt;'SEQ Oct 2019'!R52+'SEQ Oct 2019'!P52),(0),(($C$54*$C$55-('SEQ Oct 2019'!R52+'SEQ Oct 2019'!P52))*'SEQ Oct 2019'!S52/100)),IF(AND('SEQ Oct 2019'!P52&gt;0,'SEQ Oct 2019'!R52=""&gt;0),IF(($C$54*$C$55&lt;'SEQ Oct 2019'!P52),(0),($C$54*$C$55-'SEQ Oct 2019'!P52)*'SEQ Oct 2019'!Q52/100),0)))</f>
        <v>0</v>
      </c>
      <c r="F74" s="134">
        <f>($C$54*$C$56)*'SEQ Oct 2019'!W52/100</f>
        <v>290.99999999999994</v>
      </c>
      <c r="G74" s="135">
        <f t="shared" ref="G74:G75" si="34">SUM(C74:F74)</f>
        <v>1152.6999999999998</v>
      </c>
      <c r="H74" s="229">
        <f t="shared" si="24"/>
        <v>4173.9999999999991</v>
      </c>
      <c r="I74" s="229">
        <f t="shared" si="22"/>
        <v>4610.7999999999993</v>
      </c>
      <c r="J74" s="136">
        <f t="shared" si="25"/>
        <v>5071.8799999999992</v>
      </c>
      <c r="K74" s="137">
        <f>'SEQ Oct 2019'!BB52</f>
        <v>0</v>
      </c>
      <c r="L74" s="137">
        <f>'SEQ Oct 2019'!BC52</f>
        <v>0</v>
      </c>
      <c r="M74" s="137">
        <f>'SEQ Oct 2019'!BD52</f>
        <v>0</v>
      </c>
      <c r="N74" s="137">
        <f>'SEQ Oct 2019'!BE52</f>
        <v>0</v>
      </c>
      <c r="O74" s="144" t="str">
        <f t="shared" si="32"/>
        <v>No discount</v>
      </c>
      <c r="P74" s="226" t="str">
        <f t="shared" si="33"/>
        <v>Exclusive</v>
      </c>
      <c r="Q74" s="237">
        <f t="shared" si="28"/>
        <v>4610.7999999999993</v>
      </c>
      <c r="R74" s="237">
        <f t="shared" si="29"/>
        <v>4610.7999999999993</v>
      </c>
      <c r="S74" s="136">
        <f t="shared" si="30"/>
        <v>5071.8799999999992</v>
      </c>
      <c r="T74" s="136">
        <f t="shared" si="31"/>
        <v>5071.8799999999992</v>
      </c>
      <c r="U74" s="160">
        <f>'SEQ Oct 2019'!BL52</f>
        <v>36</v>
      </c>
      <c r="V74" s="161" t="str">
        <f>'SEQ Oct 2019'!BM52</f>
        <v>n</v>
      </c>
      <c r="W74" s="207"/>
      <c r="X74" s="207"/>
      <c r="Y74" s="207"/>
      <c r="Z74" s="207"/>
      <c r="AA74" s="207"/>
      <c r="AB74" s="207"/>
      <c r="AC74" s="207"/>
      <c r="AD74" s="207"/>
      <c r="AE74" s="207"/>
      <c r="AF74" s="207"/>
      <c r="AG74" s="207"/>
      <c r="AH74" s="207"/>
      <c r="AI74" s="207"/>
      <c r="AJ74" s="207"/>
      <c r="AK74" s="207"/>
      <c r="AL74" s="207"/>
      <c r="AM74" s="207"/>
      <c r="AN74" s="207"/>
      <c r="AO74" s="207"/>
      <c r="AP74" s="207"/>
      <c r="AQ74" s="207"/>
      <c r="AR74" s="207"/>
      <c r="AS74" s="207"/>
      <c r="AT74" s="207"/>
      <c r="AU74" s="207"/>
      <c r="AV74" s="207"/>
      <c r="AW74" s="207"/>
      <c r="AX74" s="207"/>
      <c r="AY74" s="207"/>
    </row>
    <row r="75" spans="1:51" ht="15" thickBot="1" x14ac:dyDescent="0.2">
      <c r="A75" s="148" t="str">
        <f>'SEQ Oct 2019'!K53</f>
        <v>Powerclub</v>
      </c>
      <c r="B75" s="149" t="str">
        <f>'SEQ Oct 2019'!L53</f>
        <v>Powerbank Business</v>
      </c>
      <c r="C75" s="166">
        <f>IF('SEQ Oct 2019'!BP53=0,91*'SEQ Oct 2019'!M53/100,(91*'SEQ Oct 2019'!M53/100)+'SEQ Oct 2019'!BP53/4)</f>
        <v>106.22499999999999</v>
      </c>
      <c r="D75" s="166">
        <f>IF('SEQ Oct 2019'!O53="",$C$54*$C$55*'SEQ Oct 2019'!N53/100,IF($C$54*$C$55&gt;='SEQ Oct 2019'!P53,('SEQ Oct 2019'!P53*'SEQ Oct 2019'!N53/100),($C$54*$C$55*'SEQ Oct 2019'!N53/100)))</f>
        <v>723.86363636363637</v>
      </c>
      <c r="E75" s="166">
        <f>IF(AND('SEQ Oct 2019'!R53&gt;0,'SEQ Oct 2019'!T53&gt;0),IF(($C$54*$C$55&lt;'SEQ Oct 2019'!T53),(0),($C$54*$C$55-'SEQ Oct 2019'!T53)*'SEQ Oct 2019'!U53/100),IF(AND('SEQ Oct 2019'!R53&gt;0,'SEQ Oct 2019'!T53=""),IF(($C$54*$C$55&lt;'SEQ Oct 2019'!R53+'SEQ Oct 2019'!P53),(0),(($C$54*$C$55-('SEQ Oct 2019'!R53+'SEQ Oct 2019'!P53))*'SEQ Oct 2019'!S53/100)),IF(AND('SEQ Oct 2019'!P53&gt;0,'SEQ Oct 2019'!R53=""&gt;0),IF(($C$54*$C$55&lt;'SEQ Oct 2019'!P53),(0),($C$54*$C$55-'SEQ Oct 2019'!P53)*'SEQ Oct 2019'!Q53/100),0)))</f>
        <v>0</v>
      </c>
      <c r="F75" s="173">
        <f>($C$54*$C$56)*'SEQ Oct 2019'!W53/100</f>
        <v>248.04545454545453</v>
      </c>
      <c r="G75" s="167">
        <f t="shared" si="34"/>
        <v>1078.1340909090909</v>
      </c>
      <c r="H75" s="235">
        <f t="shared" si="24"/>
        <v>3887.6363636363635</v>
      </c>
      <c r="I75" s="231">
        <f t="shared" si="22"/>
        <v>4312.5363636363636</v>
      </c>
      <c r="J75" s="168">
        <f t="shared" si="25"/>
        <v>4743.79</v>
      </c>
      <c r="K75" s="153">
        <f>'SEQ Oct 2019'!BB53</f>
        <v>0</v>
      </c>
      <c r="L75" s="153">
        <f>'SEQ Oct 2019'!BC53</f>
        <v>0</v>
      </c>
      <c r="M75" s="153">
        <f>'SEQ Oct 2019'!BD53</f>
        <v>0</v>
      </c>
      <c r="N75" s="153">
        <f>'SEQ Oct 2019'!BE53</f>
        <v>0</v>
      </c>
      <c r="O75" s="154" t="str">
        <f t="shared" si="32"/>
        <v>No discount</v>
      </c>
      <c r="P75" s="227" t="str">
        <f t="shared" si="33"/>
        <v>Exclusive</v>
      </c>
      <c r="Q75" s="238">
        <f t="shared" si="28"/>
        <v>4312.5363636363636</v>
      </c>
      <c r="R75" s="238">
        <f t="shared" si="29"/>
        <v>4312.5363636363636</v>
      </c>
      <c r="S75" s="168">
        <f t="shared" si="30"/>
        <v>4743.79</v>
      </c>
      <c r="T75" s="168">
        <f t="shared" si="31"/>
        <v>4743.79</v>
      </c>
      <c r="U75" s="170">
        <f>'SEQ Oct 2019'!BL53</f>
        <v>0</v>
      </c>
      <c r="V75" s="165">
        <f>'SEQ Oct 2019'!BM53</f>
        <v>0</v>
      </c>
      <c r="W75" s="207"/>
      <c r="X75" s="207"/>
      <c r="Y75" s="207"/>
      <c r="Z75" s="207"/>
      <c r="AA75" s="207"/>
      <c r="AB75" s="207"/>
      <c r="AC75" s="207"/>
      <c r="AD75" s="207"/>
      <c r="AE75" s="207"/>
      <c r="AF75" s="207"/>
      <c r="AG75" s="207"/>
      <c r="AH75" s="207"/>
      <c r="AI75" s="207"/>
      <c r="AJ75" s="207"/>
      <c r="AK75" s="207"/>
      <c r="AL75" s="207"/>
      <c r="AM75" s="207"/>
      <c r="AN75" s="207"/>
      <c r="AO75" s="207"/>
      <c r="AP75" s="207"/>
      <c r="AQ75" s="207"/>
      <c r="AR75" s="207"/>
      <c r="AS75" s="207"/>
      <c r="AT75" s="207"/>
      <c r="AU75" s="207"/>
      <c r="AV75" s="207"/>
      <c r="AW75" s="207"/>
      <c r="AX75" s="207"/>
      <c r="AY75" s="207"/>
    </row>
    <row r="76" spans="1:51" x14ac:dyDescent="0.15">
      <c r="W76" s="207"/>
      <c r="X76" s="207"/>
      <c r="Y76" s="207"/>
      <c r="Z76" s="207"/>
      <c r="AA76" s="207"/>
      <c r="AB76" s="207"/>
      <c r="AC76" s="207"/>
      <c r="AD76" s="207"/>
      <c r="AE76" s="207"/>
      <c r="AF76" s="207"/>
      <c r="AG76" s="207"/>
      <c r="AH76" s="207"/>
      <c r="AI76" s="207"/>
      <c r="AJ76" s="207"/>
      <c r="AK76" s="207"/>
      <c r="AL76" s="207"/>
      <c r="AM76" s="207"/>
      <c r="AN76" s="207"/>
      <c r="AO76" s="207"/>
      <c r="AP76" s="207"/>
      <c r="AQ76" s="207"/>
      <c r="AR76" s="207"/>
      <c r="AS76" s="207"/>
      <c r="AT76" s="207"/>
      <c r="AU76" s="207"/>
      <c r="AV76" s="207"/>
      <c r="AW76" s="207"/>
      <c r="AX76" s="207"/>
      <c r="AY76" s="207"/>
    </row>
    <row r="77" spans="1:51" x14ac:dyDescent="0.15">
      <c r="W77" s="207"/>
      <c r="X77" s="207"/>
      <c r="Y77" s="207"/>
      <c r="Z77" s="207"/>
      <c r="AA77" s="207"/>
      <c r="AB77" s="207"/>
      <c r="AC77" s="207"/>
      <c r="AD77" s="207"/>
      <c r="AE77" s="207"/>
      <c r="AF77" s="207"/>
      <c r="AG77" s="207"/>
      <c r="AH77" s="207"/>
      <c r="AI77" s="207"/>
      <c r="AJ77" s="207"/>
      <c r="AK77" s="207"/>
      <c r="AL77" s="207"/>
      <c r="AM77" s="207"/>
      <c r="AN77" s="207"/>
      <c r="AO77" s="207"/>
      <c r="AP77" s="207"/>
      <c r="AQ77" s="207"/>
      <c r="AR77" s="207"/>
      <c r="AS77" s="207"/>
      <c r="AT77" s="207"/>
      <c r="AU77" s="207"/>
      <c r="AV77" s="207"/>
      <c r="AW77" s="207"/>
      <c r="AX77" s="207"/>
      <c r="AY77" s="207"/>
    </row>
    <row r="78" spans="1:51" x14ac:dyDescent="0.15">
      <c r="W78" s="207"/>
      <c r="X78" s="207"/>
      <c r="Y78" s="207"/>
      <c r="Z78" s="207"/>
      <c r="AA78" s="207"/>
      <c r="AB78" s="207"/>
      <c r="AC78" s="207"/>
      <c r="AD78" s="207"/>
      <c r="AE78" s="207"/>
      <c r="AF78" s="207"/>
      <c r="AG78" s="207"/>
      <c r="AH78" s="207"/>
      <c r="AI78" s="207"/>
      <c r="AJ78" s="207"/>
      <c r="AK78" s="207"/>
      <c r="AL78" s="207"/>
      <c r="AM78" s="207"/>
      <c r="AN78" s="207"/>
      <c r="AO78" s="207"/>
      <c r="AP78" s="207"/>
      <c r="AQ78" s="207"/>
      <c r="AR78" s="207"/>
      <c r="AS78" s="207"/>
      <c r="AT78" s="207"/>
      <c r="AU78" s="207"/>
      <c r="AV78" s="207"/>
      <c r="AW78" s="207"/>
      <c r="AX78" s="207"/>
      <c r="AY78" s="207"/>
    </row>
    <row r="79" spans="1:51" x14ac:dyDescent="0.15">
      <c r="W79" s="207"/>
      <c r="X79" s="207"/>
      <c r="Y79" s="207"/>
      <c r="Z79" s="207"/>
      <c r="AA79" s="207"/>
      <c r="AB79" s="207"/>
      <c r="AC79" s="207"/>
      <c r="AD79" s="207"/>
      <c r="AE79" s="207"/>
      <c r="AF79" s="207"/>
      <c r="AG79" s="207"/>
      <c r="AH79" s="207"/>
      <c r="AI79" s="207"/>
      <c r="AJ79" s="207"/>
      <c r="AK79" s="207"/>
      <c r="AL79" s="207"/>
      <c r="AM79" s="207"/>
      <c r="AN79" s="207"/>
      <c r="AO79" s="207"/>
      <c r="AP79" s="207"/>
      <c r="AQ79" s="207"/>
      <c r="AR79" s="207"/>
      <c r="AS79" s="207"/>
      <c r="AT79" s="207"/>
      <c r="AU79" s="207"/>
      <c r="AV79" s="207"/>
      <c r="AW79" s="207"/>
      <c r="AX79" s="207"/>
      <c r="AY79" s="207"/>
    </row>
    <row r="80" spans="1:51" x14ac:dyDescent="0.15">
      <c r="W80" s="207"/>
      <c r="X80" s="207"/>
      <c r="Y80" s="207"/>
      <c r="Z80" s="207"/>
      <c r="AA80" s="207"/>
      <c r="AB80" s="207"/>
      <c r="AC80" s="207"/>
      <c r="AD80" s="207"/>
      <c r="AE80" s="207"/>
      <c r="AF80" s="207"/>
      <c r="AG80" s="207"/>
      <c r="AH80" s="207"/>
      <c r="AI80" s="207"/>
      <c r="AJ80" s="207"/>
      <c r="AK80" s="207"/>
      <c r="AL80" s="207"/>
      <c r="AM80" s="207"/>
      <c r="AN80" s="207"/>
      <c r="AO80" s="207"/>
      <c r="AP80" s="207"/>
      <c r="AQ80" s="207"/>
      <c r="AR80" s="207"/>
      <c r="AS80" s="207"/>
      <c r="AT80" s="207"/>
      <c r="AU80" s="207"/>
      <c r="AV80" s="207"/>
      <c r="AW80" s="207"/>
      <c r="AX80" s="207"/>
      <c r="AY80" s="207"/>
    </row>
    <row r="81" spans="23:51" x14ac:dyDescent="0.15">
      <c r="W81" s="207"/>
      <c r="X81" s="207"/>
      <c r="Y81" s="207"/>
      <c r="Z81" s="207"/>
      <c r="AA81" s="207"/>
      <c r="AB81" s="207"/>
      <c r="AC81" s="207"/>
      <c r="AD81" s="207"/>
      <c r="AE81" s="207"/>
      <c r="AF81" s="207"/>
      <c r="AG81" s="207"/>
      <c r="AH81" s="207"/>
      <c r="AI81" s="207"/>
      <c r="AJ81" s="207"/>
      <c r="AK81" s="207"/>
      <c r="AL81" s="207"/>
      <c r="AM81" s="207"/>
      <c r="AN81" s="207"/>
      <c r="AO81" s="207"/>
      <c r="AP81" s="207"/>
      <c r="AQ81" s="207"/>
      <c r="AR81" s="207"/>
      <c r="AS81" s="207"/>
      <c r="AT81" s="207"/>
      <c r="AU81" s="207"/>
      <c r="AV81" s="207"/>
      <c r="AW81" s="207"/>
      <c r="AX81" s="207"/>
      <c r="AY81" s="207"/>
    </row>
    <row r="82" spans="23:51" x14ac:dyDescent="0.15">
      <c r="W82" s="207"/>
      <c r="X82" s="207"/>
      <c r="Y82" s="207"/>
      <c r="Z82" s="207"/>
      <c r="AA82" s="207"/>
      <c r="AB82" s="207"/>
      <c r="AC82" s="207"/>
      <c r="AD82" s="207"/>
      <c r="AE82" s="207"/>
      <c r="AF82" s="207"/>
      <c r="AG82" s="207"/>
      <c r="AH82" s="207"/>
      <c r="AI82" s="207"/>
      <c r="AJ82" s="207"/>
      <c r="AK82" s="207"/>
      <c r="AL82" s="207"/>
      <c r="AM82" s="207"/>
      <c r="AN82" s="207"/>
      <c r="AO82" s="207"/>
      <c r="AP82" s="207"/>
      <c r="AQ82" s="207"/>
      <c r="AR82" s="207"/>
      <c r="AS82" s="207"/>
      <c r="AT82" s="207"/>
      <c r="AU82" s="207"/>
      <c r="AV82" s="207"/>
      <c r="AW82" s="207"/>
      <c r="AX82" s="207"/>
      <c r="AY82" s="207"/>
    </row>
    <row r="83" spans="23:51" x14ac:dyDescent="0.15">
      <c r="W83" s="207"/>
      <c r="X83" s="207"/>
      <c r="Y83" s="207"/>
      <c r="Z83" s="207"/>
      <c r="AA83" s="207"/>
      <c r="AB83" s="207"/>
      <c r="AC83" s="207"/>
      <c r="AD83" s="207"/>
      <c r="AE83" s="207"/>
      <c r="AF83" s="207"/>
      <c r="AG83" s="207"/>
      <c r="AH83" s="207"/>
      <c r="AI83" s="207"/>
      <c r="AJ83" s="207"/>
      <c r="AK83" s="207"/>
      <c r="AL83" s="207"/>
      <c r="AM83" s="207"/>
      <c r="AN83" s="207"/>
      <c r="AO83" s="207"/>
      <c r="AP83" s="207"/>
      <c r="AQ83" s="207"/>
      <c r="AR83" s="207"/>
      <c r="AS83" s="207"/>
      <c r="AT83" s="207"/>
      <c r="AU83" s="207"/>
      <c r="AV83" s="207"/>
      <c r="AW83" s="207"/>
      <c r="AX83" s="207"/>
      <c r="AY83" s="207"/>
    </row>
    <row r="84" spans="23:51" x14ac:dyDescent="0.15">
      <c r="W84" s="207"/>
      <c r="X84" s="207"/>
      <c r="Y84" s="207"/>
      <c r="Z84" s="207"/>
      <c r="AA84" s="207"/>
      <c r="AB84" s="207"/>
      <c r="AC84" s="207"/>
      <c r="AD84" s="207"/>
      <c r="AE84" s="207"/>
      <c r="AF84" s="207"/>
      <c r="AG84" s="207"/>
      <c r="AH84" s="207"/>
      <c r="AI84" s="207"/>
      <c r="AJ84" s="207"/>
      <c r="AK84" s="207"/>
      <c r="AL84" s="207"/>
      <c r="AM84" s="207"/>
      <c r="AN84" s="207"/>
      <c r="AO84" s="207"/>
      <c r="AP84" s="207"/>
      <c r="AQ84" s="207"/>
      <c r="AR84" s="207"/>
      <c r="AS84" s="207"/>
      <c r="AT84" s="207"/>
      <c r="AU84" s="207"/>
      <c r="AV84" s="207"/>
      <c r="AW84" s="207"/>
      <c r="AX84" s="207"/>
      <c r="AY84" s="207"/>
    </row>
    <row r="85" spans="23:51" x14ac:dyDescent="0.15">
      <c r="W85" s="207"/>
      <c r="X85" s="207"/>
      <c r="Y85" s="207"/>
      <c r="Z85" s="207"/>
      <c r="AA85" s="207"/>
      <c r="AB85" s="207"/>
      <c r="AC85" s="207"/>
      <c r="AD85" s="207"/>
      <c r="AE85" s="207"/>
      <c r="AF85" s="207"/>
      <c r="AG85" s="207"/>
      <c r="AH85" s="207"/>
      <c r="AI85" s="207"/>
      <c r="AJ85" s="207"/>
      <c r="AK85" s="207"/>
      <c r="AL85" s="207"/>
      <c r="AM85" s="207"/>
      <c r="AN85" s="207"/>
      <c r="AO85" s="207"/>
      <c r="AP85" s="207"/>
      <c r="AQ85" s="207"/>
      <c r="AR85" s="207"/>
      <c r="AS85" s="207"/>
      <c r="AT85" s="207"/>
      <c r="AU85" s="207"/>
      <c r="AV85" s="207"/>
      <c r="AW85" s="207"/>
      <c r="AX85" s="207"/>
      <c r="AY85" s="207"/>
    </row>
    <row r="86" spans="23:51" x14ac:dyDescent="0.15">
      <c r="W86" s="207"/>
      <c r="X86" s="207"/>
      <c r="Y86" s="207"/>
      <c r="Z86" s="207"/>
      <c r="AA86" s="207"/>
      <c r="AB86" s="207"/>
      <c r="AC86" s="207"/>
      <c r="AD86" s="207"/>
      <c r="AE86" s="207"/>
      <c r="AF86" s="207"/>
      <c r="AG86" s="207"/>
      <c r="AH86" s="207"/>
      <c r="AI86" s="207"/>
      <c r="AJ86" s="207"/>
      <c r="AK86" s="207"/>
      <c r="AL86" s="207"/>
      <c r="AM86" s="207"/>
      <c r="AN86" s="207"/>
      <c r="AO86" s="207"/>
      <c r="AP86" s="207"/>
      <c r="AQ86" s="207"/>
      <c r="AR86" s="207"/>
      <c r="AS86" s="207"/>
      <c r="AT86" s="207"/>
      <c r="AU86" s="207"/>
      <c r="AV86" s="207"/>
      <c r="AW86" s="207"/>
      <c r="AX86" s="207"/>
      <c r="AY86" s="207"/>
    </row>
    <row r="87" spans="23:51" x14ac:dyDescent="0.15">
      <c r="W87" s="207"/>
      <c r="X87" s="207"/>
      <c r="Y87" s="207"/>
      <c r="Z87" s="207"/>
      <c r="AA87" s="207"/>
      <c r="AB87" s="207"/>
      <c r="AC87" s="207"/>
      <c r="AD87" s="207"/>
      <c r="AE87" s="207"/>
      <c r="AF87" s="207"/>
      <c r="AG87" s="207"/>
      <c r="AH87" s="207"/>
      <c r="AI87" s="207"/>
      <c r="AJ87" s="207"/>
      <c r="AK87" s="207"/>
      <c r="AL87" s="207"/>
      <c r="AM87" s="207"/>
      <c r="AN87" s="207"/>
      <c r="AO87" s="207"/>
      <c r="AP87" s="207"/>
      <c r="AQ87" s="207"/>
      <c r="AR87" s="207"/>
      <c r="AS87" s="207"/>
      <c r="AT87" s="207"/>
      <c r="AU87" s="207"/>
      <c r="AV87" s="207"/>
      <c r="AW87" s="207"/>
      <c r="AX87" s="207"/>
      <c r="AY87" s="207"/>
    </row>
    <row r="88" spans="23:51" x14ac:dyDescent="0.15">
      <c r="W88" s="207"/>
      <c r="X88" s="207"/>
      <c r="Y88" s="207"/>
      <c r="Z88" s="207"/>
      <c r="AA88" s="207"/>
      <c r="AB88" s="207"/>
      <c r="AC88" s="207"/>
      <c r="AD88" s="207"/>
      <c r="AE88" s="207"/>
      <c r="AF88" s="207"/>
      <c r="AG88" s="207"/>
      <c r="AH88" s="207"/>
      <c r="AI88" s="207"/>
      <c r="AJ88" s="207"/>
      <c r="AK88" s="207"/>
      <c r="AL88" s="207"/>
      <c r="AM88" s="207"/>
      <c r="AN88" s="207"/>
      <c r="AO88" s="207"/>
      <c r="AP88" s="207"/>
      <c r="AQ88" s="207"/>
      <c r="AR88" s="207"/>
      <c r="AS88" s="207"/>
      <c r="AT88" s="207"/>
      <c r="AU88" s="207"/>
      <c r="AV88" s="207"/>
      <c r="AW88" s="207"/>
      <c r="AX88" s="207"/>
      <c r="AY88" s="207"/>
    </row>
    <row r="89" spans="23:51" x14ac:dyDescent="0.15">
      <c r="W89" s="207"/>
      <c r="X89" s="207"/>
      <c r="Y89" s="207"/>
      <c r="Z89" s="207"/>
      <c r="AA89" s="207"/>
      <c r="AB89" s="207"/>
      <c r="AC89" s="207"/>
      <c r="AD89" s="207"/>
      <c r="AE89" s="207"/>
      <c r="AF89" s="207"/>
      <c r="AG89" s="207"/>
      <c r="AH89" s="207"/>
      <c r="AI89" s="207"/>
      <c r="AJ89" s="207"/>
      <c r="AK89" s="207"/>
      <c r="AL89" s="207"/>
      <c r="AM89" s="207"/>
      <c r="AN89" s="207"/>
      <c r="AO89" s="207"/>
      <c r="AP89" s="207"/>
      <c r="AQ89" s="207"/>
      <c r="AR89" s="207"/>
      <c r="AS89" s="207"/>
      <c r="AT89" s="207"/>
      <c r="AU89" s="207"/>
      <c r="AV89" s="207"/>
      <c r="AW89" s="207"/>
      <c r="AX89" s="207"/>
      <c r="AY89" s="207"/>
    </row>
    <row r="90" spans="23:51" x14ac:dyDescent="0.15">
      <c r="W90" s="207"/>
      <c r="X90" s="207"/>
      <c r="Y90" s="207"/>
      <c r="Z90" s="207"/>
      <c r="AA90" s="207"/>
      <c r="AB90" s="207"/>
      <c r="AC90" s="207"/>
      <c r="AD90" s="207"/>
      <c r="AE90" s="207"/>
      <c r="AF90" s="207"/>
      <c r="AG90" s="207"/>
      <c r="AH90" s="207"/>
      <c r="AI90" s="207"/>
      <c r="AJ90" s="207"/>
      <c r="AK90" s="207"/>
      <c r="AL90" s="207"/>
      <c r="AM90" s="207"/>
      <c r="AN90" s="207"/>
      <c r="AO90" s="207"/>
      <c r="AP90" s="207"/>
      <c r="AQ90" s="207"/>
      <c r="AR90" s="207"/>
      <c r="AS90" s="207"/>
      <c r="AT90" s="207"/>
      <c r="AU90" s="207"/>
      <c r="AV90" s="207"/>
      <c r="AW90" s="207"/>
      <c r="AX90" s="207"/>
      <c r="AY90" s="207"/>
    </row>
    <row r="91" spans="23:51" x14ac:dyDescent="0.15">
      <c r="W91" s="207"/>
      <c r="X91" s="207"/>
      <c r="Y91" s="207"/>
      <c r="Z91" s="207"/>
      <c r="AA91" s="207"/>
      <c r="AB91" s="207"/>
      <c r="AC91" s="207"/>
      <c r="AD91" s="207"/>
      <c r="AE91" s="207"/>
      <c r="AF91" s="207"/>
      <c r="AG91" s="207"/>
      <c r="AH91" s="207"/>
      <c r="AI91" s="207"/>
      <c r="AJ91" s="207"/>
      <c r="AK91" s="207"/>
      <c r="AL91" s="207"/>
      <c r="AM91" s="207"/>
      <c r="AN91" s="207"/>
      <c r="AO91" s="207"/>
      <c r="AP91" s="207"/>
      <c r="AQ91" s="207"/>
      <c r="AR91" s="207"/>
      <c r="AS91" s="207"/>
      <c r="AT91" s="207"/>
      <c r="AU91" s="207"/>
      <c r="AV91" s="207"/>
      <c r="AW91" s="207"/>
      <c r="AX91" s="207"/>
      <c r="AY91" s="207"/>
    </row>
    <row r="92" spans="23:51" x14ac:dyDescent="0.15">
      <c r="W92" s="207"/>
      <c r="X92" s="207"/>
      <c r="Y92" s="207"/>
      <c r="Z92" s="207"/>
      <c r="AA92" s="207"/>
      <c r="AB92" s="207"/>
      <c r="AC92" s="207"/>
      <c r="AD92" s="207"/>
      <c r="AE92" s="207"/>
      <c r="AF92" s="207"/>
      <c r="AG92" s="207"/>
      <c r="AH92" s="207"/>
      <c r="AI92" s="207"/>
      <c r="AJ92" s="207"/>
      <c r="AK92" s="207"/>
      <c r="AL92" s="207"/>
      <c r="AM92" s="207"/>
      <c r="AN92" s="207"/>
      <c r="AO92" s="207"/>
      <c r="AP92" s="207"/>
      <c r="AQ92" s="207"/>
      <c r="AR92" s="207"/>
      <c r="AS92" s="207"/>
      <c r="AT92" s="207"/>
      <c r="AU92" s="207"/>
      <c r="AV92" s="207"/>
      <c r="AW92" s="207"/>
      <c r="AX92" s="207"/>
      <c r="AY92" s="207"/>
    </row>
    <row r="93" spans="23:51" x14ac:dyDescent="0.15">
      <c r="W93" s="207"/>
      <c r="X93" s="207"/>
      <c r="Y93" s="207"/>
      <c r="Z93" s="207"/>
      <c r="AA93" s="207"/>
      <c r="AB93" s="207"/>
      <c r="AC93" s="207"/>
      <c r="AD93" s="207"/>
      <c r="AE93" s="207"/>
      <c r="AF93" s="207"/>
      <c r="AG93" s="207"/>
      <c r="AH93" s="207"/>
      <c r="AI93" s="207"/>
      <c r="AJ93" s="207"/>
      <c r="AK93" s="207"/>
      <c r="AL93" s="207"/>
      <c r="AM93" s="207"/>
      <c r="AN93" s="207"/>
      <c r="AO93" s="207"/>
      <c r="AP93" s="207"/>
      <c r="AQ93" s="207"/>
      <c r="AR93" s="207"/>
      <c r="AS93" s="207"/>
      <c r="AT93" s="207"/>
      <c r="AU93" s="207"/>
      <c r="AV93" s="207"/>
      <c r="AW93" s="207"/>
      <c r="AX93" s="207"/>
      <c r="AY93" s="207"/>
    </row>
    <row r="94" spans="23:51" x14ac:dyDescent="0.15">
      <c r="W94" s="207"/>
      <c r="X94" s="207"/>
      <c r="Y94" s="207"/>
      <c r="Z94" s="207"/>
      <c r="AA94" s="207"/>
      <c r="AB94" s="207"/>
      <c r="AC94" s="207"/>
      <c r="AD94" s="207"/>
      <c r="AE94" s="207"/>
      <c r="AF94" s="207"/>
      <c r="AG94" s="207"/>
      <c r="AH94" s="207"/>
      <c r="AI94" s="207"/>
      <c r="AJ94" s="207"/>
      <c r="AK94" s="207"/>
      <c r="AL94" s="207"/>
      <c r="AM94" s="207"/>
      <c r="AN94" s="207"/>
      <c r="AO94" s="207"/>
      <c r="AP94" s="207"/>
      <c r="AQ94" s="207"/>
      <c r="AR94" s="207"/>
      <c r="AS94" s="207"/>
      <c r="AT94" s="207"/>
      <c r="AU94" s="207"/>
      <c r="AV94" s="207"/>
      <c r="AW94" s="207"/>
      <c r="AX94" s="207"/>
      <c r="AY94" s="207"/>
    </row>
    <row r="95" spans="23:51" x14ac:dyDescent="0.15">
      <c r="W95" s="207"/>
      <c r="X95" s="207"/>
      <c r="Y95" s="207"/>
      <c r="Z95" s="207"/>
      <c r="AA95" s="207"/>
      <c r="AB95" s="207"/>
      <c r="AC95" s="207"/>
      <c r="AD95" s="207"/>
      <c r="AE95" s="207"/>
      <c r="AF95" s="207"/>
      <c r="AG95" s="207"/>
      <c r="AH95" s="207"/>
      <c r="AI95" s="207"/>
      <c r="AJ95" s="207"/>
      <c r="AK95" s="207"/>
      <c r="AL95" s="207"/>
      <c r="AM95" s="207"/>
      <c r="AN95" s="207"/>
      <c r="AO95" s="207"/>
      <c r="AP95" s="207"/>
      <c r="AQ95" s="207"/>
      <c r="AR95" s="207"/>
      <c r="AS95" s="207"/>
      <c r="AT95" s="207"/>
      <c r="AU95" s="207"/>
      <c r="AV95" s="207"/>
      <c r="AW95" s="207"/>
      <c r="AX95" s="207"/>
      <c r="AY95" s="207"/>
    </row>
    <row r="96" spans="23:51" x14ac:dyDescent="0.15">
      <c r="W96" s="207"/>
      <c r="X96" s="207"/>
      <c r="Y96" s="207"/>
      <c r="Z96" s="207"/>
      <c r="AA96" s="207"/>
      <c r="AB96" s="207"/>
      <c r="AC96" s="207"/>
      <c r="AD96" s="207"/>
      <c r="AE96" s="207"/>
      <c r="AF96" s="207"/>
      <c r="AG96" s="207"/>
      <c r="AH96" s="207"/>
      <c r="AI96" s="207"/>
      <c r="AJ96" s="207"/>
      <c r="AK96" s="207"/>
      <c r="AL96" s="207"/>
      <c r="AM96" s="207"/>
      <c r="AN96" s="207"/>
      <c r="AO96" s="207"/>
      <c r="AP96" s="207"/>
      <c r="AQ96" s="207"/>
      <c r="AR96" s="207"/>
      <c r="AS96" s="207"/>
      <c r="AT96" s="207"/>
      <c r="AU96" s="207"/>
      <c r="AV96" s="207"/>
      <c r="AW96" s="207"/>
      <c r="AX96" s="207"/>
      <c r="AY96" s="207"/>
    </row>
    <row r="97" spans="23:51" x14ac:dyDescent="0.15">
      <c r="W97" s="207"/>
      <c r="X97" s="207"/>
      <c r="Y97" s="207"/>
      <c r="Z97" s="207"/>
      <c r="AA97" s="207"/>
      <c r="AB97" s="207"/>
      <c r="AC97" s="207"/>
      <c r="AD97" s="207"/>
      <c r="AE97" s="207"/>
      <c r="AF97" s="207"/>
      <c r="AG97" s="207"/>
      <c r="AH97" s="207"/>
      <c r="AI97" s="207"/>
      <c r="AJ97" s="207"/>
      <c r="AK97" s="207"/>
      <c r="AL97" s="207"/>
      <c r="AM97" s="207"/>
      <c r="AN97" s="207"/>
      <c r="AO97" s="207"/>
      <c r="AP97" s="207"/>
      <c r="AQ97" s="207"/>
      <c r="AR97" s="207"/>
      <c r="AS97" s="207"/>
      <c r="AT97" s="207"/>
      <c r="AU97" s="207"/>
      <c r="AV97" s="207"/>
      <c r="AW97" s="207"/>
      <c r="AX97" s="207"/>
      <c r="AY97" s="207"/>
    </row>
    <row r="98" spans="23:51" x14ac:dyDescent="0.15">
      <c r="W98" s="207"/>
      <c r="X98" s="207"/>
      <c r="Y98" s="207"/>
      <c r="Z98" s="207"/>
      <c r="AA98" s="207"/>
      <c r="AB98" s="207"/>
      <c r="AC98" s="207"/>
      <c r="AD98" s="207"/>
      <c r="AE98" s="207"/>
      <c r="AF98" s="207"/>
      <c r="AG98" s="207"/>
      <c r="AH98" s="207"/>
      <c r="AI98" s="207"/>
      <c r="AJ98" s="207"/>
      <c r="AK98" s="207"/>
      <c r="AL98" s="207"/>
      <c r="AM98" s="207"/>
      <c r="AN98" s="207"/>
      <c r="AO98" s="207"/>
      <c r="AP98" s="207"/>
      <c r="AQ98" s="207"/>
      <c r="AR98" s="207"/>
      <c r="AS98" s="207"/>
      <c r="AT98" s="207"/>
      <c r="AU98" s="207"/>
      <c r="AV98" s="207"/>
      <c r="AW98" s="207"/>
      <c r="AX98" s="207"/>
      <c r="AY98" s="207"/>
    </row>
    <row r="99" spans="23:51" x14ac:dyDescent="0.15">
      <c r="W99" s="207"/>
      <c r="X99" s="207"/>
      <c r="Y99" s="207"/>
      <c r="Z99" s="207"/>
      <c r="AA99" s="207"/>
      <c r="AB99" s="207"/>
      <c r="AC99" s="207"/>
      <c r="AD99" s="207"/>
      <c r="AE99" s="207"/>
      <c r="AF99" s="207"/>
      <c r="AG99" s="207"/>
      <c r="AH99" s="207"/>
      <c r="AI99" s="207"/>
      <c r="AJ99" s="207"/>
      <c r="AK99" s="207"/>
      <c r="AL99" s="207"/>
      <c r="AM99" s="207"/>
      <c r="AN99" s="207"/>
      <c r="AO99" s="207"/>
      <c r="AP99" s="207"/>
      <c r="AQ99" s="207"/>
      <c r="AR99" s="207"/>
      <c r="AS99" s="207"/>
      <c r="AT99" s="207"/>
      <c r="AU99" s="207"/>
      <c r="AV99" s="207"/>
      <c r="AW99" s="207"/>
      <c r="AX99" s="207"/>
      <c r="AY99" s="207"/>
    </row>
    <row r="100" spans="23:51" x14ac:dyDescent="0.15">
      <c r="W100" s="207"/>
      <c r="X100" s="207"/>
      <c r="Y100" s="207"/>
      <c r="Z100" s="207"/>
      <c r="AA100" s="207"/>
      <c r="AB100" s="207"/>
      <c r="AC100" s="207"/>
      <c r="AD100" s="207"/>
      <c r="AE100" s="207"/>
      <c r="AF100" s="207"/>
      <c r="AG100" s="207"/>
      <c r="AH100" s="207"/>
      <c r="AI100" s="207"/>
      <c r="AJ100" s="207"/>
      <c r="AK100" s="207"/>
      <c r="AL100" s="207"/>
      <c r="AM100" s="207"/>
      <c r="AN100" s="207"/>
      <c r="AO100" s="207"/>
      <c r="AP100" s="207"/>
      <c r="AQ100" s="207"/>
      <c r="AR100" s="207"/>
      <c r="AS100" s="207"/>
      <c r="AT100" s="207"/>
      <c r="AU100" s="207"/>
      <c r="AV100" s="207"/>
      <c r="AW100" s="207"/>
      <c r="AX100" s="207"/>
      <c r="AY100" s="207"/>
    </row>
    <row r="101" spans="23:51" x14ac:dyDescent="0.15">
      <c r="W101" s="207"/>
      <c r="X101" s="207"/>
      <c r="Y101" s="207"/>
      <c r="Z101" s="207"/>
      <c r="AA101" s="207"/>
      <c r="AB101" s="207"/>
      <c r="AC101" s="207"/>
      <c r="AD101" s="207"/>
      <c r="AE101" s="207"/>
      <c r="AF101" s="207"/>
      <c r="AG101" s="207"/>
      <c r="AH101" s="207"/>
      <c r="AI101" s="207"/>
      <c r="AJ101" s="207"/>
      <c r="AK101" s="207"/>
      <c r="AL101" s="207"/>
      <c r="AM101" s="207"/>
      <c r="AN101" s="207"/>
      <c r="AO101" s="207"/>
      <c r="AP101" s="207"/>
      <c r="AQ101" s="207"/>
      <c r="AR101" s="207"/>
      <c r="AS101" s="207"/>
      <c r="AT101" s="207"/>
      <c r="AU101" s="207"/>
      <c r="AV101" s="207"/>
      <c r="AW101" s="207"/>
      <c r="AX101" s="207"/>
      <c r="AY101" s="207"/>
    </row>
    <row r="102" spans="23:51" x14ac:dyDescent="0.15">
      <c r="W102" s="207"/>
      <c r="X102" s="207"/>
      <c r="Y102" s="207"/>
      <c r="Z102" s="207"/>
      <c r="AA102" s="207"/>
      <c r="AB102" s="207"/>
      <c r="AC102" s="207"/>
      <c r="AD102" s="207"/>
      <c r="AE102" s="207"/>
      <c r="AF102" s="207"/>
      <c r="AG102" s="207"/>
      <c r="AH102" s="207"/>
      <c r="AI102" s="207"/>
      <c r="AJ102" s="207"/>
      <c r="AK102" s="207"/>
      <c r="AL102" s="207"/>
      <c r="AM102" s="207"/>
      <c r="AN102" s="207"/>
      <c r="AO102" s="207"/>
      <c r="AP102" s="207"/>
      <c r="AQ102" s="207"/>
      <c r="AR102" s="207"/>
      <c r="AS102" s="207"/>
      <c r="AT102" s="207"/>
      <c r="AU102" s="207"/>
      <c r="AV102" s="207"/>
      <c r="AW102" s="207"/>
      <c r="AX102" s="207"/>
      <c r="AY102" s="207"/>
    </row>
    <row r="103" spans="23:51" x14ac:dyDescent="0.15">
      <c r="W103" s="207"/>
      <c r="X103" s="207"/>
      <c r="Y103" s="207"/>
      <c r="Z103" s="207"/>
      <c r="AA103" s="207"/>
      <c r="AB103" s="207"/>
      <c r="AC103" s="207"/>
      <c r="AD103" s="207"/>
      <c r="AE103" s="207"/>
      <c r="AF103" s="207"/>
      <c r="AG103" s="207"/>
      <c r="AH103" s="207"/>
      <c r="AI103" s="207"/>
      <c r="AJ103" s="207"/>
      <c r="AK103" s="207"/>
      <c r="AL103" s="207"/>
      <c r="AM103" s="207"/>
      <c r="AN103" s="207"/>
      <c r="AO103" s="207"/>
      <c r="AP103" s="207"/>
      <c r="AQ103" s="207"/>
      <c r="AR103" s="207"/>
      <c r="AS103" s="207"/>
      <c r="AT103" s="207"/>
      <c r="AU103" s="207"/>
      <c r="AV103" s="207"/>
      <c r="AW103" s="207"/>
      <c r="AX103" s="207"/>
      <c r="AY103" s="207"/>
    </row>
    <row r="104" spans="23:51" x14ac:dyDescent="0.15">
      <c r="W104" s="207"/>
      <c r="X104" s="207"/>
      <c r="Y104" s="207"/>
      <c r="Z104" s="207"/>
      <c r="AA104" s="207"/>
      <c r="AB104" s="207"/>
      <c r="AC104" s="207"/>
      <c r="AD104" s="207"/>
      <c r="AE104" s="207"/>
      <c r="AF104" s="207"/>
      <c r="AG104" s="207"/>
      <c r="AH104" s="207"/>
      <c r="AI104" s="207"/>
      <c r="AJ104" s="207"/>
      <c r="AK104" s="207"/>
      <c r="AL104" s="207"/>
      <c r="AM104" s="207"/>
      <c r="AN104" s="207"/>
      <c r="AO104" s="207"/>
      <c r="AP104" s="207"/>
      <c r="AQ104" s="207"/>
      <c r="AR104" s="207"/>
      <c r="AS104" s="207"/>
      <c r="AT104" s="207"/>
      <c r="AU104" s="207"/>
      <c r="AV104" s="207"/>
      <c r="AW104" s="207"/>
      <c r="AX104" s="207"/>
      <c r="AY104" s="207"/>
    </row>
    <row r="105" spans="23:51" x14ac:dyDescent="0.15"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  <c r="AM105" s="207"/>
      <c r="AN105" s="207"/>
      <c r="AO105" s="207"/>
      <c r="AP105" s="207"/>
      <c r="AQ105" s="207"/>
      <c r="AR105" s="207"/>
      <c r="AS105" s="207"/>
      <c r="AT105" s="207"/>
      <c r="AU105" s="207"/>
      <c r="AV105" s="207"/>
      <c r="AW105" s="207"/>
      <c r="AX105" s="207"/>
      <c r="AY105" s="207"/>
    </row>
    <row r="106" spans="23:51" x14ac:dyDescent="0.15"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  <c r="AM106" s="207"/>
      <c r="AN106" s="207"/>
      <c r="AO106" s="207"/>
      <c r="AP106" s="207"/>
      <c r="AQ106" s="207"/>
      <c r="AR106" s="207"/>
      <c r="AS106" s="207"/>
      <c r="AT106" s="207"/>
      <c r="AU106" s="207"/>
      <c r="AV106" s="207"/>
      <c r="AW106" s="207"/>
      <c r="AX106" s="207"/>
      <c r="AY106" s="207"/>
    </row>
    <row r="107" spans="23:51" x14ac:dyDescent="0.15"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  <c r="AM107" s="207"/>
      <c r="AN107" s="207"/>
      <c r="AO107" s="207"/>
      <c r="AP107" s="207"/>
      <c r="AQ107" s="207"/>
      <c r="AR107" s="207"/>
      <c r="AS107" s="207"/>
      <c r="AT107" s="207"/>
      <c r="AU107" s="207"/>
      <c r="AV107" s="207"/>
      <c r="AW107" s="207"/>
      <c r="AX107" s="207"/>
      <c r="AY107" s="207"/>
    </row>
    <row r="108" spans="23:51" x14ac:dyDescent="0.15"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  <c r="AM108" s="207"/>
      <c r="AN108" s="207"/>
      <c r="AO108" s="207"/>
      <c r="AP108" s="207"/>
      <c r="AQ108" s="207"/>
      <c r="AR108" s="207"/>
      <c r="AS108" s="207"/>
      <c r="AT108" s="207"/>
      <c r="AU108" s="207"/>
      <c r="AV108" s="207"/>
      <c r="AW108" s="207"/>
      <c r="AX108" s="207"/>
      <c r="AY108" s="207"/>
    </row>
    <row r="109" spans="23:51" x14ac:dyDescent="0.15"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  <c r="AM109" s="207"/>
      <c r="AN109" s="207"/>
      <c r="AO109" s="207"/>
      <c r="AP109" s="207"/>
      <c r="AQ109" s="207"/>
      <c r="AR109" s="207"/>
      <c r="AS109" s="207"/>
      <c r="AT109" s="207"/>
      <c r="AU109" s="207"/>
      <c r="AV109" s="207"/>
      <c r="AW109" s="207"/>
      <c r="AX109" s="207"/>
      <c r="AY109" s="207"/>
    </row>
    <row r="110" spans="23:51" x14ac:dyDescent="0.15"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  <c r="AM110" s="207"/>
      <c r="AN110" s="207"/>
      <c r="AO110" s="207"/>
      <c r="AP110" s="207"/>
      <c r="AQ110" s="207"/>
      <c r="AR110" s="207"/>
      <c r="AS110" s="207"/>
      <c r="AT110" s="207"/>
      <c r="AU110" s="207"/>
      <c r="AV110" s="207"/>
      <c r="AW110" s="207"/>
      <c r="AX110" s="207"/>
      <c r="AY110" s="207"/>
    </row>
    <row r="111" spans="23:51" x14ac:dyDescent="0.15"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  <c r="AM111" s="207"/>
      <c r="AN111" s="207"/>
      <c r="AO111" s="207"/>
      <c r="AP111" s="207"/>
      <c r="AQ111" s="207"/>
      <c r="AR111" s="207"/>
      <c r="AS111" s="207"/>
      <c r="AT111" s="207"/>
      <c r="AU111" s="207"/>
      <c r="AV111" s="207"/>
      <c r="AW111" s="207"/>
      <c r="AX111" s="207"/>
      <c r="AY111" s="207"/>
    </row>
    <row r="112" spans="23:51" x14ac:dyDescent="0.15"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  <c r="AM112" s="207"/>
      <c r="AN112" s="207"/>
      <c r="AO112" s="207"/>
      <c r="AP112" s="207"/>
      <c r="AQ112" s="207"/>
      <c r="AR112" s="207"/>
      <c r="AS112" s="207"/>
      <c r="AT112" s="207"/>
      <c r="AU112" s="207"/>
      <c r="AV112" s="207"/>
      <c r="AW112" s="207"/>
      <c r="AX112" s="207"/>
      <c r="AY112" s="207"/>
    </row>
    <row r="113" spans="23:51" x14ac:dyDescent="0.15"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  <c r="AM113" s="207"/>
      <c r="AN113" s="207"/>
      <c r="AO113" s="207"/>
      <c r="AP113" s="207"/>
      <c r="AQ113" s="207"/>
      <c r="AR113" s="207"/>
      <c r="AS113" s="207"/>
      <c r="AT113" s="207"/>
      <c r="AU113" s="207"/>
      <c r="AV113" s="207"/>
      <c r="AW113" s="207"/>
      <c r="AX113" s="207"/>
      <c r="AY113" s="207"/>
    </row>
    <row r="114" spans="23:51" x14ac:dyDescent="0.15"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  <c r="AM114" s="207"/>
      <c r="AN114" s="207"/>
      <c r="AO114" s="207"/>
      <c r="AP114" s="207"/>
      <c r="AQ114" s="207"/>
      <c r="AR114" s="207"/>
      <c r="AS114" s="207"/>
      <c r="AT114" s="207"/>
      <c r="AU114" s="207"/>
      <c r="AV114" s="207"/>
      <c r="AW114" s="207"/>
      <c r="AX114" s="207"/>
      <c r="AY114" s="207"/>
    </row>
    <row r="115" spans="23:51" x14ac:dyDescent="0.15"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  <c r="AM115" s="207"/>
      <c r="AN115" s="207"/>
      <c r="AO115" s="207"/>
      <c r="AP115" s="207"/>
      <c r="AQ115" s="207"/>
      <c r="AR115" s="207"/>
      <c r="AS115" s="207"/>
      <c r="AT115" s="207"/>
      <c r="AU115" s="207"/>
      <c r="AV115" s="207"/>
      <c r="AW115" s="207"/>
      <c r="AX115" s="207"/>
      <c r="AY115" s="207"/>
    </row>
    <row r="116" spans="23:51" x14ac:dyDescent="0.15"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  <c r="AM116" s="207"/>
      <c r="AN116" s="207"/>
      <c r="AO116" s="207"/>
      <c r="AP116" s="207"/>
      <c r="AQ116" s="207"/>
      <c r="AR116" s="207"/>
      <c r="AS116" s="207"/>
      <c r="AT116" s="207"/>
      <c r="AU116" s="207"/>
      <c r="AV116" s="207"/>
      <c r="AW116" s="207"/>
      <c r="AX116" s="207"/>
      <c r="AY116" s="207"/>
    </row>
    <row r="117" spans="23:51" x14ac:dyDescent="0.15"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  <c r="AM117" s="207"/>
      <c r="AN117" s="207"/>
      <c r="AO117" s="207"/>
      <c r="AP117" s="207"/>
      <c r="AQ117" s="207"/>
      <c r="AR117" s="207"/>
      <c r="AS117" s="207"/>
      <c r="AT117" s="207"/>
      <c r="AU117" s="207"/>
      <c r="AV117" s="207"/>
      <c r="AW117" s="207"/>
      <c r="AX117" s="207"/>
      <c r="AY117" s="207"/>
    </row>
    <row r="118" spans="23:51" x14ac:dyDescent="0.15"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  <c r="AM118" s="207"/>
      <c r="AN118" s="207"/>
      <c r="AO118" s="207"/>
      <c r="AP118" s="207"/>
      <c r="AQ118" s="207"/>
      <c r="AR118" s="207"/>
      <c r="AS118" s="207"/>
      <c r="AT118" s="207"/>
      <c r="AU118" s="207"/>
      <c r="AV118" s="207"/>
      <c r="AW118" s="207"/>
      <c r="AX118" s="207"/>
      <c r="AY118" s="207"/>
    </row>
    <row r="119" spans="23:51" x14ac:dyDescent="0.15"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  <c r="AM119" s="207"/>
      <c r="AN119" s="207"/>
      <c r="AO119" s="207"/>
      <c r="AP119" s="207"/>
      <c r="AQ119" s="207"/>
      <c r="AR119" s="207"/>
      <c r="AS119" s="207"/>
      <c r="AT119" s="207"/>
      <c r="AU119" s="207"/>
      <c r="AV119" s="207"/>
      <c r="AW119" s="207"/>
      <c r="AX119" s="207"/>
      <c r="AY119" s="207"/>
    </row>
    <row r="120" spans="23:51" x14ac:dyDescent="0.15"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  <c r="AM120" s="207"/>
      <c r="AN120" s="207"/>
      <c r="AO120" s="207"/>
      <c r="AP120" s="207"/>
      <c r="AQ120" s="207"/>
      <c r="AR120" s="207"/>
      <c r="AS120" s="207"/>
      <c r="AT120" s="207"/>
      <c r="AU120" s="207"/>
      <c r="AV120" s="207"/>
      <c r="AW120" s="207"/>
      <c r="AX120" s="207"/>
      <c r="AY120" s="207"/>
    </row>
    <row r="121" spans="23:51" x14ac:dyDescent="0.15"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  <c r="AM121" s="207"/>
      <c r="AN121" s="207"/>
      <c r="AO121" s="207"/>
      <c r="AP121" s="207"/>
      <c r="AQ121" s="207"/>
      <c r="AR121" s="207"/>
      <c r="AS121" s="207"/>
      <c r="AT121" s="207"/>
      <c r="AU121" s="207"/>
      <c r="AV121" s="207"/>
      <c r="AW121" s="207"/>
      <c r="AX121" s="207"/>
      <c r="AY121" s="207"/>
    </row>
    <row r="122" spans="23:51" x14ac:dyDescent="0.15"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  <c r="AM122" s="207"/>
      <c r="AN122" s="207"/>
      <c r="AO122" s="207"/>
      <c r="AP122" s="207"/>
      <c r="AQ122" s="207"/>
      <c r="AR122" s="207"/>
      <c r="AS122" s="207"/>
      <c r="AT122" s="207"/>
      <c r="AU122" s="207"/>
      <c r="AV122" s="207"/>
      <c r="AW122" s="207"/>
      <c r="AX122" s="207"/>
      <c r="AY122" s="207"/>
    </row>
    <row r="123" spans="23:51" x14ac:dyDescent="0.15"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  <c r="AM123" s="207"/>
      <c r="AN123" s="207"/>
      <c r="AO123" s="207"/>
      <c r="AP123" s="207"/>
      <c r="AQ123" s="207"/>
      <c r="AR123" s="207"/>
      <c r="AS123" s="207"/>
      <c r="AT123" s="207"/>
      <c r="AU123" s="207"/>
      <c r="AV123" s="207"/>
      <c r="AW123" s="207"/>
      <c r="AX123" s="207"/>
      <c r="AY123" s="207"/>
    </row>
    <row r="124" spans="23:51" x14ac:dyDescent="0.15"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  <c r="AM124" s="207"/>
      <c r="AN124" s="207"/>
      <c r="AO124" s="207"/>
      <c r="AP124" s="207"/>
      <c r="AQ124" s="207"/>
      <c r="AR124" s="207"/>
      <c r="AS124" s="207"/>
      <c r="AT124" s="207"/>
      <c r="AU124" s="207"/>
      <c r="AV124" s="207"/>
      <c r="AW124" s="207"/>
      <c r="AX124" s="207"/>
      <c r="AY124" s="207"/>
    </row>
    <row r="125" spans="23:51" x14ac:dyDescent="0.15"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  <c r="AM125" s="207"/>
      <c r="AN125" s="207"/>
      <c r="AO125" s="207"/>
      <c r="AP125" s="207"/>
      <c r="AQ125" s="207"/>
      <c r="AR125" s="207"/>
      <c r="AS125" s="207"/>
      <c r="AT125" s="207"/>
      <c r="AU125" s="207"/>
      <c r="AV125" s="207"/>
      <c r="AW125" s="207"/>
      <c r="AX125" s="207"/>
      <c r="AY125" s="207"/>
    </row>
    <row r="126" spans="23:51" x14ac:dyDescent="0.15"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  <c r="AM126" s="207"/>
      <c r="AN126" s="207"/>
      <c r="AO126" s="207"/>
      <c r="AP126" s="207"/>
      <c r="AQ126" s="207"/>
      <c r="AR126" s="207"/>
      <c r="AS126" s="207"/>
      <c r="AT126" s="207"/>
      <c r="AU126" s="207"/>
      <c r="AV126" s="207"/>
      <c r="AW126" s="207"/>
      <c r="AX126" s="207"/>
      <c r="AY126" s="207"/>
    </row>
    <row r="127" spans="23:51" x14ac:dyDescent="0.15"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  <c r="AM127" s="207"/>
      <c r="AN127" s="207"/>
      <c r="AO127" s="207"/>
      <c r="AP127" s="207"/>
      <c r="AQ127" s="207"/>
      <c r="AR127" s="207"/>
      <c r="AS127" s="207"/>
      <c r="AT127" s="207"/>
      <c r="AU127" s="207"/>
      <c r="AV127" s="207"/>
      <c r="AW127" s="207"/>
      <c r="AX127" s="207"/>
      <c r="AY127" s="207"/>
    </row>
    <row r="128" spans="23:51" x14ac:dyDescent="0.15"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  <c r="AM128" s="207"/>
      <c r="AN128" s="207"/>
      <c r="AO128" s="207"/>
      <c r="AP128" s="207"/>
      <c r="AQ128" s="207"/>
      <c r="AR128" s="207"/>
      <c r="AS128" s="207"/>
      <c r="AT128" s="207"/>
      <c r="AU128" s="207"/>
      <c r="AV128" s="207"/>
      <c r="AW128" s="207"/>
      <c r="AX128" s="207"/>
      <c r="AY128" s="207"/>
    </row>
    <row r="129" spans="23:51" x14ac:dyDescent="0.15"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  <c r="AM129" s="207"/>
      <c r="AN129" s="207"/>
      <c r="AO129" s="207"/>
      <c r="AP129" s="207"/>
      <c r="AQ129" s="207"/>
      <c r="AR129" s="207"/>
      <c r="AS129" s="207"/>
      <c r="AT129" s="207"/>
      <c r="AU129" s="207"/>
      <c r="AV129" s="207"/>
      <c r="AW129" s="207"/>
      <c r="AX129" s="207"/>
      <c r="AY129" s="207"/>
    </row>
    <row r="130" spans="23:51" x14ac:dyDescent="0.15"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  <c r="AM130" s="207"/>
      <c r="AN130" s="207"/>
      <c r="AO130" s="207"/>
      <c r="AP130" s="207"/>
      <c r="AQ130" s="207"/>
      <c r="AR130" s="207"/>
      <c r="AS130" s="207"/>
      <c r="AT130" s="207"/>
      <c r="AU130" s="207"/>
      <c r="AV130" s="207"/>
      <c r="AW130" s="207"/>
      <c r="AX130" s="207"/>
      <c r="AY130" s="207"/>
    </row>
    <row r="131" spans="23:51" x14ac:dyDescent="0.15"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  <c r="AM131" s="207"/>
      <c r="AN131" s="207"/>
      <c r="AO131" s="207"/>
      <c r="AP131" s="207"/>
      <c r="AQ131" s="207"/>
      <c r="AR131" s="207"/>
      <c r="AS131" s="207"/>
      <c r="AT131" s="207"/>
      <c r="AU131" s="207"/>
      <c r="AV131" s="207"/>
      <c r="AW131" s="207"/>
      <c r="AX131" s="207"/>
      <c r="AY131" s="207"/>
    </row>
    <row r="132" spans="23:51" x14ac:dyDescent="0.15"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  <c r="AM132" s="207"/>
      <c r="AN132" s="207"/>
      <c r="AO132" s="207"/>
      <c r="AP132" s="207"/>
      <c r="AQ132" s="207"/>
      <c r="AR132" s="207"/>
      <c r="AS132" s="207"/>
      <c r="AT132" s="207"/>
      <c r="AU132" s="207"/>
      <c r="AV132" s="207"/>
      <c r="AW132" s="207"/>
      <c r="AX132" s="207"/>
      <c r="AY132" s="207"/>
    </row>
    <row r="133" spans="23:51" x14ac:dyDescent="0.15"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  <c r="AM133" s="207"/>
      <c r="AN133" s="207"/>
      <c r="AO133" s="207"/>
      <c r="AP133" s="207"/>
      <c r="AQ133" s="207"/>
      <c r="AR133" s="207"/>
      <c r="AS133" s="207"/>
      <c r="AT133" s="207"/>
      <c r="AU133" s="207"/>
      <c r="AV133" s="207"/>
      <c r="AW133" s="207"/>
      <c r="AX133" s="207"/>
      <c r="AY133" s="207"/>
    </row>
    <row r="134" spans="23:51" x14ac:dyDescent="0.15"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  <c r="AM134" s="207"/>
      <c r="AN134" s="207"/>
      <c r="AO134" s="207"/>
      <c r="AP134" s="207"/>
      <c r="AQ134" s="207"/>
      <c r="AR134" s="207"/>
      <c r="AS134" s="207"/>
      <c r="AT134" s="207"/>
      <c r="AU134" s="207"/>
      <c r="AV134" s="207"/>
      <c r="AW134" s="207"/>
      <c r="AX134" s="207"/>
      <c r="AY134" s="207"/>
    </row>
    <row r="135" spans="23:51" x14ac:dyDescent="0.15"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  <c r="AM135" s="207"/>
      <c r="AN135" s="207"/>
      <c r="AO135" s="207"/>
      <c r="AP135" s="207"/>
      <c r="AQ135" s="207"/>
      <c r="AR135" s="207"/>
      <c r="AS135" s="207"/>
      <c r="AT135" s="207"/>
      <c r="AU135" s="207"/>
      <c r="AV135" s="207"/>
      <c r="AW135" s="207"/>
      <c r="AX135" s="207"/>
      <c r="AY135" s="207"/>
    </row>
    <row r="136" spans="23:51" x14ac:dyDescent="0.15"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  <c r="AM136" s="207"/>
      <c r="AN136" s="207"/>
      <c r="AO136" s="207"/>
      <c r="AP136" s="207"/>
      <c r="AQ136" s="207"/>
      <c r="AR136" s="207"/>
      <c r="AS136" s="207"/>
      <c r="AT136" s="207"/>
      <c r="AU136" s="207"/>
      <c r="AV136" s="207"/>
      <c r="AW136" s="207"/>
      <c r="AX136" s="207"/>
      <c r="AY136" s="207"/>
    </row>
    <row r="137" spans="23:51" x14ac:dyDescent="0.15"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  <c r="AM137" s="207"/>
      <c r="AN137" s="207"/>
      <c r="AO137" s="207"/>
      <c r="AP137" s="207"/>
      <c r="AQ137" s="207"/>
      <c r="AR137" s="207"/>
      <c r="AS137" s="207"/>
      <c r="AT137" s="207"/>
      <c r="AU137" s="207"/>
      <c r="AV137" s="207"/>
      <c r="AW137" s="207"/>
      <c r="AX137" s="207"/>
      <c r="AY137" s="207"/>
    </row>
    <row r="138" spans="23:51" x14ac:dyDescent="0.15"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  <c r="AM138" s="207"/>
      <c r="AN138" s="207"/>
      <c r="AO138" s="207"/>
      <c r="AP138" s="207"/>
      <c r="AQ138" s="207"/>
      <c r="AR138" s="207"/>
      <c r="AS138" s="207"/>
      <c r="AT138" s="207"/>
      <c r="AU138" s="207"/>
      <c r="AV138" s="207"/>
      <c r="AW138" s="207"/>
      <c r="AX138" s="207"/>
      <c r="AY138" s="207"/>
    </row>
    <row r="139" spans="23:51" x14ac:dyDescent="0.15"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  <c r="AM139" s="207"/>
      <c r="AN139" s="207"/>
      <c r="AO139" s="207"/>
      <c r="AP139" s="207"/>
      <c r="AQ139" s="207"/>
      <c r="AR139" s="207"/>
      <c r="AS139" s="207"/>
      <c r="AT139" s="207"/>
      <c r="AU139" s="207"/>
      <c r="AV139" s="207"/>
      <c r="AW139" s="207"/>
      <c r="AX139" s="207"/>
      <c r="AY139" s="207"/>
    </row>
    <row r="140" spans="23:51" x14ac:dyDescent="0.15"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  <c r="AM140" s="207"/>
      <c r="AN140" s="207"/>
      <c r="AO140" s="207"/>
      <c r="AP140" s="207"/>
      <c r="AQ140" s="207"/>
      <c r="AR140" s="207"/>
      <c r="AS140" s="207"/>
      <c r="AT140" s="207"/>
      <c r="AU140" s="207"/>
      <c r="AV140" s="207"/>
      <c r="AW140" s="207"/>
      <c r="AX140" s="207"/>
      <c r="AY140" s="207"/>
    </row>
    <row r="141" spans="23:51" x14ac:dyDescent="0.15"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  <c r="AM141" s="207"/>
      <c r="AN141" s="207"/>
      <c r="AO141" s="207"/>
      <c r="AP141" s="207"/>
      <c r="AQ141" s="207"/>
      <c r="AR141" s="207"/>
      <c r="AS141" s="207"/>
      <c r="AT141" s="207"/>
      <c r="AU141" s="207"/>
      <c r="AV141" s="207"/>
      <c r="AW141" s="207"/>
      <c r="AX141" s="207"/>
      <c r="AY141" s="207"/>
    </row>
    <row r="142" spans="23:51" x14ac:dyDescent="0.15"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  <c r="AM142" s="207"/>
      <c r="AN142" s="207"/>
      <c r="AO142" s="207"/>
      <c r="AP142" s="207"/>
      <c r="AQ142" s="207"/>
      <c r="AR142" s="207"/>
      <c r="AS142" s="207"/>
      <c r="AT142" s="207"/>
      <c r="AU142" s="207"/>
      <c r="AV142" s="207"/>
      <c r="AW142" s="207"/>
      <c r="AX142" s="207"/>
      <c r="AY142" s="207"/>
    </row>
    <row r="143" spans="23:51" x14ac:dyDescent="0.15"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  <c r="AM143" s="207"/>
      <c r="AN143" s="207"/>
      <c r="AO143" s="207"/>
      <c r="AP143" s="207"/>
      <c r="AQ143" s="207"/>
      <c r="AR143" s="207"/>
      <c r="AS143" s="207"/>
      <c r="AT143" s="207"/>
      <c r="AU143" s="207"/>
      <c r="AV143" s="207"/>
      <c r="AW143" s="207"/>
      <c r="AX143" s="207"/>
      <c r="AY143" s="207"/>
    </row>
    <row r="144" spans="23:51" x14ac:dyDescent="0.15"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  <c r="AM144" s="207"/>
      <c r="AN144" s="207"/>
      <c r="AO144" s="207"/>
      <c r="AP144" s="207"/>
      <c r="AQ144" s="207"/>
      <c r="AR144" s="207"/>
      <c r="AS144" s="207"/>
      <c r="AT144" s="207"/>
      <c r="AU144" s="207"/>
      <c r="AV144" s="207"/>
      <c r="AW144" s="207"/>
      <c r="AX144" s="207"/>
      <c r="AY144" s="207"/>
    </row>
    <row r="145" spans="23:51" x14ac:dyDescent="0.15"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  <c r="AM145" s="207"/>
      <c r="AN145" s="207"/>
      <c r="AO145" s="207"/>
      <c r="AP145" s="207"/>
      <c r="AQ145" s="207"/>
      <c r="AR145" s="207"/>
      <c r="AS145" s="207"/>
      <c r="AT145" s="207"/>
      <c r="AU145" s="207"/>
      <c r="AV145" s="207"/>
      <c r="AW145" s="207"/>
      <c r="AX145" s="207"/>
      <c r="AY145" s="207"/>
    </row>
    <row r="146" spans="23:51" x14ac:dyDescent="0.15"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  <c r="AM146" s="207"/>
      <c r="AN146" s="207"/>
      <c r="AO146" s="207"/>
      <c r="AP146" s="207"/>
      <c r="AQ146" s="207"/>
      <c r="AR146" s="207"/>
      <c r="AS146" s="207"/>
      <c r="AT146" s="207"/>
      <c r="AU146" s="207"/>
      <c r="AV146" s="207"/>
      <c r="AW146" s="207"/>
      <c r="AX146" s="207"/>
      <c r="AY146" s="207"/>
    </row>
    <row r="147" spans="23:51" x14ac:dyDescent="0.15"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  <c r="AM147" s="207"/>
      <c r="AN147" s="207"/>
      <c r="AO147" s="207"/>
      <c r="AP147" s="207"/>
      <c r="AQ147" s="207"/>
      <c r="AR147" s="207"/>
      <c r="AS147" s="207"/>
      <c r="AT147" s="207"/>
      <c r="AU147" s="207"/>
      <c r="AV147" s="207"/>
      <c r="AW147" s="207"/>
      <c r="AX147" s="207"/>
      <c r="AY147" s="207"/>
    </row>
    <row r="148" spans="23:51" x14ac:dyDescent="0.15"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  <c r="AM148" s="207"/>
      <c r="AN148" s="207"/>
      <c r="AO148" s="207"/>
      <c r="AP148" s="207"/>
      <c r="AQ148" s="207"/>
      <c r="AR148" s="207"/>
      <c r="AS148" s="207"/>
      <c r="AT148" s="207"/>
      <c r="AU148" s="207"/>
      <c r="AV148" s="207"/>
      <c r="AW148" s="207"/>
      <c r="AX148" s="207"/>
      <c r="AY148" s="207"/>
    </row>
    <row r="149" spans="23:51" x14ac:dyDescent="0.15"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  <c r="AM149" s="207"/>
      <c r="AN149" s="207"/>
      <c r="AO149" s="207"/>
      <c r="AP149" s="207"/>
      <c r="AQ149" s="207"/>
      <c r="AR149" s="207"/>
      <c r="AS149" s="207"/>
      <c r="AT149" s="207"/>
      <c r="AU149" s="207"/>
      <c r="AV149" s="207"/>
      <c r="AW149" s="207"/>
      <c r="AX149" s="207"/>
      <c r="AY149" s="207"/>
    </row>
    <row r="150" spans="23:51" x14ac:dyDescent="0.15"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  <c r="AM150" s="207"/>
      <c r="AN150" s="207"/>
      <c r="AO150" s="207"/>
      <c r="AP150" s="207"/>
      <c r="AQ150" s="207"/>
      <c r="AR150" s="207"/>
      <c r="AS150" s="207"/>
      <c r="AT150" s="207"/>
      <c r="AU150" s="207"/>
      <c r="AV150" s="207"/>
      <c r="AW150" s="207"/>
      <c r="AX150" s="207"/>
      <c r="AY150" s="207"/>
    </row>
    <row r="151" spans="23:51" x14ac:dyDescent="0.15"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  <c r="AM151" s="207"/>
      <c r="AN151" s="207"/>
      <c r="AO151" s="207"/>
      <c r="AP151" s="207"/>
      <c r="AQ151" s="207"/>
      <c r="AR151" s="207"/>
      <c r="AS151" s="207"/>
      <c r="AT151" s="207"/>
      <c r="AU151" s="207"/>
      <c r="AV151" s="207"/>
      <c r="AW151" s="207"/>
      <c r="AX151" s="207"/>
      <c r="AY151" s="207"/>
    </row>
    <row r="152" spans="23:51" x14ac:dyDescent="0.15"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  <c r="AM152" s="207"/>
      <c r="AN152" s="207"/>
      <c r="AO152" s="207"/>
      <c r="AP152" s="207"/>
      <c r="AQ152" s="207"/>
      <c r="AR152" s="207"/>
      <c r="AS152" s="207"/>
      <c r="AT152" s="207"/>
      <c r="AU152" s="207"/>
      <c r="AV152" s="207"/>
      <c r="AW152" s="207"/>
      <c r="AX152" s="207"/>
      <c r="AY152" s="207"/>
    </row>
    <row r="153" spans="23:51" x14ac:dyDescent="0.15"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  <c r="AM153" s="207"/>
      <c r="AN153" s="207"/>
      <c r="AO153" s="207"/>
      <c r="AP153" s="207"/>
      <c r="AQ153" s="207"/>
      <c r="AR153" s="207"/>
      <c r="AS153" s="207"/>
      <c r="AT153" s="207"/>
      <c r="AU153" s="207"/>
      <c r="AV153" s="207"/>
      <c r="AW153" s="207"/>
      <c r="AX153" s="207"/>
      <c r="AY153" s="207"/>
    </row>
    <row r="154" spans="23:51" x14ac:dyDescent="0.15"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  <c r="AM154" s="207"/>
      <c r="AN154" s="207"/>
      <c r="AO154" s="207"/>
      <c r="AP154" s="207"/>
      <c r="AQ154" s="207"/>
      <c r="AR154" s="207"/>
      <c r="AS154" s="207"/>
      <c r="AT154" s="207"/>
      <c r="AU154" s="207"/>
      <c r="AV154" s="207"/>
      <c r="AW154" s="207"/>
      <c r="AX154" s="207"/>
      <c r="AY154" s="207"/>
    </row>
    <row r="155" spans="23:51" x14ac:dyDescent="0.15"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  <c r="AM155" s="207"/>
      <c r="AN155" s="207"/>
      <c r="AO155" s="207"/>
      <c r="AP155" s="207"/>
      <c r="AQ155" s="207"/>
      <c r="AR155" s="207"/>
      <c r="AS155" s="207"/>
      <c r="AT155" s="207"/>
      <c r="AU155" s="207"/>
      <c r="AV155" s="207"/>
      <c r="AW155" s="207"/>
      <c r="AX155" s="207"/>
      <c r="AY155" s="207"/>
    </row>
    <row r="156" spans="23:51" x14ac:dyDescent="0.15"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  <c r="AM156" s="207"/>
      <c r="AN156" s="207"/>
      <c r="AO156" s="207"/>
      <c r="AP156" s="207"/>
      <c r="AQ156" s="207"/>
      <c r="AR156" s="207"/>
      <c r="AS156" s="207"/>
      <c r="AT156" s="207"/>
      <c r="AU156" s="207"/>
      <c r="AV156" s="207"/>
      <c r="AW156" s="207"/>
      <c r="AX156" s="207"/>
      <c r="AY156" s="207"/>
    </row>
    <row r="157" spans="23:51" x14ac:dyDescent="0.15"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  <c r="AM157" s="207"/>
      <c r="AN157" s="207"/>
      <c r="AO157" s="207"/>
      <c r="AP157" s="207"/>
      <c r="AQ157" s="207"/>
      <c r="AR157" s="207"/>
      <c r="AS157" s="207"/>
      <c r="AT157" s="207"/>
      <c r="AU157" s="207"/>
      <c r="AV157" s="207"/>
      <c r="AW157" s="207"/>
      <c r="AX157" s="207"/>
      <c r="AY157" s="207"/>
    </row>
    <row r="158" spans="23:51" x14ac:dyDescent="0.15"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  <c r="AM158" s="207"/>
      <c r="AN158" s="207"/>
      <c r="AO158" s="207"/>
      <c r="AP158" s="207"/>
      <c r="AQ158" s="207"/>
      <c r="AR158" s="207"/>
      <c r="AS158" s="207"/>
      <c r="AT158" s="207"/>
      <c r="AU158" s="207"/>
      <c r="AV158" s="207"/>
      <c r="AW158" s="207"/>
      <c r="AX158" s="207"/>
      <c r="AY158" s="207"/>
    </row>
    <row r="159" spans="23:51" x14ac:dyDescent="0.15"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  <c r="AM159" s="207"/>
      <c r="AN159" s="207"/>
      <c r="AO159" s="207"/>
      <c r="AP159" s="207"/>
      <c r="AQ159" s="207"/>
      <c r="AR159" s="207"/>
      <c r="AS159" s="207"/>
      <c r="AT159" s="207"/>
      <c r="AU159" s="207"/>
      <c r="AV159" s="207"/>
      <c r="AW159" s="207"/>
      <c r="AX159" s="207"/>
      <c r="AY159" s="207"/>
    </row>
    <row r="160" spans="23:51" x14ac:dyDescent="0.15"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  <c r="AM160" s="207"/>
      <c r="AN160" s="207"/>
      <c r="AO160" s="207"/>
      <c r="AP160" s="207"/>
      <c r="AQ160" s="207"/>
      <c r="AR160" s="207"/>
      <c r="AS160" s="207"/>
      <c r="AT160" s="207"/>
      <c r="AU160" s="207"/>
      <c r="AV160" s="207"/>
      <c r="AW160" s="207"/>
      <c r="AX160" s="207"/>
      <c r="AY160" s="207"/>
    </row>
    <row r="161" spans="23:51" x14ac:dyDescent="0.15"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  <c r="AM161" s="207"/>
      <c r="AN161" s="207"/>
      <c r="AO161" s="207"/>
      <c r="AP161" s="207"/>
      <c r="AQ161" s="207"/>
      <c r="AR161" s="207"/>
      <c r="AS161" s="207"/>
      <c r="AT161" s="207"/>
      <c r="AU161" s="207"/>
      <c r="AV161" s="207"/>
      <c r="AW161" s="207"/>
      <c r="AX161" s="207"/>
      <c r="AY161" s="207"/>
    </row>
    <row r="162" spans="23:51" x14ac:dyDescent="0.15"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  <c r="AM162" s="207"/>
      <c r="AN162" s="207"/>
      <c r="AO162" s="207"/>
      <c r="AP162" s="207"/>
      <c r="AQ162" s="207"/>
      <c r="AR162" s="207"/>
      <c r="AS162" s="207"/>
      <c r="AT162" s="207"/>
      <c r="AU162" s="207"/>
      <c r="AV162" s="207"/>
      <c r="AW162" s="207"/>
      <c r="AX162" s="207"/>
      <c r="AY162" s="207"/>
    </row>
    <row r="163" spans="23:51" x14ac:dyDescent="0.15"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  <c r="AM163" s="207"/>
      <c r="AN163" s="207"/>
      <c r="AO163" s="207"/>
      <c r="AP163" s="207"/>
      <c r="AQ163" s="207"/>
      <c r="AR163" s="207"/>
      <c r="AS163" s="207"/>
      <c r="AT163" s="207"/>
      <c r="AU163" s="207"/>
      <c r="AV163" s="207"/>
      <c r="AW163" s="207"/>
      <c r="AX163" s="207"/>
      <c r="AY163" s="207"/>
    </row>
    <row r="164" spans="23:51" x14ac:dyDescent="0.15"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  <c r="AM164" s="207"/>
      <c r="AN164" s="207"/>
      <c r="AO164" s="207"/>
      <c r="AP164" s="207"/>
      <c r="AQ164" s="207"/>
      <c r="AR164" s="207"/>
      <c r="AS164" s="207"/>
      <c r="AT164" s="207"/>
      <c r="AU164" s="207"/>
      <c r="AV164" s="207"/>
      <c r="AW164" s="207"/>
      <c r="AX164" s="207"/>
      <c r="AY164" s="207"/>
    </row>
    <row r="165" spans="23:51" x14ac:dyDescent="0.15"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  <c r="AM165" s="207"/>
      <c r="AN165" s="207"/>
      <c r="AO165" s="207"/>
      <c r="AP165" s="207"/>
      <c r="AQ165" s="207"/>
      <c r="AR165" s="207"/>
      <c r="AS165" s="207"/>
      <c r="AT165" s="207"/>
      <c r="AU165" s="207"/>
      <c r="AV165" s="207"/>
      <c r="AW165" s="207"/>
      <c r="AX165" s="207"/>
      <c r="AY165" s="207"/>
    </row>
    <row r="166" spans="23:51" x14ac:dyDescent="0.15"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  <c r="AM166" s="207"/>
      <c r="AN166" s="207"/>
      <c r="AO166" s="207"/>
      <c r="AP166" s="207"/>
      <c r="AQ166" s="207"/>
      <c r="AR166" s="207"/>
      <c r="AS166" s="207"/>
      <c r="AT166" s="207"/>
      <c r="AU166" s="207"/>
      <c r="AV166" s="207"/>
      <c r="AW166" s="207"/>
      <c r="AX166" s="207"/>
      <c r="AY166" s="207"/>
    </row>
    <row r="167" spans="23:51" x14ac:dyDescent="0.15"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  <c r="AM167" s="207"/>
      <c r="AN167" s="207"/>
      <c r="AO167" s="207"/>
      <c r="AP167" s="207"/>
      <c r="AQ167" s="207"/>
      <c r="AR167" s="207"/>
      <c r="AS167" s="207"/>
      <c r="AT167" s="207"/>
      <c r="AU167" s="207"/>
      <c r="AV167" s="207"/>
      <c r="AW167" s="207"/>
      <c r="AX167" s="207"/>
      <c r="AY167" s="207"/>
    </row>
    <row r="168" spans="23:51" x14ac:dyDescent="0.15"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  <c r="AM168" s="207"/>
      <c r="AN168" s="207"/>
      <c r="AO168" s="207"/>
      <c r="AP168" s="207"/>
      <c r="AQ168" s="207"/>
      <c r="AR168" s="207"/>
      <c r="AS168" s="207"/>
      <c r="AT168" s="207"/>
      <c r="AU168" s="207"/>
      <c r="AV168" s="207"/>
      <c r="AW168" s="207"/>
      <c r="AX168" s="207"/>
      <c r="AY168" s="207"/>
    </row>
    <row r="169" spans="23:51" x14ac:dyDescent="0.15"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  <c r="AM169" s="207"/>
      <c r="AN169" s="207"/>
      <c r="AO169" s="207"/>
      <c r="AP169" s="207"/>
      <c r="AQ169" s="207"/>
      <c r="AR169" s="207"/>
      <c r="AS169" s="207"/>
      <c r="AT169" s="207"/>
      <c r="AU169" s="207"/>
      <c r="AV169" s="207"/>
      <c r="AW169" s="207"/>
      <c r="AX169" s="207"/>
      <c r="AY169" s="207"/>
    </row>
    <row r="170" spans="23:51" x14ac:dyDescent="0.15"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  <c r="AM170" s="207"/>
      <c r="AN170" s="207"/>
      <c r="AO170" s="207"/>
      <c r="AP170" s="207"/>
      <c r="AQ170" s="207"/>
      <c r="AR170" s="207"/>
      <c r="AS170" s="207"/>
      <c r="AT170" s="207"/>
      <c r="AU170" s="207"/>
      <c r="AV170" s="207"/>
      <c r="AW170" s="207"/>
      <c r="AX170" s="207"/>
      <c r="AY170" s="207"/>
    </row>
    <row r="171" spans="23:51" x14ac:dyDescent="0.15"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  <c r="AM171" s="207"/>
      <c r="AN171" s="207"/>
      <c r="AO171" s="207"/>
      <c r="AP171" s="207"/>
      <c r="AQ171" s="207"/>
      <c r="AR171" s="207"/>
      <c r="AS171" s="207"/>
      <c r="AT171" s="207"/>
      <c r="AU171" s="207"/>
      <c r="AV171" s="207"/>
      <c r="AW171" s="207"/>
      <c r="AX171" s="207"/>
      <c r="AY171" s="207"/>
    </row>
    <row r="172" spans="23:51" x14ac:dyDescent="0.15"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  <c r="AM172" s="207"/>
      <c r="AN172" s="207"/>
      <c r="AO172" s="207"/>
      <c r="AP172" s="207"/>
      <c r="AQ172" s="207"/>
      <c r="AR172" s="207"/>
      <c r="AS172" s="207"/>
      <c r="AT172" s="207"/>
      <c r="AU172" s="207"/>
      <c r="AV172" s="207"/>
      <c r="AW172" s="207"/>
      <c r="AX172" s="207"/>
      <c r="AY172" s="207"/>
    </row>
    <row r="173" spans="23:51" x14ac:dyDescent="0.15"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  <c r="AM173" s="207"/>
      <c r="AN173" s="207"/>
      <c r="AO173" s="207"/>
      <c r="AP173" s="207"/>
      <c r="AQ173" s="207"/>
      <c r="AR173" s="207"/>
      <c r="AS173" s="207"/>
      <c r="AT173" s="207"/>
      <c r="AU173" s="207"/>
      <c r="AV173" s="207"/>
      <c r="AW173" s="207"/>
      <c r="AX173" s="207"/>
      <c r="AY173" s="207"/>
    </row>
    <row r="174" spans="23:51" x14ac:dyDescent="0.15"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  <c r="AM174" s="207"/>
      <c r="AN174" s="207"/>
      <c r="AO174" s="207"/>
      <c r="AP174" s="207"/>
      <c r="AQ174" s="207"/>
      <c r="AR174" s="207"/>
      <c r="AS174" s="207"/>
      <c r="AT174" s="207"/>
      <c r="AU174" s="207"/>
      <c r="AV174" s="207"/>
      <c r="AW174" s="207"/>
      <c r="AX174" s="207"/>
      <c r="AY174" s="207"/>
    </row>
    <row r="175" spans="23:51" x14ac:dyDescent="0.15"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  <c r="AM175" s="207"/>
      <c r="AN175" s="207"/>
      <c r="AO175" s="207"/>
      <c r="AP175" s="207"/>
      <c r="AQ175" s="207"/>
      <c r="AR175" s="207"/>
      <c r="AS175" s="207"/>
      <c r="AT175" s="207"/>
      <c r="AU175" s="207"/>
      <c r="AV175" s="207"/>
      <c r="AW175" s="207"/>
      <c r="AX175" s="207"/>
      <c r="AY175" s="207"/>
    </row>
    <row r="176" spans="23:51" x14ac:dyDescent="0.15"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  <c r="AM176" s="207"/>
      <c r="AN176" s="207"/>
      <c r="AO176" s="207"/>
      <c r="AP176" s="207"/>
      <c r="AQ176" s="207"/>
      <c r="AR176" s="207"/>
      <c r="AS176" s="207"/>
      <c r="AT176" s="207"/>
      <c r="AU176" s="207"/>
      <c r="AV176" s="207"/>
      <c r="AW176" s="207"/>
      <c r="AX176" s="207"/>
      <c r="AY176" s="207"/>
    </row>
    <row r="177" spans="23:51" x14ac:dyDescent="0.15"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  <c r="AM177" s="207"/>
      <c r="AN177" s="207"/>
      <c r="AO177" s="207"/>
      <c r="AP177" s="207"/>
      <c r="AQ177" s="207"/>
      <c r="AR177" s="207"/>
      <c r="AS177" s="207"/>
      <c r="AT177" s="207"/>
      <c r="AU177" s="207"/>
      <c r="AV177" s="207"/>
      <c r="AW177" s="207"/>
      <c r="AX177" s="207"/>
      <c r="AY177" s="207"/>
    </row>
    <row r="178" spans="23:51" x14ac:dyDescent="0.15"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  <c r="AM178" s="207"/>
      <c r="AN178" s="207"/>
      <c r="AO178" s="207"/>
      <c r="AP178" s="207"/>
      <c r="AQ178" s="207"/>
      <c r="AR178" s="207"/>
      <c r="AS178" s="207"/>
      <c r="AT178" s="207"/>
      <c r="AU178" s="207"/>
      <c r="AV178" s="207"/>
      <c r="AW178" s="207"/>
      <c r="AX178" s="207"/>
      <c r="AY178" s="207"/>
    </row>
    <row r="179" spans="23:51" x14ac:dyDescent="0.15"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  <c r="AM179" s="207"/>
      <c r="AN179" s="207"/>
      <c r="AO179" s="207"/>
      <c r="AP179" s="207"/>
      <c r="AQ179" s="207"/>
      <c r="AR179" s="207"/>
      <c r="AS179" s="207"/>
      <c r="AT179" s="207"/>
      <c r="AU179" s="207"/>
      <c r="AV179" s="207"/>
      <c r="AW179" s="207"/>
      <c r="AX179" s="207"/>
      <c r="AY179" s="207"/>
    </row>
    <row r="180" spans="23:51" x14ac:dyDescent="0.15"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  <c r="AM180" s="207"/>
      <c r="AN180" s="207"/>
      <c r="AO180" s="207"/>
      <c r="AP180" s="207"/>
      <c r="AQ180" s="207"/>
      <c r="AR180" s="207"/>
      <c r="AS180" s="207"/>
      <c r="AT180" s="207"/>
      <c r="AU180" s="207"/>
      <c r="AV180" s="207"/>
      <c r="AW180" s="207"/>
      <c r="AX180" s="207"/>
      <c r="AY180" s="207"/>
    </row>
    <row r="181" spans="23:51" x14ac:dyDescent="0.15"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  <c r="AM181" s="207"/>
      <c r="AN181" s="207"/>
      <c r="AO181" s="207"/>
      <c r="AP181" s="207"/>
      <c r="AQ181" s="207"/>
      <c r="AR181" s="207"/>
      <c r="AS181" s="207"/>
      <c r="AT181" s="207"/>
      <c r="AU181" s="207"/>
      <c r="AV181" s="207"/>
      <c r="AW181" s="207"/>
      <c r="AX181" s="207"/>
      <c r="AY181" s="207"/>
    </row>
    <row r="182" spans="23:51" x14ac:dyDescent="0.15"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  <c r="AM182" s="207"/>
      <c r="AN182" s="207"/>
      <c r="AO182" s="207"/>
      <c r="AP182" s="207"/>
      <c r="AQ182" s="207"/>
      <c r="AR182" s="207"/>
      <c r="AS182" s="207"/>
      <c r="AT182" s="207"/>
      <c r="AU182" s="207"/>
      <c r="AV182" s="207"/>
      <c r="AW182" s="207"/>
      <c r="AX182" s="207"/>
      <c r="AY182" s="207"/>
    </row>
    <row r="183" spans="23:51" x14ac:dyDescent="0.15"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  <c r="AM183" s="207"/>
      <c r="AN183" s="207"/>
      <c r="AO183" s="207"/>
      <c r="AP183" s="207"/>
      <c r="AQ183" s="207"/>
      <c r="AR183" s="207"/>
      <c r="AS183" s="207"/>
      <c r="AT183" s="207"/>
      <c r="AU183" s="207"/>
      <c r="AV183" s="207"/>
      <c r="AW183" s="207"/>
      <c r="AX183" s="207"/>
      <c r="AY183" s="207"/>
    </row>
    <row r="184" spans="23:51" x14ac:dyDescent="0.15"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  <c r="AM184" s="207"/>
      <c r="AN184" s="207"/>
      <c r="AO184" s="207"/>
      <c r="AP184" s="207"/>
      <c r="AQ184" s="207"/>
      <c r="AR184" s="207"/>
      <c r="AS184" s="207"/>
      <c r="AT184" s="207"/>
      <c r="AU184" s="207"/>
      <c r="AV184" s="207"/>
      <c r="AW184" s="207"/>
      <c r="AX184" s="207"/>
      <c r="AY184" s="207"/>
    </row>
    <row r="185" spans="23:51" x14ac:dyDescent="0.15"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  <c r="AM185" s="207"/>
      <c r="AN185" s="207"/>
      <c r="AO185" s="207"/>
      <c r="AP185" s="207"/>
      <c r="AQ185" s="207"/>
      <c r="AR185" s="207"/>
      <c r="AS185" s="207"/>
      <c r="AT185" s="207"/>
      <c r="AU185" s="207"/>
      <c r="AV185" s="207"/>
      <c r="AW185" s="207"/>
      <c r="AX185" s="207"/>
      <c r="AY185" s="207"/>
    </row>
    <row r="186" spans="23:51" x14ac:dyDescent="0.15"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  <c r="AM186" s="207"/>
      <c r="AN186" s="207"/>
      <c r="AO186" s="207"/>
      <c r="AP186" s="207"/>
      <c r="AQ186" s="207"/>
      <c r="AR186" s="207"/>
      <c r="AS186" s="207"/>
      <c r="AT186" s="207"/>
      <c r="AU186" s="207"/>
      <c r="AV186" s="207"/>
      <c r="AW186" s="207"/>
      <c r="AX186" s="207"/>
      <c r="AY186" s="207"/>
    </row>
    <row r="187" spans="23:51" x14ac:dyDescent="0.15"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  <c r="AM187" s="207"/>
      <c r="AN187" s="207"/>
      <c r="AO187" s="207"/>
      <c r="AP187" s="207"/>
      <c r="AQ187" s="207"/>
      <c r="AR187" s="207"/>
      <c r="AS187" s="207"/>
      <c r="AT187" s="207"/>
      <c r="AU187" s="207"/>
      <c r="AV187" s="207"/>
      <c r="AW187" s="207"/>
      <c r="AX187" s="207"/>
      <c r="AY187" s="207"/>
    </row>
    <row r="188" spans="23:51" x14ac:dyDescent="0.15"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  <c r="AM188" s="207"/>
      <c r="AN188" s="207"/>
      <c r="AO188" s="207"/>
      <c r="AP188" s="207"/>
      <c r="AQ188" s="207"/>
      <c r="AR188" s="207"/>
      <c r="AS188" s="207"/>
      <c r="AT188" s="207"/>
      <c r="AU188" s="207"/>
      <c r="AV188" s="207"/>
      <c r="AW188" s="207"/>
      <c r="AX188" s="207"/>
      <c r="AY188" s="207"/>
    </row>
    <row r="189" spans="23:51" x14ac:dyDescent="0.15"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  <c r="AM189" s="207"/>
      <c r="AN189" s="207"/>
      <c r="AO189" s="207"/>
      <c r="AP189" s="207"/>
      <c r="AQ189" s="207"/>
      <c r="AR189" s="207"/>
      <c r="AS189" s="207"/>
      <c r="AT189" s="207"/>
      <c r="AU189" s="207"/>
      <c r="AV189" s="207"/>
      <c r="AW189" s="207"/>
      <c r="AX189" s="207"/>
      <c r="AY189" s="207"/>
    </row>
    <row r="190" spans="23:51" x14ac:dyDescent="0.15"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  <c r="AM190" s="207"/>
      <c r="AN190" s="207"/>
      <c r="AO190" s="207"/>
      <c r="AP190" s="207"/>
      <c r="AQ190" s="207"/>
      <c r="AR190" s="207"/>
      <c r="AS190" s="207"/>
      <c r="AT190" s="207"/>
      <c r="AU190" s="207"/>
      <c r="AV190" s="207"/>
      <c r="AW190" s="207"/>
      <c r="AX190" s="207"/>
      <c r="AY190" s="207"/>
    </row>
    <row r="191" spans="23:51" x14ac:dyDescent="0.15"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  <c r="AM191" s="207"/>
      <c r="AN191" s="207"/>
      <c r="AO191" s="207"/>
      <c r="AP191" s="207"/>
      <c r="AQ191" s="207"/>
      <c r="AR191" s="207"/>
      <c r="AS191" s="207"/>
      <c r="AT191" s="207"/>
      <c r="AU191" s="207"/>
      <c r="AV191" s="207"/>
      <c r="AW191" s="207"/>
      <c r="AX191" s="207"/>
      <c r="AY191" s="207"/>
    </row>
    <row r="192" spans="23:51" x14ac:dyDescent="0.15"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  <c r="AM192" s="207"/>
      <c r="AN192" s="207"/>
      <c r="AO192" s="207"/>
      <c r="AP192" s="207"/>
      <c r="AQ192" s="207"/>
      <c r="AR192" s="207"/>
      <c r="AS192" s="207"/>
      <c r="AT192" s="207"/>
      <c r="AU192" s="207"/>
      <c r="AV192" s="207"/>
      <c r="AW192" s="207"/>
      <c r="AX192" s="207"/>
      <c r="AY192" s="207"/>
    </row>
    <row r="193" spans="23:51" x14ac:dyDescent="0.15"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  <c r="AM193" s="207"/>
      <c r="AN193" s="207"/>
      <c r="AO193" s="207"/>
      <c r="AP193" s="207"/>
      <c r="AQ193" s="207"/>
      <c r="AR193" s="207"/>
      <c r="AS193" s="207"/>
      <c r="AT193" s="207"/>
      <c r="AU193" s="207"/>
      <c r="AV193" s="207"/>
      <c r="AW193" s="207"/>
      <c r="AX193" s="207"/>
      <c r="AY193" s="207"/>
    </row>
    <row r="194" spans="23:51" x14ac:dyDescent="0.15"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  <c r="AM194" s="207"/>
      <c r="AN194" s="207"/>
      <c r="AO194" s="207"/>
      <c r="AP194" s="207"/>
      <c r="AQ194" s="207"/>
      <c r="AR194" s="207"/>
      <c r="AS194" s="207"/>
      <c r="AT194" s="207"/>
      <c r="AU194" s="207"/>
      <c r="AV194" s="207"/>
      <c r="AW194" s="207"/>
      <c r="AX194" s="207"/>
      <c r="AY194" s="207"/>
    </row>
    <row r="195" spans="23:51" x14ac:dyDescent="0.15"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  <c r="AM195" s="207"/>
      <c r="AN195" s="207"/>
      <c r="AO195" s="207"/>
      <c r="AP195" s="207"/>
      <c r="AQ195" s="207"/>
      <c r="AR195" s="207"/>
      <c r="AS195" s="207"/>
      <c r="AT195" s="207"/>
      <c r="AU195" s="207"/>
      <c r="AV195" s="207"/>
      <c r="AW195" s="207"/>
      <c r="AX195" s="207"/>
      <c r="AY195" s="207"/>
    </row>
    <row r="196" spans="23:51" x14ac:dyDescent="0.15"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  <c r="AM196" s="207"/>
      <c r="AN196" s="207"/>
      <c r="AO196" s="207"/>
      <c r="AP196" s="207"/>
      <c r="AQ196" s="207"/>
      <c r="AR196" s="207"/>
      <c r="AS196" s="207"/>
      <c r="AT196" s="207"/>
      <c r="AU196" s="207"/>
      <c r="AV196" s="207"/>
      <c r="AW196" s="207"/>
      <c r="AX196" s="207"/>
      <c r="AY196" s="207"/>
    </row>
    <row r="197" spans="23:51" x14ac:dyDescent="0.15"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  <c r="AM197" s="207"/>
      <c r="AN197" s="207"/>
      <c r="AO197" s="207"/>
      <c r="AP197" s="207"/>
      <c r="AQ197" s="207"/>
      <c r="AR197" s="207"/>
      <c r="AS197" s="207"/>
      <c r="AT197" s="207"/>
      <c r="AU197" s="207"/>
      <c r="AV197" s="207"/>
      <c r="AW197" s="207"/>
      <c r="AX197" s="207"/>
      <c r="AY197" s="207"/>
    </row>
    <row r="198" spans="23:51" x14ac:dyDescent="0.15"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  <c r="AM198" s="207"/>
      <c r="AN198" s="207"/>
      <c r="AO198" s="207"/>
      <c r="AP198" s="207"/>
      <c r="AQ198" s="207"/>
      <c r="AR198" s="207"/>
      <c r="AS198" s="207"/>
      <c r="AT198" s="207"/>
      <c r="AU198" s="207"/>
      <c r="AV198" s="207"/>
      <c r="AW198" s="207"/>
      <c r="AX198" s="207"/>
      <c r="AY198" s="207"/>
    </row>
    <row r="199" spans="23:51" x14ac:dyDescent="0.15">
      <c r="W199" s="207"/>
      <c r="X199" s="207"/>
      <c r="Y199" s="207"/>
      <c r="Z199" s="207"/>
      <c r="AA199" s="207"/>
      <c r="AB199" s="207"/>
      <c r="AC199" s="207"/>
      <c r="AD199" s="207"/>
      <c r="AE199" s="207"/>
      <c r="AF199" s="207"/>
      <c r="AG199" s="207"/>
      <c r="AH199" s="207"/>
      <c r="AI199" s="207"/>
      <c r="AJ199" s="207"/>
      <c r="AK199" s="207"/>
      <c r="AL199" s="207"/>
      <c r="AM199" s="207"/>
      <c r="AN199" s="207"/>
      <c r="AO199" s="207"/>
      <c r="AP199" s="207"/>
      <c r="AQ199" s="207"/>
      <c r="AR199" s="207"/>
      <c r="AS199" s="207"/>
      <c r="AT199" s="207"/>
      <c r="AU199" s="207"/>
      <c r="AV199" s="207"/>
      <c r="AW199" s="207"/>
      <c r="AX199" s="207"/>
      <c r="AY199" s="207"/>
    </row>
    <row r="200" spans="23:51" x14ac:dyDescent="0.15">
      <c r="W200" s="207"/>
      <c r="X200" s="207"/>
      <c r="Y200" s="207"/>
      <c r="Z200" s="207"/>
      <c r="AA200" s="207"/>
      <c r="AB200" s="207"/>
      <c r="AC200" s="207"/>
      <c r="AD200" s="207"/>
      <c r="AE200" s="207"/>
      <c r="AF200" s="207"/>
      <c r="AG200" s="207"/>
      <c r="AH200" s="207"/>
      <c r="AI200" s="207"/>
      <c r="AJ200" s="207"/>
      <c r="AK200" s="207"/>
      <c r="AL200" s="207"/>
      <c r="AM200" s="207"/>
      <c r="AN200" s="207"/>
      <c r="AO200" s="207"/>
      <c r="AP200" s="207"/>
      <c r="AQ200" s="207"/>
      <c r="AR200" s="207"/>
      <c r="AS200" s="207"/>
      <c r="AT200" s="207"/>
      <c r="AU200" s="207"/>
      <c r="AV200" s="207"/>
      <c r="AW200" s="207"/>
      <c r="AX200" s="207"/>
      <c r="AY200" s="207"/>
    </row>
    <row r="201" spans="23:51" x14ac:dyDescent="0.15">
      <c r="W201" s="207"/>
      <c r="X201" s="207"/>
      <c r="Y201" s="207"/>
      <c r="Z201" s="207"/>
      <c r="AA201" s="207"/>
      <c r="AB201" s="207"/>
      <c r="AC201" s="207"/>
      <c r="AD201" s="207"/>
      <c r="AE201" s="207"/>
      <c r="AF201" s="207"/>
      <c r="AG201" s="207"/>
      <c r="AH201" s="207"/>
      <c r="AI201" s="207"/>
      <c r="AJ201" s="207"/>
      <c r="AK201" s="207"/>
      <c r="AL201" s="207"/>
      <c r="AM201" s="207"/>
      <c r="AN201" s="207"/>
      <c r="AO201" s="207"/>
      <c r="AP201" s="207"/>
      <c r="AQ201" s="207"/>
      <c r="AR201" s="207"/>
      <c r="AS201" s="207"/>
      <c r="AT201" s="207"/>
      <c r="AU201" s="207"/>
      <c r="AV201" s="207"/>
      <c r="AW201" s="207"/>
      <c r="AX201" s="207"/>
      <c r="AY201" s="207"/>
    </row>
    <row r="202" spans="23:51" x14ac:dyDescent="0.15">
      <c r="W202" s="207"/>
      <c r="X202" s="207"/>
      <c r="Y202" s="207"/>
      <c r="Z202" s="207"/>
      <c r="AA202" s="207"/>
      <c r="AB202" s="207"/>
      <c r="AC202" s="207"/>
      <c r="AD202" s="207"/>
      <c r="AE202" s="207"/>
      <c r="AF202" s="207"/>
      <c r="AG202" s="207"/>
      <c r="AH202" s="207"/>
      <c r="AI202" s="207"/>
      <c r="AJ202" s="207"/>
      <c r="AK202" s="207"/>
      <c r="AL202" s="207"/>
      <c r="AM202" s="207"/>
      <c r="AN202" s="207"/>
      <c r="AO202" s="207"/>
      <c r="AP202" s="207"/>
      <c r="AQ202" s="207"/>
      <c r="AR202" s="207"/>
      <c r="AS202" s="207"/>
      <c r="AT202" s="207"/>
      <c r="AU202" s="207"/>
      <c r="AV202" s="207"/>
      <c r="AW202" s="207"/>
      <c r="AX202" s="207"/>
      <c r="AY202" s="207"/>
    </row>
    <row r="203" spans="23:51" x14ac:dyDescent="0.15">
      <c r="W203" s="207"/>
      <c r="X203" s="207"/>
      <c r="Y203" s="207"/>
      <c r="Z203" s="207"/>
      <c r="AA203" s="207"/>
      <c r="AB203" s="207"/>
      <c r="AC203" s="207"/>
      <c r="AD203" s="207"/>
      <c r="AE203" s="207"/>
      <c r="AF203" s="207"/>
      <c r="AG203" s="207"/>
      <c r="AH203" s="207"/>
      <c r="AI203" s="207"/>
      <c r="AJ203" s="207"/>
      <c r="AK203" s="207"/>
      <c r="AL203" s="207"/>
      <c r="AM203" s="207"/>
      <c r="AN203" s="207"/>
      <c r="AO203" s="207"/>
      <c r="AP203" s="207"/>
      <c r="AQ203" s="207"/>
      <c r="AR203" s="207"/>
      <c r="AS203" s="207"/>
      <c r="AT203" s="207"/>
      <c r="AU203" s="207"/>
      <c r="AV203" s="207"/>
      <c r="AW203" s="207"/>
      <c r="AX203" s="207"/>
      <c r="AY203" s="207"/>
    </row>
    <row r="204" spans="23:51" x14ac:dyDescent="0.15">
      <c r="W204" s="207"/>
      <c r="X204" s="207"/>
      <c r="Y204" s="207"/>
      <c r="Z204" s="207"/>
      <c r="AA204" s="207"/>
      <c r="AB204" s="207"/>
      <c r="AC204" s="207"/>
      <c r="AD204" s="207"/>
      <c r="AE204" s="207"/>
      <c r="AF204" s="207"/>
      <c r="AG204" s="207"/>
      <c r="AH204" s="207"/>
      <c r="AI204" s="207"/>
      <c r="AJ204" s="207"/>
      <c r="AK204" s="207"/>
      <c r="AL204" s="207"/>
      <c r="AM204" s="207"/>
      <c r="AN204" s="207"/>
      <c r="AO204" s="207"/>
      <c r="AP204" s="207"/>
      <c r="AQ204" s="207"/>
      <c r="AR204" s="207"/>
      <c r="AS204" s="207"/>
      <c r="AT204" s="207"/>
      <c r="AU204" s="207"/>
      <c r="AV204" s="207"/>
      <c r="AW204" s="207"/>
      <c r="AX204" s="207"/>
      <c r="AY204" s="207"/>
    </row>
    <row r="205" spans="23:51" x14ac:dyDescent="0.15">
      <c r="W205" s="207"/>
      <c r="X205" s="207"/>
      <c r="Y205" s="207"/>
      <c r="Z205" s="207"/>
      <c r="AA205" s="207"/>
      <c r="AB205" s="207"/>
      <c r="AC205" s="207"/>
      <c r="AD205" s="207"/>
      <c r="AE205" s="207"/>
      <c r="AF205" s="207"/>
      <c r="AG205" s="207"/>
      <c r="AH205" s="207"/>
      <c r="AI205" s="207"/>
      <c r="AJ205" s="207"/>
      <c r="AK205" s="207"/>
      <c r="AL205" s="207"/>
      <c r="AM205" s="207"/>
      <c r="AN205" s="207"/>
      <c r="AO205" s="207"/>
      <c r="AP205" s="207"/>
      <c r="AQ205" s="207"/>
      <c r="AR205" s="207"/>
      <c r="AS205" s="207"/>
      <c r="AT205" s="207"/>
      <c r="AU205" s="207"/>
      <c r="AV205" s="207"/>
      <c r="AW205" s="207"/>
      <c r="AX205" s="207"/>
      <c r="AY205" s="207"/>
    </row>
    <row r="206" spans="23:51" x14ac:dyDescent="0.15">
      <c r="W206" s="207"/>
      <c r="X206" s="207"/>
      <c r="Y206" s="207"/>
      <c r="Z206" s="207"/>
      <c r="AA206" s="207"/>
      <c r="AB206" s="207"/>
      <c r="AC206" s="207"/>
      <c r="AD206" s="207"/>
      <c r="AE206" s="207"/>
      <c r="AF206" s="207"/>
      <c r="AG206" s="207"/>
      <c r="AH206" s="207"/>
      <c r="AI206" s="207"/>
      <c r="AJ206" s="207"/>
      <c r="AK206" s="207"/>
      <c r="AL206" s="207"/>
      <c r="AM206" s="207"/>
      <c r="AN206" s="207"/>
      <c r="AO206" s="207"/>
      <c r="AP206" s="207"/>
      <c r="AQ206" s="207"/>
      <c r="AR206" s="207"/>
      <c r="AS206" s="207"/>
      <c r="AT206" s="207"/>
      <c r="AU206" s="207"/>
      <c r="AV206" s="207"/>
      <c r="AW206" s="207"/>
      <c r="AX206" s="207"/>
      <c r="AY206" s="207"/>
    </row>
    <row r="207" spans="23:51" x14ac:dyDescent="0.15">
      <c r="W207" s="207"/>
      <c r="X207" s="207"/>
      <c r="Y207" s="207"/>
      <c r="Z207" s="207"/>
      <c r="AA207" s="207"/>
      <c r="AB207" s="207"/>
      <c r="AC207" s="207"/>
      <c r="AD207" s="207"/>
      <c r="AE207" s="207"/>
      <c r="AF207" s="207"/>
      <c r="AG207" s="207"/>
      <c r="AH207" s="207"/>
      <c r="AI207" s="207"/>
      <c r="AJ207" s="207"/>
      <c r="AK207" s="207"/>
      <c r="AL207" s="207"/>
      <c r="AM207" s="207"/>
      <c r="AN207" s="207"/>
      <c r="AO207" s="207"/>
      <c r="AP207" s="207"/>
      <c r="AQ207" s="207"/>
      <c r="AR207" s="207"/>
      <c r="AS207" s="207"/>
      <c r="AT207" s="207"/>
      <c r="AU207" s="207"/>
      <c r="AV207" s="207"/>
      <c r="AW207" s="207"/>
      <c r="AX207" s="207"/>
      <c r="AY207" s="207"/>
    </row>
    <row r="208" spans="23:51" x14ac:dyDescent="0.15">
      <c r="W208" s="207"/>
      <c r="X208" s="207"/>
      <c r="Y208" s="207"/>
      <c r="Z208" s="207"/>
      <c r="AA208" s="207"/>
      <c r="AB208" s="207"/>
      <c r="AC208" s="207"/>
      <c r="AD208" s="207"/>
      <c r="AE208" s="207"/>
      <c r="AF208" s="207"/>
      <c r="AG208" s="207"/>
      <c r="AH208" s="207"/>
      <c r="AI208" s="207"/>
      <c r="AJ208" s="207"/>
      <c r="AK208" s="207"/>
      <c r="AL208" s="207"/>
      <c r="AM208" s="207"/>
      <c r="AN208" s="207"/>
      <c r="AO208" s="207"/>
      <c r="AP208" s="207"/>
      <c r="AQ208" s="207"/>
      <c r="AR208" s="207"/>
      <c r="AS208" s="207"/>
      <c r="AT208" s="207"/>
      <c r="AU208" s="207"/>
      <c r="AV208" s="207"/>
      <c r="AW208" s="207"/>
      <c r="AX208" s="207"/>
      <c r="AY208" s="207"/>
    </row>
    <row r="209" spans="23:51" x14ac:dyDescent="0.15">
      <c r="W209" s="207"/>
      <c r="X209" s="207"/>
      <c r="Y209" s="207"/>
      <c r="Z209" s="207"/>
      <c r="AA209" s="207"/>
      <c r="AB209" s="207"/>
      <c r="AC209" s="207"/>
      <c r="AD209" s="207"/>
      <c r="AE209" s="207"/>
      <c r="AF209" s="207"/>
      <c r="AG209" s="207"/>
      <c r="AH209" s="207"/>
      <c r="AI209" s="207"/>
      <c r="AJ209" s="207"/>
      <c r="AK209" s="207"/>
      <c r="AL209" s="207"/>
      <c r="AM209" s="207"/>
      <c r="AN209" s="207"/>
      <c r="AO209" s="207"/>
      <c r="AP209" s="207"/>
      <c r="AQ209" s="207"/>
      <c r="AR209" s="207"/>
      <c r="AS209" s="207"/>
      <c r="AT209" s="207"/>
      <c r="AU209" s="207"/>
      <c r="AV209" s="207"/>
      <c r="AW209" s="207"/>
      <c r="AX209" s="207"/>
      <c r="AY209" s="207"/>
    </row>
    <row r="210" spans="23:51" x14ac:dyDescent="0.15">
      <c r="W210" s="207"/>
      <c r="X210" s="207"/>
      <c r="Y210" s="207"/>
      <c r="Z210" s="207"/>
      <c r="AA210" s="207"/>
      <c r="AB210" s="207"/>
      <c r="AC210" s="207"/>
      <c r="AD210" s="207"/>
      <c r="AE210" s="207"/>
      <c r="AF210" s="207"/>
      <c r="AG210" s="207"/>
      <c r="AH210" s="207"/>
      <c r="AI210" s="207"/>
      <c r="AJ210" s="207"/>
      <c r="AK210" s="207"/>
      <c r="AL210" s="207"/>
      <c r="AM210" s="207"/>
      <c r="AN210" s="207"/>
      <c r="AO210" s="207"/>
      <c r="AP210" s="207"/>
      <c r="AQ210" s="207"/>
      <c r="AR210" s="207"/>
      <c r="AS210" s="207"/>
      <c r="AT210" s="207"/>
      <c r="AU210" s="207"/>
      <c r="AV210" s="207"/>
      <c r="AW210" s="207"/>
      <c r="AX210" s="207"/>
      <c r="AY210" s="207"/>
    </row>
    <row r="211" spans="23:51" x14ac:dyDescent="0.15">
      <c r="W211" s="207"/>
      <c r="X211" s="207"/>
      <c r="Y211" s="207"/>
      <c r="Z211" s="207"/>
      <c r="AA211" s="207"/>
      <c r="AB211" s="207"/>
      <c r="AC211" s="207"/>
      <c r="AD211" s="207"/>
      <c r="AE211" s="207"/>
      <c r="AF211" s="207"/>
      <c r="AG211" s="207"/>
      <c r="AH211" s="207"/>
      <c r="AI211" s="207"/>
      <c r="AJ211" s="207"/>
      <c r="AK211" s="207"/>
      <c r="AL211" s="207"/>
      <c r="AM211" s="207"/>
      <c r="AN211" s="207"/>
      <c r="AO211" s="207"/>
      <c r="AP211" s="207"/>
      <c r="AQ211" s="207"/>
      <c r="AR211" s="207"/>
      <c r="AS211" s="207"/>
      <c r="AT211" s="207"/>
      <c r="AU211" s="207"/>
      <c r="AV211" s="207"/>
      <c r="AW211" s="207"/>
      <c r="AX211" s="207"/>
      <c r="AY211" s="207"/>
    </row>
    <row r="212" spans="23:51" x14ac:dyDescent="0.15">
      <c r="W212" s="207"/>
      <c r="X212" s="207"/>
      <c r="Y212" s="207"/>
      <c r="Z212" s="207"/>
      <c r="AA212" s="207"/>
      <c r="AB212" s="207"/>
      <c r="AC212" s="207"/>
      <c r="AD212" s="207"/>
      <c r="AE212" s="207"/>
      <c r="AF212" s="207"/>
      <c r="AG212" s="207"/>
      <c r="AH212" s="207"/>
      <c r="AI212" s="207"/>
      <c r="AJ212" s="207"/>
      <c r="AK212" s="207"/>
      <c r="AL212" s="207"/>
      <c r="AM212" s="207"/>
      <c r="AN212" s="207"/>
      <c r="AO212" s="207"/>
      <c r="AP212" s="207"/>
      <c r="AQ212" s="207"/>
      <c r="AR212" s="207"/>
      <c r="AS212" s="207"/>
      <c r="AT212" s="207"/>
      <c r="AU212" s="207"/>
      <c r="AV212" s="207"/>
      <c r="AW212" s="207"/>
      <c r="AX212" s="207"/>
      <c r="AY212" s="207"/>
    </row>
    <row r="213" spans="23:51" x14ac:dyDescent="0.15">
      <c r="W213" s="207"/>
      <c r="X213" s="207"/>
      <c r="Y213" s="207"/>
      <c r="Z213" s="207"/>
      <c r="AA213" s="207"/>
      <c r="AB213" s="207"/>
      <c r="AC213" s="207"/>
      <c r="AD213" s="207"/>
      <c r="AE213" s="207"/>
      <c r="AF213" s="207"/>
      <c r="AG213" s="207"/>
      <c r="AH213" s="207"/>
      <c r="AI213" s="207"/>
      <c r="AJ213" s="207"/>
      <c r="AK213" s="207"/>
      <c r="AL213" s="207"/>
      <c r="AM213" s="207"/>
      <c r="AN213" s="207"/>
      <c r="AO213" s="207"/>
      <c r="AP213" s="207"/>
      <c r="AQ213" s="207"/>
      <c r="AR213" s="207"/>
      <c r="AS213" s="207"/>
      <c r="AT213" s="207"/>
      <c r="AU213" s="207"/>
      <c r="AV213" s="207"/>
      <c r="AW213" s="207"/>
      <c r="AX213" s="207"/>
      <c r="AY213" s="207"/>
    </row>
    <row r="214" spans="23:51" x14ac:dyDescent="0.15">
      <c r="W214" s="207"/>
      <c r="X214" s="207"/>
      <c r="Y214" s="207"/>
      <c r="Z214" s="207"/>
      <c r="AA214" s="207"/>
      <c r="AB214" s="207"/>
      <c r="AC214" s="207"/>
      <c r="AD214" s="207"/>
      <c r="AE214" s="207"/>
      <c r="AF214" s="207"/>
      <c r="AG214" s="207"/>
      <c r="AH214" s="207"/>
      <c r="AI214" s="207"/>
      <c r="AJ214" s="207"/>
      <c r="AK214" s="207"/>
      <c r="AL214" s="207"/>
      <c r="AM214" s="207"/>
      <c r="AN214" s="207"/>
      <c r="AO214" s="207"/>
      <c r="AP214" s="207"/>
      <c r="AQ214" s="207"/>
      <c r="AR214" s="207"/>
      <c r="AS214" s="207"/>
      <c r="AT214" s="207"/>
      <c r="AU214" s="207"/>
      <c r="AV214" s="207"/>
      <c r="AW214" s="207"/>
      <c r="AX214" s="207"/>
      <c r="AY214" s="207"/>
    </row>
    <row r="215" spans="23:51" x14ac:dyDescent="0.15">
      <c r="W215" s="207"/>
      <c r="X215" s="207"/>
      <c r="Y215" s="207"/>
      <c r="Z215" s="207"/>
      <c r="AA215" s="207"/>
      <c r="AB215" s="207"/>
      <c r="AC215" s="207"/>
      <c r="AD215" s="207"/>
      <c r="AE215" s="207"/>
      <c r="AF215" s="207"/>
      <c r="AG215" s="207"/>
      <c r="AH215" s="207"/>
      <c r="AI215" s="207"/>
      <c r="AJ215" s="207"/>
      <c r="AK215" s="207"/>
      <c r="AL215" s="207"/>
      <c r="AM215" s="207"/>
      <c r="AN215" s="207"/>
      <c r="AO215" s="207"/>
      <c r="AP215" s="207"/>
      <c r="AQ215" s="207"/>
      <c r="AR215" s="207"/>
      <c r="AS215" s="207"/>
      <c r="AT215" s="207"/>
      <c r="AU215" s="207"/>
      <c r="AV215" s="207"/>
      <c r="AW215" s="207"/>
      <c r="AX215" s="207"/>
      <c r="AY215" s="207"/>
    </row>
    <row r="216" spans="23:51" x14ac:dyDescent="0.15">
      <c r="W216" s="207"/>
      <c r="X216" s="207"/>
      <c r="Y216" s="207"/>
      <c r="Z216" s="207"/>
      <c r="AA216" s="207"/>
      <c r="AB216" s="207"/>
      <c r="AC216" s="207"/>
      <c r="AD216" s="207"/>
      <c r="AE216" s="207"/>
      <c r="AF216" s="207"/>
      <c r="AG216" s="207"/>
      <c r="AH216" s="207"/>
      <c r="AI216" s="207"/>
      <c r="AJ216" s="207"/>
      <c r="AK216" s="207"/>
      <c r="AL216" s="207"/>
      <c r="AM216" s="207"/>
      <c r="AN216" s="207"/>
      <c r="AO216" s="207"/>
      <c r="AP216" s="207"/>
      <c r="AQ216" s="207"/>
      <c r="AR216" s="207"/>
      <c r="AS216" s="207"/>
      <c r="AT216" s="207"/>
      <c r="AU216" s="207"/>
      <c r="AV216" s="207"/>
      <c r="AW216" s="207"/>
      <c r="AX216" s="207"/>
      <c r="AY216" s="207"/>
    </row>
    <row r="217" spans="23:51" x14ac:dyDescent="0.15">
      <c r="W217" s="207"/>
      <c r="X217" s="207"/>
      <c r="Y217" s="207"/>
      <c r="Z217" s="207"/>
      <c r="AA217" s="207"/>
      <c r="AB217" s="207"/>
      <c r="AC217" s="207"/>
      <c r="AD217" s="207"/>
      <c r="AE217" s="207"/>
      <c r="AF217" s="207"/>
      <c r="AG217" s="207"/>
      <c r="AH217" s="207"/>
      <c r="AI217" s="207"/>
      <c r="AJ217" s="207"/>
      <c r="AK217" s="207"/>
      <c r="AL217" s="207"/>
      <c r="AM217" s="207"/>
      <c r="AN217" s="207"/>
      <c r="AO217" s="207"/>
      <c r="AP217" s="207"/>
      <c r="AQ217" s="207"/>
      <c r="AR217" s="207"/>
      <c r="AS217" s="207"/>
      <c r="AT217" s="207"/>
      <c r="AU217" s="207"/>
      <c r="AV217" s="207"/>
      <c r="AW217" s="207"/>
      <c r="AX217" s="207"/>
      <c r="AY217" s="207"/>
    </row>
    <row r="218" spans="23:51" x14ac:dyDescent="0.15">
      <c r="W218" s="207"/>
      <c r="X218" s="207"/>
      <c r="Y218" s="207"/>
      <c r="Z218" s="207"/>
      <c r="AA218" s="207"/>
      <c r="AB218" s="207"/>
      <c r="AC218" s="207"/>
      <c r="AD218" s="207"/>
      <c r="AE218" s="207"/>
      <c r="AF218" s="207"/>
      <c r="AG218" s="207"/>
      <c r="AH218" s="207"/>
      <c r="AI218" s="207"/>
      <c r="AJ218" s="207"/>
      <c r="AK218" s="207"/>
      <c r="AL218" s="207"/>
      <c r="AM218" s="207"/>
      <c r="AN218" s="207"/>
      <c r="AO218" s="207"/>
      <c r="AP218" s="207"/>
      <c r="AQ218" s="207"/>
      <c r="AR218" s="207"/>
      <c r="AS218" s="207"/>
      <c r="AT218" s="207"/>
      <c r="AU218" s="207"/>
      <c r="AV218" s="207"/>
      <c r="AW218" s="207"/>
      <c r="AX218" s="207"/>
      <c r="AY218" s="207"/>
    </row>
    <row r="219" spans="23:51" x14ac:dyDescent="0.15">
      <c r="W219" s="207"/>
      <c r="X219" s="207"/>
      <c r="Y219" s="207"/>
      <c r="Z219" s="207"/>
      <c r="AA219" s="207"/>
      <c r="AB219" s="207"/>
      <c r="AC219" s="207"/>
      <c r="AD219" s="207"/>
      <c r="AE219" s="207"/>
      <c r="AF219" s="207"/>
      <c r="AG219" s="207"/>
      <c r="AH219" s="207"/>
      <c r="AI219" s="207"/>
      <c r="AJ219" s="207"/>
      <c r="AK219" s="207"/>
      <c r="AL219" s="207"/>
      <c r="AM219" s="207"/>
      <c r="AN219" s="207"/>
      <c r="AO219" s="207"/>
      <c r="AP219" s="207"/>
      <c r="AQ219" s="207"/>
      <c r="AR219" s="207"/>
      <c r="AS219" s="207"/>
      <c r="AT219" s="207"/>
      <c r="AU219" s="207"/>
      <c r="AV219" s="207"/>
      <c r="AW219" s="207"/>
      <c r="AX219" s="207"/>
      <c r="AY219" s="207"/>
    </row>
    <row r="220" spans="23:51" x14ac:dyDescent="0.15">
      <c r="W220" s="207"/>
      <c r="X220" s="207"/>
      <c r="Y220" s="207"/>
      <c r="Z220" s="207"/>
      <c r="AA220" s="207"/>
      <c r="AB220" s="207"/>
      <c r="AC220" s="207"/>
      <c r="AD220" s="207"/>
      <c r="AE220" s="207"/>
      <c r="AF220" s="207"/>
      <c r="AG220" s="207"/>
      <c r="AH220" s="207"/>
      <c r="AI220" s="207"/>
      <c r="AJ220" s="207"/>
      <c r="AK220" s="207"/>
      <c r="AL220" s="207"/>
      <c r="AM220" s="207"/>
      <c r="AN220" s="207"/>
      <c r="AO220" s="207"/>
      <c r="AP220" s="207"/>
      <c r="AQ220" s="207"/>
      <c r="AR220" s="207"/>
      <c r="AS220" s="207"/>
      <c r="AT220" s="207"/>
      <c r="AU220" s="207"/>
      <c r="AV220" s="207"/>
      <c r="AW220" s="207"/>
      <c r="AX220" s="207"/>
      <c r="AY220" s="207"/>
    </row>
    <row r="221" spans="23:51" x14ac:dyDescent="0.15">
      <c r="W221" s="207"/>
      <c r="X221" s="207"/>
      <c r="Y221" s="207"/>
      <c r="Z221" s="207"/>
      <c r="AA221" s="207"/>
      <c r="AB221" s="207"/>
      <c r="AC221" s="207"/>
      <c r="AD221" s="207"/>
      <c r="AE221" s="207"/>
      <c r="AF221" s="207"/>
      <c r="AG221" s="207"/>
      <c r="AH221" s="207"/>
      <c r="AI221" s="207"/>
      <c r="AJ221" s="207"/>
      <c r="AK221" s="207"/>
      <c r="AL221" s="207"/>
      <c r="AM221" s="207"/>
      <c r="AN221" s="207"/>
      <c r="AO221" s="207"/>
      <c r="AP221" s="207"/>
      <c r="AQ221" s="207"/>
      <c r="AR221" s="207"/>
      <c r="AS221" s="207"/>
      <c r="AT221" s="207"/>
      <c r="AU221" s="207"/>
      <c r="AV221" s="207"/>
      <c r="AW221" s="207"/>
      <c r="AX221" s="207"/>
      <c r="AY221" s="207"/>
    </row>
    <row r="222" spans="23:51" x14ac:dyDescent="0.15">
      <c r="W222" s="207"/>
      <c r="X222" s="207"/>
      <c r="Y222" s="207"/>
      <c r="Z222" s="207"/>
      <c r="AA222" s="207"/>
      <c r="AB222" s="207"/>
      <c r="AC222" s="207"/>
      <c r="AD222" s="207"/>
      <c r="AE222" s="207"/>
      <c r="AF222" s="207"/>
      <c r="AG222" s="207"/>
      <c r="AH222" s="207"/>
      <c r="AI222" s="207"/>
      <c r="AJ222" s="207"/>
      <c r="AK222" s="207"/>
      <c r="AL222" s="207"/>
      <c r="AM222" s="207"/>
      <c r="AN222" s="207"/>
      <c r="AO222" s="207"/>
      <c r="AP222" s="207"/>
      <c r="AQ222" s="207"/>
      <c r="AR222" s="207"/>
      <c r="AS222" s="207"/>
      <c r="AT222" s="207"/>
      <c r="AU222" s="207"/>
      <c r="AV222" s="207"/>
      <c r="AW222" s="207"/>
      <c r="AX222" s="207"/>
      <c r="AY222" s="207"/>
    </row>
    <row r="223" spans="23:51" x14ac:dyDescent="0.15">
      <c r="W223" s="207"/>
      <c r="X223" s="207"/>
      <c r="Y223" s="207"/>
      <c r="Z223" s="207"/>
      <c r="AA223" s="207"/>
      <c r="AB223" s="207"/>
      <c r="AC223" s="207"/>
      <c r="AD223" s="207"/>
      <c r="AE223" s="207"/>
      <c r="AF223" s="207"/>
      <c r="AG223" s="207"/>
      <c r="AH223" s="207"/>
      <c r="AI223" s="207"/>
      <c r="AJ223" s="207"/>
      <c r="AK223" s="207"/>
      <c r="AL223" s="207"/>
      <c r="AM223" s="207"/>
      <c r="AN223" s="207"/>
      <c r="AO223" s="207"/>
      <c r="AP223" s="207"/>
      <c r="AQ223" s="207"/>
      <c r="AR223" s="207"/>
      <c r="AS223" s="207"/>
      <c r="AT223" s="207"/>
      <c r="AU223" s="207"/>
      <c r="AV223" s="207"/>
      <c r="AW223" s="207"/>
      <c r="AX223" s="207"/>
      <c r="AY223" s="207"/>
    </row>
    <row r="224" spans="23:51" x14ac:dyDescent="0.15">
      <c r="W224" s="207"/>
      <c r="X224" s="207"/>
      <c r="Y224" s="207"/>
      <c r="Z224" s="207"/>
      <c r="AA224" s="207"/>
      <c r="AB224" s="207"/>
      <c r="AC224" s="207"/>
      <c r="AD224" s="207"/>
      <c r="AE224" s="207"/>
      <c r="AF224" s="207"/>
      <c r="AG224" s="207"/>
      <c r="AH224" s="207"/>
      <c r="AI224" s="207"/>
      <c r="AJ224" s="207"/>
      <c r="AK224" s="207"/>
      <c r="AL224" s="207"/>
      <c r="AM224" s="207"/>
      <c r="AN224" s="207"/>
      <c r="AO224" s="207"/>
      <c r="AP224" s="207"/>
      <c r="AQ224" s="207"/>
      <c r="AR224" s="207"/>
      <c r="AS224" s="207"/>
      <c r="AT224" s="207"/>
      <c r="AU224" s="207"/>
      <c r="AV224" s="207"/>
      <c r="AW224" s="207"/>
      <c r="AX224" s="207"/>
      <c r="AY224" s="207"/>
    </row>
    <row r="225" spans="23:51" x14ac:dyDescent="0.15">
      <c r="W225" s="207"/>
      <c r="X225" s="207"/>
      <c r="Y225" s="207"/>
      <c r="Z225" s="207"/>
      <c r="AA225" s="207"/>
      <c r="AB225" s="207"/>
      <c r="AC225" s="207"/>
      <c r="AD225" s="207"/>
      <c r="AE225" s="207"/>
      <c r="AF225" s="207"/>
      <c r="AG225" s="207"/>
      <c r="AH225" s="207"/>
      <c r="AI225" s="207"/>
      <c r="AJ225" s="207"/>
      <c r="AK225" s="207"/>
      <c r="AL225" s="207"/>
      <c r="AM225" s="207"/>
      <c r="AN225" s="207"/>
      <c r="AO225" s="207"/>
      <c r="AP225" s="207"/>
      <c r="AQ225" s="207"/>
      <c r="AR225" s="207"/>
      <c r="AS225" s="207"/>
      <c r="AT225" s="207"/>
      <c r="AU225" s="207"/>
      <c r="AV225" s="207"/>
      <c r="AW225" s="207"/>
      <c r="AX225" s="207"/>
      <c r="AY225" s="207"/>
    </row>
    <row r="226" spans="23:51" x14ac:dyDescent="0.15">
      <c r="W226" s="207"/>
      <c r="X226" s="207"/>
      <c r="Y226" s="207"/>
      <c r="Z226" s="207"/>
      <c r="AA226" s="207"/>
      <c r="AB226" s="207"/>
      <c r="AC226" s="207"/>
      <c r="AD226" s="207"/>
      <c r="AE226" s="207"/>
      <c r="AF226" s="207"/>
      <c r="AG226" s="207"/>
      <c r="AH226" s="207"/>
      <c r="AI226" s="207"/>
      <c r="AJ226" s="207"/>
      <c r="AK226" s="207"/>
      <c r="AL226" s="207"/>
      <c r="AM226" s="207"/>
      <c r="AN226" s="207"/>
      <c r="AO226" s="207"/>
      <c r="AP226" s="207"/>
      <c r="AQ226" s="207"/>
      <c r="AR226" s="207"/>
      <c r="AS226" s="207"/>
      <c r="AT226" s="207"/>
      <c r="AU226" s="207"/>
      <c r="AV226" s="207"/>
      <c r="AW226" s="207"/>
      <c r="AX226" s="207"/>
      <c r="AY226" s="207"/>
    </row>
    <row r="227" spans="23:51" x14ac:dyDescent="0.15">
      <c r="W227" s="207"/>
      <c r="X227" s="207"/>
      <c r="Y227" s="207"/>
      <c r="Z227" s="207"/>
      <c r="AA227" s="207"/>
      <c r="AB227" s="207"/>
      <c r="AC227" s="207"/>
      <c r="AD227" s="207"/>
      <c r="AE227" s="207"/>
      <c r="AF227" s="207"/>
      <c r="AG227" s="207"/>
      <c r="AH227" s="207"/>
      <c r="AI227" s="207"/>
      <c r="AJ227" s="207"/>
      <c r="AK227" s="207"/>
      <c r="AL227" s="207"/>
      <c r="AM227" s="207"/>
      <c r="AN227" s="207"/>
      <c r="AO227" s="207"/>
      <c r="AP227" s="207"/>
      <c r="AQ227" s="207"/>
      <c r="AR227" s="207"/>
      <c r="AS227" s="207"/>
      <c r="AT227" s="207"/>
      <c r="AU227" s="207"/>
      <c r="AV227" s="207"/>
      <c r="AW227" s="207"/>
      <c r="AX227" s="207"/>
      <c r="AY227" s="207"/>
    </row>
    <row r="228" spans="23:51" x14ac:dyDescent="0.15">
      <c r="W228" s="207"/>
      <c r="X228" s="207"/>
      <c r="Y228" s="207"/>
      <c r="Z228" s="207"/>
      <c r="AA228" s="207"/>
      <c r="AB228" s="207"/>
      <c r="AC228" s="207"/>
      <c r="AD228" s="207"/>
      <c r="AE228" s="207"/>
      <c r="AF228" s="207"/>
      <c r="AG228" s="207"/>
      <c r="AH228" s="207"/>
      <c r="AI228" s="207"/>
      <c r="AJ228" s="207"/>
      <c r="AK228" s="207"/>
      <c r="AL228" s="207"/>
      <c r="AM228" s="207"/>
      <c r="AN228" s="207"/>
      <c r="AO228" s="207"/>
      <c r="AP228" s="207"/>
      <c r="AQ228" s="207"/>
      <c r="AR228" s="207"/>
      <c r="AS228" s="207"/>
      <c r="AT228" s="207"/>
      <c r="AU228" s="207"/>
      <c r="AV228" s="207"/>
      <c r="AW228" s="207"/>
      <c r="AX228" s="207"/>
      <c r="AY228" s="207"/>
    </row>
    <row r="229" spans="23:51" x14ac:dyDescent="0.15">
      <c r="W229" s="207"/>
      <c r="X229" s="207"/>
      <c r="Y229" s="207"/>
      <c r="Z229" s="207"/>
      <c r="AA229" s="207"/>
      <c r="AB229" s="207"/>
      <c r="AC229" s="207"/>
      <c r="AD229" s="207"/>
      <c r="AE229" s="207"/>
      <c r="AF229" s="207"/>
      <c r="AG229" s="207"/>
      <c r="AH229" s="207"/>
      <c r="AI229" s="207"/>
      <c r="AJ229" s="207"/>
      <c r="AK229" s="207"/>
      <c r="AL229" s="207"/>
      <c r="AM229" s="207"/>
      <c r="AN229" s="207"/>
      <c r="AO229" s="207"/>
      <c r="AP229" s="207"/>
      <c r="AQ229" s="207"/>
      <c r="AR229" s="207"/>
      <c r="AS229" s="207"/>
      <c r="AT229" s="207"/>
      <c r="AU229" s="207"/>
      <c r="AV229" s="207"/>
      <c r="AW229" s="207"/>
      <c r="AX229" s="207"/>
      <c r="AY229" s="207"/>
    </row>
    <row r="230" spans="23:51" x14ac:dyDescent="0.15">
      <c r="W230" s="207"/>
      <c r="X230" s="207"/>
      <c r="Y230" s="207"/>
      <c r="Z230" s="207"/>
      <c r="AA230" s="207"/>
      <c r="AB230" s="207"/>
      <c r="AC230" s="207"/>
      <c r="AD230" s="207"/>
      <c r="AE230" s="207"/>
      <c r="AF230" s="207"/>
      <c r="AG230" s="207"/>
      <c r="AH230" s="207"/>
      <c r="AI230" s="207"/>
      <c r="AJ230" s="207"/>
      <c r="AK230" s="207"/>
      <c r="AL230" s="207"/>
      <c r="AM230" s="207"/>
      <c r="AN230" s="207"/>
      <c r="AO230" s="207"/>
      <c r="AP230" s="207"/>
      <c r="AQ230" s="207"/>
      <c r="AR230" s="207"/>
      <c r="AS230" s="207"/>
      <c r="AT230" s="207"/>
      <c r="AU230" s="207"/>
      <c r="AV230" s="207"/>
      <c r="AW230" s="207"/>
      <c r="AX230" s="207"/>
      <c r="AY230" s="207"/>
    </row>
    <row r="231" spans="23:51" x14ac:dyDescent="0.15">
      <c r="W231" s="207"/>
      <c r="X231" s="207"/>
      <c r="Y231" s="207"/>
      <c r="Z231" s="207"/>
      <c r="AA231" s="207"/>
      <c r="AB231" s="207"/>
      <c r="AC231" s="207"/>
      <c r="AD231" s="207"/>
      <c r="AE231" s="207"/>
      <c r="AF231" s="207"/>
      <c r="AG231" s="207"/>
      <c r="AH231" s="207"/>
      <c r="AI231" s="207"/>
      <c r="AJ231" s="207"/>
      <c r="AK231" s="207"/>
      <c r="AL231" s="207"/>
      <c r="AM231" s="207"/>
      <c r="AN231" s="207"/>
      <c r="AO231" s="207"/>
      <c r="AP231" s="207"/>
      <c r="AQ231" s="207"/>
      <c r="AR231" s="207"/>
      <c r="AS231" s="207"/>
      <c r="AT231" s="207"/>
      <c r="AU231" s="207"/>
      <c r="AV231" s="207"/>
      <c r="AW231" s="207"/>
      <c r="AX231" s="207"/>
      <c r="AY231" s="207"/>
    </row>
    <row r="232" spans="23:51" x14ac:dyDescent="0.15">
      <c r="W232" s="207"/>
      <c r="X232" s="207"/>
      <c r="Y232" s="207"/>
      <c r="Z232" s="207"/>
      <c r="AA232" s="207"/>
      <c r="AB232" s="207"/>
      <c r="AC232" s="207"/>
      <c r="AD232" s="207"/>
      <c r="AE232" s="207"/>
      <c r="AF232" s="207"/>
      <c r="AG232" s="207"/>
      <c r="AH232" s="207"/>
      <c r="AI232" s="207"/>
      <c r="AJ232" s="207"/>
      <c r="AK232" s="207"/>
      <c r="AL232" s="207"/>
      <c r="AM232" s="207"/>
      <c r="AN232" s="207"/>
      <c r="AO232" s="207"/>
      <c r="AP232" s="207"/>
      <c r="AQ232" s="207"/>
      <c r="AR232" s="207"/>
      <c r="AS232" s="207"/>
      <c r="AT232" s="207"/>
      <c r="AU232" s="207"/>
      <c r="AV232" s="207"/>
      <c r="AW232" s="207"/>
      <c r="AX232" s="207"/>
      <c r="AY232" s="207"/>
    </row>
    <row r="233" spans="23:51" x14ac:dyDescent="0.15">
      <c r="W233" s="207"/>
      <c r="X233" s="207"/>
      <c r="Y233" s="207"/>
      <c r="Z233" s="207"/>
      <c r="AA233" s="207"/>
      <c r="AB233" s="207"/>
      <c r="AC233" s="207"/>
      <c r="AD233" s="207"/>
      <c r="AE233" s="207"/>
      <c r="AF233" s="207"/>
      <c r="AG233" s="207"/>
      <c r="AH233" s="207"/>
      <c r="AI233" s="207"/>
      <c r="AJ233" s="207"/>
      <c r="AK233" s="207"/>
      <c r="AL233" s="207"/>
      <c r="AM233" s="207"/>
      <c r="AN233" s="207"/>
      <c r="AO233" s="207"/>
      <c r="AP233" s="207"/>
      <c r="AQ233" s="207"/>
      <c r="AR233" s="207"/>
      <c r="AS233" s="207"/>
      <c r="AT233" s="207"/>
      <c r="AU233" s="207"/>
      <c r="AV233" s="207"/>
      <c r="AW233" s="207"/>
      <c r="AX233" s="207"/>
      <c r="AY233" s="207"/>
    </row>
    <row r="234" spans="23:51" x14ac:dyDescent="0.15">
      <c r="W234" s="207"/>
      <c r="X234" s="207"/>
      <c r="Y234" s="207"/>
      <c r="Z234" s="207"/>
      <c r="AA234" s="207"/>
      <c r="AB234" s="207"/>
      <c r="AC234" s="207"/>
      <c r="AD234" s="207"/>
      <c r="AE234" s="207"/>
      <c r="AF234" s="207"/>
      <c r="AG234" s="207"/>
      <c r="AH234" s="207"/>
      <c r="AI234" s="207"/>
      <c r="AJ234" s="207"/>
      <c r="AK234" s="207"/>
      <c r="AL234" s="207"/>
      <c r="AM234" s="207"/>
      <c r="AN234" s="207"/>
      <c r="AO234" s="207"/>
      <c r="AP234" s="207"/>
      <c r="AQ234" s="207"/>
      <c r="AR234" s="207"/>
      <c r="AS234" s="207"/>
      <c r="AT234" s="207"/>
      <c r="AU234" s="207"/>
      <c r="AV234" s="207"/>
      <c r="AW234" s="207"/>
      <c r="AX234" s="207"/>
      <c r="AY234" s="207"/>
    </row>
    <row r="235" spans="23:51" x14ac:dyDescent="0.15">
      <c r="W235" s="207"/>
      <c r="X235" s="207"/>
      <c r="Y235" s="207"/>
      <c r="Z235" s="207"/>
      <c r="AA235" s="207"/>
      <c r="AB235" s="207"/>
      <c r="AC235" s="207"/>
      <c r="AD235" s="207"/>
      <c r="AE235" s="207"/>
      <c r="AF235" s="207"/>
      <c r="AG235" s="207"/>
      <c r="AH235" s="207"/>
      <c r="AI235" s="207"/>
      <c r="AJ235" s="207"/>
      <c r="AK235" s="207"/>
      <c r="AL235" s="207"/>
      <c r="AM235" s="207"/>
      <c r="AN235" s="207"/>
      <c r="AO235" s="207"/>
      <c r="AP235" s="207"/>
      <c r="AQ235" s="207"/>
      <c r="AR235" s="207"/>
      <c r="AS235" s="207"/>
      <c r="AT235" s="207"/>
      <c r="AU235" s="207"/>
      <c r="AV235" s="207"/>
      <c r="AW235" s="207"/>
      <c r="AX235" s="207"/>
      <c r="AY235" s="207"/>
    </row>
    <row r="236" spans="23:51" x14ac:dyDescent="0.15">
      <c r="W236" s="207"/>
      <c r="X236" s="207"/>
      <c r="Y236" s="207"/>
      <c r="Z236" s="207"/>
      <c r="AA236" s="207"/>
      <c r="AB236" s="207"/>
      <c r="AC236" s="207"/>
      <c r="AD236" s="207"/>
      <c r="AE236" s="207"/>
      <c r="AF236" s="207"/>
      <c r="AG236" s="207"/>
      <c r="AH236" s="207"/>
      <c r="AI236" s="207"/>
      <c r="AJ236" s="207"/>
      <c r="AK236" s="207"/>
      <c r="AL236" s="207"/>
      <c r="AM236" s="207"/>
      <c r="AN236" s="207"/>
      <c r="AO236" s="207"/>
      <c r="AP236" s="207"/>
      <c r="AQ236" s="207"/>
      <c r="AR236" s="207"/>
      <c r="AS236" s="207"/>
      <c r="AT236" s="207"/>
      <c r="AU236" s="207"/>
      <c r="AV236" s="207"/>
      <c r="AW236" s="207"/>
      <c r="AX236" s="207"/>
      <c r="AY236" s="207"/>
    </row>
    <row r="237" spans="23:51" x14ac:dyDescent="0.15">
      <c r="W237" s="207"/>
      <c r="X237" s="207"/>
      <c r="Y237" s="207"/>
      <c r="Z237" s="207"/>
      <c r="AA237" s="207"/>
      <c r="AB237" s="207"/>
      <c r="AC237" s="207"/>
      <c r="AD237" s="207"/>
      <c r="AE237" s="207"/>
      <c r="AF237" s="207"/>
      <c r="AG237" s="207"/>
      <c r="AH237" s="207"/>
      <c r="AI237" s="207"/>
      <c r="AJ237" s="207"/>
      <c r="AK237" s="207"/>
      <c r="AL237" s="207"/>
      <c r="AM237" s="207"/>
      <c r="AN237" s="207"/>
      <c r="AO237" s="207"/>
      <c r="AP237" s="207"/>
      <c r="AQ237" s="207"/>
      <c r="AR237" s="207"/>
      <c r="AS237" s="207"/>
      <c r="AT237" s="207"/>
      <c r="AU237" s="207"/>
      <c r="AV237" s="207"/>
      <c r="AW237" s="207"/>
      <c r="AX237" s="207"/>
      <c r="AY237" s="207"/>
    </row>
    <row r="238" spans="23:51" x14ac:dyDescent="0.15">
      <c r="W238" s="207"/>
      <c r="X238" s="207"/>
      <c r="Y238" s="207"/>
      <c r="Z238" s="207"/>
      <c r="AA238" s="207"/>
      <c r="AB238" s="207"/>
      <c r="AC238" s="207"/>
      <c r="AD238" s="207"/>
      <c r="AE238" s="207"/>
      <c r="AF238" s="207"/>
      <c r="AG238" s="207"/>
      <c r="AH238" s="207"/>
      <c r="AI238" s="207"/>
      <c r="AJ238" s="207"/>
      <c r="AK238" s="207"/>
      <c r="AL238" s="207"/>
      <c r="AM238" s="207"/>
      <c r="AN238" s="207"/>
      <c r="AO238" s="207"/>
      <c r="AP238" s="207"/>
      <c r="AQ238" s="207"/>
      <c r="AR238" s="207"/>
      <c r="AS238" s="207"/>
      <c r="AT238" s="207"/>
      <c r="AU238" s="207"/>
      <c r="AV238" s="207"/>
      <c r="AW238" s="207"/>
      <c r="AX238" s="207"/>
      <c r="AY238" s="207"/>
    </row>
    <row r="239" spans="23:51" x14ac:dyDescent="0.15">
      <c r="W239" s="207"/>
      <c r="X239" s="207"/>
      <c r="Y239" s="207"/>
      <c r="Z239" s="207"/>
      <c r="AA239" s="207"/>
      <c r="AB239" s="207"/>
      <c r="AC239" s="207"/>
      <c r="AD239" s="207"/>
      <c r="AE239" s="207"/>
      <c r="AF239" s="207"/>
      <c r="AG239" s="207"/>
      <c r="AH239" s="207"/>
      <c r="AI239" s="207"/>
      <c r="AJ239" s="207"/>
      <c r="AK239" s="207"/>
      <c r="AL239" s="207"/>
      <c r="AM239" s="207"/>
      <c r="AN239" s="207"/>
      <c r="AO239" s="207"/>
      <c r="AP239" s="207"/>
      <c r="AQ239" s="207"/>
      <c r="AR239" s="207"/>
      <c r="AS239" s="207"/>
      <c r="AT239" s="207"/>
      <c r="AU239" s="207"/>
      <c r="AV239" s="207"/>
      <c r="AW239" s="207"/>
      <c r="AX239" s="207"/>
      <c r="AY239" s="207"/>
    </row>
    <row r="240" spans="23:51" x14ac:dyDescent="0.15">
      <c r="W240" s="207"/>
      <c r="X240" s="207"/>
      <c r="Y240" s="207"/>
      <c r="Z240" s="207"/>
      <c r="AA240" s="207"/>
      <c r="AB240" s="207"/>
      <c r="AC240" s="207"/>
      <c r="AD240" s="207"/>
      <c r="AE240" s="207"/>
      <c r="AF240" s="207"/>
      <c r="AG240" s="207"/>
      <c r="AH240" s="207"/>
      <c r="AI240" s="207"/>
      <c r="AJ240" s="207"/>
      <c r="AK240" s="207"/>
      <c r="AL240" s="207"/>
      <c r="AM240" s="207"/>
      <c r="AN240" s="207"/>
      <c r="AO240" s="207"/>
      <c r="AP240" s="207"/>
      <c r="AQ240" s="207"/>
      <c r="AR240" s="207"/>
      <c r="AS240" s="207"/>
      <c r="AT240" s="207"/>
      <c r="AU240" s="207"/>
      <c r="AV240" s="207"/>
      <c r="AW240" s="207"/>
      <c r="AX240" s="207"/>
      <c r="AY240" s="207"/>
    </row>
    <row r="241" spans="23:51" x14ac:dyDescent="0.15">
      <c r="W241" s="207"/>
      <c r="X241" s="207"/>
      <c r="Y241" s="207"/>
      <c r="Z241" s="207"/>
      <c r="AA241" s="207"/>
      <c r="AB241" s="207"/>
      <c r="AC241" s="207"/>
      <c r="AD241" s="207"/>
      <c r="AE241" s="207"/>
      <c r="AF241" s="207"/>
      <c r="AG241" s="207"/>
      <c r="AH241" s="207"/>
      <c r="AI241" s="207"/>
      <c r="AJ241" s="207"/>
      <c r="AK241" s="207"/>
      <c r="AL241" s="207"/>
      <c r="AM241" s="207"/>
      <c r="AN241" s="207"/>
      <c r="AO241" s="207"/>
      <c r="AP241" s="207"/>
      <c r="AQ241" s="207"/>
      <c r="AR241" s="207"/>
      <c r="AS241" s="207"/>
      <c r="AT241" s="207"/>
      <c r="AU241" s="207"/>
      <c r="AV241" s="207"/>
      <c r="AW241" s="207"/>
      <c r="AX241" s="207"/>
      <c r="AY241" s="207"/>
    </row>
    <row r="242" spans="23:51" x14ac:dyDescent="0.15">
      <c r="W242" s="207"/>
      <c r="X242" s="207"/>
      <c r="Y242" s="207"/>
      <c r="Z242" s="207"/>
      <c r="AA242" s="207"/>
      <c r="AB242" s="207"/>
      <c r="AC242" s="207"/>
      <c r="AD242" s="207"/>
      <c r="AE242" s="207"/>
      <c r="AF242" s="207"/>
      <c r="AG242" s="207"/>
      <c r="AH242" s="207"/>
      <c r="AI242" s="207"/>
      <c r="AJ242" s="207"/>
      <c r="AK242" s="207"/>
      <c r="AL242" s="207"/>
      <c r="AM242" s="207"/>
      <c r="AN242" s="207"/>
      <c r="AO242" s="207"/>
      <c r="AP242" s="207"/>
      <c r="AQ242" s="207"/>
      <c r="AR242" s="207"/>
      <c r="AS242" s="207"/>
      <c r="AT242" s="207"/>
      <c r="AU242" s="207"/>
      <c r="AV242" s="207"/>
      <c r="AW242" s="207"/>
      <c r="AX242" s="207"/>
      <c r="AY242" s="207"/>
    </row>
    <row r="243" spans="23:51" x14ac:dyDescent="0.15">
      <c r="W243" s="207"/>
      <c r="X243" s="207"/>
      <c r="Y243" s="207"/>
      <c r="Z243" s="207"/>
      <c r="AA243" s="207"/>
      <c r="AB243" s="207"/>
      <c r="AC243" s="207"/>
      <c r="AD243" s="207"/>
      <c r="AE243" s="207"/>
      <c r="AF243" s="207"/>
      <c r="AG243" s="207"/>
      <c r="AH243" s="207"/>
      <c r="AI243" s="207"/>
      <c r="AJ243" s="207"/>
      <c r="AK243" s="207"/>
      <c r="AL243" s="207"/>
      <c r="AM243" s="207"/>
      <c r="AN243" s="207"/>
      <c r="AO243" s="207"/>
      <c r="AP243" s="207"/>
      <c r="AQ243" s="207"/>
      <c r="AR243" s="207"/>
      <c r="AS243" s="207"/>
      <c r="AT243" s="207"/>
      <c r="AU243" s="207"/>
      <c r="AV243" s="207"/>
      <c r="AW243" s="207"/>
      <c r="AX243" s="207"/>
      <c r="AY243" s="207"/>
    </row>
    <row r="244" spans="23:51" x14ac:dyDescent="0.15">
      <c r="W244" s="207"/>
      <c r="X244" s="207"/>
      <c r="Y244" s="207"/>
      <c r="Z244" s="207"/>
      <c r="AA244" s="207"/>
      <c r="AB244" s="207"/>
      <c r="AC244" s="207"/>
      <c r="AD244" s="207"/>
      <c r="AE244" s="207"/>
      <c r="AF244" s="207"/>
      <c r="AG244" s="207"/>
      <c r="AH244" s="207"/>
      <c r="AI244" s="207"/>
      <c r="AJ244" s="207"/>
      <c r="AK244" s="207"/>
      <c r="AL244" s="207"/>
      <c r="AM244" s="207"/>
      <c r="AN244" s="207"/>
      <c r="AO244" s="207"/>
      <c r="AP244" s="207"/>
      <c r="AQ244" s="207"/>
      <c r="AR244" s="207"/>
      <c r="AS244" s="207"/>
      <c r="AT244" s="207"/>
      <c r="AU244" s="207"/>
      <c r="AV244" s="207"/>
      <c r="AW244" s="207"/>
      <c r="AX244" s="207"/>
      <c r="AY244" s="207"/>
    </row>
    <row r="245" spans="23:51" x14ac:dyDescent="0.15">
      <c r="W245" s="207"/>
      <c r="X245" s="207"/>
      <c r="Y245" s="207"/>
      <c r="Z245" s="207"/>
      <c r="AA245" s="207"/>
      <c r="AB245" s="207"/>
      <c r="AC245" s="207"/>
      <c r="AD245" s="207"/>
      <c r="AE245" s="207"/>
      <c r="AF245" s="207"/>
      <c r="AG245" s="207"/>
      <c r="AH245" s="207"/>
      <c r="AI245" s="207"/>
      <c r="AJ245" s="207"/>
      <c r="AK245" s="207"/>
      <c r="AL245" s="207"/>
      <c r="AM245" s="207"/>
      <c r="AN245" s="207"/>
      <c r="AO245" s="207"/>
      <c r="AP245" s="207"/>
      <c r="AQ245" s="207"/>
      <c r="AR245" s="207"/>
      <c r="AS245" s="207"/>
      <c r="AT245" s="207"/>
      <c r="AU245" s="207"/>
      <c r="AV245" s="207"/>
      <c r="AW245" s="207"/>
      <c r="AX245" s="207"/>
      <c r="AY245" s="207"/>
    </row>
    <row r="246" spans="23:51" x14ac:dyDescent="0.15">
      <c r="W246" s="207"/>
      <c r="X246" s="207"/>
      <c r="Y246" s="207"/>
      <c r="Z246" s="207"/>
      <c r="AA246" s="207"/>
      <c r="AB246" s="207"/>
      <c r="AC246" s="207"/>
      <c r="AD246" s="207"/>
      <c r="AE246" s="207"/>
      <c r="AF246" s="207"/>
      <c r="AG246" s="207"/>
      <c r="AH246" s="207"/>
      <c r="AI246" s="207"/>
      <c r="AJ246" s="207"/>
      <c r="AK246" s="207"/>
      <c r="AL246" s="207"/>
      <c r="AM246" s="207"/>
      <c r="AN246" s="207"/>
      <c r="AO246" s="207"/>
      <c r="AP246" s="207"/>
      <c r="AQ246" s="207"/>
      <c r="AR246" s="207"/>
      <c r="AS246" s="207"/>
      <c r="AT246" s="207"/>
      <c r="AU246" s="207"/>
      <c r="AV246" s="207"/>
      <c r="AW246" s="207"/>
      <c r="AX246" s="207"/>
      <c r="AY246" s="207"/>
    </row>
    <row r="247" spans="23:51" x14ac:dyDescent="0.15">
      <c r="W247" s="207"/>
      <c r="X247" s="207"/>
      <c r="Y247" s="207"/>
      <c r="Z247" s="207"/>
      <c r="AA247" s="207"/>
      <c r="AB247" s="207"/>
      <c r="AC247" s="207"/>
      <c r="AD247" s="207"/>
      <c r="AE247" s="207"/>
      <c r="AF247" s="207"/>
      <c r="AG247" s="207"/>
      <c r="AH247" s="207"/>
      <c r="AI247" s="207"/>
      <c r="AJ247" s="207"/>
      <c r="AK247" s="207"/>
      <c r="AL247" s="207"/>
      <c r="AM247" s="207"/>
      <c r="AN247" s="207"/>
      <c r="AO247" s="207"/>
      <c r="AP247" s="207"/>
      <c r="AQ247" s="207"/>
      <c r="AR247" s="207"/>
      <c r="AS247" s="207"/>
      <c r="AT247" s="207"/>
      <c r="AU247" s="207"/>
      <c r="AV247" s="207"/>
      <c r="AW247" s="207"/>
      <c r="AX247" s="207"/>
      <c r="AY247" s="207"/>
    </row>
    <row r="248" spans="23:51" x14ac:dyDescent="0.15">
      <c r="W248" s="207"/>
      <c r="X248" s="207"/>
      <c r="Y248" s="207"/>
      <c r="Z248" s="207"/>
      <c r="AA248" s="207"/>
      <c r="AB248" s="207"/>
      <c r="AC248" s="207"/>
      <c r="AD248" s="207"/>
      <c r="AE248" s="207"/>
      <c r="AF248" s="207"/>
      <c r="AG248" s="207"/>
      <c r="AH248" s="207"/>
      <c r="AI248" s="207"/>
      <c r="AJ248" s="207"/>
      <c r="AK248" s="207"/>
      <c r="AL248" s="207"/>
      <c r="AM248" s="207"/>
      <c r="AN248" s="207"/>
      <c r="AO248" s="207"/>
      <c r="AP248" s="207"/>
      <c r="AQ248" s="207"/>
      <c r="AR248" s="207"/>
      <c r="AS248" s="207"/>
      <c r="AT248" s="207"/>
      <c r="AU248" s="207"/>
      <c r="AV248" s="207"/>
      <c r="AW248" s="207"/>
      <c r="AX248" s="207"/>
      <c r="AY248" s="207"/>
    </row>
    <row r="249" spans="23:51" x14ac:dyDescent="0.15">
      <c r="W249" s="207"/>
      <c r="X249" s="207"/>
      <c r="Y249" s="207"/>
      <c r="Z249" s="207"/>
      <c r="AA249" s="207"/>
      <c r="AB249" s="207"/>
      <c r="AC249" s="207"/>
      <c r="AD249" s="207"/>
      <c r="AE249" s="207"/>
      <c r="AF249" s="207"/>
      <c r="AG249" s="207"/>
      <c r="AH249" s="207"/>
      <c r="AI249" s="207"/>
      <c r="AJ249" s="207"/>
      <c r="AK249" s="207"/>
      <c r="AL249" s="207"/>
      <c r="AM249" s="207"/>
      <c r="AN249" s="207"/>
      <c r="AO249" s="207"/>
      <c r="AP249" s="207"/>
      <c r="AQ249" s="207"/>
      <c r="AR249" s="207"/>
      <c r="AS249" s="207"/>
      <c r="AT249" s="207"/>
      <c r="AU249" s="207"/>
      <c r="AV249" s="207"/>
      <c r="AW249" s="207"/>
      <c r="AX249" s="207"/>
      <c r="AY249" s="207"/>
    </row>
    <row r="250" spans="23:51" x14ac:dyDescent="0.15">
      <c r="W250" s="207"/>
      <c r="X250" s="207"/>
      <c r="Y250" s="207"/>
      <c r="Z250" s="207"/>
      <c r="AA250" s="207"/>
      <c r="AB250" s="207"/>
      <c r="AC250" s="207"/>
      <c r="AD250" s="207"/>
      <c r="AE250" s="207"/>
      <c r="AF250" s="207"/>
      <c r="AG250" s="207"/>
      <c r="AH250" s="207"/>
      <c r="AI250" s="207"/>
      <c r="AJ250" s="207"/>
      <c r="AK250" s="207"/>
      <c r="AL250" s="207"/>
      <c r="AM250" s="207"/>
      <c r="AN250" s="207"/>
      <c r="AO250" s="207"/>
      <c r="AP250" s="207"/>
      <c r="AQ250" s="207"/>
      <c r="AR250" s="207"/>
      <c r="AS250" s="207"/>
      <c r="AT250" s="207"/>
      <c r="AU250" s="207"/>
      <c r="AV250" s="207"/>
      <c r="AW250" s="207"/>
      <c r="AX250" s="207"/>
      <c r="AY250" s="207"/>
    </row>
    <row r="251" spans="23:51" x14ac:dyDescent="0.15">
      <c r="W251" s="207"/>
      <c r="X251" s="207"/>
      <c r="Y251" s="207"/>
      <c r="Z251" s="207"/>
      <c r="AA251" s="207"/>
      <c r="AB251" s="207"/>
      <c r="AC251" s="207"/>
      <c r="AD251" s="207"/>
      <c r="AE251" s="207"/>
      <c r="AF251" s="207"/>
      <c r="AG251" s="207"/>
      <c r="AH251" s="207"/>
      <c r="AI251" s="207"/>
      <c r="AJ251" s="207"/>
      <c r="AK251" s="207"/>
      <c r="AL251" s="207"/>
      <c r="AM251" s="207"/>
      <c r="AN251" s="207"/>
      <c r="AO251" s="207"/>
      <c r="AP251" s="207"/>
      <c r="AQ251" s="207"/>
      <c r="AR251" s="207"/>
      <c r="AS251" s="207"/>
      <c r="AT251" s="207"/>
      <c r="AU251" s="207"/>
      <c r="AV251" s="207"/>
      <c r="AW251" s="207"/>
      <c r="AX251" s="207"/>
      <c r="AY251" s="207"/>
    </row>
    <row r="252" spans="23:51" x14ac:dyDescent="0.15">
      <c r="W252" s="207"/>
      <c r="X252" s="207"/>
      <c r="Y252" s="207"/>
      <c r="Z252" s="207"/>
      <c r="AA252" s="207"/>
      <c r="AB252" s="207"/>
      <c r="AC252" s="207"/>
      <c r="AD252" s="207"/>
      <c r="AE252" s="207"/>
      <c r="AF252" s="207"/>
      <c r="AG252" s="207"/>
      <c r="AH252" s="207"/>
      <c r="AI252" s="207"/>
      <c r="AJ252" s="207"/>
      <c r="AK252" s="207"/>
      <c r="AL252" s="207"/>
      <c r="AM252" s="207"/>
      <c r="AN252" s="207"/>
      <c r="AO252" s="207"/>
      <c r="AP252" s="207"/>
      <c r="AQ252" s="207"/>
      <c r="AR252" s="207"/>
      <c r="AS252" s="207"/>
      <c r="AT252" s="207"/>
      <c r="AU252" s="207"/>
      <c r="AV252" s="207"/>
      <c r="AW252" s="207"/>
      <c r="AX252" s="207"/>
      <c r="AY252" s="207"/>
    </row>
    <row r="253" spans="23:51" x14ac:dyDescent="0.15">
      <c r="W253" s="207"/>
      <c r="X253" s="207"/>
      <c r="Y253" s="207"/>
      <c r="Z253" s="207"/>
      <c r="AA253" s="207"/>
      <c r="AB253" s="207"/>
      <c r="AC253" s="207"/>
      <c r="AD253" s="207"/>
      <c r="AE253" s="207"/>
      <c r="AF253" s="207"/>
      <c r="AG253" s="207"/>
      <c r="AH253" s="207"/>
      <c r="AI253" s="207"/>
      <c r="AJ253" s="207"/>
      <c r="AK253" s="207"/>
      <c r="AL253" s="207"/>
      <c r="AM253" s="207"/>
      <c r="AN253" s="207"/>
      <c r="AO253" s="207"/>
      <c r="AP253" s="207"/>
      <c r="AQ253" s="207"/>
      <c r="AR253" s="207"/>
      <c r="AS253" s="207"/>
      <c r="AT253" s="207"/>
      <c r="AU253" s="207"/>
      <c r="AV253" s="207"/>
      <c r="AW253" s="207"/>
      <c r="AX253" s="207"/>
      <c r="AY253" s="207"/>
    </row>
    <row r="254" spans="23:51" x14ac:dyDescent="0.15">
      <c r="W254" s="207"/>
      <c r="X254" s="207"/>
      <c r="Y254" s="207"/>
      <c r="Z254" s="207"/>
      <c r="AA254" s="207"/>
      <c r="AB254" s="207"/>
      <c r="AC254" s="207"/>
      <c r="AD254" s="207"/>
      <c r="AE254" s="207"/>
      <c r="AF254" s="207"/>
      <c r="AG254" s="207"/>
      <c r="AH254" s="207"/>
      <c r="AI254" s="207"/>
      <c r="AJ254" s="207"/>
      <c r="AK254" s="207"/>
      <c r="AL254" s="207"/>
      <c r="AM254" s="207"/>
      <c r="AN254" s="207"/>
      <c r="AO254" s="207"/>
      <c r="AP254" s="207"/>
      <c r="AQ254" s="207"/>
      <c r="AR254" s="207"/>
      <c r="AS254" s="207"/>
      <c r="AT254" s="207"/>
      <c r="AU254" s="207"/>
      <c r="AV254" s="207"/>
      <c r="AW254" s="207"/>
      <c r="AX254" s="207"/>
      <c r="AY254" s="207"/>
    </row>
    <row r="255" spans="23:51" x14ac:dyDescent="0.15">
      <c r="W255" s="207"/>
      <c r="X255" s="207"/>
      <c r="Y255" s="207"/>
      <c r="Z255" s="207"/>
      <c r="AA255" s="207"/>
      <c r="AB255" s="207"/>
      <c r="AC255" s="207"/>
      <c r="AD255" s="207"/>
      <c r="AE255" s="207"/>
      <c r="AF255" s="207"/>
      <c r="AG255" s="207"/>
      <c r="AH255" s="207"/>
      <c r="AI255" s="207"/>
      <c r="AJ255" s="207"/>
      <c r="AK255" s="207"/>
      <c r="AL255" s="207"/>
      <c r="AM255" s="207"/>
      <c r="AN255" s="207"/>
      <c r="AO255" s="207"/>
      <c r="AP255" s="207"/>
      <c r="AQ255" s="207"/>
      <c r="AR255" s="207"/>
      <c r="AS255" s="207"/>
      <c r="AT255" s="207"/>
      <c r="AU255" s="207"/>
      <c r="AV255" s="207"/>
      <c r="AW255" s="207"/>
      <c r="AX255" s="207"/>
      <c r="AY255" s="207"/>
    </row>
    <row r="256" spans="23:51" x14ac:dyDescent="0.15">
      <c r="W256" s="207"/>
      <c r="X256" s="207"/>
      <c r="Y256" s="207"/>
      <c r="Z256" s="207"/>
      <c r="AA256" s="207"/>
      <c r="AB256" s="207"/>
      <c r="AC256" s="207"/>
      <c r="AD256" s="207"/>
      <c r="AE256" s="207"/>
      <c r="AF256" s="207"/>
      <c r="AG256" s="207"/>
      <c r="AH256" s="207"/>
      <c r="AI256" s="207"/>
      <c r="AJ256" s="207"/>
      <c r="AK256" s="207"/>
      <c r="AL256" s="207"/>
      <c r="AM256" s="207"/>
      <c r="AN256" s="207"/>
      <c r="AO256" s="207"/>
      <c r="AP256" s="207"/>
      <c r="AQ256" s="207"/>
      <c r="AR256" s="207"/>
      <c r="AS256" s="207"/>
      <c r="AT256" s="207"/>
      <c r="AU256" s="207"/>
      <c r="AV256" s="207"/>
      <c r="AW256" s="207"/>
      <c r="AX256" s="207"/>
      <c r="AY256" s="207"/>
    </row>
    <row r="257" spans="23:51" x14ac:dyDescent="0.15">
      <c r="W257" s="207"/>
      <c r="X257" s="207"/>
      <c r="Y257" s="207"/>
      <c r="Z257" s="207"/>
      <c r="AA257" s="207"/>
      <c r="AB257" s="207"/>
      <c r="AC257" s="207"/>
      <c r="AD257" s="207"/>
      <c r="AE257" s="207"/>
      <c r="AF257" s="207"/>
      <c r="AG257" s="207"/>
      <c r="AH257" s="207"/>
      <c r="AI257" s="207"/>
      <c r="AJ257" s="207"/>
      <c r="AK257" s="207"/>
      <c r="AL257" s="207"/>
      <c r="AM257" s="207"/>
      <c r="AN257" s="207"/>
      <c r="AO257" s="207"/>
      <c r="AP257" s="207"/>
      <c r="AQ257" s="207"/>
      <c r="AR257" s="207"/>
      <c r="AS257" s="207"/>
      <c r="AT257" s="207"/>
      <c r="AU257" s="207"/>
      <c r="AV257" s="207"/>
      <c r="AW257" s="207"/>
      <c r="AX257" s="207"/>
      <c r="AY257" s="207"/>
    </row>
    <row r="258" spans="23:51" x14ac:dyDescent="0.15">
      <c r="W258" s="207"/>
      <c r="X258" s="207"/>
      <c r="Y258" s="207"/>
      <c r="Z258" s="207"/>
      <c r="AA258" s="207"/>
      <c r="AB258" s="207"/>
      <c r="AC258" s="207"/>
      <c r="AD258" s="207"/>
      <c r="AE258" s="207"/>
      <c r="AF258" s="207"/>
      <c r="AG258" s="207"/>
      <c r="AH258" s="207"/>
      <c r="AI258" s="207"/>
      <c r="AJ258" s="207"/>
      <c r="AK258" s="207"/>
      <c r="AL258" s="207"/>
      <c r="AM258" s="207"/>
      <c r="AN258" s="207"/>
      <c r="AO258" s="207"/>
      <c r="AP258" s="207"/>
      <c r="AQ258" s="207"/>
      <c r="AR258" s="207"/>
      <c r="AS258" s="207"/>
      <c r="AT258" s="207"/>
      <c r="AU258" s="207"/>
      <c r="AV258" s="207"/>
      <c r="AW258" s="207"/>
      <c r="AX258" s="207"/>
      <c r="AY258" s="207"/>
    </row>
    <row r="259" spans="23:51" x14ac:dyDescent="0.15">
      <c r="W259" s="207"/>
      <c r="X259" s="207"/>
      <c r="Y259" s="207"/>
      <c r="Z259" s="207"/>
      <c r="AA259" s="207"/>
      <c r="AB259" s="207"/>
      <c r="AC259" s="207"/>
      <c r="AD259" s="207"/>
      <c r="AE259" s="207"/>
      <c r="AF259" s="207"/>
      <c r="AG259" s="207"/>
      <c r="AH259" s="207"/>
      <c r="AI259" s="207"/>
      <c r="AJ259" s="207"/>
      <c r="AK259" s="207"/>
      <c r="AL259" s="207"/>
      <c r="AM259" s="207"/>
      <c r="AN259" s="207"/>
      <c r="AO259" s="207"/>
      <c r="AP259" s="207"/>
      <c r="AQ259" s="207"/>
      <c r="AR259" s="207"/>
      <c r="AS259" s="207"/>
      <c r="AT259" s="207"/>
      <c r="AU259" s="207"/>
      <c r="AV259" s="207"/>
      <c r="AW259" s="207"/>
      <c r="AX259" s="207"/>
      <c r="AY259" s="207"/>
    </row>
    <row r="260" spans="23:51" x14ac:dyDescent="0.15">
      <c r="W260" s="207"/>
      <c r="X260" s="207"/>
      <c r="Y260" s="207"/>
      <c r="Z260" s="207"/>
      <c r="AA260" s="207"/>
      <c r="AB260" s="207"/>
      <c r="AC260" s="207"/>
      <c r="AD260" s="207"/>
      <c r="AE260" s="207"/>
      <c r="AF260" s="207"/>
      <c r="AG260" s="207"/>
      <c r="AH260" s="207"/>
      <c r="AI260" s="207"/>
      <c r="AJ260" s="207"/>
      <c r="AK260" s="207"/>
      <c r="AL260" s="207"/>
      <c r="AM260" s="207"/>
      <c r="AN260" s="207"/>
      <c r="AO260" s="207"/>
      <c r="AP260" s="207"/>
      <c r="AQ260" s="207"/>
      <c r="AR260" s="207"/>
      <c r="AS260" s="207"/>
      <c r="AT260" s="207"/>
      <c r="AU260" s="207"/>
      <c r="AV260" s="207"/>
      <c r="AW260" s="207"/>
      <c r="AX260" s="207"/>
      <c r="AY260" s="207"/>
    </row>
    <row r="261" spans="23:51" x14ac:dyDescent="0.15">
      <c r="W261" s="207"/>
      <c r="X261" s="207"/>
      <c r="Y261" s="207"/>
      <c r="Z261" s="207"/>
      <c r="AA261" s="207"/>
      <c r="AB261" s="207"/>
      <c r="AC261" s="207"/>
      <c r="AD261" s="207"/>
      <c r="AE261" s="207"/>
      <c r="AF261" s="207"/>
      <c r="AG261" s="207"/>
      <c r="AH261" s="207"/>
      <c r="AI261" s="207"/>
      <c r="AJ261" s="207"/>
      <c r="AK261" s="207"/>
      <c r="AL261" s="207"/>
      <c r="AM261" s="207"/>
      <c r="AN261" s="207"/>
      <c r="AO261" s="207"/>
      <c r="AP261" s="207"/>
      <c r="AQ261" s="207"/>
      <c r="AR261" s="207"/>
      <c r="AS261" s="207"/>
      <c r="AT261" s="207"/>
      <c r="AU261" s="207"/>
      <c r="AV261" s="207"/>
      <c r="AW261" s="207"/>
      <c r="AX261" s="207"/>
      <c r="AY261" s="207"/>
    </row>
    <row r="262" spans="23:51" x14ac:dyDescent="0.15">
      <c r="W262" s="207"/>
      <c r="X262" s="207"/>
      <c r="Y262" s="207"/>
      <c r="Z262" s="207"/>
      <c r="AA262" s="207"/>
      <c r="AB262" s="207"/>
      <c r="AC262" s="207"/>
      <c r="AD262" s="207"/>
      <c r="AE262" s="207"/>
      <c r="AF262" s="207"/>
      <c r="AG262" s="207"/>
      <c r="AH262" s="207"/>
      <c r="AI262" s="207"/>
      <c r="AJ262" s="207"/>
      <c r="AK262" s="207"/>
      <c r="AL262" s="207"/>
      <c r="AM262" s="207"/>
      <c r="AN262" s="207"/>
      <c r="AO262" s="207"/>
      <c r="AP262" s="207"/>
      <c r="AQ262" s="207"/>
      <c r="AR262" s="207"/>
      <c r="AS262" s="207"/>
      <c r="AT262" s="207"/>
      <c r="AU262" s="207"/>
      <c r="AV262" s="207"/>
      <c r="AW262" s="207"/>
      <c r="AX262" s="207"/>
      <c r="AY262" s="207"/>
    </row>
    <row r="263" spans="23:51" x14ac:dyDescent="0.15">
      <c r="W263" s="207"/>
      <c r="X263" s="207"/>
      <c r="Y263" s="207"/>
      <c r="Z263" s="207"/>
      <c r="AA263" s="207"/>
      <c r="AB263" s="207"/>
      <c r="AC263" s="207"/>
      <c r="AD263" s="207"/>
      <c r="AE263" s="207"/>
      <c r="AF263" s="207"/>
      <c r="AG263" s="207"/>
      <c r="AH263" s="207"/>
      <c r="AI263" s="207"/>
      <c r="AJ263" s="207"/>
      <c r="AK263" s="207"/>
      <c r="AL263" s="207"/>
      <c r="AM263" s="207"/>
      <c r="AN263" s="207"/>
      <c r="AO263" s="207"/>
      <c r="AP263" s="207"/>
      <c r="AQ263" s="207"/>
      <c r="AR263" s="207"/>
      <c r="AS263" s="207"/>
      <c r="AT263" s="207"/>
      <c r="AU263" s="207"/>
      <c r="AV263" s="207"/>
      <c r="AW263" s="207"/>
      <c r="AX263" s="207"/>
      <c r="AY263" s="207"/>
    </row>
    <row r="264" spans="23:51" x14ac:dyDescent="0.15">
      <c r="W264" s="207"/>
      <c r="X264" s="207"/>
      <c r="Y264" s="207"/>
      <c r="Z264" s="207"/>
      <c r="AA264" s="207"/>
      <c r="AB264" s="207"/>
      <c r="AC264" s="207"/>
      <c r="AD264" s="207"/>
      <c r="AE264" s="207"/>
      <c r="AF264" s="207"/>
      <c r="AG264" s="207"/>
      <c r="AH264" s="207"/>
      <c r="AI264" s="207"/>
      <c r="AJ264" s="207"/>
      <c r="AK264" s="207"/>
      <c r="AL264" s="207"/>
      <c r="AM264" s="207"/>
      <c r="AN264" s="207"/>
      <c r="AO264" s="207"/>
      <c r="AP264" s="207"/>
      <c r="AQ264" s="207"/>
      <c r="AR264" s="207"/>
      <c r="AS264" s="207"/>
      <c r="AT264" s="207"/>
      <c r="AU264" s="207"/>
      <c r="AV264" s="207"/>
      <c r="AW264" s="207"/>
      <c r="AX264" s="207"/>
      <c r="AY264" s="207"/>
    </row>
    <row r="265" spans="23:51" x14ac:dyDescent="0.15">
      <c r="W265" s="207"/>
      <c r="X265" s="207"/>
      <c r="Y265" s="207"/>
      <c r="Z265" s="207"/>
      <c r="AA265" s="207"/>
      <c r="AB265" s="207"/>
      <c r="AC265" s="207"/>
      <c r="AD265" s="207"/>
      <c r="AE265" s="207"/>
      <c r="AF265" s="207"/>
      <c r="AG265" s="207"/>
      <c r="AH265" s="207"/>
      <c r="AI265" s="207"/>
      <c r="AJ265" s="207"/>
      <c r="AK265" s="207"/>
      <c r="AL265" s="207"/>
      <c r="AM265" s="207"/>
      <c r="AN265" s="207"/>
      <c r="AO265" s="207"/>
      <c r="AP265" s="207"/>
      <c r="AQ265" s="207"/>
      <c r="AR265" s="207"/>
      <c r="AS265" s="207"/>
      <c r="AT265" s="207"/>
      <c r="AU265" s="207"/>
      <c r="AV265" s="207"/>
      <c r="AW265" s="207"/>
      <c r="AX265" s="207"/>
      <c r="AY265" s="207"/>
    </row>
    <row r="266" spans="23:51" x14ac:dyDescent="0.15">
      <c r="W266" s="207"/>
      <c r="X266" s="207"/>
      <c r="Y266" s="207"/>
      <c r="Z266" s="207"/>
      <c r="AA266" s="207"/>
      <c r="AB266" s="207"/>
      <c r="AC266" s="207"/>
      <c r="AD266" s="207"/>
      <c r="AE266" s="207"/>
      <c r="AF266" s="207"/>
      <c r="AG266" s="207"/>
      <c r="AH266" s="207"/>
      <c r="AI266" s="207"/>
      <c r="AJ266" s="207"/>
      <c r="AK266" s="207"/>
      <c r="AL266" s="207"/>
      <c r="AM266" s="207"/>
      <c r="AN266" s="207"/>
      <c r="AO266" s="207"/>
      <c r="AP266" s="207"/>
      <c r="AQ266" s="207"/>
      <c r="AR266" s="207"/>
      <c r="AS266" s="207"/>
      <c r="AT266" s="207"/>
      <c r="AU266" s="207"/>
      <c r="AV266" s="207"/>
      <c r="AW266" s="207"/>
      <c r="AX266" s="207"/>
      <c r="AY266" s="207"/>
    </row>
    <row r="267" spans="23:51" x14ac:dyDescent="0.15">
      <c r="W267" s="207"/>
      <c r="X267" s="207"/>
      <c r="Y267" s="207"/>
      <c r="Z267" s="207"/>
      <c r="AA267" s="207"/>
      <c r="AB267" s="207"/>
      <c r="AC267" s="207"/>
      <c r="AD267" s="207"/>
      <c r="AE267" s="207"/>
      <c r="AF267" s="207"/>
      <c r="AG267" s="207"/>
      <c r="AH267" s="207"/>
      <c r="AI267" s="207"/>
      <c r="AJ267" s="207"/>
      <c r="AK267" s="207"/>
      <c r="AL267" s="207"/>
      <c r="AM267" s="207"/>
      <c r="AN267" s="207"/>
      <c r="AO267" s="207"/>
      <c r="AP267" s="207"/>
      <c r="AQ267" s="207"/>
      <c r="AR267" s="207"/>
      <c r="AS267" s="207"/>
      <c r="AT267" s="207"/>
      <c r="AU267" s="207"/>
      <c r="AV267" s="207"/>
      <c r="AW267" s="207"/>
      <c r="AX267" s="207"/>
      <c r="AY267" s="207"/>
    </row>
    <row r="268" spans="23:51" x14ac:dyDescent="0.15">
      <c r="W268" s="207"/>
      <c r="X268" s="207"/>
      <c r="Y268" s="207"/>
      <c r="Z268" s="207"/>
      <c r="AA268" s="207"/>
      <c r="AB268" s="207"/>
      <c r="AC268" s="207"/>
      <c r="AD268" s="207"/>
      <c r="AE268" s="207"/>
      <c r="AF268" s="207"/>
      <c r="AG268" s="207"/>
      <c r="AH268" s="207"/>
      <c r="AI268" s="207"/>
      <c r="AJ268" s="207"/>
      <c r="AK268" s="207"/>
      <c r="AL268" s="207"/>
      <c r="AM268" s="207"/>
      <c r="AN268" s="207"/>
      <c r="AO268" s="207"/>
      <c r="AP268" s="207"/>
      <c r="AQ268" s="207"/>
      <c r="AR268" s="207"/>
      <c r="AS268" s="207"/>
      <c r="AT268" s="207"/>
      <c r="AU268" s="207"/>
      <c r="AV268" s="207"/>
      <c r="AW268" s="207"/>
      <c r="AX268" s="207"/>
      <c r="AY268" s="207"/>
    </row>
    <row r="269" spans="23:51" x14ac:dyDescent="0.15">
      <c r="W269" s="207"/>
      <c r="X269" s="207"/>
      <c r="Y269" s="207"/>
      <c r="Z269" s="207"/>
      <c r="AA269" s="207"/>
      <c r="AB269" s="207"/>
      <c r="AC269" s="207"/>
      <c r="AD269" s="207"/>
      <c r="AE269" s="207"/>
      <c r="AF269" s="207"/>
      <c r="AG269" s="207"/>
      <c r="AH269" s="207"/>
      <c r="AI269" s="207"/>
      <c r="AJ269" s="207"/>
      <c r="AK269" s="207"/>
      <c r="AL269" s="207"/>
      <c r="AM269" s="207"/>
      <c r="AN269" s="207"/>
      <c r="AO269" s="207"/>
      <c r="AP269" s="207"/>
      <c r="AQ269" s="207"/>
      <c r="AR269" s="207"/>
      <c r="AS269" s="207"/>
      <c r="AT269" s="207"/>
      <c r="AU269" s="207"/>
      <c r="AV269" s="207"/>
      <c r="AW269" s="207"/>
      <c r="AX269" s="207"/>
      <c r="AY269" s="207"/>
    </row>
    <row r="270" spans="23:51" x14ac:dyDescent="0.15">
      <c r="W270" s="207"/>
      <c r="X270" s="207"/>
      <c r="Y270" s="207"/>
      <c r="Z270" s="207"/>
      <c r="AA270" s="207"/>
      <c r="AB270" s="207"/>
      <c r="AC270" s="207"/>
      <c r="AD270" s="207"/>
      <c r="AE270" s="207"/>
      <c r="AF270" s="207"/>
      <c r="AG270" s="207"/>
      <c r="AH270" s="207"/>
      <c r="AI270" s="207"/>
      <c r="AJ270" s="207"/>
      <c r="AK270" s="207"/>
      <c r="AL270" s="207"/>
      <c r="AM270" s="207"/>
      <c r="AN270" s="207"/>
      <c r="AO270" s="207"/>
      <c r="AP270" s="207"/>
      <c r="AQ270" s="207"/>
      <c r="AR270" s="207"/>
      <c r="AS270" s="207"/>
      <c r="AT270" s="207"/>
      <c r="AU270" s="207"/>
      <c r="AV270" s="207"/>
      <c r="AW270" s="207"/>
      <c r="AX270" s="207"/>
      <c r="AY270" s="207"/>
    </row>
    <row r="271" spans="23:51" x14ac:dyDescent="0.15">
      <c r="W271" s="207"/>
      <c r="X271" s="207"/>
      <c r="Y271" s="207"/>
      <c r="Z271" s="207"/>
      <c r="AA271" s="207"/>
      <c r="AB271" s="207"/>
      <c r="AC271" s="207"/>
      <c r="AD271" s="207"/>
      <c r="AE271" s="207"/>
      <c r="AF271" s="207"/>
      <c r="AG271" s="207"/>
      <c r="AH271" s="207"/>
      <c r="AI271" s="207"/>
      <c r="AJ271" s="207"/>
      <c r="AK271" s="207"/>
      <c r="AL271" s="207"/>
      <c r="AM271" s="207"/>
      <c r="AN271" s="207"/>
      <c r="AO271" s="207"/>
      <c r="AP271" s="207"/>
      <c r="AQ271" s="207"/>
      <c r="AR271" s="207"/>
      <c r="AS271" s="207"/>
      <c r="AT271" s="207"/>
      <c r="AU271" s="207"/>
      <c r="AV271" s="207"/>
      <c r="AW271" s="207"/>
      <c r="AX271" s="207"/>
      <c r="AY271" s="207"/>
    </row>
    <row r="272" spans="23:51" x14ac:dyDescent="0.15">
      <c r="W272" s="207"/>
      <c r="X272" s="207"/>
      <c r="Y272" s="207"/>
      <c r="Z272" s="207"/>
      <c r="AA272" s="207"/>
      <c r="AB272" s="207"/>
      <c r="AC272" s="207"/>
      <c r="AD272" s="207"/>
      <c r="AE272" s="207"/>
      <c r="AF272" s="207"/>
      <c r="AG272" s="207"/>
      <c r="AH272" s="207"/>
      <c r="AI272" s="207"/>
      <c r="AJ272" s="207"/>
      <c r="AK272" s="207"/>
      <c r="AL272" s="207"/>
      <c r="AM272" s="207"/>
      <c r="AN272" s="207"/>
      <c r="AO272" s="207"/>
      <c r="AP272" s="207"/>
      <c r="AQ272" s="207"/>
      <c r="AR272" s="207"/>
      <c r="AS272" s="207"/>
      <c r="AT272" s="207"/>
      <c r="AU272" s="207"/>
      <c r="AV272" s="207"/>
      <c r="AW272" s="207"/>
      <c r="AX272" s="207"/>
      <c r="AY272" s="207"/>
    </row>
    <row r="273" spans="23:51" x14ac:dyDescent="0.15">
      <c r="W273" s="207"/>
      <c r="X273" s="207"/>
      <c r="Y273" s="207"/>
      <c r="Z273" s="207"/>
      <c r="AA273" s="207"/>
      <c r="AB273" s="207"/>
      <c r="AC273" s="207"/>
      <c r="AD273" s="207"/>
      <c r="AE273" s="207"/>
      <c r="AF273" s="207"/>
      <c r="AG273" s="207"/>
      <c r="AH273" s="207"/>
      <c r="AI273" s="207"/>
      <c r="AJ273" s="207"/>
      <c r="AK273" s="207"/>
      <c r="AL273" s="207"/>
      <c r="AM273" s="207"/>
      <c r="AN273" s="207"/>
      <c r="AO273" s="207"/>
      <c r="AP273" s="207"/>
      <c r="AQ273" s="207"/>
      <c r="AR273" s="207"/>
      <c r="AS273" s="207"/>
      <c r="AT273" s="207"/>
      <c r="AU273" s="207"/>
      <c r="AV273" s="207"/>
      <c r="AW273" s="207"/>
      <c r="AX273" s="207"/>
      <c r="AY273" s="207"/>
    </row>
    <row r="274" spans="23:51" x14ac:dyDescent="0.15">
      <c r="W274" s="207"/>
      <c r="X274" s="207"/>
      <c r="Y274" s="207"/>
      <c r="Z274" s="207"/>
      <c r="AA274" s="207"/>
      <c r="AB274" s="207"/>
      <c r="AC274" s="207"/>
      <c r="AD274" s="207"/>
      <c r="AE274" s="207"/>
      <c r="AF274" s="207"/>
      <c r="AG274" s="207"/>
      <c r="AH274" s="207"/>
      <c r="AI274" s="207"/>
      <c r="AJ274" s="207"/>
      <c r="AK274" s="207"/>
      <c r="AL274" s="207"/>
      <c r="AM274" s="207"/>
      <c r="AN274" s="207"/>
      <c r="AO274" s="207"/>
      <c r="AP274" s="207"/>
      <c r="AQ274" s="207"/>
      <c r="AR274" s="207"/>
      <c r="AS274" s="207"/>
      <c r="AT274" s="207"/>
      <c r="AU274" s="207"/>
      <c r="AV274" s="207"/>
      <c r="AW274" s="207"/>
      <c r="AX274" s="207"/>
      <c r="AY274" s="207"/>
    </row>
    <row r="275" spans="23:51" x14ac:dyDescent="0.15">
      <c r="W275" s="207"/>
      <c r="X275" s="207"/>
      <c r="Y275" s="207"/>
      <c r="Z275" s="207"/>
      <c r="AA275" s="207"/>
      <c r="AB275" s="207"/>
      <c r="AC275" s="207"/>
      <c r="AD275" s="207"/>
      <c r="AE275" s="207"/>
      <c r="AF275" s="207"/>
      <c r="AG275" s="207"/>
      <c r="AH275" s="207"/>
      <c r="AI275" s="207"/>
      <c r="AJ275" s="207"/>
      <c r="AK275" s="207"/>
      <c r="AL275" s="207"/>
      <c r="AM275" s="207"/>
      <c r="AN275" s="207"/>
      <c r="AO275" s="207"/>
      <c r="AP275" s="207"/>
      <c r="AQ275" s="207"/>
      <c r="AR275" s="207"/>
      <c r="AS275" s="207"/>
      <c r="AT275" s="207"/>
      <c r="AU275" s="207"/>
      <c r="AV275" s="207"/>
      <c r="AW275" s="207"/>
      <c r="AX275" s="207"/>
      <c r="AY275" s="207"/>
    </row>
    <row r="276" spans="23:51" x14ac:dyDescent="0.15">
      <c r="W276" s="207"/>
      <c r="X276" s="207"/>
      <c r="Y276" s="207"/>
      <c r="Z276" s="207"/>
      <c r="AA276" s="207"/>
      <c r="AB276" s="207"/>
      <c r="AC276" s="207"/>
      <c r="AD276" s="207"/>
      <c r="AE276" s="207"/>
      <c r="AF276" s="207"/>
      <c r="AG276" s="207"/>
      <c r="AH276" s="207"/>
      <c r="AI276" s="207"/>
      <c r="AJ276" s="207"/>
      <c r="AK276" s="207"/>
      <c r="AL276" s="207"/>
      <c r="AM276" s="207"/>
      <c r="AN276" s="207"/>
      <c r="AO276" s="207"/>
      <c r="AP276" s="207"/>
      <c r="AQ276" s="207"/>
      <c r="AR276" s="207"/>
      <c r="AS276" s="207"/>
      <c r="AT276" s="207"/>
      <c r="AU276" s="207"/>
      <c r="AV276" s="207"/>
      <c r="AW276" s="207"/>
      <c r="AX276" s="207"/>
      <c r="AY276" s="207"/>
    </row>
    <row r="277" spans="23:51" x14ac:dyDescent="0.15">
      <c r="W277" s="207"/>
      <c r="X277" s="207"/>
      <c r="Y277" s="207"/>
      <c r="Z277" s="207"/>
      <c r="AA277" s="207"/>
      <c r="AB277" s="207"/>
      <c r="AC277" s="207"/>
      <c r="AD277" s="207"/>
      <c r="AE277" s="207"/>
      <c r="AF277" s="207"/>
      <c r="AG277" s="207"/>
      <c r="AH277" s="207"/>
      <c r="AI277" s="207"/>
      <c r="AJ277" s="207"/>
      <c r="AK277" s="207"/>
      <c r="AL277" s="207"/>
      <c r="AM277" s="207"/>
      <c r="AN277" s="207"/>
      <c r="AO277" s="207"/>
      <c r="AP277" s="207"/>
      <c r="AQ277" s="207"/>
      <c r="AR277" s="207"/>
      <c r="AS277" s="207"/>
      <c r="AT277" s="207"/>
      <c r="AU277" s="207"/>
      <c r="AV277" s="207"/>
      <c r="AW277" s="207"/>
      <c r="AX277" s="207"/>
      <c r="AY277" s="207"/>
    </row>
    <row r="278" spans="23:51" x14ac:dyDescent="0.15">
      <c r="W278" s="207"/>
      <c r="X278" s="207"/>
      <c r="Y278" s="207"/>
      <c r="Z278" s="207"/>
      <c r="AA278" s="207"/>
      <c r="AB278" s="207"/>
      <c r="AC278" s="207"/>
      <c r="AD278" s="207"/>
      <c r="AE278" s="207"/>
      <c r="AF278" s="207"/>
      <c r="AG278" s="207"/>
      <c r="AH278" s="207"/>
      <c r="AI278" s="207"/>
      <c r="AJ278" s="207"/>
      <c r="AK278" s="207"/>
      <c r="AL278" s="207"/>
      <c r="AM278" s="207"/>
      <c r="AN278" s="207"/>
      <c r="AO278" s="207"/>
      <c r="AP278" s="207"/>
      <c r="AQ278" s="207"/>
      <c r="AR278" s="207"/>
      <c r="AS278" s="207"/>
      <c r="AT278" s="207"/>
      <c r="AU278" s="207"/>
      <c r="AV278" s="207"/>
      <c r="AW278" s="207"/>
      <c r="AX278" s="207"/>
      <c r="AY278" s="207"/>
    </row>
    <row r="279" spans="23:51" x14ac:dyDescent="0.15">
      <c r="W279" s="207"/>
      <c r="X279" s="207"/>
      <c r="Y279" s="207"/>
      <c r="Z279" s="207"/>
      <c r="AA279" s="207"/>
      <c r="AB279" s="207"/>
      <c r="AC279" s="207"/>
      <c r="AD279" s="207"/>
      <c r="AE279" s="207"/>
      <c r="AF279" s="207"/>
      <c r="AG279" s="207"/>
      <c r="AH279" s="207"/>
      <c r="AI279" s="207"/>
      <c r="AJ279" s="207"/>
      <c r="AK279" s="207"/>
      <c r="AL279" s="207"/>
      <c r="AM279" s="207"/>
      <c r="AN279" s="207"/>
      <c r="AO279" s="207"/>
      <c r="AP279" s="207"/>
      <c r="AQ279" s="207"/>
      <c r="AR279" s="207"/>
      <c r="AS279" s="207"/>
      <c r="AT279" s="207"/>
      <c r="AU279" s="207"/>
      <c r="AV279" s="207"/>
      <c r="AW279" s="207"/>
      <c r="AX279" s="207"/>
      <c r="AY279" s="207"/>
    </row>
    <row r="280" spans="23:51" x14ac:dyDescent="0.15">
      <c r="W280" s="207"/>
      <c r="X280" s="207"/>
      <c r="Y280" s="207"/>
      <c r="Z280" s="207"/>
      <c r="AA280" s="207"/>
      <c r="AB280" s="207"/>
      <c r="AC280" s="207"/>
      <c r="AD280" s="207"/>
      <c r="AE280" s="207"/>
      <c r="AF280" s="207"/>
      <c r="AG280" s="207"/>
      <c r="AH280" s="207"/>
      <c r="AI280" s="207"/>
      <c r="AJ280" s="207"/>
      <c r="AK280" s="207"/>
      <c r="AL280" s="207"/>
      <c r="AM280" s="207"/>
      <c r="AN280" s="207"/>
      <c r="AO280" s="207"/>
      <c r="AP280" s="207"/>
      <c r="AQ280" s="207"/>
      <c r="AR280" s="207"/>
      <c r="AS280" s="207"/>
      <c r="AT280" s="207"/>
      <c r="AU280" s="207"/>
      <c r="AV280" s="207"/>
      <c r="AW280" s="207"/>
      <c r="AX280" s="207"/>
      <c r="AY280" s="207"/>
    </row>
    <row r="281" spans="23:51" x14ac:dyDescent="0.15">
      <c r="W281" s="207"/>
      <c r="X281" s="207"/>
      <c r="Y281" s="207"/>
      <c r="Z281" s="207"/>
      <c r="AA281" s="207"/>
      <c r="AB281" s="207"/>
      <c r="AC281" s="207"/>
      <c r="AD281" s="207"/>
      <c r="AE281" s="207"/>
      <c r="AF281" s="207"/>
      <c r="AG281" s="207"/>
      <c r="AH281" s="207"/>
      <c r="AI281" s="207"/>
      <c r="AJ281" s="207"/>
      <c r="AK281" s="207"/>
      <c r="AL281" s="207"/>
      <c r="AM281" s="207"/>
      <c r="AN281" s="207"/>
      <c r="AO281" s="207"/>
      <c r="AP281" s="207"/>
      <c r="AQ281" s="207"/>
      <c r="AR281" s="207"/>
      <c r="AS281" s="207"/>
      <c r="AT281" s="207"/>
      <c r="AU281" s="207"/>
      <c r="AV281" s="207"/>
      <c r="AW281" s="207"/>
      <c r="AX281" s="207"/>
      <c r="AY281" s="207"/>
    </row>
    <row r="282" spans="23:51" x14ac:dyDescent="0.15">
      <c r="W282" s="207"/>
      <c r="X282" s="207"/>
      <c r="Y282" s="207"/>
      <c r="Z282" s="207"/>
      <c r="AA282" s="207"/>
      <c r="AB282" s="207"/>
      <c r="AC282" s="207"/>
      <c r="AD282" s="207"/>
      <c r="AE282" s="207"/>
      <c r="AF282" s="207"/>
      <c r="AG282" s="207"/>
      <c r="AH282" s="207"/>
      <c r="AI282" s="207"/>
      <c r="AJ282" s="207"/>
      <c r="AK282" s="207"/>
      <c r="AL282" s="207"/>
      <c r="AM282" s="207"/>
      <c r="AN282" s="207"/>
      <c r="AO282" s="207"/>
      <c r="AP282" s="207"/>
      <c r="AQ282" s="207"/>
      <c r="AR282" s="207"/>
      <c r="AS282" s="207"/>
      <c r="AT282" s="207"/>
      <c r="AU282" s="207"/>
      <c r="AV282" s="207"/>
      <c r="AW282" s="207"/>
      <c r="AX282" s="207"/>
      <c r="AY282" s="207"/>
    </row>
    <row r="283" spans="23:51" x14ac:dyDescent="0.15">
      <c r="W283" s="207"/>
      <c r="X283" s="207"/>
      <c r="Y283" s="207"/>
      <c r="Z283" s="207"/>
      <c r="AA283" s="207"/>
      <c r="AB283" s="207"/>
      <c r="AC283" s="207"/>
      <c r="AD283" s="207"/>
      <c r="AE283" s="207"/>
      <c r="AF283" s="207"/>
      <c r="AG283" s="207"/>
      <c r="AH283" s="207"/>
      <c r="AI283" s="207"/>
      <c r="AJ283" s="207"/>
      <c r="AK283" s="207"/>
      <c r="AL283" s="207"/>
      <c r="AM283" s="207"/>
      <c r="AN283" s="207"/>
      <c r="AO283" s="207"/>
      <c r="AP283" s="207"/>
      <c r="AQ283" s="207"/>
      <c r="AR283" s="207"/>
      <c r="AS283" s="207"/>
      <c r="AT283" s="207"/>
      <c r="AU283" s="207"/>
      <c r="AV283" s="207"/>
      <c r="AW283" s="207"/>
      <c r="AX283" s="207"/>
      <c r="AY283" s="207"/>
    </row>
    <row r="284" spans="23:51" x14ac:dyDescent="0.15">
      <c r="W284" s="207"/>
      <c r="X284" s="207"/>
      <c r="Y284" s="207"/>
      <c r="Z284" s="207"/>
      <c r="AA284" s="207"/>
      <c r="AB284" s="207"/>
      <c r="AC284" s="207"/>
      <c r="AD284" s="207"/>
      <c r="AE284" s="207"/>
      <c r="AF284" s="207"/>
      <c r="AG284" s="207"/>
      <c r="AH284" s="207"/>
      <c r="AI284" s="207"/>
      <c r="AJ284" s="207"/>
      <c r="AK284" s="207"/>
      <c r="AL284" s="207"/>
      <c r="AM284" s="207"/>
      <c r="AN284" s="207"/>
      <c r="AO284" s="207"/>
      <c r="AP284" s="207"/>
      <c r="AQ284" s="207"/>
      <c r="AR284" s="207"/>
      <c r="AS284" s="207"/>
      <c r="AT284" s="207"/>
      <c r="AU284" s="207"/>
      <c r="AV284" s="207"/>
      <c r="AW284" s="207"/>
      <c r="AX284" s="207"/>
      <c r="AY284" s="207"/>
    </row>
    <row r="285" spans="23:51" x14ac:dyDescent="0.15">
      <c r="W285" s="207"/>
      <c r="X285" s="207"/>
      <c r="Y285" s="207"/>
      <c r="Z285" s="207"/>
      <c r="AA285" s="207"/>
      <c r="AB285" s="207"/>
      <c r="AC285" s="207"/>
      <c r="AD285" s="207"/>
      <c r="AE285" s="207"/>
      <c r="AF285" s="207"/>
      <c r="AG285" s="207"/>
      <c r="AH285" s="207"/>
      <c r="AI285" s="207"/>
      <c r="AJ285" s="207"/>
      <c r="AK285" s="207"/>
      <c r="AL285" s="207"/>
      <c r="AM285" s="207"/>
      <c r="AN285" s="207"/>
      <c r="AO285" s="207"/>
      <c r="AP285" s="207"/>
      <c r="AQ285" s="207"/>
      <c r="AR285" s="207"/>
      <c r="AS285" s="207"/>
      <c r="AT285" s="207"/>
      <c r="AU285" s="207"/>
      <c r="AV285" s="207"/>
      <c r="AW285" s="207"/>
      <c r="AX285" s="207"/>
      <c r="AY285" s="207"/>
    </row>
    <row r="286" spans="23:51" x14ac:dyDescent="0.15">
      <c r="W286" s="207"/>
      <c r="X286" s="207"/>
      <c r="Y286" s="207"/>
      <c r="Z286" s="207"/>
      <c r="AA286" s="207"/>
      <c r="AB286" s="207"/>
      <c r="AC286" s="207"/>
      <c r="AD286" s="207"/>
      <c r="AE286" s="207"/>
      <c r="AF286" s="207"/>
      <c r="AG286" s="207"/>
      <c r="AH286" s="207"/>
      <c r="AI286" s="207"/>
      <c r="AJ286" s="207"/>
      <c r="AK286" s="207"/>
      <c r="AL286" s="207"/>
      <c r="AM286" s="207"/>
      <c r="AN286" s="207"/>
      <c r="AO286" s="207"/>
      <c r="AP286" s="207"/>
      <c r="AQ286" s="207"/>
      <c r="AR286" s="207"/>
      <c r="AS286" s="207"/>
      <c r="AT286" s="207"/>
      <c r="AU286" s="207"/>
      <c r="AV286" s="207"/>
      <c r="AW286" s="207"/>
      <c r="AX286" s="207"/>
      <c r="AY286" s="207"/>
    </row>
    <row r="287" spans="23:51" x14ac:dyDescent="0.15">
      <c r="W287" s="207"/>
      <c r="X287" s="207"/>
      <c r="Y287" s="207"/>
      <c r="Z287" s="207"/>
      <c r="AA287" s="207"/>
      <c r="AB287" s="207"/>
      <c r="AC287" s="207"/>
      <c r="AD287" s="207"/>
      <c r="AE287" s="207"/>
      <c r="AF287" s="207"/>
      <c r="AG287" s="207"/>
      <c r="AH287" s="207"/>
      <c r="AI287" s="207"/>
      <c r="AJ287" s="207"/>
      <c r="AK287" s="207"/>
      <c r="AL287" s="207"/>
      <c r="AM287" s="207"/>
      <c r="AN287" s="207"/>
      <c r="AO287" s="207"/>
      <c r="AP287" s="207"/>
      <c r="AQ287" s="207"/>
      <c r="AR287" s="207"/>
      <c r="AS287" s="207"/>
      <c r="AT287" s="207"/>
      <c r="AU287" s="207"/>
      <c r="AV287" s="207"/>
      <c r="AW287" s="207"/>
      <c r="AX287" s="207"/>
      <c r="AY287" s="207"/>
    </row>
    <row r="288" spans="23:51" x14ac:dyDescent="0.15">
      <c r="W288" s="207"/>
      <c r="X288" s="207"/>
      <c r="Y288" s="207"/>
      <c r="Z288" s="207"/>
      <c r="AA288" s="207"/>
      <c r="AB288" s="207"/>
      <c r="AC288" s="207"/>
      <c r="AD288" s="207"/>
      <c r="AE288" s="207"/>
      <c r="AF288" s="207"/>
      <c r="AG288" s="207"/>
      <c r="AH288" s="207"/>
      <c r="AI288" s="207"/>
      <c r="AJ288" s="207"/>
      <c r="AK288" s="207"/>
      <c r="AL288" s="207"/>
      <c r="AM288" s="207"/>
      <c r="AN288" s="207"/>
      <c r="AO288" s="207"/>
      <c r="AP288" s="207"/>
      <c r="AQ288" s="207"/>
      <c r="AR288" s="207"/>
      <c r="AS288" s="207"/>
      <c r="AT288" s="207"/>
      <c r="AU288" s="207"/>
      <c r="AV288" s="207"/>
      <c r="AW288" s="207"/>
      <c r="AX288" s="207"/>
      <c r="AY288" s="207"/>
    </row>
    <row r="289" spans="23:51" x14ac:dyDescent="0.15">
      <c r="W289" s="207"/>
      <c r="X289" s="207"/>
      <c r="Y289" s="207"/>
      <c r="Z289" s="207"/>
      <c r="AA289" s="207"/>
      <c r="AB289" s="207"/>
      <c r="AC289" s="207"/>
      <c r="AD289" s="207"/>
      <c r="AE289" s="207"/>
      <c r="AF289" s="207"/>
      <c r="AG289" s="207"/>
      <c r="AH289" s="207"/>
      <c r="AI289" s="207"/>
      <c r="AJ289" s="207"/>
      <c r="AK289" s="207"/>
      <c r="AL289" s="207"/>
      <c r="AM289" s="207"/>
      <c r="AN289" s="207"/>
      <c r="AO289" s="207"/>
      <c r="AP289" s="207"/>
      <c r="AQ289" s="207"/>
      <c r="AR289" s="207"/>
      <c r="AS289" s="207"/>
      <c r="AT289" s="207"/>
      <c r="AU289" s="207"/>
      <c r="AV289" s="207"/>
      <c r="AW289" s="207"/>
      <c r="AX289" s="207"/>
      <c r="AY289" s="207"/>
    </row>
    <row r="290" spans="23:51" x14ac:dyDescent="0.15">
      <c r="W290" s="207"/>
      <c r="X290" s="207"/>
      <c r="Y290" s="207"/>
      <c r="Z290" s="207"/>
      <c r="AA290" s="207"/>
      <c r="AB290" s="207"/>
      <c r="AC290" s="207"/>
      <c r="AD290" s="207"/>
      <c r="AE290" s="207"/>
      <c r="AF290" s="207"/>
      <c r="AG290" s="207"/>
      <c r="AH290" s="207"/>
      <c r="AI290" s="207"/>
      <c r="AJ290" s="207"/>
      <c r="AK290" s="207"/>
      <c r="AL290" s="207"/>
      <c r="AM290" s="207"/>
      <c r="AN290" s="207"/>
      <c r="AO290" s="207"/>
      <c r="AP290" s="207"/>
      <c r="AQ290" s="207"/>
      <c r="AR290" s="207"/>
      <c r="AS290" s="207"/>
      <c r="AT290" s="207"/>
      <c r="AU290" s="207"/>
      <c r="AV290" s="207"/>
      <c r="AW290" s="207"/>
      <c r="AX290" s="207"/>
      <c r="AY290" s="207"/>
    </row>
    <row r="291" spans="23:51" x14ac:dyDescent="0.15">
      <c r="W291" s="207"/>
      <c r="X291" s="207"/>
      <c r="Y291" s="207"/>
      <c r="Z291" s="207"/>
      <c r="AA291" s="207"/>
      <c r="AB291" s="207"/>
      <c r="AC291" s="207"/>
      <c r="AD291" s="207"/>
      <c r="AE291" s="207"/>
      <c r="AF291" s="207"/>
      <c r="AG291" s="207"/>
      <c r="AH291" s="207"/>
      <c r="AI291" s="207"/>
      <c r="AJ291" s="207"/>
      <c r="AK291" s="207"/>
      <c r="AL291" s="207"/>
      <c r="AM291" s="207"/>
      <c r="AN291" s="207"/>
      <c r="AO291" s="207"/>
      <c r="AP291" s="207"/>
      <c r="AQ291" s="207"/>
      <c r="AR291" s="207"/>
      <c r="AS291" s="207"/>
      <c r="AT291" s="207"/>
      <c r="AU291" s="207"/>
      <c r="AV291" s="207"/>
      <c r="AW291" s="207"/>
      <c r="AX291" s="207"/>
      <c r="AY291" s="207"/>
    </row>
    <row r="292" spans="23:51" x14ac:dyDescent="0.15">
      <c r="W292" s="207"/>
      <c r="X292" s="207"/>
      <c r="Y292" s="207"/>
      <c r="Z292" s="207"/>
      <c r="AA292" s="207"/>
      <c r="AB292" s="207"/>
      <c r="AC292" s="207"/>
      <c r="AD292" s="207"/>
      <c r="AE292" s="207"/>
      <c r="AF292" s="207"/>
      <c r="AG292" s="207"/>
      <c r="AH292" s="207"/>
      <c r="AI292" s="207"/>
      <c r="AJ292" s="207"/>
      <c r="AK292" s="207"/>
      <c r="AL292" s="207"/>
      <c r="AM292" s="207"/>
      <c r="AN292" s="207"/>
      <c r="AO292" s="207"/>
      <c r="AP292" s="207"/>
      <c r="AQ292" s="207"/>
      <c r="AR292" s="207"/>
      <c r="AS292" s="207"/>
      <c r="AT292" s="207"/>
      <c r="AU292" s="207"/>
      <c r="AV292" s="207"/>
      <c r="AW292" s="207"/>
      <c r="AX292" s="207"/>
      <c r="AY292" s="207"/>
    </row>
    <row r="293" spans="23:51" x14ac:dyDescent="0.15">
      <c r="W293" s="207"/>
      <c r="X293" s="207"/>
      <c r="Y293" s="207"/>
      <c r="Z293" s="207"/>
      <c r="AA293" s="207"/>
      <c r="AB293" s="207"/>
      <c r="AC293" s="207"/>
      <c r="AD293" s="207"/>
      <c r="AE293" s="207"/>
      <c r="AF293" s="207"/>
      <c r="AG293" s="207"/>
      <c r="AH293" s="207"/>
      <c r="AI293" s="207"/>
      <c r="AJ293" s="207"/>
      <c r="AK293" s="207"/>
      <c r="AL293" s="207"/>
      <c r="AM293" s="207"/>
      <c r="AN293" s="207"/>
      <c r="AO293" s="207"/>
      <c r="AP293" s="207"/>
      <c r="AQ293" s="207"/>
      <c r="AR293" s="207"/>
      <c r="AS293" s="207"/>
      <c r="AT293" s="207"/>
      <c r="AU293" s="207"/>
      <c r="AV293" s="207"/>
      <c r="AW293" s="207"/>
      <c r="AX293" s="207"/>
      <c r="AY293" s="207"/>
    </row>
    <row r="294" spans="23:51" x14ac:dyDescent="0.15">
      <c r="W294" s="207"/>
      <c r="X294" s="207"/>
      <c r="Y294" s="207"/>
      <c r="Z294" s="207"/>
      <c r="AA294" s="207"/>
      <c r="AB294" s="207"/>
      <c r="AC294" s="207"/>
      <c r="AD294" s="207"/>
      <c r="AE294" s="207"/>
      <c r="AF294" s="207"/>
      <c r="AG294" s="207"/>
      <c r="AH294" s="207"/>
      <c r="AI294" s="207"/>
      <c r="AJ294" s="207"/>
      <c r="AK294" s="207"/>
      <c r="AL294" s="207"/>
      <c r="AM294" s="207"/>
      <c r="AN294" s="207"/>
      <c r="AO294" s="207"/>
      <c r="AP294" s="207"/>
      <c r="AQ294" s="207"/>
      <c r="AR294" s="207"/>
      <c r="AS294" s="207"/>
      <c r="AT294" s="207"/>
      <c r="AU294" s="207"/>
      <c r="AV294" s="207"/>
      <c r="AW294" s="207"/>
      <c r="AX294" s="207"/>
      <c r="AY294" s="207"/>
    </row>
    <row r="295" spans="23:51" x14ac:dyDescent="0.15">
      <c r="W295" s="207"/>
      <c r="X295" s="207"/>
      <c r="Y295" s="207"/>
      <c r="Z295" s="207"/>
      <c r="AA295" s="207"/>
      <c r="AB295" s="207"/>
      <c r="AC295" s="207"/>
      <c r="AD295" s="207"/>
      <c r="AE295" s="207"/>
      <c r="AF295" s="207"/>
      <c r="AG295" s="207"/>
      <c r="AH295" s="207"/>
      <c r="AI295" s="207"/>
      <c r="AJ295" s="207"/>
      <c r="AK295" s="207"/>
      <c r="AL295" s="207"/>
      <c r="AM295" s="207"/>
      <c r="AN295" s="207"/>
      <c r="AO295" s="207"/>
      <c r="AP295" s="207"/>
      <c r="AQ295" s="207"/>
      <c r="AR295" s="207"/>
      <c r="AS295" s="207"/>
      <c r="AT295" s="207"/>
      <c r="AU295" s="207"/>
      <c r="AV295" s="207"/>
      <c r="AW295" s="207"/>
      <c r="AX295" s="207"/>
      <c r="AY295" s="207"/>
    </row>
    <row r="296" spans="23:51" x14ac:dyDescent="0.15">
      <c r="W296" s="207"/>
      <c r="X296" s="207"/>
      <c r="Y296" s="207"/>
      <c r="Z296" s="207"/>
      <c r="AA296" s="207"/>
      <c r="AB296" s="207"/>
      <c r="AC296" s="207"/>
      <c r="AD296" s="207"/>
      <c r="AE296" s="207"/>
      <c r="AF296" s="207"/>
      <c r="AG296" s="207"/>
      <c r="AH296" s="207"/>
      <c r="AI296" s="207"/>
      <c r="AJ296" s="207"/>
      <c r="AK296" s="207"/>
      <c r="AL296" s="207"/>
      <c r="AM296" s="207"/>
      <c r="AN296" s="207"/>
      <c r="AO296" s="207"/>
      <c r="AP296" s="207"/>
      <c r="AQ296" s="207"/>
      <c r="AR296" s="207"/>
      <c r="AS296" s="207"/>
      <c r="AT296" s="207"/>
      <c r="AU296" s="207"/>
      <c r="AV296" s="207"/>
      <c r="AW296" s="207"/>
      <c r="AX296" s="207"/>
      <c r="AY296" s="207"/>
    </row>
    <row r="297" spans="23:51" x14ac:dyDescent="0.15">
      <c r="W297" s="207"/>
      <c r="X297" s="207"/>
      <c r="Y297" s="207"/>
      <c r="Z297" s="207"/>
      <c r="AA297" s="207"/>
      <c r="AB297" s="207"/>
      <c r="AC297" s="207"/>
      <c r="AD297" s="207"/>
      <c r="AE297" s="207"/>
      <c r="AF297" s="207"/>
      <c r="AG297" s="207"/>
      <c r="AH297" s="207"/>
      <c r="AI297" s="207"/>
      <c r="AJ297" s="207"/>
      <c r="AK297" s="207"/>
      <c r="AL297" s="207"/>
      <c r="AM297" s="207"/>
      <c r="AN297" s="207"/>
      <c r="AO297" s="207"/>
      <c r="AP297" s="207"/>
      <c r="AQ297" s="207"/>
      <c r="AR297" s="207"/>
      <c r="AS297" s="207"/>
      <c r="AT297" s="207"/>
      <c r="AU297" s="207"/>
      <c r="AV297" s="207"/>
      <c r="AW297" s="207"/>
      <c r="AX297" s="207"/>
      <c r="AY297" s="207"/>
    </row>
    <row r="298" spans="23:51" x14ac:dyDescent="0.15">
      <c r="W298" s="207"/>
      <c r="X298" s="207"/>
      <c r="Y298" s="207"/>
      <c r="Z298" s="207"/>
      <c r="AA298" s="207"/>
      <c r="AB298" s="207"/>
      <c r="AC298" s="207"/>
      <c r="AD298" s="207"/>
      <c r="AE298" s="207"/>
      <c r="AF298" s="207"/>
      <c r="AG298" s="207"/>
      <c r="AH298" s="207"/>
      <c r="AI298" s="207"/>
      <c r="AJ298" s="207"/>
      <c r="AK298" s="207"/>
      <c r="AL298" s="207"/>
      <c r="AM298" s="207"/>
      <c r="AN298" s="207"/>
      <c r="AO298" s="207"/>
      <c r="AP298" s="207"/>
      <c r="AQ298" s="207"/>
      <c r="AR298" s="207"/>
      <c r="AS298" s="207"/>
      <c r="AT298" s="207"/>
      <c r="AU298" s="207"/>
      <c r="AV298" s="207"/>
      <c r="AW298" s="207"/>
      <c r="AX298" s="207"/>
      <c r="AY298" s="207"/>
    </row>
    <row r="299" spans="23:51" x14ac:dyDescent="0.15">
      <c r="W299" s="207"/>
      <c r="X299" s="207"/>
      <c r="Y299" s="207"/>
      <c r="Z299" s="207"/>
      <c r="AA299" s="207"/>
      <c r="AB299" s="207"/>
      <c r="AC299" s="207"/>
      <c r="AD299" s="207"/>
      <c r="AE299" s="207"/>
      <c r="AF299" s="207"/>
      <c r="AG299" s="207"/>
      <c r="AH299" s="207"/>
      <c r="AI299" s="207"/>
      <c r="AJ299" s="207"/>
      <c r="AK299" s="207"/>
      <c r="AL299" s="207"/>
      <c r="AM299" s="207"/>
      <c r="AN299" s="207"/>
      <c r="AO299" s="207"/>
      <c r="AP299" s="207"/>
      <c r="AQ299" s="207"/>
      <c r="AR299" s="207"/>
      <c r="AS299" s="207"/>
      <c r="AT299" s="207"/>
      <c r="AU299" s="207"/>
      <c r="AV299" s="207"/>
      <c r="AW299" s="207"/>
      <c r="AX299" s="207"/>
      <c r="AY299" s="207"/>
    </row>
    <row r="300" spans="23:51" x14ac:dyDescent="0.15">
      <c r="W300" s="207"/>
      <c r="X300" s="207"/>
      <c r="Y300" s="207"/>
      <c r="Z300" s="207"/>
      <c r="AA300" s="207"/>
      <c r="AB300" s="207"/>
      <c r="AC300" s="207"/>
      <c r="AD300" s="207"/>
      <c r="AE300" s="207"/>
      <c r="AF300" s="207"/>
      <c r="AG300" s="207"/>
      <c r="AH300" s="207"/>
      <c r="AI300" s="207"/>
      <c r="AJ300" s="207"/>
      <c r="AK300" s="207"/>
      <c r="AL300" s="207"/>
      <c r="AM300" s="207"/>
      <c r="AN300" s="207"/>
      <c r="AO300" s="207"/>
      <c r="AP300" s="207"/>
      <c r="AQ300" s="207"/>
      <c r="AR300" s="207"/>
      <c r="AS300" s="207"/>
      <c r="AT300" s="207"/>
      <c r="AU300" s="207"/>
      <c r="AV300" s="207"/>
      <c r="AW300" s="207"/>
      <c r="AX300" s="207"/>
      <c r="AY300" s="207"/>
    </row>
    <row r="301" spans="23:51" x14ac:dyDescent="0.15">
      <c r="W301" s="207"/>
      <c r="X301" s="207"/>
      <c r="Y301" s="207"/>
      <c r="Z301" s="207"/>
      <c r="AA301" s="207"/>
      <c r="AB301" s="207"/>
      <c r="AC301" s="207"/>
      <c r="AD301" s="207"/>
      <c r="AE301" s="207"/>
      <c r="AF301" s="207"/>
      <c r="AG301" s="207"/>
      <c r="AH301" s="207"/>
      <c r="AI301" s="207"/>
      <c r="AJ301" s="207"/>
      <c r="AK301" s="207"/>
      <c r="AL301" s="207"/>
      <c r="AM301" s="207"/>
      <c r="AN301" s="207"/>
      <c r="AO301" s="207"/>
      <c r="AP301" s="207"/>
      <c r="AQ301" s="207"/>
      <c r="AR301" s="207"/>
      <c r="AS301" s="207"/>
      <c r="AT301" s="207"/>
      <c r="AU301" s="207"/>
      <c r="AV301" s="207"/>
      <c r="AW301" s="207"/>
      <c r="AX301" s="207"/>
      <c r="AY301" s="207"/>
    </row>
    <row r="302" spans="23:51" x14ac:dyDescent="0.15">
      <c r="W302" s="207"/>
      <c r="X302" s="207"/>
      <c r="Y302" s="207"/>
      <c r="Z302" s="207"/>
      <c r="AA302" s="207"/>
      <c r="AB302" s="207"/>
      <c r="AC302" s="207"/>
      <c r="AD302" s="207"/>
      <c r="AE302" s="207"/>
      <c r="AF302" s="207"/>
      <c r="AG302" s="207"/>
      <c r="AH302" s="207"/>
      <c r="AI302" s="207"/>
      <c r="AJ302" s="207"/>
      <c r="AK302" s="207"/>
      <c r="AL302" s="207"/>
      <c r="AM302" s="207"/>
      <c r="AN302" s="207"/>
      <c r="AO302" s="207"/>
      <c r="AP302" s="207"/>
      <c r="AQ302" s="207"/>
      <c r="AR302" s="207"/>
      <c r="AS302" s="207"/>
      <c r="AT302" s="207"/>
      <c r="AU302" s="207"/>
      <c r="AV302" s="207"/>
      <c r="AW302" s="207"/>
      <c r="AX302" s="207"/>
      <c r="AY302" s="207"/>
    </row>
    <row r="303" spans="23:51" x14ac:dyDescent="0.15">
      <c r="W303" s="207"/>
      <c r="X303" s="207"/>
      <c r="Y303" s="207"/>
      <c r="Z303" s="207"/>
      <c r="AA303" s="207"/>
      <c r="AB303" s="207"/>
      <c r="AC303" s="207"/>
      <c r="AD303" s="207"/>
      <c r="AE303" s="207"/>
      <c r="AF303" s="207"/>
      <c r="AG303" s="207"/>
      <c r="AH303" s="207"/>
      <c r="AI303" s="207"/>
      <c r="AJ303" s="207"/>
      <c r="AK303" s="207"/>
      <c r="AL303" s="207"/>
      <c r="AM303" s="207"/>
      <c r="AN303" s="207"/>
      <c r="AO303" s="207"/>
      <c r="AP303" s="207"/>
      <c r="AQ303" s="207"/>
      <c r="AR303" s="207"/>
      <c r="AS303" s="207"/>
      <c r="AT303" s="207"/>
      <c r="AU303" s="207"/>
      <c r="AV303" s="207"/>
      <c r="AW303" s="207"/>
      <c r="AX303" s="207"/>
      <c r="AY303" s="207"/>
    </row>
    <row r="304" spans="23:51" x14ac:dyDescent="0.15">
      <c r="W304" s="207"/>
      <c r="X304" s="207"/>
      <c r="Y304" s="207"/>
      <c r="Z304" s="207"/>
      <c r="AA304" s="207"/>
      <c r="AB304" s="207"/>
      <c r="AC304" s="207"/>
      <c r="AD304" s="207"/>
      <c r="AE304" s="207"/>
      <c r="AF304" s="207"/>
      <c r="AG304" s="207"/>
      <c r="AH304" s="207"/>
      <c r="AI304" s="207"/>
      <c r="AJ304" s="207"/>
      <c r="AK304" s="207"/>
      <c r="AL304" s="207"/>
      <c r="AM304" s="207"/>
      <c r="AN304" s="207"/>
      <c r="AO304" s="207"/>
      <c r="AP304" s="207"/>
      <c r="AQ304" s="207"/>
      <c r="AR304" s="207"/>
      <c r="AS304" s="207"/>
      <c r="AT304" s="207"/>
      <c r="AU304" s="207"/>
      <c r="AV304" s="207"/>
      <c r="AW304" s="207"/>
      <c r="AX304" s="207"/>
      <c r="AY304" s="207"/>
    </row>
    <row r="305" spans="23:51" x14ac:dyDescent="0.15">
      <c r="W305" s="207"/>
      <c r="X305" s="207"/>
      <c r="Y305" s="207"/>
      <c r="Z305" s="207"/>
      <c r="AA305" s="207"/>
      <c r="AB305" s="207"/>
      <c r="AC305" s="207"/>
      <c r="AD305" s="207"/>
      <c r="AE305" s="207"/>
      <c r="AF305" s="207"/>
      <c r="AG305" s="207"/>
      <c r="AH305" s="207"/>
      <c r="AI305" s="207"/>
      <c r="AJ305" s="207"/>
      <c r="AK305" s="207"/>
      <c r="AL305" s="207"/>
      <c r="AM305" s="207"/>
      <c r="AN305" s="207"/>
      <c r="AO305" s="207"/>
      <c r="AP305" s="207"/>
      <c r="AQ305" s="207"/>
      <c r="AR305" s="207"/>
      <c r="AS305" s="207"/>
      <c r="AT305" s="207"/>
      <c r="AU305" s="207"/>
      <c r="AV305" s="207"/>
      <c r="AW305" s="207"/>
      <c r="AX305" s="207"/>
      <c r="AY305" s="207"/>
    </row>
    <row r="306" spans="23:51" x14ac:dyDescent="0.15">
      <c r="W306" s="207"/>
      <c r="X306" s="207"/>
      <c r="Y306" s="207"/>
      <c r="Z306" s="207"/>
      <c r="AA306" s="207"/>
      <c r="AB306" s="207"/>
      <c r="AC306" s="207"/>
      <c r="AD306" s="207"/>
      <c r="AE306" s="207"/>
      <c r="AF306" s="207"/>
      <c r="AG306" s="207"/>
      <c r="AH306" s="207"/>
      <c r="AI306" s="207"/>
      <c r="AJ306" s="207"/>
      <c r="AK306" s="207"/>
      <c r="AL306" s="207"/>
      <c r="AM306" s="207"/>
      <c r="AN306" s="207"/>
      <c r="AO306" s="207"/>
      <c r="AP306" s="207"/>
      <c r="AQ306" s="207"/>
      <c r="AR306" s="207"/>
      <c r="AS306" s="207"/>
      <c r="AT306" s="207"/>
      <c r="AU306" s="207"/>
      <c r="AV306" s="207"/>
      <c r="AW306" s="207"/>
      <c r="AX306" s="207"/>
      <c r="AY306" s="207"/>
    </row>
    <row r="307" spans="23:51" x14ac:dyDescent="0.15">
      <c r="W307" s="207"/>
      <c r="X307" s="207"/>
      <c r="Y307" s="207"/>
      <c r="Z307" s="207"/>
      <c r="AA307" s="207"/>
      <c r="AB307" s="207"/>
      <c r="AC307" s="207"/>
      <c r="AD307" s="207"/>
      <c r="AE307" s="207"/>
      <c r="AF307" s="207"/>
      <c r="AG307" s="207"/>
      <c r="AH307" s="207"/>
      <c r="AI307" s="207"/>
      <c r="AJ307" s="207"/>
      <c r="AK307" s="207"/>
      <c r="AL307" s="207"/>
      <c r="AM307" s="207"/>
      <c r="AN307" s="207"/>
      <c r="AO307" s="207"/>
      <c r="AP307" s="207"/>
      <c r="AQ307" s="207"/>
      <c r="AR307" s="207"/>
      <c r="AS307" s="207"/>
      <c r="AT307" s="207"/>
      <c r="AU307" s="207"/>
      <c r="AV307" s="207"/>
      <c r="AW307" s="207"/>
      <c r="AX307" s="207"/>
      <c r="AY307" s="207"/>
    </row>
    <row r="308" spans="23:51" x14ac:dyDescent="0.15">
      <c r="W308" s="207"/>
      <c r="X308" s="207"/>
      <c r="Y308" s="207"/>
      <c r="Z308" s="207"/>
      <c r="AA308" s="207"/>
      <c r="AB308" s="207"/>
      <c r="AC308" s="207"/>
      <c r="AD308" s="207"/>
      <c r="AE308" s="207"/>
      <c r="AF308" s="207"/>
      <c r="AG308" s="207"/>
      <c r="AH308" s="207"/>
      <c r="AI308" s="207"/>
      <c r="AJ308" s="207"/>
      <c r="AK308" s="207"/>
      <c r="AL308" s="207"/>
      <c r="AM308" s="207"/>
      <c r="AN308" s="207"/>
      <c r="AO308" s="207"/>
      <c r="AP308" s="207"/>
      <c r="AQ308" s="207"/>
      <c r="AR308" s="207"/>
      <c r="AS308" s="207"/>
      <c r="AT308" s="207"/>
      <c r="AU308" s="207"/>
      <c r="AV308" s="207"/>
      <c r="AW308" s="207"/>
      <c r="AX308" s="207"/>
      <c r="AY308" s="207"/>
    </row>
    <row r="309" spans="23:51" x14ac:dyDescent="0.15">
      <c r="W309" s="207"/>
      <c r="X309" s="207"/>
      <c r="Y309" s="207"/>
      <c r="Z309" s="207"/>
      <c r="AA309" s="207"/>
      <c r="AB309" s="207"/>
      <c r="AC309" s="207"/>
      <c r="AD309" s="207"/>
      <c r="AE309" s="207"/>
      <c r="AF309" s="207"/>
      <c r="AG309" s="207"/>
      <c r="AH309" s="207"/>
      <c r="AI309" s="207"/>
      <c r="AJ309" s="207"/>
      <c r="AK309" s="207"/>
      <c r="AL309" s="207"/>
      <c r="AM309" s="207"/>
      <c r="AN309" s="207"/>
      <c r="AO309" s="207"/>
      <c r="AP309" s="207"/>
      <c r="AQ309" s="207"/>
      <c r="AR309" s="207"/>
      <c r="AS309" s="207"/>
      <c r="AT309" s="207"/>
      <c r="AU309" s="207"/>
      <c r="AV309" s="207"/>
      <c r="AW309" s="207"/>
      <c r="AX309" s="207"/>
      <c r="AY309" s="207"/>
    </row>
    <row r="310" spans="23:51" x14ac:dyDescent="0.15">
      <c r="W310" s="207"/>
      <c r="X310" s="207"/>
      <c r="Y310" s="207"/>
      <c r="Z310" s="207"/>
      <c r="AA310" s="207"/>
      <c r="AB310" s="207"/>
      <c r="AC310" s="207"/>
      <c r="AD310" s="207"/>
      <c r="AE310" s="207"/>
      <c r="AF310" s="207"/>
      <c r="AG310" s="207"/>
      <c r="AH310" s="207"/>
      <c r="AI310" s="207"/>
      <c r="AJ310" s="207"/>
      <c r="AK310" s="207"/>
      <c r="AL310" s="207"/>
      <c r="AM310" s="207"/>
      <c r="AN310" s="207"/>
      <c r="AO310" s="207"/>
      <c r="AP310" s="207"/>
      <c r="AQ310" s="207"/>
      <c r="AR310" s="207"/>
      <c r="AS310" s="207"/>
      <c r="AT310" s="207"/>
      <c r="AU310" s="207"/>
      <c r="AV310" s="207"/>
      <c r="AW310" s="207"/>
      <c r="AX310" s="207"/>
      <c r="AY310" s="207"/>
    </row>
    <row r="311" spans="23:51" x14ac:dyDescent="0.15">
      <c r="W311" s="207"/>
      <c r="X311" s="207"/>
      <c r="Y311" s="207"/>
      <c r="Z311" s="207"/>
      <c r="AA311" s="207"/>
      <c r="AB311" s="207"/>
      <c r="AC311" s="207"/>
      <c r="AD311" s="207"/>
      <c r="AE311" s="207"/>
      <c r="AF311" s="207"/>
      <c r="AG311" s="207"/>
      <c r="AH311" s="207"/>
      <c r="AI311" s="207"/>
      <c r="AJ311" s="207"/>
      <c r="AK311" s="207"/>
      <c r="AL311" s="207"/>
      <c r="AM311" s="207"/>
      <c r="AN311" s="207"/>
      <c r="AO311" s="207"/>
      <c r="AP311" s="207"/>
      <c r="AQ311" s="207"/>
      <c r="AR311" s="207"/>
      <c r="AS311" s="207"/>
      <c r="AT311" s="207"/>
      <c r="AU311" s="207"/>
      <c r="AV311" s="207"/>
      <c r="AW311" s="207"/>
      <c r="AX311" s="207"/>
      <c r="AY311" s="207"/>
    </row>
    <row r="312" spans="23:51" x14ac:dyDescent="0.15">
      <c r="W312" s="207"/>
      <c r="X312" s="207"/>
      <c r="Y312" s="207"/>
      <c r="Z312" s="207"/>
      <c r="AA312" s="207"/>
      <c r="AB312" s="207"/>
      <c r="AC312" s="207"/>
      <c r="AD312" s="207"/>
      <c r="AE312" s="207"/>
      <c r="AF312" s="207"/>
      <c r="AG312" s="207"/>
      <c r="AH312" s="207"/>
      <c r="AI312" s="207"/>
      <c r="AJ312" s="207"/>
      <c r="AK312" s="207"/>
      <c r="AL312" s="207"/>
      <c r="AM312" s="207"/>
      <c r="AN312" s="207"/>
      <c r="AO312" s="207"/>
      <c r="AP312" s="207"/>
      <c r="AQ312" s="207"/>
      <c r="AR312" s="207"/>
      <c r="AS312" s="207"/>
      <c r="AT312" s="207"/>
      <c r="AU312" s="207"/>
      <c r="AV312" s="207"/>
      <c r="AW312" s="207"/>
      <c r="AX312" s="207"/>
      <c r="AY312" s="207"/>
    </row>
    <row r="313" spans="23:51" x14ac:dyDescent="0.15">
      <c r="W313" s="207"/>
      <c r="X313" s="207"/>
      <c r="Y313" s="207"/>
      <c r="Z313" s="207"/>
      <c r="AA313" s="207"/>
      <c r="AB313" s="207"/>
      <c r="AC313" s="207"/>
      <c r="AD313" s="207"/>
      <c r="AE313" s="207"/>
      <c r="AF313" s="207"/>
      <c r="AG313" s="207"/>
      <c r="AH313" s="207"/>
      <c r="AI313" s="207"/>
      <c r="AJ313" s="207"/>
      <c r="AK313" s="207"/>
      <c r="AL313" s="207"/>
      <c r="AM313" s="207"/>
      <c r="AN313" s="207"/>
      <c r="AO313" s="207"/>
      <c r="AP313" s="207"/>
      <c r="AQ313" s="207"/>
      <c r="AR313" s="207"/>
      <c r="AS313" s="207"/>
      <c r="AT313" s="207"/>
      <c r="AU313" s="207"/>
      <c r="AV313" s="207"/>
      <c r="AW313" s="207"/>
      <c r="AX313" s="207"/>
      <c r="AY313" s="207"/>
    </row>
    <row r="314" spans="23:51" x14ac:dyDescent="0.15">
      <c r="W314" s="207"/>
      <c r="X314" s="207"/>
      <c r="Y314" s="207"/>
      <c r="Z314" s="207"/>
      <c r="AA314" s="207"/>
      <c r="AB314" s="207"/>
      <c r="AC314" s="207"/>
      <c r="AD314" s="207"/>
      <c r="AE314" s="207"/>
      <c r="AF314" s="207"/>
      <c r="AG314" s="207"/>
      <c r="AH314" s="207"/>
      <c r="AI314" s="207"/>
      <c r="AJ314" s="207"/>
      <c r="AK314" s="207"/>
      <c r="AL314" s="207"/>
      <c r="AM314" s="207"/>
      <c r="AN314" s="207"/>
      <c r="AO314" s="207"/>
      <c r="AP314" s="207"/>
      <c r="AQ314" s="207"/>
      <c r="AR314" s="207"/>
      <c r="AS314" s="207"/>
      <c r="AT314" s="207"/>
      <c r="AU314" s="207"/>
      <c r="AV314" s="207"/>
      <c r="AW314" s="207"/>
      <c r="AX314" s="207"/>
      <c r="AY314" s="207"/>
    </row>
    <row r="315" spans="23:51" x14ac:dyDescent="0.15">
      <c r="W315" s="207"/>
      <c r="X315" s="207"/>
      <c r="Y315" s="207"/>
      <c r="Z315" s="207"/>
      <c r="AA315" s="207"/>
      <c r="AB315" s="207"/>
      <c r="AC315" s="207"/>
      <c r="AD315" s="207"/>
      <c r="AE315" s="207"/>
      <c r="AF315" s="207"/>
      <c r="AG315" s="207"/>
      <c r="AH315" s="207"/>
      <c r="AI315" s="207"/>
      <c r="AJ315" s="207"/>
      <c r="AK315" s="207"/>
      <c r="AL315" s="207"/>
      <c r="AM315" s="207"/>
      <c r="AN315" s="207"/>
      <c r="AO315" s="207"/>
      <c r="AP315" s="207"/>
      <c r="AQ315" s="207"/>
      <c r="AR315" s="207"/>
      <c r="AS315" s="207"/>
      <c r="AT315" s="207"/>
      <c r="AU315" s="207"/>
      <c r="AV315" s="207"/>
      <c r="AW315" s="207"/>
      <c r="AX315" s="207"/>
      <c r="AY315" s="207"/>
    </row>
    <row r="316" spans="23:51" x14ac:dyDescent="0.15">
      <c r="W316" s="207"/>
      <c r="X316" s="207"/>
      <c r="Y316" s="207"/>
      <c r="Z316" s="207"/>
      <c r="AA316" s="207"/>
      <c r="AB316" s="207"/>
      <c r="AC316" s="207"/>
      <c r="AD316" s="207"/>
      <c r="AE316" s="207"/>
      <c r="AF316" s="207"/>
      <c r="AG316" s="207"/>
      <c r="AH316" s="207"/>
      <c r="AI316" s="207"/>
      <c r="AJ316" s="207"/>
      <c r="AK316" s="207"/>
      <c r="AL316" s="207"/>
      <c r="AM316" s="207"/>
      <c r="AN316" s="207"/>
      <c r="AO316" s="207"/>
      <c r="AP316" s="207"/>
      <c r="AQ316" s="207"/>
      <c r="AR316" s="207"/>
      <c r="AS316" s="207"/>
      <c r="AT316" s="207"/>
      <c r="AU316" s="207"/>
      <c r="AV316" s="207"/>
      <c r="AW316" s="207"/>
      <c r="AX316" s="207"/>
      <c r="AY316" s="207"/>
    </row>
    <row r="317" spans="23:51" x14ac:dyDescent="0.15">
      <c r="W317" s="207"/>
      <c r="X317" s="207"/>
      <c r="Y317" s="207"/>
      <c r="Z317" s="207"/>
      <c r="AA317" s="207"/>
      <c r="AB317" s="207"/>
      <c r="AC317" s="207"/>
      <c r="AD317" s="207"/>
      <c r="AE317" s="207"/>
      <c r="AF317" s="207"/>
      <c r="AG317" s="207"/>
      <c r="AH317" s="207"/>
      <c r="AI317" s="207"/>
      <c r="AJ317" s="207"/>
      <c r="AK317" s="207"/>
      <c r="AL317" s="207"/>
      <c r="AM317" s="207"/>
      <c r="AN317" s="207"/>
      <c r="AO317" s="207"/>
      <c r="AP317" s="207"/>
      <c r="AQ317" s="207"/>
      <c r="AR317" s="207"/>
      <c r="AS317" s="207"/>
      <c r="AT317" s="207"/>
      <c r="AU317" s="207"/>
      <c r="AV317" s="207"/>
      <c r="AW317" s="207"/>
      <c r="AX317" s="207"/>
      <c r="AY317" s="207"/>
    </row>
    <row r="318" spans="23:51" x14ac:dyDescent="0.15">
      <c r="W318" s="207"/>
      <c r="X318" s="207"/>
      <c r="Y318" s="207"/>
      <c r="Z318" s="207"/>
      <c r="AA318" s="207"/>
      <c r="AB318" s="207"/>
      <c r="AC318" s="207"/>
      <c r="AD318" s="207"/>
      <c r="AE318" s="207"/>
      <c r="AF318" s="207"/>
      <c r="AG318" s="207"/>
      <c r="AH318" s="207"/>
      <c r="AI318" s="207"/>
      <c r="AJ318" s="207"/>
      <c r="AK318" s="207"/>
      <c r="AL318" s="207"/>
      <c r="AM318" s="207"/>
      <c r="AN318" s="207"/>
      <c r="AO318" s="207"/>
      <c r="AP318" s="207"/>
      <c r="AQ318" s="207"/>
      <c r="AR318" s="207"/>
      <c r="AS318" s="207"/>
      <c r="AT318" s="207"/>
      <c r="AU318" s="207"/>
      <c r="AV318" s="207"/>
      <c r="AW318" s="207"/>
      <c r="AX318" s="207"/>
      <c r="AY318" s="207"/>
    </row>
    <row r="319" spans="23:51" x14ac:dyDescent="0.15">
      <c r="W319" s="207"/>
      <c r="X319" s="207"/>
      <c r="Y319" s="207"/>
      <c r="Z319" s="207"/>
      <c r="AA319" s="207"/>
      <c r="AB319" s="207"/>
      <c r="AC319" s="207"/>
      <c r="AD319" s="207"/>
      <c r="AE319" s="207"/>
      <c r="AF319" s="207"/>
      <c r="AG319" s="207"/>
      <c r="AH319" s="207"/>
      <c r="AI319" s="207"/>
      <c r="AJ319" s="207"/>
      <c r="AK319" s="207"/>
      <c r="AL319" s="207"/>
      <c r="AM319" s="207"/>
      <c r="AN319" s="207"/>
      <c r="AO319" s="207"/>
      <c r="AP319" s="207"/>
      <c r="AQ319" s="207"/>
      <c r="AR319" s="207"/>
      <c r="AS319" s="207"/>
      <c r="AT319" s="207"/>
      <c r="AU319" s="207"/>
      <c r="AV319" s="207"/>
      <c r="AW319" s="207"/>
      <c r="AX319" s="207"/>
      <c r="AY319" s="207"/>
    </row>
    <row r="320" spans="23:51" x14ac:dyDescent="0.15">
      <c r="W320" s="207"/>
      <c r="X320" s="207"/>
      <c r="Y320" s="207"/>
      <c r="Z320" s="207"/>
      <c r="AA320" s="207"/>
      <c r="AB320" s="207"/>
      <c r="AC320" s="207"/>
      <c r="AD320" s="207"/>
      <c r="AE320" s="207"/>
      <c r="AF320" s="207"/>
      <c r="AG320" s="207"/>
      <c r="AH320" s="207"/>
      <c r="AI320" s="207"/>
      <c r="AJ320" s="207"/>
      <c r="AK320" s="207"/>
      <c r="AL320" s="207"/>
      <c r="AM320" s="207"/>
      <c r="AN320" s="207"/>
      <c r="AO320" s="207"/>
      <c r="AP320" s="207"/>
      <c r="AQ320" s="207"/>
      <c r="AR320" s="207"/>
      <c r="AS320" s="207"/>
      <c r="AT320" s="207"/>
      <c r="AU320" s="207"/>
      <c r="AV320" s="207"/>
      <c r="AW320" s="207"/>
      <c r="AX320" s="207"/>
      <c r="AY320" s="207"/>
    </row>
    <row r="321" spans="23:51" x14ac:dyDescent="0.15">
      <c r="W321" s="207"/>
      <c r="X321" s="207"/>
      <c r="Y321" s="207"/>
      <c r="Z321" s="207"/>
      <c r="AA321" s="207"/>
      <c r="AB321" s="207"/>
      <c r="AC321" s="207"/>
      <c r="AD321" s="207"/>
      <c r="AE321" s="207"/>
      <c r="AF321" s="207"/>
      <c r="AG321" s="207"/>
      <c r="AH321" s="207"/>
      <c r="AI321" s="207"/>
      <c r="AJ321" s="207"/>
      <c r="AK321" s="207"/>
      <c r="AL321" s="207"/>
      <c r="AM321" s="207"/>
      <c r="AN321" s="207"/>
      <c r="AO321" s="207"/>
      <c r="AP321" s="207"/>
      <c r="AQ321" s="207"/>
      <c r="AR321" s="207"/>
      <c r="AS321" s="207"/>
      <c r="AT321" s="207"/>
      <c r="AU321" s="207"/>
      <c r="AV321" s="207"/>
      <c r="AW321" s="207"/>
      <c r="AX321" s="207"/>
      <c r="AY321" s="207"/>
    </row>
    <row r="322" spans="23:51" x14ac:dyDescent="0.15">
      <c r="W322" s="207"/>
      <c r="X322" s="207"/>
      <c r="Y322" s="207"/>
      <c r="Z322" s="207"/>
      <c r="AA322" s="207"/>
      <c r="AB322" s="207"/>
      <c r="AC322" s="207"/>
      <c r="AD322" s="207"/>
      <c r="AE322" s="207"/>
      <c r="AF322" s="207"/>
      <c r="AG322" s="207"/>
      <c r="AH322" s="207"/>
      <c r="AI322" s="207"/>
      <c r="AJ322" s="207"/>
      <c r="AK322" s="207"/>
      <c r="AL322" s="207"/>
      <c r="AM322" s="207"/>
      <c r="AN322" s="207"/>
      <c r="AO322" s="207"/>
      <c r="AP322" s="207"/>
      <c r="AQ322" s="207"/>
      <c r="AR322" s="207"/>
      <c r="AS322" s="207"/>
      <c r="AT322" s="207"/>
      <c r="AU322" s="207"/>
      <c r="AV322" s="207"/>
      <c r="AW322" s="207"/>
      <c r="AX322" s="207"/>
      <c r="AY322" s="207"/>
    </row>
    <row r="323" spans="23:51" x14ac:dyDescent="0.15">
      <c r="W323" s="207"/>
      <c r="X323" s="207"/>
      <c r="Y323" s="207"/>
      <c r="Z323" s="207"/>
      <c r="AA323" s="207"/>
      <c r="AB323" s="207"/>
      <c r="AC323" s="207"/>
      <c r="AD323" s="207"/>
      <c r="AE323" s="207"/>
      <c r="AF323" s="207"/>
      <c r="AG323" s="207"/>
      <c r="AH323" s="207"/>
      <c r="AI323" s="207"/>
      <c r="AJ323" s="207"/>
      <c r="AK323" s="207"/>
      <c r="AL323" s="207"/>
      <c r="AM323" s="207"/>
      <c r="AN323" s="207"/>
      <c r="AO323" s="207"/>
      <c r="AP323" s="207"/>
      <c r="AQ323" s="207"/>
      <c r="AR323" s="207"/>
      <c r="AS323" s="207"/>
      <c r="AT323" s="207"/>
      <c r="AU323" s="207"/>
      <c r="AV323" s="207"/>
      <c r="AW323" s="207"/>
      <c r="AX323" s="207"/>
      <c r="AY323" s="207"/>
    </row>
    <row r="324" spans="23:51" x14ac:dyDescent="0.15">
      <c r="W324" s="207"/>
      <c r="X324" s="207"/>
      <c r="Y324" s="207"/>
      <c r="Z324" s="207"/>
      <c r="AA324" s="207"/>
      <c r="AB324" s="207"/>
      <c r="AC324" s="207"/>
      <c r="AD324" s="207"/>
      <c r="AE324" s="207"/>
      <c r="AF324" s="207"/>
      <c r="AG324" s="207"/>
      <c r="AH324" s="207"/>
      <c r="AI324" s="207"/>
      <c r="AJ324" s="207"/>
      <c r="AK324" s="207"/>
      <c r="AL324" s="207"/>
      <c r="AM324" s="207"/>
      <c r="AN324" s="207"/>
      <c r="AO324" s="207"/>
      <c r="AP324" s="207"/>
      <c r="AQ324" s="207"/>
      <c r="AR324" s="207"/>
      <c r="AS324" s="207"/>
      <c r="AT324" s="207"/>
      <c r="AU324" s="207"/>
      <c r="AV324" s="207"/>
      <c r="AW324" s="207"/>
      <c r="AX324" s="207"/>
      <c r="AY324" s="207"/>
    </row>
    <row r="325" spans="23:51" x14ac:dyDescent="0.15">
      <c r="W325" s="207"/>
      <c r="X325" s="207"/>
      <c r="Y325" s="207"/>
      <c r="Z325" s="207"/>
      <c r="AA325" s="207"/>
      <c r="AB325" s="207"/>
      <c r="AC325" s="207"/>
      <c r="AD325" s="207"/>
      <c r="AE325" s="207"/>
      <c r="AF325" s="207"/>
      <c r="AG325" s="207"/>
      <c r="AH325" s="207"/>
      <c r="AI325" s="207"/>
      <c r="AJ325" s="207"/>
      <c r="AK325" s="207"/>
      <c r="AL325" s="207"/>
      <c r="AM325" s="207"/>
      <c r="AN325" s="207"/>
      <c r="AO325" s="207"/>
      <c r="AP325" s="207"/>
      <c r="AQ325" s="207"/>
      <c r="AR325" s="207"/>
      <c r="AS325" s="207"/>
      <c r="AT325" s="207"/>
      <c r="AU325" s="207"/>
      <c r="AV325" s="207"/>
      <c r="AW325" s="207"/>
      <c r="AX325" s="207"/>
      <c r="AY325" s="207"/>
    </row>
    <row r="326" spans="23:51" x14ac:dyDescent="0.15">
      <c r="W326" s="207"/>
      <c r="X326" s="207"/>
      <c r="Y326" s="207"/>
      <c r="Z326" s="207"/>
      <c r="AA326" s="207"/>
      <c r="AB326" s="207"/>
      <c r="AC326" s="207"/>
      <c r="AD326" s="207"/>
      <c r="AE326" s="207"/>
      <c r="AF326" s="207"/>
      <c r="AG326" s="207"/>
      <c r="AH326" s="207"/>
      <c r="AI326" s="207"/>
      <c r="AJ326" s="207"/>
      <c r="AK326" s="207"/>
      <c r="AL326" s="207"/>
      <c r="AM326" s="207"/>
      <c r="AN326" s="207"/>
      <c r="AO326" s="207"/>
      <c r="AP326" s="207"/>
      <c r="AQ326" s="207"/>
      <c r="AR326" s="207"/>
      <c r="AS326" s="207"/>
      <c r="AT326" s="207"/>
      <c r="AU326" s="207"/>
      <c r="AV326" s="207"/>
      <c r="AW326" s="207"/>
      <c r="AX326" s="207"/>
      <c r="AY326" s="207"/>
    </row>
    <row r="327" spans="23:51" x14ac:dyDescent="0.15">
      <c r="W327" s="207"/>
      <c r="X327" s="207"/>
      <c r="Y327" s="207"/>
      <c r="Z327" s="207"/>
      <c r="AA327" s="207"/>
      <c r="AB327" s="207"/>
      <c r="AC327" s="207"/>
      <c r="AD327" s="207"/>
      <c r="AE327" s="207"/>
      <c r="AF327" s="207"/>
      <c r="AG327" s="207"/>
      <c r="AH327" s="207"/>
      <c r="AI327" s="207"/>
      <c r="AJ327" s="207"/>
      <c r="AK327" s="207"/>
      <c r="AL327" s="207"/>
      <c r="AM327" s="207"/>
      <c r="AN327" s="207"/>
      <c r="AO327" s="207"/>
      <c r="AP327" s="207"/>
      <c r="AQ327" s="207"/>
      <c r="AR327" s="207"/>
      <c r="AS327" s="207"/>
      <c r="AT327" s="207"/>
      <c r="AU327" s="207"/>
      <c r="AV327" s="207"/>
      <c r="AW327" s="207"/>
      <c r="AX327" s="207"/>
      <c r="AY327" s="207"/>
    </row>
    <row r="328" spans="23:51" x14ac:dyDescent="0.15">
      <c r="W328" s="207"/>
      <c r="X328" s="207"/>
      <c r="Y328" s="207"/>
      <c r="Z328" s="207"/>
      <c r="AA328" s="207"/>
      <c r="AB328" s="207"/>
      <c r="AC328" s="207"/>
      <c r="AD328" s="207"/>
      <c r="AE328" s="207"/>
      <c r="AF328" s="207"/>
      <c r="AG328" s="207"/>
      <c r="AH328" s="207"/>
      <c r="AI328" s="207"/>
      <c r="AJ328" s="207"/>
      <c r="AK328" s="207"/>
      <c r="AL328" s="207"/>
      <c r="AM328" s="207"/>
      <c r="AN328" s="207"/>
      <c r="AO328" s="207"/>
      <c r="AP328" s="207"/>
      <c r="AQ328" s="207"/>
      <c r="AR328" s="207"/>
      <c r="AS328" s="207"/>
      <c r="AT328" s="207"/>
      <c r="AU328" s="207"/>
      <c r="AV328" s="207"/>
      <c r="AW328" s="207"/>
      <c r="AX328" s="207"/>
      <c r="AY328" s="207"/>
    </row>
    <row r="329" spans="23:51" x14ac:dyDescent="0.15">
      <c r="W329" s="207"/>
      <c r="X329" s="207"/>
      <c r="Y329" s="207"/>
      <c r="Z329" s="207"/>
      <c r="AA329" s="207"/>
      <c r="AB329" s="207"/>
      <c r="AC329" s="207"/>
      <c r="AD329" s="207"/>
      <c r="AE329" s="207"/>
      <c r="AF329" s="207"/>
      <c r="AG329" s="207"/>
      <c r="AH329" s="207"/>
      <c r="AI329" s="207"/>
      <c r="AJ329" s="207"/>
      <c r="AK329" s="207"/>
      <c r="AL329" s="207"/>
      <c r="AM329" s="207"/>
      <c r="AN329" s="207"/>
      <c r="AO329" s="207"/>
      <c r="AP329" s="207"/>
      <c r="AQ329" s="207"/>
      <c r="AR329" s="207"/>
      <c r="AS329" s="207"/>
      <c r="AT329" s="207"/>
      <c r="AU329" s="207"/>
      <c r="AV329" s="207"/>
      <c r="AW329" s="207"/>
      <c r="AX329" s="207"/>
      <c r="AY329" s="207"/>
    </row>
    <row r="330" spans="23:51" x14ac:dyDescent="0.15">
      <c r="W330" s="207"/>
      <c r="X330" s="207"/>
      <c r="Y330" s="207"/>
      <c r="Z330" s="207"/>
      <c r="AA330" s="207"/>
      <c r="AB330" s="207"/>
      <c r="AC330" s="207"/>
      <c r="AD330" s="207"/>
      <c r="AE330" s="207"/>
      <c r="AF330" s="207"/>
      <c r="AG330" s="207"/>
      <c r="AH330" s="207"/>
      <c r="AI330" s="207"/>
      <c r="AJ330" s="207"/>
      <c r="AK330" s="207"/>
      <c r="AL330" s="207"/>
      <c r="AM330" s="207"/>
      <c r="AN330" s="207"/>
      <c r="AO330" s="207"/>
      <c r="AP330" s="207"/>
      <c r="AQ330" s="207"/>
      <c r="AR330" s="207"/>
      <c r="AS330" s="207"/>
      <c r="AT330" s="207"/>
      <c r="AU330" s="207"/>
      <c r="AV330" s="207"/>
      <c r="AW330" s="207"/>
      <c r="AX330" s="207"/>
      <c r="AY330" s="207"/>
    </row>
    <row r="331" spans="23:51" x14ac:dyDescent="0.15">
      <c r="W331" s="207"/>
      <c r="X331" s="207"/>
      <c r="Y331" s="207"/>
      <c r="Z331" s="207"/>
      <c r="AA331" s="207"/>
      <c r="AB331" s="207"/>
      <c r="AC331" s="207"/>
      <c r="AD331" s="207"/>
      <c r="AE331" s="207"/>
      <c r="AF331" s="207"/>
      <c r="AG331" s="207"/>
      <c r="AH331" s="207"/>
      <c r="AI331" s="207"/>
      <c r="AJ331" s="207"/>
      <c r="AK331" s="207"/>
      <c r="AL331" s="207"/>
      <c r="AM331" s="207"/>
      <c r="AN331" s="207"/>
      <c r="AO331" s="207"/>
      <c r="AP331" s="207"/>
      <c r="AQ331" s="207"/>
      <c r="AR331" s="207"/>
      <c r="AS331" s="207"/>
      <c r="AT331" s="207"/>
      <c r="AU331" s="207"/>
      <c r="AV331" s="207"/>
      <c r="AW331" s="207"/>
      <c r="AX331" s="207"/>
      <c r="AY331" s="207"/>
    </row>
    <row r="332" spans="23:51" x14ac:dyDescent="0.15">
      <c r="W332" s="207"/>
      <c r="X332" s="207"/>
      <c r="Y332" s="207"/>
      <c r="Z332" s="207"/>
      <c r="AA332" s="207"/>
      <c r="AB332" s="207"/>
      <c r="AC332" s="207"/>
      <c r="AD332" s="207"/>
      <c r="AE332" s="207"/>
      <c r="AF332" s="207"/>
      <c r="AG332" s="207"/>
      <c r="AH332" s="207"/>
      <c r="AI332" s="207"/>
      <c r="AJ332" s="207"/>
      <c r="AK332" s="207"/>
      <c r="AL332" s="207"/>
      <c r="AM332" s="207"/>
      <c r="AN332" s="207"/>
      <c r="AO332" s="207"/>
      <c r="AP332" s="207"/>
      <c r="AQ332" s="207"/>
      <c r="AR332" s="207"/>
      <c r="AS332" s="207"/>
      <c r="AT332" s="207"/>
      <c r="AU332" s="207"/>
      <c r="AV332" s="207"/>
      <c r="AW332" s="207"/>
      <c r="AX332" s="207"/>
      <c r="AY332" s="207"/>
    </row>
    <row r="333" spans="23:51" x14ac:dyDescent="0.15">
      <c r="W333" s="207"/>
      <c r="X333" s="207"/>
      <c r="Y333" s="207"/>
      <c r="Z333" s="207"/>
      <c r="AA333" s="207"/>
      <c r="AB333" s="207"/>
      <c r="AC333" s="207"/>
      <c r="AD333" s="207"/>
      <c r="AE333" s="207"/>
      <c r="AF333" s="207"/>
      <c r="AG333" s="207"/>
      <c r="AH333" s="207"/>
      <c r="AI333" s="207"/>
      <c r="AJ333" s="207"/>
      <c r="AK333" s="207"/>
      <c r="AL333" s="207"/>
      <c r="AM333" s="207"/>
      <c r="AN333" s="207"/>
      <c r="AO333" s="207"/>
      <c r="AP333" s="207"/>
      <c r="AQ333" s="207"/>
      <c r="AR333" s="207"/>
      <c r="AS333" s="207"/>
      <c r="AT333" s="207"/>
      <c r="AU333" s="207"/>
      <c r="AV333" s="207"/>
      <c r="AW333" s="207"/>
      <c r="AX333" s="207"/>
      <c r="AY333" s="207"/>
    </row>
    <row r="334" spans="23:51" x14ac:dyDescent="0.15">
      <c r="W334" s="207"/>
      <c r="X334" s="207"/>
      <c r="Y334" s="207"/>
      <c r="Z334" s="207"/>
      <c r="AA334" s="207"/>
      <c r="AB334" s="207"/>
      <c r="AC334" s="207"/>
      <c r="AD334" s="207"/>
      <c r="AE334" s="207"/>
      <c r="AF334" s="207"/>
      <c r="AG334" s="207"/>
      <c r="AH334" s="207"/>
      <c r="AI334" s="207"/>
      <c r="AJ334" s="207"/>
      <c r="AK334" s="207"/>
      <c r="AL334" s="207"/>
      <c r="AM334" s="207"/>
      <c r="AN334" s="207"/>
      <c r="AO334" s="207"/>
      <c r="AP334" s="207"/>
      <c r="AQ334" s="207"/>
      <c r="AR334" s="207"/>
      <c r="AS334" s="207"/>
      <c r="AT334" s="207"/>
      <c r="AU334" s="207"/>
      <c r="AV334" s="207"/>
      <c r="AW334" s="207"/>
      <c r="AX334" s="207"/>
      <c r="AY334" s="207"/>
    </row>
    <row r="335" spans="23:51" x14ac:dyDescent="0.15">
      <c r="W335" s="207"/>
      <c r="X335" s="207"/>
      <c r="Y335" s="207"/>
      <c r="Z335" s="207"/>
      <c r="AA335" s="207"/>
      <c r="AB335" s="207"/>
      <c r="AC335" s="207"/>
      <c r="AD335" s="207"/>
      <c r="AE335" s="207"/>
      <c r="AF335" s="207"/>
      <c r="AG335" s="207"/>
      <c r="AH335" s="207"/>
      <c r="AI335" s="207"/>
      <c r="AJ335" s="207"/>
      <c r="AK335" s="207"/>
      <c r="AL335" s="207"/>
      <c r="AM335" s="207"/>
      <c r="AN335" s="207"/>
      <c r="AO335" s="207"/>
      <c r="AP335" s="207"/>
      <c r="AQ335" s="207"/>
      <c r="AR335" s="207"/>
      <c r="AS335" s="207"/>
      <c r="AT335" s="207"/>
      <c r="AU335" s="207"/>
      <c r="AV335" s="207"/>
      <c r="AW335" s="207"/>
      <c r="AX335" s="207"/>
      <c r="AY335" s="207"/>
    </row>
    <row r="336" spans="23:51" x14ac:dyDescent="0.15">
      <c r="W336" s="207"/>
      <c r="X336" s="207"/>
      <c r="Y336" s="207"/>
      <c r="Z336" s="207"/>
      <c r="AA336" s="207"/>
      <c r="AB336" s="207"/>
      <c r="AC336" s="207"/>
      <c r="AD336" s="207"/>
      <c r="AE336" s="207"/>
      <c r="AF336" s="207"/>
      <c r="AG336" s="207"/>
      <c r="AH336" s="207"/>
      <c r="AI336" s="207"/>
      <c r="AJ336" s="207"/>
      <c r="AK336" s="207"/>
      <c r="AL336" s="207"/>
      <c r="AM336" s="207"/>
      <c r="AN336" s="207"/>
      <c r="AO336" s="207"/>
      <c r="AP336" s="207"/>
      <c r="AQ336" s="207"/>
      <c r="AR336" s="207"/>
      <c r="AS336" s="207"/>
      <c r="AT336" s="207"/>
      <c r="AU336" s="207"/>
      <c r="AV336" s="207"/>
      <c r="AW336" s="207"/>
      <c r="AX336" s="207"/>
      <c r="AY336" s="207"/>
    </row>
    <row r="337" spans="23:51" x14ac:dyDescent="0.15">
      <c r="W337" s="207"/>
      <c r="X337" s="207"/>
      <c r="Y337" s="207"/>
      <c r="Z337" s="207"/>
      <c r="AA337" s="207"/>
      <c r="AB337" s="207"/>
      <c r="AC337" s="207"/>
      <c r="AD337" s="207"/>
      <c r="AE337" s="207"/>
      <c r="AF337" s="207"/>
      <c r="AG337" s="207"/>
      <c r="AH337" s="207"/>
      <c r="AI337" s="207"/>
      <c r="AJ337" s="207"/>
      <c r="AK337" s="207"/>
      <c r="AL337" s="207"/>
      <c r="AM337" s="207"/>
      <c r="AN337" s="207"/>
      <c r="AO337" s="207"/>
      <c r="AP337" s="207"/>
      <c r="AQ337" s="207"/>
      <c r="AR337" s="207"/>
      <c r="AS337" s="207"/>
      <c r="AT337" s="207"/>
      <c r="AU337" s="207"/>
      <c r="AV337" s="207"/>
      <c r="AW337" s="207"/>
      <c r="AX337" s="207"/>
      <c r="AY337" s="207"/>
    </row>
    <row r="338" spans="23:51" x14ac:dyDescent="0.15">
      <c r="W338" s="207"/>
      <c r="X338" s="207"/>
      <c r="Y338" s="207"/>
      <c r="Z338" s="207"/>
      <c r="AA338" s="207"/>
      <c r="AB338" s="207"/>
      <c r="AC338" s="207"/>
      <c r="AD338" s="207"/>
      <c r="AE338" s="207"/>
      <c r="AF338" s="207"/>
      <c r="AG338" s="207"/>
      <c r="AH338" s="207"/>
      <c r="AI338" s="207"/>
      <c r="AJ338" s="207"/>
      <c r="AK338" s="207"/>
      <c r="AL338" s="207"/>
      <c r="AM338" s="207"/>
      <c r="AN338" s="207"/>
      <c r="AO338" s="207"/>
      <c r="AP338" s="207"/>
      <c r="AQ338" s="207"/>
      <c r="AR338" s="207"/>
      <c r="AS338" s="207"/>
      <c r="AT338" s="207"/>
      <c r="AU338" s="207"/>
      <c r="AV338" s="207"/>
      <c r="AW338" s="207"/>
      <c r="AX338" s="207"/>
      <c r="AY338" s="207"/>
    </row>
    <row r="339" spans="23:51" x14ac:dyDescent="0.15">
      <c r="W339" s="207"/>
      <c r="X339" s="207"/>
      <c r="Y339" s="207"/>
      <c r="Z339" s="207"/>
      <c r="AA339" s="207"/>
      <c r="AB339" s="207"/>
      <c r="AC339" s="207"/>
      <c r="AD339" s="207"/>
      <c r="AE339" s="207"/>
      <c r="AF339" s="207"/>
      <c r="AG339" s="207"/>
      <c r="AH339" s="207"/>
      <c r="AI339" s="207"/>
      <c r="AJ339" s="207"/>
      <c r="AK339" s="207"/>
      <c r="AL339" s="207"/>
      <c r="AM339" s="207"/>
      <c r="AN339" s="207"/>
      <c r="AO339" s="207"/>
      <c r="AP339" s="207"/>
      <c r="AQ339" s="207"/>
      <c r="AR339" s="207"/>
      <c r="AS339" s="207"/>
      <c r="AT339" s="207"/>
      <c r="AU339" s="207"/>
      <c r="AV339" s="207"/>
      <c r="AW339" s="207"/>
      <c r="AX339" s="207"/>
      <c r="AY339" s="207"/>
    </row>
    <row r="340" spans="23:51" x14ac:dyDescent="0.15">
      <c r="W340" s="207"/>
      <c r="X340" s="207"/>
      <c r="Y340" s="207"/>
      <c r="Z340" s="207"/>
      <c r="AA340" s="207"/>
      <c r="AB340" s="207"/>
      <c r="AC340" s="207"/>
      <c r="AD340" s="207"/>
      <c r="AE340" s="207"/>
      <c r="AF340" s="207"/>
      <c r="AG340" s="207"/>
      <c r="AH340" s="207"/>
      <c r="AI340" s="207"/>
      <c r="AJ340" s="207"/>
      <c r="AK340" s="207"/>
      <c r="AL340" s="207"/>
      <c r="AM340" s="207"/>
      <c r="AN340" s="207"/>
      <c r="AO340" s="207"/>
      <c r="AP340" s="207"/>
      <c r="AQ340" s="207"/>
      <c r="AR340" s="207"/>
      <c r="AS340" s="207"/>
      <c r="AT340" s="207"/>
      <c r="AU340" s="207"/>
      <c r="AV340" s="207"/>
      <c r="AW340" s="207"/>
      <c r="AX340" s="207"/>
      <c r="AY340" s="207"/>
    </row>
    <row r="341" spans="23:51" x14ac:dyDescent="0.15">
      <c r="W341" s="207"/>
      <c r="X341" s="207"/>
      <c r="Y341" s="207"/>
      <c r="Z341" s="207"/>
      <c r="AA341" s="207"/>
      <c r="AB341" s="207"/>
      <c r="AC341" s="207"/>
      <c r="AD341" s="207"/>
      <c r="AE341" s="207"/>
      <c r="AF341" s="207"/>
      <c r="AG341" s="207"/>
      <c r="AH341" s="207"/>
      <c r="AI341" s="207"/>
      <c r="AJ341" s="207"/>
      <c r="AK341" s="207"/>
      <c r="AL341" s="207"/>
      <c r="AM341" s="207"/>
      <c r="AN341" s="207"/>
      <c r="AO341" s="207"/>
      <c r="AP341" s="207"/>
      <c r="AQ341" s="207"/>
      <c r="AR341" s="207"/>
      <c r="AS341" s="207"/>
      <c r="AT341" s="207"/>
      <c r="AU341" s="207"/>
      <c r="AV341" s="207"/>
      <c r="AW341" s="207"/>
      <c r="AX341" s="207"/>
      <c r="AY341" s="207"/>
    </row>
    <row r="342" spans="23:51" x14ac:dyDescent="0.15">
      <c r="W342" s="207"/>
      <c r="X342" s="207"/>
      <c r="Y342" s="207"/>
      <c r="Z342" s="207"/>
      <c r="AA342" s="207"/>
      <c r="AB342" s="207"/>
      <c r="AC342" s="207"/>
      <c r="AD342" s="207"/>
      <c r="AE342" s="207"/>
      <c r="AF342" s="207"/>
      <c r="AG342" s="207"/>
      <c r="AH342" s="207"/>
      <c r="AI342" s="207"/>
      <c r="AJ342" s="207"/>
      <c r="AK342" s="207"/>
      <c r="AL342" s="207"/>
      <c r="AM342" s="207"/>
      <c r="AN342" s="207"/>
      <c r="AO342" s="207"/>
      <c r="AP342" s="207"/>
      <c r="AQ342" s="207"/>
      <c r="AR342" s="207"/>
      <c r="AS342" s="207"/>
      <c r="AT342" s="207"/>
      <c r="AU342" s="207"/>
      <c r="AV342" s="207"/>
      <c r="AW342" s="207"/>
      <c r="AX342" s="207"/>
      <c r="AY342" s="207"/>
    </row>
    <row r="343" spans="23:51" x14ac:dyDescent="0.15">
      <c r="W343" s="207"/>
      <c r="X343" s="207"/>
      <c r="Y343" s="207"/>
      <c r="Z343" s="207"/>
      <c r="AA343" s="207"/>
      <c r="AB343" s="207"/>
      <c r="AC343" s="207"/>
      <c r="AD343" s="207"/>
      <c r="AE343" s="207"/>
      <c r="AF343" s="207"/>
      <c r="AG343" s="207"/>
      <c r="AH343" s="207"/>
      <c r="AI343" s="207"/>
      <c r="AJ343" s="207"/>
      <c r="AK343" s="207"/>
      <c r="AL343" s="207"/>
      <c r="AM343" s="207"/>
      <c r="AN343" s="207"/>
      <c r="AO343" s="207"/>
      <c r="AP343" s="207"/>
      <c r="AQ343" s="207"/>
      <c r="AR343" s="207"/>
      <c r="AS343" s="207"/>
      <c r="AT343" s="207"/>
      <c r="AU343" s="207"/>
      <c r="AV343" s="207"/>
      <c r="AW343" s="207"/>
      <c r="AX343" s="207"/>
      <c r="AY343" s="207"/>
    </row>
    <row r="344" spans="23:51" x14ac:dyDescent="0.15">
      <c r="W344" s="207"/>
      <c r="X344" s="207"/>
      <c r="Y344" s="207"/>
      <c r="Z344" s="207"/>
      <c r="AA344" s="207"/>
      <c r="AB344" s="207"/>
      <c r="AC344" s="207"/>
      <c r="AD344" s="207"/>
      <c r="AE344" s="207"/>
      <c r="AF344" s="207"/>
      <c r="AG344" s="207"/>
      <c r="AH344" s="207"/>
      <c r="AI344" s="207"/>
      <c r="AJ344" s="207"/>
      <c r="AK344" s="207"/>
      <c r="AL344" s="207"/>
      <c r="AM344" s="207"/>
      <c r="AN344" s="207"/>
      <c r="AO344" s="207"/>
      <c r="AP344" s="207"/>
      <c r="AQ344" s="207"/>
      <c r="AR344" s="207"/>
      <c r="AS344" s="207"/>
      <c r="AT344" s="207"/>
      <c r="AU344" s="207"/>
      <c r="AV344" s="207"/>
      <c r="AW344" s="207"/>
      <c r="AX344" s="207"/>
      <c r="AY344" s="207"/>
    </row>
    <row r="345" spans="23:51" x14ac:dyDescent="0.15">
      <c r="W345" s="207"/>
      <c r="X345" s="207"/>
      <c r="Y345" s="207"/>
      <c r="Z345" s="207"/>
      <c r="AA345" s="207"/>
      <c r="AB345" s="207"/>
      <c r="AC345" s="207"/>
      <c r="AD345" s="207"/>
      <c r="AE345" s="207"/>
      <c r="AF345" s="207"/>
      <c r="AG345" s="207"/>
      <c r="AH345" s="207"/>
      <c r="AI345" s="207"/>
      <c r="AJ345" s="207"/>
      <c r="AK345" s="207"/>
      <c r="AL345" s="207"/>
      <c r="AM345" s="207"/>
      <c r="AN345" s="207"/>
      <c r="AO345" s="207"/>
      <c r="AP345" s="207"/>
      <c r="AQ345" s="207"/>
      <c r="AR345" s="207"/>
      <c r="AS345" s="207"/>
      <c r="AT345" s="207"/>
      <c r="AU345" s="207"/>
      <c r="AV345" s="207"/>
      <c r="AW345" s="207"/>
      <c r="AX345" s="207"/>
      <c r="AY345" s="207"/>
    </row>
    <row r="346" spans="23:51" x14ac:dyDescent="0.15">
      <c r="W346" s="207"/>
      <c r="X346" s="207"/>
      <c r="Y346" s="207"/>
      <c r="Z346" s="207"/>
      <c r="AA346" s="207"/>
      <c r="AB346" s="207"/>
      <c r="AC346" s="207"/>
      <c r="AD346" s="207"/>
      <c r="AE346" s="207"/>
      <c r="AF346" s="207"/>
      <c r="AG346" s="207"/>
      <c r="AH346" s="207"/>
      <c r="AI346" s="207"/>
      <c r="AJ346" s="207"/>
      <c r="AK346" s="207"/>
      <c r="AL346" s="207"/>
      <c r="AM346" s="207"/>
      <c r="AN346" s="207"/>
      <c r="AO346" s="207"/>
      <c r="AP346" s="207"/>
      <c r="AQ346" s="207"/>
      <c r="AR346" s="207"/>
      <c r="AS346" s="207"/>
      <c r="AT346" s="207"/>
      <c r="AU346" s="207"/>
      <c r="AV346" s="207"/>
      <c r="AW346" s="207"/>
      <c r="AX346" s="207"/>
      <c r="AY346" s="207"/>
    </row>
    <row r="347" spans="23:51" x14ac:dyDescent="0.15">
      <c r="W347" s="207"/>
      <c r="X347" s="207"/>
      <c r="Y347" s="207"/>
      <c r="Z347" s="207"/>
      <c r="AA347" s="207"/>
      <c r="AB347" s="207"/>
      <c r="AC347" s="207"/>
      <c r="AD347" s="207"/>
      <c r="AE347" s="207"/>
      <c r="AF347" s="207"/>
      <c r="AG347" s="207"/>
      <c r="AH347" s="207"/>
      <c r="AI347" s="207"/>
      <c r="AJ347" s="207"/>
      <c r="AK347" s="207"/>
      <c r="AL347" s="207"/>
      <c r="AM347" s="207"/>
      <c r="AN347" s="207"/>
      <c r="AO347" s="207"/>
      <c r="AP347" s="207"/>
      <c r="AQ347" s="207"/>
      <c r="AR347" s="207"/>
      <c r="AS347" s="207"/>
      <c r="AT347" s="207"/>
      <c r="AU347" s="207"/>
      <c r="AV347" s="207"/>
      <c r="AW347" s="207"/>
      <c r="AX347" s="207"/>
      <c r="AY347" s="207"/>
    </row>
    <row r="348" spans="23:51" x14ac:dyDescent="0.15">
      <c r="W348" s="207"/>
      <c r="X348" s="207"/>
      <c r="Y348" s="207"/>
      <c r="Z348" s="207"/>
      <c r="AA348" s="207"/>
      <c r="AB348" s="207"/>
      <c r="AC348" s="207"/>
      <c r="AD348" s="207"/>
      <c r="AE348" s="207"/>
      <c r="AF348" s="207"/>
      <c r="AG348" s="207"/>
      <c r="AH348" s="207"/>
      <c r="AI348" s="207"/>
      <c r="AJ348" s="207"/>
      <c r="AK348" s="207"/>
      <c r="AL348" s="207"/>
      <c r="AM348" s="207"/>
      <c r="AN348" s="207"/>
      <c r="AO348" s="207"/>
      <c r="AP348" s="207"/>
      <c r="AQ348" s="207"/>
      <c r="AR348" s="207"/>
      <c r="AS348" s="207"/>
      <c r="AT348" s="207"/>
      <c r="AU348" s="207"/>
      <c r="AV348" s="207"/>
      <c r="AW348" s="207"/>
      <c r="AX348" s="207"/>
      <c r="AY348" s="207"/>
    </row>
    <row r="349" spans="23:51" x14ac:dyDescent="0.15">
      <c r="W349" s="207"/>
      <c r="X349" s="207"/>
      <c r="Y349" s="207"/>
      <c r="Z349" s="207"/>
      <c r="AA349" s="207"/>
      <c r="AB349" s="207"/>
      <c r="AC349" s="207"/>
      <c r="AD349" s="207"/>
      <c r="AE349" s="207"/>
      <c r="AF349" s="207"/>
      <c r="AG349" s="207"/>
      <c r="AH349" s="207"/>
      <c r="AI349" s="207"/>
      <c r="AJ349" s="207"/>
      <c r="AK349" s="207"/>
      <c r="AL349" s="207"/>
      <c r="AM349" s="207"/>
      <c r="AN349" s="207"/>
      <c r="AO349" s="207"/>
      <c r="AP349" s="207"/>
      <c r="AQ349" s="207"/>
      <c r="AR349" s="207"/>
      <c r="AS349" s="207"/>
      <c r="AT349" s="207"/>
      <c r="AU349" s="207"/>
      <c r="AV349" s="207"/>
      <c r="AW349" s="207"/>
      <c r="AX349" s="207"/>
      <c r="AY349" s="207"/>
    </row>
  </sheetData>
  <sheetProtection algorithmName="SHA-512" hashValue="yE4Em9IwJL0D2bivKkV7zA2QASJL2Z5S6qTge115P2Hm5oUl5u9ZbqWkqaBgELjftMLKhWgbGXoZNRtzSDB2/g==" saltValue="NpO8O8x7PcnYvReBa8uYvA==" spinCount="100000" sheet="1" objects="1" scenarios="1"/>
  <conditionalFormatting sqref="A8:G25">
    <cfRule type="expression" dxfId="30" priority="3">
      <formula>MOD(ROW(),2)=0</formula>
    </cfRule>
  </conditionalFormatting>
  <conditionalFormatting sqref="A34:G50">
    <cfRule type="expression" dxfId="29" priority="178">
      <formula>MOD(ROW(),2)=0</formula>
    </cfRule>
  </conditionalFormatting>
  <conditionalFormatting sqref="A59:G75">
    <cfRule type="expression" dxfId="28" priority="197">
      <formula>MOD(ROW(),2)=0</formula>
    </cfRule>
  </conditionalFormatting>
  <conditionalFormatting sqref="J8:N25">
    <cfRule type="expression" dxfId="27" priority="6">
      <formula>MOD(ROW(),2)=0</formula>
    </cfRule>
  </conditionalFormatting>
  <conditionalFormatting sqref="J34:N50">
    <cfRule type="expression" dxfId="26" priority="2">
      <formula>MOD(ROW(),2)=0</formula>
    </cfRule>
  </conditionalFormatting>
  <conditionalFormatting sqref="J59:N75">
    <cfRule type="expression" dxfId="25" priority="1">
      <formula>MOD(ROW(),2)=0</formula>
    </cfRule>
  </conditionalFormatting>
  <conditionalFormatting sqref="O8:P25">
    <cfRule type="expression" dxfId="24" priority="156">
      <formula>MOD(ROW(),2)=0</formula>
    </cfRule>
  </conditionalFormatting>
  <conditionalFormatting sqref="O34:P50">
    <cfRule type="expression" dxfId="23" priority="99">
      <formula>MOD(ROW(),2)=0</formula>
    </cfRule>
  </conditionalFormatting>
  <conditionalFormatting sqref="O59:P75">
    <cfRule type="expression" dxfId="22" priority="43">
      <formula>MOD(ROW(),2)=0</formula>
    </cfRule>
  </conditionalFormatting>
  <conditionalFormatting sqref="S8:V25">
    <cfRule type="expression" dxfId="21" priority="21">
      <formula>MOD(ROW(),2)=0</formula>
    </cfRule>
  </conditionalFormatting>
  <conditionalFormatting sqref="S34:V50">
    <cfRule type="expression" dxfId="20" priority="15">
      <formula>MOD(ROW(),2)=0</formula>
    </cfRule>
  </conditionalFormatting>
  <conditionalFormatting sqref="S59:V75">
    <cfRule type="expression" dxfId="19" priority="9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7E670-A8AF-2B44-8537-FB37386C4EEB}">
  <sheetPr codeName="Sheet5">
    <tabColor theme="4" tint="0.39997558519241921"/>
  </sheetPr>
  <dimension ref="A1:AK36"/>
  <sheetViews>
    <sheetView workbookViewId="0">
      <selection activeCell="F32" sqref="F32"/>
    </sheetView>
  </sheetViews>
  <sheetFormatPr baseColWidth="10" defaultRowHeight="13" x14ac:dyDescent="0.15"/>
  <cols>
    <col min="1" max="1" width="20.33203125" style="205" customWidth="1"/>
    <col min="2" max="2" width="16.6640625" style="205" customWidth="1"/>
    <col min="3" max="8" width="12.1640625" style="205" customWidth="1"/>
    <col min="9" max="16384" width="10.83203125" style="205"/>
  </cols>
  <sheetData>
    <row r="1" spans="1:37" ht="14" x14ac:dyDescent="0.15">
      <c r="A1" s="204" t="s">
        <v>24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</row>
    <row r="2" spans="1:37" ht="14" x14ac:dyDescent="0.15">
      <c r="A2" s="206" t="s">
        <v>21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</row>
    <row r="3" spans="1:37" ht="15" thickBot="1" x14ac:dyDescent="0.2">
      <c r="A3" s="204"/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204"/>
      <c r="J6" s="204"/>
      <c r="K6" s="204"/>
      <c r="L6" s="204"/>
      <c r="M6" s="204"/>
      <c r="N6" s="204"/>
      <c r="O6" s="204"/>
      <c r="P6" s="204"/>
      <c r="Q6" s="204"/>
      <c r="R6" s="204"/>
      <c r="S6" s="204"/>
      <c r="T6" s="204"/>
      <c r="U6" s="204"/>
      <c r="V6" s="204"/>
      <c r="W6" s="204"/>
      <c r="X6" s="204"/>
      <c r="Y6" s="204"/>
      <c r="Z6" s="204"/>
      <c r="AA6" s="204"/>
      <c r="AB6" s="204"/>
      <c r="AC6" s="204"/>
      <c r="AD6" s="204"/>
      <c r="AE6" s="204"/>
      <c r="AF6" s="204"/>
      <c r="AG6" s="204"/>
      <c r="AH6" s="204"/>
      <c r="AI6" s="204"/>
      <c r="AJ6" s="204"/>
      <c r="AK6" s="204"/>
    </row>
    <row r="7" spans="1:37" ht="30" x14ac:dyDescent="0.15">
      <c r="A7" s="282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207"/>
      <c r="J7" s="207"/>
      <c r="K7" s="207"/>
      <c r="L7" s="207"/>
      <c r="M7" s="207"/>
      <c r="N7" s="207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</row>
    <row r="8" spans="1:37" ht="18" customHeight="1" thickBot="1" x14ac:dyDescent="0.2">
      <c r="A8" s="186" t="str">
        <f>'ERG Oct 2019'!K2</f>
        <v>Ergon Energy</v>
      </c>
      <c r="B8" s="187" t="str">
        <f>'ERG Oct 2019'!L2</f>
        <v>Regulated</v>
      </c>
      <c r="C8" s="188">
        <f>91*'ERG Oct 2019'!M2/100</f>
        <v>113.69209090909091</v>
      </c>
      <c r="D8" s="188">
        <f>$C$5*'ERG Oct 2019'!N2/100</f>
        <v>1221.590909090909</v>
      </c>
      <c r="E8" s="189">
        <v>0</v>
      </c>
      <c r="F8" s="190">
        <f>SUM(C8:E8)</f>
        <v>1335.2829999999999</v>
      </c>
      <c r="G8" s="191">
        <f>F8*4</f>
        <v>5341.1319999999996</v>
      </c>
      <c r="H8" s="192">
        <f>G8*1.1</f>
        <v>5875.2452000000003</v>
      </c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</row>
    <row r="9" spans="1:37" ht="14" x14ac:dyDescent="0.15"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</row>
    <row r="10" spans="1:37" ht="15" thickBot="1" x14ac:dyDescent="0.2">
      <c r="I10" s="207"/>
      <c r="J10" s="207"/>
      <c r="K10" s="207"/>
      <c r="L10" s="207"/>
      <c r="M10" s="207"/>
      <c r="N10" s="207"/>
      <c r="O10" s="207"/>
      <c r="P10" s="207"/>
      <c r="Q10" s="207"/>
      <c r="R10" s="207"/>
      <c r="S10" s="207"/>
      <c r="T10" s="207"/>
      <c r="U10" s="207"/>
      <c r="V10" s="207"/>
      <c r="W10" s="207"/>
      <c r="X10" s="207"/>
      <c r="Y10" s="207"/>
      <c r="Z10" s="207"/>
      <c r="AA10" s="207"/>
      <c r="AB10" s="207"/>
      <c r="AC10" s="207"/>
      <c r="AD10" s="207"/>
      <c r="AE10" s="207"/>
      <c r="AF10" s="207"/>
      <c r="AG10" s="207"/>
      <c r="AH10" s="207"/>
      <c r="AI10" s="207"/>
      <c r="AJ10" s="207"/>
      <c r="AK10" s="207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207"/>
      <c r="J11" s="207"/>
      <c r="K11" s="207"/>
      <c r="L11" s="207"/>
      <c r="M11" s="207"/>
      <c r="N11" s="207"/>
      <c r="O11" s="207"/>
      <c r="P11" s="207"/>
      <c r="Q11" s="207"/>
      <c r="R11" s="207"/>
      <c r="S11" s="207"/>
      <c r="T11" s="207"/>
      <c r="U11" s="207"/>
      <c r="V11" s="207"/>
      <c r="W11" s="207"/>
      <c r="X11" s="207"/>
      <c r="Y11" s="207"/>
      <c r="Z11" s="207"/>
      <c r="AA11" s="207"/>
      <c r="AB11" s="207"/>
      <c r="AC11" s="207"/>
      <c r="AD11" s="207"/>
      <c r="AE11" s="207"/>
      <c r="AF11" s="207"/>
      <c r="AG11" s="207"/>
      <c r="AH11" s="207"/>
      <c r="AI11" s="207"/>
      <c r="AJ11" s="207"/>
      <c r="AK11" s="207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207"/>
      <c r="J12" s="207"/>
      <c r="K12" s="207"/>
      <c r="L12" s="207"/>
      <c r="M12" s="207"/>
      <c r="N12" s="207"/>
      <c r="O12" s="207"/>
      <c r="P12" s="207"/>
      <c r="Q12" s="207"/>
      <c r="R12" s="207"/>
      <c r="S12" s="207"/>
      <c r="T12" s="207"/>
      <c r="U12" s="207"/>
      <c r="V12" s="207"/>
      <c r="W12" s="207"/>
      <c r="X12" s="207"/>
      <c r="Y12" s="207"/>
      <c r="Z12" s="207"/>
      <c r="AA12" s="207"/>
      <c r="AB12" s="207"/>
      <c r="AC12" s="207"/>
      <c r="AD12" s="207"/>
      <c r="AE12" s="207"/>
      <c r="AF12" s="207"/>
      <c r="AG12" s="207"/>
      <c r="AH12" s="207"/>
      <c r="AI12" s="207"/>
      <c r="AJ12" s="207"/>
      <c r="AK12" s="207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7"/>
      <c r="X13" s="207"/>
      <c r="Y13" s="207"/>
      <c r="Z13" s="207"/>
      <c r="AA13" s="207"/>
      <c r="AB13" s="207"/>
      <c r="AC13" s="207"/>
      <c r="AD13" s="207"/>
      <c r="AE13" s="207"/>
      <c r="AF13" s="207"/>
      <c r="AG13" s="207"/>
      <c r="AH13" s="207"/>
      <c r="AI13" s="207"/>
      <c r="AJ13" s="207"/>
      <c r="AK13" s="207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207"/>
      <c r="J14" s="207"/>
      <c r="K14" s="207"/>
      <c r="L14" s="207"/>
      <c r="M14" s="207"/>
      <c r="N14" s="207"/>
      <c r="O14" s="207"/>
      <c r="P14" s="207"/>
      <c r="Q14" s="207"/>
      <c r="R14" s="207"/>
      <c r="S14" s="207"/>
      <c r="T14" s="207"/>
      <c r="U14" s="207"/>
      <c r="V14" s="207"/>
      <c r="W14" s="207"/>
      <c r="X14" s="207"/>
      <c r="Y14" s="207"/>
      <c r="Z14" s="207"/>
      <c r="AA14" s="207"/>
      <c r="AB14" s="207"/>
      <c r="AC14" s="207"/>
      <c r="AD14" s="207"/>
      <c r="AE14" s="207"/>
      <c r="AF14" s="207"/>
      <c r="AG14" s="207"/>
      <c r="AH14" s="207"/>
      <c r="AI14" s="207"/>
      <c r="AJ14" s="207"/>
      <c r="AK14" s="207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207"/>
      <c r="J15" s="207"/>
      <c r="K15" s="207"/>
      <c r="L15" s="207"/>
      <c r="M15" s="207"/>
      <c r="N15" s="207"/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</row>
    <row r="16" spans="1:37" ht="30" x14ac:dyDescent="0.15">
      <c r="A16" s="282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207"/>
      <c r="J16" s="207"/>
      <c r="K16" s="207"/>
      <c r="L16" s="207"/>
      <c r="M16" s="207"/>
      <c r="N16" s="207"/>
      <c r="O16" s="207"/>
      <c r="P16" s="207"/>
      <c r="Q16" s="207"/>
      <c r="R16" s="207"/>
      <c r="S16" s="207"/>
      <c r="T16" s="207"/>
      <c r="U16" s="207"/>
      <c r="V16" s="207"/>
      <c r="W16" s="207"/>
      <c r="X16" s="207"/>
      <c r="Y16" s="207"/>
      <c r="Z16" s="207"/>
      <c r="AA16" s="207"/>
      <c r="AB16" s="207"/>
      <c r="AC16" s="207"/>
      <c r="AD16" s="207"/>
      <c r="AE16" s="207"/>
      <c r="AF16" s="207"/>
      <c r="AG16" s="207"/>
      <c r="AH16" s="207"/>
      <c r="AI16" s="207"/>
      <c r="AJ16" s="207"/>
      <c r="AK16" s="207"/>
    </row>
    <row r="17" spans="1:37" ht="18" customHeight="1" thickBot="1" x14ac:dyDescent="0.2">
      <c r="A17" s="186" t="str">
        <f>'ERG Oct 2019'!K3</f>
        <v>Ergon Energy</v>
      </c>
      <c r="B17" s="187" t="str">
        <f>'ERG Oct 2019'!L3</f>
        <v>Regulated</v>
      </c>
      <c r="C17" s="188">
        <f>91*'ERG Oct 2019'!M3/100</f>
        <v>113.69209090909091</v>
      </c>
      <c r="D17" s="188">
        <f>(C12*C13)*'ERG Oct 2019'!N3/100</f>
        <v>855.11363636363637</v>
      </c>
      <c r="E17" s="189">
        <f>(C12*C14)*'ERG Oct 2019'!AF3/100</f>
        <v>268.63636363636363</v>
      </c>
      <c r="F17" s="190">
        <f>SUM(C17:E17)</f>
        <v>1237.4420909090909</v>
      </c>
      <c r="G17" s="191">
        <f>F17*4</f>
        <v>4949.7683636363636</v>
      </c>
      <c r="H17" s="192">
        <f>G17*1.1</f>
        <v>5444.7452000000003</v>
      </c>
      <c r="I17" s="207"/>
      <c r="J17" s="207"/>
      <c r="K17" s="207"/>
      <c r="L17" s="207"/>
      <c r="M17" s="207"/>
      <c r="N17" s="207"/>
      <c r="O17" s="207"/>
      <c r="P17" s="207"/>
      <c r="Q17" s="207"/>
      <c r="R17" s="207"/>
      <c r="S17" s="207"/>
      <c r="T17" s="207"/>
      <c r="U17" s="207"/>
      <c r="V17" s="207"/>
      <c r="W17" s="207"/>
      <c r="X17" s="207"/>
      <c r="Y17" s="207"/>
      <c r="Z17" s="207"/>
      <c r="AA17" s="207"/>
      <c r="AB17" s="207"/>
      <c r="AC17" s="207"/>
      <c r="AD17" s="207"/>
      <c r="AE17" s="207"/>
      <c r="AF17" s="207"/>
      <c r="AG17" s="207"/>
      <c r="AH17" s="207"/>
      <c r="AI17" s="207"/>
      <c r="AJ17" s="207"/>
      <c r="AK17" s="207"/>
    </row>
    <row r="18" spans="1:37" ht="14" x14ac:dyDescent="0.15">
      <c r="I18" s="207"/>
      <c r="J18" s="207"/>
      <c r="K18" s="207"/>
      <c r="L18" s="207"/>
      <c r="M18" s="207"/>
      <c r="N18" s="207"/>
      <c r="O18" s="207"/>
      <c r="P18" s="207"/>
      <c r="Q18" s="207"/>
      <c r="R18" s="207"/>
      <c r="S18" s="207"/>
      <c r="T18" s="207"/>
      <c r="U18" s="207"/>
      <c r="V18" s="207"/>
      <c r="W18" s="207"/>
      <c r="X18" s="207"/>
      <c r="Y18" s="207"/>
      <c r="Z18" s="207"/>
      <c r="AA18" s="207"/>
      <c r="AB18" s="207"/>
      <c r="AC18" s="207"/>
      <c r="AD18" s="207"/>
      <c r="AE18" s="207"/>
      <c r="AF18" s="207"/>
      <c r="AG18" s="207"/>
      <c r="AH18" s="207"/>
      <c r="AI18" s="207"/>
      <c r="AJ18" s="207"/>
      <c r="AK18" s="207"/>
    </row>
    <row r="19" spans="1:37" ht="15" thickBot="1" x14ac:dyDescent="0.2">
      <c r="I19" s="207"/>
      <c r="J19" s="207"/>
      <c r="K19" s="207"/>
      <c r="L19" s="207"/>
      <c r="M19" s="207"/>
      <c r="N19" s="207"/>
      <c r="O19" s="207"/>
      <c r="P19" s="207"/>
      <c r="Q19" s="207"/>
      <c r="R19" s="207"/>
      <c r="S19" s="207"/>
      <c r="T19" s="207"/>
      <c r="U19" s="207"/>
      <c r="V19" s="207"/>
      <c r="W19" s="207"/>
      <c r="X19" s="207"/>
      <c r="Y19" s="207"/>
      <c r="Z19" s="207"/>
      <c r="AA19" s="207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207"/>
      <c r="AD20" s="207"/>
      <c r="AE20" s="207"/>
      <c r="AF20" s="207"/>
      <c r="AG20" s="207"/>
      <c r="AH20" s="207"/>
      <c r="AI20" s="207"/>
      <c r="AJ20" s="207"/>
      <c r="AK20" s="207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  <c r="AA21" s="207"/>
      <c r="AB21" s="207"/>
      <c r="AC21" s="207"/>
      <c r="AD21" s="207"/>
      <c r="AE21" s="207"/>
      <c r="AF21" s="207"/>
      <c r="AG21" s="207"/>
      <c r="AH21" s="207"/>
      <c r="AI21" s="207"/>
      <c r="AJ21" s="207"/>
      <c r="AK21" s="207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207"/>
      <c r="J22" s="207"/>
      <c r="K22" s="207"/>
      <c r="L22" s="207"/>
      <c r="M22" s="207"/>
      <c r="N22" s="207"/>
      <c r="O22" s="207"/>
      <c r="P22" s="207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207"/>
      <c r="AD22" s="207"/>
      <c r="AE22" s="207"/>
      <c r="AF22" s="207"/>
      <c r="AG22" s="207"/>
      <c r="AH22" s="207"/>
      <c r="AI22" s="207"/>
      <c r="AJ22" s="207"/>
      <c r="AK22" s="207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207"/>
      <c r="J23" s="207"/>
      <c r="K23" s="207"/>
      <c r="L23" s="207"/>
      <c r="M23" s="207"/>
      <c r="N23" s="207"/>
      <c r="O23" s="207"/>
      <c r="P23" s="207"/>
      <c r="Q23" s="207"/>
      <c r="R23" s="207"/>
      <c r="S23" s="207"/>
      <c r="T23" s="207"/>
      <c r="U23" s="207"/>
      <c r="V23" s="207"/>
      <c r="W23" s="207"/>
      <c r="X23" s="207"/>
      <c r="Y23" s="207"/>
      <c r="Z23" s="207"/>
      <c r="AA23" s="207"/>
      <c r="AB23" s="207"/>
      <c r="AC23" s="207"/>
      <c r="AD23" s="207"/>
      <c r="AE23" s="207"/>
      <c r="AF23" s="207"/>
      <c r="AG23" s="207"/>
      <c r="AH23" s="207"/>
      <c r="AI23" s="207"/>
      <c r="AJ23" s="207"/>
      <c r="AK23" s="207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207"/>
      <c r="J24" s="207"/>
      <c r="K24" s="207"/>
      <c r="L24" s="207"/>
      <c r="M24" s="207"/>
      <c r="N24" s="207"/>
      <c r="O24" s="207"/>
      <c r="P24" s="207"/>
      <c r="Q24" s="207"/>
      <c r="R24" s="207"/>
      <c r="S24" s="207"/>
      <c r="T24" s="207"/>
      <c r="U24" s="207"/>
      <c r="V24" s="207"/>
      <c r="W24" s="207"/>
      <c r="X24" s="207"/>
      <c r="Y24" s="207"/>
      <c r="Z24" s="207"/>
      <c r="AA24" s="207"/>
      <c r="AB24" s="207"/>
      <c r="AC24" s="207"/>
      <c r="AD24" s="207"/>
      <c r="AE24" s="207"/>
      <c r="AF24" s="207"/>
      <c r="AG24" s="207"/>
      <c r="AH24" s="207"/>
      <c r="AI24" s="207"/>
      <c r="AJ24" s="207"/>
      <c r="AK24" s="207"/>
    </row>
    <row r="25" spans="1:37" ht="30" x14ac:dyDescent="0.15">
      <c r="A25" s="282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207"/>
      <c r="J25" s="207"/>
      <c r="K25" s="207"/>
      <c r="L25" s="207"/>
      <c r="M25" s="207"/>
      <c r="N25" s="207"/>
      <c r="O25" s="207"/>
      <c r="P25" s="207"/>
      <c r="Q25" s="207"/>
      <c r="R25" s="207"/>
      <c r="S25" s="207"/>
      <c r="T25" s="207"/>
      <c r="U25" s="207"/>
      <c r="V25" s="207"/>
      <c r="W25" s="207"/>
      <c r="X25" s="207"/>
      <c r="Y25" s="207"/>
      <c r="Z25" s="207"/>
      <c r="AA25" s="207"/>
      <c r="AB25" s="207"/>
      <c r="AC25" s="207"/>
      <c r="AD25" s="207"/>
      <c r="AE25" s="207"/>
      <c r="AF25" s="207"/>
      <c r="AG25" s="207"/>
      <c r="AH25" s="207"/>
      <c r="AI25" s="207"/>
      <c r="AJ25" s="207"/>
      <c r="AK25" s="207"/>
    </row>
    <row r="26" spans="1:37" ht="18" customHeight="1" thickBot="1" x14ac:dyDescent="0.2">
      <c r="A26" s="186" t="str">
        <f>'ERG Oct 2019'!K4</f>
        <v>Ergon Energy</v>
      </c>
      <c r="B26" s="187" t="str">
        <f>'ERG Oct 2019'!L4</f>
        <v>Regulated</v>
      </c>
      <c r="C26" s="188">
        <f>91*'ERG Oct 2019'!M4/100</f>
        <v>113.69209090909091</v>
      </c>
      <c r="D26" s="188">
        <f>(C21*C22)*'ERG Oct 2019'!N4/100</f>
        <v>2117.4363636363637</v>
      </c>
      <c r="E26" s="189">
        <f>(C21*C23)*'ERG Oct 2019'!W4/100</f>
        <v>343.36363636363632</v>
      </c>
      <c r="F26" s="190">
        <f>SUM(C26:E26)</f>
        <v>2574.4920909090911</v>
      </c>
      <c r="G26" s="191">
        <f>F26*4</f>
        <v>10297.968363636364</v>
      </c>
      <c r="H26" s="192">
        <f>G26*1.1</f>
        <v>11327.765200000002</v>
      </c>
      <c r="I26" s="207"/>
      <c r="J26" s="207"/>
      <c r="K26" s="207"/>
      <c r="L26" s="207"/>
      <c r="M26" s="207"/>
      <c r="N26" s="207"/>
      <c r="O26" s="207"/>
      <c r="P26" s="207"/>
      <c r="Q26" s="207"/>
      <c r="R26" s="207"/>
      <c r="S26" s="207"/>
      <c r="T26" s="207"/>
      <c r="U26" s="207"/>
      <c r="V26" s="207"/>
      <c r="W26" s="207"/>
      <c r="X26" s="207"/>
      <c r="Y26" s="207"/>
      <c r="Z26" s="207"/>
      <c r="AA26" s="207"/>
      <c r="AB26" s="207"/>
      <c r="AC26" s="207"/>
      <c r="AD26" s="207"/>
      <c r="AE26" s="207"/>
      <c r="AF26" s="207"/>
      <c r="AG26" s="207"/>
      <c r="AH26" s="207"/>
      <c r="AI26" s="207"/>
      <c r="AJ26" s="207"/>
      <c r="AK26" s="207"/>
    </row>
    <row r="27" spans="1:37" ht="14" x14ac:dyDescent="0.15">
      <c r="J27" s="207"/>
      <c r="K27" s="207"/>
      <c r="L27" s="207"/>
      <c r="M27" s="207"/>
      <c r="N27" s="207"/>
      <c r="O27" s="207"/>
      <c r="P27" s="207"/>
      <c r="Q27" s="207"/>
      <c r="R27" s="207"/>
      <c r="S27" s="207"/>
      <c r="T27" s="207"/>
      <c r="U27" s="207"/>
      <c r="V27" s="207"/>
      <c r="W27" s="207"/>
      <c r="X27" s="207"/>
      <c r="Y27" s="207"/>
      <c r="Z27" s="207"/>
      <c r="AA27" s="207"/>
      <c r="AB27" s="207"/>
      <c r="AC27" s="207"/>
      <c r="AD27" s="207"/>
      <c r="AE27" s="207"/>
      <c r="AF27" s="207"/>
      <c r="AG27" s="207"/>
      <c r="AH27" s="207"/>
      <c r="AI27" s="207"/>
      <c r="AJ27" s="207"/>
      <c r="AK27" s="207"/>
    </row>
    <row r="28" spans="1:37" ht="14" x14ac:dyDescent="0.15">
      <c r="J28" s="207"/>
      <c r="K28" s="207"/>
      <c r="L28" s="207"/>
      <c r="M28" s="207"/>
      <c r="N28" s="207"/>
      <c r="O28" s="207"/>
      <c r="P28" s="207"/>
      <c r="Q28" s="207"/>
      <c r="R28" s="207"/>
      <c r="S28" s="207"/>
      <c r="T28" s="207"/>
      <c r="U28" s="207"/>
      <c r="V28" s="207"/>
      <c r="W28" s="207"/>
      <c r="X28" s="207"/>
      <c r="Y28" s="207"/>
      <c r="Z28" s="207"/>
      <c r="AA28" s="207"/>
      <c r="AB28" s="207"/>
      <c r="AC28" s="207"/>
      <c r="AD28" s="207"/>
      <c r="AE28" s="207"/>
      <c r="AF28" s="207"/>
      <c r="AG28" s="207"/>
      <c r="AH28" s="207"/>
      <c r="AI28" s="207"/>
      <c r="AJ28" s="207"/>
      <c r="AK28" s="207"/>
    </row>
    <row r="29" spans="1:37" ht="14" x14ac:dyDescent="0.15">
      <c r="J29" s="207"/>
      <c r="K29" s="207"/>
      <c r="L29" s="207"/>
      <c r="M29" s="207"/>
      <c r="N29" s="207"/>
      <c r="O29" s="207"/>
      <c r="P29" s="207"/>
      <c r="Q29" s="207"/>
      <c r="R29" s="207"/>
      <c r="S29" s="207"/>
      <c r="T29" s="207"/>
      <c r="U29" s="207"/>
      <c r="V29" s="207"/>
      <c r="W29" s="207"/>
      <c r="X29" s="207"/>
      <c r="Y29" s="207"/>
      <c r="Z29" s="207"/>
      <c r="AA29" s="207"/>
      <c r="AB29" s="207"/>
      <c r="AC29" s="207"/>
      <c r="AD29" s="207"/>
      <c r="AE29" s="207"/>
      <c r="AF29" s="207"/>
      <c r="AG29" s="207"/>
      <c r="AH29" s="207"/>
      <c r="AI29" s="207"/>
      <c r="AJ29" s="207"/>
      <c r="AK29" s="207"/>
    </row>
    <row r="30" spans="1:37" ht="14" x14ac:dyDescent="0.15">
      <c r="J30" s="207"/>
      <c r="K30" s="207"/>
      <c r="L30" s="207"/>
      <c r="M30" s="207"/>
      <c r="N30" s="207"/>
      <c r="O30" s="207"/>
      <c r="P30" s="207"/>
      <c r="Q30" s="207"/>
      <c r="R30" s="207"/>
      <c r="S30" s="207"/>
      <c r="T30" s="207"/>
      <c r="U30" s="207"/>
      <c r="V30" s="207"/>
      <c r="W30" s="207"/>
      <c r="X30" s="207"/>
      <c r="Y30" s="207"/>
      <c r="Z30" s="207"/>
      <c r="AA30" s="207"/>
      <c r="AB30" s="207"/>
      <c r="AC30" s="207"/>
      <c r="AD30" s="207"/>
      <c r="AE30" s="207"/>
      <c r="AF30" s="207"/>
      <c r="AG30" s="207"/>
      <c r="AH30" s="207"/>
      <c r="AI30" s="207"/>
      <c r="AJ30" s="207"/>
      <c r="AK30" s="207"/>
    </row>
    <row r="31" spans="1:37" ht="14" x14ac:dyDescent="0.15">
      <c r="J31" s="207"/>
      <c r="K31" s="207"/>
      <c r="L31" s="207"/>
      <c r="M31" s="207"/>
      <c r="N31" s="207"/>
      <c r="O31" s="207"/>
      <c r="P31" s="207"/>
      <c r="Q31" s="207"/>
      <c r="R31" s="207"/>
      <c r="S31" s="207"/>
      <c r="T31" s="207"/>
      <c r="U31" s="207"/>
      <c r="V31" s="207"/>
      <c r="W31" s="207"/>
      <c r="X31" s="207"/>
      <c r="Y31" s="207"/>
      <c r="Z31" s="207"/>
      <c r="AA31" s="207"/>
      <c r="AB31" s="207"/>
      <c r="AC31" s="207"/>
      <c r="AD31" s="207"/>
      <c r="AE31" s="207"/>
      <c r="AF31" s="207"/>
      <c r="AG31" s="207"/>
      <c r="AH31" s="207"/>
      <c r="AI31" s="207"/>
      <c r="AJ31" s="207"/>
      <c r="AK31" s="207"/>
    </row>
    <row r="32" spans="1:37" ht="14" x14ac:dyDescent="0.15">
      <c r="J32" s="207"/>
      <c r="K32" s="207"/>
      <c r="L32" s="207"/>
      <c r="M32" s="207"/>
      <c r="N32" s="207"/>
      <c r="O32" s="207"/>
      <c r="P32" s="207"/>
      <c r="Q32" s="207"/>
      <c r="R32" s="207"/>
      <c r="S32" s="207"/>
      <c r="T32" s="207"/>
      <c r="U32" s="207"/>
      <c r="V32" s="207"/>
      <c r="W32" s="207"/>
      <c r="X32" s="207"/>
      <c r="Y32" s="207"/>
      <c r="Z32" s="207"/>
      <c r="AA32" s="207"/>
      <c r="AB32" s="207"/>
      <c r="AC32" s="207"/>
      <c r="AD32" s="207"/>
      <c r="AE32" s="207"/>
      <c r="AF32" s="207"/>
      <c r="AG32" s="207"/>
      <c r="AH32" s="207"/>
      <c r="AI32" s="207"/>
      <c r="AJ32" s="207"/>
      <c r="AK32" s="207"/>
    </row>
    <row r="33" spans="10:37" ht="14" x14ac:dyDescent="0.15">
      <c r="J33" s="207"/>
      <c r="K33" s="207"/>
      <c r="L33" s="207"/>
      <c r="M33" s="207"/>
      <c r="N33" s="207"/>
      <c r="O33" s="207"/>
      <c r="P33" s="207"/>
      <c r="Q33" s="207"/>
      <c r="R33" s="207"/>
      <c r="S33" s="207"/>
      <c r="T33" s="207"/>
      <c r="U33" s="207"/>
      <c r="V33" s="207"/>
      <c r="W33" s="207"/>
      <c r="X33" s="207"/>
      <c r="Y33" s="207"/>
      <c r="Z33" s="207"/>
      <c r="AA33" s="207"/>
      <c r="AB33" s="207"/>
      <c r="AC33" s="207"/>
      <c r="AD33" s="207"/>
      <c r="AE33" s="207"/>
      <c r="AF33" s="207"/>
      <c r="AG33" s="207"/>
      <c r="AH33" s="207"/>
      <c r="AI33" s="207"/>
      <c r="AJ33" s="207"/>
      <c r="AK33" s="207"/>
    </row>
    <row r="34" spans="10:37" ht="14" x14ac:dyDescent="0.15">
      <c r="J34" s="207"/>
      <c r="K34" s="207"/>
      <c r="L34" s="207"/>
      <c r="M34" s="207"/>
      <c r="N34" s="207"/>
      <c r="O34" s="207"/>
      <c r="P34" s="207"/>
      <c r="Q34" s="207"/>
      <c r="R34" s="207"/>
      <c r="S34" s="207"/>
      <c r="T34" s="207"/>
      <c r="U34" s="207"/>
      <c r="V34" s="207"/>
      <c r="W34" s="207"/>
      <c r="X34" s="207"/>
      <c r="Y34" s="207"/>
      <c r="Z34" s="207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</row>
    <row r="35" spans="10:37" ht="14" x14ac:dyDescent="0.15">
      <c r="J35" s="207"/>
      <c r="K35" s="207"/>
      <c r="L35" s="207"/>
      <c r="M35" s="207"/>
      <c r="N35" s="207"/>
      <c r="O35" s="207"/>
      <c r="P35" s="207"/>
      <c r="Q35" s="207"/>
      <c r="R35" s="207"/>
      <c r="S35" s="207"/>
      <c r="T35" s="207"/>
      <c r="U35" s="207"/>
      <c r="V35" s="207"/>
      <c r="W35" s="207"/>
      <c r="X35" s="207"/>
      <c r="Y35" s="207"/>
      <c r="Z35" s="207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</row>
    <row r="36" spans="10:37" ht="14" x14ac:dyDescent="0.15">
      <c r="J36" s="207"/>
      <c r="K36" s="207"/>
      <c r="L36" s="207"/>
      <c r="M36" s="207"/>
      <c r="N36" s="207"/>
      <c r="O36" s="207"/>
      <c r="P36" s="207"/>
      <c r="Q36" s="207"/>
      <c r="R36" s="207"/>
      <c r="S36" s="207"/>
      <c r="T36" s="207"/>
      <c r="U36" s="207"/>
      <c r="V36" s="207"/>
      <c r="W36" s="207"/>
      <c r="X36" s="207"/>
      <c r="Y36" s="207"/>
      <c r="Z36" s="207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</row>
  </sheetData>
  <sheetProtection algorithmName="SHA-512" hashValue="sp/adUL5/DSHb6vryvFf/JyR/MUUciURKQlx0PwOj/Z7wmF+qJpUlU94baal8Rg0hMIgG6pBhjvt+XguHxBFKw==" saltValue="00cfoBbG6uyckrCKGJJmcA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346C7-7DE0-EE40-8096-A9633CD358C9}">
  <sheetPr codeName="Sheet6">
    <tabColor rgb="FFFFA7A4"/>
  </sheetPr>
  <dimension ref="A1:AY346"/>
  <sheetViews>
    <sheetView zoomScaleNormal="100" zoomScalePageLayoutView="120" workbookViewId="0">
      <selection activeCell="A55" activeCellId="2" sqref="A7:V7 A31:V31 A55:V55"/>
    </sheetView>
  </sheetViews>
  <sheetFormatPr baseColWidth="10" defaultRowHeight="13" x14ac:dyDescent="0.15"/>
  <cols>
    <col min="1" max="1" width="20.33203125" style="183" customWidth="1"/>
    <col min="2" max="2" width="22.6640625" style="183" bestFit="1" customWidth="1"/>
    <col min="3" max="7" width="12.1640625" style="183" customWidth="1"/>
    <col min="8" max="9" width="12.1640625" style="183" hidden="1" customWidth="1"/>
    <col min="10" max="16" width="12.1640625" style="183" customWidth="1"/>
    <col min="17" max="18" width="12.1640625" style="183" hidden="1" customWidth="1"/>
    <col min="19" max="22" width="12.1640625" style="183" customWidth="1"/>
    <col min="23" max="51" width="7.5" style="183" customWidth="1"/>
    <col min="52" max="16384" width="10.83203125" style="183"/>
  </cols>
  <sheetData>
    <row r="1" spans="1:51" ht="14" x14ac:dyDescent="0.15">
      <c r="A1" s="182" t="s">
        <v>270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  <c r="AL1" s="182"/>
      <c r="AM1" s="182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</row>
    <row r="2" spans="1:51" ht="14" x14ac:dyDescent="0.15">
      <c r="A2" s="184" t="s">
        <v>221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</row>
    <row r="3" spans="1:51" ht="15" thickBot="1" x14ac:dyDescent="0.2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</row>
    <row r="4" spans="1: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</row>
    <row r="5" spans="1: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</row>
    <row r="6" spans="1: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</row>
    <row r="7" spans="1:51" ht="75" x14ac:dyDescent="0.15">
      <c r="A7" s="282" t="s">
        <v>144</v>
      </c>
      <c r="B7" s="121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120" t="s">
        <v>570</v>
      </c>
      <c r="I7" s="123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124" t="s">
        <v>571</v>
      </c>
      <c r="P7" s="124" t="s">
        <v>572</v>
      </c>
      <c r="Q7" s="125" t="s">
        <v>574</v>
      </c>
      <c r="R7" s="125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  <c r="AL7" s="185"/>
      <c r="AM7" s="185"/>
      <c r="AN7" s="185"/>
      <c r="AO7" s="185"/>
      <c r="AP7" s="185"/>
      <c r="AQ7" s="185"/>
      <c r="AR7" s="185"/>
      <c r="AS7" s="185"/>
      <c r="AT7" s="185"/>
      <c r="AU7" s="185"/>
      <c r="AV7" s="185"/>
      <c r="AW7" s="185"/>
      <c r="AX7" s="185"/>
      <c r="AY7" s="185"/>
    </row>
    <row r="8" spans="1:51" ht="14" x14ac:dyDescent="0.15">
      <c r="A8" s="131" t="str">
        <f>'SEQ Apr 2019'!K2</f>
        <v>AGL</v>
      </c>
      <c r="B8" s="132" t="str">
        <f>'SEQ Apr 2019'!L2</f>
        <v>Business Savers</v>
      </c>
      <c r="C8" s="133">
        <f>IF('SEQ Apr 2019'!BP2=0,91*'SEQ Apr 2019'!M2/100,(91*'SEQ Apr 2019'!M2/100)+'SEQ Apr 2019'!BP2/4)</f>
        <v>121.03</v>
      </c>
      <c r="D8" s="133">
        <f>IF('SEQ Apr 2019'!O2="",$C$5*'SEQ Apr 2019'!N2/100,IF($C$5&gt;='SEQ Apr 2019'!P2,('SEQ Apr 2019'!P2*'SEQ Apr 2019'!N2/100),($C$5*'SEQ Apr 2019'!N2/100)))</f>
        <v>1390</v>
      </c>
      <c r="E8" s="133">
        <f>IF(AND('SEQ Apr 2019'!P2&gt;0,'SEQ Apr 2019'!R2&gt;0),IF($C$5&lt;'SEQ Apr 2019'!P2,0,IF($C$5&lt;=('SEQ Apr 2019'!R2+'SEQ Apr 2019'!P2),(($C$5-'SEQ Apr 2019'!P2)*'SEQ Apr 2019'!Q2/100),(('SEQ Apr 2019'!R2)*'SEQ Apr 2019'!Q2/100))),0)</f>
        <v>0</v>
      </c>
      <c r="F8" s="133">
        <f>IF(AND('SEQ Apr 2019'!R2&gt;0,'SEQ Apr 2019'!T2&gt;0),IF(($C$5&lt;'SEQ Apr 2019'!T2),(0),($C$5-'SEQ Apr 2019'!T2)*'SEQ Apr 2019'!U2/100),IF(AND('SEQ Apr 2019'!R2&gt;0,'SEQ Apr 2019'!T2=""),IF(($C$5&lt;'SEQ Apr 2019'!R2+'SEQ Apr 2019'!P2),(0),(($C$5-('SEQ Apr 2019'!R2+'SEQ Apr 2019'!P2))*'SEQ Apr 2019'!S2/100)),IF(AND('SEQ Apr 2019'!P2&gt;0,'SEQ Apr 2019'!R2=""&gt;0),IF(($C$5&lt;'SEQ Apr 2019'!P2),(0),($C$5-'SEQ Apr 2019'!P2)*'SEQ Apr 2019'!Q2/100),0)))</f>
        <v>0</v>
      </c>
      <c r="G8" s="135">
        <f>SUM(C8:F8)</f>
        <v>1511.03</v>
      </c>
      <c r="H8" s="246">
        <f>(G8-C8)*4</f>
        <v>5560</v>
      </c>
      <c r="I8" s="247">
        <f>G8*4</f>
        <v>6044.12</v>
      </c>
      <c r="J8" s="136">
        <f>I8*1.1</f>
        <v>6648.5320000000002</v>
      </c>
      <c r="K8" s="137">
        <f>'SEQ Apr 2019'!BB2</f>
        <v>0</v>
      </c>
      <c r="L8" s="137">
        <f>'SEQ Apr 2019'!BC2</f>
        <v>18</v>
      </c>
      <c r="M8" s="137">
        <f>'SEQ Apr 2019'!BD2</f>
        <v>0</v>
      </c>
      <c r="N8" s="137">
        <f>'SEQ Apr 2019'!BE2</f>
        <v>0</v>
      </c>
      <c r="O8" s="137" t="str">
        <f>IF(SUM(K8:N8)=0,"No discount",IF(K8&gt;0,"Guaranteed off bill",IF(L8&gt;0,"Guaranteed off usage",IF(M8&gt;0,"Pay-on-time off bill","Pay-on-time off usage"))))</f>
        <v>Guaranteed off usage</v>
      </c>
      <c r="P8" s="137" t="s">
        <v>573</v>
      </c>
      <c r="Q8" s="24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5043.32</v>
      </c>
      <c r="R8" s="24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5043.32</v>
      </c>
      <c r="S8" s="138">
        <f>Q8*1.1</f>
        <v>5547.652</v>
      </c>
      <c r="T8" s="138">
        <f>R8*1.1</f>
        <v>5547.652</v>
      </c>
      <c r="U8" s="160">
        <f>'SEQ Apr 2019'!BL2</f>
        <v>0</v>
      </c>
      <c r="V8" s="161" t="str">
        <f>'SEQ Apr 2019'!BM2</f>
        <v>n</v>
      </c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5"/>
      <c r="AV8" s="185"/>
      <c r="AW8" s="185"/>
      <c r="AX8" s="185"/>
      <c r="AY8" s="185"/>
    </row>
    <row r="9" spans="1:51" ht="14" x14ac:dyDescent="0.15">
      <c r="A9" s="131" t="str">
        <f>'SEQ Apr 2019'!K3</f>
        <v>Click Energy</v>
      </c>
      <c r="B9" s="132" t="str">
        <f>'SEQ Apr 2019'!L3</f>
        <v>Click Business Choice</v>
      </c>
      <c r="C9" s="133">
        <f>IF('SEQ Apr 2019'!BP3=0,91*'SEQ Apr 2019'!M3/100,(91*'SEQ Apr 2019'!M3/100)+'SEQ Apr 2019'!BP3/4)</f>
        <v>130.03899999999999</v>
      </c>
      <c r="D9" s="133">
        <f>IF('SEQ Apr 2019'!O3="",$C$5*'SEQ Apr 2019'!N3/100,IF($C$5&gt;='SEQ Apr 2019'!P3,('SEQ Apr 2019'!P3*'SEQ Apr 2019'!N3/100),($C$5*'SEQ Apr 2019'!N3/100)))</f>
        <v>1368.5</v>
      </c>
      <c r="E9" s="133">
        <f>IF(AND('SEQ Apr 2019'!P3&gt;0,'SEQ Apr 2019'!R3&gt;0),IF($C$5&lt;'SEQ Apr 2019'!P3,0,IF($C$5&lt;=('SEQ Apr 2019'!R3+'SEQ Apr 2019'!P3),(($C$5-'SEQ Apr 2019'!P3)*'SEQ Apr 2019'!Q3/100),(('SEQ Apr 2019'!R3)*'SEQ Apr 2019'!Q3/100))),0)</f>
        <v>0</v>
      </c>
      <c r="F9" s="133">
        <f>IF(AND('SEQ Apr 2019'!R3&gt;0,'SEQ Apr 2019'!T3&gt;0),IF(($C$5&lt;'SEQ Apr 2019'!T3),(0),($C$5-'SEQ Apr 2019'!T3)*'SEQ Apr 2019'!U3/100),IF(AND('SEQ Apr 2019'!R3&gt;0,'SEQ Apr 2019'!T3=""),IF(($C$5&lt;'SEQ Apr 2019'!R3+'SEQ Apr 2019'!P3),(0),(($C$5-('SEQ Apr 2019'!R3+'SEQ Apr 2019'!P3))*'SEQ Apr 2019'!S3/100)),IF(AND('SEQ Apr 2019'!P3&gt;0,'SEQ Apr 2019'!R3=""&gt;0),IF(($C$5&lt;'SEQ Apr 2019'!P3),(0),($C$5-'SEQ Apr 2019'!P3)*'SEQ Apr 2019'!Q3/100),0)))</f>
        <v>0</v>
      </c>
      <c r="G9" s="135">
        <f t="shared" ref="G9:G23" si="0">SUM(C9:F9)</f>
        <v>1498.539</v>
      </c>
      <c r="H9" s="246">
        <f t="shared" ref="H9:H23" si="1">(G9-C9)*4</f>
        <v>5474</v>
      </c>
      <c r="I9" s="247">
        <f t="shared" ref="I9:I23" si="2">G9*4</f>
        <v>5994.1559999999999</v>
      </c>
      <c r="J9" s="136">
        <f t="shared" ref="J9:J23" si="3">I9*1.1</f>
        <v>6593.5716000000002</v>
      </c>
      <c r="K9" s="137">
        <f>'SEQ Apr 2019'!BB3</f>
        <v>0</v>
      </c>
      <c r="L9" s="137">
        <f>'SEQ Apr 2019'!BC3</f>
        <v>0</v>
      </c>
      <c r="M9" s="137">
        <f>'SEQ Apr 2019'!BD3</f>
        <v>5</v>
      </c>
      <c r="N9" s="137">
        <f>'SEQ Apr 2019'!BE3</f>
        <v>0</v>
      </c>
      <c r="O9" s="137" t="str">
        <f t="shared" ref="O9:O23" si="4">IF(SUM(K9:N9)=0,"No discount",IF(K9&gt;0,"Guaranteed off bill",IF(L9&gt;0,"Guaranteed off usage",IF(M9&gt;0,"Pay-on-time off bill","Pay-on-time off usage"))))</f>
        <v>Pay-on-time off bill</v>
      </c>
      <c r="P9" s="137" t="s">
        <v>573</v>
      </c>
      <c r="Q9" s="247">
        <f t="shared" ref="Q9:Q22" si="5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5994.1559999999999</v>
      </c>
      <c r="R9" s="247">
        <f t="shared" ref="R9:R22" si="6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5694.4481999999998</v>
      </c>
      <c r="S9" s="138">
        <f t="shared" ref="S9:S23" si="7">Q9*1.1</f>
        <v>6593.5716000000002</v>
      </c>
      <c r="T9" s="138">
        <f t="shared" ref="T9:T23" si="8">R9*1.1</f>
        <v>6263.8930200000004</v>
      </c>
      <c r="U9" s="160">
        <f>'SEQ Apr 2019'!BL3</f>
        <v>0</v>
      </c>
      <c r="V9" s="161" t="str">
        <f>'SEQ Apr 2019'!BM3</f>
        <v>n</v>
      </c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5"/>
      <c r="AV9" s="185"/>
      <c r="AW9" s="185"/>
      <c r="AX9" s="185"/>
      <c r="AY9" s="185"/>
    </row>
    <row r="10" spans="1:51" ht="14" x14ac:dyDescent="0.15">
      <c r="A10" s="131" t="str">
        <f>'SEQ Apr 2019'!K4</f>
        <v>Diamond Energy</v>
      </c>
      <c r="B10" s="132" t="str">
        <f>'SEQ Apr 2019'!L4</f>
        <v>Pay on time discount</v>
      </c>
      <c r="C10" s="133">
        <f>IF('SEQ Apr 2019'!BP4=0,91*'SEQ Apr 2019'!M4/100,(91*'SEQ Apr 2019'!M4/100)+'SEQ Apr 2019'!BP4/4)</f>
        <v>145.14500000000001</v>
      </c>
      <c r="D10" s="133">
        <f>IF('SEQ Apr 2019'!O4="",$C$5*'SEQ Apr 2019'!N4/100,IF($C$5&gt;='SEQ Apr 2019'!P4,('SEQ Apr 2019'!P4*'SEQ Apr 2019'!N4/100),($C$5*'SEQ Apr 2019'!N4/100)))</f>
        <v>1297.5</v>
      </c>
      <c r="E10" s="133">
        <f>IF(AND('SEQ Apr 2019'!P4&gt;0,'SEQ Apr 2019'!R4&gt;0),IF($C$5&lt;'SEQ Apr 2019'!P4,0,IF($C$5&lt;=('SEQ Apr 2019'!R4+'SEQ Apr 2019'!P4),(($C$5-'SEQ Apr 2019'!P4)*'SEQ Apr 2019'!Q4/100),(('SEQ Apr 2019'!R4)*'SEQ Apr 2019'!Q4/100))),0)</f>
        <v>0</v>
      </c>
      <c r="F10" s="133">
        <f>IF(AND('SEQ Apr 2019'!R4&gt;0,'SEQ Apr 2019'!T4&gt;0),IF(($C$5&lt;'SEQ Apr 2019'!T4),(0),($C$5-'SEQ Apr 2019'!T4)*'SEQ Apr 2019'!U4/100),IF(AND('SEQ Apr 2019'!R4&gt;0,'SEQ Apr 2019'!T4=""),IF(($C$5&lt;'SEQ Apr 2019'!R4+'SEQ Apr 2019'!P4),(0),(($C$5-('SEQ Apr 2019'!R4+'SEQ Apr 2019'!P4))*'SEQ Apr 2019'!S4/100)),IF(AND('SEQ Apr 2019'!P4&gt;0,'SEQ Apr 2019'!R4=""&gt;0),IF(($C$5&lt;'SEQ Apr 2019'!P4),(0),($C$5-'SEQ Apr 2019'!P4)*'SEQ Apr 2019'!Q4/100),0)))</f>
        <v>0</v>
      </c>
      <c r="G10" s="135">
        <f t="shared" si="0"/>
        <v>1442.645</v>
      </c>
      <c r="H10" s="246">
        <f t="shared" si="1"/>
        <v>5190</v>
      </c>
      <c r="I10" s="247">
        <f t="shared" si="2"/>
        <v>5770.58</v>
      </c>
      <c r="J10" s="136">
        <f t="shared" si="3"/>
        <v>6347.6380000000008</v>
      </c>
      <c r="K10" s="137">
        <f>'SEQ Apr 2019'!BB4</f>
        <v>0</v>
      </c>
      <c r="L10" s="137">
        <f>'SEQ Apr 2019'!BC4</f>
        <v>0</v>
      </c>
      <c r="M10" s="137">
        <f>'SEQ Apr 2019'!BD4</f>
        <v>7</v>
      </c>
      <c r="N10" s="137">
        <f>'SEQ Apr 2019'!BE4</f>
        <v>0</v>
      </c>
      <c r="O10" s="137" t="str">
        <f t="shared" si="4"/>
        <v>Pay-on-time off bill</v>
      </c>
      <c r="P10" s="137" t="s">
        <v>573</v>
      </c>
      <c r="Q10" s="247">
        <f t="shared" si="5"/>
        <v>5770.58</v>
      </c>
      <c r="R10" s="247">
        <f t="shared" si="6"/>
        <v>5366.6394</v>
      </c>
      <c r="S10" s="138">
        <f t="shared" si="7"/>
        <v>6347.6380000000008</v>
      </c>
      <c r="T10" s="138">
        <f t="shared" si="8"/>
        <v>5903.3033400000004</v>
      </c>
      <c r="U10" s="160">
        <f>'SEQ Apr 2019'!BL4</f>
        <v>0</v>
      </c>
      <c r="V10" s="161" t="str">
        <f>'SEQ Apr 2019'!BM4</f>
        <v>n</v>
      </c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  <c r="AL10" s="185"/>
      <c r="AM10" s="185"/>
      <c r="AN10" s="185"/>
      <c r="AO10" s="185"/>
      <c r="AP10" s="185"/>
      <c r="AQ10" s="185"/>
      <c r="AR10" s="185"/>
      <c r="AS10" s="185"/>
      <c r="AT10" s="185"/>
      <c r="AU10" s="185"/>
      <c r="AV10" s="185"/>
      <c r="AW10" s="185"/>
      <c r="AX10" s="185"/>
      <c r="AY10" s="185"/>
    </row>
    <row r="11" spans="1:51" ht="14" x14ac:dyDescent="0.15">
      <c r="A11" s="131" t="str">
        <f>'SEQ Apr 2019'!K5</f>
        <v>EnergyAustralia</v>
      </c>
      <c r="B11" s="132" t="str">
        <f>'SEQ Apr 2019'!L5</f>
        <v>Everyday Saver Business</v>
      </c>
      <c r="C11" s="133">
        <f>IF('SEQ Apr 2019'!BP5=0,91*'SEQ Apr 2019'!M5/100,(91*'SEQ Apr 2019'!M5/100)+'SEQ Apr 2019'!BP5/4)</f>
        <v>111.93</v>
      </c>
      <c r="D11" s="133">
        <f>IF('SEQ Apr 2019'!O5="",$C$5*'SEQ Apr 2019'!N5/100,IF($C$5&gt;='SEQ Apr 2019'!P5,('SEQ Apr 2019'!P5*'SEQ Apr 2019'!N5/100),($C$5*'SEQ Apr 2019'!N5/100)))</f>
        <v>1310</v>
      </c>
      <c r="E11" s="133">
        <f>IF(AND('SEQ Apr 2019'!P5&gt;0,'SEQ Apr 2019'!R5&gt;0),IF($C$5&lt;'SEQ Apr 2019'!P5,0,IF($C$5&lt;=('SEQ Apr 2019'!R5+'SEQ Apr 2019'!P5),(($C$5-'SEQ Apr 2019'!P5)*'SEQ Apr 2019'!Q5/100),(('SEQ Apr 2019'!R5)*'SEQ Apr 2019'!Q5/100))),0)</f>
        <v>0</v>
      </c>
      <c r="F11" s="133">
        <f>IF(AND('SEQ Apr 2019'!R5&gt;0,'SEQ Apr 2019'!T5&gt;0),IF(($C$5&lt;'SEQ Apr 2019'!T5),(0),($C$5-'SEQ Apr 2019'!T5)*'SEQ Apr 2019'!U5/100),IF(AND('SEQ Apr 2019'!R5&gt;0,'SEQ Apr 2019'!T5=""),IF(($C$5&lt;'SEQ Apr 2019'!R5+'SEQ Apr 2019'!P5),(0),(($C$5-('SEQ Apr 2019'!R5+'SEQ Apr 2019'!P5))*'SEQ Apr 2019'!S5/100)),IF(AND('SEQ Apr 2019'!P5&gt;0,'SEQ Apr 2019'!R5=""&gt;0),IF(($C$5&lt;'SEQ Apr 2019'!P5),(0),($C$5-'SEQ Apr 2019'!P5)*'SEQ Apr 2019'!Q5/100),0)))</f>
        <v>0</v>
      </c>
      <c r="G11" s="135">
        <f t="shared" si="0"/>
        <v>1421.93</v>
      </c>
      <c r="H11" s="246">
        <f t="shared" si="1"/>
        <v>5240</v>
      </c>
      <c r="I11" s="247">
        <f t="shared" si="2"/>
        <v>5687.72</v>
      </c>
      <c r="J11" s="136">
        <f t="shared" si="3"/>
        <v>6256.4920000000011</v>
      </c>
      <c r="K11" s="137">
        <f>'SEQ Apr 2019'!BB5</f>
        <v>0</v>
      </c>
      <c r="L11" s="137">
        <f>'SEQ Apr 2019'!BC5</f>
        <v>17</v>
      </c>
      <c r="M11" s="137">
        <f>'SEQ Apr 2019'!BD5</f>
        <v>0</v>
      </c>
      <c r="N11" s="137">
        <f>'SEQ Apr 2019'!BE5</f>
        <v>0</v>
      </c>
      <c r="O11" s="137" t="str">
        <f t="shared" si="4"/>
        <v>Guaranteed off usage</v>
      </c>
      <c r="P11" s="137" t="s">
        <v>573</v>
      </c>
      <c r="Q11" s="247">
        <f t="shared" si="5"/>
        <v>4796.92</v>
      </c>
      <c r="R11" s="247">
        <f t="shared" si="6"/>
        <v>4796.92</v>
      </c>
      <c r="S11" s="138">
        <f t="shared" si="7"/>
        <v>5276.6120000000001</v>
      </c>
      <c r="T11" s="138">
        <f t="shared" si="8"/>
        <v>5276.6120000000001</v>
      </c>
      <c r="U11" s="160">
        <f>'SEQ Apr 2019'!BL5</f>
        <v>0</v>
      </c>
      <c r="V11" s="161" t="str">
        <f>'SEQ Apr 2019'!BM5</f>
        <v>n</v>
      </c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  <c r="AL11" s="185"/>
      <c r="AM11" s="185"/>
      <c r="AN11" s="185"/>
      <c r="AO11" s="185"/>
      <c r="AP11" s="185"/>
      <c r="AQ11" s="185"/>
      <c r="AR11" s="185"/>
      <c r="AS11" s="185"/>
      <c r="AT11" s="185"/>
      <c r="AU11" s="185"/>
      <c r="AV11" s="185"/>
      <c r="AW11" s="185"/>
      <c r="AX11" s="185"/>
      <c r="AY11" s="185"/>
    </row>
    <row r="12" spans="1:51" ht="14" x14ac:dyDescent="0.15">
      <c r="A12" s="131" t="str">
        <f>'SEQ Apr 2019'!K6</f>
        <v>Origin Energy</v>
      </c>
      <c r="B12" s="132" t="str">
        <f>'SEQ Apr 2019'!L6</f>
        <v>Business Saver</v>
      </c>
      <c r="C12" s="133">
        <f>IF('SEQ Apr 2019'!BP6=0,91*'SEQ Apr 2019'!M6/100,(91*'SEQ Apr 2019'!M6/100)+'SEQ Apr 2019'!BP6/4)</f>
        <v>116.6165</v>
      </c>
      <c r="D12" s="133">
        <f>IF('SEQ Apr 2019'!O6="",$C$5*'SEQ Apr 2019'!N6/100,IF($C$5&gt;='SEQ Apr 2019'!P6,('SEQ Apr 2019'!P6*'SEQ Apr 2019'!N6/100),($C$5*'SEQ Apr 2019'!N6/100)))</f>
        <v>1326</v>
      </c>
      <c r="E12" s="133">
        <f>IF(AND('SEQ Apr 2019'!P6&gt;0,'SEQ Apr 2019'!R6&gt;0),IF($C$5&lt;'SEQ Apr 2019'!P6,0,IF($C$5&lt;=('SEQ Apr 2019'!R6+'SEQ Apr 2019'!P6),(($C$5-'SEQ Apr 2019'!P6)*'SEQ Apr 2019'!Q6/100),(('SEQ Apr 2019'!R6)*'SEQ Apr 2019'!Q6/100))),0)</f>
        <v>0</v>
      </c>
      <c r="F12" s="133">
        <f>IF(AND('SEQ Apr 2019'!R6&gt;0,'SEQ Apr 2019'!T6&gt;0),IF(($C$5&lt;'SEQ Apr 2019'!T6),(0),($C$5-'SEQ Apr 2019'!T6)*'SEQ Apr 2019'!U6/100),IF(AND('SEQ Apr 2019'!R6&gt;0,'SEQ Apr 2019'!T6=""),IF(($C$5&lt;'SEQ Apr 2019'!R6+'SEQ Apr 2019'!P6),(0),(($C$5-('SEQ Apr 2019'!R6+'SEQ Apr 2019'!P6))*'SEQ Apr 2019'!S6/100)),IF(AND('SEQ Apr 2019'!P6&gt;0,'SEQ Apr 2019'!R6=""&gt;0),IF(($C$5&lt;'SEQ Apr 2019'!P6),(0),($C$5-'SEQ Apr 2019'!P6)*'SEQ Apr 2019'!Q6/100),0)))</f>
        <v>0</v>
      </c>
      <c r="G12" s="135">
        <f t="shared" si="0"/>
        <v>1442.6165000000001</v>
      </c>
      <c r="H12" s="246">
        <f t="shared" si="1"/>
        <v>5304</v>
      </c>
      <c r="I12" s="247">
        <f t="shared" si="2"/>
        <v>5770.4660000000003</v>
      </c>
      <c r="J12" s="136">
        <f t="shared" si="3"/>
        <v>6347.5126000000009</v>
      </c>
      <c r="K12" s="137">
        <f>'SEQ Apr 2019'!BB6</f>
        <v>0</v>
      </c>
      <c r="L12" s="137">
        <f>'SEQ Apr 2019'!BC6</f>
        <v>15</v>
      </c>
      <c r="M12" s="137">
        <f>'SEQ Apr 2019'!BD6</f>
        <v>0</v>
      </c>
      <c r="N12" s="137">
        <f>'SEQ Apr 2019'!BE6</f>
        <v>0</v>
      </c>
      <c r="O12" s="137" t="str">
        <f t="shared" si="4"/>
        <v>Guaranteed off usage</v>
      </c>
      <c r="P12" s="137" t="s">
        <v>573</v>
      </c>
      <c r="Q12" s="247">
        <f t="shared" si="5"/>
        <v>4974.866</v>
      </c>
      <c r="R12" s="247">
        <f t="shared" si="6"/>
        <v>4974.866</v>
      </c>
      <c r="S12" s="138">
        <f t="shared" si="7"/>
        <v>5472.3526000000002</v>
      </c>
      <c r="T12" s="138">
        <f t="shared" si="8"/>
        <v>5472.3526000000002</v>
      </c>
      <c r="U12" s="160">
        <f>'SEQ Apr 2019'!BL6</f>
        <v>12</v>
      </c>
      <c r="V12" s="161" t="str">
        <f>'SEQ Apr 2019'!BM6</f>
        <v>y</v>
      </c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  <c r="AL12" s="185"/>
      <c r="AM12" s="185"/>
      <c r="AN12" s="185"/>
      <c r="AO12" s="185"/>
      <c r="AP12" s="185"/>
      <c r="AQ12" s="185"/>
      <c r="AR12" s="185"/>
      <c r="AS12" s="185"/>
      <c r="AT12" s="185"/>
      <c r="AU12" s="185"/>
      <c r="AV12" s="185"/>
      <c r="AW12" s="185"/>
      <c r="AX12" s="185"/>
      <c r="AY12" s="185"/>
    </row>
    <row r="13" spans="1:51" ht="14" x14ac:dyDescent="0.15">
      <c r="A13" s="131" t="str">
        <f>'SEQ Apr 2019'!K7</f>
        <v>Powerdirect</v>
      </c>
      <c r="B13" s="132" t="str">
        <f>'SEQ Apr 2019'!L7</f>
        <v>Market offer</v>
      </c>
      <c r="C13" s="133">
        <f>IF('SEQ Apr 2019'!BP7=0,91*'SEQ Apr 2019'!M7/100,(91*'SEQ Apr 2019'!M7/100)+'SEQ Apr 2019'!BP7/4)</f>
        <v>121.03</v>
      </c>
      <c r="D13" s="133">
        <f>IF('SEQ Apr 2019'!O7="",$C$5*'SEQ Apr 2019'!N7/100,IF($C$5&gt;='SEQ Apr 2019'!P7,('SEQ Apr 2019'!P7*'SEQ Apr 2019'!N7/100),($C$5*'SEQ Apr 2019'!N7/100)))</f>
        <v>1390</v>
      </c>
      <c r="E13" s="133">
        <f>IF(AND('SEQ Apr 2019'!P7&gt;0,'SEQ Apr 2019'!R7&gt;0),IF($C$5&lt;'SEQ Apr 2019'!P7,0,IF($C$5&lt;=('SEQ Apr 2019'!R7+'SEQ Apr 2019'!P7),(($C$5-'SEQ Apr 2019'!P7)*'SEQ Apr 2019'!Q7/100),(('SEQ Apr 2019'!R7)*'SEQ Apr 2019'!Q7/100))),0)</f>
        <v>0</v>
      </c>
      <c r="F13" s="133">
        <f>IF(AND('SEQ Apr 2019'!R7&gt;0,'SEQ Apr 2019'!T7&gt;0),IF(($C$5&lt;'SEQ Apr 2019'!T7),(0),($C$5-'SEQ Apr 2019'!T7)*'SEQ Apr 2019'!U7/100),IF(AND('SEQ Apr 2019'!R7&gt;0,'SEQ Apr 2019'!T7=""),IF(($C$5&lt;'SEQ Apr 2019'!R7+'SEQ Apr 2019'!P7),(0),(($C$5-('SEQ Apr 2019'!R7+'SEQ Apr 2019'!P7))*'SEQ Apr 2019'!S7/100)),IF(AND('SEQ Apr 2019'!P7&gt;0,'SEQ Apr 2019'!R7=""&gt;0),IF(($C$5&lt;'SEQ Apr 2019'!P7),(0),($C$5-'SEQ Apr 2019'!P7)*'SEQ Apr 2019'!Q7/100),0)))</f>
        <v>0</v>
      </c>
      <c r="G13" s="135">
        <f t="shared" si="0"/>
        <v>1511.03</v>
      </c>
      <c r="H13" s="246">
        <f t="shared" si="1"/>
        <v>5560</v>
      </c>
      <c r="I13" s="247">
        <f t="shared" si="2"/>
        <v>6044.12</v>
      </c>
      <c r="J13" s="136">
        <f t="shared" si="3"/>
        <v>6648.5320000000002</v>
      </c>
      <c r="K13" s="137">
        <f>'SEQ Apr 2019'!BB7</f>
        <v>0</v>
      </c>
      <c r="L13" s="137">
        <f>'SEQ Apr 2019'!BC7</f>
        <v>13</v>
      </c>
      <c r="M13" s="137">
        <f>'SEQ Apr 2019'!BD7</f>
        <v>0</v>
      </c>
      <c r="N13" s="137">
        <f>'SEQ Apr 2019'!BE7</f>
        <v>0</v>
      </c>
      <c r="O13" s="137" t="str">
        <f t="shared" si="4"/>
        <v>Guaranteed off usage</v>
      </c>
      <c r="P13" s="137" t="s">
        <v>573</v>
      </c>
      <c r="Q13" s="247">
        <f t="shared" si="5"/>
        <v>5321.32</v>
      </c>
      <c r="R13" s="247">
        <f t="shared" si="6"/>
        <v>5321.32</v>
      </c>
      <c r="S13" s="138">
        <f t="shared" si="7"/>
        <v>5853.4520000000002</v>
      </c>
      <c r="T13" s="138">
        <f t="shared" si="8"/>
        <v>5853.4520000000002</v>
      </c>
      <c r="U13" s="160">
        <f>'SEQ Apr 2019'!BL7</f>
        <v>0</v>
      </c>
      <c r="V13" s="161" t="str">
        <f>'SEQ Apr 2019'!BM7</f>
        <v>n</v>
      </c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  <c r="AL13" s="185"/>
      <c r="AM13" s="185"/>
      <c r="AN13" s="185"/>
      <c r="AO13" s="185"/>
      <c r="AP13" s="185"/>
      <c r="AQ13" s="185"/>
      <c r="AR13" s="185"/>
      <c r="AS13" s="185"/>
      <c r="AT13" s="185"/>
      <c r="AU13" s="185"/>
      <c r="AV13" s="185"/>
      <c r="AW13" s="185"/>
      <c r="AX13" s="185"/>
      <c r="AY13" s="185"/>
    </row>
    <row r="14" spans="1:51" ht="14" x14ac:dyDescent="0.15">
      <c r="A14" s="131" t="str">
        <f>'SEQ Apr 2019'!K8</f>
        <v>Powershop</v>
      </c>
      <c r="B14" s="132" t="str">
        <f>'SEQ Apr 2019'!L8</f>
        <v>Auto Pay with Power Saver</v>
      </c>
      <c r="C14" s="133">
        <f>IF('SEQ Apr 2019'!BP8=0,91*'SEQ Apr 2019'!M8/100,(91*'SEQ Apr 2019'!M8/100)+'SEQ Apr 2019'!BP8/4)</f>
        <v>125.39800000000001</v>
      </c>
      <c r="D14" s="133">
        <f>IF('SEQ Apr 2019'!O8="",$C$5*'SEQ Apr 2019'!N8/100,IF($C$5&gt;='SEQ Apr 2019'!P8,('SEQ Apr 2019'!P8*'SEQ Apr 2019'!N8/100),($C$5*'SEQ Apr 2019'!N8/100)))</f>
        <v>1211.5</v>
      </c>
      <c r="E14" s="133">
        <f>IF(AND('SEQ Apr 2019'!P8&gt;0,'SEQ Apr 2019'!R8&gt;0),IF($C$5&lt;'SEQ Apr 2019'!P8,0,IF($C$5&lt;=('SEQ Apr 2019'!R8+'SEQ Apr 2019'!P8),(($C$5-'SEQ Apr 2019'!P8)*'SEQ Apr 2019'!Q8/100),(('SEQ Apr 2019'!R8)*'SEQ Apr 2019'!Q8/100))),0)</f>
        <v>0</v>
      </c>
      <c r="F14" s="133">
        <f>IF(AND('SEQ Apr 2019'!R8&gt;0,'SEQ Apr 2019'!T8&gt;0),IF(($C$5&lt;'SEQ Apr 2019'!T8),(0),($C$5-'SEQ Apr 2019'!T8)*'SEQ Apr 2019'!U8/100),IF(AND('SEQ Apr 2019'!R8&gt;0,'SEQ Apr 2019'!T8=""),IF(($C$5&lt;'SEQ Apr 2019'!R8+'SEQ Apr 2019'!P8),(0),(($C$5-('SEQ Apr 2019'!R8+'SEQ Apr 2019'!P8))*'SEQ Apr 2019'!S8/100)),IF(AND('SEQ Apr 2019'!P8&gt;0,'SEQ Apr 2019'!R8=""&gt;0),IF(($C$5&lt;'SEQ Apr 2019'!P8),(0),($C$5-'SEQ Apr 2019'!P8)*'SEQ Apr 2019'!Q8/100),0)))</f>
        <v>0</v>
      </c>
      <c r="G14" s="142">
        <f t="shared" si="0"/>
        <v>1336.8979999999999</v>
      </c>
      <c r="H14" s="246">
        <f t="shared" si="1"/>
        <v>4846</v>
      </c>
      <c r="I14" s="247">
        <f t="shared" si="2"/>
        <v>5347.5919999999996</v>
      </c>
      <c r="J14" s="136">
        <f t="shared" si="3"/>
        <v>5882.3512000000001</v>
      </c>
      <c r="K14" s="137">
        <f>'SEQ Apr 2019'!BB8</f>
        <v>0</v>
      </c>
      <c r="L14" s="144">
        <f>'SEQ Apr 2019'!BC8</f>
        <v>0</v>
      </c>
      <c r="M14" s="144">
        <f>'SEQ Apr 2019'!BD8</f>
        <v>12</v>
      </c>
      <c r="N14" s="144">
        <f>'SEQ Apr 2019'!BE8</f>
        <v>0</v>
      </c>
      <c r="O14" s="137" t="str">
        <f t="shared" si="4"/>
        <v>Pay-on-time off bill</v>
      </c>
      <c r="P14" s="137" t="s">
        <v>573</v>
      </c>
      <c r="Q14" s="247">
        <f t="shared" si="5"/>
        <v>5347.5919999999996</v>
      </c>
      <c r="R14" s="247">
        <f t="shared" si="6"/>
        <v>4705.8809599999995</v>
      </c>
      <c r="S14" s="138">
        <f t="shared" si="7"/>
        <v>5882.3512000000001</v>
      </c>
      <c r="T14" s="138">
        <f t="shared" si="8"/>
        <v>5176.4690559999999</v>
      </c>
      <c r="U14" s="162">
        <f>'SEQ Apr 2019'!BL8</f>
        <v>0</v>
      </c>
      <c r="V14" s="161" t="str">
        <f>'SEQ Apr 2019'!BM8</f>
        <v>n</v>
      </c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  <c r="AL14" s="185"/>
      <c r="AM14" s="185"/>
      <c r="AN14" s="185"/>
      <c r="AO14" s="185"/>
      <c r="AP14" s="185"/>
      <c r="AQ14" s="185"/>
      <c r="AR14" s="185"/>
      <c r="AS14" s="185"/>
      <c r="AT14" s="185"/>
      <c r="AU14" s="185"/>
      <c r="AV14" s="185"/>
      <c r="AW14" s="185"/>
      <c r="AX14" s="185"/>
      <c r="AY14" s="185"/>
    </row>
    <row r="15" spans="1:51" ht="14" x14ac:dyDescent="0.15">
      <c r="A15" s="131" t="str">
        <f>'SEQ Apr 2019'!K9</f>
        <v>Energy Locals</v>
      </c>
      <c r="B15" s="132" t="str">
        <f>'SEQ Apr 2019'!L9</f>
        <v>Business Member</v>
      </c>
      <c r="C15" s="133">
        <f>IF('SEQ Apr 2019'!BP9=0,91*'SEQ Apr 2019'!M9/100,(91*'SEQ Apr 2019'!M9/100)+'SEQ Apr 2019'!BP9/4)</f>
        <v>165.09</v>
      </c>
      <c r="D15" s="133">
        <f>IF('SEQ Apr 2019'!O9="",$C$5*'SEQ Apr 2019'!N9/100,IF($C$5&gt;='SEQ Apr 2019'!P9,('SEQ Apr 2019'!P9*'SEQ Apr 2019'!N9/100),($C$5*'SEQ Apr 2019'!N9/100)))</f>
        <v>1049.4999999999998</v>
      </c>
      <c r="E15" s="133">
        <f>IF(AND('SEQ Apr 2019'!P9&gt;0,'SEQ Apr 2019'!R9&gt;0),IF($C$5&lt;'SEQ Apr 2019'!P9,0,IF($C$5&lt;=('SEQ Apr 2019'!R9+'SEQ Apr 2019'!P9),(($C$5-'SEQ Apr 2019'!P9)*'SEQ Apr 2019'!Q9/100),(('SEQ Apr 2019'!R9)*'SEQ Apr 2019'!Q9/100))),0)</f>
        <v>0</v>
      </c>
      <c r="F15" s="133">
        <f>IF(AND('SEQ Apr 2019'!R9&gt;0,'SEQ Apr 2019'!T9&gt;0),IF(($C$5&lt;'SEQ Apr 2019'!T9),(0),($C$5-'SEQ Apr 2019'!T9)*'SEQ Apr 2019'!U9/100),IF(AND('SEQ Apr 2019'!R9&gt;0,'SEQ Apr 2019'!T9=""),IF(($C$5&lt;'SEQ Apr 2019'!R9+'SEQ Apr 2019'!P9),(0),(($C$5-('SEQ Apr 2019'!R9+'SEQ Apr 2019'!P9))*'SEQ Apr 2019'!S9/100)),IF(AND('SEQ Apr 2019'!P9&gt;0,'SEQ Apr 2019'!R9=""&gt;0),IF(($C$5&lt;'SEQ Apr 2019'!P9),(0),($C$5-'SEQ Apr 2019'!P9)*'SEQ Apr 2019'!Q9/100),0)))</f>
        <v>0</v>
      </c>
      <c r="G15" s="142">
        <f t="shared" si="0"/>
        <v>1214.5899999999997</v>
      </c>
      <c r="H15" s="246">
        <f t="shared" si="1"/>
        <v>4197.9999999999991</v>
      </c>
      <c r="I15" s="247">
        <f t="shared" si="2"/>
        <v>4858.3599999999988</v>
      </c>
      <c r="J15" s="136">
        <f t="shared" si="3"/>
        <v>5344.195999999999</v>
      </c>
      <c r="K15" s="137">
        <f>'SEQ Apr 2019'!BB9</f>
        <v>0</v>
      </c>
      <c r="L15" s="144">
        <f>'SEQ Apr 2019'!BC9</f>
        <v>0</v>
      </c>
      <c r="M15" s="144">
        <f>'SEQ Apr 2019'!BD9</f>
        <v>0</v>
      </c>
      <c r="N15" s="144">
        <f>'SEQ Apr 2019'!BE9</f>
        <v>0</v>
      </c>
      <c r="O15" s="137" t="str">
        <f t="shared" si="4"/>
        <v>No discount</v>
      </c>
      <c r="P15" s="137" t="s">
        <v>573</v>
      </c>
      <c r="Q15" s="247">
        <f t="shared" si="5"/>
        <v>4858.3599999999988</v>
      </c>
      <c r="R15" s="247">
        <f t="shared" si="6"/>
        <v>4858.3599999999988</v>
      </c>
      <c r="S15" s="138">
        <f t="shared" si="7"/>
        <v>5344.195999999999</v>
      </c>
      <c r="T15" s="138">
        <f t="shared" si="8"/>
        <v>5344.195999999999</v>
      </c>
      <c r="U15" s="162">
        <f>'SEQ Apr 2019'!BL9</f>
        <v>0</v>
      </c>
      <c r="V15" s="161" t="str">
        <f>'SEQ Apr 2019'!BM9</f>
        <v>n</v>
      </c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  <c r="AL15" s="185"/>
      <c r="AM15" s="185"/>
      <c r="AN15" s="185"/>
      <c r="AO15" s="185"/>
      <c r="AP15" s="185"/>
      <c r="AQ15" s="185"/>
      <c r="AR15" s="185"/>
      <c r="AS15" s="185"/>
      <c r="AT15" s="185"/>
      <c r="AU15" s="185"/>
      <c r="AV15" s="185"/>
      <c r="AW15" s="185"/>
      <c r="AX15" s="185"/>
      <c r="AY15" s="185"/>
    </row>
    <row r="16" spans="1:51" ht="14" x14ac:dyDescent="0.15">
      <c r="A16" s="131" t="str">
        <f>'SEQ Apr 2019'!K10</f>
        <v>Red Energy</v>
      </c>
      <c r="B16" s="132" t="str">
        <f>'SEQ Apr 2019'!L10</f>
        <v>Easy Saver</v>
      </c>
      <c r="C16" s="133">
        <f>IF('SEQ Apr 2019'!BP10=0,91*'SEQ Apr 2019'!M10/100,(91*'SEQ Apr 2019'!M10/100)+'SEQ Apr 2019'!BP10/4)</f>
        <v>123.94199999999999</v>
      </c>
      <c r="D16" s="133">
        <f>IF('SEQ Apr 2019'!O10="",$C$5*'SEQ Apr 2019'!N10/100,IF($C$5&gt;='SEQ Apr 2019'!P10,('SEQ Apr 2019'!P10*'SEQ Apr 2019'!N10/100),($C$5*'SEQ Apr 2019'!N10/100)))</f>
        <v>1260</v>
      </c>
      <c r="E16" s="133">
        <f>IF(AND('SEQ Apr 2019'!P10&gt;0,'SEQ Apr 2019'!R10&gt;0),IF($C$5&lt;'SEQ Apr 2019'!P10,0,IF($C$5&lt;=('SEQ Apr 2019'!R10+'SEQ Apr 2019'!P10),(($C$5-'SEQ Apr 2019'!P10)*'SEQ Apr 2019'!Q10/100),(('SEQ Apr 2019'!R10)*'SEQ Apr 2019'!Q10/100))),0)</f>
        <v>0</v>
      </c>
      <c r="F16" s="133">
        <f>IF(AND('SEQ Apr 2019'!R10&gt;0,'SEQ Apr 2019'!T10&gt;0),IF(($C$5&lt;'SEQ Apr 2019'!T10),(0),($C$5-'SEQ Apr 2019'!T10)*'SEQ Apr 2019'!U10/100),IF(AND('SEQ Apr 2019'!R10&gt;0,'SEQ Apr 2019'!T10=""),IF(($C$5&lt;'SEQ Apr 2019'!R10+'SEQ Apr 2019'!P10),(0),(($C$5-('SEQ Apr 2019'!R10+'SEQ Apr 2019'!P10))*'SEQ Apr 2019'!S10/100)),IF(AND('SEQ Apr 2019'!P10&gt;0,'SEQ Apr 2019'!R10=""&gt;0),IF(($C$5&lt;'SEQ Apr 2019'!P10),(0),($C$5-'SEQ Apr 2019'!P10)*'SEQ Apr 2019'!Q10/100),0)))</f>
        <v>0</v>
      </c>
      <c r="G16" s="142">
        <f t="shared" si="0"/>
        <v>1383.942</v>
      </c>
      <c r="H16" s="246">
        <f t="shared" si="1"/>
        <v>5040</v>
      </c>
      <c r="I16" s="247">
        <f t="shared" si="2"/>
        <v>5535.768</v>
      </c>
      <c r="J16" s="136">
        <f t="shared" si="3"/>
        <v>6089.3448000000008</v>
      </c>
      <c r="K16" s="137">
        <f>'SEQ Apr 2019'!BB10</f>
        <v>0</v>
      </c>
      <c r="L16" s="144">
        <f>'SEQ Apr 2019'!BC10</f>
        <v>0</v>
      </c>
      <c r="M16" s="144">
        <f>'SEQ Apr 2019'!BD10</f>
        <v>10</v>
      </c>
      <c r="N16" s="144">
        <f>'SEQ Apr 2019'!BE10</f>
        <v>0</v>
      </c>
      <c r="O16" s="137" t="str">
        <f t="shared" si="4"/>
        <v>Pay-on-time off bill</v>
      </c>
      <c r="P16" s="137" t="s">
        <v>573</v>
      </c>
      <c r="Q16" s="247">
        <f t="shared" si="5"/>
        <v>5535.768</v>
      </c>
      <c r="R16" s="247">
        <f t="shared" si="6"/>
        <v>4982.1912000000002</v>
      </c>
      <c r="S16" s="138">
        <f t="shared" si="7"/>
        <v>6089.3448000000008</v>
      </c>
      <c r="T16" s="138">
        <f t="shared" si="8"/>
        <v>5480.4103200000009</v>
      </c>
      <c r="U16" s="162">
        <f>'SEQ Apr 2019'!BL10</f>
        <v>0</v>
      </c>
      <c r="V16" s="161" t="str">
        <f>'SEQ Apr 2019'!BM10</f>
        <v>n</v>
      </c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  <c r="AL16" s="185"/>
      <c r="AM16" s="185"/>
      <c r="AN16" s="185"/>
      <c r="AO16" s="185"/>
      <c r="AP16" s="185"/>
      <c r="AQ16" s="185"/>
      <c r="AR16" s="185"/>
      <c r="AS16" s="185"/>
      <c r="AT16" s="185"/>
      <c r="AU16" s="185"/>
      <c r="AV16" s="185"/>
      <c r="AW16" s="185"/>
      <c r="AX16" s="185"/>
      <c r="AY16" s="185"/>
    </row>
    <row r="17" spans="1:51" ht="14" x14ac:dyDescent="0.15">
      <c r="A17" s="131" t="str">
        <f>'SEQ Apr 2019'!K11</f>
        <v>Simply Energy</v>
      </c>
      <c r="B17" s="132" t="str">
        <f>'SEQ Apr 2019'!L11</f>
        <v>Business Save</v>
      </c>
      <c r="C17" s="133">
        <f>IF('SEQ Apr 2019'!BP11=0,91*'SEQ Apr 2019'!M11/100,(91*'SEQ Apr 2019'!M11/100)+'SEQ Apr 2019'!BP11/4)</f>
        <v>117.28989999999997</v>
      </c>
      <c r="D17" s="133">
        <f>IF('SEQ Apr 2019'!O11="",$C$5*'SEQ Apr 2019'!N11/100,IF($C$5&gt;='SEQ Apr 2019'!P11,('SEQ Apr 2019'!P11*'SEQ Apr 2019'!N11/100),($C$5*'SEQ Apr 2019'!N11/100)))</f>
        <v>1263.0000000000002</v>
      </c>
      <c r="E17" s="133">
        <f>IF(AND('SEQ Apr 2019'!P11&gt;0,'SEQ Apr 2019'!R11&gt;0),IF($C$5&lt;'SEQ Apr 2019'!P11,0,IF($C$5&lt;=('SEQ Apr 2019'!R11+'SEQ Apr 2019'!P11),(($C$5-'SEQ Apr 2019'!P11)*'SEQ Apr 2019'!Q11/100),(('SEQ Apr 2019'!R11)*'SEQ Apr 2019'!Q11/100))),0)</f>
        <v>0</v>
      </c>
      <c r="F17" s="133">
        <f>IF(AND('SEQ Apr 2019'!R11&gt;0,'SEQ Apr 2019'!T11&gt;0),IF(($C$5&lt;'SEQ Apr 2019'!T11),(0),($C$5-'SEQ Apr 2019'!T11)*'SEQ Apr 2019'!U11/100),IF(AND('SEQ Apr 2019'!R11&gt;0,'SEQ Apr 2019'!T11=""),IF(($C$5&lt;'SEQ Apr 2019'!R11+'SEQ Apr 2019'!P11),(0),(($C$5-('SEQ Apr 2019'!R11+'SEQ Apr 2019'!P11))*'SEQ Apr 2019'!S11/100)),IF(AND('SEQ Apr 2019'!P11&gt;0,'SEQ Apr 2019'!R11=""&gt;0),IF(($C$5&lt;'SEQ Apr 2019'!P11),(0),($C$5-'SEQ Apr 2019'!P11)*'SEQ Apr 2019'!Q11/100),0)))</f>
        <v>0</v>
      </c>
      <c r="G17" s="142">
        <f t="shared" si="0"/>
        <v>1380.2899000000002</v>
      </c>
      <c r="H17" s="246">
        <f t="shared" si="1"/>
        <v>5052.0000000000009</v>
      </c>
      <c r="I17" s="247">
        <f t="shared" si="2"/>
        <v>5521.1596000000009</v>
      </c>
      <c r="J17" s="136">
        <f t="shared" si="3"/>
        <v>6073.2755600000019</v>
      </c>
      <c r="K17" s="137">
        <f>'SEQ Apr 2019'!BB11</f>
        <v>0</v>
      </c>
      <c r="L17" s="144">
        <f>'SEQ Apr 2019'!BC11</f>
        <v>10</v>
      </c>
      <c r="M17" s="144">
        <f>'SEQ Apr 2019'!BD11</f>
        <v>0</v>
      </c>
      <c r="N17" s="144">
        <f>'SEQ Apr 2019'!BE11</f>
        <v>0</v>
      </c>
      <c r="O17" s="137" t="str">
        <f t="shared" si="4"/>
        <v>Guaranteed off usage</v>
      </c>
      <c r="P17" s="137" t="s">
        <v>573</v>
      </c>
      <c r="Q17" s="247">
        <f t="shared" si="5"/>
        <v>5015.959600000001</v>
      </c>
      <c r="R17" s="247">
        <f t="shared" si="6"/>
        <v>5015.959600000001</v>
      </c>
      <c r="S17" s="138">
        <f t="shared" si="7"/>
        <v>5517.5555600000016</v>
      </c>
      <c r="T17" s="138">
        <f t="shared" si="8"/>
        <v>5517.5555600000016</v>
      </c>
      <c r="U17" s="162">
        <f>'SEQ Apr 2019'!BL11</f>
        <v>0</v>
      </c>
      <c r="V17" s="161" t="str">
        <f>'SEQ Apr 2019'!BM11</f>
        <v>n</v>
      </c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  <c r="AL17" s="185"/>
      <c r="AM17" s="185"/>
      <c r="AN17" s="185"/>
      <c r="AO17" s="185"/>
      <c r="AP17" s="185"/>
      <c r="AQ17" s="185"/>
      <c r="AR17" s="185"/>
      <c r="AS17" s="185"/>
      <c r="AT17" s="185"/>
      <c r="AU17" s="185"/>
      <c r="AV17" s="185"/>
      <c r="AW17" s="185"/>
      <c r="AX17" s="185"/>
      <c r="AY17" s="185"/>
    </row>
    <row r="18" spans="1:51" ht="14" x14ac:dyDescent="0.15">
      <c r="A18" s="131" t="str">
        <f>'SEQ Apr 2019'!K12</f>
        <v>Alinta Energy</v>
      </c>
      <c r="B18" s="132" t="str">
        <f>'SEQ Apr 2019'!L12</f>
        <v>Corporate Saver</v>
      </c>
      <c r="C18" s="133">
        <f>IF('SEQ Apr 2019'!BP12=0,91*'SEQ Apr 2019'!M12/100,(91*'SEQ Apr 2019'!M12/100)+'SEQ Apr 2019'!BP12/4)</f>
        <v>117.39</v>
      </c>
      <c r="D18" s="133">
        <f>IF('SEQ Apr 2019'!O12="",$C$5*'SEQ Apr 2019'!N12/100,IF($C$5&gt;='SEQ Apr 2019'!P12,('SEQ Apr 2019'!P12*'SEQ Apr 2019'!N12/100),($C$5*'SEQ Apr 2019'!N12/100)))</f>
        <v>1347</v>
      </c>
      <c r="E18" s="133">
        <f>IF(AND('SEQ Apr 2019'!P12&gt;0,'SEQ Apr 2019'!R12&gt;0),IF($C$5&lt;'SEQ Apr 2019'!P12,0,IF($C$5&lt;=('SEQ Apr 2019'!R12+'SEQ Apr 2019'!P12),(($C$5-'SEQ Apr 2019'!P12)*'SEQ Apr 2019'!Q12/100),(('SEQ Apr 2019'!R12)*'SEQ Apr 2019'!Q12/100))),0)</f>
        <v>0</v>
      </c>
      <c r="F18" s="133">
        <f>IF(AND('SEQ Apr 2019'!R12&gt;0,'SEQ Apr 2019'!T12&gt;0),IF(($C$5&lt;'SEQ Apr 2019'!T12),(0),($C$5-'SEQ Apr 2019'!T12)*'SEQ Apr 2019'!U12/100),IF(AND('SEQ Apr 2019'!R12&gt;0,'SEQ Apr 2019'!T12=""),IF(($C$5&lt;'SEQ Apr 2019'!R12+'SEQ Apr 2019'!P12),(0),(($C$5-('SEQ Apr 2019'!R12+'SEQ Apr 2019'!P12))*'SEQ Apr 2019'!S12/100)),IF(AND('SEQ Apr 2019'!P12&gt;0,'SEQ Apr 2019'!R12=""&gt;0),IF(($C$5&lt;'SEQ Apr 2019'!P12),(0),($C$5-'SEQ Apr 2019'!P12)*'SEQ Apr 2019'!Q12/100),0)))</f>
        <v>0</v>
      </c>
      <c r="G18" s="142">
        <f t="shared" si="0"/>
        <v>1464.39</v>
      </c>
      <c r="H18" s="246">
        <f t="shared" si="1"/>
        <v>5388</v>
      </c>
      <c r="I18" s="247">
        <f t="shared" si="2"/>
        <v>5857.56</v>
      </c>
      <c r="J18" s="136">
        <f t="shared" si="3"/>
        <v>6443.3160000000007</v>
      </c>
      <c r="K18" s="137">
        <f>'SEQ Apr 2019'!BB12</f>
        <v>0</v>
      </c>
      <c r="L18" s="144">
        <f>'SEQ Apr 2019'!BC12</f>
        <v>20</v>
      </c>
      <c r="M18" s="144">
        <f>'SEQ Apr 2019'!BD12</f>
        <v>0</v>
      </c>
      <c r="N18" s="144">
        <f>'SEQ Apr 2019'!BE12</f>
        <v>0</v>
      </c>
      <c r="O18" s="137" t="str">
        <f t="shared" si="4"/>
        <v>Guaranteed off usage</v>
      </c>
      <c r="P18" s="137" t="s">
        <v>573</v>
      </c>
      <c r="Q18" s="247">
        <f t="shared" si="5"/>
        <v>4779.9600000000009</v>
      </c>
      <c r="R18" s="247">
        <f t="shared" si="6"/>
        <v>4779.9600000000009</v>
      </c>
      <c r="S18" s="138">
        <f t="shared" si="7"/>
        <v>5257.956000000001</v>
      </c>
      <c r="T18" s="138">
        <f t="shared" si="8"/>
        <v>5257.956000000001</v>
      </c>
      <c r="U18" s="162">
        <f>'SEQ Apr 2019'!BL12</f>
        <v>0</v>
      </c>
      <c r="V18" s="161" t="str">
        <f>'SEQ Apr 2019'!BM12</f>
        <v>n</v>
      </c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  <c r="AL18" s="185"/>
      <c r="AM18" s="185"/>
      <c r="AN18" s="185"/>
      <c r="AO18" s="185"/>
      <c r="AP18" s="185"/>
      <c r="AQ18" s="185"/>
      <c r="AR18" s="185"/>
      <c r="AS18" s="185"/>
      <c r="AT18" s="185"/>
      <c r="AU18" s="185"/>
      <c r="AV18" s="185"/>
      <c r="AW18" s="185"/>
      <c r="AX18" s="185"/>
      <c r="AY18" s="185"/>
    </row>
    <row r="19" spans="1:51" ht="14" x14ac:dyDescent="0.15">
      <c r="A19" s="131" t="str">
        <f>'SEQ Apr 2019'!K13</f>
        <v>Q Energy</v>
      </c>
      <c r="B19" s="132" t="str">
        <f>'SEQ Apr 2019'!L13</f>
        <v>Biz Saver</v>
      </c>
      <c r="C19" s="133">
        <f>IF('SEQ Apr 2019'!BP13=0,91*'SEQ Apr 2019'!M13/100,(91*'SEQ Apr 2019'!M13/100)+'SEQ Apr 2019'!BP13/4)</f>
        <v>117.39</v>
      </c>
      <c r="D19" s="133">
        <f>IF('SEQ Apr 2019'!O13="",$C$5*'SEQ Apr 2019'!N13/100,IF($C$5&gt;='SEQ Apr 2019'!P13,('SEQ Apr 2019'!P13*'SEQ Apr 2019'!N13/100),($C$5*'SEQ Apr 2019'!N13/100)))</f>
        <v>1076.25</v>
      </c>
      <c r="E19" s="133">
        <f>IF(AND('SEQ Apr 2019'!P13&gt;0,'SEQ Apr 2019'!R13&gt;0),IF($C$5&lt;'SEQ Apr 2019'!P13,0,IF($C$5&lt;=('SEQ Apr 2019'!R13+'SEQ Apr 2019'!P13),(($C$5-'SEQ Apr 2019'!P13)*'SEQ Apr 2019'!Q13/100),(('SEQ Apr 2019'!R13)*'SEQ Apr 2019'!Q13/100))),0)</f>
        <v>0</v>
      </c>
      <c r="F19" s="133">
        <f>IF(AND('SEQ Apr 2019'!R13&gt;0,'SEQ Apr 2019'!T13&gt;0),IF(($C$5&lt;'SEQ Apr 2019'!T13),(0),($C$5-'SEQ Apr 2019'!T13)*'SEQ Apr 2019'!U13/100),IF(AND('SEQ Apr 2019'!R13&gt;0,'SEQ Apr 2019'!T13=""),IF(($C$5&lt;'SEQ Apr 2019'!R13+'SEQ Apr 2019'!P13),(0),(($C$5-('SEQ Apr 2019'!R13+'SEQ Apr 2019'!P13))*'SEQ Apr 2019'!S13/100)),IF(AND('SEQ Apr 2019'!P13&gt;0,'SEQ Apr 2019'!R13=""&gt;0),IF(($C$5&lt;'SEQ Apr 2019'!P13),(0),($C$5-'SEQ Apr 2019'!P13)*'SEQ Apr 2019'!Q13/100),0)))</f>
        <v>0</v>
      </c>
      <c r="G19" s="142">
        <f t="shared" si="0"/>
        <v>1193.6400000000001</v>
      </c>
      <c r="H19" s="246">
        <f t="shared" si="1"/>
        <v>4305</v>
      </c>
      <c r="I19" s="247">
        <f t="shared" si="2"/>
        <v>4774.5600000000004</v>
      </c>
      <c r="J19" s="136">
        <f t="shared" si="3"/>
        <v>5252.0160000000005</v>
      </c>
      <c r="K19" s="137">
        <f>'SEQ Apr 2019'!BB13</f>
        <v>0</v>
      </c>
      <c r="L19" s="144">
        <f>'SEQ Apr 2019'!BC13</f>
        <v>0</v>
      </c>
      <c r="M19" s="144">
        <f>'SEQ Apr 2019'!BD13</f>
        <v>0</v>
      </c>
      <c r="N19" s="144">
        <f>'SEQ Apr 2019'!BE13</f>
        <v>0</v>
      </c>
      <c r="O19" s="137" t="str">
        <f t="shared" si="4"/>
        <v>No discount</v>
      </c>
      <c r="P19" s="137" t="s">
        <v>573</v>
      </c>
      <c r="Q19" s="247">
        <f t="shared" si="5"/>
        <v>4774.5600000000004</v>
      </c>
      <c r="R19" s="247">
        <f t="shared" si="6"/>
        <v>4774.5600000000004</v>
      </c>
      <c r="S19" s="138">
        <f t="shared" si="7"/>
        <v>5252.0160000000005</v>
      </c>
      <c r="T19" s="138">
        <f t="shared" si="8"/>
        <v>5252.0160000000005</v>
      </c>
      <c r="U19" s="162">
        <f>'SEQ Apr 2019'!BL13</f>
        <v>0</v>
      </c>
      <c r="V19" s="161" t="str">
        <f>'SEQ Apr 2019'!BM13</f>
        <v>n</v>
      </c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</row>
    <row r="20" spans="1:51" ht="14" x14ac:dyDescent="0.15">
      <c r="A20" s="131" t="str">
        <f>'SEQ Apr 2019'!K14</f>
        <v>1st Energy</v>
      </c>
      <c r="B20" s="132" t="str">
        <f>'SEQ Apr 2019'!L14</f>
        <v>1st Saver</v>
      </c>
      <c r="C20" s="133">
        <f>IF('SEQ Apr 2019'!BP14=0,91*'SEQ Apr 2019'!M14/100,(91*'SEQ Apr 2019'!M14/100)+'SEQ Apr 2019'!BP14/4)</f>
        <v>103.74</v>
      </c>
      <c r="D20" s="133">
        <f>IF('SEQ Apr 2019'!O14="",$C$5*'SEQ Apr 2019'!N14/100,IF($C$5&gt;='SEQ Apr 2019'!P14,('SEQ Apr 2019'!P14*'SEQ Apr 2019'!N14/100),($C$5*'SEQ Apr 2019'!N14/100)))</f>
        <v>1355</v>
      </c>
      <c r="E20" s="133">
        <f>IF(AND('SEQ Apr 2019'!P14&gt;0,'SEQ Apr 2019'!R14&gt;0),IF($C$5&lt;'SEQ Apr 2019'!P14,0,IF($C$5&lt;=('SEQ Apr 2019'!R14+'SEQ Apr 2019'!P14),(($C$5-'SEQ Apr 2019'!P14)*'SEQ Apr 2019'!Q14/100),(('SEQ Apr 2019'!R14)*'SEQ Apr 2019'!Q14/100))),0)</f>
        <v>0</v>
      </c>
      <c r="F20" s="133">
        <f>IF(AND('SEQ Apr 2019'!R14&gt;0,'SEQ Apr 2019'!T14&gt;0),IF(($C$5&lt;'SEQ Apr 2019'!T14),(0),($C$5-'SEQ Apr 2019'!T14)*'SEQ Apr 2019'!U14/100),IF(AND('SEQ Apr 2019'!R14&gt;0,'SEQ Apr 2019'!T14=""),IF(($C$5&lt;'SEQ Apr 2019'!R14+'SEQ Apr 2019'!P14),(0),(($C$5-('SEQ Apr 2019'!R14+'SEQ Apr 2019'!P14))*'SEQ Apr 2019'!S14/100)),IF(AND('SEQ Apr 2019'!P14&gt;0,'SEQ Apr 2019'!R14=""&gt;0),IF(($C$5&lt;'SEQ Apr 2019'!P14),(0),($C$5-'SEQ Apr 2019'!P14)*'SEQ Apr 2019'!Q14/100),0)))</f>
        <v>0</v>
      </c>
      <c r="G20" s="142">
        <f t="shared" si="0"/>
        <v>1458.74</v>
      </c>
      <c r="H20" s="246">
        <f t="shared" si="1"/>
        <v>5420</v>
      </c>
      <c r="I20" s="247">
        <f t="shared" si="2"/>
        <v>5834.96</v>
      </c>
      <c r="J20" s="136">
        <f t="shared" si="3"/>
        <v>6418.4560000000001</v>
      </c>
      <c r="K20" s="137">
        <f>'SEQ Apr 2019'!BB14</f>
        <v>0</v>
      </c>
      <c r="L20" s="144">
        <f>'SEQ Apr 2019'!BC14</f>
        <v>0</v>
      </c>
      <c r="M20" s="144">
        <f>'SEQ Apr 2019'!BD14</f>
        <v>0</v>
      </c>
      <c r="N20" s="144">
        <f>'SEQ Apr 2019'!BE14</f>
        <v>15</v>
      </c>
      <c r="O20" s="137" t="str">
        <f t="shared" si="4"/>
        <v>Pay-on-time off usage</v>
      </c>
      <c r="P20" s="137" t="s">
        <v>573</v>
      </c>
      <c r="Q20" s="247">
        <f t="shared" si="5"/>
        <v>5834.96</v>
      </c>
      <c r="R20" s="247">
        <f t="shared" si="6"/>
        <v>5021.96</v>
      </c>
      <c r="S20" s="138">
        <f t="shared" si="7"/>
        <v>6418.4560000000001</v>
      </c>
      <c r="T20" s="138">
        <f t="shared" si="8"/>
        <v>5524.1560000000009</v>
      </c>
      <c r="U20" s="162">
        <f>'SEQ Apr 2019'!BL14</f>
        <v>0</v>
      </c>
      <c r="V20" s="161">
        <f>'SEQ Apr 2019'!BM14</f>
        <v>0</v>
      </c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  <c r="AU20" s="185"/>
      <c r="AV20" s="185"/>
      <c r="AW20" s="185"/>
      <c r="AX20" s="185"/>
      <c r="AY20" s="185"/>
    </row>
    <row r="21" spans="1:51" ht="14" x14ac:dyDescent="0.15">
      <c r="A21" s="131" t="str">
        <f>'SEQ Apr 2019'!K15</f>
        <v>Power Club</v>
      </c>
      <c r="B21" s="132" t="str">
        <f>'SEQ Apr 2019'!L15</f>
        <v>Powerbank Business</v>
      </c>
      <c r="C21" s="133">
        <f>IF('SEQ Apr 2019'!BP15=0,91*'SEQ Apr 2019'!M15/100,(91*'SEQ Apr 2019'!M15/100)+'SEQ Apr 2019'!BP15/4)</f>
        <v>109.47369999999999</v>
      </c>
      <c r="D21" s="133">
        <f>IF('SEQ Apr 2019'!O15="",$C$5*'SEQ Apr 2019'!N15/100,IF($C$5&gt;='SEQ Apr 2019'!P15,('SEQ Apr 2019'!P15*'SEQ Apr 2019'!N15/100),($C$5*'SEQ Apr 2019'!N15/100)))</f>
        <v>997.5</v>
      </c>
      <c r="E21" s="133">
        <f>IF(AND('SEQ Apr 2019'!P15&gt;0,'SEQ Apr 2019'!R15&gt;0),IF($C$5&lt;'SEQ Apr 2019'!P15,0,IF($C$5&lt;=('SEQ Apr 2019'!R15+'SEQ Apr 2019'!P15),(($C$5-'SEQ Apr 2019'!P15)*'SEQ Apr 2019'!Q15/100),(('SEQ Apr 2019'!R15)*'SEQ Apr 2019'!Q15/100))),0)</f>
        <v>0</v>
      </c>
      <c r="F21" s="133">
        <f>IF(AND('SEQ Apr 2019'!R15&gt;0,'SEQ Apr 2019'!T15&gt;0),IF(($C$5&lt;'SEQ Apr 2019'!T15),(0),($C$5-'SEQ Apr 2019'!T15)*'SEQ Apr 2019'!U15/100),IF(AND('SEQ Apr 2019'!R15&gt;0,'SEQ Apr 2019'!T15=""),IF(($C$5&lt;'SEQ Apr 2019'!R15+'SEQ Apr 2019'!P15),(0),(($C$5-('SEQ Apr 2019'!R15+'SEQ Apr 2019'!P15))*'SEQ Apr 2019'!S15/100)),IF(AND('SEQ Apr 2019'!P15&gt;0,'SEQ Apr 2019'!R15=""&gt;0),IF(($C$5&lt;'SEQ Apr 2019'!P15),(0),($C$5-'SEQ Apr 2019'!P15)*'SEQ Apr 2019'!Q15/100),0)))</f>
        <v>0</v>
      </c>
      <c r="G21" s="142">
        <f t="shared" si="0"/>
        <v>1106.9737</v>
      </c>
      <c r="H21" s="246">
        <f t="shared" si="1"/>
        <v>3990</v>
      </c>
      <c r="I21" s="247">
        <f t="shared" si="2"/>
        <v>4427.8948</v>
      </c>
      <c r="J21" s="136">
        <f t="shared" si="3"/>
        <v>4870.6842800000004</v>
      </c>
      <c r="K21" s="137">
        <f>'SEQ Apr 2019'!BB15</f>
        <v>0</v>
      </c>
      <c r="L21" s="144">
        <f>'SEQ Apr 2019'!BC15</f>
        <v>0</v>
      </c>
      <c r="M21" s="144">
        <f>'SEQ Apr 2019'!BD15</f>
        <v>0</v>
      </c>
      <c r="N21" s="144">
        <f>'SEQ Apr 2019'!BE15</f>
        <v>0</v>
      </c>
      <c r="O21" s="137" t="str">
        <f t="shared" si="4"/>
        <v>No discount</v>
      </c>
      <c r="P21" s="137" t="s">
        <v>573</v>
      </c>
      <c r="Q21" s="247">
        <f t="shared" si="5"/>
        <v>4427.8948</v>
      </c>
      <c r="R21" s="247">
        <f t="shared" si="6"/>
        <v>4427.8948</v>
      </c>
      <c r="S21" s="138">
        <f t="shared" si="7"/>
        <v>4870.6842800000004</v>
      </c>
      <c r="T21" s="138">
        <f t="shared" si="8"/>
        <v>4870.6842800000004</v>
      </c>
      <c r="U21" s="162">
        <f>'SEQ Apr 2019'!BL15</f>
        <v>0</v>
      </c>
      <c r="V21" s="161">
        <f>'SEQ Apr 2019'!BM15</f>
        <v>0</v>
      </c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  <c r="AL21" s="185"/>
      <c r="AM21" s="185"/>
      <c r="AN21" s="185"/>
      <c r="AO21" s="185"/>
      <c r="AP21" s="185"/>
      <c r="AQ21" s="185"/>
      <c r="AR21" s="185"/>
      <c r="AS21" s="185"/>
      <c r="AT21" s="185"/>
      <c r="AU21" s="185"/>
      <c r="AV21" s="185"/>
      <c r="AW21" s="185"/>
      <c r="AX21" s="185"/>
      <c r="AY21" s="185"/>
    </row>
    <row r="22" spans="1:51" ht="14" x14ac:dyDescent="0.15">
      <c r="A22" s="131" t="str">
        <f>'SEQ Apr 2019'!K16</f>
        <v>Next Business Energy</v>
      </c>
      <c r="B22" s="132" t="str">
        <f>'SEQ Apr 2019'!L16</f>
        <v>Pay on time</v>
      </c>
      <c r="C22" s="133">
        <f>IF('SEQ Apr 2019'!BP16=0,91*'SEQ Apr 2019'!M16/100,(91*'SEQ Apr 2019'!M16/100)+'SEQ Apr 2019'!BP16/4)</f>
        <v>118.3</v>
      </c>
      <c r="D22" s="133">
        <f>IF('SEQ Apr 2019'!O16="",$C$5*'SEQ Apr 2019'!N16/100,IF($C$5&gt;='SEQ Apr 2019'!P16,('SEQ Apr 2019'!P16*'SEQ Apr 2019'!N16/100),($C$5*'SEQ Apr 2019'!N16/100)))</f>
        <v>600</v>
      </c>
      <c r="E22" s="133">
        <f>IF(AND('SEQ Apr 2019'!P16&gt;0,'SEQ Apr 2019'!R16&gt;0),IF($C$5&lt;'SEQ Apr 2019'!P16,0,IF($C$5&lt;=('SEQ Apr 2019'!R16+'SEQ Apr 2019'!P16),(($C$5-'SEQ Apr 2019'!P16)*'SEQ Apr 2019'!Q16/100),(('SEQ Apr 2019'!R16)*'SEQ Apr 2019'!Q16/100))),0)</f>
        <v>0</v>
      </c>
      <c r="F22" s="133">
        <f>IF(AND('SEQ Apr 2019'!R16&gt;0,'SEQ Apr 2019'!T16&gt;0),IF(($C$5&lt;'SEQ Apr 2019'!T16),(0),($C$5-'SEQ Apr 2019'!T16)*'SEQ Apr 2019'!U16/100),IF(AND('SEQ Apr 2019'!R16&gt;0,'SEQ Apr 2019'!T16=""),IF(($C$5&lt;'SEQ Apr 2019'!R16+'SEQ Apr 2019'!P16),(0),(($C$5-('SEQ Apr 2019'!R16+'SEQ Apr 2019'!P16))*'SEQ Apr 2019'!S16/100)),IF(AND('SEQ Apr 2019'!P16&gt;0,'SEQ Apr 2019'!R16=""&gt;0),IF(($C$5&lt;'SEQ Apr 2019'!P16),(0),($C$5-'SEQ Apr 2019'!P16)*'SEQ Apr 2019'!Q16/100),0)))</f>
        <v>562.5</v>
      </c>
      <c r="G22" s="142">
        <f>SUM(C22:F22)</f>
        <v>1280.8</v>
      </c>
      <c r="H22" s="246">
        <f t="shared" si="1"/>
        <v>4650</v>
      </c>
      <c r="I22" s="247">
        <f t="shared" si="2"/>
        <v>5123.2</v>
      </c>
      <c r="J22" s="136">
        <f t="shared" si="3"/>
        <v>5635.52</v>
      </c>
      <c r="K22" s="137">
        <f>'SEQ Apr 2019'!BB16</f>
        <v>0</v>
      </c>
      <c r="L22" s="144">
        <f>'SEQ Apr 2019'!BC16</f>
        <v>0</v>
      </c>
      <c r="M22" s="144">
        <f>'SEQ Apr 2019'!BD16</f>
        <v>7</v>
      </c>
      <c r="N22" s="144">
        <f>'SEQ Apr 2019'!BE16</f>
        <v>0</v>
      </c>
      <c r="O22" s="137" t="str">
        <f t="shared" si="4"/>
        <v>Pay-on-time off bill</v>
      </c>
      <c r="P22" s="137" t="s">
        <v>573</v>
      </c>
      <c r="Q22" s="247">
        <f t="shared" si="5"/>
        <v>5123.2</v>
      </c>
      <c r="R22" s="247">
        <f t="shared" si="6"/>
        <v>4764.576</v>
      </c>
      <c r="S22" s="138">
        <f t="shared" si="7"/>
        <v>5635.52</v>
      </c>
      <c r="T22" s="138">
        <f t="shared" si="8"/>
        <v>5241.0336000000007</v>
      </c>
      <c r="U22" s="162">
        <f>'SEQ Apr 2019'!BL16</f>
        <v>24</v>
      </c>
      <c r="V22" s="161" t="str">
        <f>'SEQ Apr 2019'!BM16</f>
        <v>n</v>
      </c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</row>
    <row r="23" spans="1:51" ht="15" thickBot="1" x14ac:dyDescent="0.2">
      <c r="A23" s="148" t="str">
        <f>'SEQ Apr 2019'!K17</f>
        <v>Amaysim</v>
      </c>
      <c r="B23" s="149" t="str">
        <f>'SEQ Apr 2019'!L17</f>
        <v>Business as you go</v>
      </c>
      <c r="C23" s="166">
        <f>IF('SEQ Apr 2019'!BP17=0,91*'SEQ Apr 2019'!M17/100,(91*'SEQ Apr 2019'!M17/100)+'SEQ Apr 2019'!BP17/4)</f>
        <v>117.03510000000001</v>
      </c>
      <c r="D23" s="166">
        <f>IF('SEQ Apr 2019'!O17="",$C$5*'SEQ Apr 2019'!N17/100,IF($C$5&gt;='SEQ Apr 2019'!P17,('SEQ Apr 2019'!P17*'SEQ Apr 2019'!N17/100),($C$5*'SEQ Apr 2019'!N17/100)))</f>
        <v>1232</v>
      </c>
      <c r="E23" s="166">
        <f>IF(AND('SEQ Apr 2019'!P17&gt;0,'SEQ Apr 2019'!R17&gt;0),IF($C$5&lt;'SEQ Apr 2019'!P17,0,IF($C$5&lt;=('SEQ Apr 2019'!R17+'SEQ Apr 2019'!P17),(($C$5-'SEQ Apr 2019'!P17)*'SEQ Apr 2019'!Q17/100),(('SEQ Apr 2019'!R17)*'SEQ Apr 2019'!Q17/100))),0)</f>
        <v>0</v>
      </c>
      <c r="F23" s="166">
        <f>IF(AND('SEQ Apr 2019'!R17&gt;0,'SEQ Apr 2019'!T17&gt;0),IF(($C$5&lt;'SEQ Apr 2019'!T17),(0),($C$5-'SEQ Apr 2019'!T17)*'SEQ Apr 2019'!U17/100),IF(AND('SEQ Apr 2019'!R17&gt;0,'SEQ Apr 2019'!T17=""),IF(($C$5&lt;'SEQ Apr 2019'!R17+'SEQ Apr 2019'!P17),(0),(($C$5-('SEQ Apr 2019'!R17+'SEQ Apr 2019'!P17))*'SEQ Apr 2019'!S17/100)),IF(AND('SEQ Apr 2019'!P17&gt;0,'SEQ Apr 2019'!R17=""&gt;0),IF(($C$5&lt;'SEQ Apr 2019'!P17),(0),($C$5-'SEQ Apr 2019'!P17)*'SEQ Apr 2019'!Q17/100),0)))</f>
        <v>0</v>
      </c>
      <c r="G23" s="151">
        <f t="shared" si="0"/>
        <v>1349.0351000000001</v>
      </c>
      <c r="H23" s="248">
        <f t="shared" si="1"/>
        <v>4928</v>
      </c>
      <c r="I23" s="249">
        <f t="shared" si="2"/>
        <v>5396.1404000000002</v>
      </c>
      <c r="J23" s="168">
        <f t="shared" si="3"/>
        <v>5935.7544400000006</v>
      </c>
      <c r="K23" s="153">
        <f>'SEQ Apr 2019'!BB17</f>
        <v>0</v>
      </c>
      <c r="L23" s="154">
        <f>'SEQ Apr 2019'!BC17</f>
        <v>0</v>
      </c>
      <c r="M23" s="154">
        <f>'SEQ Apr 2019'!BD17</f>
        <v>0</v>
      </c>
      <c r="N23" s="154">
        <f>'SEQ Apr 2019'!BE17</f>
        <v>0</v>
      </c>
      <c r="O23" s="153" t="str">
        <f t="shared" si="4"/>
        <v>No discount</v>
      </c>
      <c r="P23" s="153" t="s">
        <v>573</v>
      </c>
      <c r="Q23" s="250">
        <f t="shared" ref="Q23" si="9">IF(AND(O23="Guaranteed off bill",P23="Inclusive"),((I23*1.1)-((I23*1.1)*K23/100))/1.1,IF(AND(O23="Guaranteed off usage",P23="Inclusive"),((I23*1.1)-((H23*1.1)*L23/100))/1.1,IF(AND(O23="Guaranteed off bill",P23="Exclusive"),I23-(I23*K23/100),IF(AND(O23="Guaranteed off usage",P23="Exclusive"),I23-(H23*L23/100),IF(P23="Inclusive",((I23*1.1))/1.1,I23)))))</f>
        <v>5396.1404000000002</v>
      </c>
      <c r="R23" s="249">
        <f t="shared" ref="R23" si="10">IF(AND(O23="Pay-on-time off bill",P23="Inclusive"),((Q23*1.1)-((Q23*1.1)*M23/100))/1.1,IF(AND(O23="Pay-on-time off usage",P23="Inclusive"),((Q23*1.1)-((H23*1.1)*N23/100))/1.1,IF(AND(O23="Pay-on-time off bill",P23="Exclusive"),Q23-(Q23*M23/100),IF(AND(O23="Pay-on-time off usage",P23="Exclusive"),Q23-(H23*N23/100),IF(P23="Inclusive",((Q23*1.1))/1.1,Q23)))))</f>
        <v>5396.1404000000002</v>
      </c>
      <c r="S23" s="169">
        <f t="shared" si="7"/>
        <v>5935.7544400000006</v>
      </c>
      <c r="T23" s="169">
        <f t="shared" si="8"/>
        <v>5935.7544400000006</v>
      </c>
      <c r="U23" s="164">
        <f>'SEQ Apr 2019'!BL17</f>
        <v>0</v>
      </c>
      <c r="V23" s="165" t="str">
        <f>'SEQ Apr 2019'!BM17</f>
        <v>n</v>
      </c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  <c r="AL23" s="185"/>
      <c r="AM23" s="185"/>
      <c r="AN23" s="185"/>
      <c r="AO23" s="185"/>
      <c r="AP23" s="185"/>
      <c r="AQ23" s="185"/>
      <c r="AR23" s="185"/>
      <c r="AS23" s="185"/>
      <c r="AT23" s="185"/>
      <c r="AU23" s="185"/>
      <c r="AV23" s="185"/>
      <c r="AW23" s="185"/>
      <c r="AX23" s="185"/>
      <c r="AY23" s="185"/>
    </row>
    <row r="24" spans="1:51" ht="14" x14ac:dyDescent="0.15"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  <c r="AL24" s="185"/>
      <c r="AM24" s="185"/>
      <c r="AN24" s="185"/>
      <c r="AO24" s="185"/>
      <c r="AP24" s="185"/>
      <c r="AQ24" s="185"/>
      <c r="AR24" s="185"/>
      <c r="AS24" s="185"/>
      <c r="AT24" s="185"/>
      <c r="AU24" s="185"/>
      <c r="AV24" s="185"/>
      <c r="AW24" s="185"/>
      <c r="AX24" s="185"/>
      <c r="AY24" s="185"/>
    </row>
    <row r="25" spans="1:51" ht="15" thickBot="1" x14ac:dyDescent="0.2"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  <c r="AL25" s="185"/>
      <c r="AM25" s="185"/>
      <c r="AN25" s="185"/>
      <c r="AO25" s="185"/>
      <c r="AP25" s="185"/>
      <c r="AQ25" s="185"/>
      <c r="AR25" s="185"/>
      <c r="AS25" s="185"/>
      <c r="AT25" s="185"/>
      <c r="AU25" s="185"/>
      <c r="AV25" s="185"/>
      <c r="AW25" s="185"/>
      <c r="AX25" s="185"/>
      <c r="AY25" s="185"/>
    </row>
    <row r="26" spans="1:51" ht="14" x14ac:dyDescent="0.15">
      <c r="A26" s="72" t="s">
        <v>265</v>
      </c>
      <c r="B26" s="73"/>
      <c r="C26" s="73"/>
      <c r="D26" s="86"/>
      <c r="E26" s="86"/>
      <c r="F26" s="86"/>
      <c r="G26" s="87"/>
      <c r="H26" s="87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4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  <c r="AL26" s="185"/>
      <c r="AM26" s="185"/>
      <c r="AN26" s="185"/>
      <c r="AO26" s="185"/>
      <c r="AP26" s="185"/>
      <c r="AQ26" s="185"/>
      <c r="AR26" s="185"/>
      <c r="AS26" s="185"/>
      <c r="AT26" s="185"/>
      <c r="AU26" s="185"/>
      <c r="AV26" s="185"/>
      <c r="AW26" s="185"/>
      <c r="AX26" s="185"/>
      <c r="AY26" s="185"/>
    </row>
    <row r="27" spans="1:51" ht="14" x14ac:dyDescent="0.15">
      <c r="A27" s="75" t="s">
        <v>198</v>
      </c>
      <c r="B27" s="47"/>
      <c r="C27" s="91">
        <v>5000</v>
      </c>
      <c r="D27" s="88"/>
      <c r="E27" s="88"/>
      <c r="F27" s="88"/>
      <c r="G27" s="89"/>
      <c r="H27" s="89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76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  <c r="AL27" s="185"/>
      <c r="AM27" s="185"/>
      <c r="AN27" s="185"/>
      <c r="AO27" s="185"/>
      <c r="AP27" s="185"/>
      <c r="AQ27" s="185"/>
      <c r="AR27" s="185"/>
      <c r="AS27" s="185"/>
      <c r="AT27" s="185"/>
      <c r="AU27" s="185"/>
      <c r="AV27" s="185"/>
      <c r="AW27" s="185"/>
      <c r="AX27" s="185"/>
      <c r="AY27" s="185"/>
    </row>
    <row r="28" spans="1:51" ht="14" x14ac:dyDescent="0.15">
      <c r="A28" s="75" t="s">
        <v>266</v>
      </c>
      <c r="B28" s="47"/>
      <c r="C28" s="92">
        <v>0.7</v>
      </c>
      <c r="D28" s="88"/>
      <c r="E28" s="88"/>
      <c r="F28" s="88"/>
      <c r="G28" s="89"/>
      <c r="H28" s="89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76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  <c r="AL28" s="185"/>
      <c r="AM28" s="185"/>
      <c r="AN28" s="185"/>
      <c r="AO28" s="185"/>
      <c r="AP28" s="185"/>
      <c r="AQ28" s="185"/>
      <c r="AR28" s="185"/>
      <c r="AS28" s="185"/>
      <c r="AT28" s="185"/>
      <c r="AU28" s="185"/>
      <c r="AV28" s="185"/>
      <c r="AW28" s="185"/>
      <c r="AX28" s="185"/>
      <c r="AY28" s="185"/>
    </row>
    <row r="29" spans="1:51" ht="14" x14ac:dyDescent="0.15">
      <c r="A29" s="75" t="s">
        <v>267</v>
      </c>
      <c r="B29" s="47"/>
      <c r="C29" s="92">
        <v>0.3</v>
      </c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76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185"/>
      <c r="AW29" s="185"/>
      <c r="AX29" s="185"/>
      <c r="AY29" s="185"/>
    </row>
    <row r="30" spans="1:51" ht="14" x14ac:dyDescent="0.15">
      <c r="A30" s="75"/>
      <c r="B30" s="47"/>
      <c r="C30" s="88"/>
      <c r="D30" s="88"/>
      <c r="E30" s="88"/>
      <c r="F30" s="88"/>
      <c r="G30" s="89"/>
      <c r="H30" s="89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76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  <c r="AL30" s="185"/>
      <c r="AM30" s="185"/>
      <c r="AN30" s="185"/>
      <c r="AO30" s="185"/>
      <c r="AP30" s="185"/>
      <c r="AQ30" s="185"/>
      <c r="AR30" s="185"/>
      <c r="AS30" s="185"/>
      <c r="AT30" s="185"/>
      <c r="AU30" s="185"/>
      <c r="AV30" s="185"/>
      <c r="AW30" s="185"/>
      <c r="AX30" s="185"/>
      <c r="AY30" s="185"/>
    </row>
    <row r="31" spans="1:51" ht="75" x14ac:dyDescent="0.15">
      <c r="A31" s="282" t="s">
        <v>144</v>
      </c>
      <c r="B31" s="121" t="s">
        <v>320</v>
      </c>
      <c r="C31" s="122" t="s">
        <v>204</v>
      </c>
      <c r="D31" s="122" t="s">
        <v>465</v>
      </c>
      <c r="E31" s="122" t="s">
        <v>205</v>
      </c>
      <c r="F31" s="122" t="s">
        <v>265</v>
      </c>
      <c r="G31" s="120" t="s">
        <v>206</v>
      </c>
      <c r="H31" s="120" t="s">
        <v>570</v>
      </c>
      <c r="I31" s="123" t="s">
        <v>207</v>
      </c>
      <c r="J31" s="123" t="s">
        <v>23</v>
      </c>
      <c r="K31" s="124" t="s">
        <v>286</v>
      </c>
      <c r="L31" s="124" t="s">
        <v>287</v>
      </c>
      <c r="M31" s="124" t="s">
        <v>288</v>
      </c>
      <c r="N31" s="124" t="s">
        <v>289</v>
      </c>
      <c r="O31" s="124" t="s">
        <v>571</v>
      </c>
      <c r="P31" s="124" t="s">
        <v>572</v>
      </c>
      <c r="Q31" s="125" t="s">
        <v>574</v>
      </c>
      <c r="R31" s="125" t="s">
        <v>575</v>
      </c>
      <c r="S31" s="125" t="s">
        <v>271</v>
      </c>
      <c r="T31" s="125" t="s">
        <v>272</v>
      </c>
      <c r="U31" s="124" t="s">
        <v>263</v>
      </c>
      <c r="V31" s="127" t="s">
        <v>264</v>
      </c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  <c r="AU31" s="185"/>
      <c r="AV31" s="185"/>
      <c r="AW31" s="185"/>
      <c r="AX31" s="185"/>
      <c r="AY31" s="185"/>
    </row>
    <row r="32" spans="1:51" ht="14" x14ac:dyDescent="0.15">
      <c r="A32" s="131" t="str">
        <f>'SEQ Apr 2019'!K18</f>
        <v>AGL</v>
      </c>
      <c r="B32" s="132" t="str">
        <f>'SEQ Apr 2019'!L18</f>
        <v>Business Savers</v>
      </c>
      <c r="C32" s="225">
        <f>IF('SEQ Apr 2019'!BP18=0,91*'SEQ Apr 2019'!M18/100,(91*'SEQ Apr 2019'!M18/100)+'SEQ Apr 2019'!BP18/4)</f>
        <v>123.76</v>
      </c>
      <c r="D32" s="225">
        <f>IF('SEQ Apr 2019'!O18="",$C$27*$C$28*'SEQ Apr 2019'!N18/100,IF($C$27*$C$28&gt;='SEQ Apr 2019'!P18,('SEQ Apr 2019'!P18*'SEQ Apr 2019'!N18/100),($C$27*$C$28*'SEQ Apr 2019'!N18/100)))</f>
        <v>973</v>
      </c>
      <c r="E32" s="225">
        <f>IF(AND('SEQ Apr 2019'!R18&gt;0,'SEQ Apr 2019'!T18&gt;0),IF(($C$27*$C$28&lt;'SEQ Apr 2019'!T18),(0),($C$27*$C$28-'SEQ Apr 2019'!T18)*'SEQ Apr 2019'!U18/100),IF(AND('SEQ Apr 2019'!R18&gt;0,'SEQ Apr 2019'!T18=""),IF(($C$27*$C$28&lt;'SEQ Apr 2019'!R18+'SEQ Apr 2019'!P18),(0),(($C$27*$C$28-('SEQ Apr 2019'!R18+'SEQ Apr 2019'!P18))*'SEQ Apr 2019'!S18/100)),IF(AND('SEQ Apr 2019'!P18&gt;0,'SEQ Apr 2019'!R18=""&gt;0),IF(($C$27*$C$28&lt;'SEQ Apr 2019'!P18),(0),($C$27*$C$28-'SEQ Apr 2019'!P18)*'SEQ Apr 2019'!Q18/100),0)))</f>
        <v>0</v>
      </c>
      <c r="F32" s="134">
        <f>($C$27*$C$29)*'SEQ Apr 2019'!AF18/100</f>
        <v>252</v>
      </c>
      <c r="G32" s="135">
        <f>SUM(C32:F32)</f>
        <v>1348.76</v>
      </c>
      <c r="H32" s="246">
        <f>(G32-C32)*4</f>
        <v>4900</v>
      </c>
      <c r="I32" s="247">
        <f>G32*4</f>
        <v>5395.04</v>
      </c>
      <c r="J32" s="136">
        <f>I32*1.1</f>
        <v>5934.5440000000008</v>
      </c>
      <c r="K32" s="137">
        <f>'SEQ Apr 2019'!BB18</f>
        <v>0</v>
      </c>
      <c r="L32" s="137">
        <f>'SEQ Apr 2019'!BC18</f>
        <v>18</v>
      </c>
      <c r="M32" s="137">
        <f>'SEQ Apr 2019'!BD18</f>
        <v>0</v>
      </c>
      <c r="N32" s="137">
        <f>'SEQ Apr 2019'!BE18</f>
        <v>0</v>
      </c>
      <c r="O32" s="137" t="str">
        <f>IF(SUM(K32:N32)=0,"No discount",IF(K32&gt;0,"Guaranteed off bill",IF(L32&gt;0,"Guaranteed off usage",IF(M32&gt;0,"Pay-on-time off bill","Pay-on-time off usage"))))</f>
        <v>Guaranteed off usage</v>
      </c>
      <c r="P32" s="137" t="s">
        <v>573</v>
      </c>
      <c r="Q32" s="247">
        <f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4513.04</v>
      </c>
      <c r="R32" s="247">
        <f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4513.04</v>
      </c>
      <c r="S32" s="228">
        <f>Q32*1.1</f>
        <v>4964.3440000000001</v>
      </c>
      <c r="T32" s="228">
        <f>R32*1.1</f>
        <v>4964.3440000000001</v>
      </c>
      <c r="U32" s="160">
        <f>'SEQ Apr 2019'!BL18</f>
        <v>0</v>
      </c>
      <c r="V32" s="161" t="str">
        <f>'SEQ Apr 2019'!BM18</f>
        <v>n</v>
      </c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185"/>
      <c r="AP32" s="185"/>
      <c r="AQ32" s="185"/>
      <c r="AR32" s="185"/>
      <c r="AS32" s="185"/>
      <c r="AT32" s="185"/>
      <c r="AU32" s="185"/>
      <c r="AV32" s="185"/>
      <c r="AW32" s="185"/>
      <c r="AX32" s="185"/>
      <c r="AY32" s="185"/>
    </row>
    <row r="33" spans="1:51" ht="14" x14ac:dyDescent="0.15">
      <c r="A33" s="131" t="str">
        <f>'SEQ Apr 2019'!K19</f>
        <v>Click Energy</v>
      </c>
      <c r="B33" s="132" t="str">
        <f>'SEQ Apr 2019'!L19</f>
        <v>Click Business Choice</v>
      </c>
      <c r="C33" s="133">
        <f>IF('SEQ Apr 2019'!BP19=0,91*'SEQ Apr 2019'!M19/100,(91*'SEQ Apr 2019'!M19/100)+'SEQ Apr 2019'!BP19/4)</f>
        <v>133.679</v>
      </c>
      <c r="D33" s="133">
        <f>IF('SEQ Apr 2019'!O19="",$C$27*$C$28*'SEQ Apr 2019'!N19/100,IF($C$27*$C$28&gt;='SEQ Apr 2019'!P19,('SEQ Apr 2019'!P19*'SEQ Apr 2019'!N19/100),($C$27*$C$28*'SEQ Apr 2019'!N19/100)))</f>
        <v>957.95</v>
      </c>
      <c r="E33" s="133">
        <f>IF(AND('SEQ Apr 2019'!R19&gt;0,'SEQ Apr 2019'!T19&gt;0),IF(($C$27*$C$28&lt;'SEQ Apr 2019'!T19),(0),($C$27*$C$28-'SEQ Apr 2019'!T19)*'SEQ Apr 2019'!U19/100),IF(AND('SEQ Apr 2019'!R19&gt;0,'SEQ Apr 2019'!T19=""),IF(($C$27*$C$28&lt;'SEQ Apr 2019'!R19+'SEQ Apr 2019'!P19),(0),(($C$27*$C$28-('SEQ Apr 2019'!R19+'SEQ Apr 2019'!P19))*'SEQ Apr 2019'!S19/100)),IF(AND('SEQ Apr 2019'!P19&gt;0,'SEQ Apr 2019'!R19=""&gt;0),IF(($C$27*$C$28&lt;'SEQ Apr 2019'!P19),(0),($C$27*$C$28-'SEQ Apr 2019'!P19)*'SEQ Apr 2019'!Q19/100),0)))</f>
        <v>0</v>
      </c>
      <c r="F33" s="134">
        <f>($C$27*$C$29)*'SEQ Apr 2019'!AF19/100</f>
        <v>345</v>
      </c>
      <c r="G33" s="135">
        <f t="shared" ref="G33:G47" si="11">SUM(C33:F33)</f>
        <v>1436.6290000000001</v>
      </c>
      <c r="H33" s="246">
        <f t="shared" ref="H33:H47" si="12">(G33-C33)*4</f>
        <v>5211.8</v>
      </c>
      <c r="I33" s="247">
        <f t="shared" ref="I33:I47" si="13">G33*4</f>
        <v>5746.5160000000005</v>
      </c>
      <c r="J33" s="136">
        <f t="shared" ref="J33:J47" si="14">I33*1.1</f>
        <v>6321.1676000000007</v>
      </c>
      <c r="K33" s="137">
        <f>'SEQ Apr 2019'!BB19</f>
        <v>0</v>
      </c>
      <c r="L33" s="137">
        <f>'SEQ Apr 2019'!BC19</f>
        <v>0</v>
      </c>
      <c r="M33" s="137">
        <f>'SEQ Apr 2019'!BD19</f>
        <v>5</v>
      </c>
      <c r="N33" s="137">
        <f>'SEQ Apr 2019'!BE19</f>
        <v>0</v>
      </c>
      <c r="O33" s="137" t="str">
        <f t="shared" ref="O33:O47" si="15">IF(SUM(K33:N33)=0,"No discount",IF(K33&gt;0,"Guaranteed off bill",IF(L33&gt;0,"Guaranteed off usage",IF(M33&gt;0,"Pay-on-time off bill","Pay-on-time off usage"))))</f>
        <v>Pay-on-time off bill</v>
      </c>
      <c r="P33" s="137" t="s">
        <v>573</v>
      </c>
      <c r="Q33" s="247">
        <f t="shared" ref="Q33:Q45" si="16">IF(AND(O33="Guaranteed off bill",P33="Inclusive"),((I33*1.1)-((I33*1.1)*K33/100))/1.1,IF(AND(O33="Guaranteed off usage",P33="Inclusive"),((I33*1.1)-((H33*1.1)*L33/100))/1.1,IF(AND(O33="Guaranteed off bill",P33="Exclusive"),I33-(I33*K33/100),IF(AND(O33="Guaranteed off usage",P33="Exclusive"),I33-(H33*L33/100),IF(P33="Inclusive",((I33*1.1))/1.1,I33)))))</f>
        <v>5746.5160000000005</v>
      </c>
      <c r="R33" s="247">
        <f t="shared" ref="R33:R45" si="17">IF(AND(O33="Pay-on-time off bill",P33="Inclusive"),((Q33*1.1)-((Q33*1.1)*M33/100))/1.1,IF(AND(O33="Pay-on-time off usage",P33="Inclusive"),((Q33*1.1)-((H33*1.1)*N33/100))/1.1,IF(AND(O33="Pay-on-time off bill",P33="Exclusive"),Q33-(Q33*M33/100),IF(AND(O33="Pay-on-time off usage",P33="Exclusive"),Q33-(H33*N33/100),IF(P33="Inclusive",((Q33*1.1))/1.1,Q33)))))</f>
        <v>5459.1902000000009</v>
      </c>
      <c r="S33" s="138">
        <f t="shared" ref="S33:S47" si="18">Q33*1.1</f>
        <v>6321.1676000000007</v>
      </c>
      <c r="T33" s="138">
        <f t="shared" ref="T33:T47" si="19">R33*1.1</f>
        <v>6005.1092200000012</v>
      </c>
      <c r="U33" s="160">
        <f>'SEQ Apr 2019'!BL19</f>
        <v>0</v>
      </c>
      <c r="V33" s="161" t="str">
        <f>'SEQ Apr 2019'!BM19</f>
        <v>n</v>
      </c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  <c r="AL33" s="185"/>
      <c r="AM33" s="185"/>
      <c r="AN33" s="185"/>
      <c r="AO33" s="185"/>
      <c r="AP33" s="185"/>
      <c r="AQ33" s="185"/>
      <c r="AR33" s="185"/>
      <c r="AS33" s="185"/>
      <c r="AT33" s="185"/>
      <c r="AU33" s="185"/>
      <c r="AV33" s="185"/>
      <c r="AW33" s="185"/>
      <c r="AX33" s="185"/>
      <c r="AY33" s="185"/>
    </row>
    <row r="34" spans="1:51" ht="14" x14ac:dyDescent="0.15">
      <c r="A34" s="131" t="str">
        <f>'SEQ Apr 2019'!K20</f>
        <v>Diamond Energy</v>
      </c>
      <c r="B34" s="132" t="str">
        <f>'SEQ Apr 2019'!L20</f>
        <v>Pay on time discount</v>
      </c>
      <c r="C34" s="133">
        <f>IF('SEQ Apr 2019'!BP20=0,91*'SEQ Apr 2019'!M20/100,(91*'SEQ Apr 2019'!M20/100)+'SEQ Apr 2019'!BP20/4)</f>
        <v>148.76679999999999</v>
      </c>
      <c r="D34" s="133">
        <f>IF('SEQ Apr 2019'!O20="",$C$27*$C$28*'SEQ Apr 2019'!N20/100,IF($C$27*$C$28&gt;='SEQ Apr 2019'!P20,('SEQ Apr 2019'!P20*'SEQ Apr 2019'!N20/100),($C$27*$C$28*'SEQ Apr 2019'!N20/100)))</f>
        <v>908.25</v>
      </c>
      <c r="E34" s="133">
        <f>IF(AND('SEQ Apr 2019'!R20&gt;0,'SEQ Apr 2019'!T20&gt;0),IF(($C$27*$C$28&lt;'SEQ Apr 2019'!T20),(0),($C$27*$C$28-'SEQ Apr 2019'!T20)*'SEQ Apr 2019'!U20/100),IF(AND('SEQ Apr 2019'!R20&gt;0,'SEQ Apr 2019'!T20=""),IF(($C$27*$C$28&lt;'SEQ Apr 2019'!R20+'SEQ Apr 2019'!P20),(0),(($C$27*$C$28-('SEQ Apr 2019'!R20+'SEQ Apr 2019'!P20))*'SEQ Apr 2019'!S20/100)),IF(AND('SEQ Apr 2019'!P20&gt;0,'SEQ Apr 2019'!R20=""&gt;0),IF(($C$27*$C$28&lt;'SEQ Apr 2019'!P20),(0),($C$27*$C$28-'SEQ Apr 2019'!P20)*'SEQ Apr 2019'!Q20/100),0)))</f>
        <v>0</v>
      </c>
      <c r="F34" s="134">
        <f>($C$27*$C$29)*'SEQ Apr 2019'!AF20/100</f>
        <v>217.05</v>
      </c>
      <c r="G34" s="135">
        <f t="shared" si="11"/>
        <v>1274.0667999999998</v>
      </c>
      <c r="H34" s="246">
        <f t="shared" si="12"/>
        <v>4501.1999999999989</v>
      </c>
      <c r="I34" s="247">
        <f t="shared" si="13"/>
        <v>5096.2671999999993</v>
      </c>
      <c r="J34" s="136">
        <f t="shared" si="14"/>
        <v>5605.8939199999995</v>
      </c>
      <c r="K34" s="137">
        <f>'SEQ Apr 2019'!BB20</f>
        <v>0</v>
      </c>
      <c r="L34" s="137">
        <f>'SEQ Apr 2019'!BC20</f>
        <v>0</v>
      </c>
      <c r="M34" s="137">
        <f>'SEQ Apr 2019'!BD20</f>
        <v>7</v>
      </c>
      <c r="N34" s="137">
        <f>'SEQ Apr 2019'!BE20</f>
        <v>0</v>
      </c>
      <c r="O34" s="137" t="str">
        <f t="shared" si="15"/>
        <v>Pay-on-time off bill</v>
      </c>
      <c r="P34" s="137" t="s">
        <v>573</v>
      </c>
      <c r="Q34" s="247">
        <f t="shared" si="16"/>
        <v>5096.2671999999993</v>
      </c>
      <c r="R34" s="247">
        <f t="shared" si="17"/>
        <v>4739.528495999999</v>
      </c>
      <c r="S34" s="138">
        <f t="shared" si="18"/>
        <v>5605.8939199999995</v>
      </c>
      <c r="T34" s="138">
        <f t="shared" si="19"/>
        <v>5213.4813455999993</v>
      </c>
      <c r="U34" s="160">
        <f>'SEQ Apr 2019'!BL20</f>
        <v>0</v>
      </c>
      <c r="V34" s="161" t="str">
        <f>'SEQ Apr 2019'!BM20</f>
        <v>n</v>
      </c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185"/>
      <c r="AP34" s="185"/>
      <c r="AQ34" s="185"/>
      <c r="AR34" s="185"/>
      <c r="AS34" s="185"/>
      <c r="AT34" s="185"/>
      <c r="AU34" s="185"/>
      <c r="AV34" s="185"/>
      <c r="AW34" s="185"/>
      <c r="AX34" s="185"/>
      <c r="AY34" s="185"/>
    </row>
    <row r="35" spans="1:51" ht="14" x14ac:dyDescent="0.15">
      <c r="A35" s="131" t="str">
        <f>'SEQ Apr 2019'!K21</f>
        <v>EnergyAustralia</v>
      </c>
      <c r="B35" s="132" t="str">
        <f>'SEQ Apr 2019'!L21</f>
        <v>Everyday Saver Business</v>
      </c>
      <c r="C35" s="133">
        <f>IF('SEQ Apr 2019'!BP21=0,91*'SEQ Apr 2019'!M21/100,(91*'SEQ Apr 2019'!M21/100)+'SEQ Apr 2019'!BP21/4)</f>
        <v>111.93</v>
      </c>
      <c r="D35" s="133">
        <f>IF('SEQ Apr 2019'!O21="",$C$27*$C$28*'SEQ Apr 2019'!N21/100,IF($C$27*$C$28&gt;='SEQ Apr 2019'!P21,('SEQ Apr 2019'!P21*'SEQ Apr 2019'!N21/100),($C$27*$C$28*'SEQ Apr 2019'!N21/100)))</f>
        <v>917</v>
      </c>
      <c r="E35" s="133">
        <f>IF(AND('SEQ Apr 2019'!R21&gt;0,'SEQ Apr 2019'!T21&gt;0),IF(($C$27*$C$28&lt;'SEQ Apr 2019'!T21),(0),($C$27*$C$28-'SEQ Apr 2019'!T21)*'SEQ Apr 2019'!U21/100),IF(AND('SEQ Apr 2019'!R21&gt;0,'SEQ Apr 2019'!T21=""),IF(($C$27*$C$28&lt;'SEQ Apr 2019'!R21+'SEQ Apr 2019'!P21),(0),(($C$27*$C$28-('SEQ Apr 2019'!R21+'SEQ Apr 2019'!P21))*'SEQ Apr 2019'!S21/100)),IF(AND('SEQ Apr 2019'!P21&gt;0,'SEQ Apr 2019'!R21=""&gt;0),IF(($C$27*$C$28&lt;'SEQ Apr 2019'!P21),(0),($C$27*$C$28-'SEQ Apr 2019'!P21)*'SEQ Apr 2019'!Q21/100),0)))</f>
        <v>0</v>
      </c>
      <c r="F35" s="134">
        <f>($C$27*$C$29)*'SEQ Apr 2019'!AF21/100</f>
        <v>241.50000000000003</v>
      </c>
      <c r="G35" s="135">
        <f t="shared" si="11"/>
        <v>1270.43</v>
      </c>
      <c r="H35" s="246">
        <f t="shared" si="12"/>
        <v>4634</v>
      </c>
      <c r="I35" s="247">
        <f t="shared" si="13"/>
        <v>5081.72</v>
      </c>
      <c r="J35" s="136">
        <f t="shared" si="14"/>
        <v>5589.8920000000007</v>
      </c>
      <c r="K35" s="137">
        <f>'SEQ Apr 2019'!BB21</f>
        <v>0</v>
      </c>
      <c r="L35" s="137">
        <f>'SEQ Apr 2019'!BC21</f>
        <v>17</v>
      </c>
      <c r="M35" s="137">
        <f>'SEQ Apr 2019'!BD21</f>
        <v>0</v>
      </c>
      <c r="N35" s="137">
        <f>'SEQ Apr 2019'!BE21</f>
        <v>0</v>
      </c>
      <c r="O35" s="137" t="str">
        <f t="shared" si="15"/>
        <v>Guaranteed off usage</v>
      </c>
      <c r="P35" s="137" t="s">
        <v>573</v>
      </c>
      <c r="Q35" s="247">
        <f t="shared" si="16"/>
        <v>4293.9400000000005</v>
      </c>
      <c r="R35" s="247">
        <f t="shared" si="17"/>
        <v>4293.9400000000005</v>
      </c>
      <c r="S35" s="138">
        <f t="shared" si="18"/>
        <v>4723.3340000000007</v>
      </c>
      <c r="T35" s="138">
        <f t="shared" si="19"/>
        <v>4723.3340000000007</v>
      </c>
      <c r="U35" s="160">
        <f>'SEQ Apr 2019'!BL21</f>
        <v>0</v>
      </c>
      <c r="V35" s="161" t="str">
        <f>'SEQ Apr 2019'!BM21</f>
        <v>n</v>
      </c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  <c r="AL35" s="185"/>
      <c r="AM35" s="185"/>
      <c r="AN35" s="185"/>
      <c r="AO35" s="185"/>
      <c r="AP35" s="185"/>
      <c r="AQ35" s="185"/>
      <c r="AR35" s="185"/>
      <c r="AS35" s="185"/>
      <c r="AT35" s="185"/>
      <c r="AU35" s="185"/>
      <c r="AV35" s="185"/>
      <c r="AW35" s="185"/>
      <c r="AX35" s="185"/>
      <c r="AY35" s="185"/>
    </row>
    <row r="36" spans="1:51" ht="14" x14ac:dyDescent="0.15">
      <c r="A36" s="131" t="str">
        <f>'SEQ Apr 2019'!K22</f>
        <v>Origin Energy</v>
      </c>
      <c r="B36" s="132" t="str">
        <f>'SEQ Apr 2019'!L22</f>
        <v>Business Saver</v>
      </c>
      <c r="C36" s="133">
        <f>IF('SEQ Apr 2019'!BP22=0,91*'SEQ Apr 2019'!M22/100,(91*'SEQ Apr 2019'!M22/100)+'SEQ Apr 2019'!BP22/4)</f>
        <v>119.0917</v>
      </c>
      <c r="D36" s="133">
        <f>IF('SEQ Apr 2019'!O22="",$C$27*$C$28*'SEQ Apr 2019'!N22/100,IF($C$27*$C$28&gt;='SEQ Apr 2019'!P22,('SEQ Apr 2019'!P22*'SEQ Apr 2019'!N22/100),($C$27*$C$28*'SEQ Apr 2019'!N22/100)))</f>
        <v>928.2</v>
      </c>
      <c r="E36" s="133">
        <f>IF(AND('SEQ Apr 2019'!R22&gt;0,'SEQ Apr 2019'!T22&gt;0),IF(($C$27*$C$28&lt;'SEQ Apr 2019'!T22),(0),($C$27*$C$28-'SEQ Apr 2019'!T22)*'SEQ Apr 2019'!U22/100),IF(AND('SEQ Apr 2019'!R22&gt;0,'SEQ Apr 2019'!T22=""),IF(($C$27*$C$28&lt;'SEQ Apr 2019'!R22+'SEQ Apr 2019'!P22),(0),(($C$27*$C$28-('SEQ Apr 2019'!R22+'SEQ Apr 2019'!P22))*'SEQ Apr 2019'!S22/100)),IF(AND('SEQ Apr 2019'!P22&gt;0,'SEQ Apr 2019'!R22=""&gt;0),IF(($C$27*$C$28&lt;'SEQ Apr 2019'!P22),(0),($C$27*$C$28-'SEQ Apr 2019'!P22)*'SEQ Apr 2019'!Q22/100),0)))</f>
        <v>0</v>
      </c>
      <c r="F36" s="134">
        <f>($C$27*$C$29)*'SEQ Apr 2019'!AF22/100</f>
        <v>233.7</v>
      </c>
      <c r="G36" s="135">
        <f t="shared" si="11"/>
        <v>1280.9917</v>
      </c>
      <c r="H36" s="246">
        <f t="shared" si="12"/>
        <v>4647.6000000000004</v>
      </c>
      <c r="I36" s="247">
        <f t="shared" si="13"/>
        <v>5123.9668000000001</v>
      </c>
      <c r="J36" s="136">
        <f t="shared" si="14"/>
        <v>5636.3634800000009</v>
      </c>
      <c r="K36" s="137">
        <f>'SEQ Apr 2019'!BB22</f>
        <v>0</v>
      </c>
      <c r="L36" s="137">
        <f>'SEQ Apr 2019'!BC22</f>
        <v>15</v>
      </c>
      <c r="M36" s="137">
        <f>'SEQ Apr 2019'!BD22</f>
        <v>0</v>
      </c>
      <c r="N36" s="137">
        <f>'SEQ Apr 2019'!BE22</f>
        <v>0</v>
      </c>
      <c r="O36" s="137" t="str">
        <f t="shared" si="15"/>
        <v>Guaranteed off usage</v>
      </c>
      <c r="P36" s="137" t="s">
        <v>573</v>
      </c>
      <c r="Q36" s="247">
        <f t="shared" si="16"/>
        <v>4426.8267999999998</v>
      </c>
      <c r="R36" s="247">
        <f t="shared" si="17"/>
        <v>4426.8267999999998</v>
      </c>
      <c r="S36" s="138">
        <f t="shared" si="18"/>
        <v>4869.5094800000006</v>
      </c>
      <c r="T36" s="138">
        <f t="shared" si="19"/>
        <v>4869.5094800000006</v>
      </c>
      <c r="U36" s="160">
        <f>'SEQ Apr 2019'!BL22</f>
        <v>12</v>
      </c>
      <c r="V36" s="161" t="str">
        <f>'SEQ Apr 2019'!BM22</f>
        <v>y</v>
      </c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  <c r="AL36" s="185"/>
      <c r="AM36" s="185"/>
      <c r="AN36" s="185"/>
      <c r="AO36" s="185"/>
      <c r="AP36" s="185"/>
      <c r="AQ36" s="185"/>
      <c r="AR36" s="185"/>
      <c r="AS36" s="185"/>
      <c r="AT36" s="185"/>
      <c r="AU36" s="185"/>
      <c r="AV36" s="185"/>
      <c r="AW36" s="185"/>
      <c r="AX36" s="185"/>
      <c r="AY36" s="185"/>
    </row>
    <row r="37" spans="1:51" ht="14" x14ac:dyDescent="0.15">
      <c r="A37" s="131" t="str">
        <f>'SEQ Apr 2019'!K23</f>
        <v>Powerdirect</v>
      </c>
      <c r="B37" s="132" t="str">
        <f>'SEQ Apr 2019'!L23</f>
        <v>Market offer</v>
      </c>
      <c r="C37" s="133">
        <f>IF('SEQ Apr 2019'!BP23=0,91*'SEQ Apr 2019'!M23/100,(91*'SEQ Apr 2019'!M23/100)+'SEQ Apr 2019'!BP23/4)</f>
        <v>123.76</v>
      </c>
      <c r="D37" s="133">
        <f>IF('SEQ Apr 2019'!O23="",$C$27*$C$28*'SEQ Apr 2019'!N23/100,IF($C$27*$C$28&gt;='SEQ Apr 2019'!P23,('SEQ Apr 2019'!P23*'SEQ Apr 2019'!N23/100),($C$27*$C$28*'SEQ Apr 2019'!N23/100)))</f>
        <v>973</v>
      </c>
      <c r="E37" s="133">
        <f>IF(AND('SEQ Apr 2019'!R23&gt;0,'SEQ Apr 2019'!T23&gt;0),IF(($C$27*$C$28&lt;'SEQ Apr 2019'!T23),(0),($C$27*$C$28-'SEQ Apr 2019'!T23)*'SEQ Apr 2019'!U23/100),IF(AND('SEQ Apr 2019'!R23&gt;0,'SEQ Apr 2019'!T23=""),IF(($C$27*$C$28&lt;'SEQ Apr 2019'!R23+'SEQ Apr 2019'!P23),(0),(($C$27*$C$28-('SEQ Apr 2019'!R23+'SEQ Apr 2019'!P23))*'SEQ Apr 2019'!S23/100)),IF(AND('SEQ Apr 2019'!P23&gt;0,'SEQ Apr 2019'!R23=""&gt;0),IF(($C$27*$C$28&lt;'SEQ Apr 2019'!P23),(0),($C$27*$C$28-'SEQ Apr 2019'!P23)*'SEQ Apr 2019'!Q23/100),0)))</f>
        <v>0</v>
      </c>
      <c r="F37" s="134">
        <f>($C$27*$C$29)*'SEQ Apr 2019'!AF23/100</f>
        <v>252</v>
      </c>
      <c r="G37" s="135">
        <f t="shared" si="11"/>
        <v>1348.76</v>
      </c>
      <c r="H37" s="246">
        <f t="shared" si="12"/>
        <v>4900</v>
      </c>
      <c r="I37" s="247">
        <f t="shared" si="13"/>
        <v>5395.04</v>
      </c>
      <c r="J37" s="136">
        <f t="shared" si="14"/>
        <v>5934.5440000000008</v>
      </c>
      <c r="K37" s="137">
        <f>'SEQ Apr 2019'!BB23</f>
        <v>0</v>
      </c>
      <c r="L37" s="137">
        <f>'SEQ Apr 2019'!BC23</f>
        <v>13</v>
      </c>
      <c r="M37" s="137">
        <f>'SEQ Apr 2019'!BD23</f>
        <v>0</v>
      </c>
      <c r="N37" s="137">
        <f>'SEQ Apr 2019'!BE23</f>
        <v>0</v>
      </c>
      <c r="O37" s="137" t="str">
        <f t="shared" si="15"/>
        <v>Guaranteed off usage</v>
      </c>
      <c r="P37" s="137" t="s">
        <v>573</v>
      </c>
      <c r="Q37" s="247">
        <f t="shared" si="16"/>
        <v>4758.04</v>
      </c>
      <c r="R37" s="247">
        <f t="shared" si="17"/>
        <v>4758.04</v>
      </c>
      <c r="S37" s="138">
        <f t="shared" si="18"/>
        <v>5233.8440000000001</v>
      </c>
      <c r="T37" s="138">
        <f t="shared" si="19"/>
        <v>5233.8440000000001</v>
      </c>
      <c r="U37" s="160">
        <f>'SEQ Apr 2019'!BL23</f>
        <v>0</v>
      </c>
      <c r="V37" s="161" t="str">
        <f>'SEQ Apr 2019'!BM23</f>
        <v>n</v>
      </c>
      <c r="W37" s="185"/>
      <c r="X37" s="185"/>
      <c r="Y37" s="185"/>
      <c r="Z37" s="185"/>
      <c r="AA37" s="185"/>
      <c r="AB37" s="185"/>
      <c r="AC37" s="185"/>
      <c r="AD37" s="185"/>
      <c r="AE37" s="185"/>
      <c r="AF37" s="185"/>
      <c r="AG37" s="185"/>
      <c r="AH37" s="185"/>
      <c r="AI37" s="185"/>
      <c r="AJ37" s="185"/>
      <c r="AK37" s="185"/>
      <c r="AL37" s="185"/>
      <c r="AM37" s="185"/>
      <c r="AN37" s="185"/>
      <c r="AO37" s="185"/>
      <c r="AP37" s="185"/>
      <c r="AQ37" s="185"/>
      <c r="AR37" s="185"/>
      <c r="AS37" s="185"/>
      <c r="AT37" s="185"/>
      <c r="AU37" s="185"/>
      <c r="AV37" s="185"/>
      <c r="AW37" s="185"/>
      <c r="AX37" s="185"/>
      <c r="AY37" s="185"/>
    </row>
    <row r="38" spans="1:51" ht="14" x14ac:dyDescent="0.15">
      <c r="A38" s="131" t="str">
        <f>'SEQ Apr 2019'!K24</f>
        <v>Powershop</v>
      </c>
      <c r="B38" s="132" t="str">
        <f>'SEQ Apr 2019'!L24</f>
        <v>Auto Pay with Power Saver</v>
      </c>
      <c r="C38" s="133">
        <f>IF('SEQ Apr 2019'!BP24=0,91*'SEQ Apr 2019'!M24/100,(91*'SEQ Apr 2019'!M24/100)+'SEQ Apr 2019'!BP24/4)</f>
        <v>128.49200000000002</v>
      </c>
      <c r="D38" s="133">
        <f>IF('SEQ Apr 2019'!O24="",$C$27*$C$28*'SEQ Apr 2019'!N24/100,IF($C$27*$C$28&gt;='SEQ Apr 2019'!P24,('SEQ Apr 2019'!P24*'SEQ Apr 2019'!N24/100),($C$27*$C$28*'SEQ Apr 2019'!N24/100)))</f>
        <v>848.05</v>
      </c>
      <c r="E38" s="133">
        <f>IF(AND('SEQ Apr 2019'!R24&gt;0,'SEQ Apr 2019'!T24&gt;0),IF(($C$27*$C$28&lt;'SEQ Apr 2019'!T24),(0),($C$27*$C$28-'SEQ Apr 2019'!T24)*'SEQ Apr 2019'!U24/100),IF(AND('SEQ Apr 2019'!R24&gt;0,'SEQ Apr 2019'!T24=""),IF(($C$27*$C$28&lt;'SEQ Apr 2019'!R24+'SEQ Apr 2019'!P24),(0),(($C$27*$C$28-('SEQ Apr 2019'!R24+'SEQ Apr 2019'!P24))*'SEQ Apr 2019'!S24/100)),IF(AND('SEQ Apr 2019'!P24&gt;0,'SEQ Apr 2019'!R24=""&gt;0),IF(($C$27*$C$28&lt;'SEQ Apr 2019'!P24),(0),($C$27*$C$28-'SEQ Apr 2019'!P24)*'SEQ Apr 2019'!Q24/100),0)))</f>
        <v>0</v>
      </c>
      <c r="F38" s="134">
        <f>($C$27*$C$29)*'SEQ Apr 2019'!AF24/100</f>
        <v>283.05</v>
      </c>
      <c r="G38" s="135">
        <f t="shared" si="11"/>
        <v>1259.5919999999999</v>
      </c>
      <c r="H38" s="246">
        <f t="shared" si="12"/>
        <v>4524.3999999999996</v>
      </c>
      <c r="I38" s="247">
        <f t="shared" si="13"/>
        <v>5038.3679999999995</v>
      </c>
      <c r="J38" s="136">
        <f t="shared" si="14"/>
        <v>5542.2047999999995</v>
      </c>
      <c r="K38" s="137">
        <f>'SEQ Apr 2019'!BB24</f>
        <v>0</v>
      </c>
      <c r="L38" s="137">
        <f>'SEQ Apr 2019'!BC24</f>
        <v>0</v>
      </c>
      <c r="M38" s="137">
        <f>'SEQ Apr 2019'!BD24</f>
        <v>12</v>
      </c>
      <c r="N38" s="137">
        <f>'SEQ Apr 2019'!BE24</f>
        <v>0</v>
      </c>
      <c r="O38" s="137" t="str">
        <f t="shared" si="15"/>
        <v>Pay-on-time off bill</v>
      </c>
      <c r="P38" s="137" t="s">
        <v>573</v>
      </c>
      <c r="Q38" s="247">
        <f t="shared" si="16"/>
        <v>5038.3679999999995</v>
      </c>
      <c r="R38" s="247">
        <f t="shared" si="17"/>
        <v>4433.7638399999996</v>
      </c>
      <c r="S38" s="138">
        <f t="shared" si="18"/>
        <v>5542.2047999999995</v>
      </c>
      <c r="T38" s="138">
        <f t="shared" si="19"/>
        <v>4877.1402239999998</v>
      </c>
      <c r="U38" s="160">
        <f>'SEQ Apr 2019'!BL24</f>
        <v>0</v>
      </c>
      <c r="V38" s="161" t="str">
        <f>'SEQ Apr 2019'!BM24</f>
        <v>n</v>
      </c>
      <c r="W38" s="185"/>
      <c r="X38" s="185"/>
      <c r="Y38" s="185"/>
      <c r="Z38" s="185"/>
      <c r="AA38" s="185"/>
      <c r="AB38" s="185"/>
      <c r="AC38" s="185"/>
      <c r="AD38" s="185"/>
      <c r="AE38" s="185"/>
      <c r="AF38" s="185"/>
      <c r="AG38" s="185"/>
      <c r="AH38" s="185"/>
      <c r="AI38" s="185"/>
      <c r="AJ38" s="185"/>
      <c r="AK38" s="185"/>
      <c r="AL38" s="185"/>
      <c r="AM38" s="185"/>
      <c r="AN38" s="185"/>
      <c r="AO38" s="185"/>
      <c r="AP38" s="185"/>
      <c r="AQ38" s="185"/>
      <c r="AR38" s="185"/>
      <c r="AS38" s="185"/>
      <c r="AT38" s="185"/>
      <c r="AU38" s="185"/>
      <c r="AV38" s="185"/>
      <c r="AW38" s="185"/>
      <c r="AX38" s="185"/>
      <c r="AY38" s="185"/>
    </row>
    <row r="39" spans="1:51" ht="14" x14ac:dyDescent="0.15">
      <c r="A39" s="131" t="str">
        <f>'SEQ Apr 2019'!K25</f>
        <v>Energy Locals</v>
      </c>
      <c r="B39" s="132" t="str">
        <f>'SEQ Apr 2019'!L25</f>
        <v>Business Member</v>
      </c>
      <c r="C39" s="133">
        <f>IF('SEQ Apr 2019'!BP25=0,91*'SEQ Apr 2019'!M25/100,(91*'SEQ Apr 2019'!M25/100)+'SEQ Apr 2019'!BP25/4)</f>
        <v>165.09</v>
      </c>
      <c r="D39" s="133">
        <f>IF('SEQ Apr 2019'!O25="",$C$27*$C$28*'SEQ Apr 2019'!N25/100,IF($C$27*$C$28&gt;='SEQ Apr 2019'!P25,('SEQ Apr 2019'!P25*'SEQ Apr 2019'!N25/100),($C$27*$C$28*'SEQ Apr 2019'!N25/100)))</f>
        <v>734.65</v>
      </c>
      <c r="E39" s="133">
        <f>IF(AND('SEQ Apr 2019'!R25&gt;0,'SEQ Apr 2019'!T25&gt;0),IF(($C$27*$C$28&lt;'SEQ Apr 2019'!T25),(0),($C$27*$C$28-'SEQ Apr 2019'!T25)*'SEQ Apr 2019'!U25/100),IF(AND('SEQ Apr 2019'!R25&gt;0,'SEQ Apr 2019'!T25=""),IF(($C$27*$C$28&lt;'SEQ Apr 2019'!R25+'SEQ Apr 2019'!P25),(0),(($C$27*$C$28-('SEQ Apr 2019'!R25+'SEQ Apr 2019'!P25))*'SEQ Apr 2019'!S25/100)),IF(AND('SEQ Apr 2019'!P25&gt;0,'SEQ Apr 2019'!R25=""&gt;0),IF(($C$27*$C$28&lt;'SEQ Apr 2019'!P25),(0),($C$27*$C$28-'SEQ Apr 2019'!P25)*'SEQ Apr 2019'!Q25/100),0)))</f>
        <v>0</v>
      </c>
      <c r="F39" s="134">
        <f>($C$27*$C$29)*'SEQ Apr 2019'!AF25/100</f>
        <v>269.84999999999997</v>
      </c>
      <c r="G39" s="135">
        <f t="shared" si="11"/>
        <v>1169.5899999999999</v>
      </c>
      <c r="H39" s="246">
        <f t="shared" si="12"/>
        <v>4017.9999999999995</v>
      </c>
      <c r="I39" s="247">
        <f t="shared" si="13"/>
        <v>4678.3599999999997</v>
      </c>
      <c r="J39" s="136">
        <f t="shared" si="14"/>
        <v>5146.1959999999999</v>
      </c>
      <c r="K39" s="137">
        <f>'SEQ Apr 2019'!BB25</f>
        <v>0</v>
      </c>
      <c r="L39" s="137">
        <f>'SEQ Apr 2019'!BC25</f>
        <v>0</v>
      </c>
      <c r="M39" s="137">
        <f>'SEQ Apr 2019'!BD25</f>
        <v>0</v>
      </c>
      <c r="N39" s="137">
        <f>'SEQ Apr 2019'!BE25</f>
        <v>0</v>
      </c>
      <c r="O39" s="137" t="str">
        <f t="shared" si="15"/>
        <v>No discount</v>
      </c>
      <c r="P39" s="137" t="s">
        <v>573</v>
      </c>
      <c r="Q39" s="247">
        <f t="shared" si="16"/>
        <v>4678.3599999999997</v>
      </c>
      <c r="R39" s="247">
        <f t="shared" si="17"/>
        <v>4678.3599999999997</v>
      </c>
      <c r="S39" s="138">
        <f t="shared" si="18"/>
        <v>5146.1959999999999</v>
      </c>
      <c r="T39" s="138">
        <f t="shared" si="19"/>
        <v>5146.1959999999999</v>
      </c>
      <c r="U39" s="160">
        <f>'SEQ Apr 2019'!BL25</f>
        <v>0</v>
      </c>
      <c r="V39" s="161" t="str">
        <f>'SEQ Apr 2019'!BM25</f>
        <v>n</v>
      </c>
      <c r="W39" s="185"/>
      <c r="X39" s="185"/>
      <c r="Y39" s="185"/>
      <c r="Z39" s="185"/>
      <c r="AA39" s="185"/>
      <c r="AB39" s="185"/>
      <c r="AC39" s="185"/>
      <c r="AD39" s="185"/>
      <c r="AE39" s="185"/>
      <c r="AF39" s="185"/>
      <c r="AG39" s="185"/>
      <c r="AH39" s="185"/>
      <c r="AI39" s="185"/>
      <c r="AJ39" s="185"/>
      <c r="AK39" s="185"/>
      <c r="AL39" s="185"/>
      <c r="AM39" s="185"/>
      <c r="AN39" s="185"/>
      <c r="AO39" s="185"/>
      <c r="AP39" s="185"/>
      <c r="AQ39" s="185"/>
      <c r="AR39" s="185"/>
      <c r="AS39" s="185"/>
      <c r="AT39" s="185"/>
      <c r="AU39" s="185"/>
      <c r="AV39" s="185"/>
      <c r="AW39" s="185"/>
      <c r="AX39" s="185"/>
      <c r="AY39" s="185"/>
    </row>
    <row r="40" spans="1:51" ht="14" x14ac:dyDescent="0.15">
      <c r="A40" s="131" t="str">
        <f>'SEQ Apr 2019'!K26</f>
        <v>Red Energy</v>
      </c>
      <c r="B40" s="132" t="str">
        <f>'SEQ Apr 2019'!L26</f>
        <v>Easy Saver</v>
      </c>
      <c r="C40" s="133">
        <f>IF('SEQ Apr 2019'!BP26=0,91*'SEQ Apr 2019'!M26/100,(91*'SEQ Apr 2019'!M26/100)+'SEQ Apr 2019'!BP26/4)</f>
        <v>126.399</v>
      </c>
      <c r="D40" s="133">
        <f>IF('SEQ Apr 2019'!O26="",$C$27*$C$28*'SEQ Apr 2019'!N26/100,IF($C$27*$C$28&gt;='SEQ Apr 2019'!P26,('SEQ Apr 2019'!P26*'SEQ Apr 2019'!N26/100),($C$27*$C$28*'SEQ Apr 2019'!N26/100)))</f>
        <v>882</v>
      </c>
      <c r="E40" s="133">
        <f>IF(AND('SEQ Apr 2019'!R26&gt;0,'SEQ Apr 2019'!T26&gt;0),IF(($C$27*$C$28&lt;'SEQ Apr 2019'!T26),(0),($C$27*$C$28-'SEQ Apr 2019'!T26)*'SEQ Apr 2019'!U26/100),IF(AND('SEQ Apr 2019'!R26&gt;0,'SEQ Apr 2019'!T26=""),IF(($C$27*$C$28&lt;'SEQ Apr 2019'!R26+'SEQ Apr 2019'!P26),(0),(($C$27*$C$28-('SEQ Apr 2019'!R26+'SEQ Apr 2019'!P26))*'SEQ Apr 2019'!S26/100)),IF(AND('SEQ Apr 2019'!P26&gt;0,'SEQ Apr 2019'!R26=""&gt;0),IF(($C$27*$C$28&lt;'SEQ Apr 2019'!P26),(0),($C$27*$C$28-'SEQ Apr 2019'!P26)*'SEQ Apr 2019'!Q26/100),0)))</f>
        <v>0</v>
      </c>
      <c r="F40" s="134">
        <f>($C$27*$C$29)*'SEQ Apr 2019'!AF26/100</f>
        <v>240</v>
      </c>
      <c r="G40" s="135">
        <f t="shared" si="11"/>
        <v>1248.3989999999999</v>
      </c>
      <c r="H40" s="246">
        <f t="shared" si="12"/>
        <v>4488</v>
      </c>
      <c r="I40" s="247">
        <f t="shared" si="13"/>
        <v>4993.5959999999995</v>
      </c>
      <c r="J40" s="136">
        <f t="shared" si="14"/>
        <v>5492.9556000000002</v>
      </c>
      <c r="K40" s="137">
        <f>'SEQ Apr 2019'!BB26</f>
        <v>0</v>
      </c>
      <c r="L40" s="137">
        <f>'SEQ Apr 2019'!BC26</f>
        <v>0</v>
      </c>
      <c r="M40" s="137">
        <f>'SEQ Apr 2019'!BD26</f>
        <v>10</v>
      </c>
      <c r="N40" s="137">
        <f>'SEQ Apr 2019'!BE26</f>
        <v>0</v>
      </c>
      <c r="O40" s="137" t="str">
        <f t="shared" si="15"/>
        <v>Pay-on-time off bill</v>
      </c>
      <c r="P40" s="137" t="s">
        <v>573</v>
      </c>
      <c r="Q40" s="247">
        <f t="shared" si="16"/>
        <v>4993.5959999999995</v>
      </c>
      <c r="R40" s="247">
        <f t="shared" si="17"/>
        <v>4494.2363999999998</v>
      </c>
      <c r="S40" s="138">
        <f t="shared" si="18"/>
        <v>5492.9556000000002</v>
      </c>
      <c r="T40" s="138">
        <f t="shared" si="19"/>
        <v>4943.6600399999998</v>
      </c>
      <c r="U40" s="160">
        <f>'SEQ Apr 2019'!BL26</f>
        <v>0</v>
      </c>
      <c r="V40" s="161" t="str">
        <f>'SEQ Apr 2019'!BM26</f>
        <v>n</v>
      </c>
      <c r="W40" s="185"/>
      <c r="X40" s="185"/>
      <c r="Y40" s="185"/>
      <c r="Z40" s="185"/>
      <c r="AA40" s="185"/>
      <c r="AB40" s="185"/>
      <c r="AC40" s="185"/>
      <c r="AD40" s="185"/>
      <c r="AE40" s="185"/>
      <c r="AF40" s="185"/>
      <c r="AG40" s="185"/>
      <c r="AH40" s="185"/>
      <c r="AI40" s="185"/>
      <c r="AJ40" s="185"/>
      <c r="AK40" s="185"/>
      <c r="AL40" s="185"/>
      <c r="AM40" s="185"/>
      <c r="AN40" s="185"/>
      <c r="AO40" s="185"/>
      <c r="AP40" s="185"/>
      <c r="AQ40" s="185"/>
      <c r="AR40" s="185"/>
      <c r="AS40" s="185"/>
      <c r="AT40" s="185"/>
      <c r="AU40" s="185"/>
      <c r="AV40" s="185"/>
      <c r="AW40" s="185"/>
      <c r="AX40" s="185"/>
      <c r="AY40" s="185"/>
    </row>
    <row r="41" spans="1:51" ht="14" x14ac:dyDescent="0.15">
      <c r="A41" s="131" t="str">
        <f>'SEQ Apr 2019'!K27</f>
        <v>Simply Energy</v>
      </c>
      <c r="B41" s="132" t="str">
        <f>'SEQ Apr 2019'!L27</f>
        <v>Business Save</v>
      </c>
      <c r="C41" s="133">
        <f>IF('SEQ Apr 2019'!BP27=0,91*'SEQ Apr 2019'!M27/100,(91*'SEQ Apr 2019'!M27/100)+'SEQ Apr 2019'!BP27/4)</f>
        <v>120.1109</v>
      </c>
      <c r="D41" s="133">
        <f>IF('SEQ Apr 2019'!O27="",$C$27*$C$28*'SEQ Apr 2019'!N27/100,IF($C$27*$C$28&gt;='SEQ Apr 2019'!P27,('SEQ Apr 2019'!P27*'SEQ Apr 2019'!N27/100),($C$27*$C$28*'SEQ Apr 2019'!N27/100)))</f>
        <v>884.1</v>
      </c>
      <c r="E41" s="133">
        <f>IF(AND('SEQ Apr 2019'!R27&gt;0,'SEQ Apr 2019'!T27&gt;0),IF(($C$27*$C$28&lt;'SEQ Apr 2019'!T27),(0),($C$27*$C$28-'SEQ Apr 2019'!T27)*'SEQ Apr 2019'!U27/100),IF(AND('SEQ Apr 2019'!R27&gt;0,'SEQ Apr 2019'!T27=""),IF(($C$27*$C$28&lt;'SEQ Apr 2019'!R27+'SEQ Apr 2019'!P27),(0),(($C$27*$C$28-('SEQ Apr 2019'!R27+'SEQ Apr 2019'!P27))*'SEQ Apr 2019'!S27/100)),IF(AND('SEQ Apr 2019'!P27&gt;0,'SEQ Apr 2019'!R27=""&gt;0),IF(($C$27*$C$28&lt;'SEQ Apr 2019'!P27),(0),($C$27*$C$28-'SEQ Apr 2019'!P27)*'SEQ Apr 2019'!Q27/100),0)))</f>
        <v>0</v>
      </c>
      <c r="F41" s="134">
        <f>($C$27*$C$29)*'SEQ Apr 2019'!AF27/100</f>
        <v>310.35000000000002</v>
      </c>
      <c r="G41" s="135">
        <f t="shared" si="11"/>
        <v>1314.5608999999999</v>
      </c>
      <c r="H41" s="246">
        <f t="shared" si="12"/>
        <v>4777.8</v>
      </c>
      <c r="I41" s="247">
        <f t="shared" si="13"/>
        <v>5258.2435999999998</v>
      </c>
      <c r="J41" s="136">
        <f t="shared" si="14"/>
        <v>5784.0679600000003</v>
      </c>
      <c r="K41" s="137">
        <f>'SEQ Apr 2019'!BB27</f>
        <v>0</v>
      </c>
      <c r="L41" s="137">
        <f>'SEQ Apr 2019'!BC27</f>
        <v>10</v>
      </c>
      <c r="M41" s="137">
        <f>'SEQ Apr 2019'!BD27</f>
        <v>0</v>
      </c>
      <c r="N41" s="137">
        <f>'SEQ Apr 2019'!BE27</f>
        <v>0</v>
      </c>
      <c r="O41" s="137" t="str">
        <f t="shared" si="15"/>
        <v>Guaranteed off usage</v>
      </c>
      <c r="P41" s="137" t="s">
        <v>573</v>
      </c>
      <c r="Q41" s="247">
        <f t="shared" si="16"/>
        <v>4780.4636</v>
      </c>
      <c r="R41" s="247">
        <f t="shared" si="17"/>
        <v>4780.4636</v>
      </c>
      <c r="S41" s="138">
        <f t="shared" si="18"/>
        <v>5258.5099600000003</v>
      </c>
      <c r="T41" s="138">
        <f t="shared" si="19"/>
        <v>5258.5099600000003</v>
      </c>
      <c r="U41" s="160">
        <f>'SEQ Apr 2019'!BL27</f>
        <v>0</v>
      </c>
      <c r="V41" s="161" t="str">
        <f>'SEQ Apr 2019'!BM27</f>
        <v>n</v>
      </c>
      <c r="W41" s="185"/>
      <c r="X41" s="185"/>
      <c r="Y41" s="185"/>
      <c r="Z41" s="185"/>
      <c r="AA41" s="185"/>
      <c r="AB41" s="185"/>
      <c r="AC41" s="185"/>
      <c r="AD41" s="185"/>
      <c r="AE41" s="185"/>
      <c r="AF41" s="185"/>
      <c r="AG41" s="185"/>
      <c r="AH41" s="185"/>
      <c r="AI41" s="185"/>
      <c r="AJ41" s="185"/>
      <c r="AK41" s="185"/>
      <c r="AL41" s="185"/>
      <c r="AM41" s="185"/>
      <c r="AN41" s="185"/>
      <c r="AO41" s="185"/>
      <c r="AP41" s="185"/>
      <c r="AQ41" s="185"/>
      <c r="AR41" s="185"/>
      <c r="AS41" s="185"/>
      <c r="AT41" s="185"/>
      <c r="AU41" s="185"/>
      <c r="AV41" s="185"/>
      <c r="AW41" s="185"/>
      <c r="AX41" s="185"/>
      <c r="AY41" s="185"/>
    </row>
    <row r="42" spans="1:51" ht="14" x14ac:dyDescent="0.15">
      <c r="A42" s="131" t="str">
        <f>'SEQ Apr 2019'!K28</f>
        <v>Alinta Energy</v>
      </c>
      <c r="B42" s="132" t="str">
        <f>'SEQ Apr 2019'!L28</f>
        <v>Corporate Saver</v>
      </c>
      <c r="C42" s="133">
        <f>IF('SEQ Apr 2019'!BP28=0,91*'SEQ Apr 2019'!M28/100,(91*'SEQ Apr 2019'!M28/100)+'SEQ Apr 2019'!BP28/4)</f>
        <v>119.84699999999999</v>
      </c>
      <c r="D42" s="133">
        <f>IF('SEQ Apr 2019'!O28="",$C$27*$C$28*'SEQ Apr 2019'!N28/100,IF($C$27*$C$28&gt;='SEQ Apr 2019'!P28,('SEQ Apr 2019'!P28*'SEQ Apr 2019'!N28/100),($C$27*$C$28*'SEQ Apr 2019'!N28/100)))</f>
        <v>942.9</v>
      </c>
      <c r="E42" s="133">
        <f>IF(AND('SEQ Apr 2019'!R28&gt;0,'SEQ Apr 2019'!T28&gt;0),IF(($C$27*$C$28&lt;'SEQ Apr 2019'!T28),(0),($C$27*$C$28-'SEQ Apr 2019'!T28)*'SEQ Apr 2019'!U28/100),IF(AND('SEQ Apr 2019'!R28&gt;0,'SEQ Apr 2019'!T28=""),IF(($C$27*$C$28&lt;'SEQ Apr 2019'!R28+'SEQ Apr 2019'!P28),(0),(($C$27*$C$28-('SEQ Apr 2019'!R28+'SEQ Apr 2019'!P28))*'SEQ Apr 2019'!S28/100)),IF(AND('SEQ Apr 2019'!P28&gt;0,'SEQ Apr 2019'!R28=""&gt;0),IF(($C$27*$C$28&lt;'SEQ Apr 2019'!P28),(0),($C$27*$C$28-'SEQ Apr 2019'!P28)*'SEQ Apr 2019'!Q28/100),0)))</f>
        <v>0</v>
      </c>
      <c r="F42" s="134">
        <f>($C$27*$C$29)*'SEQ Apr 2019'!AF28/100</f>
        <v>251.40000000000003</v>
      </c>
      <c r="G42" s="135">
        <f t="shared" si="11"/>
        <v>1314.1470000000002</v>
      </c>
      <c r="H42" s="246">
        <f t="shared" si="12"/>
        <v>4777.2000000000007</v>
      </c>
      <c r="I42" s="247">
        <f t="shared" si="13"/>
        <v>5256.5880000000006</v>
      </c>
      <c r="J42" s="136">
        <f t="shared" si="14"/>
        <v>5782.2468000000008</v>
      </c>
      <c r="K42" s="137">
        <f>'SEQ Apr 2019'!BB28</f>
        <v>0</v>
      </c>
      <c r="L42" s="137">
        <f>'SEQ Apr 2019'!BC28</f>
        <v>20</v>
      </c>
      <c r="M42" s="137">
        <f>'SEQ Apr 2019'!BD28</f>
        <v>0</v>
      </c>
      <c r="N42" s="137">
        <f>'SEQ Apr 2019'!BE28</f>
        <v>0</v>
      </c>
      <c r="O42" s="137" t="str">
        <f t="shared" si="15"/>
        <v>Guaranteed off usage</v>
      </c>
      <c r="P42" s="137" t="s">
        <v>573</v>
      </c>
      <c r="Q42" s="247">
        <f t="shared" si="16"/>
        <v>4301.1480000000001</v>
      </c>
      <c r="R42" s="247">
        <f t="shared" si="17"/>
        <v>4301.1480000000001</v>
      </c>
      <c r="S42" s="138">
        <f t="shared" si="18"/>
        <v>4731.2628000000004</v>
      </c>
      <c r="T42" s="138">
        <f t="shared" si="19"/>
        <v>4731.2628000000004</v>
      </c>
      <c r="U42" s="160">
        <f>'SEQ Apr 2019'!BL28</f>
        <v>0</v>
      </c>
      <c r="V42" s="161" t="str">
        <f>'SEQ Apr 2019'!BM28</f>
        <v>n</v>
      </c>
      <c r="W42" s="185"/>
      <c r="X42" s="185"/>
      <c r="Y42" s="185"/>
      <c r="Z42" s="185"/>
      <c r="AA42" s="185"/>
      <c r="AB42" s="185"/>
      <c r="AC42" s="185"/>
      <c r="AD42" s="185"/>
      <c r="AE42" s="185"/>
      <c r="AF42" s="185"/>
      <c r="AG42" s="185"/>
      <c r="AH42" s="185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  <c r="AU42" s="185"/>
      <c r="AV42" s="185"/>
      <c r="AW42" s="185"/>
      <c r="AX42" s="185"/>
      <c r="AY42" s="185"/>
    </row>
    <row r="43" spans="1:51" ht="14" x14ac:dyDescent="0.15">
      <c r="A43" s="131" t="str">
        <f>'SEQ Apr 2019'!K29</f>
        <v>Q Energy</v>
      </c>
      <c r="B43" s="132" t="str">
        <f>'SEQ Apr 2019'!L29</f>
        <v>Biz Saver</v>
      </c>
      <c r="C43" s="133">
        <f>IF('SEQ Apr 2019'!BP29=0,91*'SEQ Apr 2019'!M29/100,(91*'SEQ Apr 2019'!M29/100)+'SEQ Apr 2019'!BP29/4)</f>
        <v>117.39</v>
      </c>
      <c r="D43" s="133">
        <f>IF('SEQ Apr 2019'!O29="",$C$27*$C$28*'SEQ Apr 2019'!N29/100,IF($C$27*$C$28&gt;='SEQ Apr 2019'!P29,('SEQ Apr 2019'!P29*'SEQ Apr 2019'!N29/100),($C$27*$C$28*'SEQ Apr 2019'!N29/100)))</f>
        <v>753.375</v>
      </c>
      <c r="E43" s="133">
        <f>IF(AND('SEQ Apr 2019'!R29&gt;0,'SEQ Apr 2019'!T29&gt;0),IF(($C$27*$C$28&lt;'SEQ Apr 2019'!T29),(0),($C$27*$C$28-'SEQ Apr 2019'!T29)*'SEQ Apr 2019'!U29/100),IF(AND('SEQ Apr 2019'!R29&gt;0,'SEQ Apr 2019'!T29=""),IF(($C$27*$C$28&lt;'SEQ Apr 2019'!R29+'SEQ Apr 2019'!P29),(0),(($C$27*$C$28-('SEQ Apr 2019'!R29+'SEQ Apr 2019'!P29))*'SEQ Apr 2019'!S29/100)),IF(AND('SEQ Apr 2019'!P29&gt;0,'SEQ Apr 2019'!R29=""&gt;0),IF(($C$27*$C$28&lt;'SEQ Apr 2019'!P29),(0),($C$27*$C$28-'SEQ Apr 2019'!P29)*'SEQ Apr 2019'!Q29/100),0)))</f>
        <v>0</v>
      </c>
      <c r="F43" s="134">
        <f>($C$27*$C$29)*'SEQ Apr 2019'!AF29/100</f>
        <v>165.375</v>
      </c>
      <c r="G43" s="135">
        <f t="shared" si="11"/>
        <v>1036.1399999999999</v>
      </c>
      <c r="H43" s="246">
        <f t="shared" si="12"/>
        <v>3674.9999999999995</v>
      </c>
      <c r="I43" s="247">
        <f t="shared" si="13"/>
        <v>4144.5599999999995</v>
      </c>
      <c r="J43" s="136">
        <f t="shared" si="14"/>
        <v>4559.0159999999996</v>
      </c>
      <c r="K43" s="137">
        <f>'SEQ Apr 2019'!BB29</f>
        <v>0</v>
      </c>
      <c r="L43" s="137">
        <f>'SEQ Apr 2019'!BC29</f>
        <v>0</v>
      </c>
      <c r="M43" s="137">
        <f>'SEQ Apr 2019'!BD29</f>
        <v>0</v>
      </c>
      <c r="N43" s="137">
        <f>'SEQ Apr 2019'!BE29</f>
        <v>0</v>
      </c>
      <c r="O43" s="137" t="str">
        <f t="shared" si="15"/>
        <v>No discount</v>
      </c>
      <c r="P43" s="137" t="s">
        <v>573</v>
      </c>
      <c r="Q43" s="247">
        <f t="shared" si="16"/>
        <v>4144.5599999999995</v>
      </c>
      <c r="R43" s="247">
        <f t="shared" si="17"/>
        <v>4144.5599999999995</v>
      </c>
      <c r="S43" s="138">
        <f t="shared" si="18"/>
        <v>4559.0159999999996</v>
      </c>
      <c r="T43" s="138">
        <f t="shared" si="19"/>
        <v>4559.0159999999996</v>
      </c>
      <c r="U43" s="160">
        <f>'SEQ Apr 2019'!BL29</f>
        <v>0</v>
      </c>
      <c r="V43" s="161" t="str">
        <f>'SEQ Apr 2019'!BM29</f>
        <v>n</v>
      </c>
      <c r="W43" s="185"/>
      <c r="X43" s="185"/>
      <c r="Y43" s="185"/>
      <c r="Z43" s="185"/>
      <c r="AA43" s="185"/>
      <c r="AB43" s="185"/>
      <c r="AC43" s="185"/>
      <c r="AD43" s="185"/>
      <c r="AE43" s="185"/>
      <c r="AF43" s="185"/>
      <c r="AG43" s="185"/>
      <c r="AH43" s="185"/>
      <c r="AI43" s="185"/>
      <c r="AJ43" s="185"/>
      <c r="AK43" s="185"/>
      <c r="AL43" s="185"/>
      <c r="AM43" s="185"/>
      <c r="AN43" s="185"/>
      <c r="AO43" s="185"/>
      <c r="AP43" s="185"/>
      <c r="AQ43" s="185"/>
      <c r="AR43" s="185"/>
      <c r="AS43" s="185"/>
      <c r="AT43" s="185"/>
      <c r="AU43" s="185"/>
      <c r="AV43" s="185"/>
      <c r="AW43" s="185"/>
      <c r="AX43" s="185"/>
      <c r="AY43" s="185"/>
    </row>
    <row r="44" spans="1:51" ht="14" x14ac:dyDescent="0.15">
      <c r="A44" s="131" t="str">
        <f>'SEQ Apr 2019'!K30</f>
        <v>1st Energy</v>
      </c>
      <c r="B44" s="132" t="str">
        <f>'SEQ Apr 2019'!L30</f>
        <v>1st Saver</v>
      </c>
      <c r="C44" s="133">
        <f>IF('SEQ Apr 2019'!BP30=0,91*'SEQ Apr 2019'!M30/100,(91*'SEQ Apr 2019'!M30/100)+'SEQ Apr 2019'!BP30/4)</f>
        <v>108.29</v>
      </c>
      <c r="D44" s="133">
        <f>IF('SEQ Apr 2019'!O30="",$C$27*$C$28*'SEQ Apr 2019'!N30/100,IF($C$27*$C$28&gt;='SEQ Apr 2019'!P30,('SEQ Apr 2019'!P30*'SEQ Apr 2019'!N30/100),($C$27*$C$28*'SEQ Apr 2019'!N30/100)))</f>
        <v>948.5</v>
      </c>
      <c r="E44" s="133">
        <f>IF(AND('SEQ Apr 2019'!R30&gt;0,'SEQ Apr 2019'!T30&gt;0),IF(($C$27*$C$28&lt;'SEQ Apr 2019'!T30),(0),($C$27*$C$28-'SEQ Apr 2019'!T30)*'SEQ Apr 2019'!U30/100),IF(AND('SEQ Apr 2019'!R30&gt;0,'SEQ Apr 2019'!T30=""),IF(($C$27*$C$28&lt;'SEQ Apr 2019'!R30+'SEQ Apr 2019'!P30),(0),(($C$27*$C$28-('SEQ Apr 2019'!R30+'SEQ Apr 2019'!P30))*'SEQ Apr 2019'!S30/100)),IF(AND('SEQ Apr 2019'!P30&gt;0,'SEQ Apr 2019'!R30=""&gt;0),IF(($C$27*$C$28&lt;'SEQ Apr 2019'!P30),(0),($C$27*$C$28-'SEQ Apr 2019'!P30)*'SEQ Apr 2019'!Q30/100),0)))</f>
        <v>0</v>
      </c>
      <c r="F44" s="134">
        <f>($C$27*$C$29)*'SEQ Apr 2019'!AF30/100</f>
        <v>345</v>
      </c>
      <c r="G44" s="135">
        <f t="shared" si="11"/>
        <v>1401.79</v>
      </c>
      <c r="H44" s="246">
        <f t="shared" si="12"/>
        <v>5174</v>
      </c>
      <c r="I44" s="247">
        <f t="shared" si="13"/>
        <v>5607.16</v>
      </c>
      <c r="J44" s="136">
        <f t="shared" si="14"/>
        <v>6167.8760000000002</v>
      </c>
      <c r="K44" s="137">
        <f>'SEQ Apr 2019'!BB30</f>
        <v>0</v>
      </c>
      <c r="L44" s="137">
        <f>'SEQ Apr 2019'!BC30</f>
        <v>0</v>
      </c>
      <c r="M44" s="137">
        <f>'SEQ Apr 2019'!BD30</f>
        <v>0</v>
      </c>
      <c r="N44" s="137">
        <f>'SEQ Apr 2019'!BE30</f>
        <v>15</v>
      </c>
      <c r="O44" s="137" t="str">
        <f t="shared" si="15"/>
        <v>Pay-on-time off usage</v>
      </c>
      <c r="P44" s="137" t="s">
        <v>573</v>
      </c>
      <c r="Q44" s="247">
        <f t="shared" si="16"/>
        <v>5607.16</v>
      </c>
      <c r="R44" s="247">
        <f t="shared" si="17"/>
        <v>4831.0599999999995</v>
      </c>
      <c r="S44" s="138">
        <f t="shared" si="18"/>
        <v>6167.8760000000002</v>
      </c>
      <c r="T44" s="138">
        <f t="shared" si="19"/>
        <v>5314.1660000000002</v>
      </c>
      <c r="U44" s="160">
        <f>'SEQ Apr 2019'!BL30</f>
        <v>0</v>
      </c>
      <c r="V44" s="161">
        <f>'SEQ Apr 2019'!BM30</f>
        <v>0</v>
      </c>
      <c r="W44" s="185"/>
      <c r="X44" s="185"/>
      <c r="Y44" s="185"/>
      <c r="Z44" s="185"/>
      <c r="AA44" s="185"/>
      <c r="AB44" s="185"/>
      <c r="AC44" s="185"/>
      <c r="AD44" s="185"/>
      <c r="AE44" s="185"/>
      <c r="AF44" s="185"/>
      <c r="AG44" s="185"/>
      <c r="AH44" s="185"/>
      <c r="AI44" s="185"/>
      <c r="AJ44" s="185"/>
      <c r="AK44" s="185"/>
      <c r="AL44" s="185"/>
      <c r="AM44" s="185"/>
      <c r="AN44" s="185"/>
      <c r="AO44" s="185"/>
      <c r="AP44" s="185"/>
      <c r="AQ44" s="185"/>
      <c r="AR44" s="185"/>
      <c r="AS44" s="185"/>
      <c r="AT44" s="185"/>
      <c r="AU44" s="185"/>
      <c r="AV44" s="185"/>
      <c r="AW44" s="185"/>
      <c r="AX44" s="185"/>
      <c r="AY44" s="185"/>
    </row>
    <row r="45" spans="1:51" ht="14" x14ac:dyDescent="0.15">
      <c r="A45" s="131" t="str">
        <f>'SEQ Apr 2019'!K31</f>
        <v>Power Club</v>
      </c>
      <c r="B45" s="132" t="str">
        <f>'SEQ Apr 2019'!L31</f>
        <v>Powerbank Business</v>
      </c>
      <c r="C45" s="133">
        <f>IF('SEQ Apr 2019'!BP31=0,91*'SEQ Apr 2019'!M31/100,(91*'SEQ Apr 2019'!M31/100)+'SEQ Apr 2019'!BP31/4)</f>
        <v>112.06719999999999</v>
      </c>
      <c r="D45" s="133">
        <f>IF('SEQ Apr 2019'!O31="",$C$27*$C$28*'SEQ Apr 2019'!N31/100,IF($C$27*$C$28&gt;='SEQ Apr 2019'!P31,('SEQ Apr 2019'!P31*'SEQ Apr 2019'!N31/100),($C$27*$C$28*'SEQ Apr 2019'!N31/100)))</f>
        <v>698.25</v>
      </c>
      <c r="E45" s="133">
        <f>IF(AND('SEQ Apr 2019'!R31&gt;0,'SEQ Apr 2019'!T31&gt;0),IF(($C$27*$C$28&lt;'SEQ Apr 2019'!T31),(0),($C$27*$C$28-'SEQ Apr 2019'!T31)*'SEQ Apr 2019'!U31/100),IF(AND('SEQ Apr 2019'!R31&gt;0,'SEQ Apr 2019'!T31=""),IF(($C$27*$C$28&lt;'SEQ Apr 2019'!R31+'SEQ Apr 2019'!P31),(0),(($C$27*$C$28-('SEQ Apr 2019'!R31+'SEQ Apr 2019'!P31))*'SEQ Apr 2019'!S31/100)),IF(AND('SEQ Apr 2019'!P31&gt;0,'SEQ Apr 2019'!R31=""&gt;0),IF(($C$27*$C$28&lt;'SEQ Apr 2019'!P31),(0),($C$27*$C$28-'SEQ Apr 2019'!P31)*'SEQ Apr 2019'!Q31/100),0)))</f>
        <v>0</v>
      </c>
      <c r="F45" s="134">
        <f>($C$27*$C$29)*'SEQ Apr 2019'!AF31/100</f>
        <v>267.3</v>
      </c>
      <c r="G45" s="135">
        <f t="shared" ref="G45:G46" si="20">SUM(C45:F45)</f>
        <v>1077.6171999999999</v>
      </c>
      <c r="H45" s="246">
        <f t="shared" si="12"/>
        <v>3862.2</v>
      </c>
      <c r="I45" s="247">
        <f t="shared" ref="I45:I46" si="21">G45*4</f>
        <v>4310.4687999999996</v>
      </c>
      <c r="J45" s="136">
        <f t="shared" si="14"/>
        <v>4741.5156800000004</v>
      </c>
      <c r="K45" s="137">
        <f>'SEQ Apr 2019'!BB31</f>
        <v>0</v>
      </c>
      <c r="L45" s="137">
        <f>'SEQ Apr 2019'!BC31</f>
        <v>0</v>
      </c>
      <c r="M45" s="137">
        <f>'SEQ Apr 2019'!BD31</f>
        <v>0</v>
      </c>
      <c r="N45" s="137">
        <f>'SEQ Apr 2019'!BE31</f>
        <v>0</v>
      </c>
      <c r="O45" s="137" t="str">
        <f t="shared" si="15"/>
        <v>No discount</v>
      </c>
      <c r="P45" s="137" t="s">
        <v>573</v>
      </c>
      <c r="Q45" s="247">
        <f t="shared" si="16"/>
        <v>4310.4687999999996</v>
      </c>
      <c r="R45" s="247">
        <f t="shared" si="17"/>
        <v>4310.4687999999996</v>
      </c>
      <c r="S45" s="138">
        <f t="shared" si="18"/>
        <v>4741.5156800000004</v>
      </c>
      <c r="T45" s="138">
        <f t="shared" si="19"/>
        <v>4741.5156800000004</v>
      </c>
      <c r="U45" s="160">
        <f>'SEQ Apr 2019'!BL31</f>
        <v>0</v>
      </c>
      <c r="V45" s="161">
        <f>'SEQ Apr 2019'!BM31</f>
        <v>0</v>
      </c>
      <c r="W45" s="185"/>
      <c r="X45" s="185"/>
      <c r="Y45" s="185"/>
      <c r="Z45" s="185"/>
      <c r="AA45" s="185"/>
      <c r="AB45" s="185"/>
      <c r="AC45" s="185"/>
      <c r="AD45" s="185"/>
      <c r="AE45" s="185"/>
      <c r="AF45" s="185"/>
      <c r="AG45" s="185"/>
      <c r="AH45" s="185"/>
      <c r="AI45" s="185"/>
      <c r="AJ45" s="185"/>
      <c r="AK45" s="185"/>
      <c r="AL45" s="185"/>
      <c r="AM45" s="185"/>
      <c r="AN45" s="185"/>
      <c r="AO45" s="185"/>
      <c r="AP45" s="185"/>
      <c r="AQ45" s="185"/>
      <c r="AR45" s="185"/>
      <c r="AS45" s="185"/>
      <c r="AT45" s="185"/>
      <c r="AU45" s="185"/>
      <c r="AV45" s="185"/>
      <c r="AW45" s="185"/>
      <c r="AX45" s="185"/>
      <c r="AY45" s="185"/>
    </row>
    <row r="46" spans="1:51" ht="14" x14ac:dyDescent="0.15">
      <c r="A46" s="131" t="str">
        <f>'SEQ Apr 2019'!K32</f>
        <v>Next Business Energy</v>
      </c>
      <c r="B46" s="132" t="str">
        <f>'SEQ Apr 2019'!L32</f>
        <v>Pay on time</v>
      </c>
      <c r="C46" s="133">
        <f>IF('SEQ Apr 2019'!BP32=0,91*'SEQ Apr 2019'!M32/100,(91*'SEQ Apr 2019'!M32/100)+'SEQ Apr 2019'!BP32/4)</f>
        <v>118.3</v>
      </c>
      <c r="D46" s="133">
        <f>IF('SEQ Apr 2019'!O32="",$C$27*$C$28*'SEQ Apr 2019'!N32/100,IF($C$27*$C$28&gt;='SEQ Apr 2019'!P32,('SEQ Apr 2019'!P32*'SEQ Apr 2019'!N32/100),($C$27*$C$28*'SEQ Apr 2019'!N32/100)))</f>
        <v>600</v>
      </c>
      <c r="E46" s="133">
        <f>IF(AND('SEQ Apr 2019'!R32&gt;0,'SEQ Apr 2019'!T32&gt;0),IF(($C$27*$C$28&lt;'SEQ Apr 2019'!T32),(0),($C$27*$C$28-'SEQ Apr 2019'!T32)*'SEQ Apr 2019'!U32/100),IF(AND('SEQ Apr 2019'!R32&gt;0,'SEQ Apr 2019'!T32=""),IF(($C$27*$C$28&lt;'SEQ Apr 2019'!R32+'SEQ Apr 2019'!P32),(0),(($C$27*$C$28-('SEQ Apr 2019'!R32+'SEQ Apr 2019'!P32))*'SEQ Apr 2019'!S32/100)),IF(AND('SEQ Apr 2019'!P32&gt;0,'SEQ Apr 2019'!R32=""&gt;0),IF(($C$27*$C$28&lt;'SEQ Apr 2019'!P32),(0),($C$27*$C$28-'SEQ Apr 2019'!P32)*'SEQ Apr 2019'!Q32/100),0)))</f>
        <v>225</v>
      </c>
      <c r="F46" s="134">
        <f>($C$27*$C$29)*'SEQ Apr 2019'!AF32/100</f>
        <v>360</v>
      </c>
      <c r="G46" s="135">
        <f t="shared" si="20"/>
        <v>1303.3</v>
      </c>
      <c r="H46" s="246">
        <f t="shared" si="12"/>
        <v>4740</v>
      </c>
      <c r="I46" s="247">
        <f t="shared" si="21"/>
        <v>5213.2</v>
      </c>
      <c r="J46" s="136">
        <f t="shared" si="14"/>
        <v>5734.52</v>
      </c>
      <c r="K46" s="137">
        <f>'SEQ Apr 2019'!BB32</f>
        <v>0</v>
      </c>
      <c r="L46" s="137">
        <f>'SEQ Apr 2019'!BC32</f>
        <v>0</v>
      </c>
      <c r="M46" s="137">
        <f>'SEQ Apr 2019'!BD32</f>
        <v>7</v>
      </c>
      <c r="N46" s="137">
        <f>'SEQ Apr 2019'!BE32</f>
        <v>0</v>
      </c>
      <c r="O46" s="137" t="str">
        <f t="shared" si="15"/>
        <v>Pay-on-time off bill</v>
      </c>
      <c r="P46" s="137" t="s">
        <v>573</v>
      </c>
      <c r="Q46" s="251">
        <f t="shared" ref="Q46:Q47" si="22">IF(AND(O46="Guaranteed off bill",P46="Inclusive"),((I46*1.1)-((I46*1.1)*K46/100))/1.1,IF(AND(O46="Guaranteed off usage",P46="Inclusive"),((I46*1.1)-((H46*1.1)*L46/100))/1.1,IF(AND(O46="Guaranteed off bill",P46="Exclusive"),I46-(I46*K46/100),IF(AND(O46="Guaranteed off usage",P46="Exclusive"),I46-(H46*L46/100),IF(P46="Inclusive",((I46*1.1))/1.1,I46)))))</f>
        <v>5213.2</v>
      </c>
      <c r="R46" s="247">
        <f t="shared" ref="R46:R47" si="23">IF(AND(O46="Pay-on-time off bill",P46="Inclusive"),((Q46*1.1)-((Q46*1.1)*M46/100))/1.1,IF(AND(O46="Pay-on-time off usage",P46="Inclusive"),((Q46*1.1)-((H46*1.1)*N46/100))/1.1,IF(AND(O46="Pay-on-time off bill",P46="Exclusive"),Q46-(Q46*M46/100),IF(AND(O46="Pay-on-time off usage",P46="Exclusive"),Q46-(H46*N46/100),IF(P46="Inclusive",((Q46*1.1))/1.1,Q46)))))</f>
        <v>4848.2759999999998</v>
      </c>
      <c r="S46" s="138">
        <f t="shared" si="18"/>
        <v>5734.52</v>
      </c>
      <c r="T46" s="138">
        <f t="shared" si="19"/>
        <v>5333.1036000000004</v>
      </c>
      <c r="U46" s="160">
        <f>'SEQ Apr 2019'!BL32</f>
        <v>24</v>
      </c>
      <c r="V46" s="161" t="str">
        <f>'SEQ Apr 2019'!BM32</f>
        <v>n</v>
      </c>
      <c r="W46" s="185"/>
      <c r="X46" s="185"/>
      <c r="Y46" s="185"/>
      <c r="Z46" s="185"/>
      <c r="AA46" s="185"/>
      <c r="AB46" s="185"/>
      <c r="AC46" s="185"/>
      <c r="AD46" s="185"/>
      <c r="AE46" s="185"/>
      <c r="AF46" s="185"/>
      <c r="AG46" s="185"/>
      <c r="AH46" s="185"/>
      <c r="AI46" s="185"/>
      <c r="AJ46" s="185"/>
      <c r="AK46" s="185"/>
      <c r="AL46" s="185"/>
      <c r="AM46" s="185"/>
      <c r="AN46" s="185"/>
      <c r="AO46" s="185"/>
      <c r="AP46" s="185"/>
      <c r="AQ46" s="185"/>
      <c r="AR46" s="185"/>
      <c r="AS46" s="185"/>
      <c r="AT46" s="185"/>
      <c r="AU46" s="185"/>
      <c r="AV46" s="185"/>
      <c r="AW46" s="185"/>
      <c r="AX46" s="185"/>
      <c r="AY46" s="185"/>
    </row>
    <row r="47" spans="1:51" ht="15" thickBot="1" x14ac:dyDescent="0.2">
      <c r="A47" s="148" t="str">
        <f>'SEQ Apr 2019'!K33</f>
        <v>Amaysim</v>
      </c>
      <c r="B47" s="149" t="str">
        <f>'SEQ Apr 2019'!L33</f>
        <v>Business as you go</v>
      </c>
      <c r="C47" s="166">
        <f>IF('SEQ Apr 2019'!BP33=0,91*'SEQ Apr 2019'!M33/100,(91*'SEQ Apr 2019'!M33/100)+'SEQ Apr 2019'!BP33/4)</f>
        <v>120.31110000000001</v>
      </c>
      <c r="D47" s="166">
        <f>IF('SEQ Apr 2019'!O33="",$C$27*$C$28*'SEQ Apr 2019'!N33/100,IF($C$27*$C$28&gt;='SEQ Apr 2019'!P33,('SEQ Apr 2019'!P33*'SEQ Apr 2019'!N33/100),($C$27*$C$28*'SEQ Apr 2019'!N33/100)))</f>
        <v>862.4</v>
      </c>
      <c r="E47" s="166">
        <f>IF(AND('SEQ Apr 2019'!R33&gt;0,'SEQ Apr 2019'!T33&gt;0),IF(($C$27*$C$28&lt;'SEQ Apr 2019'!T33),(0),($C$27*$C$28-'SEQ Apr 2019'!T33)*'SEQ Apr 2019'!U33/100),IF(AND('SEQ Apr 2019'!R33&gt;0,'SEQ Apr 2019'!T33=""),IF(($C$27*$C$28&lt;'SEQ Apr 2019'!R33+'SEQ Apr 2019'!P33),(0),(($C$27*$C$28-('SEQ Apr 2019'!R33+'SEQ Apr 2019'!P33))*'SEQ Apr 2019'!S33/100)),IF(AND('SEQ Apr 2019'!P33&gt;0,'SEQ Apr 2019'!R33=""&gt;0),IF(($C$27*$C$28&lt;'SEQ Apr 2019'!P33),(0),($C$27*$C$28-'SEQ Apr 2019'!P33)*'SEQ Apr 2019'!Q33/100),0)))</f>
        <v>0</v>
      </c>
      <c r="F47" s="150">
        <f>($C$27*$C$29)*'SEQ Apr 2019'!AF33/100</f>
        <v>310.5</v>
      </c>
      <c r="G47" s="151">
        <f t="shared" si="11"/>
        <v>1293.2111</v>
      </c>
      <c r="H47" s="248">
        <f t="shared" si="12"/>
        <v>4691.6000000000004</v>
      </c>
      <c r="I47" s="249">
        <f t="shared" si="13"/>
        <v>5172.8444</v>
      </c>
      <c r="J47" s="168">
        <f t="shared" si="14"/>
        <v>5690.1288400000003</v>
      </c>
      <c r="K47" s="153">
        <f>'SEQ Apr 2019'!BB33</f>
        <v>0</v>
      </c>
      <c r="L47" s="154">
        <f>'SEQ Apr 2019'!BC33</f>
        <v>0</v>
      </c>
      <c r="M47" s="154">
        <f>'SEQ Apr 2019'!BD33</f>
        <v>0</v>
      </c>
      <c r="N47" s="154">
        <f>'SEQ Apr 2019'!BE33</f>
        <v>0</v>
      </c>
      <c r="O47" s="153" t="str">
        <f t="shared" si="15"/>
        <v>No discount</v>
      </c>
      <c r="P47" s="153" t="s">
        <v>573</v>
      </c>
      <c r="Q47" s="250">
        <f t="shared" si="22"/>
        <v>5172.8444</v>
      </c>
      <c r="R47" s="249">
        <f t="shared" si="23"/>
        <v>5172.8444</v>
      </c>
      <c r="S47" s="169">
        <f t="shared" si="18"/>
        <v>5690.1288400000003</v>
      </c>
      <c r="T47" s="169">
        <f t="shared" si="19"/>
        <v>5690.1288400000003</v>
      </c>
      <c r="U47" s="164">
        <f>'SEQ Apr 2019'!BL33</f>
        <v>0</v>
      </c>
      <c r="V47" s="165" t="str">
        <f>'SEQ Apr 2019'!BM33</f>
        <v>n</v>
      </c>
      <c r="W47" s="185"/>
      <c r="X47" s="185"/>
      <c r="Y47" s="185"/>
      <c r="Z47" s="185"/>
      <c r="AA47" s="185"/>
      <c r="AB47" s="185"/>
      <c r="AC47" s="185"/>
      <c r="AD47" s="185"/>
      <c r="AE47" s="185"/>
      <c r="AF47" s="185"/>
      <c r="AG47" s="185"/>
      <c r="AH47" s="185"/>
      <c r="AI47" s="185"/>
      <c r="AJ47" s="185"/>
      <c r="AK47" s="185"/>
      <c r="AL47" s="185"/>
      <c r="AM47" s="185"/>
      <c r="AN47" s="185"/>
      <c r="AO47" s="185"/>
      <c r="AP47" s="185"/>
      <c r="AQ47" s="185"/>
      <c r="AR47" s="185"/>
      <c r="AS47" s="185"/>
      <c r="AT47" s="185"/>
      <c r="AU47" s="185"/>
      <c r="AV47" s="185"/>
      <c r="AW47" s="185"/>
      <c r="AX47" s="185"/>
      <c r="AY47" s="185"/>
    </row>
    <row r="48" spans="1:51" ht="14" x14ac:dyDescent="0.15">
      <c r="W48" s="185"/>
      <c r="X48" s="185"/>
      <c r="Y48" s="185"/>
      <c r="Z48" s="185"/>
      <c r="AA48" s="185"/>
      <c r="AB48" s="185"/>
      <c r="AC48" s="185"/>
      <c r="AD48" s="185"/>
      <c r="AE48" s="185"/>
      <c r="AF48" s="185"/>
      <c r="AG48" s="185"/>
      <c r="AH48" s="185"/>
      <c r="AI48" s="185"/>
      <c r="AJ48" s="185"/>
      <c r="AK48" s="185"/>
      <c r="AL48" s="185"/>
      <c r="AM48" s="185"/>
      <c r="AN48" s="185"/>
      <c r="AO48" s="185"/>
      <c r="AP48" s="185"/>
      <c r="AQ48" s="185"/>
      <c r="AR48" s="185"/>
      <c r="AS48" s="185"/>
      <c r="AT48" s="185"/>
      <c r="AU48" s="185"/>
      <c r="AV48" s="185"/>
      <c r="AW48" s="185"/>
      <c r="AX48" s="185"/>
      <c r="AY48" s="185"/>
    </row>
    <row r="49" spans="1:51" ht="15" thickBot="1" x14ac:dyDescent="0.2"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</row>
    <row r="50" spans="1:51" ht="14" x14ac:dyDescent="0.15">
      <c r="A50" s="72" t="s">
        <v>220</v>
      </c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3"/>
      <c r="S50" s="73"/>
      <c r="T50" s="73"/>
      <c r="U50" s="73"/>
      <c r="V50" s="74"/>
      <c r="W50" s="185"/>
      <c r="X50" s="185"/>
      <c r="Y50" s="185"/>
      <c r="Z50" s="185"/>
      <c r="AA50" s="185"/>
      <c r="AB50" s="185"/>
      <c r="AC50" s="185"/>
      <c r="AD50" s="185"/>
      <c r="AE50" s="185"/>
      <c r="AF50" s="185"/>
      <c r="AG50" s="185"/>
      <c r="AH50" s="185"/>
      <c r="AI50" s="185"/>
      <c r="AJ50" s="185"/>
      <c r="AK50" s="185"/>
      <c r="AL50" s="185"/>
      <c r="AM50" s="185"/>
      <c r="AN50" s="185"/>
      <c r="AO50" s="185"/>
      <c r="AP50" s="185"/>
      <c r="AQ50" s="185"/>
      <c r="AR50" s="185"/>
      <c r="AS50" s="185"/>
      <c r="AT50" s="185"/>
      <c r="AU50" s="185"/>
      <c r="AV50" s="185"/>
      <c r="AW50" s="185"/>
      <c r="AX50" s="185"/>
      <c r="AY50" s="185"/>
    </row>
    <row r="51" spans="1:51" ht="14" x14ac:dyDescent="0.15">
      <c r="A51" s="75" t="s">
        <v>198</v>
      </c>
      <c r="B51" s="47"/>
      <c r="C51" s="91">
        <v>5000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76"/>
      <c r="W51" s="185"/>
      <c r="X51" s="185"/>
      <c r="Y51" s="185"/>
      <c r="Z51" s="185"/>
      <c r="AA51" s="185"/>
      <c r="AB51" s="185"/>
      <c r="AC51" s="185"/>
      <c r="AD51" s="185"/>
      <c r="AE51" s="185"/>
      <c r="AF51" s="185"/>
      <c r="AG51" s="185"/>
      <c r="AH51" s="185"/>
      <c r="AI51" s="185"/>
      <c r="AJ51" s="185"/>
      <c r="AK51" s="185"/>
      <c r="AL51" s="185"/>
      <c r="AM51" s="185"/>
      <c r="AN51" s="185"/>
      <c r="AO51" s="185"/>
      <c r="AP51" s="185"/>
      <c r="AQ51" s="185"/>
      <c r="AR51" s="185"/>
      <c r="AS51" s="185"/>
      <c r="AT51" s="185"/>
      <c r="AU51" s="185"/>
      <c r="AV51" s="185"/>
      <c r="AW51" s="185"/>
      <c r="AX51" s="185"/>
      <c r="AY51" s="185"/>
    </row>
    <row r="52" spans="1:51" ht="14" x14ac:dyDescent="0.15">
      <c r="A52" s="75" t="s">
        <v>266</v>
      </c>
      <c r="B52" s="47"/>
      <c r="C52" s="92">
        <v>0.7</v>
      </c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76"/>
      <c r="W52" s="185"/>
      <c r="X52" s="185"/>
      <c r="Y52" s="185"/>
      <c r="Z52" s="185"/>
      <c r="AA52" s="185"/>
      <c r="AB52" s="185"/>
      <c r="AC52" s="185"/>
      <c r="AD52" s="185"/>
      <c r="AE52" s="185"/>
      <c r="AF52" s="185"/>
      <c r="AG52" s="185"/>
      <c r="AH52" s="185"/>
      <c r="AI52" s="185"/>
      <c r="AJ52" s="185"/>
      <c r="AK52" s="185"/>
      <c r="AL52" s="185"/>
      <c r="AM52" s="185"/>
      <c r="AN52" s="185"/>
      <c r="AO52" s="185"/>
      <c r="AP52" s="185"/>
      <c r="AQ52" s="185"/>
      <c r="AR52" s="185"/>
      <c r="AS52" s="185"/>
      <c r="AT52" s="185"/>
      <c r="AU52" s="185"/>
      <c r="AV52" s="185"/>
      <c r="AW52" s="185"/>
      <c r="AX52" s="185"/>
      <c r="AY52" s="185"/>
    </row>
    <row r="53" spans="1:51" ht="14" x14ac:dyDescent="0.15">
      <c r="A53" s="75" t="s">
        <v>218</v>
      </c>
      <c r="B53" s="47"/>
      <c r="C53" s="92">
        <v>0.3</v>
      </c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76"/>
      <c r="W53" s="185"/>
      <c r="X53" s="185"/>
      <c r="Y53" s="185"/>
      <c r="Z53" s="185"/>
      <c r="AA53" s="185"/>
      <c r="AB53" s="185"/>
      <c r="AC53" s="185"/>
      <c r="AD53" s="185"/>
      <c r="AE53" s="185"/>
      <c r="AF53" s="185"/>
      <c r="AG53" s="185"/>
      <c r="AH53" s="185"/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  <c r="AU53" s="185"/>
      <c r="AV53" s="185"/>
      <c r="AW53" s="185"/>
      <c r="AX53" s="185"/>
      <c r="AY53" s="185"/>
    </row>
    <row r="54" spans="1:51" ht="14" x14ac:dyDescent="0.15">
      <c r="A54" s="75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76"/>
      <c r="W54" s="185"/>
      <c r="X54" s="185"/>
      <c r="Y54" s="185"/>
      <c r="Z54" s="185"/>
      <c r="AA54" s="185"/>
      <c r="AB54" s="185"/>
      <c r="AC54" s="185"/>
      <c r="AD54" s="185"/>
      <c r="AE54" s="185"/>
      <c r="AF54" s="185"/>
      <c r="AG54" s="185"/>
      <c r="AH54" s="185"/>
      <c r="AI54" s="185"/>
      <c r="AJ54" s="185"/>
      <c r="AK54" s="185"/>
      <c r="AL54" s="185"/>
      <c r="AM54" s="185"/>
      <c r="AN54" s="185"/>
      <c r="AO54" s="185"/>
      <c r="AP54" s="185"/>
      <c r="AQ54" s="185"/>
      <c r="AR54" s="185"/>
      <c r="AS54" s="185"/>
      <c r="AT54" s="185"/>
      <c r="AU54" s="185"/>
      <c r="AV54" s="185"/>
      <c r="AW54" s="185"/>
      <c r="AX54" s="185"/>
      <c r="AY54" s="185"/>
    </row>
    <row r="55" spans="1:51" ht="75" x14ac:dyDescent="0.15">
      <c r="A55" s="282" t="s">
        <v>144</v>
      </c>
      <c r="B55" s="121" t="s">
        <v>320</v>
      </c>
      <c r="C55" s="122" t="s">
        <v>204</v>
      </c>
      <c r="D55" s="122" t="s">
        <v>465</v>
      </c>
      <c r="E55" s="122" t="s">
        <v>205</v>
      </c>
      <c r="F55" s="122" t="s">
        <v>219</v>
      </c>
      <c r="G55" s="120" t="s">
        <v>206</v>
      </c>
      <c r="H55" s="120" t="s">
        <v>570</v>
      </c>
      <c r="I55" s="123" t="s">
        <v>207</v>
      </c>
      <c r="J55" s="123" t="s">
        <v>23</v>
      </c>
      <c r="K55" s="124" t="s">
        <v>286</v>
      </c>
      <c r="L55" s="124" t="s">
        <v>287</v>
      </c>
      <c r="M55" s="124" t="s">
        <v>288</v>
      </c>
      <c r="N55" s="124" t="s">
        <v>289</v>
      </c>
      <c r="O55" s="124" t="s">
        <v>571</v>
      </c>
      <c r="P55" s="124" t="s">
        <v>572</v>
      </c>
      <c r="Q55" s="125" t="s">
        <v>574</v>
      </c>
      <c r="R55" s="125" t="s">
        <v>575</v>
      </c>
      <c r="S55" s="125" t="s">
        <v>271</v>
      </c>
      <c r="T55" s="125" t="s">
        <v>272</v>
      </c>
      <c r="U55" s="124" t="s">
        <v>263</v>
      </c>
      <c r="V55" s="127" t="s">
        <v>264</v>
      </c>
      <c r="W55" s="185"/>
      <c r="X55" s="185"/>
      <c r="Y55" s="185"/>
      <c r="Z55" s="185"/>
      <c r="AA55" s="185"/>
      <c r="AB55" s="185"/>
      <c r="AC55" s="185"/>
      <c r="AD55" s="185"/>
      <c r="AE55" s="185"/>
      <c r="AF55" s="185"/>
      <c r="AG55" s="185"/>
      <c r="AH55" s="185"/>
      <c r="AI55" s="185"/>
      <c r="AJ55" s="185"/>
      <c r="AK55" s="185"/>
      <c r="AL55" s="185"/>
      <c r="AM55" s="185"/>
      <c r="AN55" s="185"/>
      <c r="AO55" s="185"/>
      <c r="AP55" s="185"/>
      <c r="AQ55" s="185"/>
      <c r="AR55" s="185"/>
      <c r="AS55" s="185"/>
      <c r="AT55" s="185"/>
      <c r="AU55" s="185"/>
      <c r="AV55" s="185"/>
      <c r="AW55" s="185"/>
      <c r="AX55" s="185"/>
      <c r="AY55" s="185"/>
    </row>
    <row r="56" spans="1:51" ht="14" x14ac:dyDescent="0.15">
      <c r="A56" s="131" t="str">
        <f>'SEQ Apr 2019'!K34</f>
        <v>AGL</v>
      </c>
      <c r="B56" s="132" t="str">
        <f>'SEQ Apr 2019'!L34</f>
        <v>Business Savers</v>
      </c>
      <c r="C56" s="133">
        <f>IF('SEQ Apr 2019'!BP34=0,91*'SEQ Apr 2019'!M34/100,(91*'SEQ Apr 2019'!M34/100)+'SEQ Apr 2019'!BP34/4)</f>
        <v>121.03</v>
      </c>
      <c r="D56" s="225">
        <f>IF('SEQ Apr 2019'!O34="",$C$51*$C$52*'SEQ Apr 2019'!N34/100,IF($C$51*$C$52&gt;='SEQ Apr 2019'!P34,('SEQ Apr 2019'!P34*'SEQ Apr 2019'!N34/100),($C$51*$C$52*'SEQ Apr 2019'!N34/100)))</f>
        <v>1074.5</v>
      </c>
      <c r="E56" s="225">
        <f>IF(AND('SEQ Apr 2019'!R34&gt;0,'SEQ Apr 2019'!T34&gt;0),IF(($C$51*$C$52&lt;'SEQ Apr 2019'!T34),(0),($C$51*$C$52-'SEQ Apr 2019'!T34)*'SEQ Apr 2019'!U34/100),IF(AND('SEQ Apr 2019'!R34&gt;0,'SEQ Apr 2019'!T34=""),IF(($C$51*$C$52&lt;'SEQ Apr 2019'!R34+'SEQ Apr 2019'!P34),(0),(($C$51*$C$52-('SEQ Apr 2019'!R34+'SEQ Apr 2019'!P34))*'SEQ Apr 2019'!S34/100)),IF(AND('SEQ Apr 2019'!P34&gt;0,'SEQ Apr 2019'!R34=""&gt;0),IF(($C$51*$C$52&lt;'SEQ Apr 2019'!P34),(0),($C$51*$C$52-'SEQ Apr 2019'!P34)*'SEQ Apr 2019'!Q34/100),0)))</f>
        <v>0</v>
      </c>
      <c r="F56" s="134">
        <f>($C$51*$C$53)*'SEQ Apr 2019'!W34/100</f>
        <v>367.5</v>
      </c>
      <c r="G56" s="135">
        <f>SUM(C56:F56)</f>
        <v>1563.03</v>
      </c>
      <c r="H56" s="246">
        <f>(G56-C56)*4</f>
        <v>5768</v>
      </c>
      <c r="I56" s="247">
        <f>G56*4</f>
        <v>6252.12</v>
      </c>
      <c r="J56" s="136">
        <f>I56*1.1</f>
        <v>6877.3320000000003</v>
      </c>
      <c r="K56" s="137">
        <f>'SEQ Apr 2019'!BB34</f>
        <v>0</v>
      </c>
      <c r="L56" s="137">
        <f>'SEQ Apr 2019'!BC34</f>
        <v>18</v>
      </c>
      <c r="M56" s="137">
        <f>'SEQ Apr 2019'!BD34</f>
        <v>0</v>
      </c>
      <c r="N56" s="137">
        <f>'SEQ Apr 2019'!BE34</f>
        <v>0</v>
      </c>
      <c r="O56" s="137" t="str">
        <f>IF(SUM(K56:N56)=0,"No discount",IF(K56&gt;0,"Guaranteed off bill",IF(L56&gt;0,"Guaranteed off usage",IF(M56&gt;0,"Pay-on-time off bill","Pay-on-time off usage"))))</f>
        <v>Guaranteed off usage</v>
      </c>
      <c r="P56" s="137" t="s">
        <v>573</v>
      </c>
      <c r="Q56" s="247">
        <f>IF(AND(O56="Guaranteed off bill",P56="Inclusive"),((I56*1.1)-((I56*1.1)*K56/100))/1.1,IF(AND(O56="Guaranteed off usage",P56="Inclusive"),((I56*1.1)-((H56*1.1)*L56/100))/1.1,IF(AND(O56="Guaranteed off bill",P56="Exclusive"),I56-(I56*K56/100),IF(AND(O56="Guaranteed off usage",P56="Exclusive"),I56-(H56*L56/100),IF(P56="Inclusive",((I56*1.1))/1.1,I56)))))</f>
        <v>5213.88</v>
      </c>
      <c r="R56" s="247">
        <f>IF(AND(O56="Pay-on-time off bill",P56="Inclusive"),((Q56*1.1)-((Q56*1.1)*M56/100))/1.1,IF(AND(O56="Pay-on-time off usage",P56="Inclusive"),((Q56*1.1)-((H56*1.1)*N56/100))/1.1,IF(AND(O56="Pay-on-time off bill",P56="Exclusive"),Q56-(Q56*M56/100),IF(AND(O56="Pay-on-time off usage",P56="Exclusive"),Q56-(H56*N56/100),IF(P56="Inclusive",((Q56*1.1))/1.1,Q56)))))</f>
        <v>5213.88</v>
      </c>
      <c r="S56" s="228">
        <f>Q56*1.1</f>
        <v>5735.2680000000009</v>
      </c>
      <c r="T56" s="228">
        <f>R56*1.1</f>
        <v>5735.2680000000009</v>
      </c>
      <c r="U56" s="160">
        <f>'SEQ Apr 2019'!BL34</f>
        <v>0</v>
      </c>
      <c r="V56" s="161" t="str">
        <f>'SEQ Apr 2019'!BM34</f>
        <v>n</v>
      </c>
      <c r="W56" s="185"/>
      <c r="X56" s="185"/>
      <c r="Y56" s="185"/>
      <c r="Z56" s="185"/>
      <c r="AA56" s="185"/>
      <c r="AB56" s="185"/>
      <c r="AC56" s="185"/>
      <c r="AD56" s="185"/>
      <c r="AE56" s="185"/>
      <c r="AF56" s="185"/>
      <c r="AG56" s="185"/>
      <c r="AH56" s="185"/>
      <c r="AI56" s="185"/>
      <c r="AJ56" s="185"/>
      <c r="AK56" s="185"/>
      <c r="AL56" s="185"/>
      <c r="AM56" s="185"/>
      <c r="AN56" s="185"/>
      <c r="AO56" s="185"/>
      <c r="AP56" s="185"/>
      <c r="AQ56" s="185"/>
      <c r="AR56" s="185"/>
      <c r="AS56" s="185"/>
      <c r="AT56" s="185"/>
      <c r="AU56" s="185"/>
      <c r="AV56" s="185"/>
      <c r="AW56" s="185"/>
      <c r="AX56" s="185"/>
      <c r="AY56" s="185"/>
    </row>
    <row r="57" spans="1:51" ht="14" x14ac:dyDescent="0.15">
      <c r="A57" s="131" t="str">
        <f>'SEQ Apr 2019'!K35</f>
        <v>Click Energy</v>
      </c>
      <c r="B57" s="132" t="str">
        <f>'SEQ Apr 2019'!L35</f>
        <v>Click Business Choice</v>
      </c>
      <c r="C57" s="133">
        <f>IF('SEQ Apr 2019'!BP35=0,91*'SEQ Apr 2019'!M35/100,(91*'SEQ Apr 2019'!M35/100)+'SEQ Apr 2019'!BP35/4)</f>
        <v>139.13900000000001</v>
      </c>
      <c r="D57" s="133">
        <f>IF('SEQ Apr 2019'!O35="",$C$51*$C$52*'SEQ Apr 2019'!N35/100,IF($C$51*$C$52&gt;='SEQ Apr 2019'!P35,('SEQ Apr 2019'!P35*'SEQ Apr 2019'!N35/100),($C$51*$C$52*'SEQ Apr 2019'!N35/100)))</f>
        <v>1036</v>
      </c>
      <c r="E57" s="133">
        <f>IF(AND('SEQ Apr 2019'!R35&gt;0,'SEQ Apr 2019'!T35&gt;0),IF(($C$51*$C$52&lt;'SEQ Apr 2019'!T35),(0),($C$51*$C$52-'SEQ Apr 2019'!T35)*'SEQ Apr 2019'!U35/100),IF(AND('SEQ Apr 2019'!R35&gt;0,'SEQ Apr 2019'!T35=""),IF(($C$51*$C$52&lt;'SEQ Apr 2019'!R35+'SEQ Apr 2019'!P35),(0),(($C$51*$C$52-('SEQ Apr 2019'!R35+'SEQ Apr 2019'!P35))*'SEQ Apr 2019'!S35/100)),IF(AND('SEQ Apr 2019'!P35&gt;0,'SEQ Apr 2019'!R35=""&gt;0),IF(($C$51*$C$52&lt;'SEQ Apr 2019'!P35),(0),($C$51*$C$52-'SEQ Apr 2019'!P35)*'SEQ Apr 2019'!Q35/100),0)))</f>
        <v>0</v>
      </c>
      <c r="F57" s="134">
        <f>($C$51*$C$53)*'SEQ Apr 2019'!W35/100</f>
        <v>370.5</v>
      </c>
      <c r="G57" s="135">
        <f t="shared" ref="G57:G70" si="24">SUM(C57:F57)</f>
        <v>1545.6390000000001</v>
      </c>
      <c r="H57" s="246">
        <f t="shared" ref="H57:H70" si="25">(G57-C57)*4</f>
        <v>5626</v>
      </c>
      <c r="I57" s="247">
        <f t="shared" ref="I57:I70" si="26">G57*4</f>
        <v>6182.5560000000005</v>
      </c>
      <c r="J57" s="136">
        <f t="shared" ref="J57:J70" si="27">I57*1.1</f>
        <v>6800.8116000000009</v>
      </c>
      <c r="K57" s="137">
        <f>'SEQ Apr 2019'!BB35</f>
        <v>0</v>
      </c>
      <c r="L57" s="137">
        <f>'SEQ Apr 2019'!BC35</f>
        <v>0</v>
      </c>
      <c r="M57" s="137">
        <f>'SEQ Apr 2019'!BD35</f>
        <v>5</v>
      </c>
      <c r="N57" s="137">
        <f>'SEQ Apr 2019'!BE35</f>
        <v>0</v>
      </c>
      <c r="O57" s="137" t="str">
        <f t="shared" ref="O57:O59" si="28">IF(SUM(K57:N57)=0,"No discount",IF(K57&gt;0,"Guaranteed off bill",IF(L57&gt;0,"Guaranteed off usage",IF(M57&gt;0,"Pay-on-time off bill","Pay-on-time off usage"))))</f>
        <v>Pay-on-time off bill</v>
      </c>
      <c r="P57" s="137" t="s">
        <v>573</v>
      </c>
      <c r="Q57" s="247">
        <f t="shared" ref="Q57:Q70" si="29">IF(AND(O57="Guaranteed off bill",P57="Inclusive"),((I57*1.1)-((I57*1.1)*K57/100))/1.1,IF(AND(O57="Guaranteed off usage",P57="Inclusive"),((I57*1.1)-((H57*1.1)*L57/100))/1.1,IF(AND(O57="Guaranteed off bill",P57="Exclusive"),I57-(I57*K57/100),IF(AND(O57="Guaranteed off usage",P57="Exclusive"),I57-(H57*L57/100),IF(P57="Inclusive",((I57*1.1))/1.1,I57)))))</f>
        <v>6182.5560000000005</v>
      </c>
      <c r="R57" s="247">
        <f t="shared" ref="R57:R70" si="30">IF(AND(O57="Pay-on-time off bill",P57="Inclusive"),((Q57*1.1)-((Q57*1.1)*M57/100))/1.1,IF(AND(O57="Pay-on-time off usage",P57="Inclusive"),((Q57*1.1)-((H57*1.1)*N57/100))/1.1,IF(AND(O57="Pay-on-time off bill",P57="Exclusive"),Q57-(Q57*M57/100),IF(AND(O57="Pay-on-time off usage",P57="Exclusive"),Q57-(H57*N57/100),IF(P57="Inclusive",((Q57*1.1))/1.1,Q57)))))</f>
        <v>5873.4282000000003</v>
      </c>
      <c r="S57" s="138">
        <f t="shared" ref="S57:S70" si="31">Q57*1.1</f>
        <v>6800.8116000000009</v>
      </c>
      <c r="T57" s="138">
        <f t="shared" ref="T57:T70" si="32">R57*1.1</f>
        <v>6460.771020000001</v>
      </c>
      <c r="U57" s="160">
        <f>'SEQ Apr 2019'!BL35</f>
        <v>0</v>
      </c>
      <c r="V57" s="161" t="str">
        <f>'SEQ Apr 2019'!BM35</f>
        <v>n</v>
      </c>
      <c r="W57" s="185"/>
      <c r="X57" s="185"/>
      <c r="Y57" s="185"/>
      <c r="Z57" s="185"/>
      <c r="AA57" s="185"/>
      <c r="AB57" s="185"/>
      <c r="AC57" s="185"/>
      <c r="AD57" s="185"/>
      <c r="AE57" s="185"/>
      <c r="AF57" s="185"/>
      <c r="AG57" s="185"/>
      <c r="AH57" s="185"/>
      <c r="AI57" s="185"/>
      <c r="AJ57" s="185"/>
      <c r="AK57" s="185"/>
      <c r="AL57" s="185"/>
      <c r="AM57" s="185"/>
      <c r="AN57" s="185"/>
      <c r="AO57" s="185"/>
      <c r="AP57" s="185"/>
      <c r="AQ57" s="185"/>
      <c r="AR57" s="185"/>
      <c r="AS57" s="185"/>
      <c r="AT57" s="185"/>
      <c r="AU57" s="185"/>
      <c r="AV57" s="185"/>
      <c r="AW57" s="185"/>
      <c r="AX57" s="185"/>
      <c r="AY57" s="185"/>
    </row>
    <row r="58" spans="1:51" ht="14" x14ac:dyDescent="0.15">
      <c r="A58" s="131" t="str">
        <f>'SEQ Apr 2019'!K36</f>
        <v>Diamond Energy</v>
      </c>
      <c r="B58" s="132" t="str">
        <f>'SEQ Apr 2019'!L36</f>
        <v>Pay on time discount</v>
      </c>
      <c r="C58" s="133">
        <f>IF('SEQ Apr 2019'!BP36=0,91*'SEQ Apr 2019'!M36/100,(91*'SEQ Apr 2019'!M36/100)+'SEQ Apr 2019'!BP36/4)</f>
        <v>145.14500000000001</v>
      </c>
      <c r="D58" s="133">
        <f>IF('SEQ Apr 2019'!O36="",$C$51*$C$52*'SEQ Apr 2019'!N36/100,IF($C$51*$C$52&gt;='SEQ Apr 2019'!P36,('SEQ Apr 2019'!P36*'SEQ Apr 2019'!N36/100),($C$51*$C$52*'SEQ Apr 2019'!N36/100)))</f>
        <v>940.1</v>
      </c>
      <c r="E58" s="133">
        <f>IF(AND('SEQ Apr 2019'!R36&gt;0,'SEQ Apr 2019'!T36&gt;0),IF(($C$51*$C$52&lt;'SEQ Apr 2019'!T36),(0),($C$51*$C$52-'SEQ Apr 2019'!T36)*'SEQ Apr 2019'!U36/100),IF(AND('SEQ Apr 2019'!R36&gt;0,'SEQ Apr 2019'!T36=""),IF(($C$51*$C$52&lt;'SEQ Apr 2019'!R36+'SEQ Apr 2019'!P36),(0),(($C$51*$C$52-('SEQ Apr 2019'!R36+'SEQ Apr 2019'!P36))*'SEQ Apr 2019'!S36/100)),IF(AND('SEQ Apr 2019'!P36&gt;0,'SEQ Apr 2019'!R36=""&gt;0),IF(($C$51*$C$52&lt;'SEQ Apr 2019'!P36),(0),($C$51*$C$52-'SEQ Apr 2019'!P36)*'SEQ Apr 2019'!Q36/100),0)))</f>
        <v>0</v>
      </c>
      <c r="F58" s="134">
        <f>($C$51*$C$53)*'SEQ Apr 2019'!W36/100</f>
        <v>359.7</v>
      </c>
      <c r="G58" s="135">
        <f t="shared" si="24"/>
        <v>1444.9450000000002</v>
      </c>
      <c r="H58" s="246">
        <f t="shared" si="25"/>
        <v>5199.2000000000007</v>
      </c>
      <c r="I58" s="247">
        <f t="shared" si="26"/>
        <v>5779.7800000000007</v>
      </c>
      <c r="J58" s="136">
        <f t="shared" si="27"/>
        <v>6357.7580000000016</v>
      </c>
      <c r="K58" s="137">
        <f>'SEQ Apr 2019'!BB36</f>
        <v>0</v>
      </c>
      <c r="L58" s="137">
        <f>'SEQ Apr 2019'!BC36</f>
        <v>0</v>
      </c>
      <c r="M58" s="137">
        <f>'SEQ Apr 2019'!BD36</f>
        <v>7</v>
      </c>
      <c r="N58" s="137">
        <f>'SEQ Apr 2019'!BE36</f>
        <v>0</v>
      </c>
      <c r="O58" s="137" t="str">
        <f t="shared" si="28"/>
        <v>Pay-on-time off bill</v>
      </c>
      <c r="P58" s="137" t="s">
        <v>573</v>
      </c>
      <c r="Q58" s="247">
        <f t="shared" si="29"/>
        <v>5779.7800000000007</v>
      </c>
      <c r="R58" s="247">
        <f t="shared" si="30"/>
        <v>5375.1954000000005</v>
      </c>
      <c r="S58" s="138">
        <f t="shared" si="31"/>
        <v>6357.7580000000016</v>
      </c>
      <c r="T58" s="138">
        <f t="shared" si="32"/>
        <v>5912.7149400000008</v>
      </c>
      <c r="U58" s="160">
        <f>'SEQ Apr 2019'!BL36</f>
        <v>0</v>
      </c>
      <c r="V58" s="161" t="str">
        <f>'SEQ Apr 2019'!BM36</f>
        <v>n</v>
      </c>
      <c r="W58" s="185"/>
      <c r="X58" s="185"/>
      <c r="Y58" s="185"/>
      <c r="Z58" s="185"/>
      <c r="AA58" s="185"/>
      <c r="AB58" s="185"/>
      <c r="AC58" s="185"/>
      <c r="AD58" s="185"/>
      <c r="AE58" s="185"/>
      <c r="AF58" s="185"/>
      <c r="AG58" s="185"/>
      <c r="AH58" s="185"/>
      <c r="AI58" s="185"/>
      <c r="AJ58" s="185"/>
      <c r="AK58" s="185"/>
      <c r="AL58" s="185"/>
      <c r="AM58" s="185"/>
      <c r="AN58" s="185"/>
      <c r="AO58" s="185"/>
      <c r="AP58" s="185"/>
      <c r="AQ58" s="185"/>
      <c r="AR58" s="185"/>
      <c r="AS58" s="185"/>
      <c r="AT58" s="185"/>
      <c r="AU58" s="185"/>
      <c r="AV58" s="185"/>
      <c r="AW58" s="185"/>
      <c r="AX58" s="185"/>
      <c r="AY58" s="185"/>
    </row>
    <row r="59" spans="1:51" ht="14" x14ac:dyDescent="0.15">
      <c r="A59" s="131" t="str">
        <f>'SEQ Apr 2019'!K37</f>
        <v>EnergyAustralia</v>
      </c>
      <c r="B59" s="132" t="str">
        <f>'SEQ Apr 2019'!L37</f>
        <v>Everyday Saver Business</v>
      </c>
      <c r="C59" s="133">
        <f>IF('SEQ Apr 2019'!BP37=0,91*'SEQ Apr 2019'!M37/100,(91*'SEQ Apr 2019'!M37/100)+'SEQ Apr 2019'!BP37/4)</f>
        <v>114.569</v>
      </c>
      <c r="D59" s="133">
        <f>IF('SEQ Apr 2019'!O37="",$C$51*$C$52*'SEQ Apr 2019'!N37/100,IF($C$51*$C$52&gt;='SEQ Apr 2019'!P37,('SEQ Apr 2019'!P37*'SEQ Apr 2019'!N37/100),($C$51*$C$52*'SEQ Apr 2019'!N37/100)))</f>
        <v>952</v>
      </c>
      <c r="E59" s="133">
        <f>IF(AND('SEQ Apr 2019'!R37&gt;0,'SEQ Apr 2019'!T37&gt;0),IF(($C$51*$C$52&lt;'SEQ Apr 2019'!T37),(0),($C$51*$C$52-'SEQ Apr 2019'!T37)*'SEQ Apr 2019'!U37/100),IF(AND('SEQ Apr 2019'!R37&gt;0,'SEQ Apr 2019'!T37=""),IF(($C$51*$C$52&lt;'SEQ Apr 2019'!R37+'SEQ Apr 2019'!P37),(0),(($C$51*$C$52-('SEQ Apr 2019'!R37+'SEQ Apr 2019'!P37))*'SEQ Apr 2019'!S37/100)),IF(AND('SEQ Apr 2019'!P37&gt;0,'SEQ Apr 2019'!R37=""&gt;0),IF(($C$51*$C$52&lt;'SEQ Apr 2019'!P37),(0),($C$51*$C$52-'SEQ Apr 2019'!P37)*'SEQ Apr 2019'!Q37/100),0)))</f>
        <v>0</v>
      </c>
      <c r="F59" s="134">
        <f>($C$51*$C$53)*'SEQ Apr 2019'!W37/100</f>
        <v>328.5</v>
      </c>
      <c r="G59" s="135">
        <f t="shared" si="24"/>
        <v>1395.069</v>
      </c>
      <c r="H59" s="246">
        <f t="shared" si="25"/>
        <v>5122</v>
      </c>
      <c r="I59" s="247">
        <f t="shared" si="26"/>
        <v>5580.2759999999998</v>
      </c>
      <c r="J59" s="136">
        <f t="shared" si="27"/>
        <v>6138.3036000000002</v>
      </c>
      <c r="K59" s="137">
        <f>'SEQ Apr 2019'!BB37</f>
        <v>0</v>
      </c>
      <c r="L59" s="137">
        <f>'SEQ Apr 2019'!BC37</f>
        <v>17</v>
      </c>
      <c r="M59" s="137">
        <f>'SEQ Apr 2019'!BD37</f>
        <v>0</v>
      </c>
      <c r="N59" s="137">
        <f>'SEQ Apr 2019'!BE37</f>
        <v>0</v>
      </c>
      <c r="O59" s="137" t="str">
        <f t="shared" si="28"/>
        <v>Guaranteed off usage</v>
      </c>
      <c r="P59" s="137" t="s">
        <v>573</v>
      </c>
      <c r="Q59" s="247">
        <f t="shared" si="29"/>
        <v>4709.5360000000001</v>
      </c>
      <c r="R59" s="247">
        <f t="shared" si="30"/>
        <v>4709.5360000000001</v>
      </c>
      <c r="S59" s="138">
        <f t="shared" si="31"/>
        <v>5180.4896000000008</v>
      </c>
      <c r="T59" s="138">
        <f t="shared" si="32"/>
        <v>5180.4896000000008</v>
      </c>
      <c r="U59" s="160">
        <f>'SEQ Apr 2019'!BL37</f>
        <v>0</v>
      </c>
      <c r="V59" s="161" t="str">
        <f>'SEQ Apr 2019'!BM37</f>
        <v>n</v>
      </c>
      <c r="W59" s="185"/>
      <c r="X59" s="185"/>
      <c r="Y59" s="185"/>
      <c r="Z59" s="185"/>
      <c r="AA59" s="185"/>
      <c r="AB59" s="185"/>
      <c r="AC59" s="185"/>
      <c r="AD59" s="185"/>
      <c r="AE59" s="185"/>
      <c r="AF59" s="185"/>
      <c r="AG59" s="185"/>
      <c r="AH59" s="185"/>
      <c r="AI59" s="185"/>
      <c r="AJ59" s="185"/>
      <c r="AK59" s="185"/>
      <c r="AL59" s="185"/>
      <c r="AM59" s="185"/>
      <c r="AN59" s="185"/>
      <c r="AO59" s="185"/>
      <c r="AP59" s="185"/>
      <c r="AQ59" s="185"/>
      <c r="AR59" s="185"/>
      <c r="AS59" s="185"/>
      <c r="AT59" s="185"/>
      <c r="AU59" s="185"/>
      <c r="AV59" s="185"/>
      <c r="AW59" s="185"/>
      <c r="AX59" s="185"/>
      <c r="AY59" s="185"/>
    </row>
    <row r="60" spans="1:51" ht="14" x14ac:dyDescent="0.15">
      <c r="A60" s="131" t="str">
        <f>'SEQ Apr 2019'!K38</f>
        <v>Origin Energy</v>
      </c>
      <c r="B60" s="132" t="str">
        <f>'SEQ Apr 2019'!L38</f>
        <v>Business Saver</v>
      </c>
      <c r="C60" s="133">
        <f>IF('SEQ Apr 2019'!BP38=0,91*'SEQ Apr 2019'!M38/100,(91*'SEQ Apr 2019'!M38/100)+'SEQ Apr 2019'!BP38/4)</f>
        <v>116.6165</v>
      </c>
      <c r="D60" s="133">
        <f>IF('SEQ Apr 2019'!O38="",$C$51*$C$52*'SEQ Apr 2019'!N38/100,IF($C$51*$C$52&gt;='SEQ Apr 2019'!P38,('SEQ Apr 2019'!P38*'SEQ Apr 2019'!N38/100),($C$51*$C$52*'SEQ Apr 2019'!N38/100)))</f>
        <v>995.4</v>
      </c>
      <c r="E60" s="133">
        <f>IF(AND('SEQ Apr 2019'!R38&gt;0,'SEQ Apr 2019'!T38&gt;0),IF(($C$51*$C$52&lt;'SEQ Apr 2019'!T38),(0),($C$51*$C$52-'SEQ Apr 2019'!T38)*'SEQ Apr 2019'!U38/100),IF(AND('SEQ Apr 2019'!R38&gt;0,'SEQ Apr 2019'!T38=""),IF(($C$51*$C$52&lt;'SEQ Apr 2019'!R38+'SEQ Apr 2019'!P38),(0),(($C$51*$C$52-('SEQ Apr 2019'!R38+'SEQ Apr 2019'!P38))*'SEQ Apr 2019'!S38/100)),IF(AND('SEQ Apr 2019'!P38&gt;0,'SEQ Apr 2019'!R38=""&gt;0),IF(($C$51*$C$52&lt;'SEQ Apr 2019'!P38),(0),($C$51*$C$52-'SEQ Apr 2019'!P38)*'SEQ Apr 2019'!Q38/100),0)))</f>
        <v>0</v>
      </c>
      <c r="F60" s="134">
        <f>($C$51*$C$53)*'SEQ Apr 2019'!W38/100</f>
        <v>366.9</v>
      </c>
      <c r="G60" s="135">
        <f t="shared" si="24"/>
        <v>1478.9164999999998</v>
      </c>
      <c r="H60" s="246">
        <f t="shared" si="25"/>
        <v>5449.1999999999989</v>
      </c>
      <c r="I60" s="247">
        <f t="shared" si="26"/>
        <v>5915.6659999999993</v>
      </c>
      <c r="J60" s="136">
        <f t="shared" si="27"/>
        <v>6507.2325999999994</v>
      </c>
      <c r="K60" s="137">
        <f>'SEQ Apr 2019'!BB38</f>
        <v>0</v>
      </c>
      <c r="L60" s="137">
        <f>'SEQ Apr 2019'!BC38</f>
        <v>15</v>
      </c>
      <c r="M60" s="137">
        <f>'SEQ Apr 2019'!BD38</f>
        <v>0</v>
      </c>
      <c r="N60" s="137">
        <f>'SEQ Apr 2019'!BE38</f>
        <v>0</v>
      </c>
      <c r="O60" s="137" t="str">
        <f t="shared" ref="O60:O70" si="33">IF(SUM(K60:N60)=0,"No discount",IF(K60&gt;0,"Guaranteed off bill",IF(L60&gt;0,"Guaranteed off usage",IF(M60&gt;0,"Pay-on-time off bill","Pay-on-time off usage"))))</f>
        <v>Guaranteed off usage</v>
      </c>
      <c r="P60" s="137" t="s">
        <v>573</v>
      </c>
      <c r="Q60" s="247">
        <f t="shared" si="29"/>
        <v>5098.2859999999991</v>
      </c>
      <c r="R60" s="247">
        <f t="shared" si="30"/>
        <v>5098.2859999999991</v>
      </c>
      <c r="S60" s="138">
        <f t="shared" si="31"/>
        <v>5608.1145999999999</v>
      </c>
      <c r="T60" s="138">
        <f t="shared" si="32"/>
        <v>5608.1145999999999</v>
      </c>
      <c r="U60" s="160">
        <f>'SEQ Apr 2019'!BL38</f>
        <v>12</v>
      </c>
      <c r="V60" s="161" t="str">
        <f>'SEQ Apr 2019'!BM38</f>
        <v>y</v>
      </c>
      <c r="W60" s="185"/>
      <c r="X60" s="185"/>
      <c r="Y60" s="185"/>
      <c r="Z60" s="185"/>
      <c r="AA60" s="185"/>
      <c r="AB60" s="185"/>
      <c r="AC60" s="185"/>
      <c r="AD60" s="185"/>
      <c r="AE60" s="185"/>
      <c r="AF60" s="185"/>
      <c r="AG60" s="185"/>
      <c r="AH60" s="185"/>
      <c r="AI60" s="185"/>
      <c r="AJ60" s="185"/>
      <c r="AK60" s="185"/>
      <c r="AL60" s="185"/>
      <c r="AM60" s="185"/>
      <c r="AN60" s="185"/>
      <c r="AO60" s="185"/>
      <c r="AP60" s="185"/>
      <c r="AQ60" s="185"/>
      <c r="AR60" s="185"/>
      <c r="AS60" s="185"/>
      <c r="AT60" s="185"/>
      <c r="AU60" s="185"/>
      <c r="AV60" s="185"/>
      <c r="AW60" s="185"/>
      <c r="AX60" s="185"/>
      <c r="AY60" s="185"/>
    </row>
    <row r="61" spans="1:51" ht="14" x14ac:dyDescent="0.15">
      <c r="A61" s="131" t="str">
        <f>'SEQ Apr 2019'!K39</f>
        <v>Powerdirect</v>
      </c>
      <c r="B61" s="132" t="str">
        <f>'SEQ Apr 2019'!L39</f>
        <v>Market offer</v>
      </c>
      <c r="C61" s="133">
        <f>IF('SEQ Apr 2019'!BP39=0,91*'SEQ Apr 2019'!M39/100,(91*'SEQ Apr 2019'!M39/100)+'SEQ Apr 2019'!BP39/4)</f>
        <v>121.03</v>
      </c>
      <c r="D61" s="133">
        <f>IF('SEQ Apr 2019'!O39="",$C$51*$C$52*'SEQ Apr 2019'!N39/100,IF($C$51*$C$52&gt;='SEQ Apr 2019'!P39,('SEQ Apr 2019'!P39*'SEQ Apr 2019'!N39/100),($C$51*$C$52*'SEQ Apr 2019'!N39/100)))</f>
        <v>1074.5</v>
      </c>
      <c r="E61" s="133">
        <f>IF(AND('SEQ Apr 2019'!R39&gt;0,'SEQ Apr 2019'!T39&gt;0),IF(($C$51*$C$52&lt;'SEQ Apr 2019'!T39),(0),($C$51*$C$52-'SEQ Apr 2019'!T39)*'SEQ Apr 2019'!U39/100),IF(AND('SEQ Apr 2019'!R39&gt;0,'SEQ Apr 2019'!T39=""),IF(($C$51*$C$52&lt;'SEQ Apr 2019'!R39+'SEQ Apr 2019'!P39),(0),(($C$51*$C$52-('SEQ Apr 2019'!R39+'SEQ Apr 2019'!P39))*'SEQ Apr 2019'!S39/100)),IF(AND('SEQ Apr 2019'!P39&gt;0,'SEQ Apr 2019'!R39=""&gt;0),IF(($C$51*$C$52&lt;'SEQ Apr 2019'!P39),(0),($C$51*$C$52-'SEQ Apr 2019'!P39)*'SEQ Apr 2019'!Q39/100),0)))</f>
        <v>0</v>
      </c>
      <c r="F61" s="134">
        <f>($C$51*$C$53)*'SEQ Apr 2019'!W39/100</f>
        <v>367.5</v>
      </c>
      <c r="G61" s="135">
        <f t="shared" si="24"/>
        <v>1563.03</v>
      </c>
      <c r="H61" s="246">
        <f t="shared" si="25"/>
        <v>5768</v>
      </c>
      <c r="I61" s="247">
        <f t="shared" si="26"/>
        <v>6252.12</v>
      </c>
      <c r="J61" s="136">
        <f t="shared" si="27"/>
        <v>6877.3320000000003</v>
      </c>
      <c r="K61" s="137">
        <f>'SEQ Apr 2019'!BB39</f>
        <v>0</v>
      </c>
      <c r="L61" s="137">
        <f>'SEQ Apr 2019'!BC39</f>
        <v>13</v>
      </c>
      <c r="M61" s="137">
        <f>'SEQ Apr 2019'!BD39</f>
        <v>0</v>
      </c>
      <c r="N61" s="137">
        <f>'SEQ Apr 2019'!BE39</f>
        <v>0</v>
      </c>
      <c r="O61" s="137" t="str">
        <f t="shared" si="33"/>
        <v>Guaranteed off usage</v>
      </c>
      <c r="P61" s="137" t="s">
        <v>573</v>
      </c>
      <c r="Q61" s="247">
        <f t="shared" si="29"/>
        <v>5502.28</v>
      </c>
      <c r="R61" s="247">
        <f t="shared" si="30"/>
        <v>5502.28</v>
      </c>
      <c r="S61" s="138">
        <f t="shared" si="31"/>
        <v>6052.5079999999998</v>
      </c>
      <c r="T61" s="138">
        <f t="shared" si="32"/>
        <v>6052.5079999999998</v>
      </c>
      <c r="U61" s="160">
        <f>'SEQ Apr 2019'!BL39</f>
        <v>0</v>
      </c>
      <c r="V61" s="161" t="str">
        <f>'SEQ Apr 2019'!BM39</f>
        <v>n</v>
      </c>
      <c r="W61" s="185"/>
      <c r="X61" s="185"/>
      <c r="Y61" s="185"/>
      <c r="Z61" s="185"/>
      <c r="AA61" s="185"/>
      <c r="AB61" s="185"/>
      <c r="AC61" s="185"/>
      <c r="AD61" s="185"/>
      <c r="AE61" s="185"/>
      <c r="AF61" s="185"/>
      <c r="AG61" s="185"/>
      <c r="AH61" s="185"/>
      <c r="AI61" s="185"/>
      <c r="AJ61" s="185"/>
      <c r="AK61" s="185"/>
      <c r="AL61" s="185"/>
      <c r="AM61" s="185"/>
      <c r="AN61" s="185"/>
      <c r="AO61" s="185"/>
      <c r="AP61" s="185"/>
      <c r="AQ61" s="185"/>
      <c r="AR61" s="185"/>
      <c r="AS61" s="185"/>
      <c r="AT61" s="185"/>
      <c r="AU61" s="185"/>
      <c r="AV61" s="185"/>
      <c r="AW61" s="185"/>
      <c r="AX61" s="185"/>
      <c r="AY61" s="185"/>
    </row>
    <row r="62" spans="1:51" ht="14" x14ac:dyDescent="0.15">
      <c r="A62" s="131" t="str">
        <f>'SEQ Apr 2019'!K40</f>
        <v>Powershop</v>
      </c>
      <c r="B62" s="132" t="str">
        <f>'SEQ Apr 2019'!L40</f>
        <v>Auto Pay with Power Saver</v>
      </c>
      <c r="C62" s="133">
        <f>IF('SEQ Apr 2019'!BP40=0,91*'SEQ Apr 2019'!M40/100,(91*'SEQ Apr 2019'!M40/100)+'SEQ Apr 2019'!BP40/4)</f>
        <v>125.39800000000001</v>
      </c>
      <c r="D62" s="133">
        <f>IF('SEQ Apr 2019'!O40="",$C$51*$C$52*'SEQ Apr 2019'!N40/100,IF($C$51*$C$52&gt;='SEQ Apr 2019'!P40,('SEQ Apr 2019'!P40*'SEQ Apr 2019'!N40/100),($C$51*$C$52*'SEQ Apr 2019'!N40/100)))</f>
        <v>928.9</v>
      </c>
      <c r="E62" s="133">
        <f>IF(AND('SEQ Apr 2019'!R40&gt;0,'SEQ Apr 2019'!T40&gt;0),IF(($C$51*$C$52&lt;'SEQ Apr 2019'!T40),(0),($C$51*$C$52-'SEQ Apr 2019'!T40)*'SEQ Apr 2019'!U40/100),IF(AND('SEQ Apr 2019'!R40&gt;0,'SEQ Apr 2019'!T40=""),IF(($C$51*$C$52&lt;'SEQ Apr 2019'!R40+'SEQ Apr 2019'!P40),(0),(($C$51*$C$52-('SEQ Apr 2019'!R40+'SEQ Apr 2019'!P40))*'SEQ Apr 2019'!S40/100)),IF(AND('SEQ Apr 2019'!P40&gt;0,'SEQ Apr 2019'!R40=""&gt;0),IF(($C$51*$C$52&lt;'SEQ Apr 2019'!P40),(0),($C$51*$C$52-'SEQ Apr 2019'!P40)*'SEQ Apr 2019'!Q40/100),0)))</f>
        <v>0</v>
      </c>
      <c r="F62" s="134">
        <f>($C$51*$C$53)*'SEQ Apr 2019'!W40/100</f>
        <v>327.9</v>
      </c>
      <c r="G62" s="135">
        <f t="shared" si="24"/>
        <v>1382.1979999999999</v>
      </c>
      <c r="H62" s="246">
        <f t="shared" si="25"/>
        <v>5027.2</v>
      </c>
      <c r="I62" s="247">
        <f t="shared" si="26"/>
        <v>5528.7919999999995</v>
      </c>
      <c r="J62" s="136">
        <f t="shared" si="27"/>
        <v>6081.6711999999998</v>
      </c>
      <c r="K62" s="137">
        <f>'SEQ Apr 2019'!BB40</f>
        <v>0</v>
      </c>
      <c r="L62" s="137">
        <f>'SEQ Apr 2019'!BC40</f>
        <v>0</v>
      </c>
      <c r="M62" s="137">
        <f>'SEQ Apr 2019'!BD40</f>
        <v>12</v>
      </c>
      <c r="N62" s="137">
        <f>'SEQ Apr 2019'!BE40</f>
        <v>0</v>
      </c>
      <c r="O62" s="137" t="str">
        <f t="shared" si="33"/>
        <v>Pay-on-time off bill</v>
      </c>
      <c r="P62" s="137" t="s">
        <v>573</v>
      </c>
      <c r="Q62" s="247">
        <f t="shared" si="29"/>
        <v>5528.7919999999995</v>
      </c>
      <c r="R62" s="247">
        <f t="shared" si="30"/>
        <v>4865.3369599999996</v>
      </c>
      <c r="S62" s="138">
        <f t="shared" si="31"/>
        <v>6081.6711999999998</v>
      </c>
      <c r="T62" s="138">
        <f t="shared" si="32"/>
        <v>5351.8706560000001</v>
      </c>
      <c r="U62" s="160">
        <f>'SEQ Apr 2019'!BL40</f>
        <v>0</v>
      </c>
      <c r="V62" s="161" t="str">
        <f>'SEQ Apr 2019'!BM40</f>
        <v>n</v>
      </c>
      <c r="W62" s="185"/>
      <c r="X62" s="185"/>
      <c r="Y62" s="185"/>
      <c r="Z62" s="185"/>
      <c r="AA62" s="185"/>
      <c r="AB62" s="185"/>
      <c r="AC62" s="185"/>
      <c r="AD62" s="185"/>
      <c r="AE62" s="185"/>
      <c r="AF62" s="185"/>
      <c r="AG62" s="185"/>
      <c r="AH62" s="185"/>
      <c r="AI62" s="185"/>
      <c r="AJ62" s="185"/>
      <c r="AK62" s="185"/>
      <c r="AL62" s="185"/>
      <c r="AM62" s="185"/>
      <c r="AN62" s="185"/>
      <c r="AO62" s="185"/>
      <c r="AP62" s="185"/>
      <c r="AQ62" s="185"/>
      <c r="AR62" s="185"/>
      <c r="AS62" s="185"/>
      <c r="AT62" s="185"/>
      <c r="AU62" s="185"/>
      <c r="AV62" s="185"/>
      <c r="AW62" s="185"/>
      <c r="AX62" s="185"/>
      <c r="AY62" s="185"/>
    </row>
    <row r="63" spans="1:51" ht="14" x14ac:dyDescent="0.15">
      <c r="A63" s="131" t="str">
        <f>'SEQ Apr 2019'!K41</f>
        <v>Energy Locals</v>
      </c>
      <c r="B63" s="132" t="str">
        <f>'SEQ Apr 2019'!L41</f>
        <v>Business Member</v>
      </c>
      <c r="C63" s="133">
        <f>IF('SEQ Apr 2019'!BP41=0,91*'SEQ Apr 2019'!M41/100,(91*'SEQ Apr 2019'!M41/100)+'SEQ Apr 2019'!BP41/4)</f>
        <v>137.79</v>
      </c>
      <c r="D63" s="133">
        <f>IF('SEQ Apr 2019'!O41="",$C$51*$C$52*'SEQ Apr 2019'!N41/100,IF($C$51*$C$52&gt;='SEQ Apr 2019'!P41,('SEQ Apr 2019'!P41*'SEQ Apr 2019'!N41/100),($C$51*$C$52*'SEQ Apr 2019'!N41/100)))</f>
        <v>839.65</v>
      </c>
      <c r="E63" s="133">
        <f>IF(AND('SEQ Apr 2019'!R41&gt;0,'SEQ Apr 2019'!T41&gt;0),IF(($C$51*$C$52&lt;'SEQ Apr 2019'!T41),(0),($C$51*$C$52-'SEQ Apr 2019'!T41)*'SEQ Apr 2019'!U41/100),IF(AND('SEQ Apr 2019'!R41&gt;0,'SEQ Apr 2019'!T41=""),IF(($C$51*$C$52&lt;'SEQ Apr 2019'!R41+'SEQ Apr 2019'!P41),(0),(($C$51*$C$52-('SEQ Apr 2019'!R41+'SEQ Apr 2019'!P41))*'SEQ Apr 2019'!S41/100)),IF(AND('SEQ Apr 2019'!P41&gt;0,'SEQ Apr 2019'!R41=""&gt;0),IF(($C$51*$C$52&lt;'SEQ Apr 2019'!P41),(0),($C$51*$C$52-'SEQ Apr 2019'!P41)*'SEQ Apr 2019'!Q41/100),0)))</f>
        <v>0</v>
      </c>
      <c r="F63" s="134">
        <f>($C$51*$C$53)*'SEQ Apr 2019'!W41/100</f>
        <v>284.84999999999997</v>
      </c>
      <c r="G63" s="135">
        <f t="shared" si="24"/>
        <v>1262.29</v>
      </c>
      <c r="H63" s="246">
        <f t="shared" si="25"/>
        <v>4498</v>
      </c>
      <c r="I63" s="247">
        <f t="shared" si="26"/>
        <v>5049.16</v>
      </c>
      <c r="J63" s="136">
        <f t="shared" si="27"/>
        <v>5554.076</v>
      </c>
      <c r="K63" s="137">
        <f>'SEQ Apr 2019'!BB41</f>
        <v>0</v>
      </c>
      <c r="L63" s="137">
        <f>'SEQ Apr 2019'!BC41</f>
        <v>0</v>
      </c>
      <c r="M63" s="137">
        <f>'SEQ Apr 2019'!BD41</f>
        <v>0</v>
      </c>
      <c r="N63" s="137">
        <f>'SEQ Apr 2019'!BE41</f>
        <v>0</v>
      </c>
      <c r="O63" s="137" t="str">
        <f t="shared" si="33"/>
        <v>No discount</v>
      </c>
      <c r="P63" s="137" t="s">
        <v>573</v>
      </c>
      <c r="Q63" s="247">
        <f t="shared" si="29"/>
        <v>5049.16</v>
      </c>
      <c r="R63" s="247">
        <f t="shared" si="30"/>
        <v>5049.16</v>
      </c>
      <c r="S63" s="138">
        <f t="shared" si="31"/>
        <v>5554.076</v>
      </c>
      <c r="T63" s="138">
        <f t="shared" si="32"/>
        <v>5554.076</v>
      </c>
      <c r="U63" s="160">
        <f>'SEQ Apr 2019'!BL41</f>
        <v>0</v>
      </c>
      <c r="V63" s="161" t="str">
        <f>'SEQ Apr 2019'!BM41</f>
        <v>n</v>
      </c>
      <c r="W63" s="185"/>
      <c r="X63" s="185"/>
      <c r="Y63" s="185"/>
      <c r="Z63" s="185"/>
      <c r="AA63" s="185"/>
      <c r="AB63" s="185"/>
      <c r="AC63" s="185"/>
      <c r="AD63" s="185"/>
      <c r="AE63" s="185"/>
      <c r="AF63" s="185"/>
      <c r="AG63" s="185"/>
      <c r="AH63" s="185"/>
      <c r="AI63" s="185"/>
      <c r="AJ63" s="185"/>
      <c r="AK63" s="185"/>
      <c r="AL63" s="185"/>
      <c r="AM63" s="185"/>
      <c r="AN63" s="185"/>
      <c r="AO63" s="185"/>
      <c r="AP63" s="185"/>
      <c r="AQ63" s="185"/>
      <c r="AR63" s="185"/>
      <c r="AS63" s="185"/>
      <c r="AT63" s="185"/>
      <c r="AU63" s="185"/>
      <c r="AV63" s="185"/>
      <c r="AW63" s="185"/>
      <c r="AX63" s="185"/>
      <c r="AY63" s="185"/>
    </row>
    <row r="64" spans="1:51" ht="14" x14ac:dyDescent="0.15">
      <c r="A64" s="131" t="str">
        <f>'SEQ Apr 2019'!K42</f>
        <v>Red Energy</v>
      </c>
      <c r="B64" s="132" t="str">
        <f>'SEQ Apr 2019'!L42</f>
        <v>Easy Saver</v>
      </c>
      <c r="C64" s="133">
        <f>IF('SEQ Apr 2019'!BP42=0,91*'SEQ Apr 2019'!M42/100,(91*'SEQ Apr 2019'!M42/100)+'SEQ Apr 2019'!BP42/4)</f>
        <v>123.76</v>
      </c>
      <c r="D64" s="133">
        <f>IF('SEQ Apr 2019'!O42="",$C$51*$C$52*'SEQ Apr 2019'!N42/100,IF($C$51*$C$52&gt;='SEQ Apr 2019'!P42,('SEQ Apr 2019'!P42*'SEQ Apr 2019'!N42/100),($C$51*$C$52*'SEQ Apr 2019'!N42/100)))</f>
        <v>980</v>
      </c>
      <c r="E64" s="133">
        <f>IF(AND('SEQ Apr 2019'!R42&gt;0,'SEQ Apr 2019'!T42&gt;0),IF(($C$51*$C$52&lt;'SEQ Apr 2019'!T42),(0),($C$51*$C$52-'SEQ Apr 2019'!T42)*'SEQ Apr 2019'!U42/100),IF(AND('SEQ Apr 2019'!R42&gt;0,'SEQ Apr 2019'!T42=""),IF(($C$51*$C$52&lt;'SEQ Apr 2019'!R42+'SEQ Apr 2019'!P42),(0),(($C$51*$C$52-('SEQ Apr 2019'!R42+'SEQ Apr 2019'!P42))*'SEQ Apr 2019'!S42/100)),IF(AND('SEQ Apr 2019'!P42&gt;0,'SEQ Apr 2019'!R42=""&gt;0),IF(($C$51*$C$52&lt;'SEQ Apr 2019'!P42),(0),($C$51*$C$52-'SEQ Apr 2019'!P42)*'SEQ Apr 2019'!Q42/100),0)))</f>
        <v>0</v>
      </c>
      <c r="F64" s="134">
        <f>($C$51*$C$53)*'SEQ Apr 2019'!W42/100</f>
        <v>337.5</v>
      </c>
      <c r="G64" s="135">
        <f t="shared" si="24"/>
        <v>1441.26</v>
      </c>
      <c r="H64" s="246">
        <f t="shared" si="25"/>
        <v>5270</v>
      </c>
      <c r="I64" s="247">
        <f t="shared" si="26"/>
        <v>5765.04</v>
      </c>
      <c r="J64" s="136">
        <f t="shared" si="27"/>
        <v>6341.5440000000008</v>
      </c>
      <c r="K64" s="137">
        <f>'SEQ Apr 2019'!BB42</f>
        <v>0</v>
      </c>
      <c r="L64" s="137">
        <f>'SEQ Apr 2019'!BC42</f>
        <v>0</v>
      </c>
      <c r="M64" s="137">
        <f>'SEQ Apr 2019'!BD42</f>
        <v>10</v>
      </c>
      <c r="N64" s="137">
        <f>'SEQ Apr 2019'!BE42</f>
        <v>0</v>
      </c>
      <c r="O64" s="137" t="str">
        <f t="shared" si="33"/>
        <v>Pay-on-time off bill</v>
      </c>
      <c r="P64" s="137" t="s">
        <v>573</v>
      </c>
      <c r="Q64" s="247">
        <f t="shared" si="29"/>
        <v>5765.04</v>
      </c>
      <c r="R64" s="247">
        <f t="shared" si="30"/>
        <v>5188.5360000000001</v>
      </c>
      <c r="S64" s="138">
        <f t="shared" si="31"/>
        <v>6341.5440000000008</v>
      </c>
      <c r="T64" s="138">
        <f t="shared" si="32"/>
        <v>5707.3896000000004</v>
      </c>
      <c r="U64" s="160">
        <f>'SEQ Apr 2019'!BL42</f>
        <v>0</v>
      </c>
      <c r="V64" s="161" t="str">
        <f>'SEQ Apr 2019'!BM42</f>
        <v>n</v>
      </c>
      <c r="W64" s="185"/>
      <c r="X64" s="185"/>
      <c r="Y64" s="185"/>
      <c r="Z64" s="185"/>
      <c r="AA64" s="185"/>
      <c r="AB64" s="185"/>
      <c r="AC64" s="185"/>
      <c r="AD64" s="185"/>
      <c r="AE64" s="185"/>
      <c r="AF64" s="185"/>
      <c r="AG64" s="185"/>
      <c r="AH64" s="185"/>
      <c r="AI64" s="185"/>
      <c r="AJ64" s="185"/>
      <c r="AK64" s="185"/>
      <c r="AL64" s="185"/>
      <c r="AM64" s="185"/>
      <c r="AN64" s="185"/>
      <c r="AO64" s="185"/>
      <c r="AP64" s="185"/>
      <c r="AQ64" s="185"/>
      <c r="AR64" s="185"/>
      <c r="AS64" s="185"/>
      <c r="AT64" s="185"/>
      <c r="AU64" s="185"/>
      <c r="AV64" s="185"/>
      <c r="AW64" s="185"/>
      <c r="AX64" s="185"/>
      <c r="AY64" s="185"/>
    </row>
    <row r="65" spans="1:51" ht="14" x14ac:dyDescent="0.15">
      <c r="A65" s="131" t="str">
        <f>'SEQ Apr 2019'!K43</f>
        <v>Simply Energy</v>
      </c>
      <c r="B65" s="132" t="str">
        <f>'SEQ Apr 2019'!L43</f>
        <v>Business Save</v>
      </c>
      <c r="C65" s="133">
        <f>IF('SEQ Apr 2019'!BP43=0,91*'SEQ Apr 2019'!M43/100,(91*'SEQ Apr 2019'!M43/100)+'SEQ Apr 2019'!BP43/4)</f>
        <v>117.28989999999997</v>
      </c>
      <c r="D65" s="133">
        <f>IF('SEQ Apr 2019'!O43="",$C$51*$C$52*'SEQ Apr 2019'!N43/100,IF($C$51*$C$52&gt;='SEQ Apr 2019'!P43,('SEQ Apr 2019'!P43*'SEQ Apr 2019'!N43/100),($C$51*$C$52*'SEQ Apr 2019'!N43/100)))</f>
        <v>935.9</v>
      </c>
      <c r="E65" s="133">
        <f>IF(AND('SEQ Apr 2019'!R43&gt;0,'SEQ Apr 2019'!T43&gt;0),IF(($C$51*$C$52&lt;'SEQ Apr 2019'!T43),(0),($C$51*$C$52-'SEQ Apr 2019'!T43)*'SEQ Apr 2019'!U43/100),IF(AND('SEQ Apr 2019'!R43&gt;0,'SEQ Apr 2019'!T43=""),IF(($C$51*$C$52&lt;'SEQ Apr 2019'!R43+'SEQ Apr 2019'!P43),(0),(($C$51*$C$52-('SEQ Apr 2019'!R43+'SEQ Apr 2019'!P43))*'SEQ Apr 2019'!S43/100)),IF(AND('SEQ Apr 2019'!P43&gt;0,'SEQ Apr 2019'!R43=""&gt;0),IF(($C$51*$C$52&lt;'SEQ Apr 2019'!P43),(0),($C$51*$C$52-'SEQ Apr 2019'!P43)*'SEQ Apr 2019'!Q43/100),0)))</f>
        <v>0</v>
      </c>
      <c r="F65" s="134">
        <f>($C$51*$C$53)*'SEQ Apr 2019'!W43/100</f>
        <v>313.35000000000002</v>
      </c>
      <c r="G65" s="135">
        <f t="shared" si="24"/>
        <v>1366.5398999999998</v>
      </c>
      <c r="H65" s="246">
        <f t="shared" si="25"/>
        <v>4996.9999999999991</v>
      </c>
      <c r="I65" s="247">
        <f t="shared" si="26"/>
        <v>5466.159599999999</v>
      </c>
      <c r="J65" s="136">
        <f t="shared" si="27"/>
        <v>6012.7755599999991</v>
      </c>
      <c r="K65" s="137">
        <f>'SEQ Apr 2019'!BB43</f>
        <v>0</v>
      </c>
      <c r="L65" s="137">
        <f>'SEQ Apr 2019'!BC43</f>
        <v>10</v>
      </c>
      <c r="M65" s="137">
        <f>'SEQ Apr 2019'!BD43</f>
        <v>0</v>
      </c>
      <c r="N65" s="137">
        <f>'SEQ Apr 2019'!BE43</f>
        <v>0</v>
      </c>
      <c r="O65" s="137" t="str">
        <f t="shared" si="33"/>
        <v>Guaranteed off usage</v>
      </c>
      <c r="P65" s="137" t="s">
        <v>573</v>
      </c>
      <c r="Q65" s="247">
        <f t="shared" si="29"/>
        <v>4966.4595999999992</v>
      </c>
      <c r="R65" s="247">
        <f t="shared" si="30"/>
        <v>4966.4595999999992</v>
      </c>
      <c r="S65" s="138">
        <f t="shared" si="31"/>
        <v>5463.10556</v>
      </c>
      <c r="T65" s="138">
        <f t="shared" si="32"/>
        <v>5463.10556</v>
      </c>
      <c r="U65" s="160">
        <f>'SEQ Apr 2019'!BL43</f>
        <v>0</v>
      </c>
      <c r="V65" s="161" t="str">
        <f>'SEQ Apr 2019'!BM43</f>
        <v>n</v>
      </c>
      <c r="W65" s="185"/>
      <c r="X65" s="185"/>
      <c r="Y65" s="185"/>
      <c r="Z65" s="185"/>
      <c r="AA65" s="185"/>
      <c r="AB65" s="185"/>
      <c r="AC65" s="185"/>
      <c r="AD65" s="185"/>
      <c r="AE65" s="185"/>
      <c r="AF65" s="185"/>
      <c r="AG65" s="185"/>
      <c r="AH65" s="185"/>
      <c r="AI65" s="185"/>
      <c r="AJ65" s="185"/>
      <c r="AK65" s="185"/>
      <c r="AL65" s="185"/>
      <c r="AM65" s="185"/>
      <c r="AN65" s="185"/>
      <c r="AO65" s="185"/>
      <c r="AP65" s="185"/>
      <c r="AQ65" s="185"/>
      <c r="AR65" s="185"/>
      <c r="AS65" s="185"/>
      <c r="AT65" s="185"/>
      <c r="AU65" s="185"/>
      <c r="AV65" s="185"/>
      <c r="AW65" s="185"/>
      <c r="AX65" s="185"/>
      <c r="AY65" s="185"/>
    </row>
    <row r="66" spans="1:51" ht="14" x14ac:dyDescent="0.15">
      <c r="A66" s="131" t="str">
        <f>'SEQ Apr 2019'!K44</f>
        <v>Alinta Energy</v>
      </c>
      <c r="B66" s="132" t="str">
        <f>'SEQ Apr 2019'!L44</f>
        <v>Corporate Saver</v>
      </c>
      <c r="C66" s="133">
        <f>IF('SEQ Apr 2019'!BP44=0,91*'SEQ Apr 2019'!M44/100,(91*'SEQ Apr 2019'!M44/100)+'SEQ Apr 2019'!BP44/4)</f>
        <v>117.39</v>
      </c>
      <c r="D66" s="133">
        <f>IF('SEQ Apr 2019'!O44="",$C$51*$C$52*'SEQ Apr 2019'!N44/100,IF($C$51*$C$52&gt;='SEQ Apr 2019'!P44,('SEQ Apr 2019'!P44*'SEQ Apr 2019'!N44/100),($C$51*$C$52*'SEQ Apr 2019'!N44/100)))</f>
        <v>1044.05</v>
      </c>
      <c r="E66" s="133">
        <f>IF(AND('SEQ Apr 2019'!R44&gt;0,'SEQ Apr 2019'!T44&gt;0),IF(($C$51*$C$52&lt;'SEQ Apr 2019'!T44),(0),($C$51*$C$52-'SEQ Apr 2019'!T44)*'SEQ Apr 2019'!U44/100),IF(AND('SEQ Apr 2019'!R44&gt;0,'SEQ Apr 2019'!T44=""),IF(($C$51*$C$52&lt;'SEQ Apr 2019'!R44+'SEQ Apr 2019'!P44),(0),(($C$51*$C$52-('SEQ Apr 2019'!R44+'SEQ Apr 2019'!P44))*'SEQ Apr 2019'!S44/100)),IF(AND('SEQ Apr 2019'!P44&gt;0,'SEQ Apr 2019'!R44=""&gt;0),IF(($C$51*$C$52&lt;'SEQ Apr 2019'!P44),(0),($C$51*$C$52-'SEQ Apr 2019'!P44)*'SEQ Apr 2019'!Q44/100),0)))</f>
        <v>0</v>
      </c>
      <c r="F66" s="134">
        <f>($C$51*$C$53)*'SEQ Apr 2019'!W44/100</f>
        <v>360.75</v>
      </c>
      <c r="G66" s="135">
        <f t="shared" si="24"/>
        <v>1522.19</v>
      </c>
      <c r="H66" s="246">
        <f t="shared" si="25"/>
        <v>5619.2</v>
      </c>
      <c r="I66" s="247">
        <f t="shared" si="26"/>
        <v>6088.76</v>
      </c>
      <c r="J66" s="136">
        <f t="shared" si="27"/>
        <v>6697.6360000000004</v>
      </c>
      <c r="K66" s="137">
        <f>'SEQ Apr 2019'!BB44</f>
        <v>0</v>
      </c>
      <c r="L66" s="137">
        <f>'SEQ Apr 2019'!BC44</f>
        <v>20</v>
      </c>
      <c r="M66" s="137">
        <f>'SEQ Apr 2019'!BD44</f>
        <v>0</v>
      </c>
      <c r="N66" s="137">
        <f>'SEQ Apr 2019'!BE44</f>
        <v>0</v>
      </c>
      <c r="O66" s="137" t="str">
        <f t="shared" si="33"/>
        <v>Guaranteed off usage</v>
      </c>
      <c r="P66" s="137" t="s">
        <v>573</v>
      </c>
      <c r="Q66" s="247">
        <f t="shared" si="29"/>
        <v>4964.92</v>
      </c>
      <c r="R66" s="247">
        <f t="shared" si="30"/>
        <v>4964.92</v>
      </c>
      <c r="S66" s="138">
        <f t="shared" si="31"/>
        <v>5461.4120000000003</v>
      </c>
      <c r="T66" s="138">
        <f t="shared" si="32"/>
        <v>5461.4120000000003</v>
      </c>
      <c r="U66" s="160">
        <f>'SEQ Apr 2019'!BL44</f>
        <v>0</v>
      </c>
      <c r="V66" s="161" t="str">
        <f>'SEQ Apr 2019'!BM44</f>
        <v>n</v>
      </c>
      <c r="W66" s="185"/>
      <c r="X66" s="185"/>
      <c r="Y66" s="185"/>
      <c r="Z66" s="185"/>
      <c r="AA66" s="185"/>
      <c r="AB66" s="185"/>
      <c r="AC66" s="185"/>
      <c r="AD66" s="185"/>
      <c r="AE66" s="185"/>
      <c r="AF66" s="185"/>
      <c r="AG66" s="185"/>
      <c r="AH66" s="185"/>
      <c r="AI66" s="185"/>
      <c r="AJ66" s="185"/>
      <c r="AK66" s="185"/>
      <c r="AL66" s="185"/>
      <c r="AM66" s="185"/>
      <c r="AN66" s="185"/>
      <c r="AO66" s="185"/>
      <c r="AP66" s="185"/>
      <c r="AQ66" s="185"/>
      <c r="AR66" s="185"/>
      <c r="AS66" s="185"/>
      <c r="AT66" s="185"/>
      <c r="AU66" s="185"/>
      <c r="AV66" s="185"/>
      <c r="AW66" s="185"/>
      <c r="AX66" s="185"/>
      <c r="AY66" s="185"/>
    </row>
    <row r="67" spans="1:51" ht="14" x14ac:dyDescent="0.15">
      <c r="A67" s="131" t="str">
        <f>'SEQ Apr 2019'!K45</f>
        <v>Q Energy</v>
      </c>
      <c r="B67" s="132" t="str">
        <f>'SEQ Apr 2019'!L45</f>
        <v>Biz Saver</v>
      </c>
      <c r="C67" s="133">
        <f>IF('SEQ Apr 2019'!BP45=0,91*'SEQ Apr 2019'!M45/100,(91*'SEQ Apr 2019'!M45/100)+'SEQ Apr 2019'!BP45/4)</f>
        <v>117.39</v>
      </c>
      <c r="D67" s="133">
        <f>IF('SEQ Apr 2019'!O45="",$C$51*$C$52*'SEQ Apr 2019'!N45/100,IF($C$51*$C$52&gt;='SEQ Apr 2019'!P45,('SEQ Apr 2019'!P45*'SEQ Apr 2019'!N45/100),($C$51*$C$52*'SEQ Apr 2019'!N45/100)))</f>
        <v>874.65</v>
      </c>
      <c r="E67" s="133">
        <f>IF(AND('SEQ Apr 2019'!R45&gt;0,'SEQ Apr 2019'!T45&gt;0),IF(($C$51*$C$52&lt;'SEQ Apr 2019'!T45),(0),($C$51*$C$52-'SEQ Apr 2019'!T45)*'SEQ Apr 2019'!U45/100),IF(AND('SEQ Apr 2019'!R45&gt;0,'SEQ Apr 2019'!T45=""),IF(($C$51*$C$52&lt;'SEQ Apr 2019'!R45+'SEQ Apr 2019'!P45),(0),(($C$51*$C$52-('SEQ Apr 2019'!R45+'SEQ Apr 2019'!P45))*'SEQ Apr 2019'!S45/100)),IF(AND('SEQ Apr 2019'!P45&gt;0,'SEQ Apr 2019'!R45=""&gt;0),IF(($C$51*$C$52&lt;'SEQ Apr 2019'!P45),(0),($C$51*$C$52-'SEQ Apr 2019'!P45)*'SEQ Apr 2019'!Q45/100),0)))</f>
        <v>0</v>
      </c>
      <c r="F67" s="134">
        <f>($C$51*$C$53)*'SEQ Apr 2019'!W45/100</f>
        <v>281.14499999999998</v>
      </c>
      <c r="G67" s="135">
        <f t="shared" si="24"/>
        <v>1273.1849999999999</v>
      </c>
      <c r="H67" s="246">
        <f t="shared" si="25"/>
        <v>4623.1799999999994</v>
      </c>
      <c r="I67" s="247">
        <f t="shared" si="26"/>
        <v>5092.74</v>
      </c>
      <c r="J67" s="136">
        <f t="shared" si="27"/>
        <v>5602.0140000000001</v>
      </c>
      <c r="K67" s="137">
        <f>'SEQ Apr 2019'!BB45</f>
        <v>0</v>
      </c>
      <c r="L67" s="137">
        <f>'SEQ Apr 2019'!BC45</f>
        <v>0</v>
      </c>
      <c r="M67" s="137">
        <f>'SEQ Apr 2019'!BD45</f>
        <v>0</v>
      </c>
      <c r="N67" s="137">
        <f>'SEQ Apr 2019'!BE45</f>
        <v>0</v>
      </c>
      <c r="O67" s="137" t="str">
        <f t="shared" si="33"/>
        <v>No discount</v>
      </c>
      <c r="P67" s="137" t="s">
        <v>573</v>
      </c>
      <c r="Q67" s="247">
        <f t="shared" si="29"/>
        <v>5092.74</v>
      </c>
      <c r="R67" s="247">
        <f t="shared" si="30"/>
        <v>5092.74</v>
      </c>
      <c r="S67" s="138">
        <f t="shared" si="31"/>
        <v>5602.0140000000001</v>
      </c>
      <c r="T67" s="138">
        <f t="shared" si="32"/>
        <v>5602.0140000000001</v>
      </c>
      <c r="U67" s="160">
        <f>'SEQ Apr 2019'!BL45</f>
        <v>0</v>
      </c>
      <c r="V67" s="161" t="str">
        <f>'SEQ Apr 2019'!BM45</f>
        <v>n</v>
      </c>
      <c r="W67" s="185"/>
      <c r="X67" s="185"/>
      <c r="Y67" s="185"/>
      <c r="Z67" s="185"/>
      <c r="AA67" s="185"/>
      <c r="AB67" s="185"/>
      <c r="AC67" s="185"/>
      <c r="AD67" s="185"/>
      <c r="AE67" s="185"/>
      <c r="AF67" s="185"/>
      <c r="AG67" s="185"/>
      <c r="AH67" s="185"/>
      <c r="AI67" s="185"/>
      <c r="AJ67" s="185"/>
      <c r="AK67" s="185"/>
      <c r="AL67" s="185"/>
      <c r="AM67" s="185"/>
      <c r="AN67" s="185"/>
      <c r="AO67" s="185"/>
      <c r="AP67" s="185"/>
      <c r="AQ67" s="185"/>
      <c r="AR67" s="185"/>
      <c r="AS67" s="185"/>
      <c r="AT67" s="185"/>
      <c r="AU67" s="185"/>
      <c r="AV67" s="185"/>
      <c r="AW67" s="185"/>
      <c r="AX67" s="185"/>
      <c r="AY67" s="185"/>
    </row>
    <row r="68" spans="1:51" ht="14" x14ac:dyDescent="0.15">
      <c r="A68" s="131" t="str">
        <f>'SEQ Apr 2019'!K46</f>
        <v>1st Energy</v>
      </c>
      <c r="B68" s="132" t="str">
        <f>'SEQ Apr 2019'!L46</f>
        <v>1st Saver</v>
      </c>
      <c r="C68" s="133">
        <f>IF('SEQ Apr 2019'!BP46=0,91*'SEQ Apr 2019'!M46/100,(91*'SEQ Apr 2019'!M46/100)+'SEQ Apr 2019'!BP46/4)</f>
        <v>132.86000000000001</v>
      </c>
      <c r="D68" s="133">
        <f>IF('SEQ Apr 2019'!O46="",$C$51*$C$52*'SEQ Apr 2019'!N46/100,IF($C$51*$C$52&gt;='SEQ Apr 2019'!P46,('SEQ Apr 2019'!P46*'SEQ Apr 2019'!N46/100),($C$51*$C$52*'SEQ Apr 2019'!N46/100)))</f>
        <v>1060.5</v>
      </c>
      <c r="E68" s="133">
        <f>IF(AND('SEQ Apr 2019'!R46&gt;0,'SEQ Apr 2019'!T46&gt;0),IF(($C$51*$C$52&lt;'SEQ Apr 2019'!T46),(0),($C$51*$C$52-'SEQ Apr 2019'!T46)*'SEQ Apr 2019'!U46/100),IF(AND('SEQ Apr 2019'!R46&gt;0,'SEQ Apr 2019'!T46=""),IF(($C$51*$C$52&lt;'SEQ Apr 2019'!R46+'SEQ Apr 2019'!P46),(0),(($C$51*$C$52-('SEQ Apr 2019'!R46+'SEQ Apr 2019'!P46))*'SEQ Apr 2019'!S46/100)),IF(AND('SEQ Apr 2019'!P46&gt;0,'SEQ Apr 2019'!R46=""&gt;0),IF(($C$51*$C$52&lt;'SEQ Apr 2019'!P46),(0),($C$51*$C$52-'SEQ Apr 2019'!P46)*'SEQ Apr 2019'!Q46/100),0)))</f>
        <v>0</v>
      </c>
      <c r="F68" s="134">
        <f>($C$51*$C$53)*'SEQ Apr 2019'!W46/100</f>
        <v>361.5</v>
      </c>
      <c r="G68" s="135">
        <f t="shared" si="24"/>
        <v>1554.8600000000001</v>
      </c>
      <c r="H68" s="246">
        <f t="shared" si="25"/>
        <v>5688</v>
      </c>
      <c r="I68" s="247">
        <f t="shared" si="26"/>
        <v>6219.4400000000005</v>
      </c>
      <c r="J68" s="136">
        <f t="shared" si="27"/>
        <v>6841.3840000000009</v>
      </c>
      <c r="K68" s="137">
        <f>'SEQ Apr 2019'!BB46</f>
        <v>0</v>
      </c>
      <c r="L68" s="137">
        <f>'SEQ Apr 2019'!BC46</f>
        <v>0</v>
      </c>
      <c r="M68" s="137">
        <f>'SEQ Apr 2019'!BD46</f>
        <v>0</v>
      </c>
      <c r="N68" s="137">
        <f>'SEQ Apr 2019'!BE46</f>
        <v>15</v>
      </c>
      <c r="O68" s="137" t="str">
        <f t="shared" si="33"/>
        <v>Pay-on-time off usage</v>
      </c>
      <c r="P68" s="137" t="s">
        <v>573</v>
      </c>
      <c r="Q68" s="247">
        <f t="shared" si="29"/>
        <v>6219.4400000000005</v>
      </c>
      <c r="R68" s="247">
        <f t="shared" si="30"/>
        <v>5366.2400000000007</v>
      </c>
      <c r="S68" s="138">
        <f t="shared" si="31"/>
        <v>6841.3840000000009</v>
      </c>
      <c r="T68" s="138">
        <f t="shared" si="32"/>
        <v>5902.8640000000014</v>
      </c>
      <c r="U68" s="160">
        <f>'SEQ Apr 2019'!BL46</f>
        <v>0</v>
      </c>
      <c r="V68" s="161">
        <f>'SEQ Apr 2019'!BM46</f>
        <v>0</v>
      </c>
      <c r="W68" s="185"/>
      <c r="X68" s="185"/>
      <c r="Y68" s="185"/>
      <c r="Z68" s="185"/>
      <c r="AA68" s="185"/>
      <c r="AB68" s="185"/>
      <c r="AC68" s="185"/>
      <c r="AD68" s="185"/>
      <c r="AE68" s="185"/>
      <c r="AF68" s="185"/>
      <c r="AG68" s="185"/>
      <c r="AH68" s="185"/>
      <c r="AI68" s="185"/>
      <c r="AJ68" s="185"/>
      <c r="AK68" s="185"/>
      <c r="AL68" s="185"/>
      <c r="AM68" s="185"/>
      <c r="AN68" s="185"/>
      <c r="AO68" s="185"/>
      <c r="AP68" s="185"/>
      <c r="AQ68" s="185"/>
      <c r="AR68" s="185"/>
      <c r="AS68" s="185"/>
      <c r="AT68" s="185"/>
      <c r="AU68" s="185"/>
      <c r="AV68" s="185"/>
      <c r="AW68" s="185"/>
      <c r="AX68" s="185"/>
      <c r="AY68" s="185"/>
    </row>
    <row r="69" spans="1:51" ht="14" x14ac:dyDescent="0.15">
      <c r="A69" s="131" t="str">
        <f>'SEQ Apr 2019'!K47</f>
        <v>Next Business Energy</v>
      </c>
      <c r="B69" s="132" t="str">
        <f>'SEQ Apr 2019'!L47</f>
        <v>Pay on time</v>
      </c>
      <c r="C69" s="133">
        <f>IF('SEQ Apr 2019'!BP47=0,91*'SEQ Apr 2019'!M47/100,(91*'SEQ Apr 2019'!M47/100)+'SEQ Apr 2019'!BP47/4)</f>
        <v>118.3</v>
      </c>
      <c r="D69" s="133">
        <f>IF('SEQ Apr 2019'!O47="",$C$51*$C$52*'SEQ Apr 2019'!N47/100,IF($C$51*$C$52&gt;='SEQ Apr 2019'!P47,('SEQ Apr 2019'!P47*'SEQ Apr 2019'!N47/100),($C$51*$C$52*'SEQ Apr 2019'!N47/100)))</f>
        <v>662.5</v>
      </c>
      <c r="E69" s="133">
        <f>IF(AND('SEQ Apr 2019'!R47&gt;0,'SEQ Apr 2019'!T47&gt;0),IF(($C$51*$C$52&lt;'SEQ Apr 2019'!T47),(0),($C$51*$C$52-'SEQ Apr 2019'!T47)*'SEQ Apr 2019'!U47/100),IF(AND('SEQ Apr 2019'!R47&gt;0,'SEQ Apr 2019'!T47=""),IF(($C$51*$C$52&lt;'SEQ Apr 2019'!R47+'SEQ Apr 2019'!P47),(0),(($C$51*$C$52-('SEQ Apr 2019'!R47+'SEQ Apr 2019'!P47))*'SEQ Apr 2019'!S47/100)),IF(AND('SEQ Apr 2019'!P47&gt;0,'SEQ Apr 2019'!R47=""&gt;0),IF(($C$51*$C$52&lt;'SEQ Apr 2019'!P47),(0),($C$51*$C$52-'SEQ Apr 2019'!P47)*'SEQ Apr 2019'!Q47/100),0)))</f>
        <v>250</v>
      </c>
      <c r="F69" s="134">
        <f>($C$51*$C$53)*'SEQ Apr 2019'!W47/100</f>
        <v>307.5</v>
      </c>
      <c r="G69" s="135">
        <f t="shared" si="24"/>
        <v>1338.3</v>
      </c>
      <c r="H69" s="246">
        <f t="shared" si="25"/>
        <v>4880</v>
      </c>
      <c r="I69" s="247">
        <f t="shared" si="26"/>
        <v>5353.2</v>
      </c>
      <c r="J69" s="136">
        <f t="shared" si="27"/>
        <v>5888.52</v>
      </c>
      <c r="K69" s="137">
        <f>'SEQ Apr 2019'!BB47</f>
        <v>0</v>
      </c>
      <c r="L69" s="137">
        <f>'SEQ Apr 2019'!BC47</f>
        <v>0</v>
      </c>
      <c r="M69" s="137">
        <f>'SEQ Apr 2019'!BD47</f>
        <v>7</v>
      </c>
      <c r="N69" s="137">
        <f>'SEQ Apr 2019'!BE47</f>
        <v>0</v>
      </c>
      <c r="O69" s="137" t="str">
        <f t="shared" si="33"/>
        <v>Pay-on-time off bill</v>
      </c>
      <c r="P69" s="137" t="s">
        <v>573</v>
      </c>
      <c r="Q69" s="247">
        <f t="shared" si="29"/>
        <v>5353.2</v>
      </c>
      <c r="R69" s="247">
        <f t="shared" si="30"/>
        <v>4978.4759999999997</v>
      </c>
      <c r="S69" s="138">
        <f t="shared" si="31"/>
        <v>5888.52</v>
      </c>
      <c r="T69" s="138">
        <f t="shared" si="32"/>
        <v>5476.3235999999997</v>
      </c>
      <c r="U69" s="160">
        <f>'SEQ Apr 2019'!BL47</f>
        <v>24</v>
      </c>
      <c r="V69" s="161" t="str">
        <f>'SEQ Apr 2019'!BM47</f>
        <v>n</v>
      </c>
      <c r="W69" s="185"/>
      <c r="X69" s="185"/>
      <c r="Y69" s="185"/>
      <c r="Z69" s="185"/>
      <c r="AA69" s="185"/>
      <c r="AB69" s="185"/>
      <c r="AC69" s="185"/>
      <c r="AD69" s="185"/>
      <c r="AE69" s="185"/>
      <c r="AF69" s="185"/>
      <c r="AG69" s="185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</row>
    <row r="70" spans="1:51" ht="15" thickBot="1" x14ac:dyDescent="0.2">
      <c r="A70" s="148" t="str">
        <f>'SEQ Apr 2019'!K48</f>
        <v>Amaysim</v>
      </c>
      <c r="B70" s="149" t="str">
        <f>'SEQ Apr 2019'!L48</f>
        <v>Business as you go</v>
      </c>
      <c r="C70" s="166">
        <f>IF('SEQ Apr 2019'!BP48=0,91*'SEQ Apr 2019'!M48/100,(91*'SEQ Apr 2019'!M48/100)+'SEQ Apr 2019'!BP48/4)</f>
        <v>125.22510000000003</v>
      </c>
      <c r="D70" s="166">
        <f>IF('SEQ Apr 2019'!O48="",$C$51*$C$52*'SEQ Apr 2019'!N48/100,IF($C$51*$C$52&gt;='SEQ Apr 2019'!P48,('SEQ Apr 2019'!P48*'SEQ Apr 2019'!N48/100),($C$51*$C$52*'SEQ Apr 2019'!N48/100)))</f>
        <v>932.4</v>
      </c>
      <c r="E70" s="166">
        <f>IF(AND('SEQ Apr 2019'!R48&gt;0,'SEQ Apr 2019'!T48&gt;0),IF(($C$51*$C$52&lt;'SEQ Apr 2019'!T48),(0),($C$51*$C$52-'SEQ Apr 2019'!T48)*'SEQ Apr 2019'!U48/100),IF(AND('SEQ Apr 2019'!R48&gt;0,'SEQ Apr 2019'!T48=""),IF(($C$51*$C$52&lt;'SEQ Apr 2019'!R48+'SEQ Apr 2019'!P48),(0),(($C$51*$C$52-('SEQ Apr 2019'!R48+'SEQ Apr 2019'!P48))*'SEQ Apr 2019'!S48/100)),IF(AND('SEQ Apr 2019'!P48&gt;0,'SEQ Apr 2019'!R48=""&gt;0),IF(($C$51*$C$52&lt;'SEQ Apr 2019'!P48),(0),($C$51*$C$52-'SEQ Apr 2019'!P48)*'SEQ Apr 2019'!Q48/100),0)))</f>
        <v>0</v>
      </c>
      <c r="F70" s="173">
        <f>($C$51*$C$53)*'SEQ Apr 2019'!W48/100</f>
        <v>333.45</v>
      </c>
      <c r="G70" s="167">
        <f t="shared" si="24"/>
        <v>1391.0751</v>
      </c>
      <c r="H70" s="248">
        <f t="shared" si="25"/>
        <v>5063.3999999999996</v>
      </c>
      <c r="I70" s="249">
        <f t="shared" si="26"/>
        <v>5564.3004000000001</v>
      </c>
      <c r="J70" s="168">
        <f t="shared" si="27"/>
        <v>6120.7304400000003</v>
      </c>
      <c r="K70" s="153">
        <f>'SEQ Apr 2019'!BB48</f>
        <v>0</v>
      </c>
      <c r="L70" s="153">
        <f>'SEQ Apr 2019'!BC48</f>
        <v>0</v>
      </c>
      <c r="M70" s="153">
        <f>'SEQ Apr 2019'!BD48</f>
        <v>0</v>
      </c>
      <c r="N70" s="153">
        <f>'SEQ Apr 2019'!BE48</f>
        <v>0</v>
      </c>
      <c r="O70" s="153" t="str">
        <f t="shared" si="33"/>
        <v>No discount</v>
      </c>
      <c r="P70" s="153" t="s">
        <v>573</v>
      </c>
      <c r="Q70" s="250">
        <f t="shared" si="29"/>
        <v>5564.3004000000001</v>
      </c>
      <c r="R70" s="249">
        <f t="shared" si="30"/>
        <v>5564.3004000000001</v>
      </c>
      <c r="S70" s="169">
        <f t="shared" si="31"/>
        <v>6120.7304400000003</v>
      </c>
      <c r="T70" s="169">
        <f t="shared" si="32"/>
        <v>6120.7304400000003</v>
      </c>
      <c r="U70" s="170">
        <f>'SEQ Apr 2019'!BL48</f>
        <v>0</v>
      </c>
      <c r="V70" s="165" t="str">
        <f>'SEQ Apr 2019'!BM48</f>
        <v>n</v>
      </c>
      <c r="W70" s="185"/>
      <c r="X70" s="185"/>
      <c r="Y70" s="185"/>
      <c r="Z70" s="185"/>
      <c r="AA70" s="185"/>
      <c r="AB70" s="185"/>
      <c r="AC70" s="185"/>
      <c r="AD70" s="185"/>
      <c r="AE70" s="185"/>
      <c r="AF70" s="185"/>
      <c r="AG70" s="185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</row>
    <row r="71" spans="1:51" ht="14" x14ac:dyDescent="0.15">
      <c r="W71" s="185"/>
      <c r="X71" s="185"/>
      <c r="Y71" s="185"/>
      <c r="Z71" s="185"/>
      <c r="AA71" s="185"/>
      <c r="AB71" s="185"/>
      <c r="AC71" s="185"/>
      <c r="AD71" s="185"/>
      <c r="AE71" s="185"/>
      <c r="AF71" s="185"/>
      <c r="AG71" s="185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</row>
    <row r="72" spans="1:51" ht="14" x14ac:dyDescent="0.15">
      <c r="W72" s="185"/>
      <c r="X72" s="185"/>
      <c r="Y72" s="185"/>
      <c r="Z72" s="185"/>
      <c r="AA72" s="185"/>
      <c r="AB72" s="185"/>
      <c r="AC72" s="185"/>
      <c r="AD72" s="185"/>
      <c r="AE72" s="185"/>
      <c r="AF72" s="185"/>
      <c r="AG72" s="185"/>
      <c r="AH72" s="185"/>
      <c r="AI72" s="185"/>
      <c r="AJ72" s="185"/>
      <c r="AK72" s="185"/>
      <c r="AL72" s="185"/>
      <c r="AM72" s="185"/>
      <c r="AN72" s="185"/>
      <c r="AO72" s="185"/>
      <c r="AP72" s="185"/>
      <c r="AQ72" s="185"/>
      <c r="AR72" s="185"/>
      <c r="AS72" s="185"/>
      <c r="AT72" s="185"/>
      <c r="AU72" s="185"/>
      <c r="AV72" s="185"/>
      <c r="AW72" s="185"/>
      <c r="AX72" s="185"/>
      <c r="AY72" s="185"/>
    </row>
    <row r="73" spans="1:51" ht="14" x14ac:dyDescent="0.15">
      <c r="W73" s="185"/>
      <c r="X73" s="185"/>
      <c r="Y73" s="185"/>
      <c r="Z73" s="185"/>
      <c r="AA73" s="185"/>
      <c r="AB73" s="185"/>
      <c r="AC73" s="185"/>
      <c r="AD73" s="185"/>
      <c r="AE73" s="185"/>
      <c r="AF73" s="185"/>
      <c r="AG73" s="185"/>
      <c r="AH73" s="185"/>
      <c r="AI73" s="185"/>
      <c r="AJ73" s="185"/>
      <c r="AK73" s="185"/>
      <c r="AL73" s="185"/>
      <c r="AM73" s="185"/>
      <c r="AN73" s="185"/>
      <c r="AO73" s="185"/>
      <c r="AP73" s="185"/>
      <c r="AQ73" s="185"/>
      <c r="AR73" s="185"/>
      <c r="AS73" s="185"/>
      <c r="AT73" s="185"/>
      <c r="AU73" s="185"/>
      <c r="AV73" s="185"/>
      <c r="AW73" s="185"/>
      <c r="AX73" s="185"/>
      <c r="AY73" s="185"/>
    </row>
    <row r="74" spans="1:51" ht="14" x14ac:dyDescent="0.15">
      <c r="W74" s="185"/>
      <c r="X74" s="185"/>
      <c r="Y74" s="185"/>
      <c r="Z74" s="185"/>
      <c r="AA74" s="185"/>
      <c r="AB74" s="185"/>
      <c r="AC74" s="185"/>
      <c r="AD74" s="185"/>
      <c r="AE74" s="185"/>
      <c r="AF74" s="185"/>
      <c r="AG74" s="185"/>
      <c r="AH74" s="185"/>
      <c r="AI74" s="185"/>
      <c r="AJ74" s="185"/>
      <c r="AK74" s="185"/>
      <c r="AL74" s="185"/>
      <c r="AM74" s="185"/>
      <c r="AN74" s="185"/>
      <c r="AO74" s="185"/>
      <c r="AP74" s="185"/>
      <c r="AQ74" s="185"/>
      <c r="AR74" s="185"/>
      <c r="AS74" s="185"/>
      <c r="AT74" s="185"/>
      <c r="AU74" s="185"/>
      <c r="AV74" s="185"/>
      <c r="AW74" s="185"/>
      <c r="AX74" s="185"/>
      <c r="AY74" s="185"/>
    </row>
    <row r="75" spans="1:51" ht="14" x14ac:dyDescent="0.15">
      <c r="W75" s="185"/>
      <c r="X75" s="185"/>
      <c r="Y75" s="185"/>
      <c r="Z75" s="185"/>
      <c r="AA75" s="185"/>
      <c r="AB75" s="185"/>
      <c r="AC75" s="185"/>
      <c r="AD75" s="185"/>
      <c r="AE75" s="185"/>
      <c r="AF75" s="185"/>
      <c r="AG75" s="185"/>
      <c r="AH75" s="185"/>
      <c r="AI75" s="185"/>
      <c r="AJ75" s="185"/>
      <c r="AK75" s="185"/>
      <c r="AL75" s="185"/>
      <c r="AM75" s="185"/>
      <c r="AN75" s="185"/>
      <c r="AO75" s="185"/>
      <c r="AP75" s="185"/>
      <c r="AQ75" s="185"/>
      <c r="AR75" s="185"/>
      <c r="AS75" s="185"/>
      <c r="AT75" s="185"/>
      <c r="AU75" s="185"/>
      <c r="AV75" s="185"/>
      <c r="AW75" s="185"/>
      <c r="AX75" s="185"/>
      <c r="AY75" s="185"/>
    </row>
    <row r="76" spans="1:51" ht="14" x14ac:dyDescent="0.15">
      <c r="W76" s="185"/>
      <c r="X76" s="185"/>
      <c r="Y76" s="185"/>
      <c r="Z76" s="185"/>
      <c r="AA76" s="185"/>
      <c r="AB76" s="185"/>
      <c r="AC76" s="185"/>
      <c r="AD76" s="185"/>
      <c r="AE76" s="185"/>
      <c r="AF76" s="185"/>
      <c r="AG76" s="185"/>
      <c r="AH76" s="185"/>
      <c r="AI76" s="185"/>
      <c r="AJ76" s="185"/>
      <c r="AK76" s="185"/>
      <c r="AL76" s="185"/>
      <c r="AM76" s="185"/>
      <c r="AN76" s="185"/>
      <c r="AO76" s="185"/>
      <c r="AP76" s="185"/>
      <c r="AQ76" s="185"/>
      <c r="AR76" s="185"/>
      <c r="AS76" s="185"/>
      <c r="AT76" s="185"/>
      <c r="AU76" s="185"/>
      <c r="AV76" s="185"/>
      <c r="AW76" s="185"/>
      <c r="AX76" s="185"/>
      <c r="AY76" s="185"/>
    </row>
    <row r="77" spans="1:51" ht="14" x14ac:dyDescent="0.15">
      <c r="J77" s="264" t="s">
        <v>608</v>
      </c>
      <c r="W77" s="185"/>
      <c r="X77" s="185"/>
      <c r="Y77" s="185"/>
      <c r="Z77" s="185"/>
      <c r="AA77" s="185"/>
      <c r="AB77" s="185"/>
      <c r="AC77" s="185"/>
      <c r="AD77" s="185"/>
      <c r="AE77" s="185"/>
      <c r="AF77" s="185"/>
      <c r="AG77" s="185"/>
      <c r="AH77" s="185"/>
      <c r="AI77" s="185"/>
      <c r="AJ77" s="185"/>
      <c r="AK77" s="185"/>
      <c r="AL77" s="185"/>
      <c r="AM77" s="185"/>
      <c r="AN77" s="185"/>
      <c r="AO77" s="185"/>
      <c r="AP77" s="185"/>
      <c r="AQ77" s="185"/>
      <c r="AR77" s="185"/>
      <c r="AS77" s="185"/>
      <c r="AT77" s="185"/>
      <c r="AU77" s="185"/>
      <c r="AV77" s="185"/>
      <c r="AW77" s="185"/>
      <c r="AX77" s="185"/>
      <c r="AY77" s="185"/>
    </row>
    <row r="78" spans="1:51" ht="14" x14ac:dyDescent="0.15">
      <c r="W78" s="185"/>
      <c r="X78" s="185"/>
      <c r="Y78" s="185"/>
      <c r="Z78" s="185"/>
      <c r="AA78" s="185"/>
      <c r="AB78" s="185"/>
      <c r="AC78" s="185"/>
      <c r="AD78" s="185"/>
      <c r="AE78" s="185"/>
      <c r="AF78" s="185"/>
      <c r="AG78" s="185"/>
      <c r="AH78" s="185"/>
      <c r="AI78" s="185"/>
      <c r="AJ78" s="185"/>
      <c r="AK78" s="185"/>
      <c r="AL78" s="185"/>
      <c r="AM78" s="185"/>
      <c r="AN78" s="185"/>
      <c r="AO78" s="185"/>
      <c r="AP78" s="185"/>
      <c r="AQ78" s="185"/>
      <c r="AR78" s="185"/>
      <c r="AS78" s="185"/>
      <c r="AT78" s="185"/>
      <c r="AU78" s="185"/>
      <c r="AV78" s="185"/>
      <c r="AW78" s="185"/>
      <c r="AX78" s="185"/>
      <c r="AY78" s="185"/>
    </row>
    <row r="79" spans="1:51" ht="14" x14ac:dyDescent="0.15">
      <c r="W79" s="185"/>
      <c r="X79" s="185"/>
      <c r="Y79" s="185"/>
      <c r="Z79" s="185"/>
      <c r="AA79" s="185"/>
      <c r="AB79" s="185"/>
      <c r="AC79" s="185"/>
      <c r="AD79" s="185"/>
      <c r="AE79" s="185"/>
      <c r="AF79" s="185"/>
      <c r="AG79" s="185"/>
      <c r="AH79" s="185"/>
      <c r="AI79" s="185"/>
      <c r="AJ79" s="185"/>
      <c r="AK79" s="185"/>
      <c r="AL79" s="185"/>
      <c r="AM79" s="185"/>
      <c r="AN79" s="185"/>
      <c r="AO79" s="185"/>
      <c r="AP79" s="185"/>
      <c r="AQ79" s="185"/>
      <c r="AR79" s="185"/>
      <c r="AS79" s="185"/>
      <c r="AT79" s="185"/>
      <c r="AU79" s="185"/>
      <c r="AV79" s="185"/>
      <c r="AW79" s="185"/>
      <c r="AX79" s="185"/>
      <c r="AY79" s="185"/>
    </row>
    <row r="80" spans="1:51" ht="14" x14ac:dyDescent="0.15">
      <c r="W80" s="185"/>
      <c r="X80" s="185"/>
      <c r="Y80" s="185"/>
      <c r="Z80" s="185"/>
      <c r="AA80" s="185"/>
      <c r="AB80" s="185"/>
      <c r="AC80" s="185"/>
      <c r="AD80" s="185"/>
      <c r="AE80" s="185"/>
      <c r="AF80" s="185"/>
      <c r="AG80" s="185"/>
      <c r="AH80" s="185"/>
      <c r="AI80" s="185"/>
      <c r="AJ80" s="185"/>
      <c r="AK80" s="185"/>
      <c r="AL80" s="185"/>
      <c r="AM80" s="185"/>
      <c r="AN80" s="185"/>
      <c r="AO80" s="185"/>
      <c r="AP80" s="185"/>
      <c r="AQ80" s="185"/>
      <c r="AR80" s="185"/>
      <c r="AS80" s="185"/>
      <c r="AT80" s="185"/>
      <c r="AU80" s="185"/>
      <c r="AV80" s="185"/>
      <c r="AW80" s="185"/>
      <c r="AX80" s="185"/>
      <c r="AY80" s="185"/>
    </row>
    <row r="81" spans="23:51" ht="14" x14ac:dyDescent="0.15">
      <c r="W81" s="185"/>
      <c r="X81" s="185"/>
      <c r="Y81" s="185"/>
      <c r="Z81" s="185"/>
      <c r="AA81" s="185"/>
      <c r="AB81" s="185"/>
      <c r="AC81" s="185"/>
      <c r="AD81" s="185"/>
      <c r="AE81" s="185"/>
      <c r="AF81" s="185"/>
      <c r="AG81" s="185"/>
      <c r="AH81" s="185"/>
      <c r="AI81" s="185"/>
      <c r="AJ81" s="185"/>
      <c r="AK81" s="185"/>
      <c r="AL81" s="185"/>
      <c r="AM81" s="185"/>
      <c r="AN81" s="185"/>
      <c r="AO81" s="185"/>
      <c r="AP81" s="185"/>
      <c r="AQ81" s="185"/>
      <c r="AR81" s="185"/>
      <c r="AS81" s="185"/>
      <c r="AT81" s="185"/>
      <c r="AU81" s="185"/>
      <c r="AV81" s="185"/>
      <c r="AW81" s="185"/>
      <c r="AX81" s="185"/>
      <c r="AY81" s="185"/>
    </row>
    <row r="82" spans="23:51" ht="14" x14ac:dyDescent="0.15">
      <c r="W82" s="185"/>
      <c r="X82" s="185"/>
      <c r="Y82" s="185"/>
      <c r="Z82" s="185"/>
      <c r="AA82" s="185"/>
      <c r="AB82" s="185"/>
      <c r="AC82" s="185"/>
      <c r="AD82" s="185"/>
      <c r="AE82" s="185"/>
      <c r="AF82" s="185"/>
      <c r="AG82" s="185"/>
      <c r="AH82" s="185"/>
      <c r="AI82" s="185"/>
      <c r="AJ82" s="185"/>
      <c r="AK82" s="185"/>
      <c r="AL82" s="185"/>
      <c r="AM82" s="185"/>
      <c r="AN82" s="185"/>
      <c r="AO82" s="185"/>
      <c r="AP82" s="185"/>
      <c r="AQ82" s="185"/>
      <c r="AR82" s="185"/>
      <c r="AS82" s="185"/>
      <c r="AT82" s="185"/>
      <c r="AU82" s="185"/>
      <c r="AV82" s="185"/>
      <c r="AW82" s="185"/>
      <c r="AX82" s="185"/>
      <c r="AY82" s="185"/>
    </row>
    <row r="83" spans="23:51" ht="14" x14ac:dyDescent="0.15">
      <c r="W83" s="185"/>
      <c r="X83" s="185"/>
      <c r="Y83" s="185"/>
      <c r="Z83" s="185"/>
      <c r="AA83" s="185"/>
      <c r="AB83" s="185"/>
      <c r="AC83" s="185"/>
      <c r="AD83" s="185"/>
      <c r="AE83" s="185"/>
      <c r="AF83" s="185"/>
      <c r="AG83" s="185"/>
      <c r="AH83" s="185"/>
      <c r="AI83" s="185"/>
      <c r="AJ83" s="185"/>
      <c r="AK83" s="185"/>
      <c r="AL83" s="185"/>
      <c r="AM83" s="185"/>
      <c r="AN83" s="185"/>
      <c r="AO83" s="185"/>
      <c r="AP83" s="185"/>
      <c r="AQ83" s="185"/>
      <c r="AR83" s="185"/>
      <c r="AS83" s="185"/>
      <c r="AT83" s="185"/>
      <c r="AU83" s="185"/>
      <c r="AV83" s="185"/>
      <c r="AW83" s="185"/>
      <c r="AX83" s="185"/>
      <c r="AY83" s="185"/>
    </row>
    <row r="84" spans="23:51" ht="14" x14ac:dyDescent="0.15">
      <c r="W84" s="185"/>
      <c r="X84" s="185"/>
      <c r="Y84" s="185"/>
      <c r="Z84" s="185"/>
      <c r="AA84" s="185"/>
      <c r="AB84" s="185"/>
      <c r="AC84" s="185"/>
      <c r="AD84" s="185"/>
      <c r="AE84" s="185"/>
      <c r="AF84" s="185"/>
      <c r="AG84" s="185"/>
      <c r="AH84" s="185"/>
      <c r="AI84" s="185"/>
      <c r="AJ84" s="185"/>
      <c r="AK84" s="185"/>
      <c r="AL84" s="185"/>
      <c r="AM84" s="185"/>
      <c r="AN84" s="185"/>
      <c r="AO84" s="185"/>
      <c r="AP84" s="185"/>
      <c r="AQ84" s="185"/>
      <c r="AR84" s="185"/>
      <c r="AS84" s="185"/>
      <c r="AT84" s="185"/>
      <c r="AU84" s="185"/>
      <c r="AV84" s="185"/>
      <c r="AW84" s="185"/>
      <c r="AX84" s="185"/>
      <c r="AY84" s="185"/>
    </row>
    <row r="85" spans="23:51" ht="14" x14ac:dyDescent="0.15">
      <c r="W85" s="185"/>
      <c r="X85" s="185"/>
      <c r="Y85" s="185"/>
      <c r="Z85" s="185"/>
      <c r="AA85" s="185"/>
      <c r="AB85" s="185"/>
      <c r="AC85" s="185"/>
      <c r="AD85" s="185"/>
      <c r="AE85" s="185"/>
      <c r="AF85" s="185"/>
      <c r="AG85" s="185"/>
      <c r="AH85" s="185"/>
      <c r="AI85" s="185"/>
      <c r="AJ85" s="185"/>
      <c r="AK85" s="185"/>
      <c r="AL85" s="185"/>
      <c r="AM85" s="185"/>
      <c r="AN85" s="185"/>
      <c r="AO85" s="185"/>
      <c r="AP85" s="185"/>
      <c r="AQ85" s="185"/>
      <c r="AR85" s="185"/>
      <c r="AS85" s="185"/>
      <c r="AT85" s="185"/>
      <c r="AU85" s="185"/>
      <c r="AV85" s="185"/>
      <c r="AW85" s="185"/>
      <c r="AX85" s="185"/>
      <c r="AY85" s="185"/>
    </row>
    <row r="86" spans="23:51" ht="14" x14ac:dyDescent="0.15">
      <c r="W86" s="185"/>
      <c r="X86" s="185"/>
      <c r="Y86" s="185"/>
      <c r="Z86" s="185"/>
      <c r="AA86" s="185"/>
      <c r="AB86" s="185"/>
      <c r="AC86" s="185"/>
      <c r="AD86" s="185"/>
      <c r="AE86" s="185"/>
      <c r="AF86" s="185"/>
      <c r="AG86" s="185"/>
      <c r="AH86" s="185"/>
      <c r="AI86" s="185"/>
      <c r="AJ86" s="185"/>
      <c r="AK86" s="185"/>
      <c r="AL86" s="185"/>
      <c r="AM86" s="185"/>
      <c r="AN86" s="185"/>
      <c r="AO86" s="185"/>
      <c r="AP86" s="185"/>
      <c r="AQ86" s="185"/>
      <c r="AR86" s="185"/>
      <c r="AS86" s="185"/>
      <c r="AT86" s="185"/>
      <c r="AU86" s="185"/>
      <c r="AV86" s="185"/>
      <c r="AW86" s="185"/>
      <c r="AX86" s="185"/>
      <c r="AY86" s="185"/>
    </row>
    <row r="87" spans="23:51" ht="14" x14ac:dyDescent="0.15">
      <c r="W87" s="185"/>
      <c r="X87" s="185"/>
      <c r="Y87" s="185"/>
      <c r="Z87" s="185"/>
      <c r="AA87" s="185"/>
      <c r="AB87" s="185"/>
      <c r="AC87" s="185"/>
      <c r="AD87" s="185"/>
      <c r="AE87" s="185"/>
      <c r="AF87" s="185"/>
      <c r="AG87" s="185"/>
      <c r="AH87" s="185"/>
      <c r="AI87" s="185"/>
      <c r="AJ87" s="185"/>
      <c r="AK87" s="185"/>
      <c r="AL87" s="185"/>
      <c r="AM87" s="185"/>
      <c r="AN87" s="185"/>
      <c r="AO87" s="185"/>
      <c r="AP87" s="185"/>
      <c r="AQ87" s="185"/>
      <c r="AR87" s="185"/>
      <c r="AS87" s="185"/>
      <c r="AT87" s="185"/>
      <c r="AU87" s="185"/>
      <c r="AV87" s="185"/>
      <c r="AW87" s="185"/>
      <c r="AX87" s="185"/>
      <c r="AY87" s="185"/>
    </row>
    <row r="88" spans="23:51" ht="14" x14ac:dyDescent="0.15">
      <c r="W88" s="185"/>
      <c r="X88" s="185"/>
      <c r="Y88" s="185"/>
      <c r="Z88" s="185"/>
      <c r="AA88" s="185"/>
      <c r="AB88" s="185"/>
      <c r="AC88" s="185"/>
      <c r="AD88" s="185"/>
      <c r="AE88" s="185"/>
      <c r="AF88" s="185"/>
      <c r="AG88" s="185"/>
      <c r="AH88" s="185"/>
      <c r="AI88" s="185"/>
      <c r="AJ88" s="185"/>
      <c r="AK88" s="185"/>
      <c r="AL88" s="185"/>
      <c r="AM88" s="185"/>
      <c r="AN88" s="185"/>
      <c r="AO88" s="185"/>
      <c r="AP88" s="185"/>
      <c r="AQ88" s="185"/>
      <c r="AR88" s="185"/>
      <c r="AS88" s="185"/>
      <c r="AT88" s="185"/>
      <c r="AU88" s="185"/>
      <c r="AV88" s="185"/>
      <c r="AW88" s="185"/>
      <c r="AX88" s="185"/>
      <c r="AY88" s="185"/>
    </row>
    <row r="89" spans="23:51" ht="14" x14ac:dyDescent="0.15">
      <c r="W89" s="185"/>
      <c r="X89" s="185"/>
      <c r="Y89" s="185"/>
      <c r="Z89" s="185"/>
      <c r="AA89" s="185"/>
      <c r="AB89" s="185"/>
      <c r="AC89" s="185"/>
      <c r="AD89" s="185"/>
      <c r="AE89" s="185"/>
      <c r="AF89" s="185"/>
      <c r="AG89" s="185"/>
      <c r="AH89" s="185"/>
      <c r="AI89" s="185"/>
      <c r="AJ89" s="185"/>
      <c r="AK89" s="185"/>
      <c r="AL89" s="185"/>
      <c r="AM89" s="185"/>
      <c r="AN89" s="185"/>
      <c r="AO89" s="185"/>
      <c r="AP89" s="185"/>
      <c r="AQ89" s="185"/>
      <c r="AR89" s="185"/>
      <c r="AS89" s="185"/>
      <c r="AT89" s="185"/>
      <c r="AU89" s="185"/>
      <c r="AV89" s="185"/>
      <c r="AW89" s="185"/>
      <c r="AX89" s="185"/>
      <c r="AY89" s="185"/>
    </row>
    <row r="90" spans="23:51" ht="14" x14ac:dyDescent="0.15">
      <c r="W90" s="185"/>
      <c r="X90" s="185"/>
      <c r="Y90" s="185"/>
      <c r="Z90" s="185"/>
      <c r="AA90" s="185"/>
      <c r="AB90" s="185"/>
      <c r="AC90" s="185"/>
      <c r="AD90" s="185"/>
      <c r="AE90" s="185"/>
      <c r="AF90" s="185"/>
      <c r="AG90" s="185"/>
      <c r="AH90" s="185"/>
      <c r="AI90" s="185"/>
      <c r="AJ90" s="185"/>
      <c r="AK90" s="185"/>
      <c r="AL90" s="185"/>
      <c r="AM90" s="185"/>
      <c r="AN90" s="185"/>
      <c r="AO90" s="185"/>
      <c r="AP90" s="185"/>
      <c r="AQ90" s="185"/>
      <c r="AR90" s="185"/>
      <c r="AS90" s="185"/>
      <c r="AT90" s="185"/>
      <c r="AU90" s="185"/>
      <c r="AV90" s="185"/>
      <c r="AW90" s="185"/>
      <c r="AX90" s="185"/>
      <c r="AY90" s="185"/>
    </row>
    <row r="91" spans="23:51" ht="14" x14ac:dyDescent="0.15"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</row>
    <row r="92" spans="23:51" ht="14" x14ac:dyDescent="0.15">
      <c r="W92" s="185"/>
      <c r="X92" s="185"/>
      <c r="Y92" s="185"/>
      <c r="Z92" s="185"/>
      <c r="AA92" s="185"/>
      <c r="AB92" s="185"/>
      <c r="AC92" s="185"/>
      <c r="AD92" s="185"/>
      <c r="AE92" s="185"/>
      <c r="AF92" s="185"/>
      <c r="AG92" s="185"/>
      <c r="AH92" s="185"/>
      <c r="AI92" s="185"/>
      <c r="AJ92" s="185"/>
      <c r="AK92" s="185"/>
      <c r="AL92" s="185"/>
      <c r="AM92" s="185"/>
      <c r="AN92" s="185"/>
      <c r="AO92" s="185"/>
      <c r="AP92" s="185"/>
      <c r="AQ92" s="185"/>
      <c r="AR92" s="185"/>
      <c r="AS92" s="185"/>
      <c r="AT92" s="185"/>
      <c r="AU92" s="185"/>
      <c r="AV92" s="185"/>
      <c r="AW92" s="185"/>
      <c r="AX92" s="185"/>
      <c r="AY92" s="185"/>
    </row>
    <row r="93" spans="23:51" ht="14" x14ac:dyDescent="0.15">
      <c r="W93" s="185"/>
      <c r="X93" s="185"/>
      <c r="Y93" s="185"/>
      <c r="Z93" s="185"/>
      <c r="AA93" s="185"/>
      <c r="AB93" s="185"/>
      <c r="AC93" s="185"/>
      <c r="AD93" s="185"/>
      <c r="AE93" s="185"/>
      <c r="AF93" s="185"/>
      <c r="AG93" s="185"/>
      <c r="AH93" s="185"/>
      <c r="AI93" s="185"/>
      <c r="AJ93" s="185"/>
      <c r="AK93" s="185"/>
      <c r="AL93" s="185"/>
      <c r="AM93" s="185"/>
      <c r="AN93" s="185"/>
      <c r="AO93" s="185"/>
      <c r="AP93" s="185"/>
      <c r="AQ93" s="185"/>
      <c r="AR93" s="185"/>
      <c r="AS93" s="185"/>
      <c r="AT93" s="185"/>
      <c r="AU93" s="185"/>
      <c r="AV93" s="185"/>
      <c r="AW93" s="185"/>
      <c r="AX93" s="185"/>
      <c r="AY93" s="185"/>
    </row>
    <row r="94" spans="23:51" ht="14" x14ac:dyDescent="0.15">
      <c r="W94" s="185"/>
      <c r="X94" s="185"/>
      <c r="Y94" s="185"/>
      <c r="Z94" s="185"/>
      <c r="AA94" s="185"/>
      <c r="AB94" s="185"/>
      <c r="AC94" s="185"/>
      <c r="AD94" s="185"/>
      <c r="AE94" s="185"/>
      <c r="AF94" s="185"/>
      <c r="AG94" s="185"/>
      <c r="AH94" s="185"/>
      <c r="AI94" s="185"/>
      <c r="AJ94" s="185"/>
      <c r="AK94" s="185"/>
      <c r="AL94" s="185"/>
      <c r="AM94" s="185"/>
      <c r="AN94" s="185"/>
      <c r="AO94" s="185"/>
      <c r="AP94" s="185"/>
      <c r="AQ94" s="185"/>
      <c r="AR94" s="185"/>
      <c r="AS94" s="185"/>
      <c r="AT94" s="185"/>
      <c r="AU94" s="185"/>
      <c r="AV94" s="185"/>
      <c r="AW94" s="185"/>
      <c r="AX94" s="185"/>
      <c r="AY94" s="185"/>
    </row>
    <row r="95" spans="23:51" ht="14" x14ac:dyDescent="0.15">
      <c r="W95" s="185"/>
      <c r="X95" s="185"/>
      <c r="Y95" s="185"/>
      <c r="Z95" s="185"/>
      <c r="AA95" s="185"/>
      <c r="AB95" s="185"/>
      <c r="AC95" s="185"/>
      <c r="AD95" s="185"/>
      <c r="AE95" s="185"/>
      <c r="AF95" s="185"/>
      <c r="AG95" s="185"/>
      <c r="AH95" s="185"/>
      <c r="AI95" s="185"/>
      <c r="AJ95" s="185"/>
      <c r="AK95" s="185"/>
      <c r="AL95" s="185"/>
      <c r="AM95" s="185"/>
      <c r="AN95" s="185"/>
      <c r="AO95" s="185"/>
      <c r="AP95" s="185"/>
      <c r="AQ95" s="185"/>
      <c r="AR95" s="185"/>
      <c r="AS95" s="185"/>
      <c r="AT95" s="185"/>
      <c r="AU95" s="185"/>
      <c r="AV95" s="185"/>
      <c r="AW95" s="185"/>
      <c r="AX95" s="185"/>
      <c r="AY95" s="185"/>
    </row>
    <row r="96" spans="23:51" ht="14" x14ac:dyDescent="0.15">
      <c r="W96" s="185"/>
      <c r="X96" s="185"/>
      <c r="Y96" s="185"/>
      <c r="Z96" s="185"/>
      <c r="AA96" s="185"/>
      <c r="AB96" s="185"/>
      <c r="AC96" s="185"/>
      <c r="AD96" s="185"/>
      <c r="AE96" s="185"/>
      <c r="AF96" s="185"/>
      <c r="AG96" s="185"/>
      <c r="AH96" s="185"/>
      <c r="AI96" s="185"/>
      <c r="AJ96" s="185"/>
      <c r="AK96" s="185"/>
      <c r="AL96" s="185"/>
      <c r="AM96" s="185"/>
      <c r="AN96" s="185"/>
      <c r="AO96" s="185"/>
      <c r="AP96" s="185"/>
      <c r="AQ96" s="185"/>
      <c r="AR96" s="185"/>
      <c r="AS96" s="185"/>
      <c r="AT96" s="185"/>
      <c r="AU96" s="185"/>
      <c r="AV96" s="185"/>
      <c r="AW96" s="185"/>
      <c r="AX96" s="185"/>
      <c r="AY96" s="185"/>
    </row>
    <row r="97" spans="23:51" ht="14" x14ac:dyDescent="0.15">
      <c r="W97" s="185"/>
      <c r="X97" s="185"/>
      <c r="Y97" s="185"/>
      <c r="Z97" s="185"/>
      <c r="AA97" s="185"/>
      <c r="AB97" s="185"/>
      <c r="AC97" s="185"/>
      <c r="AD97" s="185"/>
      <c r="AE97" s="185"/>
      <c r="AF97" s="185"/>
      <c r="AG97" s="185"/>
      <c r="AH97" s="185"/>
      <c r="AI97" s="185"/>
      <c r="AJ97" s="185"/>
      <c r="AK97" s="185"/>
      <c r="AL97" s="185"/>
      <c r="AM97" s="185"/>
      <c r="AN97" s="185"/>
      <c r="AO97" s="185"/>
      <c r="AP97" s="185"/>
      <c r="AQ97" s="185"/>
      <c r="AR97" s="185"/>
      <c r="AS97" s="185"/>
      <c r="AT97" s="185"/>
      <c r="AU97" s="185"/>
      <c r="AV97" s="185"/>
      <c r="AW97" s="185"/>
      <c r="AX97" s="185"/>
      <c r="AY97" s="185"/>
    </row>
    <row r="98" spans="23:51" ht="14" x14ac:dyDescent="0.15">
      <c r="W98" s="185"/>
      <c r="X98" s="185"/>
      <c r="Y98" s="185"/>
      <c r="Z98" s="185"/>
      <c r="AA98" s="185"/>
      <c r="AB98" s="185"/>
      <c r="AC98" s="185"/>
      <c r="AD98" s="185"/>
      <c r="AE98" s="185"/>
      <c r="AF98" s="185"/>
      <c r="AG98" s="185"/>
      <c r="AH98" s="185"/>
      <c r="AI98" s="185"/>
      <c r="AJ98" s="185"/>
      <c r="AK98" s="185"/>
      <c r="AL98" s="185"/>
      <c r="AM98" s="185"/>
      <c r="AN98" s="185"/>
      <c r="AO98" s="185"/>
      <c r="AP98" s="185"/>
      <c r="AQ98" s="185"/>
      <c r="AR98" s="185"/>
      <c r="AS98" s="185"/>
      <c r="AT98" s="185"/>
      <c r="AU98" s="185"/>
      <c r="AV98" s="185"/>
      <c r="AW98" s="185"/>
      <c r="AX98" s="185"/>
      <c r="AY98" s="185"/>
    </row>
    <row r="99" spans="23:51" ht="14" x14ac:dyDescent="0.15">
      <c r="W99" s="185"/>
      <c r="X99" s="185"/>
      <c r="Y99" s="185"/>
      <c r="Z99" s="185"/>
      <c r="AA99" s="185"/>
      <c r="AB99" s="185"/>
      <c r="AC99" s="185"/>
      <c r="AD99" s="185"/>
      <c r="AE99" s="185"/>
      <c r="AF99" s="185"/>
      <c r="AG99" s="185"/>
      <c r="AH99" s="185"/>
      <c r="AI99" s="185"/>
      <c r="AJ99" s="185"/>
      <c r="AK99" s="185"/>
      <c r="AL99" s="185"/>
      <c r="AM99" s="185"/>
      <c r="AN99" s="185"/>
      <c r="AO99" s="185"/>
      <c r="AP99" s="185"/>
      <c r="AQ99" s="185"/>
      <c r="AR99" s="185"/>
      <c r="AS99" s="185"/>
      <c r="AT99" s="185"/>
      <c r="AU99" s="185"/>
      <c r="AV99" s="185"/>
      <c r="AW99" s="185"/>
      <c r="AX99" s="185"/>
      <c r="AY99" s="185"/>
    </row>
    <row r="100" spans="23:51" ht="14" x14ac:dyDescent="0.15">
      <c r="W100" s="185"/>
      <c r="X100" s="185"/>
      <c r="Y100" s="185"/>
      <c r="Z100" s="185"/>
      <c r="AA100" s="185"/>
      <c r="AB100" s="185"/>
      <c r="AC100" s="185"/>
      <c r="AD100" s="185"/>
      <c r="AE100" s="185"/>
      <c r="AF100" s="185"/>
      <c r="AG100" s="185"/>
      <c r="AH100" s="185"/>
      <c r="AI100" s="185"/>
      <c r="AJ100" s="185"/>
      <c r="AK100" s="185"/>
      <c r="AL100" s="185"/>
      <c r="AM100" s="185"/>
      <c r="AN100" s="185"/>
      <c r="AO100" s="185"/>
      <c r="AP100" s="185"/>
      <c r="AQ100" s="185"/>
      <c r="AR100" s="185"/>
      <c r="AS100" s="185"/>
      <c r="AT100" s="185"/>
      <c r="AU100" s="185"/>
      <c r="AV100" s="185"/>
      <c r="AW100" s="185"/>
      <c r="AX100" s="185"/>
      <c r="AY100" s="185"/>
    </row>
    <row r="101" spans="23:51" ht="14" x14ac:dyDescent="0.15">
      <c r="W101" s="185"/>
      <c r="X101" s="185"/>
      <c r="Y101" s="185"/>
      <c r="Z101" s="185"/>
      <c r="AA101" s="185"/>
      <c r="AB101" s="185"/>
      <c r="AC101" s="185"/>
      <c r="AD101" s="185"/>
      <c r="AE101" s="185"/>
      <c r="AF101" s="185"/>
      <c r="AG101" s="185"/>
      <c r="AH101" s="185"/>
      <c r="AI101" s="185"/>
      <c r="AJ101" s="185"/>
      <c r="AK101" s="185"/>
      <c r="AL101" s="185"/>
      <c r="AM101" s="185"/>
      <c r="AN101" s="185"/>
      <c r="AO101" s="185"/>
      <c r="AP101" s="185"/>
      <c r="AQ101" s="185"/>
      <c r="AR101" s="185"/>
      <c r="AS101" s="185"/>
      <c r="AT101" s="185"/>
      <c r="AU101" s="185"/>
      <c r="AV101" s="185"/>
      <c r="AW101" s="185"/>
      <c r="AX101" s="185"/>
      <c r="AY101" s="185"/>
    </row>
    <row r="102" spans="23:51" ht="14" x14ac:dyDescent="0.15">
      <c r="W102" s="185"/>
      <c r="X102" s="185"/>
      <c r="Y102" s="185"/>
      <c r="Z102" s="185"/>
      <c r="AA102" s="185"/>
      <c r="AB102" s="185"/>
      <c r="AC102" s="185"/>
      <c r="AD102" s="185"/>
      <c r="AE102" s="185"/>
      <c r="AF102" s="185"/>
      <c r="AG102" s="185"/>
      <c r="AH102" s="185"/>
      <c r="AI102" s="185"/>
      <c r="AJ102" s="185"/>
      <c r="AK102" s="185"/>
      <c r="AL102" s="185"/>
      <c r="AM102" s="185"/>
      <c r="AN102" s="185"/>
      <c r="AO102" s="185"/>
      <c r="AP102" s="185"/>
      <c r="AQ102" s="185"/>
      <c r="AR102" s="185"/>
      <c r="AS102" s="185"/>
      <c r="AT102" s="185"/>
      <c r="AU102" s="185"/>
      <c r="AV102" s="185"/>
      <c r="AW102" s="185"/>
      <c r="AX102" s="185"/>
      <c r="AY102" s="185"/>
    </row>
    <row r="103" spans="23:51" ht="14" x14ac:dyDescent="0.15">
      <c r="W103" s="185"/>
      <c r="X103" s="185"/>
      <c r="Y103" s="185"/>
      <c r="Z103" s="185"/>
      <c r="AA103" s="185"/>
      <c r="AB103" s="185"/>
      <c r="AC103" s="185"/>
      <c r="AD103" s="185"/>
      <c r="AE103" s="185"/>
      <c r="AF103" s="185"/>
      <c r="AG103" s="185"/>
      <c r="AH103" s="185"/>
      <c r="AI103" s="185"/>
      <c r="AJ103" s="185"/>
      <c r="AK103" s="185"/>
      <c r="AL103" s="185"/>
      <c r="AM103" s="185"/>
      <c r="AN103" s="185"/>
      <c r="AO103" s="185"/>
      <c r="AP103" s="185"/>
      <c r="AQ103" s="185"/>
      <c r="AR103" s="185"/>
      <c r="AS103" s="185"/>
      <c r="AT103" s="185"/>
      <c r="AU103" s="185"/>
      <c r="AV103" s="185"/>
      <c r="AW103" s="185"/>
      <c r="AX103" s="185"/>
      <c r="AY103" s="185"/>
    </row>
    <row r="104" spans="23:51" ht="14" x14ac:dyDescent="0.15">
      <c r="W104" s="185"/>
      <c r="X104" s="185"/>
      <c r="Y104" s="185"/>
      <c r="Z104" s="185"/>
      <c r="AA104" s="185"/>
      <c r="AB104" s="185"/>
      <c r="AC104" s="185"/>
      <c r="AD104" s="185"/>
      <c r="AE104" s="185"/>
      <c r="AF104" s="185"/>
      <c r="AG104" s="185"/>
      <c r="AH104" s="185"/>
      <c r="AI104" s="185"/>
      <c r="AJ104" s="185"/>
      <c r="AK104" s="185"/>
      <c r="AL104" s="185"/>
      <c r="AM104" s="185"/>
      <c r="AN104" s="185"/>
      <c r="AO104" s="185"/>
      <c r="AP104" s="185"/>
      <c r="AQ104" s="185"/>
      <c r="AR104" s="185"/>
      <c r="AS104" s="185"/>
      <c r="AT104" s="185"/>
      <c r="AU104" s="185"/>
      <c r="AV104" s="185"/>
      <c r="AW104" s="185"/>
      <c r="AX104" s="185"/>
      <c r="AY104" s="185"/>
    </row>
    <row r="105" spans="23:51" ht="14" x14ac:dyDescent="0.15"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185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185"/>
      <c r="AV105" s="185"/>
      <c r="AW105" s="185"/>
      <c r="AX105" s="185"/>
      <c r="AY105" s="185"/>
    </row>
    <row r="106" spans="23:51" ht="14" x14ac:dyDescent="0.15">
      <c r="W106" s="185"/>
      <c r="X106" s="185"/>
      <c r="Y106" s="185"/>
      <c r="Z106" s="185"/>
      <c r="AA106" s="185"/>
      <c r="AB106" s="185"/>
      <c r="AC106" s="185"/>
      <c r="AD106" s="185"/>
      <c r="AE106" s="185"/>
      <c r="AF106" s="185"/>
      <c r="AG106" s="185"/>
      <c r="AH106" s="185"/>
      <c r="AI106" s="185"/>
      <c r="AJ106" s="185"/>
      <c r="AK106" s="185"/>
      <c r="AL106" s="185"/>
      <c r="AM106" s="185"/>
      <c r="AN106" s="185"/>
      <c r="AO106" s="185"/>
      <c r="AP106" s="185"/>
      <c r="AQ106" s="185"/>
      <c r="AR106" s="185"/>
      <c r="AS106" s="185"/>
      <c r="AT106" s="185"/>
      <c r="AU106" s="185"/>
      <c r="AV106" s="185"/>
      <c r="AW106" s="185"/>
      <c r="AX106" s="185"/>
      <c r="AY106" s="185"/>
    </row>
    <row r="107" spans="23:51" ht="14" x14ac:dyDescent="0.15">
      <c r="W107" s="185"/>
      <c r="X107" s="185"/>
      <c r="Y107" s="185"/>
      <c r="Z107" s="185"/>
      <c r="AA107" s="185"/>
      <c r="AB107" s="185"/>
      <c r="AC107" s="185"/>
      <c r="AD107" s="185"/>
      <c r="AE107" s="185"/>
      <c r="AF107" s="185"/>
      <c r="AG107" s="185"/>
      <c r="AH107" s="185"/>
      <c r="AI107" s="185"/>
      <c r="AJ107" s="185"/>
      <c r="AK107" s="185"/>
      <c r="AL107" s="185"/>
      <c r="AM107" s="185"/>
      <c r="AN107" s="185"/>
      <c r="AO107" s="185"/>
      <c r="AP107" s="185"/>
      <c r="AQ107" s="185"/>
      <c r="AR107" s="185"/>
      <c r="AS107" s="185"/>
      <c r="AT107" s="185"/>
      <c r="AU107" s="185"/>
      <c r="AV107" s="185"/>
      <c r="AW107" s="185"/>
      <c r="AX107" s="185"/>
      <c r="AY107" s="185"/>
    </row>
    <row r="108" spans="23:51" ht="14" x14ac:dyDescent="0.15">
      <c r="W108" s="185"/>
      <c r="X108" s="185"/>
      <c r="Y108" s="185"/>
      <c r="Z108" s="185"/>
      <c r="AA108" s="185"/>
      <c r="AB108" s="185"/>
      <c r="AC108" s="185"/>
      <c r="AD108" s="185"/>
      <c r="AE108" s="185"/>
      <c r="AF108" s="185"/>
      <c r="AG108" s="185"/>
      <c r="AH108" s="185"/>
      <c r="AI108" s="185"/>
      <c r="AJ108" s="185"/>
      <c r="AK108" s="185"/>
      <c r="AL108" s="185"/>
      <c r="AM108" s="185"/>
      <c r="AN108" s="185"/>
      <c r="AO108" s="185"/>
      <c r="AP108" s="185"/>
      <c r="AQ108" s="185"/>
      <c r="AR108" s="185"/>
      <c r="AS108" s="185"/>
      <c r="AT108" s="185"/>
      <c r="AU108" s="185"/>
      <c r="AV108" s="185"/>
      <c r="AW108" s="185"/>
      <c r="AX108" s="185"/>
      <c r="AY108" s="185"/>
    </row>
    <row r="109" spans="23:51" ht="14" x14ac:dyDescent="0.15">
      <c r="W109" s="185"/>
      <c r="X109" s="185"/>
      <c r="Y109" s="185"/>
      <c r="Z109" s="185"/>
      <c r="AA109" s="185"/>
      <c r="AB109" s="185"/>
      <c r="AC109" s="185"/>
      <c r="AD109" s="185"/>
      <c r="AE109" s="185"/>
      <c r="AF109" s="185"/>
      <c r="AG109" s="185"/>
      <c r="AH109" s="185"/>
      <c r="AI109" s="185"/>
      <c r="AJ109" s="185"/>
      <c r="AK109" s="185"/>
      <c r="AL109" s="185"/>
      <c r="AM109" s="185"/>
      <c r="AN109" s="185"/>
      <c r="AO109" s="185"/>
      <c r="AP109" s="185"/>
      <c r="AQ109" s="185"/>
      <c r="AR109" s="185"/>
      <c r="AS109" s="185"/>
      <c r="AT109" s="185"/>
      <c r="AU109" s="185"/>
      <c r="AV109" s="185"/>
      <c r="AW109" s="185"/>
      <c r="AX109" s="185"/>
      <c r="AY109" s="185"/>
    </row>
    <row r="110" spans="23:51" ht="14" x14ac:dyDescent="0.15">
      <c r="W110" s="185"/>
      <c r="X110" s="185"/>
      <c r="Y110" s="185"/>
      <c r="Z110" s="185"/>
      <c r="AA110" s="185"/>
      <c r="AB110" s="185"/>
      <c r="AC110" s="185"/>
      <c r="AD110" s="185"/>
      <c r="AE110" s="185"/>
      <c r="AF110" s="185"/>
      <c r="AG110" s="185"/>
      <c r="AH110" s="185"/>
      <c r="AI110" s="185"/>
      <c r="AJ110" s="185"/>
      <c r="AK110" s="185"/>
      <c r="AL110" s="185"/>
      <c r="AM110" s="185"/>
      <c r="AN110" s="185"/>
      <c r="AO110" s="185"/>
      <c r="AP110" s="185"/>
      <c r="AQ110" s="185"/>
      <c r="AR110" s="185"/>
      <c r="AS110" s="185"/>
      <c r="AT110" s="185"/>
      <c r="AU110" s="185"/>
      <c r="AV110" s="185"/>
      <c r="AW110" s="185"/>
      <c r="AX110" s="185"/>
      <c r="AY110" s="185"/>
    </row>
    <row r="111" spans="23:51" ht="14" x14ac:dyDescent="0.15">
      <c r="W111" s="185"/>
      <c r="X111" s="185"/>
      <c r="Y111" s="185"/>
      <c r="Z111" s="185"/>
      <c r="AA111" s="185"/>
      <c r="AB111" s="185"/>
      <c r="AC111" s="185"/>
      <c r="AD111" s="185"/>
      <c r="AE111" s="185"/>
      <c r="AF111" s="185"/>
      <c r="AG111" s="185"/>
      <c r="AH111" s="185"/>
      <c r="AI111" s="185"/>
      <c r="AJ111" s="185"/>
      <c r="AK111" s="185"/>
      <c r="AL111" s="185"/>
      <c r="AM111" s="185"/>
      <c r="AN111" s="185"/>
      <c r="AO111" s="185"/>
      <c r="AP111" s="185"/>
      <c r="AQ111" s="185"/>
      <c r="AR111" s="185"/>
      <c r="AS111" s="185"/>
      <c r="AT111" s="185"/>
      <c r="AU111" s="185"/>
      <c r="AV111" s="185"/>
      <c r="AW111" s="185"/>
      <c r="AX111" s="185"/>
      <c r="AY111" s="185"/>
    </row>
    <row r="112" spans="23:51" ht="14" x14ac:dyDescent="0.15">
      <c r="W112" s="185"/>
      <c r="X112" s="185"/>
      <c r="Y112" s="185"/>
      <c r="Z112" s="185"/>
      <c r="AA112" s="185"/>
      <c r="AB112" s="185"/>
      <c r="AC112" s="185"/>
      <c r="AD112" s="185"/>
      <c r="AE112" s="185"/>
      <c r="AF112" s="185"/>
      <c r="AG112" s="185"/>
      <c r="AH112" s="185"/>
      <c r="AI112" s="185"/>
      <c r="AJ112" s="185"/>
      <c r="AK112" s="185"/>
      <c r="AL112" s="185"/>
      <c r="AM112" s="185"/>
      <c r="AN112" s="185"/>
      <c r="AO112" s="185"/>
      <c r="AP112" s="185"/>
      <c r="AQ112" s="185"/>
      <c r="AR112" s="185"/>
      <c r="AS112" s="185"/>
      <c r="AT112" s="185"/>
      <c r="AU112" s="185"/>
      <c r="AV112" s="185"/>
      <c r="AW112" s="185"/>
      <c r="AX112" s="185"/>
      <c r="AY112" s="185"/>
    </row>
    <row r="113" spans="23:51" ht="14" x14ac:dyDescent="0.15">
      <c r="W113" s="185"/>
      <c r="X113" s="185"/>
      <c r="Y113" s="185"/>
      <c r="Z113" s="185"/>
      <c r="AA113" s="185"/>
      <c r="AB113" s="185"/>
      <c r="AC113" s="185"/>
      <c r="AD113" s="185"/>
      <c r="AE113" s="185"/>
      <c r="AF113" s="185"/>
      <c r="AG113" s="185"/>
      <c r="AH113" s="185"/>
      <c r="AI113" s="185"/>
      <c r="AJ113" s="185"/>
      <c r="AK113" s="185"/>
      <c r="AL113" s="185"/>
      <c r="AM113" s="185"/>
      <c r="AN113" s="185"/>
      <c r="AO113" s="185"/>
      <c r="AP113" s="185"/>
      <c r="AQ113" s="185"/>
      <c r="AR113" s="185"/>
      <c r="AS113" s="185"/>
      <c r="AT113" s="185"/>
      <c r="AU113" s="185"/>
      <c r="AV113" s="185"/>
      <c r="AW113" s="185"/>
      <c r="AX113" s="185"/>
      <c r="AY113" s="185"/>
    </row>
    <row r="114" spans="23:51" ht="14" x14ac:dyDescent="0.15">
      <c r="W114" s="185"/>
      <c r="X114" s="185"/>
      <c r="Y114" s="185"/>
      <c r="Z114" s="185"/>
      <c r="AA114" s="185"/>
      <c r="AB114" s="185"/>
      <c r="AC114" s="185"/>
      <c r="AD114" s="185"/>
      <c r="AE114" s="185"/>
      <c r="AF114" s="185"/>
      <c r="AG114" s="185"/>
      <c r="AH114" s="185"/>
      <c r="AI114" s="185"/>
      <c r="AJ114" s="185"/>
      <c r="AK114" s="185"/>
      <c r="AL114" s="185"/>
      <c r="AM114" s="185"/>
      <c r="AN114" s="185"/>
      <c r="AO114" s="185"/>
      <c r="AP114" s="185"/>
      <c r="AQ114" s="185"/>
      <c r="AR114" s="185"/>
      <c r="AS114" s="185"/>
      <c r="AT114" s="185"/>
      <c r="AU114" s="185"/>
      <c r="AV114" s="185"/>
      <c r="AW114" s="185"/>
      <c r="AX114" s="185"/>
      <c r="AY114" s="185"/>
    </row>
    <row r="115" spans="23:51" ht="14" x14ac:dyDescent="0.15">
      <c r="W115" s="185"/>
      <c r="X115" s="185"/>
      <c r="Y115" s="185"/>
      <c r="Z115" s="185"/>
      <c r="AA115" s="185"/>
      <c r="AB115" s="185"/>
      <c r="AC115" s="185"/>
      <c r="AD115" s="185"/>
      <c r="AE115" s="185"/>
      <c r="AF115" s="185"/>
      <c r="AG115" s="185"/>
      <c r="AH115" s="185"/>
      <c r="AI115" s="185"/>
      <c r="AJ115" s="185"/>
      <c r="AK115" s="185"/>
      <c r="AL115" s="185"/>
      <c r="AM115" s="185"/>
      <c r="AN115" s="185"/>
      <c r="AO115" s="185"/>
      <c r="AP115" s="185"/>
      <c r="AQ115" s="185"/>
      <c r="AR115" s="185"/>
      <c r="AS115" s="185"/>
      <c r="AT115" s="185"/>
      <c r="AU115" s="185"/>
      <c r="AV115" s="185"/>
      <c r="AW115" s="185"/>
      <c r="AX115" s="185"/>
      <c r="AY115" s="185"/>
    </row>
    <row r="116" spans="23:51" ht="14" x14ac:dyDescent="0.15">
      <c r="W116" s="185"/>
      <c r="X116" s="185"/>
      <c r="Y116" s="185"/>
      <c r="Z116" s="185"/>
      <c r="AA116" s="185"/>
      <c r="AB116" s="185"/>
      <c r="AC116" s="185"/>
      <c r="AD116" s="185"/>
      <c r="AE116" s="185"/>
      <c r="AF116" s="185"/>
      <c r="AG116" s="185"/>
      <c r="AH116" s="185"/>
      <c r="AI116" s="185"/>
      <c r="AJ116" s="185"/>
      <c r="AK116" s="185"/>
      <c r="AL116" s="185"/>
      <c r="AM116" s="185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</row>
    <row r="117" spans="23:51" ht="14" x14ac:dyDescent="0.15">
      <c r="W117" s="185"/>
      <c r="X117" s="185"/>
      <c r="Y117" s="185"/>
      <c r="Z117" s="185"/>
      <c r="AA117" s="185"/>
      <c r="AB117" s="185"/>
      <c r="AC117" s="185"/>
      <c r="AD117" s="185"/>
      <c r="AE117" s="185"/>
      <c r="AF117" s="185"/>
      <c r="AG117" s="185"/>
      <c r="AH117" s="185"/>
      <c r="AI117" s="185"/>
      <c r="AJ117" s="185"/>
      <c r="AK117" s="185"/>
      <c r="AL117" s="185"/>
      <c r="AM117" s="185"/>
      <c r="AN117" s="185"/>
      <c r="AO117" s="185"/>
      <c r="AP117" s="185"/>
      <c r="AQ117" s="185"/>
      <c r="AR117" s="185"/>
      <c r="AS117" s="185"/>
      <c r="AT117" s="185"/>
      <c r="AU117" s="185"/>
      <c r="AV117" s="185"/>
      <c r="AW117" s="185"/>
      <c r="AX117" s="185"/>
      <c r="AY117" s="185"/>
    </row>
    <row r="118" spans="23:51" ht="14" x14ac:dyDescent="0.15">
      <c r="W118" s="185"/>
      <c r="X118" s="185"/>
      <c r="Y118" s="185"/>
      <c r="Z118" s="185"/>
      <c r="AA118" s="185"/>
      <c r="AB118" s="185"/>
      <c r="AC118" s="185"/>
      <c r="AD118" s="185"/>
      <c r="AE118" s="185"/>
      <c r="AF118" s="185"/>
      <c r="AG118" s="185"/>
      <c r="AH118" s="185"/>
      <c r="AI118" s="185"/>
      <c r="AJ118" s="185"/>
      <c r="AK118" s="185"/>
      <c r="AL118" s="185"/>
      <c r="AM118" s="185"/>
      <c r="AN118" s="185"/>
      <c r="AO118" s="185"/>
      <c r="AP118" s="185"/>
      <c r="AQ118" s="185"/>
      <c r="AR118" s="185"/>
      <c r="AS118" s="185"/>
      <c r="AT118" s="185"/>
      <c r="AU118" s="185"/>
      <c r="AV118" s="185"/>
      <c r="AW118" s="185"/>
      <c r="AX118" s="185"/>
      <c r="AY118" s="185"/>
    </row>
    <row r="119" spans="23:51" ht="14" x14ac:dyDescent="0.15">
      <c r="W119" s="185"/>
      <c r="X119" s="185"/>
      <c r="Y119" s="185"/>
      <c r="Z119" s="185"/>
      <c r="AA119" s="185"/>
      <c r="AB119" s="185"/>
      <c r="AC119" s="185"/>
      <c r="AD119" s="185"/>
      <c r="AE119" s="185"/>
      <c r="AF119" s="185"/>
      <c r="AG119" s="185"/>
      <c r="AH119" s="185"/>
      <c r="AI119" s="185"/>
      <c r="AJ119" s="185"/>
      <c r="AK119" s="185"/>
      <c r="AL119" s="185"/>
      <c r="AM119" s="185"/>
      <c r="AN119" s="185"/>
      <c r="AO119" s="185"/>
      <c r="AP119" s="185"/>
      <c r="AQ119" s="185"/>
      <c r="AR119" s="185"/>
      <c r="AS119" s="185"/>
      <c r="AT119" s="185"/>
      <c r="AU119" s="185"/>
      <c r="AV119" s="185"/>
      <c r="AW119" s="185"/>
      <c r="AX119" s="185"/>
      <c r="AY119" s="185"/>
    </row>
    <row r="120" spans="23:51" ht="14" x14ac:dyDescent="0.15">
      <c r="W120" s="185"/>
      <c r="X120" s="185"/>
      <c r="Y120" s="185"/>
      <c r="Z120" s="185"/>
      <c r="AA120" s="185"/>
      <c r="AB120" s="185"/>
      <c r="AC120" s="185"/>
      <c r="AD120" s="185"/>
      <c r="AE120" s="185"/>
      <c r="AF120" s="185"/>
      <c r="AG120" s="185"/>
      <c r="AH120" s="185"/>
      <c r="AI120" s="185"/>
      <c r="AJ120" s="185"/>
      <c r="AK120" s="185"/>
      <c r="AL120" s="185"/>
      <c r="AM120" s="185"/>
      <c r="AN120" s="185"/>
      <c r="AO120" s="185"/>
      <c r="AP120" s="185"/>
      <c r="AQ120" s="185"/>
      <c r="AR120" s="185"/>
      <c r="AS120" s="185"/>
      <c r="AT120" s="185"/>
      <c r="AU120" s="185"/>
      <c r="AV120" s="185"/>
      <c r="AW120" s="185"/>
      <c r="AX120" s="185"/>
      <c r="AY120" s="185"/>
    </row>
    <row r="121" spans="23:51" ht="14" x14ac:dyDescent="0.15">
      <c r="W121" s="185"/>
      <c r="X121" s="185"/>
      <c r="Y121" s="185"/>
      <c r="Z121" s="185"/>
      <c r="AA121" s="185"/>
      <c r="AB121" s="185"/>
      <c r="AC121" s="185"/>
      <c r="AD121" s="185"/>
      <c r="AE121" s="185"/>
      <c r="AF121" s="185"/>
      <c r="AG121" s="185"/>
      <c r="AH121" s="185"/>
      <c r="AI121" s="185"/>
      <c r="AJ121" s="185"/>
      <c r="AK121" s="185"/>
      <c r="AL121" s="185"/>
      <c r="AM121" s="185"/>
      <c r="AN121" s="185"/>
      <c r="AO121" s="185"/>
      <c r="AP121" s="185"/>
      <c r="AQ121" s="185"/>
      <c r="AR121" s="185"/>
      <c r="AS121" s="185"/>
      <c r="AT121" s="185"/>
      <c r="AU121" s="185"/>
      <c r="AV121" s="185"/>
      <c r="AW121" s="185"/>
      <c r="AX121" s="185"/>
      <c r="AY121" s="185"/>
    </row>
    <row r="122" spans="23:51" ht="14" x14ac:dyDescent="0.15">
      <c r="W122" s="185"/>
      <c r="X122" s="185"/>
      <c r="Y122" s="185"/>
      <c r="Z122" s="185"/>
      <c r="AA122" s="185"/>
      <c r="AB122" s="185"/>
      <c r="AC122" s="185"/>
      <c r="AD122" s="185"/>
      <c r="AE122" s="185"/>
      <c r="AF122" s="185"/>
      <c r="AG122" s="185"/>
      <c r="AH122" s="185"/>
      <c r="AI122" s="185"/>
      <c r="AJ122" s="185"/>
      <c r="AK122" s="185"/>
      <c r="AL122" s="185"/>
      <c r="AM122" s="185"/>
      <c r="AN122" s="185"/>
      <c r="AO122" s="185"/>
      <c r="AP122" s="185"/>
      <c r="AQ122" s="185"/>
      <c r="AR122" s="185"/>
      <c r="AS122" s="185"/>
      <c r="AT122" s="185"/>
      <c r="AU122" s="185"/>
      <c r="AV122" s="185"/>
      <c r="AW122" s="185"/>
      <c r="AX122" s="185"/>
      <c r="AY122" s="185"/>
    </row>
    <row r="123" spans="23:51" ht="14" x14ac:dyDescent="0.15">
      <c r="W123" s="185"/>
      <c r="X123" s="185"/>
      <c r="Y123" s="185"/>
      <c r="Z123" s="185"/>
      <c r="AA123" s="185"/>
      <c r="AB123" s="185"/>
      <c r="AC123" s="185"/>
      <c r="AD123" s="185"/>
      <c r="AE123" s="185"/>
      <c r="AF123" s="185"/>
      <c r="AG123" s="185"/>
      <c r="AH123" s="185"/>
      <c r="AI123" s="185"/>
      <c r="AJ123" s="185"/>
      <c r="AK123" s="185"/>
      <c r="AL123" s="185"/>
      <c r="AM123" s="185"/>
      <c r="AN123" s="185"/>
      <c r="AO123" s="185"/>
      <c r="AP123" s="185"/>
      <c r="AQ123" s="185"/>
      <c r="AR123" s="185"/>
      <c r="AS123" s="185"/>
      <c r="AT123" s="185"/>
      <c r="AU123" s="185"/>
      <c r="AV123" s="185"/>
      <c r="AW123" s="185"/>
      <c r="AX123" s="185"/>
      <c r="AY123" s="185"/>
    </row>
    <row r="124" spans="23:51" ht="14" x14ac:dyDescent="0.15">
      <c r="W124" s="185"/>
      <c r="X124" s="185"/>
      <c r="Y124" s="185"/>
      <c r="Z124" s="185"/>
      <c r="AA124" s="185"/>
      <c r="AB124" s="185"/>
      <c r="AC124" s="185"/>
      <c r="AD124" s="185"/>
      <c r="AE124" s="185"/>
      <c r="AF124" s="185"/>
      <c r="AG124" s="185"/>
      <c r="AH124" s="185"/>
      <c r="AI124" s="185"/>
      <c r="AJ124" s="185"/>
      <c r="AK124" s="185"/>
      <c r="AL124" s="185"/>
      <c r="AM124" s="185"/>
      <c r="AN124" s="185"/>
      <c r="AO124" s="185"/>
      <c r="AP124" s="185"/>
      <c r="AQ124" s="185"/>
      <c r="AR124" s="185"/>
      <c r="AS124" s="185"/>
      <c r="AT124" s="185"/>
      <c r="AU124" s="185"/>
      <c r="AV124" s="185"/>
      <c r="AW124" s="185"/>
      <c r="AX124" s="185"/>
      <c r="AY124" s="185"/>
    </row>
    <row r="125" spans="23:51" ht="14" x14ac:dyDescent="0.15">
      <c r="W125" s="185"/>
      <c r="X125" s="185"/>
      <c r="Y125" s="185"/>
      <c r="Z125" s="185"/>
      <c r="AA125" s="185"/>
      <c r="AB125" s="185"/>
      <c r="AC125" s="185"/>
      <c r="AD125" s="185"/>
      <c r="AE125" s="185"/>
      <c r="AF125" s="185"/>
      <c r="AG125" s="185"/>
      <c r="AH125" s="185"/>
      <c r="AI125" s="185"/>
      <c r="AJ125" s="185"/>
      <c r="AK125" s="185"/>
      <c r="AL125" s="185"/>
      <c r="AM125" s="185"/>
      <c r="AN125" s="185"/>
      <c r="AO125" s="185"/>
      <c r="AP125" s="185"/>
      <c r="AQ125" s="185"/>
      <c r="AR125" s="185"/>
      <c r="AS125" s="185"/>
      <c r="AT125" s="185"/>
      <c r="AU125" s="185"/>
      <c r="AV125" s="185"/>
      <c r="AW125" s="185"/>
      <c r="AX125" s="185"/>
      <c r="AY125" s="185"/>
    </row>
    <row r="126" spans="23:51" ht="14" x14ac:dyDescent="0.15">
      <c r="W126" s="185"/>
      <c r="X126" s="185"/>
      <c r="Y126" s="185"/>
      <c r="Z126" s="185"/>
      <c r="AA126" s="185"/>
      <c r="AB126" s="185"/>
      <c r="AC126" s="185"/>
      <c r="AD126" s="185"/>
      <c r="AE126" s="185"/>
      <c r="AF126" s="185"/>
      <c r="AG126" s="185"/>
      <c r="AH126" s="185"/>
      <c r="AI126" s="185"/>
      <c r="AJ126" s="185"/>
      <c r="AK126" s="185"/>
      <c r="AL126" s="185"/>
      <c r="AM126" s="185"/>
      <c r="AN126" s="185"/>
      <c r="AO126" s="185"/>
      <c r="AP126" s="185"/>
      <c r="AQ126" s="185"/>
      <c r="AR126" s="185"/>
      <c r="AS126" s="185"/>
      <c r="AT126" s="185"/>
      <c r="AU126" s="185"/>
      <c r="AV126" s="185"/>
      <c r="AW126" s="185"/>
      <c r="AX126" s="185"/>
      <c r="AY126" s="185"/>
    </row>
    <row r="127" spans="23:51" ht="14" x14ac:dyDescent="0.15">
      <c r="W127" s="185"/>
      <c r="X127" s="185"/>
      <c r="Y127" s="185"/>
      <c r="Z127" s="185"/>
      <c r="AA127" s="185"/>
      <c r="AB127" s="185"/>
      <c r="AC127" s="185"/>
      <c r="AD127" s="185"/>
      <c r="AE127" s="185"/>
      <c r="AF127" s="185"/>
      <c r="AG127" s="185"/>
      <c r="AH127" s="185"/>
      <c r="AI127" s="185"/>
      <c r="AJ127" s="185"/>
      <c r="AK127" s="185"/>
      <c r="AL127" s="185"/>
      <c r="AM127" s="185"/>
      <c r="AN127" s="185"/>
      <c r="AO127" s="185"/>
      <c r="AP127" s="185"/>
      <c r="AQ127" s="185"/>
      <c r="AR127" s="185"/>
      <c r="AS127" s="185"/>
      <c r="AT127" s="185"/>
      <c r="AU127" s="185"/>
      <c r="AV127" s="185"/>
      <c r="AW127" s="185"/>
      <c r="AX127" s="185"/>
      <c r="AY127" s="185"/>
    </row>
    <row r="128" spans="23:51" ht="14" x14ac:dyDescent="0.15">
      <c r="W128" s="185"/>
      <c r="X128" s="185"/>
      <c r="Y128" s="185"/>
      <c r="Z128" s="185"/>
      <c r="AA128" s="185"/>
      <c r="AB128" s="185"/>
      <c r="AC128" s="185"/>
      <c r="AD128" s="185"/>
      <c r="AE128" s="185"/>
      <c r="AF128" s="185"/>
      <c r="AG128" s="185"/>
      <c r="AH128" s="185"/>
      <c r="AI128" s="185"/>
      <c r="AJ128" s="185"/>
      <c r="AK128" s="185"/>
      <c r="AL128" s="185"/>
      <c r="AM128" s="185"/>
      <c r="AN128" s="185"/>
      <c r="AO128" s="185"/>
      <c r="AP128" s="185"/>
      <c r="AQ128" s="185"/>
      <c r="AR128" s="185"/>
      <c r="AS128" s="185"/>
      <c r="AT128" s="185"/>
      <c r="AU128" s="185"/>
      <c r="AV128" s="185"/>
      <c r="AW128" s="185"/>
      <c r="AX128" s="185"/>
      <c r="AY128" s="185"/>
    </row>
    <row r="129" spans="23:51" ht="14" x14ac:dyDescent="0.15">
      <c r="W129" s="185"/>
      <c r="X129" s="185"/>
      <c r="Y129" s="185"/>
      <c r="Z129" s="185"/>
      <c r="AA129" s="185"/>
      <c r="AB129" s="185"/>
      <c r="AC129" s="185"/>
      <c r="AD129" s="185"/>
      <c r="AE129" s="185"/>
      <c r="AF129" s="185"/>
      <c r="AG129" s="185"/>
      <c r="AH129" s="185"/>
      <c r="AI129" s="185"/>
      <c r="AJ129" s="185"/>
      <c r="AK129" s="185"/>
      <c r="AL129" s="185"/>
      <c r="AM129" s="185"/>
      <c r="AN129" s="185"/>
      <c r="AO129" s="185"/>
      <c r="AP129" s="185"/>
      <c r="AQ129" s="185"/>
      <c r="AR129" s="185"/>
      <c r="AS129" s="185"/>
      <c r="AT129" s="185"/>
      <c r="AU129" s="185"/>
      <c r="AV129" s="185"/>
      <c r="AW129" s="185"/>
      <c r="AX129" s="185"/>
      <c r="AY129" s="185"/>
    </row>
    <row r="130" spans="23:51" ht="14" x14ac:dyDescent="0.15">
      <c r="W130" s="185"/>
      <c r="X130" s="185"/>
      <c r="Y130" s="185"/>
      <c r="Z130" s="185"/>
      <c r="AA130" s="185"/>
      <c r="AB130" s="185"/>
      <c r="AC130" s="185"/>
      <c r="AD130" s="185"/>
      <c r="AE130" s="185"/>
      <c r="AF130" s="185"/>
      <c r="AG130" s="185"/>
      <c r="AH130" s="185"/>
      <c r="AI130" s="185"/>
      <c r="AJ130" s="185"/>
      <c r="AK130" s="185"/>
      <c r="AL130" s="185"/>
      <c r="AM130" s="185"/>
      <c r="AN130" s="185"/>
      <c r="AO130" s="185"/>
      <c r="AP130" s="185"/>
      <c r="AQ130" s="185"/>
      <c r="AR130" s="185"/>
      <c r="AS130" s="185"/>
      <c r="AT130" s="185"/>
      <c r="AU130" s="185"/>
      <c r="AV130" s="185"/>
      <c r="AW130" s="185"/>
      <c r="AX130" s="185"/>
      <c r="AY130" s="185"/>
    </row>
    <row r="131" spans="23:51" ht="14" x14ac:dyDescent="0.15">
      <c r="W131" s="185"/>
      <c r="X131" s="185"/>
      <c r="Y131" s="185"/>
      <c r="Z131" s="185"/>
      <c r="AA131" s="185"/>
      <c r="AB131" s="185"/>
      <c r="AC131" s="185"/>
      <c r="AD131" s="185"/>
      <c r="AE131" s="185"/>
      <c r="AF131" s="185"/>
      <c r="AG131" s="185"/>
      <c r="AH131" s="185"/>
      <c r="AI131" s="185"/>
      <c r="AJ131" s="185"/>
      <c r="AK131" s="185"/>
      <c r="AL131" s="185"/>
      <c r="AM131" s="185"/>
      <c r="AN131" s="185"/>
      <c r="AO131" s="185"/>
      <c r="AP131" s="185"/>
      <c r="AQ131" s="185"/>
      <c r="AR131" s="185"/>
      <c r="AS131" s="185"/>
      <c r="AT131" s="185"/>
      <c r="AU131" s="185"/>
      <c r="AV131" s="185"/>
      <c r="AW131" s="185"/>
      <c r="AX131" s="185"/>
      <c r="AY131" s="185"/>
    </row>
    <row r="132" spans="23:51" ht="14" x14ac:dyDescent="0.15">
      <c r="W132" s="185"/>
      <c r="X132" s="185"/>
      <c r="Y132" s="185"/>
      <c r="Z132" s="185"/>
      <c r="AA132" s="185"/>
      <c r="AB132" s="185"/>
      <c r="AC132" s="185"/>
      <c r="AD132" s="185"/>
      <c r="AE132" s="185"/>
      <c r="AF132" s="185"/>
      <c r="AG132" s="185"/>
      <c r="AH132" s="185"/>
      <c r="AI132" s="185"/>
      <c r="AJ132" s="185"/>
      <c r="AK132" s="185"/>
      <c r="AL132" s="185"/>
      <c r="AM132" s="185"/>
      <c r="AN132" s="185"/>
      <c r="AO132" s="185"/>
      <c r="AP132" s="185"/>
      <c r="AQ132" s="185"/>
      <c r="AR132" s="185"/>
      <c r="AS132" s="185"/>
      <c r="AT132" s="185"/>
      <c r="AU132" s="185"/>
      <c r="AV132" s="185"/>
      <c r="AW132" s="185"/>
      <c r="AX132" s="185"/>
      <c r="AY132" s="185"/>
    </row>
    <row r="133" spans="23:51" ht="14" x14ac:dyDescent="0.15">
      <c r="W133" s="185"/>
      <c r="X133" s="185"/>
      <c r="Y133" s="185"/>
      <c r="Z133" s="185"/>
      <c r="AA133" s="185"/>
      <c r="AB133" s="185"/>
      <c r="AC133" s="185"/>
      <c r="AD133" s="185"/>
      <c r="AE133" s="185"/>
      <c r="AF133" s="185"/>
      <c r="AG133" s="185"/>
      <c r="AH133" s="185"/>
      <c r="AI133" s="185"/>
      <c r="AJ133" s="185"/>
      <c r="AK133" s="185"/>
      <c r="AL133" s="185"/>
      <c r="AM133" s="185"/>
      <c r="AN133" s="185"/>
      <c r="AO133" s="185"/>
      <c r="AP133" s="185"/>
      <c r="AQ133" s="185"/>
      <c r="AR133" s="185"/>
      <c r="AS133" s="185"/>
      <c r="AT133" s="185"/>
      <c r="AU133" s="185"/>
      <c r="AV133" s="185"/>
      <c r="AW133" s="185"/>
      <c r="AX133" s="185"/>
      <c r="AY133" s="185"/>
    </row>
    <row r="134" spans="23:51" ht="14" x14ac:dyDescent="0.15">
      <c r="W134" s="185"/>
      <c r="X134" s="185"/>
      <c r="Y134" s="185"/>
      <c r="Z134" s="185"/>
      <c r="AA134" s="185"/>
      <c r="AB134" s="185"/>
      <c r="AC134" s="185"/>
      <c r="AD134" s="185"/>
      <c r="AE134" s="185"/>
      <c r="AF134" s="185"/>
      <c r="AG134" s="185"/>
      <c r="AH134" s="185"/>
      <c r="AI134" s="185"/>
      <c r="AJ134" s="185"/>
      <c r="AK134" s="185"/>
      <c r="AL134" s="185"/>
      <c r="AM134" s="185"/>
      <c r="AN134" s="185"/>
      <c r="AO134" s="185"/>
      <c r="AP134" s="185"/>
      <c r="AQ134" s="185"/>
      <c r="AR134" s="185"/>
      <c r="AS134" s="185"/>
      <c r="AT134" s="185"/>
      <c r="AU134" s="185"/>
      <c r="AV134" s="185"/>
      <c r="AW134" s="185"/>
      <c r="AX134" s="185"/>
      <c r="AY134" s="185"/>
    </row>
    <row r="135" spans="23:51" ht="14" x14ac:dyDescent="0.15">
      <c r="W135" s="185"/>
      <c r="X135" s="185"/>
      <c r="Y135" s="185"/>
      <c r="Z135" s="185"/>
      <c r="AA135" s="185"/>
      <c r="AB135" s="185"/>
      <c r="AC135" s="185"/>
      <c r="AD135" s="185"/>
      <c r="AE135" s="185"/>
      <c r="AF135" s="185"/>
      <c r="AG135" s="185"/>
      <c r="AH135" s="185"/>
      <c r="AI135" s="185"/>
      <c r="AJ135" s="185"/>
      <c r="AK135" s="185"/>
      <c r="AL135" s="185"/>
      <c r="AM135" s="185"/>
      <c r="AN135" s="185"/>
      <c r="AO135" s="185"/>
      <c r="AP135" s="185"/>
      <c r="AQ135" s="185"/>
      <c r="AR135" s="185"/>
      <c r="AS135" s="185"/>
      <c r="AT135" s="185"/>
      <c r="AU135" s="185"/>
      <c r="AV135" s="185"/>
      <c r="AW135" s="185"/>
      <c r="AX135" s="185"/>
      <c r="AY135" s="185"/>
    </row>
    <row r="136" spans="23:51" ht="14" x14ac:dyDescent="0.15">
      <c r="W136" s="185"/>
      <c r="X136" s="185"/>
      <c r="Y136" s="185"/>
      <c r="Z136" s="185"/>
      <c r="AA136" s="185"/>
      <c r="AB136" s="185"/>
      <c r="AC136" s="185"/>
      <c r="AD136" s="185"/>
      <c r="AE136" s="185"/>
      <c r="AF136" s="185"/>
      <c r="AG136" s="185"/>
      <c r="AH136" s="185"/>
      <c r="AI136" s="185"/>
      <c r="AJ136" s="185"/>
      <c r="AK136" s="185"/>
      <c r="AL136" s="185"/>
      <c r="AM136" s="185"/>
      <c r="AN136" s="185"/>
      <c r="AO136" s="185"/>
      <c r="AP136" s="185"/>
      <c r="AQ136" s="185"/>
      <c r="AR136" s="185"/>
      <c r="AS136" s="185"/>
      <c r="AT136" s="185"/>
      <c r="AU136" s="185"/>
      <c r="AV136" s="185"/>
      <c r="AW136" s="185"/>
      <c r="AX136" s="185"/>
      <c r="AY136" s="185"/>
    </row>
    <row r="137" spans="23:51" ht="14" x14ac:dyDescent="0.15">
      <c r="W137" s="185"/>
      <c r="X137" s="185"/>
      <c r="Y137" s="185"/>
      <c r="Z137" s="185"/>
      <c r="AA137" s="185"/>
      <c r="AB137" s="185"/>
      <c r="AC137" s="185"/>
      <c r="AD137" s="185"/>
      <c r="AE137" s="185"/>
      <c r="AF137" s="185"/>
      <c r="AG137" s="185"/>
      <c r="AH137" s="185"/>
      <c r="AI137" s="185"/>
      <c r="AJ137" s="185"/>
      <c r="AK137" s="185"/>
      <c r="AL137" s="185"/>
      <c r="AM137" s="185"/>
      <c r="AN137" s="185"/>
      <c r="AO137" s="185"/>
      <c r="AP137" s="185"/>
      <c r="AQ137" s="185"/>
      <c r="AR137" s="185"/>
      <c r="AS137" s="185"/>
      <c r="AT137" s="185"/>
      <c r="AU137" s="185"/>
      <c r="AV137" s="185"/>
      <c r="AW137" s="185"/>
      <c r="AX137" s="185"/>
      <c r="AY137" s="185"/>
    </row>
    <row r="138" spans="23:51" ht="14" x14ac:dyDescent="0.15">
      <c r="W138" s="185"/>
      <c r="X138" s="185"/>
      <c r="Y138" s="185"/>
      <c r="Z138" s="185"/>
      <c r="AA138" s="185"/>
      <c r="AB138" s="185"/>
      <c r="AC138" s="185"/>
      <c r="AD138" s="185"/>
      <c r="AE138" s="185"/>
      <c r="AF138" s="185"/>
      <c r="AG138" s="185"/>
      <c r="AH138" s="185"/>
      <c r="AI138" s="185"/>
      <c r="AJ138" s="185"/>
      <c r="AK138" s="185"/>
      <c r="AL138" s="185"/>
      <c r="AM138" s="185"/>
      <c r="AN138" s="185"/>
      <c r="AO138" s="185"/>
      <c r="AP138" s="185"/>
      <c r="AQ138" s="185"/>
      <c r="AR138" s="185"/>
      <c r="AS138" s="185"/>
      <c r="AT138" s="185"/>
      <c r="AU138" s="185"/>
      <c r="AV138" s="185"/>
      <c r="AW138" s="185"/>
      <c r="AX138" s="185"/>
      <c r="AY138" s="185"/>
    </row>
    <row r="139" spans="23:51" ht="14" x14ac:dyDescent="0.15">
      <c r="W139" s="185"/>
      <c r="X139" s="185"/>
      <c r="Y139" s="185"/>
      <c r="Z139" s="185"/>
      <c r="AA139" s="185"/>
      <c r="AB139" s="185"/>
      <c r="AC139" s="185"/>
      <c r="AD139" s="185"/>
      <c r="AE139" s="185"/>
      <c r="AF139" s="185"/>
      <c r="AG139" s="185"/>
      <c r="AH139" s="185"/>
      <c r="AI139" s="185"/>
      <c r="AJ139" s="185"/>
      <c r="AK139" s="185"/>
      <c r="AL139" s="185"/>
      <c r="AM139" s="185"/>
      <c r="AN139" s="185"/>
      <c r="AO139" s="185"/>
      <c r="AP139" s="185"/>
      <c r="AQ139" s="185"/>
      <c r="AR139" s="185"/>
      <c r="AS139" s="185"/>
      <c r="AT139" s="185"/>
      <c r="AU139" s="185"/>
      <c r="AV139" s="185"/>
      <c r="AW139" s="185"/>
      <c r="AX139" s="185"/>
      <c r="AY139" s="185"/>
    </row>
    <row r="140" spans="23:51" ht="14" x14ac:dyDescent="0.15">
      <c r="W140" s="185"/>
      <c r="X140" s="185"/>
      <c r="Y140" s="185"/>
      <c r="Z140" s="185"/>
      <c r="AA140" s="185"/>
      <c r="AB140" s="185"/>
      <c r="AC140" s="185"/>
      <c r="AD140" s="185"/>
      <c r="AE140" s="185"/>
      <c r="AF140" s="185"/>
      <c r="AG140" s="185"/>
      <c r="AH140" s="185"/>
      <c r="AI140" s="185"/>
      <c r="AJ140" s="185"/>
      <c r="AK140" s="185"/>
      <c r="AL140" s="185"/>
      <c r="AM140" s="185"/>
      <c r="AN140" s="185"/>
      <c r="AO140" s="185"/>
      <c r="AP140" s="185"/>
      <c r="AQ140" s="185"/>
      <c r="AR140" s="185"/>
      <c r="AS140" s="185"/>
      <c r="AT140" s="185"/>
      <c r="AU140" s="185"/>
      <c r="AV140" s="185"/>
      <c r="AW140" s="185"/>
      <c r="AX140" s="185"/>
      <c r="AY140" s="185"/>
    </row>
    <row r="141" spans="23:51" ht="14" x14ac:dyDescent="0.15">
      <c r="W141" s="185"/>
      <c r="X141" s="185"/>
      <c r="Y141" s="185"/>
      <c r="Z141" s="185"/>
      <c r="AA141" s="185"/>
      <c r="AB141" s="185"/>
      <c r="AC141" s="185"/>
      <c r="AD141" s="185"/>
      <c r="AE141" s="185"/>
      <c r="AF141" s="185"/>
      <c r="AG141" s="185"/>
      <c r="AH141" s="185"/>
      <c r="AI141" s="185"/>
      <c r="AJ141" s="185"/>
      <c r="AK141" s="185"/>
      <c r="AL141" s="185"/>
      <c r="AM141" s="185"/>
      <c r="AN141" s="185"/>
      <c r="AO141" s="185"/>
      <c r="AP141" s="185"/>
      <c r="AQ141" s="185"/>
      <c r="AR141" s="185"/>
      <c r="AS141" s="185"/>
      <c r="AT141" s="185"/>
      <c r="AU141" s="185"/>
      <c r="AV141" s="185"/>
      <c r="AW141" s="185"/>
      <c r="AX141" s="185"/>
      <c r="AY141" s="185"/>
    </row>
    <row r="142" spans="23:51" ht="14" x14ac:dyDescent="0.15">
      <c r="W142" s="185"/>
      <c r="X142" s="185"/>
      <c r="Y142" s="185"/>
      <c r="Z142" s="185"/>
      <c r="AA142" s="185"/>
      <c r="AB142" s="185"/>
      <c r="AC142" s="185"/>
      <c r="AD142" s="185"/>
      <c r="AE142" s="185"/>
      <c r="AF142" s="185"/>
      <c r="AG142" s="185"/>
      <c r="AH142" s="185"/>
      <c r="AI142" s="185"/>
      <c r="AJ142" s="185"/>
      <c r="AK142" s="185"/>
      <c r="AL142" s="185"/>
      <c r="AM142" s="185"/>
      <c r="AN142" s="185"/>
      <c r="AO142" s="185"/>
      <c r="AP142" s="185"/>
      <c r="AQ142" s="185"/>
      <c r="AR142" s="185"/>
      <c r="AS142" s="185"/>
      <c r="AT142" s="185"/>
      <c r="AU142" s="185"/>
      <c r="AV142" s="185"/>
      <c r="AW142" s="185"/>
      <c r="AX142" s="185"/>
      <c r="AY142" s="185"/>
    </row>
    <row r="143" spans="23:51" ht="14" x14ac:dyDescent="0.15">
      <c r="W143" s="185"/>
      <c r="X143" s="185"/>
      <c r="Y143" s="185"/>
      <c r="Z143" s="185"/>
      <c r="AA143" s="185"/>
      <c r="AB143" s="185"/>
      <c r="AC143" s="185"/>
      <c r="AD143" s="185"/>
      <c r="AE143" s="185"/>
      <c r="AF143" s="185"/>
      <c r="AG143" s="185"/>
      <c r="AH143" s="185"/>
      <c r="AI143" s="185"/>
      <c r="AJ143" s="185"/>
      <c r="AK143" s="185"/>
      <c r="AL143" s="185"/>
      <c r="AM143" s="185"/>
      <c r="AN143" s="185"/>
      <c r="AO143" s="185"/>
      <c r="AP143" s="185"/>
      <c r="AQ143" s="185"/>
      <c r="AR143" s="185"/>
      <c r="AS143" s="185"/>
      <c r="AT143" s="185"/>
      <c r="AU143" s="185"/>
      <c r="AV143" s="185"/>
      <c r="AW143" s="185"/>
      <c r="AX143" s="185"/>
      <c r="AY143" s="185"/>
    </row>
    <row r="144" spans="23:51" ht="14" x14ac:dyDescent="0.15">
      <c r="W144" s="185"/>
      <c r="X144" s="185"/>
      <c r="Y144" s="185"/>
      <c r="Z144" s="185"/>
      <c r="AA144" s="185"/>
      <c r="AB144" s="185"/>
      <c r="AC144" s="185"/>
      <c r="AD144" s="185"/>
      <c r="AE144" s="185"/>
      <c r="AF144" s="185"/>
      <c r="AG144" s="185"/>
      <c r="AH144" s="185"/>
      <c r="AI144" s="185"/>
      <c r="AJ144" s="185"/>
      <c r="AK144" s="185"/>
      <c r="AL144" s="185"/>
      <c r="AM144" s="185"/>
      <c r="AN144" s="185"/>
      <c r="AO144" s="185"/>
      <c r="AP144" s="185"/>
      <c r="AQ144" s="185"/>
      <c r="AR144" s="185"/>
      <c r="AS144" s="185"/>
      <c r="AT144" s="185"/>
      <c r="AU144" s="185"/>
      <c r="AV144" s="185"/>
      <c r="AW144" s="185"/>
      <c r="AX144" s="185"/>
      <c r="AY144" s="185"/>
    </row>
    <row r="145" spans="23:51" ht="14" x14ac:dyDescent="0.15">
      <c r="W145" s="185"/>
      <c r="X145" s="185"/>
      <c r="Y145" s="185"/>
      <c r="Z145" s="185"/>
      <c r="AA145" s="185"/>
      <c r="AB145" s="185"/>
      <c r="AC145" s="185"/>
      <c r="AD145" s="185"/>
      <c r="AE145" s="185"/>
      <c r="AF145" s="185"/>
      <c r="AG145" s="185"/>
      <c r="AH145" s="185"/>
      <c r="AI145" s="185"/>
      <c r="AJ145" s="185"/>
      <c r="AK145" s="185"/>
      <c r="AL145" s="185"/>
      <c r="AM145" s="185"/>
      <c r="AN145" s="185"/>
      <c r="AO145" s="185"/>
      <c r="AP145" s="185"/>
      <c r="AQ145" s="185"/>
      <c r="AR145" s="185"/>
      <c r="AS145" s="185"/>
      <c r="AT145" s="185"/>
      <c r="AU145" s="185"/>
      <c r="AV145" s="185"/>
      <c r="AW145" s="185"/>
      <c r="AX145" s="185"/>
      <c r="AY145" s="185"/>
    </row>
    <row r="146" spans="23:51" ht="14" x14ac:dyDescent="0.15">
      <c r="W146" s="185"/>
      <c r="X146" s="185"/>
      <c r="Y146" s="185"/>
      <c r="Z146" s="185"/>
      <c r="AA146" s="185"/>
      <c r="AB146" s="185"/>
      <c r="AC146" s="185"/>
      <c r="AD146" s="185"/>
      <c r="AE146" s="185"/>
      <c r="AF146" s="185"/>
      <c r="AG146" s="185"/>
      <c r="AH146" s="185"/>
      <c r="AI146" s="185"/>
      <c r="AJ146" s="185"/>
      <c r="AK146" s="185"/>
      <c r="AL146" s="185"/>
      <c r="AM146" s="185"/>
      <c r="AN146" s="185"/>
      <c r="AO146" s="185"/>
      <c r="AP146" s="185"/>
      <c r="AQ146" s="185"/>
      <c r="AR146" s="185"/>
      <c r="AS146" s="185"/>
      <c r="AT146" s="185"/>
      <c r="AU146" s="185"/>
      <c r="AV146" s="185"/>
      <c r="AW146" s="185"/>
      <c r="AX146" s="185"/>
      <c r="AY146" s="185"/>
    </row>
    <row r="147" spans="23:51" ht="14" x14ac:dyDescent="0.15">
      <c r="W147" s="185"/>
      <c r="X147" s="185"/>
      <c r="Y147" s="185"/>
      <c r="Z147" s="185"/>
      <c r="AA147" s="185"/>
      <c r="AB147" s="185"/>
      <c r="AC147" s="185"/>
      <c r="AD147" s="185"/>
      <c r="AE147" s="185"/>
      <c r="AF147" s="185"/>
      <c r="AG147" s="185"/>
      <c r="AH147" s="185"/>
      <c r="AI147" s="185"/>
      <c r="AJ147" s="185"/>
      <c r="AK147" s="185"/>
      <c r="AL147" s="185"/>
      <c r="AM147" s="185"/>
      <c r="AN147" s="185"/>
      <c r="AO147" s="185"/>
      <c r="AP147" s="185"/>
      <c r="AQ147" s="185"/>
      <c r="AR147" s="185"/>
      <c r="AS147" s="185"/>
      <c r="AT147" s="185"/>
      <c r="AU147" s="185"/>
      <c r="AV147" s="185"/>
      <c r="AW147" s="185"/>
      <c r="AX147" s="185"/>
      <c r="AY147" s="185"/>
    </row>
    <row r="148" spans="23:51" ht="14" x14ac:dyDescent="0.15">
      <c r="W148" s="185"/>
      <c r="X148" s="185"/>
      <c r="Y148" s="185"/>
      <c r="Z148" s="185"/>
      <c r="AA148" s="185"/>
      <c r="AB148" s="185"/>
      <c r="AC148" s="185"/>
      <c r="AD148" s="185"/>
      <c r="AE148" s="185"/>
      <c r="AF148" s="185"/>
      <c r="AG148" s="185"/>
      <c r="AH148" s="185"/>
      <c r="AI148" s="185"/>
      <c r="AJ148" s="185"/>
      <c r="AK148" s="185"/>
      <c r="AL148" s="185"/>
      <c r="AM148" s="185"/>
      <c r="AN148" s="185"/>
      <c r="AO148" s="185"/>
      <c r="AP148" s="185"/>
      <c r="AQ148" s="185"/>
      <c r="AR148" s="185"/>
      <c r="AS148" s="185"/>
      <c r="AT148" s="185"/>
      <c r="AU148" s="185"/>
      <c r="AV148" s="185"/>
      <c r="AW148" s="185"/>
      <c r="AX148" s="185"/>
      <c r="AY148" s="185"/>
    </row>
    <row r="149" spans="23:51" ht="14" x14ac:dyDescent="0.15">
      <c r="W149" s="185"/>
      <c r="X149" s="185"/>
      <c r="Y149" s="185"/>
      <c r="Z149" s="185"/>
      <c r="AA149" s="185"/>
      <c r="AB149" s="185"/>
      <c r="AC149" s="185"/>
      <c r="AD149" s="185"/>
      <c r="AE149" s="185"/>
      <c r="AF149" s="185"/>
      <c r="AG149" s="185"/>
      <c r="AH149" s="185"/>
      <c r="AI149" s="185"/>
      <c r="AJ149" s="185"/>
      <c r="AK149" s="185"/>
      <c r="AL149" s="185"/>
      <c r="AM149" s="185"/>
      <c r="AN149" s="185"/>
      <c r="AO149" s="185"/>
      <c r="AP149" s="185"/>
      <c r="AQ149" s="185"/>
      <c r="AR149" s="185"/>
      <c r="AS149" s="185"/>
      <c r="AT149" s="185"/>
      <c r="AU149" s="185"/>
      <c r="AV149" s="185"/>
      <c r="AW149" s="185"/>
      <c r="AX149" s="185"/>
      <c r="AY149" s="185"/>
    </row>
    <row r="150" spans="23:51" ht="14" x14ac:dyDescent="0.15">
      <c r="W150" s="185"/>
      <c r="X150" s="185"/>
      <c r="Y150" s="185"/>
      <c r="Z150" s="185"/>
      <c r="AA150" s="185"/>
      <c r="AB150" s="185"/>
      <c r="AC150" s="185"/>
      <c r="AD150" s="185"/>
      <c r="AE150" s="185"/>
      <c r="AF150" s="185"/>
      <c r="AG150" s="185"/>
      <c r="AH150" s="185"/>
      <c r="AI150" s="185"/>
      <c r="AJ150" s="185"/>
      <c r="AK150" s="185"/>
      <c r="AL150" s="185"/>
      <c r="AM150" s="185"/>
      <c r="AN150" s="185"/>
      <c r="AO150" s="185"/>
      <c r="AP150" s="185"/>
      <c r="AQ150" s="185"/>
      <c r="AR150" s="185"/>
      <c r="AS150" s="185"/>
      <c r="AT150" s="185"/>
      <c r="AU150" s="185"/>
      <c r="AV150" s="185"/>
      <c r="AW150" s="185"/>
      <c r="AX150" s="185"/>
      <c r="AY150" s="185"/>
    </row>
    <row r="151" spans="23:51" ht="14" x14ac:dyDescent="0.15">
      <c r="W151" s="185"/>
      <c r="X151" s="185"/>
      <c r="Y151" s="185"/>
      <c r="Z151" s="185"/>
      <c r="AA151" s="185"/>
      <c r="AB151" s="185"/>
      <c r="AC151" s="185"/>
      <c r="AD151" s="185"/>
      <c r="AE151" s="185"/>
      <c r="AF151" s="185"/>
      <c r="AG151" s="185"/>
      <c r="AH151" s="185"/>
      <c r="AI151" s="185"/>
      <c r="AJ151" s="185"/>
      <c r="AK151" s="185"/>
      <c r="AL151" s="185"/>
      <c r="AM151" s="185"/>
      <c r="AN151" s="185"/>
      <c r="AO151" s="185"/>
      <c r="AP151" s="185"/>
      <c r="AQ151" s="185"/>
      <c r="AR151" s="185"/>
      <c r="AS151" s="185"/>
      <c r="AT151" s="185"/>
      <c r="AU151" s="185"/>
      <c r="AV151" s="185"/>
      <c r="AW151" s="185"/>
      <c r="AX151" s="185"/>
      <c r="AY151" s="185"/>
    </row>
    <row r="152" spans="23:51" ht="14" x14ac:dyDescent="0.15">
      <c r="W152" s="185"/>
      <c r="X152" s="185"/>
      <c r="Y152" s="185"/>
      <c r="Z152" s="185"/>
      <c r="AA152" s="185"/>
      <c r="AB152" s="185"/>
      <c r="AC152" s="185"/>
      <c r="AD152" s="185"/>
      <c r="AE152" s="185"/>
      <c r="AF152" s="185"/>
      <c r="AG152" s="185"/>
      <c r="AH152" s="185"/>
      <c r="AI152" s="185"/>
      <c r="AJ152" s="185"/>
      <c r="AK152" s="185"/>
      <c r="AL152" s="185"/>
      <c r="AM152" s="185"/>
      <c r="AN152" s="185"/>
      <c r="AO152" s="185"/>
      <c r="AP152" s="185"/>
      <c r="AQ152" s="185"/>
      <c r="AR152" s="185"/>
      <c r="AS152" s="185"/>
      <c r="AT152" s="185"/>
      <c r="AU152" s="185"/>
      <c r="AV152" s="185"/>
      <c r="AW152" s="185"/>
      <c r="AX152" s="185"/>
      <c r="AY152" s="185"/>
    </row>
    <row r="153" spans="23:51" ht="14" x14ac:dyDescent="0.15">
      <c r="W153" s="185"/>
      <c r="X153" s="185"/>
      <c r="Y153" s="185"/>
      <c r="Z153" s="185"/>
      <c r="AA153" s="185"/>
      <c r="AB153" s="185"/>
      <c r="AC153" s="185"/>
      <c r="AD153" s="185"/>
      <c r="AE153" s="185"/>
      <c r="AF153" s="185"/>
      <c r="AG153" s="185"/>
      <c r="AH153" s="185"/>
      <c r="AI153" s="185"/>
      <c r="AJ153" s="185"/>
      <c r="AK153" s="185"/>
      <c r="AL153" s="185"/>
      <c r="AM153" s="185"/>
      <c r="AN153" s="185"/>
      <c r="AO153" s="185"/>
      <c r="AP153" s="185"/>
      <c r="AQ153" s="185"/>
      <c r="AR153" s="185"/>
      <c r="AS153" s="185"/>
      <c r="AT153" s="185"/>
      <c r="AU153" s="185"/>
      <c r="AV153" s="185"/>
      <c r="AW153" s="185"/>
      <c r="AX153" s="185"/>
      <c r="AY153" s="185"/>
    </row>
    <row r="154" spans="23:51" ht="14" x14ac:dyDescent="0.15">
      <c r="W154" s="185"/>
      <c r="X154" s="185"/>
      <c r="Y154" s="185"/>
      <c r="Z154" s="185"/>
      <c r="AA154" s="185"/>
      <c r="AB154" s="185"/>
      <c r="AC154" s="185"/>
      <c r="AD154" s="185"/>
      <c r="AE154" s="185"/>
      <c r="AF154" s="185"/>
      <c r="AG154" s="185"/>
      <c r="AH154" s="185"/>
      <c r="AI154" s="185"/>
      <c r="AJ154" s="185"/>
      <c r="AK154" s="185"/>
      <c r="AL154" s="185"/>
      <c r="AM154" s="185"/>
      <c r="AN154" s="185"/>
      <c r="AO154" s="185"/>
      <c r="AP154" s="185"/>
      <c r="AQ154" s="185"/>
      <c r="AR154" s="185"/>
      <c r="AS154" s="185"/>
      <c r="AT154" s="185"/>
      <c r="AU154" s="185"/>
      <c r="AV154" s="185"/>
      <c r="AW154" s="185"/>
      <c r="AX154" s="185"/>
      <c r="AY154" s="185"/>
    </row>
    <row r="155" spans="23:51" ht="14" x14ac:dyDescent="0.15">
      <c r="W155" s="185"/>
      <c r="X155" s="185"/>
      <c r="Y155" s="185"/>
      <c r="Z155" s="185"/>
      <c r="AA155" s="185"/>
      <c r="AB155" s="185"/>
      <c r="AC155" s="185"/>
      <c r="AD155" s="185"/>
      <c r="AE155" s="185"/>
      <c r="AF155" s="185"/>
      <c r="AG155" s="185"/>
      <c r="AH155" s="185"/>
      <c r="AI155" s="185"/>
      <c r="AJ155" s="185"/>
      <c r="AK155" s="185"/>
      <c r="AL155" s="185"/>
      <c r="AM155" s="185"/>
      <c r="AN155" s="185"/>
      <c r="AO155" s="185"/>
      <c r="AP155" s="185"/>
      <c r="AQ155" s="185"/>
      <c r="AR155" s="185"/>
      <c r="AS155" s="185"/>
      <c r="AT155" s="185"/>
      <c r="AU155" s="185"/>
      <c r="AV155" s="185"/>
      <c r="AW155" s="185"/>
      <c r="AX155" s="185"/>
      <c r="AY155" s="185"/>
    </row>
    <row r="156" spans="23:51" ht="14" x14ac:dyDescent="0.15">
      <c r="W156" s="185"/>
      <c r="X156" s="185"/>
      <c r="Y156" s="185"/>
      <c r="Z156" s="185"/>
      <c r="AA156" s="185"/>
      <c r="AB156" s="185"/>
      <c r="AC156" s="185"/>
      <c r="AD156" s="185"/>
      <c r="AE156" s="185"/>
      <c r="AF156" s="185"/>
      <c r="AG156" s="185"/>
      <c r="AH156" s="185"/>
      <c r="AI156" s="185"/>
      <c r="AJ156" s="185"/>
      <c r="AK156" s="185"/>
      <c r="AL156" s="185"/>
      <c r="AM156" s="185"/>
      <c r="AN156" s="185"/>
      <c r="AO156" s="185"/>
      <c r="AP156" s="185"/>
      <c r="AQ156" s="185"/>
      <c r="AR156" s="185"/>
      <c r="AS156" s="185"/>
      <c r="AT156" s="185"/>
      <c r="AU156" s="185"/>
      <c r="AV156" s="185"/>
      <c r="AW156" s="185"/>
      <c r="AX156" s="185"/>
      <c r="AY156" s="185"/>
    </row>
    <row r="157" spans="23:51" ht="14" x14ac:dyDescent="0.15">
      <c r="W157" s="185"/>
      <c r="X157" s="185"/>
      <c r="Y157" s="185"/>
      <c r="Z157" s="185"/>
      <c r="AA157" s="185"/>
      <c r="AB157" s="185"/>
      <c r="AC157" s="185"/>
      <c r="AD157" s="185"/>
      <c r="AE157" s="185"/>
      <c r="AF157" s="185"/>
      <c r="AG157" s="185"/>
      <c r="AH157" s="185"/>
      <c r="AI157" s="185"/>
      <c r="AJ157" s="185"/>
      <c r="AK157" s="185"/>
      <c r="AL157" s="185"/>
      <c r="AM157" s="185"/>
      <c r="AN157" s="185"/>
      <c r="AO157" s="185"/>
      <c r="AP157" s="185"/>
      <c r="AQ157" s="185"/>
      <c r="AR157" s="185"/>
      <c r="AS157" s="185"/>
      <c r="AT157" s="185"/>
      <c r="AU157" s="185"/>
      <c r="AV157" s="185"/>
      <c r="AW157" s="185"/>
      <c r="AX157" s="185"/>
      <c r="AY157" s="185"/>
    </row>
    <row r="158" spans="23:51" ht="14" x14ac:dyDescent="0.15">
      <c r="W158" s="185"/>
      <c r="X158" s="185"/>
      <c r="Y158" s="185"/>
      <c r="Z158" s="185"/>
      <c r="AA158" s="185"/>
      <c r="AB158" s="185"/>
      <c r="AC158" s="185"/>
      <c r="AD158" s="185"/>
      <c r="AE158" s="185"/>
      <c r="AF158" s="185"/>
      <c r="AG158" s="185"/>
      <c r="AH158" s="185"/>
      <c r="AI158" s="185"/>
      <c r="AJ158" s="185"/>
      <c r="AK158" s="185"/>
      <c r="AL158" s="185"/>
      <c r="AM158" s="185"/>
      <c r="AN158" s="185"/>
      <c r="AO158" s="185"/>
      <c r="AP158" s="185"/>
      <c r="AQ158" s="185"/>
      <c r="AR158" s="185"/>
      <c r="AS158" s="185"/>
      <c r="AT158" s="185"/>
      <c r="AU158" s="185"/>
      <c r="AV158" s="185"/>
      <c r="AW158" s="185"/>
      <c r="AX158" s="185"/>
      <c r="AY158" s="185"/>
    </row>
    <row r="159" spans="23:51" ht="14" x14ac:dyDescent="0.15">
      <c r="W159" s="185"/>
      <c r="X159" s="185"/>
      <c r="Y159" s="185"/>
      <c r="Z159" s="185"/>
      <c r="AA159" s="185"/>
      <c r="AB159" s="185"/>
      <c r="AC159" s="185"/>
      <c r="AD159" s="185"/>
      <c r="AE159" s="185"/>
      <c r="AF159" s="185"/>
      <c r="AG159" s="185"/>
      <c r="AH159" s="185"/>
      <c r="AI159" s="185"/>
      <c r="AJ159" s="185"/>
      <c r="AK159" s="185"/>
      <c r="AL159" s="185"/>
      <c r="AM159" s="185"/>
      <c r="AN159" s="185"/>
      <c r="AO159" s="185"/>
      <c r="AP159" s="185"/>
      <c r="AQ159" s="185"/>
      <c r="AR159" s="185"/>
      <c r="AS159" s="185"/>
      <c r="AT159" s="185"/>
      <c r="AU159" s="185"/>
      <c r="AV159" s="185"/>
      <c r="AW159" s="185"/>
      <c r="AX159" s="185"/>
      <c r="AY159" s="185"/>
    </row>
    <row r="160" spans="23:51" ht="14" x14ac:dyDescent="0.15">
      <c r="W160" s="185"/>
      <c r="X160" s="185"/>
      <c r="Y160" s="185"/>
      <c r="Z160" s="185"/>
      <c r="AA160" s="185"/>
      <c r="AB160" s="185"/>
      <c r="AC160" s="185"/>
      <c r="AD160" s="185"/>
      <c r="AE160" s="185"/>
      <c r="AF160" s="185"/>
      <c r="AG160" s="185"/>
      <c r="AH160" s="185"/>
      <c r="AI160" s="185"/>
      <c r="AJ160" s="185"/>
      <c r="AK160" s="185"/>
      <c r="AL160" s="185"/>
      <c r="AM160" s="185"/>
      <c r="AN160" s="185"/>
      <c r="AO160" s="185"/>
      <c r="AP160" s="185"/>
      <c r="AQ160" s="185"/>
      <c r="AR160" s="185"/>
      <c r="AS160" s="185"/>
      <c r="AT160" s="185"/>
      <c r="AU160" s="185"/>
      <c r="AV160" s="185"/>
      <c r="AW160" s="185"/>
      <c r="AX160" s="185"/>
      <c r="AY160" s="185"/>
    </row>
    <row r="161" spans="23:51" ht="14" x14ac:dyDescent="0.15">
      <c r="W161" s="185"/>
      <c r="X161" s="185"/>
      <c r="Y161" s="185"/>
      <c r="Z161" s="185"/>
      <c r="AA161" s="185"/>
      <c r="AB161" s="185"/>
      <c r="AC161" s="185"/>
      <c r="AD161" s="185"/>
      <c r="AE161" s="185"/>
      <c r="AF161" s="185"/>
      <c r="AG161" s="185"/>
      <c r="AH161" s="185"/>
      <c r="AI161" s="185"/>
      <c r="AJ161" s="185"/>
      <c r="AK161" s="185"/>
      <c r="AL161" s="185"/>
      <c r="AM161" s="185"/>
      <c r="AN161" s="185"/>
      <c r="AO161" s="185"/>
      <c r="AP161" s="185"/>
      <c r="AQ161" s="185"/>
      <c r="AR161" s="185"/>
      <c r="AS161" s="185"/>
      <c r="AT161" s="185"/>
      <c r="AU161" s="185"/>
      <c r="AV161" s="185"/>
      <c r="AW161" s="185"/>
      <c r="AX161" s="185"/>
      <c r="AY161" s="185"/>
    </row>
    <row r="162" spans="23:51" ht="14" x14ac:dyDescent="0.15">
      <c r="W162" s="185"/>
      <c r="X162" s="185"/>
      <c r="Y162" s="185"/>
      <c r="Z162" s="185"/>
      <c r="AA162" s="185"/>
      <c r="AB162" s="185"/>
      <c r="AC162" s="185"/>
      <c r="AD162" s="185"/>
      <c r="AE162" s="185"/>
      <c r="AF162" s="185"/>
      <c r="AG162" s="185"/>
      <c r="AH162" s="185"/>
      <c r="AI162" s="185"/>
      <c r="AJ162" s="185"/>
      <c r="AK162" s="185"/>
      <c r="AL162" s="185"/>
      <c r="AM162" s="185"/>
      <c r="AN162" s="185"/>
      <c r="AO162" s="185"/>
      <c r="AP162" s="185"/>
      <c r="AQ162" s="185"/>
      <c r="AR162" s="185"/>
      <c r="AS162" s="185"/>
      <c r="AT162" s="185"/>
      <c r="AU162" s="185"/>
      <c r="AV162" s="185"/>
      <c r="AW162" s="185"/>
      <c r="AX162" s="185"/>
      <c r="AY162" s="185"/>
    </row>
    <row r="163" spans="23:51" ht="14" x14ac:dyDescent="0.15">
      <c r="W163" s="185"/>
      <c r="X163" s="185"/>
      <c r="Y163" s="185"/>
      <c r="Z163" s="185"/>
      <c r="AA163" s="185"/>
      <c r="AB163" s="185"/>
      <c r="AC163" s="185"/>
      <c r="AD163" s="185"/>
      <c r="AE163" s="185"/>
      <c r="AF163" s="185"/>
      <c r="AG163" s="185"/>
      <c r="AH163" s="185"/>
      <c r="AI163" s="185"/>
      <c r="AJ163" s="185"/>
      <c r="AK163" s="185"/>
      <c r="AL163" s="185"/>
      <c r="AM163" s="185"/>
      <c r="AN163" s="185"/>
      <c r="AO163" s="185"/>
      <c r="AP163" s="185"/>
      <c r="AQ163" s="185"/>
      <c r="AR163" s="185"/>
      <c r="AS163" s="185"/>
      <c r="AT163" s="185"/>
      <c r="AU163" s="185"/>
      <c r="AV163" s="185"/>
      <c r="AW163" s="185"/>
      <c r="AX163" s="185"/>
      <c r="AY163" s="185"/>
    </row>
    <row r="164" spans="23:51" ht="14" x14ac:dyDescent="0.15">
      <c r="W164" s="185"/>
      <c r="X164" s="185"/>
      <c r="Y164" s="185"/>
      <c r="Z164" s="185"/>
      <c r="AA164" s="185"/>
      <c r="AB164" s="185"/>
      <c r="AC164" s="185"/>
      <c r="AD164" s="185"/>
      <c r="AE164" s="185"/>
      <c r="AF164" s="185"/>
      <c r="AG164" s="185"/>
      <c r="AH164" s="185"/>
      <c r="AI164" s="185"/>
      <c r="AJ164" s="185"/>
      <c r="AK164" s="185"/>
      <c r="AL164" s="185"/>
      <c r="AM164" s="185"/>
      <c r="AN164" s="185"/>
      <c r="AO164" s="185"/>
      <c r="AP164" s="185"/>
      <c r="AQ164" s="185"/>
      <c r="AR164" s="185"/>
      <c r="AS164" s="185"/>
      <c r="AT164" s="185"/>
      <c r="AU164" s="185"/>
      <c r="AV164" s="185"/>
      <c r="AW164" s="185"/>
      <c r="AX164" s="185"/>
      <c r="AY164" s="185"/>
    </row>
    <row r="165" spans="23:51" ht="14" x14ac:dyDescent="0.15">
      <c r="W165" s="185"/>
      <c r="X165" s="185"/>
      <c r="Y165" s="185"/>
      <c r="Z165" s="185"/>
      <c r="AA165" s="185"/>
      <c r="AB165" s="185"/>
      <c r="AC165" s="185"/>
      <c r="AD165" s="185"/>
      <c r="AE165" s="185"/>
      <c r="AF165" s="185"/>
      <c r="AG165" s="185"/>
      <c r="AH165" s="185"/>
      <c r="AI165" s="185"/>
      <c r="AJ165" s="185"/>
      <c r="AK165" s="185"/>
      <c r="AL165" s="185"/>
      <c r="AM165" s="185"/>
      <c r="AN165" s="185"/>
      <c r="AO165" s="185"/>
      <c r="AP165" s="185"/>
      <c r="AQ165" s="185"/>
      <c r="AR165" s="185"/>
      <c r="AS165" s="185"/>
      <c r="AT165" s="185"/>
      <c r="AU165" s="185"/>
      <c r="AV165" s="185"/>
      <c r="AW165" s="185"/>
      <c r="AX165" s="185"/>
      <c r="AY165" s="185"/>
    </row>
    <row r="166" spans="23:51" ht="14" x14ac:dyDescent="0.15">
      <c r="W166" s="185"/>
      <c r="X166" s="185"/>
      <c r="Y166" s="185"/>
      <c r="Z166" s="185"/>
      <c r="AA166" s="185"/>
      <c r="AB166" s="185"/>
      <c r="AC166" s="185"/>
      <c r="AD166" s="185"/>
      <c r="AE166" s="185"/>
      <c r="AF166" s="185"/>
      <c r="AG166" s="185"/>
      <c r="AH166" s="185"/>
      <c r="AI166" s="185"/>
      <c r="AJ166" s="185"/>
      <c r="AK166" s="185"/>
      <c r="AL166" s="185"/>
      <c r="AM166" s="185"/>
      <c r="AN166" s="185"/>
      <c r="AO166" s="185"/>
      <c r="AP166" s="185"/>
      <c r="AQ166" s="185"/>
      <c r="AR166" s="185"/>
      <c r="AS166" s="185"/>
      <c r="AT166" s="185"/>
      <c r="AU166" s="185"/>
      <c r="AV166" s="185"/>
      <c r="AW166" s="185"/>
      <c r="AX166" s="185"/>
      <c r="AY166" s="185"/>
    </row>
    <row r="167" spans="23:51" ht="14" x14ac:dyDescent="0.15">
      <c r="W167" s="185"/>
      <c r="X167" s="185"/>
      <c r="Y167" s="185"/>
      <c r="Z167" s="185"/>
      <c r="AA167" s="185"/>
      <c r="AB167" s="185"/>
      <c r="AC167" s="185"/>
      <c r="AD167" s="185"/>
      <c r="AE167" s="185"/>
      <c r="AF167" s="185"/>
      <c r="AG167" s="185"/>
      <c r="AH167" s="185"/>
      <c r="AI167" s="185"/>
      <c r="AJ167" s="185"/>
      <c r="AK167" s="185"/>
      <c r="AL167" s="185"/>
      <c r="AM167" s="185"/>
      <c r="AN167" s="185"/>
      <c r="AO167" s="185"/>
      <c r="AP167" s="185"/>
      <c r="AQ167" s="185"/>
      <c r="AR167" s="185"/>
      <c r="AS167" s="185"/>
      <c r="AT167" s="185"/>
      <c r="AU167" s="185"/>
      <c r="AV167" s="185"/>
      <c r="AW167" s="185"/>
      <c r="AX167" s="185"/>
      <c r="AY167" s="185"/>
    </row>
    <row r="168" spans="23:51" ht="14" x14ac:dyDescent="0.15">
      <c r="W168" s="185"/>
      <c r="X168" s="185"/>
      <c r="Y168" s="185"/>
      <c r="Z168" s="185"/>
      <c r="AA168" s="185"/>
      <c r="AB168" s="185"/>
      <c r="AC168" s="185"/>
      <c r="AD168" s="185"/>
      <c r="AE168" s="185"/>
      <c r="AF168" s="185"/>
      <c r="AG168" s="185"/>
      <c r="AH168" s="185"/>
      <c r="AI168" s="185"/>
      <c r="AJ168" s="185"/>
      <c r="AK168" s="185"/>
      <c r="AL168" s="185"/>
      <c r="AM168" s="185"/>
      <c r="AN168" s="185"/>
      <c r="AO168" s="185"/>
      <c r="AP168" s="185"/>
      <c r="AQ168" s="185"/>
      <c r="AR168" s="185"/>
      <c r="AS168" s="185"/>
      <c r="AT168" s="185"/>
      <c r="AU168" s="185"/>
      <c r="AV168" s="185"/>
      <c r="AW168" s="185"/>
      <c r="AX168" s="185"/>
      <c r="AY168" s="185"/>
    </row>
    <row r="169" spans="23:51" ht="14" x14ac:dyDescent="0.15">
      <c r="W169" s="185"/>
      <c r="X169" s="185"/>
      <c r="Y169" s="185"/>
      <c r="Z169" s="185"/>
      <c r="AA169" s="185"/>
      <c r="AB169" s="185"/>
      <c r="AC169" s="185"/>
      <c r="AD169" s="185"/>
      <c r="AE169" s="185"/>
      <c r="AF169" s="185"/>
      <c r="AG169" s="185"/>
      <c r="AH169" s="185"/>
      <c r="AI169" s="185"/>
      <c r="AJ169" s="185"/>
      <c r="AK169" s="185"/>
      <c r="AL169" s="185"/>
      <c r="AM169" s="185"/>
      <c r="AN169" s="185"/>
      <c r="AO169" s="185"/>
      <c r="AP169" s="185"/>
      <c r="AQ169" s="185"/>
      <c r="AR169" s="185"/>
      <c r="AS169" s="185"/>
      <c r="AT169" s="185"/>
      <c r="AU169" s="185"/>
      <c r="AV169" s="185"/>
      <c r="AW169" s="185"/>
      <c r="AX169" s="185"/>
      <c r="AY169" s="185"/>
    </row>
    <row r="170" spans="23:51" ht="14" x14ac:dyDescent="0.15">
      <c r="W170" s="185"/>
      <c r="X170" s="185"/>
      <c r="Y170" s="185"/>
      <c r="Z170" s="185"/>
      <c r="AA170" s="185"/>
      <c r="AB170" s="185"/>
      <c r="AC170" s="185"/>
      <c r="AD170" s="185"/>
      <c r="AE170" s="185"/>
      <c r="AF170" s="185"/>
      <c r="AG170" s="185"/>
      <c r="AH170" s="185"/>
      <c r="AI170" s="185"/>
      <c r="AJ170" s="185"/>
      <c r="AK170" s="185"/>
      <c r="AL170" s="185"/>
      <c r="AM170" s="185"/>
      <c r="AN170" s="185"/>
      <c r="AO170" s="185"/>
      <c r="AP170" s="185"/>
      <c r="AQ170" s="185"/>
      <c r="AR170" s="185"/>
      <c r="AS170" s="185"/>
      <c r="AT170" s="185"/>
      <c r="AU170" s="185"/>
      <c r="AV170" s="185"/>
      <c r="AW170" s="185"/>
      <c r="AX170" s="185"/>
      <c r="AY170" s="185"/>
    </row>
    <row r="171" spans="23:51" ht="14" x14ac:dyDescent="0.15">
      <c r="W171" s="185"/>
      <c r="X171" s="185"/>
      <c r="Y171" s="185"/>
      <c r="Z171" s="185"/>
      <c r="AA171" s="185"/>
      <c r="AB171" s="185"/>
      <c r="AC171" s="185"/>
      <c r="AD171" s="185"/>
      <c r="AE171" s="185"/>
      <c r="AF171" s="185"/>
      <c r="AG171" s="185"/>
      <c r="AH171" s="185"/>
      <c r="AI171" s="185"/>
      <c r="AJ171" s="185"/>
      <c r="AK171" s="185"/>
      <c r="AL171" s="185"/>
      <c r="AM171" s="185"/>
      <c r="AN171" s="185"/>
      <c r="AO171" s="185"/>
      <c r="AP171" s="185"/>
      <c r="AQ171" s="185"/>
      <c r="AR171" s="185"/>
      <c r="AS171" s="185"/>
      <c r="AT171" s="185"/>
      <c r="AU171" s="185"/>
      <c r="AV171" s="185"/>
      <c r="AW171" s="185"/>
      <c r="AX171" s="185"/>
      <c r="AY171" s="185"/>
    </row>
    <row r="172" spans="23:51" ht="14" x14ac:dyDescent="0.15">
      <c r="W172" s="185"/>
      <c r="X172" s="185"/>
      <c r="Y172" s="185"/>
      <c r="Z172" s="185"/>
      <c r="AA172" s="185"/>
      <c r="AB172" s="185"/>
      <c r="AC172" s="185"/>
      <c r="AD172" s="185"/>
      <c r="AE172" s="185"/>
      <c r="AF172" s="185"/>
      <c r="AG172" s="185"/>
      <c r="AH172" s="185"/>
      <c r="AI172" s="185"/>
      <c r="AJ172" s="185"/>
      <c r="AK172" s="185"/>
      <c r="AL172" s="185"/>
      <c r="AM172" s="185"/>
      <c r="AN172" s="185"/>
      <c r="AO172" s="185"/>
      <c r="AP172" s="185"/>
      <c r="AQ172" s="185"/>
      <c r="AR172" s="185"/>
      <c r="AS172" s="185"/>
      <c r="AT172" s="185"/>
      <c r="AU172" s="185"/>
      <c r="AV172" s="185"/>
      <c r="AW172" s="185"/>
      <c r="AX172" s="185"/>
      <c r="AY172" s="185"/>
    </row>
    <row r="173" spans="23:51" ht="14" x14ac:dyDescent="0.15">
      <c r="W173" s="185"/>
      <c r="X173" s="185"/>
      <c r="Y173" s="185"/>
      <c r="Z173" s="185"/>
      <c r="AA173" s="185"/>
      <c r="AB173" s="185"/>
      <c r="AC173" s="185"/>
      <c r="AD173" s="185"/>
      <c r="AE173" s="185"/>
      <c r="AF173" s="185"/>
      <c r="AG173" s="185"/>
      <c r="AH173" s="185"/>
      <c r="AI173" s="185"/>
      <c r="AJ173" s="185"/>
      <c r="AK173" s="185"/>
      <c r="AL173" s="185"/>
      <c r="AM173" s="185"/>
      <c r="AN173" s="185"/>
      <c r="AO173" s="185"/>
      <c r="AP173" s="185"/>
      <c r="AQ173" s="185"/>
      <c r="AR173" s="185"/>
      <c r="AS173" s="185"/>
      <c r="AT173" s="185"/>
      <c r="AU173" s="185"/>
      <c r="AV173" s="185"/>
      <c r="AW173" s="185"/>
      <c r="AX173" s="185"/>
      <c r="AY173" s="185"/>
    </row>
    <row r="174" spans="23:51" ht="14" x14ac:dyDescent="0.15">
      <c r="W174" s="185"/>
      <c r="X174" s="185"/>
      <c r="Y174" s="185"/>
      <c r="Z174" s="185"/>
      <c r="AA174" s="185"/>
      <c r="AB174" s="185"/>
      <c r="AC174" s="185"/>
      <c r="AD174" s="185"/>
      <c r="AE174" s="185"/>
      <c r="AF174" s="185"/>
      <c r="AG174" s="185"/>
      <c r="AH174" s="185"/>
      <c r="AI174" s="185"/>
      <c r="AJ174" s="185"/>
      <c r="AK174" s="185"/>
      <c r="AL174" s="185"/>
      <c r="AM174" s="185"/>
      <c r="AN174" s="185"/>
      <c r="AO174" s="185"/>
      <c r="AP174" s="185"/>
      <c r="AQ174" s="185"/>
      <c r="AR174" s="185"/>
      <c r="AS174" s="185"/>
      <c r="AT174" s="185"/>
      <c r="AU174" s="185"/>
      <c r="AV174" s="185"/>
      <c r="AW174" s="185"/>
      <c r="AX174" s="185"/>
      <c r="AY174" s="185"/>
    </row>
    <row r="175" spans="23:51" ht="14" x14ac:dyDescent="0.15">
      <c r="W175" s="185"/>
      <c r="X175" s="185"/>
      <c r="Y175" s="185"/>
      <c r="Z175" s="185"/>
      <c r="AA175" s="185"/>
      <c r="AB175" s="185"/>
      <c r="AC175" s="185"/>
      <c r="AD175" s="185"/>
      <c r="AE175" s="185"/>
      <c r="AF175" s="185"/>
      <c r="AG175" s="185"/>
      <c r="AH175" s="185"/>
      <c r="AI175" s="185"/>
      <c r="AJ175" s="185"/>
      <c r="AK175" s="185"/>
      <c r="AL175" s="185"/>
      <c r="AM175" s="185"/>
      <c r="AN175" s="185"/>
      <c r="AO175" s="185"/>
      <c r="AP175" s="185"/>
      <c r="AQ175" s="185"/>
      <c r="AR175" s="185"/>
      <c r="AS175" s="185"/>
      <c r="AT175" s="185"/>
      <c r="AU175" s="185"/>
      <c r="AV175" s="185"/>
      <c r="AW175" s="185"/>
      <c r="AX175" s="185"/>
      <c r="AY175" s="185"/>
    </row>
    <row r="176" spans="23:51" ht="14" x14ac:dyDescent="0.15">
      <c r="W176" s="185"/>
      <c r="X176" s="185"/>
      <c r="Y176" s="185"/>
      <c r="Z176" s="185"/>
      <c r="AA176" s="185"/>
      <c r="AB176" s="185"/>
      <c r="AC176" s="185"/>
      <c r="AD176" s="185"/>
      <c r="AE176" s="185"/>
      <c r="AF176" s="185"/>
      <c r="AG176" s="185"/>
      <c r="AH176" s="185"/>
      <c r="AI176" s="185"/>
      <c r="AJ176" s="185"/>
      <c r="AK176" s="185"/>
      <c r="AL176" s="185"/>
      <c r="AM176" s="185"/>
      <c r="AN176" s="185"/>
      <c r="AO176" s="185"/>
      <c r="AP176" s="185"/>
      <c r="AQ176" s="185"/>
      <c r="AR176" s="185"/>
      <c r="AS176" s="185"/>
      <c r="AT176" s="185"/>
      <c r="AU176" s="185"/>
      <c r="AV176" s="185"/>
      <c r="AW176" s="185"/>
      <c r="AX176" s="185"/>
      <c r="AY176" s="185"/>
    </row>
    <row r="177" spans="23:51" ht="14" x14ac:dyDescent="0.15">
      <c r="W177" s="185"/>
      <c r="X177" s="185"/>
      <c r="Y177" s="185"/>
      <c r="Z177" s="185"/>
      <c r="AA177" s="185"/>
      <c r="AB177" s="185"/>
      <c r="AC177" s="185"/>
      <c r="AD177" s="185"/>
      <c r="AE177" s="185"/>
      <c r="AF177" s="185"/>
      <c r="AG177" s="185"/>
      <c r="AH177" s="185"/>
      <c r="AI177" s="185"/>
      <c r="AJ177" s="185"/>
      <c r="AK177" s="185"/>
      <c r="AL177" s="185"/>
      <c r="AM177" s="185"/>
      <c r="AN177" s="185"/>
      <c r="AO177" s="185"/>
      <c r="AP177" s="185"/>
      <c r="AQ177" s="185"/>
      <c r="AR177" s="185"/>
      <c r="AS177" s="185"/>
      <c r="AT177" s="185"/>
      <c r="AU177" s="185"/>
      <c r="AV177" s="185"/>
      <c r="AW177" s="185"/>
      <c r="AX177" s="185"/>
      <c r="AY177" s="185"/>
    </row>
    <row r="178" spans="23:51" ht="14" x14ac:dyDescent="0.15">
      <c r="W178" s="185"/>
      <c r="X178" s="185"/>
      <c r="Y178" s="185"/>
      <c r="Z178" s="185"/>
      <c r="AA178" s="185"/>
      <c r="AB178" s="185"/>
      <c r="AC178" s="185"/>
      <c r="AD178" s="185"/>
      <c r="AE178" s="185"/>
      <c r="AF178" s="185"/>
      <c r="AG178" s="185"/>
      <c r="AH178" s="185"/>
      <c r="AI178" s="185"/>
      <c r="AJ178" s="185"/>
      <c r="AK178" s="185"/>
      <c r="AL178" s="185"/>
      <c r="AM178" s="185"/>
      <c r="AN178" s="185"/>
      <c r="AO178" s="185"/>
      <c r="AP178" s="185"/>
      <c r="AQ178" s="185"/>
      <c r="AR178" s="185"/>
      <c r="AS178" s="185"/>
      <c r="AT178" s="185"/>
      <c r="AU178" s="185"/>
      <c r="AV178" s="185"/>
      <c r="AW178" s="185"/>
      <c r="AX178" s="185"/>
      <c r="AY178" s="185"/>
    </row>
    <row r="179" spans="23:51" ht="14" x14ac:dyDescent="0.15">
      <c r="W179" s="185"/>
      <c r="X179" s="185"/>
      <c r="Y179" s="185"/>
      <c r="Z179" s="185"/>
      <c r="AA179" s="185"/>
      <c r="AB179" s="185"/>
      <c r="AC179" s="185"/>
      <c r="AD179" s="185"/>
      <c r="AE179" s="185"/>
      <c r="AF179" s="185"/>
      <c r="AG179" s="185"/>
      <c r="AH179" s="185"/>
      <c r="AI179" s="185"/>
      <c r="AJ179" s="185"/>
      <c r="AK179" s="185"/>
      <c r="AL179" s="185"/>
      <c r="AM179" s="185"/>
      <c r="AN179" s="185"/>
      <c r="AO179" s="185"/>
      <c r="AP179" s="185"/>
      <c r="AQ179" s="185"/>
      <c r="AR179" s="185"/>
      <c r="AS179" s="185"/>
      <c r="AT179" s="185"/>
      <c r="AU179" s="185"/>
      <c r="AV179" s="185"/>
      <c r="AW179" s="185"/>
      <c r="AX179" s="185"/>
      <c r="AY179" s="185"/>
    </row>
    <row r="180" spans="23:51" ht="14" x14ac:dyDescent="0.15">
      <c r="W180" s="185"/>
      <c r="X180" s="185"/>
      <c r="Y180" s="185"/>
      <c r="Z180" s="185"/>
      <c r="AA180" s="185"/>
      <c r="AB180" s="185"/>
      <c r="AC180" s="185"/>
      <c r="AD180" s="185"/>
      <c r="AE180" s="185"/>
      <c r="AF180" s="185"/>
      <c r="AG180" s="185"/>
      <c r="AH180" s="185"/>
      <c r="AI180" s="185"/>
      <c r="AJ180" s="185"/>
      <c r="AK180" s="185"/>
      <c r="AL180" s="185"/>
      <c r="AM180" s="185"/>
      <c r="AN180" s="185"/>
      <c r="AO180" s="185"/>
      <c r="AP180" s="185"/>
      <c r="AQ180" s="185"/>
      <c r="AR180" s="185"/>
      <c r="AS180" s="185"/>
      <c r="AT180" s="185"/>
      <c r="AU180" s="185"/>
      <c r="AV180" s="185"/>
      <c r="AW180" s="185"/>
      <c r="AX180" s="185"/>
      <c r="AY180" s="185"/>
    </row>
    <row r="181" spans="23:51" ht="14" x14ac:dyDescent="0.15">
      <c r="W181" s="185"/>
      <c r="X181" s="185"/>
      <c r="Y181" s="185"/>
      <c r="Z181" s="185"/>
      <c r="AA181" s="185"/>
      <c r="AB181" s="185"/>
      <c r="AC181" s="185"/>
      <c r="AD181" s="185"/>
      <c r="AE181" s="185"/>
      <c r="AF181" s="185"/>
      <c r="AG181" s="185"/>
      <c r="AH181" s="185"/>
      <c r="AI181" s="185"/>
      <c r="AJ181" s="185"/>
      <c r="AK181" s="185"/>
      <c r="AL181" s="185"/>
      <c r="AM181" s="185"/>
      <c r="AN181" s="185"/>
      <c r="AO181" s="185"/>
      <c r="AP181" s="185"/>
      <c r="AQ181" s="185"/>
      <c r="AR181" s="185"/>
      <c r="AS181" s="185"/>
      <c r="AT181" s="185"/>
      <c r="AU181" s="185"/>
      <c r="AV181" s="185"/>
      <c r="AW181" s="185"/>
      <c r="AX181" s="185"/>
      <c r="AY181" s="185"/>
    </row>
    <row r="182" spans="23:51" ht="14" x14ac:dyDescent="0.15">
      <c r="W182" s="185"/>
      <c r="X182" s="185"/>
      <c r="Y182" s="185"/>
      <c r="Z182" s="185"/>
      <c r="AA182" s="185"/>
      <c r="AB182" s="185"/>
      <c r="AC182" s="185"/>
      <c r="AD182" s="185"/>
      <c r="AE182" s="185"/>
      <c r="AF182" s="185"/>
      <c r="AG182" s="185"/>
      <c r="AH182" s="185"/>
      <c r="AI182" s="185"/>
      <c r="AJ182" s="185"/>
      <c r="AK182" s="185"/>
      <c r="AL182" s="185"/>
      <c r="AM182" s="185"/>
      <c r="AN182" s="185"/>
      <c r="AO182" s="185"/>
      <c r="AP182" s="185"/>
      <c r="AQ182" s="185"/>
      <c r="AR182" s="185"/>
      <c r="AS182" s="185"/>
      <c r="AT182" s="185"/>
      <c r="AU182" s="185"/>
      <c r="AV182" s="185"/>
      <c r="AW182" s="185"/>
      <c r="AX182" s="185"/>
      <c r="AY182" s="185"/>
    </row>
    <row r="183" spans="23:51" ht="14" x14ac:dyDescent="0.15">
      <c r="W183" s="185"/>
      <c r="X183" s="185"/>
      <c r="Y183" s="185"/>
      <c r="Z183" s="185"/>
      <c r="AA183" s="185"/>
      <c r="AB183" s="185"/>
      <c r="AC183" s="185"/>
      <c r="AD183" s="185"/>
      <c r="AE183" s="185"/>
      <c r="AF183" s="185"/>
      <c r="AG183" s="185"/>
      <c r="AH183" s="185"/>
      <c r="AI183" s="185"/>
      <c r="AJ183" s="185"/>
      <c r="AK183" s="185"/>
      <c r="AL183" s="185"/>
      <c r="AM183" s="185"/>
      <c r="AN183" s="185"/>
      <c r="AO183" s="185"/>
      <c r="AP183" s="185"/>
      <c r="AQ183" s="185"/>
      <c r="AR183" s="185"/>
      <c r="AS183" s="185"/>
      <c r="AT183" s="185"/>
      <c r="AU183" s="185"/>
      <c r="AV183" s="185"/>
      <c r="AW183" s="185"/>
      <c r="AX183" s="185"/>
      <c r="AY183" s="185"/>
    </row>
    <row r="184" spans="23:51" ht="14" x14ac:dyDescent="0.15">
      <c r="W184" s="185"/>
      <c r="X184" s="185"/>
      <c r="Y184" s="185"/>
      <c r="Z184" s="185"/>
      <c r="AA184" s="185"/>
      <c r="AB184" s="185"/>
      <c r="AC184" s="185"/>
      <c r="AD184" s="185"/>
      <c r="AE184" s="185"/>
      <c r="AF184" s="185"/>
      <c r="AG184" s="185"/>
      <c r="AH184" s="185"/>
      <c r="AI184" s="185"/>
      <c r="AJ184" s="185"/>
      <c r="AK184" s="185"/>
      <c r="AL184" s="185"/>
      <c r="AM184" s="185"/>
      <c r="AN184" s="185"/>
      <c r="AO184" s="185"/>
      <c r="AP184" s="185"/>
      <c r="AQ184" s="185"/>
      <c r="AR184" s="185"/>
      <c r="AS184" s="185"/>
      <c r="AT184" s="185"/>
      <c r="AU184" s="185"/>
      <c r="AV184" s="185"/>
      <c r="AW184" s="185"/>
      <c r="AX184" s="185"/>
      <c r="AY184" s="185"/>
    </row>
    <row r="185" spans="23:51" ht="14" x14ac:dyDescent="0.15">
      <c r="W185" s="185"/>
      <c r="X185" s="185"/>
      <c r="Y185" s="185"/>
      <c r="Z185" s="185"/>
      <c r="AA185" s="185"/>
      <c r="AB185" s="185"/>
      <c r="AC185" s="185"/>
      <c r="AD185" s="185"/>
      <c r="AE185" s="185"/>
      <c r="AF185" s="185"/>
      <c r="AG185" s="185"/>
      <c r="AH185" s="185"/>
      <c r="AI185" s="185"/>
      <c r="AJ185" s="185"/>
      <c r="AK185" s="185"/>
      <c r="AL185" s="185"/>
      <c r="AM185" s="185"/>
      <c r="AN185" s="185"/>
      <c r="AO185" s="185"/>
      <c r="AP185" s="185"/>
      <c r="AQ185" s="185"/>
      <c r="AR185" s="185"/>
      <c r="AS185" s="185"/>
      <c r="AT185" s="185"/>
      <c r="AU185" s="185"/>
      <c r="AV185" s="185"/>
      <c r="AW185" s="185"/>
      <c r="AX185" s="185"/>
      <c r="AY185" s="185"/>
    </row>
    <row r="186" spans="23:51" ht="14" x14ac:dyDescent="0.15">
      <c r="W186" s="185"/>
      <c r="X186" s="185"/>
      <c r="Y186" s="185"/>
      <c r="Z186" s="185"/>
      <c r="AA186" s="185"/>
      <c r="AB186" s="185"/>
      <c r="AC186" s="185"/>
      <c r="AD186" s="185"/>
      <c r="AE186" s="185"/>
      <c r="AF186" s="185"/>
      <c r="AG186" s="185"/>
      <c r="AH186" s="185"/>
      <c r="AI186" s="185"/>
      <c r="AJ186" s="185"/>
      <c r="AK186" s="185"/>
      <c r="AL186" s="185"/>
      <c r="AM186" s="185"/>
      <c r="AN186" s="185"/>
      <c r="AO186" s="185"/>
      <c r="AP186" s="185"/>
      <c r="AQ186" s="185"/>
      <c r="AR186" s="185"/>
      <c r="AS186" s="185"/>
      <c r="AT186" s="185"/>
      <c r="AU186" s="185"/>
      <c r="AV186" s="185"/>
      <c r="AW186" s="185"/>
      <c r="AX186" s="185"/>
      <c r="AY186" s="185"/>
    </row>
    <row r="187" spans="23:51" ht="14" x14ac:dyDescent="0.15">
      <c r="W187" s="185"/>
      <c r="X187" s="185"/>
      <c r="Y187" s="185"/>
      <c r="Z187" s="185"/>
      <c r="AA187" s="185"/>
      <c r="AB187" s="185"/>
      <c r="AC187" s="185"/>
      <c r="AD187" s="185"/>
      <c r="AE187" s="185"/>
      <c r="AF187" s="185"/>
      <c r="AG187" s="185"/>
      <c r="AH187" s="185"/>
      <c r="AI187" s="185"/>
      <c r="AJ187" s="185"/>
      <c r="AK187" s="185"/>
      <c r="AL187" s="185"/>
      <c r="AM187" s="185"/>
      <c r="AN187" s="185"/>
      <c r="AO187" s="185"/>
      <c r="AP187" s="185"/>
      <c r="AQ187" s="185"/>
      <c r="AR187" s="185"/>
      <c r="AS187" s="185"/>
      <c r="AT187" s="185"/>
      <c r="AU187" s="185"/>
      <c r="AV187" s="185"/>
      <c r="AW187" s="185"/>
      <c r="AX187" s="185"/>
      <c r="AY187" s="185"/>
    </row>
    <row r="188" spans="23:51" ht="14" x14ac:dyDescent="0.15">
      <c r="W188" s="185"/>
      <c r="X188" s="185"/>
      <c r="Y188" s="185"/>
      <c r="Z188" s="185"/>
      <c r="AA188" s="185"/>
      <c r="AB188" s="185"/>
      <c r="AC188" s="185"/>
      <c r="AD188" s="185"/>
      <c r="AE188" s="185"/>
      <c r="AF188" s="185"/>
      <c r="AG188" s="185"/>
      <c r="AH188" s="185"/>
      <c r="AI188" s="185"/>
      <c r="AJ188" s="185"/>
      <c r="AK188" s="185"/>
      <c r="AL188" s="185"/>
      <c r="AM188" s="185"/>
      <c r="AN188" s="185"/>
      <c r="AO188" s="185"/>
      <c r="AP188" s="185"/>
      <c r="AQ188" s="185"/>
      <c r="AR188" s="185"/>
      <c r="AS188" s="185"/>
      <c r="AT188" s="185"/>
      <c r="AU188" s="185"/>
      <c r="AV188" s="185"/>
      <c r="AW188" s="185"/>
      <c r="AX188" s="185"/>
      <c r="AY188" s="185"/>
    </row>
    <row r="189" spans="23:51" ht="14" x14ac:dyDescent="0.15">
      <c r="W189" s="185"/>
      <c r="X189" s="185"/>
      <c r="Y189" s="185"/>
      <c r="Z189" s="185"/>
      <c r="AA189" s="185"/>
      <c r="AB189" s="185"/>
      <c r="AC189" s="185"/>
      <c r="AD189" s="185"/>
      <c r="AE189" s="185"/>
      <c r="AF189" s="185"/>
      <c r="AG189" s="185"/>
      <c r="AH189" s="185"/>
      <c r="AI189" s="185"/>
      <c r="AJ189" s="185"/>
      <c r="AK189" s="185"/>
      <c r="AL189" s="185"/>
      <c r="AM189" s="185"/>
      <c r="AN189" s="185"/>
      <c r="AO189" s="185"/>
      <c r="AP189" s="185"/>
      <c r="AQ189" s="185"/>
      <c r="AR189" s="185"/>
      <c r="AS189" s="185"/>
      <c r="AT189" s="185"/>
      <c r="AU189" s="185"/>
      <c r="AV189" s="185"/>
      <c r="AW189" s="185"/>
      <c r="AX189" s="185"/>
      <c r="AY189" s="185"/>
    </row>
    <row r="190" spans="23:51" ht="14" x14ac:dyDescent="0.15">
      <c r="W190" s="185"/>
      <c r="X190" s="185"/>
      <c r="Y190" s="185"/>
      <c r="Z190" s="185"/>
      <c r="AA190" s="185"/>
      <c r="AB190" s="185"/>
      <c r="AC190" s="185"/>
      <c r="AD190" s="185"/>
      <c r="AE190" s="185"/>
      <c r="AF190" s="185"/>
      <c r="AG190" s="185"/>
      <c r="AH190" s="185"/>
      <c r="AI190" s="185"/>
      <c r="AJ190" s="185"/>
      <c r="AK190" s="185"/>
      <c r="AL190" s="185"/>
      <c r="AM190" s="185"/>
      <c r="AN190" s="185"/>
      <c r="AO190" s="185"/>
      <c r="AP190" s="185"/>
      <c r="AQ190" s="185"/>
      <c r="AR190" s="185"/>
      <c r="AS190" s="185"/>
      <c r="AT190" s="185"/>
      <c r="AU190" s="185"/>
      <c r="AV190" s="185"/>
      <c r="AW190" s="185"/>
      <c r="AX190" s="185"/>
      <c r="AY190" s="185"/>
    </row>
    <row r="191" spans="23:51" ht="14" x14ac:dyDescent="0.15">
      <c r="W191" s="185"/>
      <c r="X191" s="185"/>
      <c r="Y191" s="185"/>
      <c r="Z191" s="185"/>
      <c r="AA191" s="185"/>
      <c r="AB191" s="185"/>
      <c r="AC191" s="185"/>
      <c r="AD191" s="185"/>
      <c r="AE191" s="185"/>
      <c r="AF191" s="185"/>
      <c r="AG191" s="185"/>
      <c r="AH191" s="185"/>
      <c r="AI191" s="185"/>
      <c r="AJ191" s="185"/>
      <c r="AK191" s="185"/>
      <c r="AL191" s="185"/>
      <c r="AM191" s="185"/>
      <c r="AN191" s="185"/>
      <c r="AO191" s="185"/>
      <c r="AP191" s="185"/>
      <c r="AQ191" s="185"/>
      <c r="AR191" s="185"/>
      <c r="AS191" s="185"/>
      <c r="AT191" s="185"/>
      <c r="AU191" s="185"/>
      <c r="AV191" s="185"/>
      <c r="AW191" s="185"/>
      <c r="AX191" s="185"/>
      <c r="AY191" s="185"/>
    </row>
    <row r="192" spans="23:51" ht="14" x14ac:dyDescent="0.15">
      <c r="W192" s="185"/>
      <c r="X192" s="185"/>
      <c r="Y192" s="185"/>
      <c r="Z192" s="185"/>
      <c r="AA192" s="185"/>
      <c r="AB192" s="185"/>
      <c r="AC192" s="185"/>
      <c r="AD192" s="185"/>
      <c r="AE192" s="185"/>
      <c r="AF192" s="185"/>
      <c r="AG192" s="185"/>
      <c r="AH192" s="185"/>
      <c r="AI192" s="185"/>
      <c r="AJ192" s="185"/>
      <c r="AK192" s="185"/>
      <c r="AL192" s="185"/>
      <c r="AM192" s="185"/>
      <c r="AN192" s="185"/>
      <c r="AO192" s="185"/>
      <c r="AP192" s="185"/>
      <c r="AQ192" s="185"/>
      <c r="AR192" s="185"/>
      <c r="AS192" s="185"/>
      <c r="AT192" s="185"/>
      <c r="AU192" s="185"/>
      <c r="AV192" s="185"/>
      <c r="AW192" s="185"/>
      <c r="AX192" s="185"/>
      <c r="AY192" s="185"/>
    </row>
    <row r="193" spans="23:51" ht="14" x14ac:dyDescent="0.15">
      <c r="W193" s="185"/>
      <c r="X193" s="185"/>
      <c r="Y193" s="185"/>
      <c r="Z193" s="185"/>
      <c r="AA193" s="185"/>
      <c r="AB193" s="185"/>
      <c r="AC193" s="185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  <c r="AX193" s="185"/>
      <c r="AY193" s="185"/>
    </row>
    <row r="194" spans="23:51" ht="14" x14ac:dyDescent="0.15">
      <c r="W194" s="185"/>
      <c r="X194" s="185"/>
      <c r="Y194" s="185"/>
      <c r="Z194" s="185"/>
      <c r="AA194" s="185"/>
      <c r="AB194" s="185"/>
      <c r="AC194" s="185"/>
      <c r="AD194" s="185"/>
      <c r="AE194" s="185"/>
      <c r="AF194" s="185"/>
      <c r="AG194" s="185"/>
      <c r="AH194" s="185"/>
      <c r="AI194" s="185"/>
      <c r="AJ194" s="185"/>
      <c r="AK194" s="185"/>
      <c r="AL194" s="185"/>
      <c r="AM194" s="185"/>
      <c r="AN194" s="185"/>
      <c r="AO194" s="185"/>
      <c r="AP194" s="185"/>
      <c r="AQ194" s="185"/>
      <c r="AR194" s="185"/>
      <c r="AS194" s="185"/>
      <c r="AT194" s="185"/>
      <c r="AU194" s="185"/>
      <c r="AV194" s="185"/>
      <c r="AW194" s="185"/>
      <c r="AX194" s="185"/>
      <c r="AY194" s="185"/>
    </row>
    <row r="195" spans="23:51" ht="14" x14ac:dyDescent="0.15">
      <c r="W195" s="185"/>
      <c r="X195" s="185"/>
      <c r="Y195" s="185"/>
      <c r="Z195" s="185"/>
      <c r="AA195" s="185"/>
      <c r="AB195" s="185"/>
      <c r="AC195" s="185"/>
      <c r="AD195" s="185"/>
      <c r="AE195" s="185"/>
      <c r="AF195" s="185"/>
      <c r="AG195" s="185"/>
      <c r="AH195" s="185"/>
      <c r="AI195" s="185"/>
      <c r="AJ195" s="185"/>
      <c r="AK195" s="185"/>
      <c r="AL195" s="185"/>
      <c r="AM195" s="185"/>
      <c r="AN195" s="185"/>
      <c r="AO195" s="185"/>
      <c r="AP195" s="185"/>
      <c r="AQ195" s="185"/>
      <c r="AR195" s="185"/>
      <c r="AS195" s="185"/>
      <c r="AT195" s="185"/>
      <c r="AU195" s="185"/>
      <c r="AV195" s="185"/>
      <c r="AW195" s="185"/>
      <c r="AX195" s="185"/>
      <c r="AY195" s="185"/>
    </row>
    <row r="196" spans="23:51" ht="14" x14ac:dyDescent="0.15">
      <c r="W196" s="185"/>
      <c r="X196" s="185"/>
      <c r="Y196" s="185"/>
      <c r="Z196" s="185"/>
      <c r="AA196" s="185"/>
      <c r="AB196" s="185"/>
      <c r="AC196" s="185"/>
      <c r="AD196" s="185"/>
      <c r="AE196" s="185"/>
      <c r="AF196" s="185"/>
      <c r="AG196" s="185"/>
      <c r="AH196" s="185"/>
      <c r="AI196" s="185"/>
      <c r="AJ196" s="185"/>
      <c r="AK196" s="185"/>
      <c r="AL196" s="185"/>
      <c r="AM196" s="185"/>
      <c r="AN196" s="185"/>
      <c r="AO196" s="185"/>
      <c r="AP196" s="185"/>
      <c r="AQ196" s="185"/>
      <c r="AR196" s="185"/>
      <c r="AS196" s="185"/>
      <c r="AT196" s="185"/>
      <c r="AU196" s="185"/>
      <c r="AV196" s="185"/>
      <c r="AW196" s="185"/>
      <c r="AX196" s="185"/>
      <c r="AY196" s="185"/>
    </row>
    <row r="197" spans="23:51" ht="14" x14ac:dyDescent="0.15">
      <c r="W197" s="185"/>
      <c r="X197" s="185"/>
      <c r="Y197" s="185"/>
      <c r="Z197" s="185"/>
      <c r="AA197" s="185"/>
      <c r="AB197" s="185"/>
      <c r="AC197" s="185"/>
      <c r="AD197" s="185"/>
      <c r="AE197" s="185"/>
      <c r="AF197" s="185"/>
      <c r="AG197" s="185"/>
      <c r="AH197" s="185"/>
      <c r="AI197" s="185"/>
      <c r="AJ197" s="185"/>
      <c r="AK197" s="185"/>
      <c r="AL197" s="185"/>
      <c r="AM197" s="185"/>
      <c r="AN197" s="185"/>
      <c r="AO197" s="185"/>
      <c r="AP197" s="185"/>
      <c r="AQ197" s="185"/>
      <c r="AR197" s="185"/>
      <c r="AS197" s="185"/>
      <c r="AT197" s="185"/>
      <c r="AU197" s="185"/>
      <c r="AV197" s="185"/>
      <c r="AW197" s="185"/>
      <c r="AX197" s="185"/>
      <c r="AY197" s="185"/>
    </row>
    <row r="198" spans="23:51" ht="14" x14ac:dyDescent="0.15">
      <c r="W198" s="185"/>
      <c r="X198" s="185"/>
      <c r="Y198" s="185"/>
      <c r="Z198" s="185"/>
      <c r="AA198" s="185"/>
      <c r="AB198" s="185"/>
      <c r="AC198" s="185"/>
      <c r="AD198" s="185"/>
      <c r="AE198" s="185"/>
      <c r="AF198" s="185"/>
      <c r="AG198" s="185"/>
      <c r="AH198" s="185"/>
      <c r="AI198" s="185"/>
      <c r="AJ198" s="185"/>
      <c r="AK198" s="185"/>
      <c r="AL198" s="185"/>
      <c r="AM198" s="185"/>
      <c r="AN198" s="185"/>
      <c r="AO198" s="185"/>
      <c r="AP198" s="185"/>
      <c r="AQ198" s="185"/>
      <c r="AR198" s="185"/>
      <c r="AS198" s="185"/>
      <c r="AT198" s="185"/>
      <c r="AU198" s="185"/>
      <c r="AV198" s="185"/>
      <c r="AW198" s="185"/>
      <c r="AX198" s="185"/>
      <c r="AY198" s="185"/>
    </row>
    <row r="199" spans="23:51" ht="14" x14ac:dyDescent="0.15">
      <c r="W199" s="185"/>
      <c r="X199" s="185"/>
      <c r="Y199" s="185"/>
      <c r="Z199" s="185"/>
      <c r="AA199" s="185"/>
      <c r="AB199" s="185"/>
      <c r="AC199" s="185"/>
      <c r="AD199" s="185"/>
      <c r="AE199" s="185"/>
      <c r="AF199" s="185"/>
      <c r="AG199" s="185"/>
      <c r="AH199" s="185"/>
      <c r="AI199" s="185"/>
      <c r="AJ199" s="185"/>
      <c r="AK199" s="185"/>
      <c r="AL199" s="185"/>
      <c r="AM199" s="185"/>
      <c r="AN199" s="185"/>
      <c r="AO199" s="185"/>
      <c r="AP199" s="185"/>
      <c r="AQ199" s="185"/>
      <c r="AR199" s="185"/>
      <c r="AS199" s="185"/>
      <c r="AT199" s="185"/>
      <c r="AU199" s="185"/>
      <c r="AV199" s="185"/>
      <c r="AW199" s="185"/>
      <c r="AX199" s="185"/>
      <c r="AY199" s="185"/>
    </row>
    <row r="200" spans="23:51" ht="14" x14ac:dyDescent="0.15">
      <c r="W200" s="185"/>
      <c r="X200" s="185"/>
      <c r="Y200" s="185"/>
      <c r="Z200" s="185"/>
      <c r="AA200" s="185"/>
      <c r="AB200" s="185"/>
      <c r="AC200" s="185"/>
      <c r="AD200" s="185"/>
      <c r="AE200" s="185"/>
      <c r="AF200" s="185"/>
      <c r="AG200" s="185"/>
      <c r="AH200" s="185"/>
      <c r="AI200" s="185"/>
      <c r="AJ200" s="185"/>
      <c r="AK200" s="185"/>
      <c r="AL200" s="185"/>
      <c r="AM200" s="185"/>
      <c r="AN200" s="185"/>
      <c r="AO200" s="185"/>
      <c r="AP200" s="185"/>
      <c r="AQ200" s="185"/>
      <c r="AR200" s="185"/>
      <c r="AS200" s="185"/>
      <c r="AT200" s="185"/>
      <c r="AU200" s="185"/>
      <c r="AV200" s="185"/>
      <c r="AW200" s="185"/>
      <c r="AX200" s="185"/>
      <c r="AY200" s="185"/>
    </row>
    <row r="201" spans="23:51" ht="14" x14ac:dyDescent="0.15">
      <c r="W201" s="185"/>
      <c r="X201" s="185"/>
      <c r="Y201" s="185"/>
      <c r="Z201" s="185"/>
      <c r="AA201" s="185"/>
      <c r="AB201" s="185"/>
      <c r="AC201" s="185"/>
      <c r="AD201" s="185"/>
      <c r="AE201" s="185"/>
      <c r="AF201" s="185"/>
      <c r="AG201" s="185"/>
      <c r="AH201" s="185"/>
      <c r="AI201" s="185"/>
      <c r="AJ201" s="185"/>
      <c r="AK201" s="185"/>
      <c r="AL201" s="185"/>
      <c r="AM201" s="185"/>
      <c r="AN201" s="185"/>
      <c r="AO201" s="185"/>
      <c r="AP201" s="185"/>
      <c r="AQ201" s="185"/>
      <c r="AR201" s="185"/>
      <c r="AS201" s="185"/>
      <c r="AT201" s="185"/>
      <c r="AU201" s="185"/>
      <c r="AV201" s="185"/>
      <c r="AW201" s="185"/>
      <c r="AX201" s="185"/>
      <c r="AY201" s="185"/>
    </row>
    <row r="202" spans="23:51" ht="14" x14ac:dyDescent="0.15">
      <c r="W202" s="185"/>
      <c r="X202" s="185"/>
      <c r="Y202" s="185"/>
      <c r="Z202" s="185"/>
      <c r="AA202" s="185"/>
      <c r="AB202" s="185"/>
      <c r="AC202" s="185"/>
      <c r="AD202" s="185"/>
      <c r="AE202" s="185"/>
      <c r="AF202" s="185"/>
      <c r="AG202" s="185"/>
      <c r="AH202" s="185"/>
      <c r="AI202" s="185"/>
      <c r="AJ202" s="185"/>
      <c r="AK202" s="185"/>
      <c r="AL202" s="185"/>
      <c r="AM202" s="185"/>
      <c r="AN202" s="185"/>
      <c r="AO202" s="185"/>
      <c r="AP202" s="185"/>
      <c r="AQ202" s="185"/>
      <c r="AR202" s="185"/>
      <c r="AS202" s="185"/>
      <c r="AT202" s="185"/>
      <c r="AU202" s="185"/>
      <c r="AV202" s="185"/>
      <c r="AW202" s="185"/>
      <c r="AX202" s="185"/>
      <c r="AY202" s="185"/>
    </row>
    <row r="203" spans="23:51" ht="14" x14ac:dyDescent="0.15">
      <c r="W203" s="185"/>
      <c r="X203" s="185"/>
      <c r="Y203" s="185"/>
      <c r="Z203" s="185"/>
      <c r="AA203" s="185"/>
      <c r="AB203" s="185"/>
      <c r="AC203" s="185"/>
      <c r="AD203" s="185"/>
      <c r="AE203" s="185"/>
      <c r="AF203" s="185"/>
      <c r="AG203" s="185"/>
      <c r="AH203" s="185"/>
      <c r="AI203" s="185"/>
      <c r="AJ203" s="185"/>
      <c r="AK203" s="185"/>
      <c r="AL203" s="185"/>
      <c r="AM203" s="185"/>
      <c r="AN203" s="185"/>
      <c r="AO203" s="185"/>
      <c r="AP203" s="185"/>
      <c r="AQ203" s="185"/>
      <c r="AR203" s="185"/>
      <c r="AS203" s="185"/>
      <c r="AT203" s="185"/>
      <c r="AU203" s="185"/>
      <c r="AV203" s="185"/>
      <c r="AW203" s="185"/>
      <c r="AX203" s="185"/>
      <c r="AY203" s="185"/>
    </row>
    <row r="204" spans="23:51" ht="14" x14ac:dyDescent="0.15">
      <c r="W204" s="185"/>
      <c r="X204" s="185"/>
      <c r="Y204" s="185"/>
      <c r="Z204" s="185"/>
      <c r="AA204" s="185"/>
      <c r="AB204" s="185"/>
      <c r="AC204" s="185"/>
      <c r="AD204" s="185"/>
      <c r="AE204" s="185"/>
      <c r="AF204" s="185"/>
      <c r="AG204" s="185"/>
      <c r="AH204" s="185"/>
      <c r="AI204" s="185"/>
      <c r="AJ204" s="185"/>
      <c r="AK204" s="185"/>
      <c r="AL204" s="185"/>
      <c r="AM204" s="185"/>
      <c r="AN204" s="185"/>
      <c r="AO204" s="185"/>
      <c r="AP204" s="185"/>
      <c r="AQ204" s="185"/>
      <c r="AR204" s="185"/>
      <c r="AS204" s="185"/>
      <c r="AT204" s="185"/>
      <c r="AU204" s="185"/>
      <c r="AV204" s="185"/>
      <c r="AW204" s="185"/>
      <c r="AX204" s="185"/>
      <c r="AY204" s="185"/>
    </row>
    <row r="205" spans="23:51" ht="14" x14ac:dyDescent="0.15">
      <c r="W205" s="185"/>
      <c r="X205" s="185"/>
      <c r="Y205" s="185"/>
      <c r="Z205" s="185"/>
      <c r="AA205" s="185"/>
      <c r="AB205" s="185"/>
      <c r="AC205" s="185"/>
      <c r="AD205" s="185"/>
      <c r="AE205" s="185"/>
      <c r="AF205" s="185"/>
      <c r="AG205" s="185"/>
      <c r="AH205" s="185"/>
      <c r="AI205" s="185"/>
      <c r="AJ205" s="185"/>
      <c r="AK205" s="185"/>
      <c r="AL205" s="185"/>
      <c r="AM205" s="185"/>
      <c r="AN205" s="185"/>
      <c r="AO205" s="185"/>
      <c r="AP205" s="185"/>
      <c r="AQ205" s="185"/>
      <c r="AR205" s="185"/>
      <c r="AS205" s="185"/>
      <c r="AT205" s="185"/>
      <c r="AU205" s="185"/>
      <c r="AV205" s="185"/>
      <c r="AW205" s="185"/>
      <c r="AX205" s="185"/>
      <c r="AY205" s="185"/>
    </row>
    <row r="206" spans="23:51" ht="14" x14ac:dyDescent="0.15">
      <c r="W206" s="185"/>
      <c r="X206" s="185"/>
      <c r="Y206" s="185"/>
      <c r="Z206" s="185"/>
      <c r="AA206" s="185"/>
      <c r="AB206" s="185"/>
      <c r="AC206" s="185"/>
      <c r="AD206" s="185"/>
      <c r="AE206" s="185"/>
      <c r="AF206" s="185"/>
      <c r="AG206" s="185"/>
      <c r="AH206" s="185"/>
      <c r="AI206" s="185"/>
      <c r="AJ206" s="185"/>
      <c r="AK206" s="185"/>
      <c r="AL206" s="185"/>
      <c r="AM206" s="185"/>
      <c r="AN206" s="185"/>
      <c r="AO206" s="185"/>
      <c r="AP206" s="185"/>
      <c r="AQ206" s="185"/>
      <c r="AR206" s="185"/>
      <c r="AS206" s="185"/>
      <c r="AT206" s="185"/>
      <c r="AU206" s="185"/>
      <c r="AV206" s="185"/>
      <c r="AW206" s="185"/>
      <c r="AX206" s="185"/>
      <c r="AY206" s="185"/>
    </row>
    <row r="207" spans="23:51" ht="14" x14ac:dyDescent="0.15">
      <c r="W207" s="185"/>
      <c r="X207" s="185"/>
      <c r="Y207" s="185"/>
      <c r="Z207" s="185"/>
      <c r="AA207" s="185"/>
      <c r="AB207" s="185"/>
      <c r="AC207" s="185"/>
      <c r="AD207" s="185"/>
      <c r="AE207" s="185"/>
      <c r="AF207" s="185"/>
      <c r="AG207" s="185"/>
      <c r="AH207" s="185"/>
      <c r="AI207" s="185"/>
      <c r="AJ207" s="185"/>
      <c r="AK207" s="185"/>
      <c r="AL207" s="185"/>
      <c r="AM207" s="185"/>
      <c r="AN207" s="185"/>
      <c r="AO207" s="185"/>
      <c r="AP207" s="185"/>
      <c r="AQ207" s="185"/>
      <c r="AR207" s="185"/>
      <c r="AS207" s="185"/>
      <c r="AT207" s="185"/>
      <c r="AU207" s="185"/>
      <c r="AV207" s="185"/>
      <c r="AW207" s="185"/>
      <c r="AX207" s="185"/>
      <c r="AY207" s="185"/>
    </row>
    <row r="208" spans="23:51" ht="14" x14ac:dyDescent="0.15">
      <c r="W208" s="185"/>
      <c r="X208" s="185"/>
      <c r="Y208" s="185"/>
      <c r="Z208" s="185"/>
      <c r="AA208" s="185"/>
      <c r="AB208" s="185"/>
      <c r="AC208" s="185"/>
      <c r="AD208" s="185"/>
      <c r="AE208" s="185"/>
      <c r="AF208" s="185"/>
      <c r="AG208" s="185"/>
      <c r="AH208" s="185"/>
      <c r="AI208" s="185"/>
      <c r="AJ208" s="185"/>
      <c r="AK208" s="185"/>
      <c r="AL208" s="185"/>
      <c r="AM208" s="185"/>
      <c r="AN208" s="185"/>
      <c r="AO208" s="185"/>
      <c r="AP208" s="185"/>
      <c r="AQ208" s="185"/>
      <c r="AR208" s="185"/>
      <c r="AS208" s="185"/>
      <c r="AT208" s="185"/>
      <c r="AU208" s="185"/>
      <c r="AV208" s="185"/>
      <c r="AW208" s="185"/>
      <c r="AX208" s="185"/>
      <c r="AY208" s="185"/>
    </row>
    <row r="209" spans="23:51" ht="14" x14ac:dyDescent="0.15">
      <c r="W209" s="185"/>
      <c r="X209" s="185"/>
      <c r="Y209" s="185"/>
      <c r="Z209" s="185"/>
      <c r="AA209" s="185"/>
      <c r="AB209" s="185"/>
      <c r="AC209" s="185"/>
      <c r="AD209" s="185"/>
      <c r="AE209" s="185"/>
      <c r="AF209" s="185"/>
      <c r="AG209" s="185"/>
      <c r="AH209" s="185"/>
      <c r="AI209" s="185"/>
      <c r="AJ209" s="185"/>
      <c r="AK209" s="185"/>
      <c r="AL209" s="185"/>
      <c r="AM209" s="185"/>
      <c r="AN209" s="185"/>
      <c r="AO209" s="185"/>
      <c r="AP209" s="185"/>
      <c r="AQ209" s="185"/>
      <c r="AR209" s="185"/>
      <c r="AS209" s="185"/>
      <c r="AT209" s="185"/>
      <c r="AU209" s="185"/>
      <c r="AV209" s="185"/>
      <c r="AW209" s="185"/>
      <c r="AX209" s="185"/>
      <c r="AY209" s="185"/>
    </row>
    <row r="210" spans="23:51" ht="14" x14ac:dyDescent="0.15">
      <c r="W210" s="185"/>
      <c r="X210" s="185"/>
      <c r="Y210" s="185"/>
      <c r="Z210" s="185"/>
      <c r="AA210" s="185"/>
      <c r="AB210" s="185"/>
      <c r="AC210" s="185"/>
      <c r="AD210" s="185"/>
      <c r="AE210" s="185"/>
      <c r="AF210" s="185"/>
      <c r="AG210" s="185"/>
      <c r="AH210" s="185"/>
      <c r="AI210" s="185"/>
      <c r="AJ210" s="185"/>
      <c r="AK210" s="185"/>
      <c r="AL210" s="185"/>
      <c r="AM210" s="185"/>
      <c r="AN210" s="185"/>
      <c r="AO210" s="185"/>
      <c r="AP210" s="185"/>
      <c r="AQ210" s="185"/>
      <c r="AR210" s="185"/>
      <c r="AS210" s="185"/>
      <c r="AT210" s="185"/>
      <c r="AU210" s="185"/>
      <c r="AV210" s="185"/>
      <c r="AW210" s="185"/>
      <c r="AX210" s="185"/>
      <c r="AY210" s="185"/>
    </row>
    <row r="211" spans="23:51" ht="14" x14ac:dyDescent="0.15">
      <c r="W211" s="185"/>
      <c r="X211" s="185"/>
      <c r="Y211" s="185"/>
      <c r="Z211" s="185"/>
      <c r="AA211" s="185"/>
      <c r="AB211" s="185"/>
      <c r="AC211" s="185"/>
      <c r="AD211" s="185"/>
      <c r="AE211" s="185"/>
      <c r="AF211" s="185"/>
      <c r="AG211" s="185"/>
      <c r="AH211" s="185"/>
      <c r="AI211" s="185"/>
      <c r="AJ211" s="185"/>
      <c r="AK211" s="185"/>
      <c r="AL211" s="185"/>
      <c r="AM211" s="185"/>
      <c r="AN211" s="185"/>
      <c r="AO211" s="185"/>
      <c r="AP211" s="185"/>
      <c r="AQ211" s="185"/>
      <c r="AR211" s="185"/>
      <c r="AS211" s="185"/>
      <c r="AT211" s="185"/>
      <c r="AU211" s="185"/>
      <c r="AV211" s="185"/>
      <c r="AW211" s="185"/>
      <c r="AX211" s="185"/>
      <c r="AY211" s="185"/>
    </row>
    <row r="212" spans="23:51" ht="14" x14ac:dyDescent="0.15">
      <c r="W212" s="185"/>
      <c r="X212" s="185"/>
      <c r="Y212" s="185"/>
      <c r="Z212" s="185"/>
      <c r="AA212" s="185"/>
      <c r="AB212" s="185"/>
      <c r="AC212" s="185"/>
      <c r="AD212" s="185"/>
      <c r="AE212" s="185"/>
      <c r="AF212" s="185"/>
      <c r="AG212" s="185"/>
      <c r="AH212" s="185"/>
      <c r="AI212" s="185"/>
      <c r="AJ212" s="185"/>
      <c r="AK212" s="185"/>
      <c r="AL212" s="185"/>
      <c r="AM212" s="185"/>
      <c r="AN212" s="185"/>
      <c r="AO212" s="185"/>
      <c r="AP212" s="185"/>
      <c r="AQ212" s="185"/>
      <c r="AR212" s="185"/>
      <c r="AS212" s="185"/>
      <c r="AT212" s="185"/>
      <c r="AU212" s="185"/>
      <c r="AV212" s="185"/>
      <c r="AW212" s="185"/>
      <c r="AX212" s="185"/>
      <c r="AY212" s="185"/>
    </row>
    <row r="213" spans="23:51" ht="14" x14ac:dyDescent="0.15">
      <c r="W213" s="185"/>
      <c r="X213" s="185"/>
      <c r="Y213" s="185"/>
      <c r="Z213" s="185"/>
      <c r="AA213" s="185"/>
      <c r="AB213" s="185"/>
      <c r="AC213" s="185"/>
      <c r="AD213" s="185"/>
      <c r="AE213" s="185"/>
      <c r="AF213" s="185"/>
      <c r="AG213" s="185"/>
      <c r="AH213" s="185"/>
      <c r="AI213" s="185"/>
      <c r="AJ213" s="185"/>
      <c r="AK213" s="185"/>
      <c r="AL213" s="185"/>
      <c r="AM213" s="185"/>
      <c r="AN213" s="185"/>
      <c r="AO213" s="185"/>
      <c r="AP213" s="185"/>
      <c r="AQ213" s="185"/>
      <c r="AR213" s="185"/>
      <c r="AS213" s="185"/>
      <c r="AT213" s="185"/>
      <c r="AU213" s="185"/>
      <c r="AV213" s="185"/>
      <c r="AW213" s="185"/>
      <c r="AX213" s="185"/>
      <c r="AY213" s="185"/>
    </row>
    <row r="214" spans="23:51" ht="14" x14ac:dyDescent="0.15">
      <c r="W214" s="185"/>
      <c r="X214" s="185"/>
      <c r="Y214" s="185"/>
      <c r="Z214" s="185"/>
      <c r="AA214" s="185"/>
      <c r="AB214" s="185"/>
      <c r="AC214" s="185"/>
      <c r="AD214" s="185"/>
      <c r="AE214" s="185"/>
      <c r="AF214" s="185"/>
      <c r="AG214" s="185"/>
      <c r="AH214" s="185"/>
      <c r="AI214" s="185"/>
      <c r="AJ214" s="185"/>
      <c r="AK214" s="185"/>
      <c r="AL214" s="185"/>
      <c r="AM214" s="185"/>
      <c r="AN214" s="185"/>
      <c r="AO214" s="185"/>
      <c r="AP214" s="185"/>
      <c r="AQ214" s="185"/>
      <c r="AR214" s="185"/>
      <c r="AS214" s="185"/>
      <c r="AT214" s="185"/>
      <c r="AU214" s="185"/>
      <c r="AV214" s="185"/>
      <c r="AW214" s="185"/>
      <c r="AX214" s="185"/>
      <c r="AY214" s="185"/>
    </row>
    <row r="215" spans="23:51" ht="14" x14ac:dyDescent="0.15">
      <c r="W215" s="185"/>
      <c r="X215" s="185"/>
      <c r="Y215" s="185"/>
      <c r="Z215" s="185"/>
      <c r="AA215" s="185"/>
      <c r="AB215" s="185"/>
      <c r="AC215" s="185"/>
      <c r="AD215" s="185"/>
      <c r="AE215" s="185"/>
      <c r="AF215" s="185"/>
      <c r="AG215" s="185"/>
      <c r="AH215" s="185"/>
      <c r="AI215" s="185"/>
      <c r="AJ215" s="185"/>
      <c r="AK215" s="185"/>
      <c r="AL215" s="185"/>
      <c r="AM215" s="185"/>
      <c r="AN215" s="185"/>
      <c r="AO215" s="185"/>
      <c r="AP215" s="185"/>
      <c r="AQ215" s="185"/>
      <c r="AR215" s="185"/>
      <c r="AS215" s="185"/>
      <c r="AT215" s="185"/>
      <c r="AU215" s="185"/>
      <c r="AV215" s="185"/>
      <c r="AW215" s="185"/>
      <c r="AX215" s="185"/>
      <c r="AY215" s="185"/>
    </row>
    <row r="216" spans="23:51" ht="14" x14ac:dyDescent="0.15">
      <c r="W216" s="185"/>
      <c r="X216" s="185"/>
      <c r="Y216" s="185"/>
      <c r="Z216" s="185"/>
      <c r="AA216" s="185"/>
      <c r="AB216" s="185"/>
      <c r="AC216" s="185"/>
      <c r="AD216" s="185"/>
      <c r="AE216" s="185"/>
      <c r="AF216" s="185"/>
      <c r="AG216" s="185"/>
      <c r="AH216" s="185"/>
      <c r="AI216" s="185"/>
      <c r="AJ216" s="185"/>
      <c r="AK216" s="185"/>
      <c r="AL216" s="185"/>
      <c r="AM216" s="185"/>
      <c r="AN216" s="185"/>
      <c r="AO216" s="185"/>
      <c r="AP216" s="185"/>
      <c r="AQ216" s="185"/>
      <c r="AR216" s="185"/>
      <c r="AS216" s="185"/>
      <c r="AT216" s="185"/>
      <c r="AU216" s="185"/>
      <c r="AV216" s="185"/>
      <c r="AW216" s="185"/>
      <c r="AX216" s="185"/>
      <c r="AY216" s="185"/>
    </row>
    <row r="217" spans="23:51" ht="14" x14ac:dyDescent="0.15">
      <c r="W217" s="185"/>
      <c r="X217" s="185"/>
      <c r="Y217" s="185"/>
      <c r="Z217" s="185"/>
      <c r="AA217" s="185"/>
      <c r="AB217" s="185"/>
      <c r="AC217" s="185"/>
      <c r="AD217" s="185"/>
      <c r="AE217" s="185"/>
      <c r="AF217" s="185"/>
      <c r="AG217" s="185"/>
      <c r="AH217" s="185"/>
      <c r="AI217" s="185"/>
      <c r="AJ217" s="185"/>
      <c r="AK217" s="185"/>
      <c r="AL217" s="185"/>
      <c r="AM217" s="185"/>
      <c r="AN217" s="185"/>
      <c r="AO217" s="185"/>
      <c r="AP217" s="185"/>
      <c r="AQ217" s="185"/>
      <c r="AR217" s="185"/>
      <c r="AS217" s="185"/>
      <c r="AT217" s="185"/>
      <c r="AU217" s="185"/>
      <c r="AV217" s="185"/>
      <c r="AW217" s="185"/>
      <c r="AX217" s="185"/>
      <c r="AY217" s="185"/>
    </row>
    <row r="218" spans="23:51" ht="14" x14ac:dyDescent="0.15">
      <c r="W218" s="185"/>
      <c r="X218" s="185"/>
      <c r="Y218" s="185"/>
      <c r="Z218" s="185"/>
      <c r="AA218" s="185"/>
      <c r="AB218" s="185"/>
      <c r="AC218" s="185"/>
      <c r="AD218" s="185"/>
      <c r="AE218" s="185"/>
      <c r="AF218" s="185"/>
      <c r="AG218" s="185"/>
      <c r="AH218" s="185"/>
      <c r="AI218" s="185"/>
      <c r="AJ218" s="185"/>
      <c r="AK218" s="185"/>
      <c r="AL218" s="185"/>
      <c r="AM218" s="185"/>
      <c r="AN218" s="185"/>
      <c r="AO218" s="185"/>
      <c r="AP218" s="185"/>
      <c r="AQ218" s="185"/>
      <c r="AR218" s="185"/>
      <c r="AS218" s="185"/>
      <c r="AT218" s="185"/>
      <c r="AU218" s="185"/>
      <c r="AV218" s="185"/>
      <c r="AW218" s="185"/>
      <c r="AX218" s="185"/>
      <c r="AY218" s="185"/>
    </row>
    <row r="219" spans="23:51" ht="14" x14ac:dyDescent="0.15">
      <c r="W219" s="185"/>
      <c r="X219" s="185"/>
      <c r="Y219" s="185"/>
      <c r="Z219" s="185"/>
      <c r="AA219" s="185"/>
      <c r="AB219" s="185"/>
      <c r="AC219" s="185"/>
      <c r="AD219" s="185"/>
      <c r="AE219" s="185"/>
      <c r="AF219" s="185"/>
      <c r="AG219" s="185"/>
      <c r="AH219" s="185"/>
      <c r="AI219" s="185"/>
      <c r="AJ219" s="185"/>
      <c r="AK219" s="185"/>
      <c r="AL219" s="185"/>
      <c r="AM219" s="185"/>
      <c r="AN219" s="185"/>
      <c r="AO219" s="185"/>
      <c r="AP219" s="185"/>
      <c r="AQ219" s="185"/>
      <c r="AR219" s="185"/>
      <c r="AS219" s="185"/>
      <c r="AT219" s="185"/>
      <c r="AU219" s="185"/>
      <c r="AV219" s="185"/>
      <c r="AW219" s="185"/>
      <c r="AX219" s="185"/>
      <c r="AY219" s="185"/>
    </row>
    <row r="220" spans="23:51" ht="14" x14ac:dyDescent="0.15">
      <c r="W220" s="185"/>
      <c r="X220" s="185"/>
      <c r="Y220" s="185"/>
      <c r="Z220" s="185"/>
      <c r="AA220" s="185"/>
      <c r="AB220" s="185"/>
      <c r="AC220" s="185"/>
      <c r="AD220" s="185"/>
      <c r="AE220" s="185"/>
      <c r="AF220" s="185"/>
      <c r="AG220" s="185"/>
      <c r="AH220" s="185"/>
      <c r="AI220" s="185"/>
      <c r="AJ220" s="185"/>
      <c r="AK220" s="185"/>
      <c r="AL220" s="185"/>
      <c r="AM220" s="185"/>
      <c r="AN220" s="185"/>
      <c r="AO220" s="185"/>
      <c r="AP220" s="185"/>
      <c r="AQ220" s="185"/>
      <c r="AR220" s="185"/>
      <c r="AS220" s="185"/>
      <c r="AT220" s="185"/>
      <c r="AU220" s="185"/>
      <c r="AV220" s="185"/>
      <c r="AW220" s="185"/>
      <c r="AX220" s="185"/>
      <c r="AY220" s="185"/>
    </row>
    <row r="221" spans="23:51" ht="14" x14ac:dyDescent="0.15">
      <c r="W221" s="185"/>
      <c r="X221" s="185"/>
      <c r="Y221" s="185"/>
      <c r="Z221" s="185"/>
      <c r="AA221" s="185"/>
      <c r="AB221" s="185"/>
      <c r="AC221" s="185"/>
      <c r="AD221" s="185"/>
      <c r="AE221" s="185"/>
      <c r="AF221" s="185"/>
      <c r="AG221" s="185"/>
      <c r="AH221" s="185"/>
      <c r="AI221" s="185"/>
      <c r="AJ221" s="185"/>
      <c r="AK221" s="185"/>
      <c r="AL221" s="185"/>
      <c r="AM221" s="185"/>
      <c r="AN221" s="185"/>
      <c r="AO221" s="185"/>
      <c r="AP221" s="185"/>
      <c r="AQ221" s="185"/>
      <c r="AR221" s="185"/>
      <c r="AS221" s="185"/>
      <c r="AT221" s="185"/>
      <c r="AU221" s="185"/>
      <c r="AV221" s="185"/>
      <c r="AW221" s="185"/>
      <c r="AX221" s="185"/>
      <c r="AY221" s="185"/>
    </row>
    <row r="222" spans="23:51" ht="14" x14ac:dyDescent="0.15">
      <c r="W222" s="185"/>
      <c r="X222" s="185"/>
      <c r="Y222" s="185"/>
      <c r="Z222" s="185"/>
      <c r="AA222" s="185"/>
      <c r="AB222" s="185"/>
      <c r="AC222" s="185"/>
      <c r="AD222" s="185"/>
      <c r="AE222" s="185"/>
      <c r="AF222" s="185"/>
      <c r="AG222" s="185"/>
      <c r="AH222" s="185"/>
      <c r="AI222" s="185"/>
      <c r="AJ222" s="185"/>
      <c r="AK222" s="185"/>
      <c r="AL222" s="185"/>
      <c r="AM222" s="185"/>
      <c r="AN222" s="185"/>
      <c r="AO222" s="185"/>
      <c r="AP222" s="185"/>
      <c r="AQ222" s="185"/>
      <c r="AR222" s="185"/>
      <c r="AS222" s="185"/>
      <c r="AT222" s="185"/>
      <c r="AU222" s="185"/>
      <c r="AV222" s="185"/>
      <c r="AW222" s="185"/>
      <c r="AX222" s="185"/>
      <c r="AY222" s="185"/>
    </row>
    <row r="223" spans="23:51" ht="14" x14ac:dyDescent="0.15">
      <c r="W223" s="185"/>
      <c r="X223" s="185"/>
      <c r="Y223" s="185"/>
      <c r="Z223" s="185"/>
      <c r="AA223" s="185"/>
      <c r="AB223" s="185"/>
      <c r="AC223" s="185"/>
      <c r="AD223" s="185"/>
      <c r="AE223" s="185"/>
      <c r="AF223" s="185"/>
      <c r="AG223" s="185"/>
      <c r="AH223" s="185"/>
      <c r="AI223" s="185"/>
      <c r="AJ223" s="185"/>
      <c r="AK223" s="185"/>
      <c r="AL223" s="185"/>
      <c r="AM223" s="185"/>
      <c r="AN223" s="185"/>
      <c r="AO223" s="185"/>
      <c r="AP223" s="185"/>
      <c r="AQ223" s="185"/>
      <c r="AR223" s="185"/>
      <c r="AS223" s="185"/>
      <c r="AT223" s="185"/>
      <c r="AU223" s="185"/>
      <c r="AV223" s="185"/>
      <c r="AW223" s="185"/>
      <c r="AX223" s="185"/>
      <c r="AY223" s="185"/>
    </row>
    <row r="224" spans="23:51" ht="14" x14ac:dyDescent="0.15">
      <c r="W224" s="185"/>
      <c r="X224" s="185"/>
      <c r="Y224" s="185"/>
      <c r="Z224" s="185"/>
      <c r="AA224" s="185"/>
      <c r="AB224" s="185"/>
      <c r="AC224" s="185"/>
      <c r="AD224" s="185"/>
      <c r="AE224" s="185"/>
      <c r="AF224" s="185"/>
      <c r="AG224" s="185"/>
      <c r="AH224" s="185"/>
      <c r="AI224" s="185"/>
      <c r="AJ224" s="185"/>
      <c r="AK224" s="185"/>
      <c r="AL224" s="185"/>
      <c r="AM224" s="185"/>
      <c r="AN224" s="185"/>
      <c r="AO224" s="185"/>
      <c r="AP224" s="185"/>
      <c r="AQ224" s="185"/>
      <c r="AR224" s="185"/>
      <c r="AS224" s="185"/>
      <c r="AT224" s="185"/>
      <c r="AU224" s="185"/>
      <c r="AV224" s="185"/>
      <c r="AW224" s="185"/>
      <c r="AX224" s="185"/>
      <c r="AY224" s="185"/>
    </row>
    <row r="225" spans="23:51" ht="14" x14ac:dyDescent="0.15">
      <c r="W225" s="185"/>
      <c r="X225" s="185"/>
      <c r="Y225" s="185"/>
      <c r="Z225" s="185"/>
      <c r="AA225" s="185"/>
      <c r="AB225" s="185"/>
      <c r="AC225" s="185"/>
      <c r="AD225" s="185"/>
      <c r="AE225" s="185"/>
      <c r="AF225" s="185"/>
      <c r="AG225" s="185"/>
      <c r="AH225" s="185"/>
      <c r="AI225" s="185"/>
      <c r="AJ225" s="185"/>
      <c r="AK225" s="185"/>
      <c r="AL225" s="185"/>
      <c r="AM225" s="185"/>
      <c r="AN225" s="185"/>
      <c r="AO225" s="185"/>
      <c r="AP225" s="185"/>
      <c r="AQ225" s="185"/>
      <c r="AR225" s="185"/>
      <c r="AS225" s="185"/>
      <c r="AT225" s="185"/>
      <c r="AU225" s="185"/>
      <c r="AV225" s="185"/>
      <c r="AW225" s="185"/>
      <c r="AX225" s="185"/>
      <c r="AY225" s="185"/>
    </row>
    <row r="226" spans="23:51" ht="14" x14ac:dyDescent="0.15">
      <c r="W226" s="185"/>
      <c r="X226" s="185"/>
      <c r="Y226" s="185"/>
      <c r="Z226" s="185"/>
      <c r="AA226" s="185"/>
      <c r="AB226" s="185"/>
      <c r="AC226" s="185"/>
      <c r="AD226" s="185"/>
      <c r="AE226" s="185"/>
      <c r="AF226" s="185"/>
      <c r="AG226" s="185"/>
      <c r="AH226" s="185"/>
      <c r="AI226" s="185"/>
      <c r="AJ226" s="185"/>
      <c r="AK226" s="185"/>
      <c r="AL226" s="185"/>
      <c r="AM226" s="185"/>
      <c r="AN226" s="185"/>
      <c r="AO226" s="185"/>
      <c r="AP226" s="185"/>
      <c r="AQ226" s="185"/>
      <c r="AR226" s="185"/>
      <c r="AS226" s="185"/>
      <c r="AT226" s="185"/>
      <c r="AU226" s="185"/>
      <c r="AV226" s="185"/>
      <c r="AW226" s="185"/>
      <c r="AX226" s="185"/>
      <c r="AY226" s="185"/>
    </row>
    <row r="227" spans="23:51" ht="14" x14ac:dyDescent="0.15">
      <c r="W227" s="185"/>
      <c r="X227" s="185"/>
      <c r="Y227" s="185"/>
      <c r="Z227" s="185"/>
      <c r="AA227" s="185"/>
      <c r="AB227" s="185"/>
      <c r="AC227" s="185"/>
      <c r="AD227" s="185"/>
      <c r="AE227" s="185"/>
      <c r="AF227" s="185"/>
      <c r="AG227" s="185"/>
      <c r="AH227" s="185"/>
      <c r="AI227" s="185"/>
      <c r="AJ227" s="185"/>
      <c r="AK227" s="185"/>
      <c r="AL227" s="185"/>
      <c r="AM227" s="185"/>
      <c r="AN227" s="185"/>
      <c r="AO227" s="185"/>
      <c r="AP227" s="185"/>
      <c r="AQ227" s="185"/>
      <c r="AR227" s="185"/>
      <c r="AS227" s="185"/>
      <c r="AT227" s="185"/>
      <c r="AU227" s="185"/>
      <c r="AV227" s="185"/>
      <c r="AW227" s="185"/>
      <c r="AX227" s="185"/>
      <c r="AY227" s="185"/>
    </row>
    <row r="228" spans="23:51" ht="14" x14ac:dyDescent="0.15">
      <c r="W228" s="185"/>
      <c r="X228" s="185"/>
      <c r="Y228" s="185"/>
      <c r="Z228" s="185"/>
      <c r="AA228" s="185"/>
      <c r="AB228" s="185"/>
      <c r="AC228" s="185"/>
      <c r="AD228" s="185"/>
      <c r="AE228" s="185"/>
      <c r="AF228" s="185"/>
      <c r="AG228" s="185"/>
      <c r="AH228" s="185"/>
      <c r="AI228" s="185"/>
      <c r="AJ228" s="185"/>
      <c r="AK228" s="185"/>
      <c r="AL228" s="185"/>
      <c r="AM228" s="185"/>
      <c r="AN228" s="185"/>
      <c r="AO228" s="185"/>
      <c r="AP228" s="185"/>
      <c r="AQ228" s="185"/>
      <c r="AR228" s="185"/>
      <c r="AS228" s="185"/>
      <c r="AT228" s="185"/>
      <c r="AU228" s="185"/>
      <c r="AV228" s="185"/>
      <c r="AW228" s="185"/>
      <c r="AX228" s="185"/>
      <c r="AY228" s="185"/>
    </row>
    <row r="229" spans="23:51" ht="14" x14ac:dyDescent="0.15">
      <c r="W229" s="185"/>
      <c r="X229" s="185"/>
      <c r="Y229" s="185"/>
      <c r="Z229" s="185"/>
      <c r="AA229" s="185"/>
      <c r="AB229" s="185"/>
      <c r="AC229" s="185"/>
      <c r="AD229" s="185"/>
      <c r="AE229" s="185"/>
      <c r="AF229" s="185"/>
      <c r="AG229" s="185"/>
      <c r="AH229" s="185"/>
      <c r="AI229" s="185"/>
      <c r="AJ229" s="185"/>
      <c r="AK229" s="185"/>
      <c r="AL229" s="185"/>
      <c r="AM229" s="185"/>
      <c r="AN229" s="185"/>
      <c r="AO229" s="185"/>
      <c r="AP229" s="185"/>
      <c r="AQ229" s="185"/>
      <c r="AR229" s="185"/>
      <c r="AS229" s="185"/>
      <c r="AT229" s="185"/>
      <c r="AU229" s="185"/>
      <c r="AV229" s="185"/>
      <c r="AW229" s="185"/>
      <c r="AX229" s="185"/>
      <c r="AY229" s="185"/>
    </row>
    <row r="230" spans="23:51" ht="14" x14ac:dyDescent="0.15">
      <c r="W230" s="185"/>
      <c r="X230" s="185"/>
      <c r="Y230" s="185"/>
      <c r="Z230" s="185"/>
      <c r="AA230" s="185"/>
      <c r="AB230" s="185"/>
      <c r="AC230" s="185"/>
      <c r="AD230" s="185"/>
      <c r="AE230" s="185"/>
      <c r="AF230" s="185"/>
      <c r="AG230" s="185"/>
      <c r="AH230" s="185"/>
      <c r="AI230" s="185"/>
      <c r="AJ230" s="185"/>
      <c r="AK230" s="185"/>
      <c r="AL230" s="185"/>
      <c r="AM230" s="185"/>
      <c r="AN230" s="185"/>
      <c r="AO230" s="185"/>
      <c r="AP230" s="185"/>
      <c r="AQ230" s="185"/>
      <c r="AR230" s="185"/>
      <c r="AS230" s="185"/>
      <c r="AT230" s="185"/>
      <c r="AU230" s="185"/>
      <c r="AV230" s="185"/>
      <c r="AW230" s="185"/>
      <c r="AX230" s="185"/>
      <c r="AY230" s="185"/>
    </row>
    <row r="231" spans="23:51" ht="14" x14ac:dyDescent="0.15">
      <c r="W231" s="185"/>
      <c r="X231" s="185"/>
      <c r="Y231" s="185"/>
      <c r="Z231" s="185"/>
      <c r="AA231" s="185"/>
      <c r="AB231" s="185"/>
      <c r="AC231" s="185"/>
      <c r="AD231" s="185"/>
      <c r="AE231" s="185"/>
      <c r="AF231" s="185"/>
      <c r="AG231" s="185"/>
      <c r="AH231" s="185"/>
      <c r="AI231" s="185"/>
      <c r="AJ231" s="185"/>
      <c r="AK231" s="185"/>
      <c r="AL231" s="185"/>
      <c r="AM231" s="185"/>
      <c r="AN231" s="185"/>
      <c r="AO231" s="185"/>
      <c r="AP231" s="185"/>
      <c r="AQ231" s="185"/>
      <c r="AR231" s="185"/>
      <c r="AS231" s="185"/>
      <c r="AT231" s="185"/>
      <c r="AU231" s="185"/>
      <c r="AV231" s="185"/>
      <c r="AW231" s="185"/>
      <c r="AX231" s="185"/>
      <c r="AY231" s="185"/>
    </row>
    <row r="232" spans="23:51" ht="14" x14ac:dyDescent="0.15">
      <c r="W232" s="185"/>
      <c r="X232" s="185"/>
      <c r="Y232" s="185"/>
      <c r="Z232" s="185"/>
      <c r="AA232" s="185"/>
      <c r="AB232" s="185"/>
      <c r="AC232" s="185"/>
      <c r="AD232" s="185"/>
      <c r="AE232" s="185"/>
      <c r="AF232" s="185"/>
      <c r="AG232" s="185"/>
      <c r="AH232" s="185"/>
      <c r="AI232" s="185"/>
      <c r="AJ232" s="185"/>
      <c r="AK232" s="185"/>
      <c r="AL232" s="185"/>
      <c r="AM232" s="185"/>
      <c r="AN232" s="185"/>
      <c r="AO232" s="185"/>
      <c r="AP232" s="185"/>
      <c r="AQ232" s="185"/>
      <c r="AR232" s="185"/>
      <c r="AS232" s="185"/>
      <c r="AT232" s="185"/>
      <c r="AU232" s="185"/>
      <c r="AV232" s="185"/>
      <c r="AW232" s="185"/>
      <c r="AX232" s="185"/>
      <c r="AY232" s="185"/>
    </row>
    <row r="233" spans="23:51" ht="14" x14ac:dyDescent="0.15">
      <c r="W233" s="185"/>
      <c r="X233" s="185"/>
      <c r="Y233" s="185"/>
      <c r="Z233" s="185"/>
      <c r="AA233" s="185"/>
      <c r="AB233" s="185"/>
      <c r="AC233" s="185"/>
      <c r="AD233" s="185"/>
      <c r="AE233" s="185"/>
      <c r="AF233" s="185"/>
      <c r="AG233" s="185"/>
      <c r="AH233" s="185"/>
      <c r="AI233" s="185"/>
      <c r="AJ233" s="185"/>
      <c r="AK233" s="185"/>
      <c r="AL233" s="185"/>
      <c r="AM233" s="185"/>
      <c r="AN233" s="185"/>
      <c r="AO233" s="185"/>
      <c r="AP233" s="185"/>
      <c r="AQ233" s="185"/>
      <c r="AR233" s="185"/>
      <c r="AS233" s="185"/>
      <c r="AT233" s="185"/>
      <c r="AU233" s="185"/>
      <c r="AV233" s="185"/>
      <c r="AW233" s="185"/>
      <c r="AX233" s="185"/>
      <c r="AY233" s="185"/>
    </row>
    <row r="234" spans="23:51" ht="14" x14ac:dyDescent="0.15">
      <c r="W234" s="185"/>
      <c r="X234" s="185"/>
      <c r="Y234" s="185"/>
      <c r="Z234" s="185"/>
      <c r="AA234" s="185"/>
      <c r="AB234" s="185"/>
      <c r="AC234" s="185"/>
      <c r="AD234" s="185"/>
      <c r="AE234" s="185"/>
      <c r="AF234" s="185"/>
      <c r="AG234" s="185"/>
      <c r="AH234" s="185"/>
      <c r="AI234" s="185"/>
      <c r="AJ234" s="185"/>
      <c r="AK234" s="185"/>
      <c r="AL234" s="185"/>
      <c r="AM234" s="185"/>
      <c r="AN234" s="185"/>
      <c r="AO234" s="185"/>
      <c r="AP234" s="185"/>
      <c r="AQ234" s="185"/>
      <c r="AR234" s="185"/>
      <c r="AS234" s="185"/>
      <c r="AT234" s="185"/>
      <c r="AU234" s="185"/>
      <c r="AV234" s="185"/>
      <c r="AW234" s="185"/>
      <c r="AX234" s="185"/>
      <c r="AY234" s="185"/>
    </row>
    <row r="235" spans="23:51" ht="14" x14ac:dyDescent="0.15">
      <c r="W235" s="185"/>
      <c r="X235" s="185"/>
      <c r="Y235" s="185"/>
      <c r="Z235" s="185"/>
      <c r="AA235" s="185"/>
      <c r="AB235" s="185"/>
      <c r="AC235" s="185"/>
      <c r="AD235" s="185"/>
      <c r="AE235" s="185"/>
      <c r="AF235" s="185"/>
      <c r="AG235" s="185"/>
      <c r="AH235" s="185"/>
      <c r="AI235" s="185"/>
      <c r="AJ235" s="185"/>
      <c r="AK235" s="185"/>
      <c r="AL235" s="185"/>
      <c r="AM235" s="185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  <c r="AX235" s="185"/>
      <c r="AY235" s="185"/>
    </row>
    <row r="236" spans="23:51" ht="14" x14ac:dyDescent="0.15">
      <c r="W236" s="185"/>
      <c r="X236" s="185"/>
      <c r="Y236" s="185"/>
      <c r="Z236" s="185"/>
      <c r="AA236" s="185"/>
      <c r="AB236" s="185"/>
      <c r="AC236" s="185"/>
      <c r="AD236" s="185"/>
      <c r="AE236" s="185"/>
      <c r="AF236" s="185"/>
      <c r="AG236" s="185"/>
      <c r="AH236" s="185"/>
      <c r="AI236" s="185"/>
      <c r="AJ236" s="185"/>
      <c r="AK236" s="185"/>
      <c r="AL236" s="185"/>
      <c r="AM236" s="185"/>
      <c r="AN236" s="185"/>
      <c r="AO236" s="185"/>
      <c r="AP236" s="185"/>
      <c r="AQ236" s="185"/>
      <c r="AR236" s="185"/>
      <c r="AS236" s="185"/>
      <c r="AT236" s="185"/>
      <c r="AU236" s="185"/>
      <c r="AV236" s="185"/>
      <c r="AW236" s="185"/>
      <c r="AX236" s="185"/>
      <c r="AY236" s="185"/>
    </row>
    <row r="237" spans="23:51" ht="14" x14ac:dyDescent="0.15">
      <c r="W237" s="185"/>
      <c r="X237" s="185"/>
      <c r="Y237" s="185"/>
      <c r="Z237" s="185"/>
      <c r="AA237" s="185"/>
      <c r="AB237" s="185"/>
      <c r="AC237" s="185"/>
      <c r="AD237" s="185"/>
      <c r="AE237" s="185"/>
      <c r="AF237" s="185"/>
      <c r="AG237" s="185"/>
      <c r="AH237" s="185"/>
      <c r="AI237" s="185"/>
      <c r="AJ237" s="185"/>
      <c r="AK237" s="185"/>
      <c r="AL237" s="185"/>
      <c r="AM237" s="185"/>
      <c r="AN237" s="185"/>
      <c r="AO237" s="185"/>
      <c r="AP237" s="185"/>
      <c r="AQ237" s="185"/>
      <c r="AR237" s="185"/>
      <c r="AS237" s="185"/>
      <c r="AT237" s="185"/>
      <c r="AU237" s="185"/>
      <c r="AV237" s="185"/>
      <c r="AW237" s="185"/>
      <c r="AX237" s="185"/>
      <c r="AY237" s="185"/>
    </row>
    <row r="238" spans="23:51" ht="14" x14ac:dyDescent="0.15">
      <c r="W238" s="185"/>
      <c r="X238" s="185"/>
      <c r="Y238" s="185"/>
      <c r="Z238" s="185"/>
      <c r="AA238" s="185"/>
      <c r="AB238" s="185"/>
      <c r="AC238" s="185"/>
      <c r="AD238" s="185"/>
      <c r="AE238" s="185"/>
      <c r="AF238" s="185"/>
      <c r="AG238" s="185"/>
      <c r="AH238" s="185"/>
      <c r="AI238" s="185"/>
      <c r="AJ238" s="185"/>
      <c r="AK238" s="185"/>
      <c r="AL238" s="185"/>
      <c r="AM238" s="185"/>
      <c r="AN238" s="185"/>
      <c r="AO238" s="185"/>
      <c r="AP238" s="185"/>
      <c r="AQ238" s="185"/>
      <c r="AR238" s="185"/>
      <c r="AS238" s="185"/>
      <c r="AT238" s="185"/>
      <c r="AU238" s="185"/>
      <c r="AV238" s="185"/>
      <c r="AW238" s="185"/>
      <c r="AX238" s="185"/>
      <c r="AY238" s="185"/>
    </row>
    <row r="239" spans="23:51" ht="14" x14ac:dyDescent="0.15">
      <c r="W239" s="185"/>
      <c r="X239" s="185"/>
      <c r="Y239" s="185"/>
      <c r="Z239" s="185"/>
      <c r="AA239" s="185"/>
      <c r="AB239" s="185"/>
      <c r="AC239" s="185"/>
      <c r="AD239" s="185"/>
      <c r="AE239" s="185"/>
      <c r="AF239" s="185"/>
      <c r="AG239" s="185"/>
      <c r="AH239" s="185"/>
      <c r="AI239" s="185"/>
      <c r="AJ239" s="185"/>
      <c r="AK239" s="185"/>
      <c r="AL239" s="185"/>
      <c r="AM239" s="185"/>
      <c r="AN239" s="185"/>
      <c r="AO239" s="185"/>
      <c r="AP239" s="185"/>
      <c r="AQ239" s="185"/>
      <c r="AR239" s="185"/>
      <c r="AS239" s="185"/>
      <c r="AT239" s="185"/>
      <c r="AU239" s="185"/>
      <c r="AV239" s="185"/>
      <c r="AW239" s="185"/>
      <c r="AX239" s="185"/>
      <c r="AY239" s="185"/>
    </row>
    <row r="240" spans="23:51" ht="14" x14ac:dyDescent="0.15">
      <c r="W240" s="185"/>
      <c r="X240" s="185"/>
      <c r="Y240" s="185"/>
      <c r="Z240" s="185"/>
      <c r="AA240" s="185"/>
      <c r="AB240" s="185"/>
      <c r="AC240" s="185"/>
      <c r="AD240" s="185"/>
      <c r="AE240" s="185"/>
      <c r="AF240" s="185"/>
      <c r="AG240" s="185"/>
      <c r="AH240" s="185"/>
      <c r="AI240" s="185"/>
      <c r="AJ240" s="185"/>
      <c r="AK240" s="185"/>
      <c r="AL240" s="185"/>
      <c r="AM240" s="185"/>
      <c r="AN240" s="185"/>
      <c r="AO240" s="185"/>
      <c r="AP240" s="185"/>
      <c r="AQ240" s="185"/>
      <c r="AR240" s="185"/>
      <c r="AS240" s="185"/>
      <c r="AT240" s="185"/>
      <c r="AU240" s="185"/>
      <c r="AV240" s="185"/>
      <c r="AW240" s="185"/>
      <c r="AX240" s="185"/>
      <c r="AY240" s="185"/>
    </row>
    <row r="241" spans="23:51" ht="14" x14ac:dyDescent="0.15">
      <c r="W241" s="185"/>
      <c r="X241" s="185"/>
      <c r="Y241" s="185"/>
      <c r="Z241" s="185"/>
      <c r="AA241" s="185"/>
      <c r="AB241" s="185"/>
      <c r="AC241" s="185"/>
      <c r="AD241" s="185"/>
      <c r="AE241" s="185"/>
      <c r="AF241" s="185"/>
      <c r="AG241" s="185"/>
      <c r="AH241" s="185"/>
      <c r="AI241" s="185"/>
      <c r="AJ241" s="185"/>
      <c r="AK241" s="185"/>
      <c r="AL241" s="185"/>
      <c r="AM241" s="185"/>
      <c r="AN241" s="185"/>
      <c r="AO241" s="185"/>
      <c r="AP241" s="185"/>
      <c r="AQ241" s="185"/>
      <c r="AR241" s="185"/>
      <c r="AS241" s="185"/>
      <c r="AT241" s="185"/>
      <c r="AU241" s="185"/>
      <c r="AV241" s="185"/>
      <c r="AW241" s="185"/>
      <c r="AX241" s="185"/>
      <c r="AY241" s="185"/>
    </row>
    <row r="242" spans="23:51" ht="14" x14ac:dyDescent="0.15">
      <c r="W242" s="185"/>
      <c r="X242" s="185"/>
      <c r="Y242" s="185"/>
      <c r="Z242" s="185"/>
      <c r="AA242" s="185"/>
      <c r="AB242" s="185"/>
      <c r="AC242" s="185"/>
      <c r="AD242" s="185"/>
      <c r="AE242" s="185"/>
      <c r="AF242" s="185"/>
      <c r="AG242" s="185"/>
      <c r="AH242" s="185"/>
      <c r="AI242" s="185"/>
      <c r="AJ242" s="185"/>
      <c r="AK242" s="185"/>
      <c r="AL242" s="185"/>
      <c r="AM242" s="185"/>
      <c r="AN242" s="185"/>
      <c r="AO242" s="185"/>
      <c r="AP242" s="185"/>
      <c r="AQ242" s="185"/>
      <c r="AR242" s="185"/>
      <c r="AS242" s="185"/>
      <c r="AT242" s="185"/>
      <c r="AU242" s="185"/>
      <c r="AV242" s="185"/>
      <c r="AW242" s="185"/>
      <c r="AX242" s="185"/>
      <c r="AY242" s="185"/>
    </row>
    <row r="243" spans="23:51" ht="14" x14ac:dyDescent="0.15">
      <c r="W243" s="185"/>
      <c r="X243" s="185"/>
      <c r="Y243" s="185"/>
      <c r="Z243" s="185"/>
      <c r="AA243" s="185"/>
      <c r="AB243" s="185"/>
      <c r="AC243" s="185"/>
      <c r="AD243" s="185"/>
      <c r="AE243" s="185"/>
      <c r="AF243" s="185"/>
      <c r="AG243" s="185"/>
      <c r="AH243" s="185"/>
      <c r="AI243" s="185"/>
      <c r="AJ243" s="185"/>
      <c r="AK243" s="185"/>
      <c r="AL243" s="185"/>
      <c r="AM243" s="185"/>
      <c r="AN243" s="185"/>
      <c r="AO243" s="185"/>
      <c r="AP243" s="185"/>
      <c r="AQ243" s="185"/>
      <c r="AR243" s="185"/>
      <c r="AS243" s="185"/>
      <c r="AT243" s="185"/>
      <c r="AU243" s="185"/>
      <c r="AV243" s="185"/>
      <c r="AW243" s="185"/>
      <c r="AX243" s="185"/>
      <c r="AY243" s="185"/>
    </row>
    <row r="244" spans="23:51" ht="14" x14ac:dyDescent="0.15">
      <c r="W244" s="185"/>
      <c r="X244" s="185"/>
      <c r="Y244" s="185"/>
      <c r="Z244" s="185"/>
      <c r="AA244" s="185"/>
      <c r="AB244" s="185"/>
      <c r="AC244" s="185"/>
      <c r="AD244" s="185"/>
      <c r="AE244" s="185"/>
      <c r="AF244" s="185"/>
      <c r="AG244" s="185"/>
      <c r="AH244" s="185"/>
      <c r="AI244" s="185"/>
      <c r="AJ244" s="185"/>
      <c r="AK244" s="185"/>
      <c r="AL244" s="185"/>
      <c r="AM244" s="185"/>
      <c r="AN244" s="185"/>
      <c r="AO244" s="185"/>
      <c r="AP244" s="185"/>
      <c r="AQ244" s="185"/>
      <c r="AR244" s="185"/>
      <c r="AS244" s="185"/>
      <c r="AT244" s="185"/>
      <c r="AU244" s="185"/>
      <c r="AV244" s="185"/>
      <c r="AW244" s="185"/>
      <c r="AX244" s="185"/>
      <c r="AY244" s="185"/>
    </row>
    <row r="245" spans="23:51" ht="14" x14ac:dyDescent="0.15">
      <c r="W245" s="185"/>
      <c r="X245" s="185"/>
      <c r="Y245" s="185"/>
      <c r="Z245" s="185"/>
      <c r="AA245" s="185"/>
      <c r="AB245" s="185"/>
      <c r="AC245" s="185"/>
      <c r="AD245" s="185"/>
      <c r="AE245" s="185"/>
      <c r="AF245" s="185"/>
      <c r="AG245" s="185"/>
      <c r="AH245" s="185"/>
      <c r="AI245" s="185"/>
      <c r="AJ245" s="185"/>
      <c r="AK245" s="185"/>
      <c r="AL245" s="185"/>
      <c r="AM245" s="185"/>
      <c r="AN245" s="185"/>
      <c r="AO245" s="185"/>
      <c r="AP245" s="185"/>
      <c r="AQ245" s="185"/>
      <c r="AR245" s="185"/>
      <c r="AS245" s="185"/>
      <c r="AT245" s="185"/>
      <c r="AU245" s="185"/>
      <c r="AV245" s="185"/>
      <c r="AW245" s="185"/>
      <c r="AX245" s="185"/>
      <c r="AY245" s="185"/>
    </row>
    <row r="246" spans="23:51" ht="14" x14ac:dyDescent="0.15">
      <c r="W246" s="185"/>
      <c r="X246" s="185"/>
      <c r="Y246" s="185"/>
      <c r="Z246" s="185"/>
      <c r="AA246" s="185"/>
      <c r="AB246" s="185"/>
      <c r="AC246" s="185"/>
      <c r="AD246" s="185"/>
      <c r="AE246" s="185"/>
      <c r="AF246" s="185"/>
      <c r="AG246" s="185"/>
      <c r="AH246" s="185"/>
      <c r="AI246" s="185"/>
      <c r="AJ246" s="185"/>
      <c r="AK246" s="185"/>
      <c r="AL246" s="185"/>
      <c r="AM246" s="185"/>
      <c r="AN246" s="185"/>
      <c r="AO246" s="185"/>
      <c r="AP246" s="185"/>
      <c r="AQ246" s="185"/>
      <c r="AR246" s="185"/>
      <c r="AS246" s="185"/>
      <c r="AT246" s="185"/>
      <c r="AU246" s="185"/>
      <c r="AV246" s="185"/>
      <c r="AW246" s="185"/>
      <c r="AX246" s="185"/>
      <c r="AY246" s="185"/>
    </row>
    <row r="247" spans="23:51" ht="14" x14ac:dyDescent="0.15">
      <c r="W247" s="185"/>
      <c r="X247" s="185"/>
      <c r="Y247" s="185"/>
      <c r="Z247" s="185"/>
      <c r="AA247" s="185"/>
      <c r="AB247" s="185"/>
      <c r="AC247" s="185"/>
      <c r="AD247" s="185"/>
      <c r="AE247" s="185"/>
      <c r="AF247" s="185"/>
      <c r="AG247" s="185"/>
      <c r="AH247" s="185"/>
      <c r="AI247" s="185"/>
      <c r="AJ247" s="185"/>
      <c r="AK247" s="185"/>
      <c r="AL247" s="185"/>
      <c r="AM247" s="185"/>
      <c r="AN247" s="185"/>
      <c r="AO247" s="185"/>
      <c r="AP247" s="185"/>
      <c r="AQ247" s="185"/>
      <c r="AR247" s="185"/>
      <c r="AS247" s="185"/>
      <c r="AT247" s="185"/>
      <c r="AU247" s="185"/>
      <c r="AV247" s="185"/>
      <c r="AW247" s="185"/>
      <c r="AX247" s="185"/>
      <c r="AY247" s="185"/>
    </row>
    <row r="248" spans="23:51" ht="14" x14ac:dyDescent="0.15">
      <c r="W248" s="185"/>
      <c r="X248" s="185"/>
      <c r="Y248" s="185"/>
      <c r="Z248" s="185"/>
      <c r="AA248" s="185"/>
      <c r="AB248" s="185"/>
      <c r="AC248" s="185"/>
      <c r="AD248" s="185"/>
      <c r="AE248" s="185"/>
      <c r="AF248" s="185"/>
      <c r="AG248" s="185"/>
      <c r="AH248" s="185"/>
      <c r="AI248" s="185"/>
      <c r="AJ248" s="185"/>
      <c r="AK248" s="185"/>
      <c r="AL248" s="185"/>
      <c r="AM248" s="185"/>
      <c r="AN248" s="185"/>
      <c r="AO248" s="185"/>
      <c r="AP248" s="185"/>
      <c r="AQ248" s="185"/>
      <c r="AR248" s="185"/>
      <c r="AS248" s="185"/>
      <c r="AT248" s="185"/>
      <c r="AU248" s="185"/>
      <c r="AV248" s="185"/>
      <c r="AW248" s="185"/>
      <c r="AX248" s="185"/>
      <c r="AY248" s="185"/>
    </row>
    <row r="249" spans="23:51" ht="14" x14ac:dyDescent="0.15">
      <c r="W249" s="185"/>
      <c r="X249" s="185"/>
      <c r="Y249" s="185"/>
      <c r="Z249" s="185"/>
      <c r="AA249" s="185"/>
      <c r="AB249" s="185"/>
      <c r="AC249" s="185"/>
      <c r="AD249" s="185"/>
      <c r="AE249" s="185"/>
      <c r="AF249" s="185"/>
      <c r="AG249" s="185"/>
      <c r="AH249" s="185"/>
      <c r="AI249" s="185"/>
      <c r="AJ249" s="185"/>
      <c r="AK249" s="185"/>
      <c r="AL249" s="185"/>
      <c r="AM249" s="185"/>
      <c r="AN249" s="185"/>
      <c r="AO249" s="185"/>
      <c r="AP249" s="185"/>
      <c r="AQ249" s="185"/>
      <c r="AR249" s="185"/>
      <c r="AS249" s="185"/>
      <c r="AT249" s="185"/>
      <c r="AU249" s="185"/>
      <c r="AV249" s="185"/>
      <c r="AW249" s="185"/>
      <c r="AX249" s="185"/>
      <c r="AY249" s="185"/>
    </row>
    <row r="250" spans="23:51" ht="14" x14ac:dyDescent="0.15">
      <c r="W250" s="185"/>
      <c r="X250" s="185"/>
      <c r="Y250" s="185"/>
      <c r="Z250" s="185"/>
      <c r="AA250" s="185"/>
      <c r="AB250" s="185"/>
      <c r="AC250" s="185"/>
      <c r="AD250" s="185"/>
      <c r="AE250" s="185"/>
      <c r="AF250" s="185"/>
      <c r="AG250" s="185"/>
      <c r="AH250" s="185"/>
      <c r="AI250" s="185"/>
      <c r="AJ250" s="185"/>
      <c r="AK250" s="185"/>
      <c r="AL250" s="185"/>
      <c r="AM250" s="185"/>
      <c r="AN250" s="185"/>
      <c r="AO250" s="185"/>
      <c r="AP250" s="185"/>
      <c r="AQ250" s="185"/>
      <c r="AR250" s="185"/>
      <c r="AS250" s="185"/>
      <c r="AT250" s="185"/>
      <c r="AU250" s="185"/>
      <c r="AV250" s="185"/>
      <c r="AW250" s="185"/>
      <c r="AX250" s="185"/>
      <c r="AY250" s="185"/>
    </row>
    <row r="251" spans="23:51" ht="14" x14ac:dyDescent="0.15">
      <c r="W251" s="185"/>
      <c r="X251" s="185"/>
      <c r="Y251" s="185"/>
      <c r="Z251" s="185"/>
      <c r="AA251" s="185"/>
      <c r="AB251" s="185"/>
      <c r="AC251" s="185"/>
      <c r="AD251" s="185"/>
      <c r="AE251" s="185"/>
      <c r="AF251" s="185"/>
      <c r="AG251" s="185"/>
      <c r="AH251" s="185"/>
      <c r="AI251" s="185"/>
      <c r="AJ251" s="185"/>
      <c r="AK251" s="185"/>
      <c r="AL251" s="185"/>
      <c r="AM251" s="185"/>
      <c r="AN251" s="185"/>
      <c r="AO251" s="185"/>
      <c r="AP251" s="185"/>
      <c r="AQ251" s="185"/>
      <c r="AR251" s="185"/>
      <c r="AS251" s="185"/>
      <c r="AT251" s="185"/>
      <c r="AU251" s="185"/>
      <c r="AV251" s="185"/>
      <c r="AW251" s="185"/>
      <c r="AX251" s="185"/>
      <c r="AY251" s="185"/>
    </row>
    <row r="252" spans="23:51" ht="14" x14ac:dyDescent="0.15">
      <c r="W252" s="185"/>
      <c r="X252" s="185"/>
      <c r="Y252" s="185"/>
      <c r="Z252" s="185"/>
      <c r="AA252" s="185"/>
      <c r="AB252" s="185"/>
      <c r="AC252" s="185"/>
      <c r="AD252" s="185"/>
      <c r="AE252" s="185"/>
      <c r="AF252" s="185"/>
      <c r="AG252" s="185"/>
      <c r="AH252" s="185"/>
      <c r="AI252" s="185"/>
      <c r="AJ252" s="185"/>
      <c r="AK252" s="185"/>
      <c r="AL252" s="185"/>
      <c r="AM252" s="185"/>
      <c r="AN252" s="185"/>
      <c r="AO252" s="185"/>
      <c r="AP252" s="185"/>
      <c r="AQ252" s="185"/>
      <c r="AR252" s="185"/>
      <c r="AS252" s="185"/>
      <c r="AT252" s="185"/>
      <c r="AU252" s="185"/>
      <c r="AV252" s="185"/>
      <c r="AW252" s="185"/>
      <c r="AX252" s="185"/>
      <c r="AY252" s="185"/>
    </row>
    <row r="253" spans="23:51" ht="14" x14ac:dyDescent="0.15">
      <c r="W253" s="185"/>
      <c r="X253" s="185"/>
      <c r="Y253" s="185"/>
      <c r="Z253" s="185"/>
      <c r="AA253" s="185"/>
      <c r="AB253" s="185"/>
      <c r="AC253" s="185"/>
      <c r="AD253" s="185"/>
      <c r="AE253" s="185"/>
      <c r="AF253" s="185"/>
      <c r="AG253" s="185"/>
      <c r="AH253" s="185"/>
      <c r="AI253" s="185"/>
      <c r="AJ253" s="185"/>
      <c r="AK253" s="185"/>
      <c r="AL253" s="185"/>
      <c r="AM253" s="185"/>
      <c r="AN253" s="185"/>
      <c r="AO253" s="185"/>
      <c r="AP253" s="185"/>
      <c r="AQ253" s="185"/>
      <c r="AR253" s="185"/>
      <c r="AS253" s="185"/>
      <c r="AT253" s="185"/>
      <c r="AU253" s="185"/>
      <c r="AV253" s="185"/>
      <c r="AW253" s="185"/>
      <c r="AX253" s="185"/>
      <c r="AY253" s="185"/>
    </row>
    <row r="254" spans="23:51" ht="14" x14ac:dyDescent="0.15">
      <c r="W254" s="185"/>
      <c r="X254" s="185"/>
      <c r="Y254" s="185"/>
      <c r="Z254" s="185"/>
      <c r="AA254" s="185"/>
      <c r="AB254" s="185"/>
      <c r="AC254" s="185"/>
      <c r="AD254" s="185"/>
      <c r="AE254" s="185"/>
      <c r="AF254" s="185"/>
      <c r="AG254" s="185"/>
      <c r="AH254" s="185"/>
      <c r="AI254" s="185"/>
      <c r="AJ254" s="185"/>
      <c r="AK254" s="185"/>
      <c r="AL254" s="185"/>
      <c r="AM254" s="185"/>
      <c r="AN254" s="185"/>
      <c r="AO254" s="185"/>
      <c r="AP254" s="185"/>
      <c r="AQ254" s="185"/>
      <c r="AR254" s="185"/>
      <c r="AS254" s="185"/>
      <c r="AT254" s="185"/>
      <c r="AU254" s="185"/>
      <c r="AV254" s="185"/>
      <c r="AW254" s="185"/>
      <c r="AX254" s="185"/>
      <c r="AY254" s="185"/>
    </row>
    <row r="255" spans="23:51" ht="14" x14ac:dyDescent="0.15">
      <c r="W255" s="185"/>
      <c r="X255" s="185"/>
      <c r="Y255" s="185"/>
      <c r="Z255" s="185"/>
      <c r="AA255" s="185"/>
      <c r="AB255" s="185"/>
      <c r="AC255" s="185"/>
      <c r="AD255" s="185"/>
      <c r="AE255" s="185"/>
      <c r="AF255" s="185"/>
      <c r="AG255" s="185"/>
      <c r="AH255" s="185"/>
      <c r="AI255" s="185"/>
      <c r="AJ255" s="185"/>
      <c r="AK255" s="185"/>
      <c r="AL255" s="185"/>
      <c r="AM255" s="185"/>
      <c r="AN255" s="185"/>
      <c r="AO255" s="185"/>
      <c r="AP255" s="185"/>
      <c r="AQ255" s="185"/>
      <c r="AR255" s="185"/>
      <c r="AS255" s="185"/>
      <c r="AT255" s="185"/>
      <c r="AU255" s="185"/>
      <c r="AV255" s="185"/>
      <c r="AW255" s="185"/>
      <c r="AX255" s="185"/>
      <c r="AY255" s="185"/>
    </row>
    <row r="256" spans="23:51" ht="14" x14ac:dyDescent="0.15">
      <c r="W256" s="185"/>
      <c r="X256" s="185"/>
      <c r="Y256" s="185"/>
      <c r="Z256" s="185"/>
      <c r="AA256" s="185"/>
      <c r="AB256" s="185"/>
      <c r="AC256" s="185"/>
      <c r="AD256" s="185"/>
      <c r="AE256" s="185"/>
      <c r="AF256" s="185"/>
      <c r="AG256" s="185"/>
      <c r="AH256" s="185"/>
      <c r="AI256" s="185"/>
      <c r="AJ256" s="185"/>
      <c r="AK256" s="185"/>
      <c r="AL256" s="185"/>
      <c r="AM256" s="185"/>
      <c r="AN256" s="185"/>
      <c r="AO256" s="185"/>
      <c r="AP256" s="185"/>
      <c r="AQ256" s="185"/>
      <c r="AR256" s="185"/>
      <c r="AS256" s="185"/>
      <c r="AT256" s="185"/>
      <c r="AU256" s="185"/>
      <c r="AV256" s="185"/>
      <c r="AW256" s="185"/>
      <c r="AX256" s="185"/>
      <c r="AY256" s="185"/>
    </row>
    <row r="257" spans="23:51" ht="14" x14ac:dyDescent="0.15">
      <c r="W257" s="185"/>
      <c r="X257" s="185"/>
      <c r="Y257" s="185"/>
      <c r="Z257" s="185"/>
      <c r="AA257" s="185"/>
      <c r="AB257" s="185"/>
      <c r="AC257" s="185"/>
      <c r="AD257" s="185"/>
      <c r="AE257" s="185"/>
      <c r="AF257" s="185"/>
      <c r="AG257" s="185"/>
      <c r="AH257" s="185"/>
      <c r="AI257" s="185"/>
      <c r="AJ257" s="185"/>
      <c r="AK257" s="185"/>
      <c r="AL257" s="185"/>
      <c r="AM257" s="185"/>
      <c r="AN257" s="185"/>
      <c r="AO257" s="185"/>
      <c r="AP257" s="185"/>
      <c r="AQ257" s="185"/>
      <c r="AR257" s="185"/>
      <c r="AS257" s="185"/>
      <c r="AT257" s="185"/>
      <c r="AU257" s="185"/>
      <c r="AV257" s="185"/>
      <c r="AW257" s="185"/>
      <c r="AX257" s="185"/>
      <c r="AY257" s="185"/>
    </row>
    <row r="258" spans="23:51" ht="14" x14ac:dyDescent="0.15">
      <c r="W258" s="185"/>
      <c r="X258" s="185"/>
      <c r="Y258" s="185"/>
      <c r="Z258" s="185"/>
      <c r="AA258" s="185"/>
      <c r="AB258" s="185"/>
      <c r="AC258" s="185"/>
      <c r="AD258" s="185"/>
      <c r="AE258" s="185"/>
      <c r="AF258" s="185"/>
      <c r="AG258" s="185"/>
      <c r="AH258" s="185"/>
      <c r="AI258" s="185"/>
      <c r="AJ258" s="185"/>
      <c r="AK258" s="185"/>
      <c r="AL258" s="185"/>
      <c r="AM258" s="185"/>
      <c r="AN258" s="185"/>
      <c r="AO258" s="185"/>
      <c r="AP258" s="185"/>
      <c r="AQ258" s="185"/>
      <c r="AR258" s="185"/>
      <c r="AS258" s="185"/>
      <c r="AT258" s="185"/>
      <c r="AU258" s="185"/>
      <c r="AV258" s="185"/>
      <c r="AW258" s="185"/>
      <c r="AX258" s="185"/>
      <c r="AY258" s="185"/>
    </row>
    <row r="259" spans="23:51" ht="14" x14ac:dyDescent="0.15">
      <c r="W259" s="185"/>
      <c r="X259" s="185"/>
      <c r="Y259" s="185"/>
      <c r="Z259" s="185"/>
      <c r="AA259" s="185"/>
      <c r="AB259" s="185"/>
      <c r="AC259" s="185"/>
      <c r="AD259" s="185"/>
      <c r="AE259" s="185"/>
      <c r="AF259" s="185"/>
      <c r="AG259" s="185"/>
      <c r="AH259" s="185"/>
      <c r="AI259" s="185"/>
      <c r="AJ259" s="185"/>
      <c r="AK259" s="185"/>
      <c r="AL259" s="185"/>
      <c r="AM259" s="185"/>
      <c r="AN259" s="185"/>
      <c r="AO259" s="185"/>
      <c r="AP259" s="185"/>
      <c r="AQ259" s="185"/>
      <c r="AR259" s="185"/>
      <c r="AS259" s="185"/>
      <c r="AT259" s="185"/>
      <c r="AU259" s="185"/>
      <c r="AV259" s="185"/>
      <c r="AW259" s="185"/>
      <c r="AX259" s="185"/>
      <c r="AY259" s="185"/>
    </row>
    <row r="260" spans="23:51" ht="14" x14ac:dyDescent="0.15">
      <c r="W260" s="185"/>
      <c r="X260" s="185"/>
      <c r="Y260" s="185"/>
      <c r="Z260" s="185"/>
      <c r="AA260" s="185"/>
      <c r="AB260" s="185"/>
      <c r="AC260" s="185"/>
      <c r="AD260" s="185"/>
      <c r="AE260" s="185"/>
      <c r="AF260" s="185"/>
      <c r="AG260" s="185"/>
      <c r="AH260" s="185"/>
      <c r="AI260" s="185"/>
      <c r="AJ260" s="185"/>
      <c r="AK260" s="185"/>
      <c r="AL260" s="185"/>
      <c r="AM260" s="185"/>
      <c r="AN260" s="185"/>
      <c r="AO260" s="185"/>
      <c r="AP260" s="185"/>
      <c r="AQ260" s="185"/>
      <c r="AR260" s="185"/>
      <c r="AS260" s="185"/>
      <c r="AT260" s="185"/>
      <c r="AU260" s="185"/>
      <c r="AV260" s="185"/>
      <c r="AW260" s="185"/>
      <c r="AX260" s="185"/>
      <c r="AY260" s="185"/>
    </row>
    <row r="261" spans="23:51" ht="14" x14ac:dyDescent="0.15">
      <c r="W261" s="185"/>
      <c r="X261" s="185"/>
      <c r="Y261" s="185"/>
      <c r="Z261" s="185"/>
      <c r="AA261" s="185"/>
      <c r="AB261" s="185"/>
      <c r="AC261" s="185"/>
      <c r="AD261" s="185"/>
      <c r="AE261" s="185"/>
      <c r="AF261" s="185"/>
      <c r="AG261" s="185"/>
      <c r="AH261" s="185"/>
      <c r="AI261" s="185"/>
      <c r="AJ261" s="185"/>
      <c r="AK261" s="185"/>
      <c r="AL261" s="185"/>
      <c r="AM261" s="185"/>
      <c r="AN261" s="185"/>
      <c r="AO261" s="185"/>
      <c r="AP261" s="185"/>
      <c r="AQ261" s="185"/>
      <c r="AR261" s="185"/>
      <c r="AS261" s="185"/>
      <c r="AT261" s="185"/>
      <c r="AU261" s="185"/>
      <c r="AV261" s="185"/>
      <c r="AW261" s="185"/>
      <c r="AX261" s="185"/>
      <c r="AY261" s="185"/>
    </row>
    <row r="262" spans="23:51" ht="14" x14ac:dyDescent="0.15">
      <c r="W262" s="185"/>
      <c r="X262" s="185"/>
      <c r="Y262" s="185"/>
      <c r="Z262" s="185"/>
      <c r="AA262" s="185"/>
      <c r="AB262" s="185"/>
      <c r="AC262" s="185"/>
      <c r="AD262" s="185"/>
      <c r="AE262" s="185"/>
      <c r="AF262" s="185"/>
      <c r="AG262" s="185"/>
      <c r="AH262" s="185"/>
      <c r="AI262" s="185"/>
      <c r="AJ262" s="185"/>
      <c r="AK262" s="185"/>
      <c r="AL262" s="185"/>
      <c r="AM262" s="185"/>
      <c r="AN262" s="185"/>
      <c r="AO262" s="185"/>
      <c r="AP262" s="185"/>
      <c r="AQ262" s="185"/>
      <c r="AR262" s="185"/>
      <c r="AS262" s="185"/>
      <c r="AT262" s="185"/>
      <c r="AU262" s="185"/>
      <c r="AV262" s="185"/>
      <c r="AW262" s="185"/>
      <c r="AX262" s="185"/>
      <c r="AY262" s="185"/>
    </row>
    <row r="263" spans="23:51" ht="14" x14ac:dyDescent="0.15">
      <c r="W263" s="185"/>
      <c r="X263" s="185"/>
      <c r="Y263" s="185"/>
      <c r="Z263" s="185"/>
      <c r="AA263" s="185"/>
      <c r="AB263" s="185"/>
      <c r="AC263" s="185"/>
      <c r="AD263" s="185"/>
      <c r="AE263" s="185"/>
      <c r="AF263" s="185"/>
      <c r="AG263" s="185"/>
      <c r="AH263" s="185"/>
      <c r="AI263" s="185"/>
      <c r="AJ263" s="185"/>
      <c r="AK263" s="185"/>
      <c r="AL263" s="185"/>
      <c r="AM263" s="185"/>
      <c r="AN263" s="185"/>
      <c r="AO263" s="185"/>
      <c r="AP263" s="185"/>
      <c r="AQ263" s="185"/>
      <c r="AR263" s="185"/>
      <c r="AS263" s="185"/>
      <c r="AT263" s="185"/>
      <c r="AU263" s="185"/>
      <c r="AV263" s="185"/>
      <c r="AW263" s="185"/>
      <c r="AX263" s="185"/>
      <c r="AY263" s="185"/>
    </row>
    <row r="264" spans="23:51" ht="14" x14ac:dyDescent="0.15">
      <c r="W264" s="185"/>
      <c r="X264" s="185"/>
      <c r="Y264" s="185"/>
      <c r="Z264" s="185"/>
      <c r="AA264" s="185"/>
      <c r="AB264" s="185"/>
      <c r="AC264" s="185"/>
      <c r="AD264" s="185"/>
      <c r="AE264" s="185"/>
      <c r="AF264" s="185"/>
      <c r="AG264" s="185"/>
      <c r="AH264" s="185"/>
      <c r="AI264" s="185"/>
      <c r="AJ264" s="185"/>
      <c r="AK264" s="185"/>
      <c r="AL264" s="185"/>
      <c r="AM264" s="185"/>
      <c r="AN264" s="185"/>
      <c r="AO264" s="185"/>
      <c r="AP264" s="185"/>
      <c r="AQ264" s="185"/>
      <c r="AR264" s="185"/>
      <c r="AS264" s="185"/>
      <c r="AT264" s="185"/>
      <c r="AU264" s="185"/>
      <c r="AV264" s="185"/>
      <c r="AW264" s="185"/>
      <c r="AX264" s="185"/>
      <c r="AY264" s="185"/>
    </row>
    <row r="265" spans="23:51" ht="14" x14ac:dyDescent="0.15">
      <c r="W265" s="185"/>
      <c r="X265" s="185"/>
      <c r="Y265" s="185"/>
      <c r="Z265" s="185"/>
      <c r="AA265" s="185"/>
      <c r="AB265" s="185"/>
      <c r="AC265" s="185"/>
      <c r="AD265" s="185"/>
      <c r="AE265" s="185"/>
      <c r="AF265" s="185"/>
      <c r="AG265" s="185"/>
      <c r="AH265" s="185"/>
      <c r="AI265" s="185"/>
      <c r="AJ265" s="185"/>
      <c r="AK265" s="185"/>
      <c r="AL265" s="185"/>
      <c r="AM265" s="185"/>
      <c r="AN265" s="185"/>
      <c r="AO265" s="185"/>
      <c r="AP265" s="185"/>
      <c r="AQ265" s="185"/>
      <c r="AR265" s="185"/>
      <c r="AS265" s="185"/>
      <c r="AT265" s="185"/>
      <c r="AU265" s="185"/>
      <c r="AV265" s="185"/>
      <c r="AW265" s="185"/>
      <c r="AX265" s="185"/>
      <c r="AY265" s="185"/>
    </row>
    <row r="266" spans="23:51" ht="14" x14ac:dyDescent="0.15">
      <c r="W266" s="185"/>
      <c r="X266" s="185"/>
      <c r="Y266" s="185"/>
      <c r="Z266" s="185"/>
      <c r="AA266" s="185"/>
      <c r="AB266" s="185"/>
      <c r="AC266" s="185"/>
      <c r="AD266" s="185"/>
      <c r="AE266" s="185"/>
      <c r="AF266" s="185"/>
      <c r="AG266" s="185"/>
      <c r="AH266" s="185"/>
      <c r="AI266" s="185"/>
      <c r="AJ266" s="185"/>
      <c r="AK266" s="185"/>
      <c r="AL266" s="185"/>
      <c r="AM266" s="185"/>
      <c r="AN266" s="185"/>
      <c r="AO266" s="185"/>
      <c r="AP266" s="185"/>
      <c r="AQ266" s="185"/>
      <c r="AR266" s="185"/>
      <c r="AS266" s="185"/>
      <c r="AT266" s="185"/>
      <c r="AU266" s="185"/>
      <c r="AV266" s="185"/>
      <c r="AW266" s="185"/>
      <c r="AX266" s="185"/>
      <c r="AY266" s="185"/>
    </row>
    <row r="267" spans="23:51" ht="14" x14ac:dyDescent="0.15">
      <c r="W267" s="185"/>
      <c r="X267" s="185"/>
      <c r="Y267" s="185"/>
      <c r="Z267" s="185"/>
      <c r="AA267" s="185"/>
      <c r="AB267" s="185"/>
      <c r="AC267" s="185"/>
      <c r="AD267" s="185"/>
      <c r="AE267" s="185"/>
      <c r="AF267" s="185"/>
      <c r="AG267" s="185"/>
      <c r="AH267" s="185"/>
      <c r="AI267" s="185"/>
      <c r="AJ267" s="185"/>
      <c r="AK267" s="185"/>
      <c r="AL267" s="185"/>
      <c r="AM267" s="185"/>
      <c r="AN267" s="185"/>
      <c r="AO267" s="185"/>
      <c r="AP267" s="185"/>
      <c r="AQ267" s="185"/>
      <c r="AR267" s="185"/>
      <c r="AS267" s="185"/>
      <c r="AT267" s="185"/>
      <c r="AU267" s="185"/>
      <c r="AV267" s="185"/>
      <c r="AW267" s="185"/>
      <c r="AX267" s="185"/>
      <c r="AY267" s="185"/>
    </row>
    <row r="268" spans="23:51" ht="14" x14ac:dyDescent="0.15">
      <c r="W268" s="185"/>
      <c r="X268" s="185"/>
      <c r="Y268" s="185"/>
      <c r="Z268" s="185"/>
      <c r="AA268" s="185"/>
      <c r="AB268" s="185"/>
      <c r="AC268" s="185"/>
      <c r="AD268" s="185"/>
      <c r="AE268" s="185"/>
      <c r="AF268" s="185"/>
      <c r="AG268" s="185"/>
      <c r="AH268" s="185"/>
      <c r="AI268" s="185"/>
      <c r="AJ268" s="185"/>
      <c r="AK268" s="185"/>
      <c r="AL268" s="185"/>
      <c r="AM268" s="185"/>
      <c r="AN268" s="185"/>
      <c r="AO268" s="185"/>
      <c r="AP268" s="185"/>
      <c r="AQ268" s="185"/>
      <c r="AR268" s="185"/>
      <c r="AS268" s="185"/>
      <c r="AT268" s="185"/>
      <c r="AU268" s="185"/>
      <c r="AV268" s="185"/>
      <c r="AW268" s="185"/>
      <c r="AX268" s="185"/>
      <c r="AY268" s="185"/>
    </row>
    <row r="269" spans="23:51" ht="14" x14ac:dyDescent="0.15">
      <c r="W269" s="185"/>
      <c r="X269" s="185"/>
      <c r="Y269" s="185"/>
      <c r="Z269" s="185"/>
      <c r="AA269" s="185"/>
      <c r="AB269" s="185"/>
      <c r="AC269" s="185"/>
      <c r="AD269" s="185"/>
      <c r="AE269" s="185"/>
      <c r="AF269" s="185"/>
      <c r="AG269" s="185"/>
      <c r="AH269" s="185"/>
      <c r="AI269" s="185"/>
      <c r="AJ269" s="185"/>
      <c r="AK269" s="185"/>
      <c r="AL269" s="185"/>
      <c r="AM269" s="185"/>
      <c r="AN269" s="185"/>
      <c r="AO269" s="185"/>
      <c r="AP269" s="185"/>
      <c r="AQ269" s="185"/>
      <c r="AR269" s="185"/>
      <c r="AS269" s="185"/>
      <c r="AT269" s="185"/>
      <c r="AU269" s="185"/>
      <c r="AV269" s="185"/>
      <c r="AW269" s="185"/>
      <c r="AX269" s="185"/>
      <c r="AY269" s="185"/>
    </row>
    <row r="270" spans="23:51" ht="14" x14ac:dyDescent="0.15">
      <c r="W270" s="185"/>
      <c r="X270" s="185"/>
      <c r="Y270" s="185"/>
      <c r="Z270" s="185"/>
      <c r="AA270" s="185"/>
      <c r="AB270" s="185"/>
      <c r="AC270" s="185"/>
      <c r="AD270" s="185"/>
      <c r="AE270" s="185"/>
      <c r="AF270" s="185"/>
      <c r="AG270" s="185"/>
      <c r="AH270" s="185"/>
      <c r="AI270" s="185"/>
      <c r="AJ270" s="185"/>
      <c r="AK270" s="185"/>
      <c r="AL270" s="185"/>
      <c r="AM270" s="185"/>
      <c r="AN270" s="185"/>
      <c r="AO270" s="185"/>
      <c r="AP270" s="185"/>
      <c r="AQ270" s="185"/>
      <c r="AR270" s="185"/>
      <c r="AS270" s="185"/>
      <c r="AT270" s="185"/>
      <c r="AU270" s="185"/>
      <c r="AV270" s="185"/>
      <c r="AW270" s="185"/>
      <c r="AX270" s="185"/>
      <c r="AY270" s="185"/>
    </row>
    <row r="271" spans="23:51" ht="14" x14ac:dyDescent="0.15">
      <c r="W271" s="185"/>
      <c r="X271" s="185"/>
      <c r="Y271" s="185"/>
      <c r="Z271" s="185"/>
      <c r="AA271" s="185"/>
      <c r="AB271" s="185"/>
      <c r="AC271" s="185"/>
      <c r="AD271" s="185"/>
      <c r="AE271" s="185"/>
      <c r="AF271" s="185"/>
      <c r="AG271" s="185"/>
      <c r="AH271" s="185"/>
      <c r="AI271" s="185"/>
      <c r="AJ271" s="185"/>
      <c r="AK271" s="185"/>
      <c r="AL271" s="185"/>
      <c r="AM271" s="185"/>
      <c r="AN271" s="185"/>
      <c r="AO271" s="185"/>
      <c r="AP271" s="185"/>
      <c r="AQ271" s="185"/>
      <c r="AR271" s="185"/>
      <c r="AS271" s="185"/>
      <c r="AT271" s="185"/>
      <c r="AU271" s="185"/>
      <c r="AV271" s="185"/>
      <c r="AW271" s="185"/>
      <c r="AX271" s="185"/>
      <c r="AY271" s="185"/>
    </row>
    <row r="272" spans="23:51" ht="14" x14ac:dyDescent="0.15">
      <c r="W272" s="185"/>
      <c r="X272" s="185"/>
      <c r="Y272" s="185"/>
      <c r="Z272" s="185"/>
      <c r="AA272" s="185"/>
      <c r="AB272" s="185"/>
      <c r="AC272" s="185"/>
      <c r="AD272" s="185"/>
      <c r="AE272" s="185"/>
      <c r="AF272" s="185"/>
      <c r="AG272" s="185"/>
      <c r="AH272" s="185"/>
      <c r="AI272" s="185"/>
      <c r="AJ272" s="185"/>
      <c r="AK272" s="185"/>
      <c r="AL272" s="185"/>
      <c r="AM272" s="185"/>
      <c r="AN272" s="185"/>
      <c r="AO272" s="185"/>
      <c r="AP272" s="185"/>
      <c r="AQ272" s="185"/>
      <c r="AR272" s="185"/>
      <c r="AS272" s="185"/>
      <c r="AT272" s="185"/>
      <c r="AU272" s="185"/>
      <c r="AV272" s="185"/>
      <c r="AW272" s="185"/>
      <c r="AX272" s="185"/>
      <c r="AY272" s="185"/>
    </row>
    <row r="273" spans="23:51" ht="14" x14ac:dyDescent="0.15">
      <c r="W273" s="185"/>
      <c r="X273" s="185"/>
      <c r="Y273" s="185"/>
      <c r="Z273" s="185"/>
      <c r="AA273" s="185"/>
      <c r="AB273" s="185"/>
      <c r="AC273" s="185"/>
      <c r="AD273" s="185"/>
      <c r="AE273" s="185"/>
      <c r="AF273" s="185"/>
      <c r="AG273" s="185"/>
      <c r="AH273" s="185"/>
      <c r="AI273" s="185"/>
      <c r="AJ273" s="185"/>
      <c r="AK273" s="185"/>
      <c r="AL273" s="185"/>
      <c r="AM273" s="185"/>
      <c r="AN273" s="185"/>
      <c r="AO273" s="185"/>
      <c r="AP273" s="185"/>
      <c r="AQ273" s="185"/>
      <c r="AR273" s="185"/>
      <c r="AS273" s="185"/>
      <c r="AT273" s="185"/>
      <c r="AU273" s="185"/>
      <c r="AV273" s="185"/>
      <c r="AW273" s="185"/>
      <c r="AX273" s="185"/>
      <c r="AY273" s="185"/>
    </row>
    <row r="274" spans="23:51" ht="14" x14ac:dyDescent="0.15">
      <c r="W274" s="185"/>
      <c r="X274" s="185"/>
      <c r="Y274" s="185"/>
      <c r="Z274" s="185"/>
      <c r="AA274" s="185"/>
      <c r="AB274" s="185"/>
      <c r="AC274" s="185"/>
      <c r="AD274" s="185"/>
      <c r="AE274" s="185"/>
      <c r="AF274" s="185"/>
      <c r="AG274" s="185"/>
      <c r="AH274" s="185"/>
      <c r="AI274" s="185"/>
      <c r="AJ274" s="185"/>
      <c r="AK274" s="185"/>
      <c r="AL274" s="185"/>
      <c r="AM274" s="185"/>
      <c r="AN274" s="185"/>
      <c r="AO274" s="185"/>
      <c r="AP274" s="185"/>
      <c r="AQ274" s="185"/>
      <c r="AR274" s="185"/>
      <c r="AS274" s="185"/>
      <c r="AT274" s="185"/>
      <c r="AU274" s="185"/>
      <c r="AV274" s="185"/>
      <c r="AW274" s="185"/>
      <c r="AX274" s="185"/>
      <c r="AY274" s="185"/>
    </row>
    <row r="275" spans="23:51" ht="14" x14ac:dyDescent="0.15">
      <c r="W275" s="185"/>
      <c r="X275" s="185"/>
      <c r="Y275" s="185"/>
      <c r="Z275" s="185"/>
      <c r="AA275" s="185"/>
      <c r="AB275" s="185"/>
      <c r="AC275" s="185"/>
      <c r="AD275" s="185"/>
      <c r="AE275" s="185"/>
      <c r="AF275" s="185"/>
      <c r="AG275" s="185"/>
      <c r="AH275" s="185"/>
      <c r="AI275" s="185"/>
      <c r="AJ275" s="185"/>
      <c r="AK275" s="185"/>
      <c r="AL275" s="185"/>
      <c r="AM275" s="185"/>
      <c r="AN275" s="185"/>
      <c r="AO275" s="185"/>
      <c r="AP275" s="185"/>
      <c r="AQ275" s="185"/>
      <c r="AR275" s="185"/>
      <c r="AS275" s="185"/>
      <c r="AT275" s="185"/>
      <c r="AU275" s="185"/>
      <c r="AV275" s="185"/>
      <c r="AW275" s="185"/>
      <c r="AX275" s="185"/>
      <c r="AY275" s="185"/>
    </row>
    <row r="276" spans="23:51" ht="14" x14ac:dyDescent="0.15">
      <c r="W276" s="185"/>
      <c r="X276" s="185"/>
      <c r="Y276" s="185"/>
      <c r="Z276" s="185"/>
      <c r="AA276" s="185"/>
      <c r="AB276" s="185"/>
      <c r="AC276" s="185"/>
      <c r="AD276" s="185"/>
      <c r="AE276" s="185"/>
      <c r="AF276" s="185"/>
      <c r="AG276" s="185"/>
      <c r="AH276" s="185"/>
      <c r="AI276" s="185"/>
      <c r="AJ276" s="185"/>
      <c r="AK276" s="185"/>
      <c r="AL276" s="185"/>
      <c r="AM276" s="185"/>
      <c r="AN276" s="185"/>
      <c r="AO276" s="185"/>
      <c r="AP276" s="185"/>
      <c r="AQ276" s="185"/>
      <c r="AR276" s="185"/>
      <c r="AS276" s="185"/>
      <c r="AT276" s="185"/>
      <c r="AU276" s="185"/>
      <c r="AV276" s="185"/>
      <c r="AW276" s="185"/>
      <c r="AX276" s="185"/>
      <c r="AY276" s="185"/>
    </row>
    <row r="277" spans="23:51" ht="14" x14ac:dyDescent="0.15">
      <c r="W277" s="185"/>
      <c r="X277" s="185"/>
      <c r="Y277" s="185"/>
      <c r="Z277" s="185"/>
      <c r="AA277" s="185"/>
      <c r="AB277" s="185"/>
      <c r="AC277" s="185"/>
      <c r="AD277" s="185"/>
      <c r="AE277" s="185"/>
      <c r="AF277" s="185"/>
      <c r="AG277" s="185"/>
      <c r="AH277" s="185"/>
      <c r="AI277" s="185"/>
      <c r="AJ277" s="185"/>
      <c r="AK277" s="185"/>
      <c r="AL277" s="185"/>
      <c r="AM277" s="185"/>
      <c r="AN277" s="185"/>
      <c r="AO277" s="185"/>
      <c r="AP277" s="185"/>
      <c r="AQ277" s="185"/>
      <c r="AR277" s="185"/>
      <c r="AS277" s="185"/>
      <c r="AT277" s="185"/>
      <c r="AU277" s="185"/>
      <c r="AV277" s="185"/>
      <c r="AW277" s="185"/>
      <c r="AX277" s="185"/>
      <c r="AY277" s="185"/>
    </row>
    <row r="278" spans="23:51" ht="14" x14ac:dyDescent="0.15">
      <c r="W278" s="185"/>
      <c r="X278" s="185"/>
      <c r="Y278" s="185"/>
      <c r="Z278" s="185"/>
      <c r="AA278" s="185"/>
      <c r="AB278" s="185"/>
      <c r="AC278" s="185"/>
      <c r="AD278" s="185"/>
      <c r="AE278" s="185"/>
      <c r="AF278" s="185"/>
      <c r="AG278" s="185"/>
      <c r="AH278" s="185"/>
      <c r="AI278" s="185"/>
      <c r="AJ278" s="185"/>
      <c r="AK278" s="185"/>
      <c r="AL278" s="185"/>
      <c r="AM278" s="185"/>
      <c r="AN278" s="185"/>
      <c r="AO278" s="185"/>
      <c r="AP278" s="185"/>
      <c r="AQ278" s="185"/>
      <c r="AR278" s="185"/>
      <c r="AS278" s="185"/>
      <c r="AT278" s="185"/>
      <c r="AU278" s="185"/>
      <c r="AV278" s="185"/>
      <c r="AW278" s="185"/>
      <c r="AX278" s="185"/>
      <c r="AY278" s="185"/>
    </row>
    <row r="279" spans="23:51" ht="14" x14ac:dyDescent="0.15">
      <c r="W279" s="185"/>
      <c r="X279" s="185"/>
      <c r="Y279" s="185"/>
      <c r="Z279" s="185"/>
      <c r="AA279" s="185"/>
      <c r="AB279" s="185"/>
      <c r="AC279" s="185"/>
      <c r="AD279" s="185"/>
      <c r="AE279" s="185"/>
      <c r="AF279" s="185"/>
      <c r="AG279" s="185"/>
      <c r="AH279" s="185"/>
      <c r="AI279" s="185"/>
      <c r="AJ279" s="185"/>
      <c r="AK279" s="185"/>
      <c r="AL279" s="185"/>
      <c r="AM279" s="185"/>
      <c r="AN279" s="185"/>
      <c r="AO279" s="185"/>
      <c r="AP279" s="185"/>
      <c r="AQ279" s="185"/>
      <c r="AR279" s="185"/>
      <c r="AS279" s="185"/>
      <c r="AT279" s="185"/>
      <c r="AU279" s="185"/>
      <c r="AV279" s="185"/>
      <c r="AW279" s="185"/>
      <c r="AX279" s="185"/>
      <c r="AY279" s="185"/>
    </row>
    <row r="280" spans="23:51" ht="14" x14ac:dyDescent="0.15">
      <c r="W280" s="185"/>
      <c r="X280" s="185"/>
      <c r="Y280" s="185"/>
      <c r="Z280" s="185"/>
      <c r="AA280" s="185"/>
      <c r="AB280" s="185"/>
      <c r="AC280" s="185"/>
      <c r="AD280" s="185"/>
      <c r="AE280" s="185"/>
      <c r="AF280" s="185"/>
      <c r="AG280" s="185"/>
      <c r="AH280" s="185"/>
      <c r="AI280" s="185"/>
      <c r="AJ280" s="185"/>
      <c r="AK280" s="185"/>
      <c r="AL280" s="185"/>
      <c r="AM280" s="185"/>
      <c r="AN280" s="185"/>
      <c r="AO280" s="185"/>
      <c r="AP280" s="185"/>
      <c r="AQ280" s="185"/>
      <c r="AR280" s="185"/>
      <c r="AS280" s="185"/>
      <c r="AT280" s="185"/>
      <c r="AU280" s="185"/>
      <c r="AV280" s="185"/>
      <c r="AW280" s="185"/>
      <c r="AX280" s="185"/>
      <c r="AY280" s="185"/>
    </row>
    <row r="281" spans="23:51" ht="14" x14ac:dyDescent="0.15">
      <c r="W281" s="185"/>
      <c r="X281" s="185"/>
      <c r="Y281" s="185"/>
      <c r="Z281" s="185"/>
      <c r="AA281" s="185"/>
      <c r="AB281" s="185"/>
      <c r="AC281" s="185"/>
      <c r="AD281" s="185"/>
      <c r="AE281" s="185"/>
      <c r="AF281" s="185"/>
      <c r="AG281" s="185"/>
      <c r="AH281" s="185"/>
      <c r="AI281" s="185"/>
      <c r="AJ281" s="185"/>
      <c r="AK281" s="185"/>
      <c r="AL281" s="185"/>
      <c r="AM281" s="185"/>
      <c r="AN281" s="185"/>
      <c r="AO281" s="185"/>
      <c r="AP281" s="185"/>
      <c r="AQ281" s="185"/>
      <c r="AR281" s="185"/>
      <c r="AS281" s="185"/>
      <c r="AT281" s="185"/>
      <c r="AU281" s="185"/>
      <c r="AV281" s="185"/>
      <c r="AW281" s="185"/>
      <c r="AX281" s="185"/>
      <c r="AY281" s="185"/>
    </row>
    <row r="282" spans="23:51" ht="14" x14ac:dyDescent="0.15">
      <c r="W282" s="185"/>
      <c r="X282" s="185"/>
      <c r="Y282" s="185"/>
      <c r="Z282" s="185"/>
      <c r="AA282" s="185"/>
      <c r="AB282" s="185"/>
      <c r="AC282" s="185"/>
      <c r="AD282" s="185"/>
      <c r="AE282" s="185"/>
      <c r="AF282" s="185"/>
      <c r="AG282" s="185"/>
      <c r="AH282" s="185"/>
      <c r="AI282" s="185"/>
      <c r="AJ282" s="185"/>
      <c r="AK282" s="185"/>
      <c r="AL282" s="185"/>
      <c r="AM282" s="185"/>
      <c r="AN282" s="185"/>
      <c r="AO282" s="185"/>
      <c r="AP282" s="185"/>
      <c r="AQ282" s="185"/>
      <c r="AR282" s="185"/>
      <c r="AS282" s="185"/>
      <c r="AT282" s="185"/>
      <c r="AU282" s="185"/>
      <c r="AV282" s="185"/>
      <c r="AW282" s="185"/>
      <c r="AX282" s="185"/>
      <c r="AY282" s="185"/>
    </row>
    <row r="283" spans="23:51" ht="14" x14ac:dyDescent="0.15">
      <c r="W283" s="185"/>
      <c r="X283" s="185"/>
      <c r="Y283" s="185"/>
      <c r="Z283" s="185"/>
      <c r="AA283" s="185"/>
      <c r="AB283" s="185"/>
      <c r="AC283" s="185"/>
      <c r="AD283" s="185"/>
      <c r="AE283" s="185"/>
      <c r="AF283" s="185"/>
      <c r="AG283" s="185"/>
      <c r="AH283" s="185"/>
      <c r="AI283" s="185"/>
      <c r="AJ283" s="185"/>
      <c r="AK283" s="185"/>
      <c r="AL283" s="185"/>
      <c r="AM283" s="185"/>
      <c r="AN283" s="185"/>
      <c r="AO283" s="185"/>
      <c r="AP283" s="185"/>
      <c r="AQ283" s="185"/>
      <c r="AR283" s="185"/>
      <c r="AS283" s="185"/>
      <c r="AT283" s="185"/>
      <c r="AU283" s="185"/>
      <c r="AV283" s="185"/>
      <c r="AW283" s="185"/>
      <c r="AX283" s="185"/>
      <c r="AY283" s="185"/>
    </row>
    <row r="284" spans="23:51" ht="14" x14ac:dyDescent="0.15">
      <c r="W284" s="185"/>
      <c r="X284" s="185"/>
      <c r="Y284" s="185"/>
      <c r="Z284" s="185"/>
      <c r="AA284" s="185"/>
      <c r="AB284" s="185"/>
      <c r="AC284" s="185"/>
      <c r="AD284" s="185"/>
      <c r="AE284" s="185"/>
      <c r="AF284" s="185"/>
      <c r="AG284" s="185"/>
      <c r="AH284" s="185"/>
      <c r="AI284" s="185"/>
      <c r="AJ284" s="185"/>
      <c r="AK284" s="185"/>
      <c r="AL284" s="185"/>
      <c r="AM284" s="185"/>
      <c r="AN284" s="185"/>
      <c r="AO284" s="185"/>
      <c r="AP284" s="185"/>
      <c r="AQ284" s="185"/>
      <c r="AR284" s="185"/>
      <c r="AS284" s="185"/>
      <c r="AT284" s="185"/>
      <c r="AU284" s="185"/>
      <c r="AV284" s="185"/>
      <c r="AW284" s="185"/>
      <c r="AX284" s="185"/>
      <c r="AY284" s="185"/>
    </row>
    <row r="285" spans="23:51" ht="14" x14ac:dyDescent="0.15">
      <c r="W285" s="185"/>
      <c r="X285" s="185"/>
      <c r="Y285" s="185"/>
      <c r="Z285" s="185"/>
      <c r="AA285" s="185"/>
      <c r="AB285" s="185"/>
      <c r="AC285" s="185"/>
      <c r="AD285" s="185"/>
      <c r="AE285" s="185"/>
      <c r="AF285" s="185"/>
      <c r="AG285" s="185"/>
      <c r="AH285" s="185"/>
      <c r="AI285" s="185"/>
      <c r="AJ285" s="185"/>
      <c r="AK285" s="185"/>
      <c r="AL285" s="185"/>
      <c r="AM285" s="185"/>
      <c r="AN285" s="185"/>
      <c r="AO285" s="185"/>
      <c r="AP285" s="185"/>
      <c r="AQ285" s="185"/>
      <c r="AR285" s="185"/>
      <c r="AS285" s="185"/>
      <c r="AT285" s="185"/>
      <c r="AU285" s="185"/>
      <c r="AV285" s="185"/>
      <c r="AW285" s="185"/>
      <c r="AX285" s="185"/>
      <c r="AY285" s="185"/>
    </row>
    <row r="286" spans="23:51" ht="14" x14ac:dyDescent="0.15">
      <c r="W286" s="185"/>
      <c r="X286" s="185"/>
      <c r="Y286" s="185"/>
      <c r="Z286" s="185"/>
      <c r="AA286" s="185"/>
      <c r="AB286" s="185"/>
      <c r="AC286" s="185"/>
      <c r="AD286" s="185"/>
      <c r="AE286" s="185"/>
      <c r="AF286" s="185"/>
      <c r="AG286" s="185"/>
      <c r="AH286" s="185"/>
      <c r="AI286" s="185"/>
      <c r="AJ286" s="185"/>
      <c r="AK286" s="185"/>
      <c r="AL286" s="185"/>
      <c r="AM286" s="185"/>
      <c r="AN286" s="185"/>
      <c r="AO286" s="185"/>
      <c r="AP286" s="185"/>
      <c r="AQ286" s="185"/>
      <c r="AR286" s="185"/>
      <c r="AS286" s="185"/>
      <c r="AT286" s="185"/>
      <c r="AU286" s="185"/>
      <c r="AV286" s="185"/>
      <c r="AW286" s="185"/>
      <c r="AX286" s="185"/>
      <c r="AY286" s="185"/>
    </row>
    <row r="287" spans="23:51" ht="14" x14ac:dyDescent="0.15">
      <c r="W287" s="185"/>
      <c r="X287" s="185"/>
      <c r="Y287" s="185"/>
      <c r="Z287" s="185"/>
      <c r="AA287" s="185"/>
      <c r="AB287" s="185"/>
      <c r="AC287" s="185"/>
      <c r="AD287" s="185"/>
      <c r="AE287" s="185"/>
      <c r="AF287" s="185"/>
      <c r="AG287" s="185"/>
      <c r="AH287" s="185"/>
      <c r="AI287" s="185"/>
      <c r="AJ287" s="185"/>
      <c r="AK287" s="185"/>
      <c r="AL287" s="185"/>
      <c r="AM287" s="185"/>
      <c r="AN287" s="185"/>
      <c r="AO287" s="185"/>
      <c r="AP287" s="185"/>
      <c r="AQ287" s="185"/>
      <c r="AR287" s="185"/>
      <c r="AS287" s="185"/>
      <c r="AT287" s="185"/>
      <c r="AU287" s="185"/>
      <c r="AV287" s="185"/>
      <c r="AW287" s="185"/>
      <c r="AX287" s="185"/>
      <c r="AY287" s="185"/>
    </row>
    <row r="288" spans="23:51" ht="14" x14ac:dyDescent="0.15">
      <c r="W288" s="185"/>
      <c r="X288" s="185"/>
      <c r="Y288" s="185"/>
      <c r="Z288" s="185"/>
      <c r="AA288" s="185"/>
      <c r="AB288" s="185"/>
      <c r="AC288" s="185"/>
      <c r="AD288" s="185"/>
      <c r="AE288" s="185"/>
      <c r="AF288" s="185"/>
      <c r="AG288" s="185"/>
      <c r="AH288" s="185"/>
      <c r="AI288" s="185"/>
      <c r="AJ288" s="185"/>
      <c r="AK288" s="185"/>
      <c r="AL288" s="185"/>
      <c r="AM288" s="185"/>
      <c r="AN288" s="185"/>
      <c r="AO288" s="185"/>
      <c r="AP288" s="185"/>
      <c r="AQ288" s="185"/>
      <c r="AR288" s="185"/>
      <c r="AS288" s="185"/>
      <c r="AT288" s="185"/>
      <c r="AU288" s="185"/>
      <c r="AV288" s="185"/>
      <c r="AW288" s="185"/>
      <c r="AX288" s="185"/>
      <c r="AY288" s="185"/>
    </row>
    <row r="289" spans="23:51" ht="14" x14ac:dyDescent="0.15">
      <c r="W289" s="185"/>
      <c r="X289" s="185"/>
      <c r="Y289" s="185"/>
      <c r="Z289" s="185"/>
      <c r="AA289" s="185"/>
      <c r="AB289" s="185"/>
      <c r="AC289" s="185"/>
      <c r="AD289" s="185"/>
      <c r="AE289" s="185"/>
      <c r="AF289" s="185"/>
      <c r="AG289" s="185"/>
      <c r="AH289" s="185"/>
      <c r="AI289" s="185"/>
      <c r="AJ289" s="185"/>
      <c r="AK289" s="185"/>
      <c r="AL289" s="185"/>
      <c r="AM289" s="185"/>
      <c r="AN289" s="185"/>
      <c r="AO289" s="185"/>
      <c r="AP289" s="185"/>
      <c r="AQ289" s="185"/>
      <c r="AR289" s="185"/>
      <c r="AS289" s="185"/>
      <c r="AT289" s="185"/>
      <c r="AU289" s="185"/>
      <c r="AV289" s="185"/>
      <c r="AW289" s="185"/>
      <c r="AX289" s="185"/>
      <c r="AY289" s="185"/>
    </row>
    <row r="290" spans="23:51" ht="14" x14ac:dyDescent="0.15">
      <c r="W290" s="185"/>
      <c r="X290" s="185"/>
      <c r="Y290" s="185"/>
      <c r="Z290" s="185"/>
      <c r="AA290" s="185"/>
      <c r="AB290" s="185"/>
      <c r="AC290" s="185"/>
      <c r="AD290" s="185"/>
      <c r="AE290" s="185"/>
      <c r="AF290" s="185"/>
      <c r="AG290" s="185"/>
      <c r="AH290" s="185"/>
      <c r="AI290" s="185"/>
      <c r="AJ290" s="185"/>
      <c r="AK290" s="185"/>
      <c r="AL290" s="185"/>
      <c r="AM290" s="185"/>
      <c r="AN290" s="185"/>
      <c r="AO290" s="185"/>
      <c r="AP290" s="185"/>
      <c r="AQ290" s="185"/>
      <c r="AR290" s="185"/>
      <c r="AS290" s="185"/>
      <c r="AT290" s="185"/>
      <c r="AU290" s="185"/>
      <c r="AV290" s="185"/>
      <c r="AW290" s="185"/>
      <c r="AX290" s="185"/>
      <c r="AY290" s="185"/>
    </row>
    <row r="291" spans="23:51" ht="14" x14ac:dyDescent="0.15">
      <c r="W291" s="185"/>
      <c r="X291" s="185"/>
      <c r="Y291" s="185"/>
      <c r="Z291" s="185"/>
      <c r="AA291" s="185"/>
      <c r="AB291" s="185"/>
      <c r="AC291" s="185"/>
      <c r="AD291" s="185"/>
      <c r="AE291" s="185"/>
      <c r="AF291" s="185"/>
      <c r="AG291" s="185"/>
      <c r="AH291" s="185"/>
      <c r="AI291" s="185"/>
      <c r="AJ291" s="185"/>
      <c r="AK291" s="185"/>
      <c r="AL291" s="185"/>
      <c r="AM291" s="185"/>
      <c r="AN291" s="185"/>
      <c r="AO291" s="185"/>
      <c r="AP291" s="185"/>
      <c r="AQ291" s="185"/>
      <c r="AR291" s="185"/>
      <c r="AS291" s="185"/>
      <c r="AT291" s="185"/>
      <c r="AU291" s="185"/>
      <c r="AV291" s="185"/>
      <c r="AW291" s="185"/>
      <c r="AX291" s="185"/>
      <c r="AY291" s="185"/>
    </row>
    <row r="292" spans="23:51" ht="14" x14ac:dyDescent="0.15">
      <c r="W292" s="185"/>
      <c r="X292" s="185"/>
      <c r="Y292" s="185"/>
      <c r="Z292" s="185"/>
      <c r="AA292" s="185"/>
      <c r="AB292" s="185"/>
      <c r="AC292" s="185"/>
      <c r="AD292" s="185"/>
      <c r="AE292" s="185"/>
      <c r="AF292" s="185"/>
      <c r="AG292" s="185"/>
      <c r="AH292" s="185"/>
      <c r="AI292" s="185"/>
      <c r="AJ292" s="185"/>
      <c r="AK292" s="185"/>
      <c r="AL292" s="185"/>
      <c r="AM292" s="185"/>
      <c r="AN292" s="185"/>
      <c r="AO292" s="185"/>
      <c r="AP292" s="185"/>
      <c r="AQ292" s="185"/>
      <c r="AR292" s="185"/>
      <c r="AS292" s="185"/>
      <c r="AT292" s="185"/>
      <c r="AU292" s="185"/>
      <c r="AV292" s="185"/>
      <c r="AW292" s="185"/>
      <c r="AX292" s="185"/>
      <c r="AY292" s="185"/>
    </row>
    <row r="293" spans="23:51" ht="14" x14ac:dyDescent="0.15">
      <c r="W293" s="185"/>
      <c r="X293" s="185"/>
      <c r="Y293" s="185"/>
      <c r="Z293" s="185"/>
      <c r="AA293" s="185"/>
      <c r="AB293" s="185"/>
      <c r="AC293" s="185"/>
      <c r="AD293" s="185"/>
      <c r="AE293" s="185"/>
      <c r="AF293" s="185"/>
      <c r="AG293" s="185"/>
      <c r="AH293" s="185"/>
      <c r="AI293" s="185"/>
      <c r="AJ293" s="185"/>
      <c r="AK293" s="185"/>
      <c r="AL293" s="185"/>
      <c r="AM293" s="185"/>
      <c r="AN293" s="185"/>
      <c r="AO293" s="185"/>
      <c r="AP293" s="185"/>
      <c r="AQ293" s="185"/>
      <c r="AR293" s="185"/>
      <c r="AS293" s="185"/>
      <c r="AT293" s="185"/>
      <c r="AU293" s="185"/>
      <c r="AV293" s="185"/>
      <c r="AW293" s="185"/>
      <c r="AX293" s="185"/>
      <c r="AY293" s="185"/>
    </row>
    <row r="294" spans="23:51" ht="14" x14ac:dyDescent="0.15">
      <c r="W294" s="185"/>
      <c r="X294" s="185"/>
      <c r="Y294" s="185"/>
      <c r="Z294" s="185"/>
      <c r="AA294" s="185"/>
      <c r="AB294" s="185"/>
      <c r="AC294" s="185"/>
      <c r="AD294" s="185"/>
      <c r="AE294" s="185"/>
      <c r="AF294" s="185"/>
      <c r="AG294" s="185"/>
      <c r="AH294" s="185"/>
      <c r="AI294" s="185"/>
      <c r="AJ294" s="185"/>
      <c r="AK294" s="185"/>
      <c r="AL294" s="185"/>
      <c r="AM294" s="185"/>
      <c r="AN294" s="185"/>
      <c r="AO294" s="185"/>
      <c r="AP294" s="185"/>
      <c r="AQ294" s="185"/>
      <c r="AR294" s="185"/>
      <c r="AS294" s="185"/>
      <c r="AT294" s="185"/>
      <c r="AU294" s="185"/>
      <c r="AV294" s="185"/>
      <c r="AW294" s="185"/>
      <c r="AX294" s="185"/>
      <c r="AY294" s="185"/>
    </row>
    <row r="295" spans="23:51" ht="14" x14ac:dyDescent="0.15">
      <c r="W295" s="185"/>
      <c r="X295" s="185"/>
      <c r="Y295" s="185"/>
      <c r="Z295" s="185"/>
      <c r="AA295" s="185"/>
      <c r="AB295" s="185"/>
      <c r="AC295" s="185"/>
      <c r="AD295" s="185"/>
      <c r="AE295" s="185"/>
      <c r="AF295" s="185"/>
      <c r="AG295" s="185"/>
      <c r="AH295" s="185"/>
      <c r="AI295" s="185"/>
      <c r="AJ295" s="185"/>
      <c r="AK295" s="185"/>
      <c r="AL295" s="185"/>
      <c r="AM295" s="185"/>
      <c r="AN295" s="185"/>
      <c r="AO295" s="185"/>
      <c r="AP295" s="185"/>
      <c r="AQ295" s="185"/>
      <c r="AR295" s="185"/>
      <c r="AS295" s="185"/>
      <c r="AT295" s="185"/>
      <c r="AU295" s="185"/>
      <c r="AV295" s="185"/>
      <c r="AW295" s="185"/>
      <c r="AX295" s="185"/>
      <c r="AY295" s="185"/>
    </row>
    <row r="296" spans="23:51" ht="14" x14ac:dyDescent="0.15">
      <c r="W296" s="185"/>
      <c r="X296" s="185"/>
      <c r="Y296" s="185"/>
      <c r="Z296" s="185"/>
      <c r="AA296" s="185"/>
      <c r="AB296" s="185"/>
      <c r="AC296" s="185"/>
      <c r="AD296" s="185"/>
      <c r="AE296" s="185"/>
      <c r="AF296" s="185"/>
      <c r="AG296" s="185"/>
      <c r="AH296" s="185"/>
      <c r="AI296" s="185"/>
      <c r="AJ296" s="185"/>
      <c r="AK296" s="185"/>
      <c r="AL296" s="185"/>
      <c r="AM296" s="185"/>
      <c r="AN296" s="185"/>
      <c r="AO296" s="185"/>
      <c r="AP296" s="185"/>
      <c r="AQ296" s="185"/>
      <c r="AR296" s="185"/>
      <c r="AS296" s="185"/>
      <c r="AT296" s="185"/>
      <c r="AU296" s="185"/>
      <c r="AV296" s="185"/>
      <c r="AW296" s="185"/>
      <c r="AX296" s="185"/>
      <c r="AY296" s="185"/>
    </row>
    <row r="297" spans="23:51" ht="14" x14ac:dyDescent="0.15">
      <c r="W297" s="185"/>
      <c r="X297" s="185"/>
      <c r="Y297" s="185"/>
      <c r="Z297" s="185"/>
      <c r="AA297" s="185"/>
      <c r="AB297" s="185"/>
      <c r="AC297" s="185"/>
      <c r="AD297" s="185"/>
      <c r="AE297" s="185"/>
      <c r="AF297" s="185"/>
      <c r="AG297" s="185"/>
      <c r="AH297" s="185"/>
      <c r="AI297" s="185"/>
      <c r="AJ297" s="185"/>
      <c r="AK297" s="185"/>
      <c r="AL297" s="185"/>
      <c r="AM297" s="185"/>
      <c r="AN297" s="185"/>
      <c r="AO297" s="185"/>
      <c r="AP297" s="185"/>
      <c r="AQ297" s="185"/>
      <c r="AR297" s="185"/>
      <c r="AS297" s="185"/>
      <c r="AT297" s="185"/>
      <c r="AU297" s="185"/>
      <c r="AV297" s="185"/>
      <c r="AW297" s="185"/>
      <c r="AX297" s="185"/>
      <c r="AY297" s="185"/>
    </row>
    <row r="298" spans="23:51" ht="14" x14ac:dyDescent="0.15">
      <c r="W298" s="185"/>
      <c r="X298" s="185"/>
      <c r="Y298" s="185"/>
      <c r="Z298" s="185"/>
      <c r="AA298" s="185"/>
      <c r="AB298" s="185"/>
      <c r="AC298" s="185"/>
      <c r="AD298" s="185"/>
      <c r="AE298" s="185"/>
      <c r="AF298" s="185"/>
      <c r="AG298" s="185"/>
      <c r="AH298" s="185"/>
      <c r="AI298" s="185"/>
      <c r="AJ298" s="185"/>
      <c r="AK298" s="185"/>
      <c r="AL298" s="185"/>
      <c r="AM298" s="185"/>
      <c r="AN298" s="185"/>
      <c r="AO298" s="185"/>
      <c r="AP298" s="185"/>
      <c r="AQ298" s="185"/>
      <c r="AR298" s="185"/>
      <c r="AS298" s="185"/>
      <c r="AT298" s="185"/>
      <c r="AU298" s="185"/>
      <c r="AV298" s="185"/>
      <c r="AW298" s="185"/>
      <c r="AX298" s="185"/>
      <c r="AY298" s="185"/>
    </row>
    <row r="299" spans="23:51" ht="14" x14ac:dyDescent="0.15">
      <c r="W299" s="185"/>
      <c r="X299" s="185"/>
      <c r="Y299" s="185"/>
      <c r="Z299" s="185"/>
      <c r="AA299" s="185"/>
      <c r="AB299" s="185"/>
      <c r="AC299" s="185"/>
      <c r="AD299" s="185"/>
      <c r="AE299" s="185"/>
      <c r="AF299" s="185"/>
      <c r="AG299" s="185"/>
      <c r="AH299" s="185"/>
      <c r="AI299" s="185"/>
      <c r="AJ299" s="185"/>
      <c r="AK299" s="185"/>
      <c r="AL299" s="185"/>
      <c r="AM299" s="185"/>
      <c r="AN299" s="185"/>
      <c r="AO299" s="185"/>
      <c r="AP299" s="185"/>
      <c r="AQ299" s="185"/>
      <c r="AR299" s="185"/>
      <c r="AS299" s="185"/>
      <c r="AT299" s="185"/>
      <c r="AU299" s="185"/>
      <c r="AV299" s="185"/>
      <c r="AW299" s="185"/>
      <c r="AX299" s="185"/>
      <c r="AY299" s="185"/>
    </row>
    <row r="300" spans="23:51" ht="14" x14ac:dyDescent="0.15">
      <c r="W300" s="185"/>
      <c r="X300" s="185"/>
      <c r="Y300" s="185"/>
      <c r="Z300" s="185"/>
      <c r="AA300" s="185"/>
      <c r="AB300" s="185"/>
      <c r="AC300" s="185"/>
      <c r="AD300" s="185"/>
      <c r="AE300" s="185"/>
      <c r="AF300" s="185"/>
      <c r="AG300" s="185"/>
      <c r="AH300" s="185"/>
      <c r="AI300" s="185"/>
      <c r="AJ300" s="185"/>
      <c r="AK300" s="185"/>
      <c r="AL300" s="185"/>
      <c r="AM300" s="185"/>
      <c r="AN300" s="185"/>
      <c r="AO300" s="185"/>
      <c r="AP300" s="185"/>
      <c r="AQ300" s="185"/>
      <c r="AR300" s="185"/>
      <c r="AS300" s="185"/>
      <c r="AT300" s="185"/>
      <c r="AU300" s="185"/>
      <c r="AV300" s="185"/>
      <c r="AW300" s="185"/>
      <c r="AX300" s="185"/>
      <c r="AY300" s="185"/>
    </row>
    <row r="301" spans="23:51" ht="14" x14ac:dyDescent="0.15">
      <c r="W301" s="185"/>
      <c r="X301" s="185"/>
      <c r="Y301" s="185"/>
      <c r="Z301" s="185"/>
      <c r="AA301" s="185"/>
      <c r="AB301" s="185"/>
      <c r="AC301" s="185"/>
      <c r="AD301" s="185"/>
      <c r="AE301" s="185"/>
      <c r="AF301" s="185"/>
      <c r="AG301" s="185"/>
      <c r="AH301" s="185"/>
      <c r="AI301" s="185"/>
      <c r="AJ301" s="185"/>
      <c r="AK301" s="185"/>
      <c r="AL301" s="185"/>
      <c r="AM301" s="185"/>
      <c r="AN301" s="185"/>
      <c r="AO301" s="185"/>
      <c r="AP301" s="185"/>
      <c r="AQ301" s="185"/>
      <c r="AR301" s="185"/>
      <c r="AS301" s="185"/>
      <c r="AT301" s="185"/>
      <c r="AU301" s="185"/>
      <c r="AV301" s="185"/>
      <c r="AW301" s="185"/>
      <c r="AX301" s="185"/>
      <c r="AY301" s="185"/>
    </row>
    <row r="302" spans="23:51" ht="14" x14ac:dyDescent="0.15">
      <c r="W302" s="185"/>
      <c r="X302" s="185"/>
      <c r="Y302" s="185"/>
      <c r="Z302" s="185"/>
      <c r="AA302" s="185"/>
      <c r="AB302" s="185"/>
      <c r="AC302" s="185"/>
      <c r="AD302" s="185"/>
      <c r="AE302" s="185"/>
      <c r="AF302" s="185"/>
      <c r="AG302" s="185"/>
      <c r="AH302" s="185"/>
      <c r="AI302" s="185"/>
      <c r="AJ302" s="185"/>
      <c r="AK302" s="185"/>
      <c r="AL302" s="185"/>
      <c r="AM302" s="185"/>
      <c r="AN302" s="185"/>
      <c r="AO302" s="185"/>
      <c r="AP302" s="185"/>
      <c r="AQ302" s="185"/>
      <c r="AR302" s="185"/>
      <c r="AS302" s="185"/>
      <c r="AT302" s="185"/>
      <c r="AU302" s="185"/>
      <c r="AV302" s="185"/>
      <c r="AW302" s="185"/>
      <c r="AX302" s="185"/>
      <c r="AY302" s="185"/>
    </row>
    <row r="303" spans="23:51" ht="14" x14ac:dyDescent="0.15">
      <c r="W303" s="185"/>
      <c r="X303" s="185"/>
      <c r="Y303" s="185"/>
      <c r="Z303" s="185"/>
      <c r="AA303" s="185"/>
      <c r="AB303" s="185"/>
      <c r="AC303" s="185"/>
      <c r="AD303" s="185"/>
      <c r="AE303" s="185"/>
      <c r="AF303" s="185"/>
      <c r="AG303" s="185"/>
      <c r="AH303" s="185"/>
      <c r="AI303" s="185"/>
      <c r="AJ303" s="185"/>
      <c r="AK303" s="185"/>
      <c r="AL303" s="185"/>
      <c r="AM303" s="185"/>
      <c r="AN303" s="185"/>
      <c r="AO303" s="185"/>
      <c r="AP303" s="185"/>
      <c r="AQ303" s="185"/>
      <c r="AR303" s="185"/>
      <c r="AS303" s="185"/>
      <c r="AT303" s="185"/>
      <c r="AU303" s="185"/>
      <c r="AV303" s="185"/>
      <c r="AW303" s="185"/>
      <c r="AX303" s="185"/>
      <c r="AY303" s="185"/>
    </row>
    <row r="304" spans="23:51" ht="14" x14ac:dyDescent="0.15">
      <c r="W304" s="185"/>
      <c r="X304" s="185"/>
      <c r="Y304" s="185"/>
      <c r="Z304" s="185"/>
      <c r="AA304" s="185"/>
      <c r="AB304" s="185"/>
      <c r="AC304" s="185"/>
      <c r="AD304" s="185"/>
      <c r="AE304" s="185"/>
      <c r="AF304" s="185"/>
      <c r="AG304" s="185"/>
      <c r="AH304" s="185"/>
      <c r="AI304" s="185"/>
      <c r="AJ304" s="185"/>
      <c r="AK304" s="185"/>
      <c r="AL304" s="185"/>
      <c r="AM304" s="185"/>
      <c r="AN304" s="185"/>
      <c r="AO304" s="185"/>
      <c r="AP304" s="185"/>
      <c r="AQ304" s="185"/>
      <c r="AR304" s="185"/>
      <c r="AS304" s="185"/>
      <c r="AT304" s="185"/>
      <c r="AU304" s="185"/>
      <c r="AV304" s="185"/>
      <c r="AW304" s="185"/>
      <c r="AX304" s="185"/>
      <c r="AY304" s="185"/>
    </row>
    <row r="305" spans="23:51" ht="14" x14ac:dyDescent="0.15">
      <c r="W305" s="185"/>
      <c r="X305" s="185"/>
      <c r="Y305" s="185"/>
      <c r="Z305" s="185"/>
      <c r="AA305" s="185"/>
      <c r="AB305" s="185"/>
      <c r="AC305" s="185"/>
      <c r="AD305" s="185"/>
      <c r="AE305" s="185"/>
      <c r="AF305" s="185"/>
      <c r="AG305" s="185"/>
      <c r="AH305" s="185"/>
      <c r="AI305" s="185"/>
      <c r="AJ305" s="185"/>
      <c r="AK305" s="185"/>
      <c r="AL305" s="185"/>
      <c r="AM305" s="185"/>
      <c r="AN305" s="185"/>
      <c r="AO305" s="185"/>
      <c r="AP305" s="185"/>
      <c r="AQ305" s="185"/>
      <c r="AR305" s="185"/>
      <c r="AS305" s="185"/>
      <c r="AT305" s="185"/>
      <c r="AU305" s="185"/>
      <c r="AV305" s="185"/>
      <c r="AW305" s="185"/>
      <c r="AX305" s="185"/>
      <c r="AY305" s="185"/>
    </row>
    <row r="306" spans="23:51" ht="14" x14ac:dyDescent="0.15">
      <c r="W306" s="185"/>
      <c r="X306" s="185"/>
      <c r="Y306" s="185"/>
      <c r="Z306" s="185"/>
      <c r="AA306" s="185"/>
      <c r="AB306" s="185"/>
      <c r="AC306" s="185"/>
      <c r="AD306" s="185"/>
      <c r="AE306" s="185"/>
      <c r="AF306" s="185"/>
      <c r="AG306" s="185"/>
      <c r="AH306" s="185"/>
      <c r="AI306" s="185"/>
      <c r="AJ306" s="185"/>
      <c r="AK306" s="185"/>
      <c r="AL306" s="185"/>
      <c r="AM306" s="185"/>
      <c r="AN306" s="185"/>
      <c r="AO306" s="185"/>
      <c r="AP306" s="185"/>
      <c r="AQ306" s="185"/>
      <c r="AR306" s="185"/>
      <c r="AS306" s="185"/>
      <c r="AT306" s="185"/>
      <c r="AU306" s="185"/>
      <c r="AV306" s="185"/>
      <c r="AW306" s="185"/>
      <c r="AX306" s="185"/>
      <c r="AY306" s="185"/>
    </row>
    <row r="307" spans="23:51" ht="14" x14ac:dyDescent="0.15">
      <c r="W307" s="185"/>
      <c r="X307" s="185"/>
      <c r="Y307" s="185"/>
      <c r="Z307" s="185"/>
      <c r="AA307" s="185"/>
      <c r="AB307" s="185"/>
      <c r="AC307" s="185"/>
      <c r="AD307" s="185"/>
      <c r="AE307" s="185"/>
      <c r="AF307" s="185"/>
      <c r="AG307" s="185"/>
      <c r="AH307" s="185"/>
      <c r="AI307" s="185"/>
      <c r="AJ307" s="185"/>
      <c r="AK307" s="185"/>
      <c r="AL307" s="185"/>
      <c r="AM307" s="185"/>
      <c r="AN307" s="185"/>
      <c r="AO307" s="185"/>
      <c r="AP307" s="185"/>
      <c r="AQ307" s="185"/>
      <c r="AR307" s="185"/>
      <c r="AS307" s="185"/>
      <c r="AT307" s="185"/>
      <c r="AU307" s="185"/>
      <c r="AV307" s="185"/>
      <c r="AW307" s="185"/>
      <c r="AX307" s="185"/>
      <c r="AY307" s="185"/>
    </row>
    <row r="308" spans="23:51" ht="14" x14ac:dyDescent="0.15">
      <c r="W308" s="185"/>
      <c r="X308" s="185"/>
      <c r="Y308" s="185"/>
      <c r="Z308" s="185"/>
      <c r="AA308" s="185"/>
      <c r="AB308" s="185"/>
      <c r="AC308" s="185"/>
      <c r="AD308" s="185"/>
      <c r="AE308" s="185"/>
      <c r="AF308" s="185"/>
      <c r="AG308" s="185"/>
      <c r="AH308" s="185"/>
      <c r="AI308" s="185"/>
      <c r="AJ308" s="185"/>
      <c r="AK308" s="185"/>
      <c r="AL308" s="185"/>
      <c r="AM308" s="185"/>
      <c r="AN308" s="185"/>
      <c r="AO308" s="185"/>
      <c r="AP308" s="185"/>
      <c r="AQ308" s="185"/>
      <c r="AR308" s="185"/>
      <c r="AS308" s="185"/>
      <c r="AT308" s="185"/>
      <c r="AU308" s="185"/>
      <c r="AV308" s="185"/>
      <c r="AW308" s="185"/>
      <c r="AX308" s="185"/>
      <c r="AY308" s="185"/>
    </row>
    <row r="309" spans="23:51" ht="14" x14ac:dyDescent="0.15">
      <c r="W309" s="185"/>
      <c r="X309" s="185"/>
      <c r="Y309" s="185"/>
      <c r="Z309" s="185"/>
      <c r="AA309" s="185"/>
      <c r="AB309" s="185"/>
      <c r="AC309" s="185"/>
      <c r="AD309" s="185"/>
      <c r="AE309" s="185"/>
      <c r="AF309" s="185"/>
      <c r="AG309" s="185"/>
      <c r="AH309" s="185"/>
      <c r="AI309" s="185"/>
      <c r="AJ309" s="185"/>
      <c r="AK309" s="185"/>
      <c r="AL309" s="185"/>
      <c r="AM309" s="185"/>
      <c r="AN309" s="185"/>
      <c r="AO309" s="185"/>
      <c r="AP309" s="185"/>
      <c r="AQ309" s="185"/>
      <c r="AR309" s="185"/>
      <c r="AS309" s="185"/>
      <c r="AT309" s="185"/>
      <c r="AU309" s="185"/>
      <c r="AV309" s="185"/>
      <c r="AW309" s="185"/>
      <c r="AX309" s="185"/>
      <c r="AY309" s="185"/>
    </row>
    <row r="310" spans="23:51" ht="14" x14ac:dyDescent="0.15">
      <c r="W310" s="185"/>
      <c r="X310" s="185"/>
      <c r="Y310" s="185"/>
      <c r="Z310" s="185"/>
      <c r="AA310" s="185"/>
      <c r="AB310" s="185"/>
      <c r="AC310" s="185"/>
      <c r="AD310" s="185"/>
      <c r="AE310" s="185"/>
      <c r="AF310" s="185"/>
      <c r="AG310" s="185"/>
      <c r="AH310" s="185"/>
      <c r="AI310" s="185"/>
      <c r="AJ310" s="185"/>
      <c r="AK310" s="185"/>
      <c r="AL310" s="185"/>
      <c r="AM310" s="185"/>
      <c r="AN310" s="185"/>
      <c r="AO310" s="185"/>
      <c r="AP310" s="185"/>
      <c r="AQ310" s="185"/>
      <c r="AR310" s="185"/>
      <c r="AS310" s="185"/>
      <c r="AT310" s="185"/>
      <c r="AU310" s="185"/>
      <c r="AV310" s="185"/>
      <c r="AW310" s="185"/>
      <c r="AX310" s="185"/>
      <c r="AY310" s="185"/>
    </row>
    <row r="311" spans="23:51" ht="14" x14ac:dyDescent="0.15">
      <c r="W311" s="185"/>
      <c r="X311" s="185"/>
      <c r="Y311" s="185"/>
      <c r="Z311" s="185"/>
      <c r="AA311" s="185"/>
      <c r="AB311" s="185"/>
      <c r="AC311" s="185"/>
      <c r="AD311" s="185"/>
      <c r="AE311" s="185"/>
      <c r="AF311" s="185"/>
      <c r="AG311" s="185"/>
      <c r="AH311" s="185"/>
      <c r="AI311" s="185"/>
      <c r="AJ311" s="185"/>
      <c r="AK311" s="185"/>
      <c r="AL311" s="185"/>
      <c r="AM311" s="185"/>
      <c r="AN311" s="185"/>
      <c r="AO311" s="185"/>
      <c r="AP311" s="185"/>
      <c r="AQ311" s="185"/>
      <c r="AR311" s="185"/>
      <c r="AS311" s="185"/>
      <c r="AT311" s="185"/>
      <c r="AU311" s="185"/>
      <c r="AV311" s="185"/>
      <c r="AW311" s="185"/>
      <c r="AX311" s="185"/>
      <c r="AY311" s="185"/>
    </row>
    <row r="312" spans="23:51" ht="14" x14ac:dyDescent="0.15">
      <c r="W312" s="185"/>
      <c r="X312" s="185"/>
      <c r="Y312" s="185"/>
      <c r="Z312" s="185"/>
      <c r="AA312" s="185"/>
      <c r="AB312" s="185"/>
      <c r="AC312" s="185"/>
      <c r="AD312" s="185"/>
      <c r="AE312" s="185"/>
      <c r="AF312" s="185"/>
      <c r="AG312" s="185"/>
      <c r="AH312" s="185"/>
      <c r="AI312" s="185"/>
      <c r="AJ312" s="185"/>
      <c r="AK312" s="185"/>
      <c r="AL312" s="185"/>
      <c r="AM312" s="185"/>
      <c r="AN312" s="185"/>
      <c r="AO312" s="185"/>
      <c r="AP312" s="185"/>
      <c r="AQ312" s="185"/>
      <c r="AR312" s="185"/>
      <c r="AS312" s="185"/>
      <c r="AT312" s="185"/>
      <c r="AU312" s="185"/>
      <c r="AV312" s="185"/>
      <c r="AW312" s="185"/>
      <c r="AX312" s="185"/>
      <c r="AY312" s="185"/>
    </row>
    <row r="313" spans="23:51" ht="14" x14ac:dyDescent="0.15">
      <c r="W313" s="185"/>
      <c r="X313" s="185"/>
      <c r="Y313" s="185"/>
      <c r="Z313" s="185"/>
      <c r="AA313" s="185"/>
      <c r="AB313" s="185"/>
      <c r="AC313" s="185"/>
      <c r="AD313" s="185"/>
      <c r="AE313" s="185"/>
      <c r="AF313" s="185"/>
      <c r="AG313" s="185"/>
      <c r="AH313" s="185"/>
      <c r="AI313" s="185"/>
      <c r="AJ313" s="185"/>
      <c r="AK313" s="185"/>
      <c r="AL313" s="185"/>
      <c r="AM313" s="185"/>
      <c r="AN313" s="185"/>
      <c r="AO313" s="185"/>
      <c r="AP313" s="185"/>
      <c r="AQ313" s="185"/>
      <c r="AR313" s="185"/>
      <c r="AS313" s="185"/>
      <c r="AT313" s="185"/>
      <c r="AU313" s="185"/>
      <c r="AV313" s="185"/>
      <c r="AW313" s="185"/>
      <c r="AX313" s="185"/>
      <c r="AY313" s="185"/>
    </row>
    <row r="314" spans="23:51" ht="14" x14ac:dyDescent="0.15">
      <c r="W314" s="185"/>
      <c r="X314" s="185"/>
      <c r="Y314" s="185"/>
      <c r="Z314" s="185"/>
      <c r="AA314" s="185"/>
      <c r="AB314" s="185"/>
      <c r="AC314" s="185"/>
      <c r="AD314" s="185"/>
      <c r="AE314" s="185"/>
      <c r="AF314" s="185"/>
      <c r="AG314" s="185"/>
      <c r="AH314" s="185"/>
      <c r="AI314" s="185"/>
      <c r="AJ314" s="185"/>
      <c r="AK314" s="185"/>
      <c r="AL314" s="185"/>
      <c r="AM314" s="185"/>
      <c r="AN314" s="185"/>
      <c r="AO314" s="185"/>
      <c r="AP314" s="185"/>
      <c r="AQ314" s="185"/>
      <c r="AR314" s="185"/>
      <c r="AS314" s="185"/>
      <c r="AT314" s="185"/>
      <c r="AU314" s="185"/>
      <c r="AV314" s="185"/>
      <c r="AW314" s="185"/>
      <c r="AX314" s="185"/>
      <c r="AY314" s="185"/>
    </row>
    <row r="315" spans="23:51" ht="14" x14ac:dyDescent="0.15">
      <c r="W315" s="185"/>
      <c r="X315" s="185"/>
      <c r="Y315" s="185"/>
      <c r="Z315" s="185"/>
      <c r="AA315" s="185"/>
      <c r="AB315" s="185"/>
      <c r="AC315" s="185"/>
      <c r="AD315" s="185"/>
      <c r="AE315" s="185"/>
      <c r="AF315" s="185"/>
      <c r="AG315" s="185"/>
      <c r="AH315" s="185"/>
      <c r="AI315" s="185"/>
      <c r="AJ315" s="185"/>
      <c r="AK315" s="185"/>
      <c r="AL315" s="185"/>
      <c r="AM315" s="185"/>
      <c r="AN315" s="185"/>
      <c r="AO315" s="185"/>
      <c r="AP315" s="185"/>
      <c r="AQ315" s="185"/>
      <c r="AR315" s="185"/>
      <c r="AS315" s="185"/>
      <c r="AT315" s="185"/>
      <c r="AU315" s="185"/>
      <c r="AV315" s="185"/>
      <c r="AW315" s="185"/>
      <c r="AX315" s="185"/>
      <c r="AY315" s="185"/>
    </row>
    <row r="316" spans="23:51" ht="14" x14ac:dyDescent="0.15">
      <c r="W316" s="185"/>
      <c r="X316" s="185"/>
      <c r="Y316" s="185"/>
      <c r="Z316" s="185"/>
      <c r="AA316" s="185"/>
      <c r="AB316" s="185"/>
      <c r="AC316" s="185"/>
      <c r="AD316" s="185"/>
      <c r="AE316" s="185"/>
      <c r="AF316" s="185"/>
      <c r="AG316" s="185"/>
      <c r="AH316" s="185"/>
      <c r="AI316" s="185"/>
      <c r="AJ316" s="185"/>
      <c r="AK316" s="185"/>
      <c r="AL316" s="185"/>
      <c r="AM316" s="185"/>
      <c r="AN316" s="185"/>
      <c r="AO316" s="185"/>
      <c r="AP316" s="185"/>
      <c r="AQ316" s="185"/>
      <c r="AR316" s="185"/>
      <c r="AS316" s="185"/>
      <c r="AT316" s="185"/>
      <c r="AU316" s="185"/>
      <c r="AV316" s="185"/>
      <c r="AW316" s="185"/>
      <c r="AX316" s="185"/>
      <c r="AY316" s="185"/>
    </row>
    <row r="317" spans="23:51" ht="14" x14ac:dyDescent="0.15">
      <c r="W317" s="185"/>
      <c r="X317" s="185"/>
      <c r="Y317" s="185"/>
      <c r="Z317" s="185"/>
      <c r="AA317" s="185"/>
      <c r="AB317" s="185"/>
      <c r="AC317" s="185"/>
      <c r="AD317" s="185"/>
      <c r="AE317" s="185"/>
      <c r="AF317" s="185"/>
      <c r="AG317" s="185"/>
      <c r="AH317" s="185"/>
      <c r="AI317" s="185"/>
      <c r="AJ317" s="185"/>
      <c r="AK317" s="185"/>
      <c r="AL317" s="185"/>
      <c r="AM317" s="185"/>
      <c r="AN317" s="185"/>
      <c r="AO317" s="185"/>
      <c r="AP317" s="185"/>
      <c r="AQ317" s="185"/>
      <c r="AR317" s="185"/>
      <c r="AS317" s="185"/>
      <c r="AT317" s="185"/>
      <c r="AU317" s="185"/>
      <c r="AV317" s="185"/>
      <c r="AW317" s="185"/>
      <c r="AX317" s="185"/>
      <c r="AY317" s="185"/>
    </row>
    <row r="318" spans="23:51" ht="14" x14ac:dyDescent="0.15">
      <c r="W318" s="185"/>
      <c r="X318" s="185"/>
      <c r="Y318" s="185"/>
      <c r="Z318" s="185"/>
      <c r="AA318" s="185"/>
      <c r="AB318" s="185"/>
      <c r="AC318" s="185"/>
      <c r="AD318" s="185"/>
      <c r="AE318" s="185"/>
      <c r="AF318" s="185"/>
      <c r="AG318" s="185"/>
      <c r="AH318" s="185"/>
      <c r="AI318" s="185"/>
      <c r="AJ318" s="185"/>
      <c r="AK318" s="185"/>
      <c r="AL318" s="185"/>
      <c r="AM318" s="185"/>
      <c r="AN318" s="185"/>
      <c r="AO318" s="185"/>
      <c r="AP318" s="185"/>
      <c r="AQ318" s="185"/>
      <c r="AR318" s="185"/>
      <c r="AS318" s="185"/>
      <c r="AT318" s="185"/>
      <c r="AU318" s="185"/>
      <c r="AV318" s="185"/>
      <c r="AW318" s="185"/>
      <c r="AX318" s="185"/>
      <c r="AY318" s="185"/>
    </row>
    <row r="319" spans="23:51" ht="14" x14ac:dyDescent="0.15">
      <c r="W319" s="185"/>
      <c r="X319" s="185"/>
      <c r="Y319" s="185"/>
      <c r="Z319" s="185"/>
      <c r="AA319" s="185"/>
      <c r="AB319" s="185"/>
      <c r="AC319" s="185"/>
      <c r="AD319" s="185"/>
      <c r="AE319" s="185"/>
      <c r="AF319" s="185"/>
      <c r="AG319" s="185"/>
      <c r="AH319" s="185"/>
      <c r="AI319" s="185"/>
      <c r="AJ319" s="185"/>
      <c r="AK319" s="185"/>
      <c r="AL319" s="185"/>
      <c r="AM319" s="185"/>
      <c r="AN319" s="185"/>
      <c r="AO319" s="185"/>
      <c r="AP319" s="185"/>
      <c r="AQ319" s="185"/>
      <c r="AR319" s="185"/>
      <c r="AS319" s="185"/>
      <c r="AT319" s="185"/>
      <c r="AU319" s="185"/>
      <c r="AV319" s="185"/>
      <c r="AW319" s="185"/>
      <c r="AX319" s="185"/>
      <c r="AY319" s="185"/>
    </row>
    <row r="320" spans="23:51" ht="14" x14ac:dyDescent="0.15">
      <c r="W320" s="185"/>
      <c r="X320" s="185"/>
      <c r="Y320" s="185"/>
      <c r="Z320" s="185"/>
      <c r="AA320" s="185"/>
      <c r="AB320" s="185"/>
      <c r="AC320" s="185"/>
      <c r="AD320" s="185"/>
      <c r="AE320" s="185"/>
      <c r="AF320" s="185"/>
      <c r="AG320" s="185"/>
      <c r="AH320" s="185"/>
      <c r="AI320" s="185"/>
      <c r="AJ320" s="185"/>
      <c r="AK320" s="185"/>
      <c r="AL320" s="185"/>
      <c r="AM320" s="185"/>
      <c r="AN320" s="185"/>
      <c r="AO320" s="185"/>
      <c r="AP320" s="185"/>
      <c r="AQ320" s="185"/>
      <c r="AR320" s="185"/>
      <c r="AS320" s="185"/>
      <c r="AT320" s="185"/>
      <c r="AU320" s="185"/>
      <c r="AV320" s="185"/>
      <c r="AW320" s="185"/>
      <c r="AX320" s="185"/>
      <c r="AY320" s="185"/>
    </row>
    <row r="321" spans="23:51" ht="14" x14ac:dyDescent="0.15">
      <c r="W321" s="185"/>
      <c r="X321" s="185"/>
      <c r="Y321" s="185"/>
      <c r="Z321" s="185"/>
      <c r="AA321" s="185"/>
      <c r="AB321" s="185"/>
      <c r="AC321" s="185"/>
      <c r="AD321" s="185"/>
      <c r="AE321" s="185"/>
      <c r="AF321" s="185"/>
      <c r="AG321" s="185"/>
      <c r="AH321" s="185"/>
      <c r="AI321" s="185"/>
      <c r="AJ321" s="185"/>
      <c r="AK321" s="185"/>
      <c r="AL321" s="185"/>
      <c r="AM321" s="185"/>
      <c r="AN321" s="185"/>
      <c r="AO321" s="185"/>
      <c r="AP321" s="185"/>
      <c r="AQ321" s="185"/>
      <c r="AR321" s="185"/>
      <c r="AS321" s="185"/>
      <c r="AT321" s="185"/>
      <c r="AU321" s="185"/>
      <c r="AV321" s="185"/>
      <c r="AW321" s="185"/>
      <c r="AX321" s="185"/>
      <c r="AY321" s="185"/>
    </row>
    <row r="322" spans="23:51" ht="14" x14ac:dyDescent="0.15">
      <c r="W322" s="185"/>
      <c r="X322" s="185"/>
      <c r="Y322" s="185"/>
      <c r="Z322" s="185"/>
      <c r="AA322" s="185"/>
      <c r="AB322" s="185"/>
      <c r="AC322" s="185"/>
      <c r="AD322" s="185"/>
      <c r="AE322" s="185"/>
      <c r="AF322" s="185"/>
      <c r="AG322" s="185"/>
      <c r="AH322" s="185"/>
      <c r="AI322" s="185"/>
      <c r="AJ322" s="185"/>
      <c r="AK322" s="185"/>
      <c r="AL322" s="185"/>
      <c r="AM322" s="185"/>
      <c r="AN322" s="185"/>
      <c r="AO322" s="185"/>
      <c r="AP322" s="185"/>
      <c r="AQ322" s="185"/>
      <c r="AR322" s="185"/>
      <c r="AS322" s="185"/>
      <c r="AT322" s="185"/>
      <c r="AU322" s="185"/>
      <c r="AV322" s="185"/>
      <c r="AW322" s="185"/>
      <c r="AX322" s="185"/>
      <c r="AY322" s="185"/>
    </row>
    <row r="323" spans="23:51" ht="14" x14ac:dyDescent="0.15">
      <c r="W323" s="185"/>
      <c r="X323" s="185"/>
      <c r="Y323" s="185"/>
      <c r="Z323" s="185"/>
      <c r="AA323" s="185"/>
      <c r="AB323" s="185"/>
      <c r="AC323" s="185"/>
      <c r="AD323" s="185"/>
      <c r="AE323" s="185"/>
      <c r="AF323" s="185"/>
      <c r="AG323" s="185"/>
      <c r="AH323" s="185"/>
      <c r="AI323" s="185"/>
      <c r="AJ323" s="185"/>
      <c r="AK323" s="185"/>
      <c r="AL323" s="185"/>
      <c r="AM323" s="185"/>
      <c r="AN323" s="185"/>
      <c r="AO323" s="185"/>
      <c r="AP323" s="185"/>
      <c r="AQ323" s="185"/>
      <c r="AR323" s="185"/>
      <c r="AS323" s="185"/>
      <c r="AT323" s="185"/>
      <c r="AU323" s="185"/>
      <c r="AV323" s="185"/>
      <c r="AW323" s="185"/>
      <c r="AX323" s="185"/>
      <c r="AY323" s="185"/>
    </row>
    <row r="324" spans="23:51" ht="14" x14ac:dyDescent="0.15">
      <c r="W324" s="185"/>
      <c r="X324" s="185"/>
      <c r="Y324" s="185"/>
      <c r="Z324" s="185"/>
      <c r="AA324" s="185"/>
      <c r="AB324" s="185"/>
      <c r="AC324" s="185"/>
      <c r="AD324" s="185"/>
      <c r="AE324" s="185"/>
      <c r="AF324" s="185"/>
      <c r="AG324" s="185"/>
      <c r="AH324" s="185"/>
      <c r="AI324" s="185"/>
      <c r="AJ324" s="185"/>
      <c r="AK324" s="185"/>
      <c r="AL324" s="185"/>
      <c r="AM324" s="185"/>
      <c r="AN324" s="185"/>
      <c r="AO324" s="185"/>
      <c r="AP324" s="185"/>
      <c r="AQ324" s="185"/>
      <c r="AR324" s="185"/>
      <c r="AS324" s="185"/>
      <c r="AT324" s="185"/>
      <c r="AU324" s="185"/>
      <c r="AV324" s="185"/>
      <c r="AW324" s="185"/>
      <c r="AX324" s="185"/>
      <c r="AY324" s="185"/>
    </row>
    <row r="325" spans="23:51" ht="14" x14ac:dyDescent="0.15">
      <c r="W325" s="185"/>
      <c r="X325" s="185"/>
      <c r="Y325" s="185"/>
      <c r="Z325" s="185"/>
      <c r="AA325" s="185"/>
      <c r="AB325" s="185"/>
      <c r="AC325" s="185"/>
      <c r="AD325" s="185"/>
      <c r="AE325" s="185"/>
      <c r="AF325" s="185"/>
      <c r="AG325" s="185"/>
      <c r="AH325" s="185"/>
      <c r="AI325" s="185"/>
      <c r="AJ325" s="185"/>
      <c r="AK325" s="185"/>
      <c r="AL325" s="185"/>
      <c r="AM325" s="185"/>
      <c r="AN325" s="185"/>
      <c r="AO325" s="185"/>
      <c r="AP325" s="185"/>
      <c r="AQ325" s="185"/>
      <c r="AR325" s="185"/>
      <c r="AS325" s="185"/>
      <c r="AT325" s="185"/>
      <c r="AU325" s="185"/>
      <c r="AV325" s="185"/>
      <c r="AW325" s="185"/>
      <c r="AX325" s="185"/>
      <c r="AY325" s="185"/>
    </row>
    <row r="326" spans="23:51" ht="14" x14ac:dyDescent="0.15">
      <c r="W326" s="185"/>
      <c r="X326" s="185"/>
      <c r="Y326" s="185"/>
      <c r="Z326" s="185"/>
      <c r="AA326" s="185"/>
      <c r="AB326" s="185"/>
      <c r="AC326" s="185"/>
      <c r="AD326" s="185"/>
      <c r="AE326" s="185"/>
      <c r="AF326" s="185"/>
      <c r="AG326" s="185"/>
      <c r="AH326" s="185"/>
      <c r="AI326" s="185"/>
      <c r="AJ326" s="185"/>
      <c r="AK326" s="185"/>
      <c r="AL326" s="185"/>
      <c r="AM326" s="185"/>
      <c r="AN326" s="185"/>
      <c r="AO326" s="185"/>
      <c r="AP326" s="185"/>
      <c r="AQ326" s="185"/>
      <c r="AR326" s="185"/>
      <c r="AS326" s="185"/>
      <c r="AT326" s="185"/>
      <c r="AU326" s="185"/>
      <c r="AV326" s="185"/>
      <c r="AW326" s="185"/>
      <c r="AX326" s="185"/>
      <c r="AY326" s="185"/>
    </row>
    <row r="327" spans="23:51" ht="14" x14ac:dyDescent="0.15">
      <c r="W327" s="185"/>
      <c r="X327" s="185"/>
      <c r="Y327" s="185"/>
      <c r="Z327" s="185"/>
      <c r="AA327" s="185"/>
      <c r="AB327" s="185"/>
      <c r="AC327" s="185"/>
      <c r="AD327" s="185"/>
      <c r="AE327" s="185"/>
      <c r="AF327" s="185"/>
      <c r="AG327" s="185"/>
      <c r="AH327" s="185"/>
      <c r="AI327" s="185"/>
      <c r="AJ327" s="185"/>
      <c r="AK327" s="185"/>
      <c r="AL327" s="185"/>
      <c r="AM327" s="185"/>
      <c r="AN327" s="185"/>
      <c r="AO327" s="185"/>
      <c r="AP327" s="185"/>
      <c r="AQ327" s="185"/>
      <c r="AR327" s="185"/>
      <c r="AS327" s="185"/>
      <c r="AT327" s="185"/>
      <c r="AU327" s="185"/>
      <c r="AV327" s="185"/>
      <c r="AW327" s="185"/>
      <c r="AX327" s="185"/>
      <c r="AY327" s="185"/>
    </row>
    <row r="328" spans="23:51" ht="14" x14ac:dyDescent="0.15">
      <c r="W328" s="185"/>
      <c r="X328" s="185"/>
      <c r="Y328" s="185"/>
      <c r="Z328" s="185"/>
      <c r="AA328" s="185"/>
      <c r="AB328" s="185"/>
      <c r="AC328" s="185"/>
      <c r="AD328" s="185"/>
      <c r="AE328" s="185"/>
      <c r="AF328" s="185"/>
      <c r="AG328" s="185"/>
      <c r="AH328" s="185"/>
      <c r="AI328" s="185"/>
      <c r="AJ328" s="185"/>
      <c r="AK328" s="185"/>
      <c r="AL328" s="185"/>
      <c r="AM328" s="185"/>
      <c r="AN328" s="185"/>
      <c r="AO328" s="185"/>
      <c r="AP328" s="185"/>
      <c r="AQ328" s="185"/>
      <c r="AR328" s="185"/>
      <c r="AS328" s="185"/>
      <c r="AT328" s="185"/>
      <c r="AU328" s="185"/>
      <c r="AV328" s="185"/>
      <c r="AW328" s="185"/>
      <c r="AX328" s="185"/>
      <c r="AY328" s="185"/>
    </row>
    <row r="329" spans="23:51" ht="14" x14ac:dyDescent="0.15">
      <c r="W329" s="185"/>
      <c r="X329" s="185"/>
      <c r="Y329" s="185"/>
      <c r="Z329" s="185"/>
      <c r="AA329" s="185"/>
      <c r="AB329" s="185"/>
      <c r="AC329" s="185"/>
      <c r="AD329" s="185"/>
      <c r="AE329" s="185"/>
      <c r="AF329" s="185"/>
      <c r="AG329" s="185"/>
      <c r="AH329" s="185"/>
      <c r="AI329" s="185"/>
      <c r="AJ329" s="185"/>
      <c r="AK329" s="185"/>
      <c r="AL329" s="185"/>
      <c r="AM329" s="185"/>
      <c r="AN329" s="185"/>
      <c r="AO329" s="185"/>
      <c r="AP329" s="185"/>
      <c r="AQ329" s="185"/>
      <c r="AR329" s="185"/>
      <c r="AS329" s="185"/>
      <c r="AT329" s="185"/>
      <c r="AU329" s="185"/>
      <c r="AV329" s="185"/>
      <c r="AW329" s="185"/>
      <c r="AX329" s="185"/>
      <c r="AY329" s="185"/>
    </row>
    <row r="330" spans="23:51" ht="14" x14ac:dyDescent="0.15">
      <c r="W330" s="185"/>
      <c r="X330" s="185"/>
      <c r="Y330" s="185"/>
      <c r="Z330" s="185"/>
      <c r="AA330" s="185"/>
      <c r="AB330" s="185"/>
      <c r="AC330" s="185"/>
      <c r="AD330" s="185"/>
      <c r="AE330" s="185"/>
      <c r="AF330" s="185"/>
      <c r="AG330" s="185"/>
      <c r="AH330" s="185"/>
      <c r="AI330" s="185"/>
      <c r="AJ330" s="185"/>
      <c r="AK330" s="185"/>
      <c r="AL330" s="185"/>
      <c r="AM330" s="185"/>
      <c r="AN330" s="185"/>
      <c r="AO330" s="185"/>
      <c r="AP330" s="185"/>
      <c r="AQ330" s="185"/>
      <c r="AR330" s="185"/>
      <c r="AS330" s="185"/>
      <c r="AT330" s="185"/>
      <c r="AU330" s="185"/>
      <c r="AV330" s="185"/>
      <c r="AW330" s="185"/>
      <c r="AX330" s="185"/>
      <c r="AY330" s="185"/>
    </row>
    <row r="331" spans="23:51" ht="14" x14ac:dyDescent="0.15">
      <c r="W331" s="185"/>
      <c r="X331" s="185"/>
      <c r="Y331" s="185"/>
      <c r="Z331" s="185"/>
      <c r="AA331" s="185"/>
      <c r="AB331" s="185"/>
      <c r="AC331" s="185"/>
      <c r="AD331" s="185"/>
      <c r="AE331" s="185"/>
      <c r="AF331" s="185"/>
      <c r="AG331" s="185"/>
      <c r="AH331" s="185"/>
      <c r="AI331" s="185"/>
      <c r="AJ331" s="185"/>
      <c r="AK331" s="185"/>
      <c r="AL331" s="185"/>
      <c r="AM331" s="185"/>
      <c r="AN331" s="185"/>
      <c r="AO331" s="185"/>
      <c r="AP331" s="185"/>
      <c r="AQ331" s="185"/>
      <c r="AR331" s="185"/>
      <c r="AS331" s="185"/>
      <c r="AT331" s="185"/>
      <c r="AU331" s="185"/>
      <c r="AV331" s="185"/>
      <c r="AW331" s="185"/>
      <c r="AX331" s="185"/>
      <c r="AY331" s="185"/>
    </row>
    <row r="332" spans="23:51" ht="14" x14ac:dyDescent="0.15">
      <c r="W332" s="185"/>
      <c r="X332" s="185"/>
      <c r="Y332" s="185"/>
      <c r="Z332" s="185"/>
      <c r="AA332" s="185"/>
      <c r="AB332" s="185"/>
      <c r="AC332" s="185"/>
      <c r="AD332" s="185"/>
      <c r="AE332" s="185"/>
      <c r="AF332" s="185"/>
      <c r="AG332" s="185"/>
      <c r="AH332" s="185"/>
      <c r="AI332" s="185"/>
      <c r="AJ332" s="185"/>
      <c r="AK332" s="185"/>
      <c r="AL332" s="185"/>
      <c r="AM332" s="185"/>
      <c r="AN332" s="185"/>
      <c r="AO332" s="185"/>
      <c r="AP332" s="185"/>
      <c r="AQ332" s="185"/>
      <c r="AR332" s="185"/>
      <c r="AS332" s="185"/>
      <c r="AT332" s="185"/>
      <c r="AU332" s="185"/>
      <c r="AV332" s="185"/>
      <c r="AW332" s="185"/>
      <c r="AX332" s="185"/>
      <c r="AY332" s="185"/>
    </row>
    <row r="333" spans="23:51" ht="14" x14ac:dyDescent="0.15">
      <c r="W333" s="185"/>
      <c r="X333" s="185"/>
      <c r="Y333" s="185"/>
      <c r="Z333" s="185"/>
      <c r="AA333" s="185"/>
      <c r="AB333" s="185"/>
      <c r="AC333" s="185"/>
      <c r="AD333" s="185"/>
      <c r="AE333" s="185"/>
      <c r="AF333" s="185"/>
      <c r="AG333" s="185"/>
      <c r="AH333" s="185"/>
      <c r="AI333" s="185"/>
      <c r="AJ333" s="185"/>
      <c r="AK333" s="185"/>
      <c r="AL333" s="185"/>
      <c r="AM333" s="185"/>
      <c r="AN333" s="185"/>
      <c r="AO333" s="185"/>
      <c r="AP333" s="185"/>
      <c r="AQ333" s="185"/>
      <c r="AR333" s="185"/>
      <c r="AS333" s="185"/>
      <c r="AT333" s="185"/>
      <c r="AU333" s="185"/>
      <c r="AV333" s="185"/>
      <c r="AW333" s="185"/>
      <c r="AX333" s="185"/>
      <c r="AY333" s="185"/>
    </row>
    <row r="334" spans="23:51" ht="14" x14ac:dyDescent="0.15">
      <c r="W334" s="185"/>
      <c r="X334" s="185"/>
      <c r="Y334" s="185"/>
      <c r="Z334" s="185"/>
      <c r="AA334" s="185"/>
      <c r="AB334" s="185"/>
      <c r="AC334" s="185"/>
      <c r="AD334" s="185"/>
      <c r="AE334" s="185"/>
      <c r="AF334" s="185"/>
      <c r="AG334" s="185"/>
      <c r="AH334" s="185"/>
      <c r="AI334" s="185"/>
      <c r="AJ334" s="185"/>
      <c r="AK334" s="185"/>
      <c r="AL334" s="185"/>
      <c r="AM334" s="185"/>
      <c r="AN334" s="185"/>
      <c r="AO334" s="185"/>
      <c r="AP334" s="185"/>
      <c r="AQ334" s="185"/>
      <c r="AR334" s="185"/>
      <c r="AS334" s="185"/>
      <c r="AT334" s="185"/>
      <c r="AU334" s="185"/>
      <c r="AV334" s="185"/>
      <c r="AW334" s="185"/>
      <c r="AX334" s="185"/>
      <c r="AY334" s="185"/>
    </row>
    <row r="335" spans="23:51" ht="14" x14ac:dyDescent="0.15">
      <c r="W335" s="185"/>
      <c r="X335" s="185"/>
      <c r="Y335" s="185"/>
      <c r="Z335" s="185"/>
      <c r="AA335" s="185"/>
      <c r="AB335" s="185"/>
      <c r="AC335" s="185"/>
      <c r="AD335" s="185"/>
      <c r="AE335" s="185"/>
      <c r="AF335" s="185"/>
      <c r="AG335" s="185"/>
      <c r="AH335" s="185"/>
      <c r="AI335" s="185"/>
      <c r="AJ335" s="185"/>
      <c r="AK335" s="185"/>
      <c r="AL335" s="185"/>
      <c r="AM335" s="185"/>
      <c r="AN335" s="185"/>
      <c r="AO335" s="185"/>
      <c r="AP335" s="185"/>
      <c r="AQ335" s="185"/>
      <c r="AR335" s="185"/>
      <c r="AS335" s="185"/>
      <c r="AT335" s="185"/>
      <c r="AU335" s="185"/>
      <c r="AV335" s="185"/>
      <c r="AW335" s="185"/>
      <c r="AX335" s="185"/>
      <c r="AY335" s="185"/>
    </row>
    <row r="336" spans="23:51" ht="14" x14ac:dyDescent="0.15">
      <c r="W336" s="185"/>
      <c r="X336" s="185"/>
      <c r="Y336" s="185"/>
      <c r="Z336" s="185"/>
      <c r="AA336" s="185"/>
      <c r="AB336" s="185"/>
      <c r="AC336" s="185"/>
      <c r="AD336" s="185"/>
      <c r="AE336" s="185"/>
      <c r="AF336" s="185"/>
      <c r="AG336" s="185"/>
      <c r="AH336" s="185"/>
      <c r="AI336" s="185"/>
      <c r="AJ336" s="185"/>
      <c r="AK336" s="185"/>
      <c r="AL336" s="185"/>
      <c r="AM336" s="185"/>
      <c r="AN336" s="185"/>
      <c r="AO336" s="185"/>
      <c r="AP336" s="185"/>
      <c r="AQ336" s="185"/>
      <c r="AR336" s="185"/>
      <c r="AS336" s="185"/>
      <c r="AT336" s="185"/>
      <c r="AU336" s="185"/>
      <c r="AV336" s="185"/>
      <c r="AW336" s="185"/>
      <c r="AX336" s="185"/>
      <c r="AY336" s="185"/>
    </row>
    <row r="337" spans="23:51" ht="14" x14ac:dyDescent="0.15">
      <c r="W337" s="185"/>
      <c r="X337" s="185"/>
      <c r="Y337" s="185"/>
      <c r="Z337" s="185"/>
      <c r="AA337" s="185"/>
      <c r="AB337" s="185"/>
      <c r="AC337" s="185"/>
      <c r="AD337" s="185"/>
      <c r="AE337" s="185"/>
      <c r="AF337" s="185"/>
      <c r="AG337" s="185"/>
      <c r="AH337" s="185"/>
      <c r="AI337" s="185"/>
      <c r="AJ337" s="185"/>
      <c r="AK337" s="185"/>
      <c r="AL337" s="185"/>
      <c r="AM337" s="185"/>
      <c r="AN337" s="185"/>
      <c r="AO337" s="185"/>
      <c r="AP337" s="185"/>
      <c r="AQ337" s="185"/>
      <c r="AR337" s="185"/>
      <c r="AS337" s="185"/>
      <c r="AT337" s="185"/>
      <c r="AU337" s="185"/>
      <c r="AV337" s="185"/>
      <c r="AW337" s="185"/>
      <c r="AX337" s="185"/>
      <c r="AY337" s="185"/>
    </row>
    <row r="338" spans="23:51" ht="14" x14ac:dyDescent="0.15">
      <c r="W338" s="185"/>
      <c r="X338" s="185"/>
      <c r="Y338" s="185"/>
      <c r="Z338" s="185"/>
      <c r="AA338" s="185"/>
      <c r="AB338" s="185"/>
      <c r="AC338" s="185"/>
      <c r="AD338" s="185"/>
      <c r="AE338" s="185"/>
      <c r="AF338" s="185"/>
      <c r="AG338" s="185"/>
      <c r="AH338" s="185"/>
      <c r="AI338" s="185"/>
      <c r="AJ338" s="185"/>
      <c r="AK338" s="185"/>
      <c r="AL338" s="185"/>
      <c r="AM338" s="185"/>
      <c r="AN338" s="185"/>
      <c r="AO338" s="185"/>
      <c r="AP338" s="185"/>
      <c r="AQ338" s="185"/>
      <c r="AR338" s="185"/>
      <c r="AS338" s="185"/>
      <c r="AT338" s="185"/>
      <c r="AU338" s="185"/>
      <c r="AV338" s="185"/>
      <c r="AW338" s="185"/>
      <c r="AX338" s="185"/>
      <c r="AY338" s="185"/>
    </row>
    <row r="339" spans="23:51" ht="14" x14ac:dyDescent="0.15">
      <c r="W339" s="185"/>
      <c r="X339" s="185"/>
      <c r="Y339" s="185"/>
      <c r="Z339" s="185"/>
      <c r="AA339" s="185"/>
      <c r="AB339" s="185"/>
      <c r="AC339" s="185"/>
      <c r="AD339" s="185"/>
      <c r="AE339" s="185"/>
      <c r="AF339" s="185"/>
      <c r="AG339" s="185"/>
      <c r="AH339" s="185"/>
      <c r="AI339" s="185"/>
      <c r="AJ339" s="185"/>
      <c r="AK339" s="185"/>
      <c r="AL339" s="185"/>
      <c r="AM339" s="185"/>
      <c r="AN339" s="185"/>
      <c r="AO339" s="185"/>
      <c r="AP339" s="185"/>
      <c r="AQ339" s="185"/>
      <c r="AR339" s="185"/>
      <c r="AS339" s="185"/>
      <c r="AT339" s="185"/>
      <c r="AU339" s="185"/>
      <c r="AV339" s="185"/>
      <c r="AW339" s="185"/>
      <c r="AX339" s="185"/>
      <c r="AY339" s="185"/>
    </row>
    <row r="340" spans="23:51" ht="14" x14ac:dyDescent="0.15">
      <c r="W340" s="185"/>
      <c r="X340" s="185"/>
      <c r="Y340" s="185"/>
      <c r="Z340" s="185"/>
      <c r="AA340" s="185"/>
      <c r="AB340" s="185"/>
      <c r="AC340" s="185"/>
      <c r="AD340" s="185"/>
      <c r="AE340" s="185"/>
      <c r="AF340" s="185"/>
      <c r="AG340" s="185"/>
      <c r="AH340" s="185"/>
      <c r="AI340" s="185"/>
      <c r="AJ340" s="185"/>
      <c r="AK340" s="185"/>
      <c r="AL340" s="185"/>
      <c r="AM340" s="185"/>
      <c r="AN340" s="185"/>
      <c r="AO340" s="185"/>
      <c r="AP340" s="185"/>
      <c r="AQ340" s="185"/>
      <c r="AR340" s="185"/>
      <c r="AS340" s="185"/>
      <c r="AT340" s="185"/>
      <c r="AU340" s="185"/>
      <c r="AV340" s="185"/>
      <c r="AW340" s="185"/>
      <c r="AX340" s="185"/>
      <c r="AY340" s="185"/>
    </row>
    <row r="341" spans="23:51" ht="14" x14ac:dyDescent="0.15">
      <c r="W341" s="185"/>
      <c r="X341" s="185"/>
      <c r="Y341" s="185"/>
      <c r="Z341" s="185"/>
      <c r="AA341" s="185"/>
      <c r="AB341" s="185"/>
      <c r="AC341" s="185"/>
      <c r="AD341" s="185"/>
      <c r="AE341" s="185"/>
      <c r="AF341" s="185"/>
      <c r="AG341" s="185"/>
      <c r="AH341" s="185"/>
      <c r="AI341" s="185"/>
      <c r="AJ341" s="185"/>
      <c r="AK341" s="185"/>
      <c r="AL341" s="185"/>
      <c r="AM341" s="185"/>
      <c r="AN341" s="185"/>
      <c r="AO341" s="185"/>
      <c r="AP341" s="185"/>
      <c r="AQ341" s="185"/>
      <c r="AR341" s="185"/>
      <c r="AS341" s="185"/>
      <c r="AT341" s="185"/>
      <c r="AU341" s="185"/>
      <c r="AV341" s="185"/>
      <c r="AW341" s="185"/>
      <c r="AX341" s="185"/>
      <c r="AY341" s="185"/>
    </row>
    <row r="342" spans="23:51" ht="14" x14ac:dyDescent="0.15">
      <c r="W342" s="185"/>
      <c r="X342" s="185"/>
      <c r="Y342" s="185"/>
      <c r="Z342" s="185"/>
      <c r="AA342" s="185"/>
      <c r="AB342" s="185"/>
      <c r="AC342" s="185"/>
      <c r="AD342" s="185"/>
      <c r="AE342" s="185"/>
      <c r="AF342" s="185"/>
      <c r="AG342" s="185"/>
      <c r="AH342" s="185"/>
      <c r="AI342" s="185"/>
      <c r="AJ342" s="185"/>
      <c r="AK342" s="185"/>
      <c r="AL342" s="185"/>
      <c r="AM342" s="185"/>
      <c r="AN342" s="185"/>
      <c r="AO342" s="185"/>
      <c r="AP342" s="185"/>
      <c r="AQ342" s="185"/>
      <c r="AR342" s="185"/>
      <c r="AS342" s="185"/>
      <c r="AT342" s="185"/>
      <c r="AU342" s="185"/>
      <c r="AV342" s="185"/>
      <c r="AW342" s="185"/>
      <c r="AX342" s="185"/>
      <c r="AY342" s="185"/>
    </row>
    <row r="343" spans="23:51" ht="14" x14ac:dyDescent="0.15">
      <c r="W343" s="185"/>
      <c r="X343" s="185"/>
      <c r="Y343" s="185"/>
      <c r="Z343" s="185"/>
      <c r="AA343" s="185"/>
      <c r="AB343" s="185"/>
      <c r="AC343" s="185"/>
      <c r="AD343" s="185"/>
      <c r="AE343" s="185"/>
      <c r="AF343" s="185"/>
      <c r="AG343" s="185"/>
      <c r="AH343" s="185"/>
      <c r="AI343" s="185"/>
      <c r="AJ343" s="185"/>
      <c r="AK343" s="185"/>
      <c r="AL343" s="185"/>
      <c r="AM343" s="185"/>
      <c r="AN343" s="185"/>
      <c r="AO343" s="185"/>
      <c r="AP343" s="185"/>
      <c r="AQ343" s="185"/>
      <c r="AR343" s="185"/>
      <c r="AS343" s="185"/>
      <c r="AT343" s="185"/>
      <c r="AU343" s="185"/>
      <c r="AV343" s="185"/>
      <c r="AW343" s="185"/>
      <c r="AX343" s="185"/>
      <c r="AY343" s="185"/>
    </row>
    <row r="344" spans="23:51" ht="14" x14ac:dyDescent="0.15">
      <c r="W344" s="185"/>
      <c r="X344" s="185"/>
      <c r="Y344" s="185"/>
      <c r="Z344" s="185"/>
      <c r="AA344" s="185"/>
      <c r="AB344" s="185"/>
      <c r="AC344" s="185"/>
      <c r="AD344" s="185"/>
      <c r="AE344" s="185"/>
      <c r="AF344" s="185"/>
      <c r="AG344" s="185"/>
      <c r="AH344" s="185"/>
      <c r="AI344" s="185"/>
      <c r="AJ344" s="185"/>
      <c r="AK344" s="185"/>
      <c r="AL344" s="185"/>
      <c r="AM344" s="185"/>
      <c r="AN344" s="185"/>
      <c r="AO344" s="185"/>
      <c r="AP344" s="185"/>
      <c r="AQ344" s="185"/>
      <c r="AR344" s="185"/>
      <c r="AS344" s="185"/>
      <c r="AT344" s="185"/>
      <c r="AU344" s="185"/>
      <c r="AV344" s="185"/>
      <c r="AW344" s="185"/>
      <c r="AX344" s="185"/>
      <c r="AY344" s="185"/>
    </row>
    <row r="345" spans="23:51" ht="14" x14ac:dyDescent="0.15">
      <c r="W345" s="185"/>
      <c r="X345" s="185"/>
      <c r="Y345" s="185"/>
      <c r="Z345" s="185"/>
      <c r="AA345" s="185"/>
      <c r="AB345" s="185"/>
      <c r="AC345" s="185"/>
      <c r="AD345" s="185"/>
      <c r="AE345" s="185"/>
      <c r="AF345" s="185"/>
      <c r="AG345" s="185"/>
      <c r="AH345" s="185"/>
      <c r="AI345" s="185"/>
      <c r="AJ345" s="185"/>
      <c r="AK345" s="185"/>
      <c r="AL345" s="185"/>
      <c r="AM345" s="185"/>
      <c r="AN345" s="185"/>
      <c r="AO345" s="185"/>
      <c r="AP345" s="185"/>
      <c r="AQ345" s="185"/>
      <c r="AR345" s="185"/>
      <c r="AS345" s="185"/>
      <c r="AT345" s="185"/>
      <c r="AU345" s="185"/>
      <c r="AV345" s="185"/>
      <c r="AW345" s="185"/>
      <c r="AX345" s="185"/>
      <c r="AY345" s="185"/>
    </row>
    <row r="346" spans="23:51" ht="14" x14ac:dyDescent="0.15">
      <c r="W346" s="185"/>
      <c r="X346" s="185"/>
      <c r="Y346" s="185"/>
      <c r="Z346" s="185"/>
      <c r="AA346" s="185"/>
      <c r="AB346" s="185"/>
      <c r="AC346" s="185"/>
      <c r="AD346" s="185"/>
      <c r="AE346" s="185"/>
      <c r="AF346" s="185"/>
      <c r="AG346" s="185"/>
      <c r="AH346" s="185"/>
      <c r="AI346" s="185"/>
      <c r="AJ346" s="185"/>
      <c r="AK346" s="185"/>
      <c r="AL346" s="185"/>
      <c r="AM346" s="185"/>
      <c r="AN346" s="185"/>
      <c r="AO346" s="185"/>
      <c r="AP346" s="185"/>
      <c r="AQ346" s="185"/>
      <c r="AR346" s="185"/>
      <c r="AS346" s="185"/>
      <c r="AT346" s="185"/>
      <c r="AU346" s="185"/>
      <c r="AV346" s="185"/>
      <c r="AW346" s="185"/>
      <c r="AX346" s="185"/>
      <c r="AY346" s="185"/>
    </row>
  </sheetData>
  <sheetProtection algorithmName="SHA-512" hashValue="Ubx+M8Wmtzb1/NBq1issQ0OmQWJOWgz8uLbOWERxhl3YT2qaxAmjby/PdDAZTszFv/w62NrP71GUdEYc+t6GIQ==" saltValue="Y8m4j74lHFz4rLdOs3e1xQ==" spinCount="100000" sheet="1" objects="1" scenarios="1"/>
  <conditionalFormatting sqref="A8:G23 A56:G70">
    <cfRule type="expression" dxfId="18" priority="46">
      <formula>MOD(ROW(),2)=0</formula>
    </cfRule>
  </conditionalFormatting>
  <conditionalFormatting sqref="A32:G47">
    <cfRule type="expression" dxfId="17" priority="44">
      <formula>MOD(ROW(),2)=0</formula>
    </cfRule>
  </conditionalFormatting>
  <conditionalFormatting sqref="J8:P23">
    <cfRule type="expression" dxfId="16" priority="31">
      <formula>MOD(ROW(),2)=0</formula>
    </cfRule>
  </conditionalFormatting>
  <conditionalFormatting sqref="J32:P47">
    <cfRule type="expression" dxfId="15" priority="2">
      <formula>MOD(ROW(),2)=0</formula>
    </cfRule>
  </conditionalFormatting>
  <conditionalFormatting sqref="J56:P70">
    <cfRule type="expression" dxfId="14" priority="1">
      <formula>MOD(ROW(),2)=0</formula>
    </cfRule>
  </conditionalFormatting>
  <conditionalFormatting sqref="S8:V23">
    <cfRule type="expression" dxfId="13" priority="11">
      <formula>MOD(ROW(),2)=0</formula>
    </cfRule>
  </conditionalFormatting>
  <conditionalFormatting sqref="S32:V47">
    <cfRule type="expression" dxfId="12" priority="7">
      <formula>MOD(ROW(),2)=0</formula>
    </cfRule>
  </conditionalFormatting>
  <conditionalFormatting sqref="S56:V70">
    <cfRule type="expression" dxfId="11" priority="3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91900-7DA6-DC4C-A554-60610872C79A}">
  <sheetPr codeName="Sheet7">
    <tabColor rgb="FFFFA7A4"/>
  </sheetPr>
  <dimension ref="A1:AK36"/>
  <sheetViews>
    <sheetView workbookViewId="0">
      <selection activeCell="E32" sqref="E32"/>
    </sheetView>
  </sheetViews>
  <sheetFormatPr baseColWidth="10" defaultRowHeight="13" x14ac:dyDescent="0.15"/>
  <cols>
    <col min="1" max="1" width="20.33203125" style="183" customWidth="1"/>
    <col min="2" max="2" width="16.6640625" style="183" customWidth="1"/>
    <col min="3" max="8" width="12.1640625" style="183" customWidth="1"/>
    <col min="9" max="16384" width="10.83203125" style="183"/>
  </cols>
  <sheetData>
    <row r="1" spans="1:37" ht="14" x14ac:dyDescent="0.15">
      <c r="A1" s="182" t="s">
        <v>24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  <c r="Z1" s="182"/>
      <c r="AA1" s="182"/>
      <c r="AB1" s="182"/>
      <c r="AC1" s="182"/>
      <c r="AD1" s="182"/>
      <c r="AE1" s="182"/>
      <c r="AF1" s="182"/>
      <c r="AG1" s="182"/>
      <c r="AH1" s="182"/>
      <c r="AI1" s="182"/>
      <c r="AJ1" s="182"/>
      <c r="AK1" s="182"/>
    </row>
    <row r="2" spans="1:37" ht="14" x14ac:dyDescent="0.15">
      <c r="A2" s="184" t="s">
        <v>21</v>
      </c>
      <c r="B2" s="182"/>
      <c r="C2" s="182"/>
      <c r="D2" s="182"/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</row>
    <row r="3" spans="1:37" ht="15" thickBot="1" x14ac:dyDescent="0.2">
      <c r="A3" s="182"/>
      <c r="B3" s="182"/>
      <c r="C3" s="182"/>
      <c r="D3" s="182"/>
      <c r="E3" s="182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82"/>
      <c r="J5" s="182"/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82"/>
      <c r="J6" s="182"/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</row>
    <row r="7" spans="1:37" ht="30" x14ac:dyDescent="0.15">
      <c r="A7" s="282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185"/>
      <c r="J7" s="185"/>
      <c r="K7" s="185"/>
      <c r="L7" s="185"/>
      <c r="M7" s="185"/>
      <c r="N7" s="185"/>
      <c r="O7" s="185"/>
      <c r="P7" s="185"/>
      <c r="Q7" s="185"/>
      <c r="R7" s="185"/>
      <c r="S7" s="185"/>
      <c r="T7" s="185"/>
      <c r="U7" s="185"/>
      <c r="V7" s="185"/>
      <c r="W7" s="185"/>
      <c r="X7" s="185"/>
      <c r="Y7" s="185"/>
      <c r="Z7" s="185"/>
      <c r="AA7" s="185"/>
      <c r="AB7" s="185"/>
      <c r="AC7" s="185"/>
      <c r="AD7" s="185"/>
      <c r="AE7" s="185"/>
      <c r="AF7" s="185"/>
      <c r="AG7" s="185"/>
      <c r="AH7" s="185"/>
      <c r="AI7" s="185"/>
      <c r="AJ7" s="185"/>
      <c r="AK7" s="185"/>
    </row>
    <row r="8" spans="1:37" ht="18" customHeight="1" thickBot="1" x14ac:dyDescent="0.2">
      <c r="A8" s="186" t="str">
        <f>'ERG Apr 2019'!K2</f>
        <v>Ergon Energy</v>
      </c>
      <c r="B8" s="187" t="str">
        <f>'ERG Apr 2019'!L2</f>
        <v>Regulated</v>
      </c>
      <c r="C8" s="188">
        <f>91*'ERG Apr 2019'!M2/100</f>
        <v>111.89632999999999</v>
      </c>
      <c r="D8" s="188">
        <f>$C$5*'ERG Apr 2019'!N2/100</f>
        <v>1322.1</v>
      </c>
      <c r="E8" s="189">
        <v>0</v>
      </c>
      <c r="F8" s="190">
        <f>SUM(C8:E8)</f>
        <v>1433.9963299999999</v>
      </c>
      <c r="G8" s="191">
        <f>F8*4</f>
        <v>5735.9853199999998</v>
      </c>
      <c r="H8" s="192">
        <f>G8*1.1</f>
        <v>6309.5838520000007</v>
      </c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  <c r="AD8" s="185"/>
      <c r="AE8" s="185"/>
      <c r="AF8" s="185"/>
      <c r="AG8" s="185"/>
      <c r="AH8" s="185"/>
      <c r="AI8" s="185"/>
      <c r="AJ8" s="185"/>
      <c r="AK8" s="185"/>
    </row>
    <row r="9" spans="1:37" ht="14" x14ac:dyDescent="0.15"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  <c r="AC9" s="185"/>
      <c r="AD9" s="185"/>
      <c r="AE9" s="185"/>
      <c r="AF9" s="185"/>
      <c r="AG9" s="185"/>
      <c r="AH9" s="185"/>
      <c r="AI9" s="185"/>
      <c r="AJ9" s="185"/>
      <c r="AK9" s="185"/>
    </row>
    <row r="10" spans="1:37" ht="15" thickBot="1" x14ac:dyDescent="0.2"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  <c r="AD10" s="185"/>
      <c r="AE10" s="185"/>
      <c r="AF10" s="185"/>
      <c r="AG10" s="185"/>
      <c r="AH10" s="185"/>
      <c r="AI10" s="185"/>
      <c r="AJ10" s="185"/>
      <c r="AK10" s="185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  <c r="AC11" s="185"/>
      <c r="AD11" s="185"/>
      <c r="AE11" s="185"/>
      <c r="AF11" s="185"/>
      <c r="AG11" s="185"/>
      <c r="AH11" s="185"/>
      <c r="AI11" s="185"/>
      <c r="AJ11" s="185"/>
      <c r="AK11" s="185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  <c r="AD12" s="185"/>
      <c r="AE12" s="185"/>
      <c r="AF12" s="185"/>
      <c r="AG12" s="185"/>
      <c r="AH12" s="185"/>
      <c r="AI12" s="185"/>
      <c r="AJ12" s="185"/>
      <c r="AK12" s="185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  <c r="AC13" s="185"/>
      <c r="AD13" s="185"/>
      <c r="AE13" s="185"/>
      <c r="AF13" s="185"/>
      <c r="AG13" s="185"/>
      <c r="AH13" s="185"/>
      <c r="AI13" s="185"/>
      <c r="AJ13" s="185"/>
      <c r="AK13" s="185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5"/>
      <c r="Z14" s="185"/>
      <c r="AA14" s="185"/>
      <c r="AB14" s="185"/>
      <c r="AC14" s="185"/>
      <c r="AD14" s="185"/>
      <c r="AE14" s="185"/>
      <c r="AF14" s="185"/>
      <c r="AG14" s="185"/>
      <c r="AH14" s="185"/>
      <c r="AI14" s="185"/>
      <c r="AJ14" s="185"/>
      <c r="AK14" s="185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  <c r="Z15" s="185"/>
      <c r="AA15" s="185"/>
      <c r="AB15" s="185"/>
      <c r="AC15" s="185"/>
      <c r="AD15" s="185"/>
      <c r="AE15" s="185"/>
      <c r="AF15" s="185"/>
      <c r="AG15" s="185"/>
      <c r="AH15" s="185"/>
      <c r="AI15" s="185"/>
      <c r="AJ15" s="185"/>
      <c r="AK15" s="185"/>
    </row>
    <row r="16" spans="1:37" ht="30" x14ac:dyDescent="0.15">
      <c r="A16" s="282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  <c r="U16" s="185"/>
      <c r="V16" s="185"/>
      <c r="W16" s="185"/>
      <c r="X16" s="185"/>
      <c r="Y16" s="185"/>
      <c r="Z16" s="185"/>
      <c r="AA16" s="185"/>
      <c r="AB16" s="185"/>
      <c r="AC16" s="185"/>
      <c r="AD16" s="185"/>
      <c r="AE16" s="185"/>
      <c r="AF16" s="185"/>
      <c r="AG16" s="185"/>
      <c r="AH16" s="185"/>
      <c r="AI16" s="185"/>
      <c r="AJ16" s="185"/>
      <c r="AK16" s="185"/>
    </row>
    <row r="17" spans="1:37" ht="18" customHeight="1" thickBot="1" x14ac:dyDescent="0.2">
      <c r="A17" s="186" t="str">
        <f>'ERG Apr 2019'!K3</f>
        <v>Ergon Energy</v>
      </c>
      <c r="B17" s="187" t="str">
        <f>'ERG Apr 2019'!L3</f>
        <v>Regulated</v>
      </c>
      <c r="C17" s="188">
        <f>91*'ERG Apr 2019'!M3/100</f>
        <v>111.89632999999999</v>
      </c>
      <c r="D17" s="188">
        <f>(C12*C13)*'ERG Apr 2019'!N3/100</f>
        <v>925.47</v>
      </c>
      <c r="E17" s="189">
        <f>(C12*C14)*'ERG Apr 2019'!AF3/100</f>
        <v>261.495</v>
      </c>
      <c r="F17" s="190">
        <f>SUM(C17:E17)</f>
        <v>1298.8613300000002</v>
      </c>
      <c r="G17" s="191">
        <f>F17*4</f>
        <v>5195.4453200000007</v>
      </c>
      <c r="H17" s="192">
        <f>G17*1.1</f>
        <v>5714.9898520000015</v>
      </c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  <c r="U17" s="185"/>
      <c r="V17" s="185"/>
      <c r="W17" s="185"/>
      <c r="X17" s="185"/>
      <c r="Y17" s="185"/>
      <c r="Z17" s="185"/>
      <c r="AA17" s="185"/>
      <c r="AB17" s="185"/>
      <c r="AC17" s="185"/>
      <c r="AD17" s="185"/>
      <c r="AE17" s="185"/>
      <c r="AF17" s="185"/>
      <c r="AG17" s="185"/>
      <c r="AH17" s="185"/>
      <c r="AI17" s="185"/>
      <c r="AJ17" s="185"/>
      <c r="AK17" s="185"/>
    </row>
    <row r="18" spans="1:37" ht="14" x14ac:dyDescent="0.15"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  <c r="U18" s="185"/>
      <c r="V18" s="185"/>
      <c r="W18" s="185"/>
      <c r="X18" s="185"/>
      <c r="Y18" s="185"/>
      <c r="Z18" s="185"/>
      <c r="AA18" s="185"/>
      <c r="AB18" s="185"/>
      <c r="AC18" s="185"/>
      <c r="AD18" s="185"/>
      <c r="AE18" s="185"/>
      <c r="AF18" s="185"/>
      <c r="AG18" s="185"/>
      <c r="AH18" s="185"/>
      <c r="AI18" s="185"/>
      <c r="AJ18" s="185"/>
      <c r="AK18" s="185"/>
    </row>
    <row r="19" spans="1:37" ht="15" thickBot="1" x14ac:dyDescent="0.2"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  <c r="Z19" s="185"/>
      <c r="AA19" s="185"/>
      <c r="AB19" s="185"/>
      <c r="AC19" s="185"/>
      <c r="AD19" s="185"/>
      <c r="AE19" s="185"/>
      <c r="AF19" s="185"/>
      <c r="AG19" s="185"/>
      <c r="AH19" s="185"/>
      <c r="AI19" s="185"/>
      <c r="AJ19" s="185"/>
      <c r="AK19" s="185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  <c r="Z20" s="185"/>
      <c r="AA20" s="185"/>
      <c r="AB20" s="185"/>
      <c r="AC20" s="185"/>
      <c r="AD20" s="185"/>
      <c r="AE20" s="185"/>
      <c r="AF20" s="185"/>
      <c r="AG20" s="185"/>
      <c r="AH20" s="185"/>
      <c r="AI20" s="185"/>
      <c r="AJ20" s="185"/>
      <c r="AK20" s="185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85"/>
      <c r="J21" s="185"/>
      <c r="K21" s="185"/>
      <c r="L21" s="185"/>
      <c r="M21" s="185"/>
      <c r="N21" s="185"/>
      <c r="O21" s="185"/>
      <c r="P21" s="185"/>
      <c r="Q21" s="185"/>
      <c r="R21" s="185"/>
      <c r="S21" s="185"/>
      <c r="T21" s="185"/>
      <c r="U21" s="185"/>
      <c r="V21" s="185"/>
      <c r="W21" s="185"/>
      <c r="X21" s="185"/>
      <c r="Y21" s="185"/>
      <c r="Z21" s="185"/>
      <c r="AA21" s="185"/>
      <c r="AB21" s="185"/>
      <c r="AC21" s="185"/>
      <c r="AD21" s="185"/>
      <c r="AE21" s="185"/>
      <c r="AF21" s="185"/>
      <c r="AG21" s="185"/>
      <c r="AH21" s="185"/>
      <c r="AI21" s="185"/>
      <c r="AJ21" s="185"/>
      <c r="AK21" s="185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85"/>
      <c r="J22" s="185"/>
      <c r="K22" s="185"/>
      <c r="L22" s="185"/>
      <c r="M22" s="185"/>
      <c r="N22" s="185"/>
      <c r="O22" s="185"/>
      <c r="P22" s="185"/>
      <c r="Q22" s="185"/>
      <c r="R22" s="185"/>
      <c r="S22" s="185"/>
      <c r="T22" s="185"/>
      <c r="U22" s="185"/>
      <c r="V22" s="185"/>
      <c r="W22" s="185"/>
      <c r="X22" s="185"/>
      <c r="Y22" s="185"/>
      <c r="Z22" s="185"/>
      <c r="AA22" s="185"/>
      <c r="AB22" s="185"/>
      <c r="AC22" s="185"/>
      <c r="AD22" s="185"/>
      <c r="AE22" s="185"/>
      <c r="AF22" s="185"/>
      <c r="AG22" s="185"/>
      <c r="AH22" s="185"/>
      <c r="AI22" s="185"/>
      <c r="AJ22" s="185"/>
      <c r="AK22" s="185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5"/>
      <c r="Y23" s="185"/>
      <c r="Z23" s="185"/>
      <c r="AA23" s="185"/>
      <c r="AB23" s="185"/>
      <c r="AC23" s="185"/>
      <c r="AD23" s="185"/>
      <c r="AE23" s="185"/>
      <c r="AF23" s="185"/>
      <c r="AG23" s="185"/>
      <c r="AH23" s="185"/>
      <c r="AI23" s="185"/>
      <c r="AJ23" s="185"/>
      <c r="AK23" s="185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85"/>
      <c r="J24" s="185"/>
      <c r="K24" s="185"/>
      <c r="L24" s="185"/>
      <c r="M24" s="185"/>
      <c r="N24" s="185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  <c r="Z24" s="185"/>
      <c r="AA24" s="185"/>
      <c r="AB24" s="185"/>
      <c r="AC24" s="185"/>
      <c r="AD24" s="185"/>
      <c r="AE24" s="185"/>
      <c r="AF24" s="185"/>
      <c r="AG24" s="185"/>
      <c r="AH24" s="185"/>
      <c r="AI24" s="185"/>
      <c r="AJ24" s="185"/>
      <c r="AK24" s="185"/>
    </row>
    <row r="25" spans="1:37" ht="30" x14ac:dyDescent="0.15">
      <c r="A25" s="282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85"/>
      <c r="J25" s="185"/>
      <c r="K25" s="185"/>
      <c r="L25" s="185"/>
      <c r="M25" s="185"/>
      <c r="N25" s="185"/>
      <c r="O25" s="185"/>
      <c r="P25" s="185"/>
      <c r="Q25" s="185"/>
      <c r="R25" s="185"/>
      <c r="S25" s="185"/>
      <c r="T25" s="185"/>
      <c r="U25" s="185"/>
      <c r="V25" s="185"/>
      <c r="W25" s="185"/>
      <c r="X25" s="185"/>
      <c r="Y25" s="185"/>
      <c r="Z25" s="185"/>
      <c r="AA25" s="185"/>
      <c r="AB25" s="185"/>
      <c r="AC25" s="185"/>
      <c r="AD25" s="185"/>
      <c r="AE25" s="185"/>
      <c r="AF25" s="185"/>
      <c r="AG25" s="185"/>
      <c r="AH25" s="185"/>
      <c r="AI25" s="185"/>
      <c r="AJ25" s="185"/>
      <c r="AK25" s="185"/>
    </row>
    <row r="26" spans="1:37" ht="18" customHeight="1" thickBot="1" x14ac:dyDescent="0.2">
      <c r="A26" s="186" t="str">
        <f>'ERG Apr 2019'!K4</f>
        <v>Ergon Energy</v>
      </c>
      <c r="B26" s="187" t="str">
        <f>'ERG Apr 2019'!L4</f>
        <v>Regulated</v>
      </c>
      <c r="C26" s="188">
        <f>91*'ERG Apr 2019'!M4/100</f>
        <v>111.89632999999999</v>
      </c>
      <c r="D26" s="188">
        <f>(C21*C22)*'ERG Apr 2019'!N4/100</f>
        <v>1853.39</v>
      </c>
      <c r="E26" s="189">
        <f>(C21*C23)*'ERG Apr 2019'!W4/100</f>
        <v>344.73</v>
      </c>
      <c r="F26" s="190">
        <f>SUM(C26:E26)</f>
        <v>2310.0163300000004</v>
      </c>
      <c r="G26" s="191">
        <f>F26*4</f>
        <v>9240.0653200000015</v>
      </c>
      <c r="H26" s="192">
        <f>G26*1.1</f>
        <v>10164.071852000003</v>
      </c>
      <c r="I26" s="185"/>
      <c r="J26" s="185"/>
      <c r="K26" s="185"/>
      <c r="L26" s="185"/>
      <c r="M26" s="185"/>
      <c r="N26" s="185"/>
      <c r="O26" s="185"/>
      <c r="P26" s="185"/>
      <c r="Q26" s="185"/>
      <c r="R26" s="185"/>
      <c r="S26" s="185"/>
      <c r="T26" s="185"/>
      <c r="U26" s="185"/>
      <c r="V26" s="185"/>
      <c r="W26" s="185"/>
      <c r="X26" s="185"/>
      <c r="Y26" s="185"/>
      <c r="Z26" s="185"/>
      <c r="AA26" s="185"/>
      <c r="AB26" s="185"/>
      <c r="AC26" s="185"/>
      <c r="AD26" s="185"/>
      <c r="AE26" s="185"/>
      <c r="AF26" s="185"/>
      <c r="AG26" s="185"/>
      <c r="AH26" s="185"/>
      <c r="AI26" s="185"/>
      <c r="AJ26" s="185"/>
      <c r="AK26" s="185"/>
    </row>
    <row r="27" spans="1:37" ht="14" x14ac:dyDescent="0.15">
      <c r="J27" s="185"/>
      <c r="K27" s="185"/>
      <c r="L27" s="185"/>
      <c r="M27" s="185"/>
      <c r="N27" s="185"/>
      <c r="O27" s="185"/>
      <c r="P27" s="185"/>
      <c r="Q27" s="185"/>
      <c r="R27" s="185"/>
      <c r="S27" s="185"/>
      <c r="T27" s="185"/>
      <c r="U27" s="185"/>
      <c r="V27" s="185"/>
      <c r="W27" s="185"/>
      <c r="X27" s="185"/>
      <c r="Y27" s="185"/>
      <c r="Z27" s="185"/>
      <c r="AA27" s="185"/>
      <c r="AB27" s="185"/>
      <c r="AC27" s="185"/>
      <c r="AD27" s="185"/>
      <c r="AE27" s="185"/>
      <c r="AF27" s="185"/>
      <c r="AG27" s="185"/>
      <c r="AH27" s="185"/>
      <c r="AI27" s="185"/>
      <c r="AJ27" s="185"/>
      <c r="AK27" s="185"/>
    </row>
    <row r="28" spans="1:37" ht="14" x14ac:dyDescent="0.15">
      <c r="J28" s="185"/>
      <c r="K28" s="185"/>
      <c r="L28" s="185"/>
      <c r="M28" s="185"/>
      <c r="N28" s="185"/>
      <c r="O28" s="185"/>
      <c r="P28" s="185"/>
      <c r="Q28" s="185"/>
      <c r="R28" s="185"/>
      <c r="S28" s="185"/>
      <c r="T28" s="185"/>
      <c r="U28" s="185"/>
      <c r="V28" s="185"/>
      <c r="W28" s="185"/>
      <c r="X28" s="185"/>
      <c r="Y28" s="185"/>
      <c r="Z28" s="185"/>
      <c r="AA28" s="185"/>
      <c r="AB28" s="185"/>
      <c r="AC28" s="185"/>
      <c r="AD28" s="185"/>
      <c r="AE28" s="185"/>
      <c r="AF28" s="185"/>
      <c r="AG28" s="185"/>
      <c r="AH28" s="185"/>
      <c r="AI28" s="185"/>
      <c r="AJ28" s="185"/>
      <c r="AK28" s="185"/>
    </row>
    <row r="29" spans="1:37" ht="14" x14ac:dyDescent="0.15">
      <c r="J29" s="185"/>
      <c r="K29" s="185"/>
      <c r="L29" s="185"/>
      <c r="M29" s="185"/>
      <c r="N29" s="185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</row>
    <row r="30" spans="1:37" ht="14" x14ac:dyDescent="0.15">
      <c r="J30" s="185"/>
      <c r="K30" s="185"/>
      <c r="L30" s="185"/>
      <c r="M30" s="185"/>
      <c r="N30" s="185"/>
      <c r="O30" s="185"/>
      <c r="P30" s="185"/>
      <c r="Q30" s="185"/>
      <c r="R30" s="185"/>
      <c r="S30" s="185"/>
      <c r="T30" s="185"/>
      <c r="U30" s="185"/>
      <c r="V30" s="185"/>
      <c r="W30" s="185"/>
      <c r="X30" s="185"/>
      <c r="Y30" s="185"/>
      <c r="Z30" s="185"/>
      <c r="AA30" s="185"/>
      <c r="AB30" s="185"/>
      <c r="AC30" s="185"/>
      <c r="AD30" s="185"/>
      <c r="AE30" s="185"/>
      <c r="AF30" s="185"/>
      <c r="AG30" s="185"/>
      <c r="AH30" s="185"/>
      <c r="AI30" s="185"/>
      <c r="AJ30" s="185"/>
      <c r="AK30" s="185"/>
    </row>
    <row r="31" spans="1:37" ht="14" x14ac:dyDescent="0.15">
      <c r="J31" s="185"/>
      <c r="K31" s="185"/>
      <c r="L31" s="185"/>
      <c r="M31" s="185"/>
      <c r="N31" s="185"/>
      <c r="O31" s="185"/>
      <c r="P31" s="185"/>
      <c r="Q31" s="185"/>
      <c r="R31" s="185"/>
      <c r="S31" s="185"/>
      <c r="T31" s="185"/>
      <c r="U31" s="185"/>
      <c r="V31" s="185"/>
      <c r="W31" s="185"/>
      <c r="X31" s="185"/>
      <c r="Y31" s="185"/>
      <c r="Z31" s="185"/>
      <c r="AA31" s="185"/>
      <c r="AB31" s="185"/>
      <c r="AC31" s="185"/>
      <c r="AD31" s="185"/>
      <c r="AE31" s="185"/>
      <c r="AF31" s="185"/>
      <c r="AG31" s="185"/>
      <c r="AH31" s="185"/>
      <c r="AI31" s="185"/>
      <c r="AJ31" s="185"/>
      <c r="AK31" s="185"/>
    </row>
    <row r="32" spans="1:37" ht="14" x14ac:dyDescent="0.15">
      <c r="J32" s="185"/>
      <c r="K32" s="185"/>
      <c r="L32" s="185"/>
      <c r="M32" s="185"/>
      <c r="N32" s="185"/>
      <c r="O32" s="185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185"/>
      <c r="AD32" s="185"/>
      <c r="AE32" s="185"/>
      <c r="AF32" s="185"/>
      <c r="AG32" s="185"/>
      <c r="AH32" s="185"/>
      <c r="AI32" s="185"/>
      <c r="AJ32" s="185"/>
      <c r="AK32" s="185"/>
    </row>
    <row r="33" spans="10:37" ht="14" x14ac:dyDescent="0.15">
      <c r="J33" s="185"/>
      <c r="K33" s="185"/>
      <c r="L33" s="185"/>
      <c r="M33" s="185"/>
      <c r="N33" s="185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  <c r="AA33" s="185"/>
      <c r="AB33" s="185"/>
      <c r="AC33" s="185"/>
      <c r="AD33" s="185"/>
      <c r="AE33" s="185"/>
      <c r="AF33" s="185"/>
      <c r="AG33" s="185"/>
      <c r="AH33" s="185"/>
      <c r="AI33" s="185"/>
      <c r="AJ33" s="185"/>
      <c r="AK33" s="185"/>
    </row>
    <row r="34" spans="10:37" ht="14" x14ac:dyDescent="0.15">
      <c r="J34" s="185"/>
      <c r="K34" s="185"/>
      <c r="L34" s="185"/>
      <c r="M34" s="185"/>
      <c r="N34" s="185"/>
      <c r="O34" s="185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185"/>
      <c r="AD34" s="185"/>
      <c r="AE34" s="185"/>
      <c r="AF34" s="185"/>
      <c r="AG34" s="185"/>
      <c r="AH34" s="185"/>
      <c r="AI34" s="185"/>
      <c r="AJ34" s="185"/>
      <c r="AK34" s="185"/>
    </row>
    <row r="35" spans="10:37" ht="14" x14ac:dyDescent="0.15">
      <c r="J35" s="185"/>
      <c r="K35" s="185"/>
      <c r="L35" s="185"/>
      <c r="M35" s="185"/>
      <c r="N35" s="185"/>
      <c r="O35" s="185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  <c r="AA35" s="185"/>
      <c r="AB35" s="185"/>
      <c r="AC35" s="185"/>
      <c r="AD35" s="185"/>
      <c r="AE35" s="185"/>
      <c r="AF35" s="185"/>
      <c r="AG35" s="185"/>
      <c r="AH35" s="185"/>
      <c r="AI35" s="185"/>
      <c r="AJ35" s="185"/>
      <c r="AK35" s="185"/>
    </row>
    <row r="36" spans="10:37" ht="14" x14ac:dyDescent="0.15">
      <c r="J36" s="185"/>
      <c r="K36" s="185"/>
      <c r="L36" s="185"/>
      <c r="M36" s="185"/>
      <c r="N36" s="185"/>
      <c r="O36" s="185"/>
      <c r="P36" s="185"/>
      <c r="Q36" s="185"/>
      <c r="R36" s="185"/>
      <c r="S36" s="185"/>
      <c r="T36" s="185"/>
      <c r="U36" s="185"/>
      <c r="V36" s="185"/>
      <c r="W36" s="185"/>
      <c r="X36" s="185"/>
      <c r="Y36" s="185"/>
      <c r="Z36" s="185"/>
      <c r="AA36" s="185"/>
      <c r="AB36" s="185"/>
      <c r="AC36" s="185"/>
      <c r="AD36" s="185"/>
      <c r="AE36" s="185"/>
      <c r="AF36" s="185"/>
      <c r="AG36" s="185"/>
      <c r="AH36" s="185"/>
      <c r="AI36" s="185"/>
      <c r="AJ36" s="185"/>
      <c r="AK36" s="185"/>
    </row>
  </sheetData>
  <sheetProtection algorithmName="SHA-512" hashValue="o9NTcirICAdAQI5UPchId4A3HeKnMNlDPa8YnR75Lu32emVRMXxo8/EZ1f+N3A9NeoG68bn0OsP+V10kP4th7Q==" saltValue="j54pmOKEs/7g7nTmfdss6g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3DACB-44B5-1E48-8948-3FD1308E6194}">
  <sheetPr codeName="Sheet8">
    <tabColor theme="0" tint="-0.34998626667073579"/>
  </sheetPr>
  <dimension ref="A1:AU345"/>
  <sheetViews>
    <sheetView zoomScaleNormal="100" zoomScalePageLayoutView="120" workbookViewId="0">
      <selection activeCell="L26" sqref="L26"/>
    </sheetView>
  </sheetViews>
  <sheetFormatPr baseColWidth="10" defaultRowHeight="13" x14ac:dyDescent="0.15"/>
  <cols>
    <col min="1" max="1" width="20.33203125" style="117" customWidth="1"/>
    <col min="2" max="2" width="22.6640625" style="117" bestFit="1" customWidth="1"/>
    <col min="3" max="12" width="12.1640625" style="117" customWidth="1"/>
    <col min="13" max="14" width="12.1640625" style="117" hidden="1" customWidth="1"/>
    <col min="15" max="18" width="12.1640625" style="117" customWidth="1"/>
    <col min="19" max="47" width="7.5" style="117" customWidth="1"/>
    <col min="48" max="16384" width="10.83203125" style="117"/>
  </cols>
  <sheetData>
    <row r="1" spans="1:47" ht="14" x14ac:dyDescent="0.15">
      <c r="A1" s="116" t="s">
        <v>270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</row>
    <row r="2" spans="1:47" ht="14" x14ac:dyDescent="0.15">
      <c r="A2" s="118" t="s">
        <v>221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</row>
    <row r="3" spans="1:47" ht="15" thickBot="1" x14ac:dyDescent="0.2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</row>
    <row r="4" spans="1:47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202"/>
      <c r="N4" s="202"/>
      <c r="O4" s="73"/>
      <c r="P4" s="73"/>
      <c r="Q4" s="73"/>
      <c r="R4" s="74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</row>
    <row r="5" spans="1:4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203"/>
      <c r="N5" s="203"/>
      <c r="O5" s="47"/>
      <c r="P5" s="47"/>
      <c r="Q5" s="47"/>
      <c r="R5" s="7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</row>
    <row r="6" spans="1:47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203"/>
      <c r="N6" s="203"/>
      <c r="O6" s="47"/>
      <c r="P6" s="47"/>
      <c r="Q6" s="47"/>
      <c r="R6" s="7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</row>
    <row r="7" spans="1:47" ht="75" x14ac:dyDescent="0.15">
      <c r="A7" s="120" t="s">
        <v>144</v>
      </c>
      <c r="B7" s="121" t="s">
        <v>320</v>
      </c>
      <c r="C7" s="120" t="s">
        <v>204</v>
      </c>
      <c r="D7" s="120" t="s">
        <v>463</v>
      </c>
      <c r="E7" s="120" t="s">
        <v>464</v>
      </c>
      <c r="F7" s="122" t="s">
        <v>205</v>
      </c>
      <c r="G7" s="120" t="s">
        <v>206</v>
      </c>
      <c r="H7" s="123" t="s">
        <v>207</v>
      </c>
      <c r="I7" s="124" t="s">
        <v>286</v>
      </c>
      <c r="J7" s="124" t="s">
        <v>287</v>
      </c>
      <c r="K7" s="124" t="s">
        <v>288</v>
      </c>
      <c r="L7" s="124" t="s">
        <v>289</v>
      </c>
      <c r="M7" s="125" t="s">
        <v>194</v>
      </c>
      <c r="N7" s="125" t="s">
        <v>195</v>
      </c>
      <c r="O7" s="125" t="s">
        <v>271</v>
      </c>
      <c r="P7" s="125" t="s">
        <v>272</v>
      </c>
      <c r="Q7" s="124" t="s">
        <v>263</v>
      </c>
      <c r="R7" s="127" t="s">
        <v>264</v>
      </c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</row>
    <row r="8" spans="1:47" ht="14" x14ac:dyDescent="0.15">
      <c r="A8" s="131" t="str">
        <f>'SEQ Oct 2018'!K2</f>
        <v>AGL</v>
      </c>
      <c r="B8" s="132" t="str">
        <f>'SEQ Oct 2018'!L2</f>
        <v>Business Savers</v>
      </c>
      <c r="C8" s="133">
        <f>91*'SEQ Oct 2018'!M2/100</f>
        <v>121.03</v>
      </c>
      <c r="D8" s="133">
        <f>$C$5*'SEQ Oct 2018'!N2/100</f>
        <v>1390</v>
      </c>
      <c r="E8" s="134">
        <v>0</v>
      </c>
      <c r="F8" s="134">
        <v>0</v>
      </c>
      <c r="G8" s="135">
        <f>SUM(C8:F8)</f>
        <v>1511.03</v>
      </c>
      <c r="H8" s="136">
        <f>G8*4</f>
        <v>6044.12</v>
      </c>
      <c r="I8" s="137">
        <f>'SEQ Oct 2018'!AZ2</f>
        <v>0</v>
      </c>
      <c r="J8" s="137">
        <f>'SEQ Oct 2018'!BA2</f>
        <v>15</v>
      </c>
      <c r="K8" s="137">
        <f>'SEQ Oct 2018'!BB2</f>
        <v>0</v>
      </c>
      <c r="L8" s="137">
        <f>'SEQ Oct 2018'!BC2</f>
        <v>0</v>
      </c>
      <c r="M8" s="136">
        <f>H8-((G8-C8)*J8/100)*4</f>
        <v>5210.12</v>
      </c>
      <c r="N8" s="136">
        <f>M8</f>
        <v>5210.12</v>
      </c>
      <c r="O8" s="138">
        <f t="shared" ref="O8:P22" si="0">M8*1.1</f>
        <v>5731.1320000000005</v>
      </c>
      <c r="P8" s="138">
        <f t="shared" si="0"/>
        <v>5731.1320000000005</v>
      </c>
      <c r="Q8" s="160">
        <f>'SEQ Oct 2018'!BJ2</f>
        <v>0</v>
      </c>
      <c r="R8" s="161" t="str">
        <f>'SEQ Oct 2018'!BK2</f>
        <v>n</v>
      </c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</row>
    <row r="9" spans="1:47" ht="14" x14ac:dyDescent="0.15">
      <c r="A9" s="131" t="str">
        <f>'SEQ Oct 2018'!K3</f>
        <v>Click Energy</v>
      </c>
      <c r="B9" s="132" t="str">
        <f>'SEQ Oct 2018'!L3</f>
        <v>Click Business Plus</v>
      </c>
      <c r="C9" s="133">
        <f>91*'SEQ Oct 2018'!M3/100</f>
        <v>130.03899999999999</v>
      </c>
      <c r="D9" s="133">
        <f>$C$5*'SEQ Oct 2018'!N3/100</f>
        <v>1368.5</v>
      </c>
      <c r="E9" s="134">
        <v>0</v>
      </c>
      <c r="F9" s="134">
        <v>0</v>
      </c>
      <c r="G9" s="135">
        <f t="shared" ref="G9:G23" si="1">SUM(C9:F9)</f>
        <v>1498.539</v>
      </c>
      <c r="H9" s="136">
        <f t="shared" ref="H9:H23" si="2">G9*4</f>
        <v>5994.1559999999999</v>
      </c>
      <c r="I9" s="137">
        <f>'SEQ Oct 2018'!AZ3</f>
        <v>0</v>
      </c>
      <c r="J9" s="137">
        <f>'SEQ Oct 2018'!BA3</f>
        <v>0</v>
      </c>
      <c r="K9" s="137">
        <f>'SEQ Oct 2018'!BB3</f>
        <v>5</v>
      </c>
      <c r="L9" s="137">
        <f>'SEQ Oct 2018'!BC3</f>
        <v>0</v>
      </c>
      <c r="M9" s="136">
        <f>H9</f>
        <v>5994.1559999999999</v>
      </c>
      <c r="N9" s="136">
        <f>M9-(M9*K9/100)</f>
        <v>5694.4481999999998</v>
      </c>
      <c r="O9" s="138">
        <f t="shared" si="0"/>
        <v>6593.5716000000002</v>
      </c>
      <c r="P9" s="138">
        <f t="shared" si="0"/>
        <v>6263.8930200000004</v>
      </c>
      <c r="Q9" s="160">
        <f>'SEQ Oct 2018'!BJ3</f>
        <v>0</v>
      </c>
      <c r="R9" s="161" t="str">
        <f>'SEQ Oct 2018'!BK3</f>
        <v>n</v>
      </c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</row>
    <row r="10" spans="1:47" ht="14" x14ac:dyDescent="0.15">
      <c r="A10" s="131" t="str">
        <f>'SEQ Oct 2018'!K4</f>
        <v>Diamond Energy</v>
      </c>
      <c r="B10" s="132" t="str">
        <f>'SEQ Oct 2018'!L4</f>
        <v>Pay on time discount</v>
      </c>
      <c r="C10" s="133">
        <f>91*'SEQ Oct 2018'!M4/100</f>
        <v>145.14500000000001</v>
      </c>
      <c r="D10" s="133">
        <f>$C$5*'SEQ Oct 2018'!N4/100</f>
        <v>1297.5</v>
      </c>
      <c r="E10" s="134">
        <v>0</v>
      </c>
      <c r="F10" s="134">
        <v>0</v>
      </c>
      <c r="G10" s="135">
        <f t="shared" si="1"/>
        <v>1442.645</v>
      </c>
      <c r="H10" s="136">
        <f t="shared" si="2"/>
        <v>5770.58</v>
      </c>
      <c r="I10" s="137">
        <f>'SEQ Oct 2018'!AZ4</f>
        <v>0</v>
      </c>
      <c r="J10" s="137">
        <f>'SEQ Oct 2018'!BA4</f>
        <v>0</v>
      </c>
      <c r="K10" s="137">
        <f>'SEQ Oct 2018'!BB4</f>
        <v>7</v>
      </c>
      <c r="L10" s="137">
        <f>'SEQ Oct 2018'!BC4</f>
        <v>0</v>
      </c>
      <c r="M10" s="136">
        <f>H10</f>
        <v>5770.58</v>
      </c>
      <c r="N10" s="136">
        <f>M10-(M10*K10/100)</f>
        <v>5366.6394</v>
      </c>
      <c r="O10" s="138">
        <f t="shared" si="0"/>
        <v>6347.6380000000008</v>
      </c>
      <c r="P10" s="138">
        <f t="shared" si="0"/>
        <v>5903.3033400000004</v>
      </c>
      <c r="Q10" s="160">
        <f>'SEQ Oct 2018'!BJ4</f>
        <v>0</v>
      </c>
      <c r="R10" s="161" t="str">
        <f>'SEQ Oct 2018'!BK4</f>
        <v>n</v>
      </c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</row>
    <row r="11" spans="1:47" ht="14" x14ac:dyDescent="0.15">
      <c r="A11" s="131" t="str">
        <f>'SEQ Oct 2018'!K5</f>
        <v>EnergyAustralia</v>
      </c>
      <c r="B11" s="132" t="str">
        <f>'SEQ Oct 2018'!L5</f>
        <v>Everyday Saver Business</v>
      </c>
      <c r="C11" s="133">
        <f>91*'SEQ Oct 2018'!M5/100</f>
        <v>111.93</v>
      </c>
      <c r="D11" s="133">
        <f>$C$5*'SEQ Oct 2018'!N5/100</f>
        <v>1310</v>
      </c>
      <c r="E11" s="134">
        <v>0</v>
      </c>
      <c r="F11" s="134">
        <v>0</v>
      </c>
      <c r="G11" s="135">
        <f t="shared" si="1"/>
        <v>1421.93</v>
      </c>
      <c r="H11" s="136">
        <f t="shared" si="2"/>
        <v>5687.72</v>
      </c>
      <c r="I11" s="137">
        <f>'SEQ Oct 2018'!AZ5</f>
        <v>0</v>
      </c>
      <c r="J11" s="137">
        <f>'SEQ Oct 2018'!BA5</f>
        <v>14</v>
      </c>
      <c r="K11" s="137">
        <f>'SEQ Oct 2018'!BB5</f>
        <v>0</v>
      </c>
      <c r="L11" s="137">
        <f>'SEQ Oct 2018'!BC5</f>
        <v>0</v>
      </c>
      <c r="M11" s="136">
        <f>H11-((G11-C11)*J11/100)*4</f>
        <v>4954.12</v>
      </c>
      <c r="N11" s="136">
        <f t="shared" ref="N11:N15" si="3">M11</f>
        <v>4954.12</v>
      </c>
      <c r="O11" s="138">
        <f t="shared" si="0"/>
        <v>5449.5320000000002</v>
      </c>
      <c r="P11" s="138">
        <f t="shared" si="0"/>
        <v>5449.5320000000002</v>
      </c>
      <c r="Q11" s="160">
        <f>'SEQ Oct 2018'!BJ5</f>
        <v>24</v>
      </c>
      <c r="R11" s="161" t="str">
        <f>'SEQ Oct 2018'!BK5</f>
        <v>y</v>
      </c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</row>
    <row r="12" spans="1:47" ht="14" x14ac:dyDescent="0.15">
      <c r="A12" s="131" t="str">
        <f>'SEQ Oct 2018'!K6</f>
        <v>Origin Energy</v>
      </c>
      <c r="B12" s="132" t="str">
        <f>'SEQ Oct 2018'!L6</f>
        <v>Business Saver</v>
      </c>
      <c r="C12" s="133">
        <f>91*'SEQ Oct 2018'!M6/100</f>
        <v>116.6165</v>
      </c>
      <c r="D12" s="133">
        <f>$C$5*'SEQ Oct 2018'!N6/100</f>
        <v>1326</v>
      </c>
      <c r="E12" s="134">
        <v>0</v>
      </c>
      <c r="F12" s="134">
        <v>0</v>
      </c>
      <c r="G12" s="135">
        <f t="shared" si="1"/>
        <v>1442.6165000000001</v>
      </c>
      <c r="H12" s="136">
        <f t="shared" si="2"/>
        <v>5770.4660000000003</v>
      </c>
      <c r="I12" s="137">
        <f>'SEQ Oct 2018'!AZ6</f>
        <v>0</v>
      </c>
      <c r="J12" s="137">
        <f>'SEQ Oct 2018'!BA6</f>
        <v>15</v>
      </c>
      <c r="K12" s="137">
        <f>'SEQ Oct 2018'!BB6</f>
        <v>0</v>
      </c>
      <c r="L12" s="137">
        <f>'SEQ Oct 2018'!BC6</f>
        <v>0</v>
      </c>
      <c r="M12" s="136">
        <f>H12-((G12-C12)*J12/100)*4</f>
        <v>4974.866</v>
      </c>
      <c r="N12" s="136">
        <f t="shared" si="3"/>
        <v>4974.866</v>
      </c>
      <c r="O12" s="138">
        <f t="shared" si="0"/>
        <v>5472.3526000000002</v>
      </c>
      <c r="P12" s="138">
        <f t="shared" si="0"/>
        <v>5472.3526000000002</v>
      </c>
      <c r="Q12" s="160">
        <f>'SEQ Oct 2018'!BJ6</f>
        <v>12</v>
      </c>
      <c r="R12" s="161" t="str">
        <f>'SEQ Oct 2018'!BK6</f>
        <v>y</v>
      </c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</row>
    <row r="13" spans="1:47" ht="14" x14ac:dyDescent="0.15">
      <c r="A13" s="131" t="str">
        <f>'SEQ Oct 2018'!K7</f>
        <v>Powerdirect</v>
      </c>
      <c r="B13" s="132" t="str">
        <f>'SEQ Oct 2018'!L7</f>
        <v>Market offer</v>
      </c>
      <c r="C13" s="133">
        <f>91*'SEQ Oct 2018'!M7/100</f>
        <v>121.03</v>
      </c>
      <c r="D13" s="133">
        <f>$C$5*'SEQ Oct 2018'!N7/100</f>
        <v>1390</v>
      </c>
      <c r="E13" s="134">
        <v>0</v>
      </c>
      <c r="F13" s="134">
        <v>0</v>
      </c>
      <c r="G13" s="135">
        <f t="shared" si="1"/>
        <v>1511.03</v>
      </c>
      <c r="H13" s="136">
        <f t="shared" si="2"/>
        <v>6044.12</v>
      </c>
      <c r="I13" s="137">
        <f>'SEQ Oct 2018'!AZ7</f>
        <v>0</v>
      </c>
      <c r="J13" s="137">
        <f>'SEQ Oct 2018'!BA7</f>
        <v>13</v>
      </c>
      <c r="K13" s="137">
        <f>'SEQ Oct 2018'!BB7</f>
        <v>0</v>
      </c>
      <c r="L13" s="137">
        <f>'SEQ Oct 2018'!BC7</f>
        <v>0</v>
      </c>
      <c r="M13" s="136">
        <f>H13-((G13-C13)*J13/100)*4</f>
        <v>5321.32</v>
      </c>
      <c r="N13" s="136">
        <f t="shared" si="3"/>
        <v>5321.32</v>
      </c>
      <c r="O13" s="138">
        <f t="shared" si="0"/>
        <v>5853.4520000000002</v>
      </c>
      <c r="P13" s="138">
        <f t="shared" si="0"/>
        <v>5853.4520000000002</v>
      </c>
      <c r="Q13" s="160">
        <f>'SEQ Oct 2018'!BJ7</f>
        <v>0</v>
      </c>
      <c r="R13" s="161" t="str">
        <f>'SEQ Oct 2018'!BK7</f>
        <v>n</v>
      </c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</row>
    <row r="14" spans="1:47" ht="14" x14ac:dyDescent="0.15">
      <c r="A14" s="131" t="str">
        <f>'SEQ Oct 2018'!K8</f>
        <v>Powershop</v>
      </c>
      <c r="B14" s="132" t="str">
        <f>'SEQ Oct 2018'!L8</f>
        <v>Mega Pack</v>
      </c>
      <c r="C14" s="141">
        <f>91*'SEQ Oct 2018'!M8/100</f>
        <v>125.39800000000001</v>
      </c>
      <c r="D14" s="141">
        <f>$C$5*'SEQ Oct 2018'!N8/100</f>
        <v>1211.5</v>
      </c>
      <c r="E14" s="141">
        <v>0</v>
      </c>
      <c r="F14" s="141">
        <v>0</v>
      </c>
      <c r="G14" s="142">
        <f t="shared" si="1"/>
        <v>1336.8979999999999</v>
      </c>
      <c r="H14" s="143">
        <f t="shared" si="2"/>
        <v>5347.5919999999996</v>
      </c>
      <c r="I14" s="137">
        <f>'SEQ Oct 2018'!AZ8</f>
        <v>0</v>
      </c>
      <c r="J14" s="144">
        <f>'SEQ Oct 2018'!BA8</f>
        <v>0</v>
      </c>
      <c r="K14" s="144">
        <f>'SEQ Oct 2018'!BB8</f>
        <v>15</v>
      </c>
      <c r="L14" s="144">
        <f>'SEQ Oct 2018'!BC8</f>
        <v>0</v>
      </c>
      <c r="M14" s="143">
        <f>H14</f>
        <v>5347.5919999999996</v>
      </c>
      <c r="N14" s="136">
        <f>M14-(M14*K14/100)</f>
        <v>4545.4531999999999</v>
      </c>
      <c r="O14" s="145">
        <f t="shared" si="0"/>
        <v>5882.3512000000001</v>
      </c>
      <c r="P14" s="145">
        <f t="shared" si="0"/>
        <v>4999.9985200000001</v>
      </c>
      <c r="Q14" s="162">
        <f>'SEQ Oct 2018'!BJ8</f>
        <v>0</v>
      </c>
      <c r="R14" s="161" t="str">
        <f>'SEQ Oct 2018'!BK8</f>
        <v>n</v>
      </c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</row>
    <row r="15" spans="1:47" ht="14" x14ac:dyDescent="0.15">
      <c r="A15" s="131" t="str">
        <f>'SEQ Oct 2018'!K9</f>
        <v>Energy Locals</v>
      </c>
      <c r="B15" s="132" t="str">
        <f>'SEQ Oct 2018'!L9</f>
        <v>Business Member</v>
      </c>
      <c r="C15" s="141">
        <f>(91*'SEQ Oct 2018'!M9/100)+('SEQ Oct 2018'!BN9*3)</f>
        <v>172.59</v>
      </c>
      <c r="D15" s="141">
        <f>$C$5*'SEQ Oct 2018'!N9/100</f>
        <v>1049.4999999999998</v>
      </c>
      <c r="E15" s="141">
        <v>0</v>
      </c>
      <c r="F15" s="141">
        <v>0</v>
      </c>
      <c r="G15" s="142">
        <f t="shared" si="1"/>
        <v>1222.0899999999997</v>
      </c>
      <c r="H15" s="143">
        <f t="shared" si="2"/>
        <v>4888.3599999999988</v>
      </c>
      <c r="I15" s="137">
        <f>'SEQ Oct 2018'!AZ9</f>
        <v>0</v>
      </c>
      <c r="J15" s="144">
        <f>'SEQ Oct 2018'!BA9</f>
        <v>0</v>
      </c>
      <c r="K15" s="144">
        <f>'SEQ Oct 2018'!BB9</f>
        <v>0</v>
      </c>
      <c r="L15" s="144">
        <f>'SEQ Oct 2018'!BC9</f>
        <v>0</v>
      </c>
      <c r="M15" s="143">
        <f>H15</f>
        <v>4888.3599999999988</v>
      </c>
      <c r="N15" s="143">
        <f t="shared" si="3"/>
        <v>4888.3599999999988</v>
      </c>
      <c r="O15" s="145">
        <f t="shared" si="0"/>
        <v>5377.195999999999</v>
      </c>
      <c r="P15" s="145">
        <f t="shared" si="0"/>
        <v>5377.195999999999</v>
      </c>
      <c r="Q15" s="162">
        <f>'SEQ Oct 2018'!BJ9</f>
        <v>0</v>
      </c>
      <c r="R15" s="161" t="str">
        <f>'SEQ Oct 2018'!BK9</f>
        <v>n</v>
      </c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</row>
    <row r="16" spans="1:47" ht="14" x14ac:dyDescent="0.15">
      <c r="A16" s="131" t="str">
        <f>'SEQ Oct 2018'!K10</f>
        <v>Red Energy</v>
      </c>
      <c r="B16" s="132" t="str">
        <f>'SEQ Oct 2018'!L10</f>
        <v>Easy Saver</v>
      </c>
      <c r="C16" s="141">
        <f>91*'SEQ Oct 2018'!M10/100</f>
        <v>123.94199999999999</v>
      </c>
      <c r="D16" s="141">
        <f>$C$5*'SEQ Oct 2018'!N10/100</f>
        <v>1260</v>
      </c>
      <c r="E16" s="141">
        <v>0</v>
      </c>
      <c r="F16" s="141">
        <v>0</v>
      </c>
      <c r="G16" s="142">
        <f t="shared" si="1"/>
        <v>1383.942</v>
      </c>
      <c r="H16" s="143">
        <f t="shared" si="2"/>
        <v>5535.768</v>
      </c>
      <c r="I16" s="137">
        <f>'SEQ Oct 2018'!AZ10</f>
        <v>0</v>
      </c>
      <c r="J16" s="144">
        <f>'SEQ Oct 2018'!BA10</f>
        <v>0</v>
      </c>
      <c r="K16" s="144">
        <f>'SEQ Oct 2018'!BB10</f>
        <v>10</v>
      </c>
      <c r="L16" s="144">
        <f>'SEQ Oct 2018'!BC10</f>
        <v>0</v>
      </c>
      <c r="M16" s="143">
        <f>H16</f>
        <v>5535.768</v>
      </c>
      <c r="N16" s="143">
        <f>M16-(M16*K16/100)</f>
        <v>4982.1912000000002</v>
      </c>
      <c r="O16" s="145">
        <f t="shared" si="0"/>
        <v>6089.3448000000008</v>
      </c>
      <c r="P16" s="145">
        <f t="shared" si="0"/>
        <v>5480.4103200000009</v>
      </c>
      <c r="Q16" s="162">
        <f>'SEQ Oct 2018'!BJ10</f>
        <v>0</v>
      </c>
      <c r="R16" s="161" t="str">
        <f>'SEQ Oct 2018'!BK10</f>
        <v>n</v>
      </c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</row>
    <row r="17" spans="1:47" ht="14" x14ac:dyDescent="0.15">
      <c r="A17" s="131" t="str">
        <f>'SEQ Oct 2018'!K11</f>
        <v>Simply Energy</v>
      </c>
      <c r="B17" s="132" t="str">
        <f>'SEQ Oct 2018'!L11</f>
        <v>Business Save</v>
      </c>
      <c r="C17" s="141">
        <f>91*'SEQ Oct 2018'!M11/100</f>
        <v>117.28989999999997</v>
      </c>
      <c r="D17" s="141">
        <f>$C$5*'SEQ Oct 2018'!N11/100</f>
        <v>1263.0000000000002</v>
      </c>
      <c r="E17" s="141">
        <v>0</v>
      </c>
      <c r="F17" s="141">
        <v>0</v>
      </c>
      <c r="G17" s="142">
        <f t="shared" si="1"/>
        <v>1380.2899000000002</v>
      </c>
      <c r="H17" s="143">
        <f t="shared" si="2"/>
        <v>5521.1596000000009</v>
      </c>
      <c r="I17" s="137">
        <f>'SEQ Oct 2018'!AZ11</f>
        <v>0</v>
      </c>
      <c r="J17" s="144">
        <f>'SEQ Oct 2018'!BA11</f>
        <v>10</v>
      </c>
      <c r="K17" s="144">
        <f>'SEQ Oct 2018'!BB11</f>
        <v>0</v>
      </c>
      <c r="L17" s="144">
        <f>'SEQ Oct 2018'!BC11</f>
        <v>0</v>
      </c>
      <c r="M17" s="143">
        <f>H17-((G17-C17)*J17/100)*4</f>
        <v>5015.959600000001</v>
      </c>
      <c r="N17" s="136">
        <f>M17</f>
        <v>5015.959600000001</v>
      </c>
      <c r="O17" s="145">
        <f t="shared" si="0"/>
        <v>5517.5555600000016</v>
      </c>
      <c r="P17" s="145">
        <f t="shared" si="0"/>
        <v>5517.5555600000016</v>
      </c>
      <c r="Q17" s="162">
        <f>'SEQ Oct 2018'!BJ11</f>
        <v>0</v>
      </c>
      <c r="R17" s="161" t="str">
        <f>'SEQ Oct 2018'!BK11</f>
        <v>n</v>
      </c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</row>
    <row r="18" spans="1:47" ht="14" x14ac:dyDescent="0.15">
      <c r="A18" s="131" t="str">
        <f>'SEQ Oct 2018'!K12</f>
        <v>Alinta Energy</v>
      </c>
      <c r="B18" s="132" t="str">
        <f>'SEQ Oct 2018'!L12</f>
        <v>Business Saver Plus</v>
      </c>
      <c r="C18" s="141">
        <f>91*'SEQ Oct 2018'!M12/100</f>
        <v>117.39</v>
      </c>
      <c r="D18" s="141">
        <f>$C$5*'SEQ Oct 2018'!N12/100</f>
        <v>1337</v>
      </c>
      <c r="E18" s="141">
        <v>0</v>
      </c>
      <c r="F18" s="141">
        <v>0</v>
      </c>
      <c r="G18" s="142">
        <f t="shared" si="1"/>
        <v>1454.39</v>
      </c>
      <c r="H18" s="143">
        <f t="shared" si="2"/>
        <v>5817.56</v>
      </c>
      <c r="I18" s="137">
        <f>'SEQ Oct 2018'!AZ12</f>
        <v>0</v>
      </c>
      <c r="J18" s="144">
        <f>'SEQ Oct 2018'!BA12</f>
        <v>0</v>
      </c>
      <c r="K18" s="144">
        <f>'SEQ Oct 2018'!BB12</f>
        <v>0</v>
      </c>
      <c r="L18" s="144">
        <f>'SEQ Oct 2018'!BC12</f>
        <v>20</v>
      </c>
      <c r="M18" s="143">
        <f>H18</f>
        <v>5817.56</v>
      </c>
      <c r="N18" s="147">
        <f>H18-((G18-C18)*L18/100)*4</f>
        <v>4747.9600000000009</v>
      </c>
      <c r="O18" s="145">
        <f t="shared" si="0"/>
        <v>6399.3160000000007</v>
      </c>
      <c r="P18" s="145">
        <f t="shared" si="0"/>
        <v>5222.7560000000012</v>
      </c>
      <c r="Q18" s="162">
        <f>'SEQ Oct 2018'!BJ12</f>
        <v>0</v>
      </c>
      <c r="R18" s="161" t="str">
        <f>'SEQ Oct 2018'!BK12</f>
        <v>n</v>
      </c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</row>
    <row r="19" spans="1:47" ht="14" x14ac:dyDescent="0.15">
      <c r="A19" s="131" t="str">
        <f>'SEQ Oct 2018'!K13</f>
        <v>Q Energy</v>
      </c>
      <c r="B19" s="132" t="str">
        <f>'SEQ Oct 2018'!L13</f>
        <v>Flexi Biz</v>
      </c>
      <c r="C19" s="141">
        <f>91*'SEQ Oct 2018'!M13/100</f>
        <v>109.29645999999998</v>
      </c>
      <c r="D19" s="141">
        <f>$C$5*'SEQ Oct 2018'!N13/100</f>
        <v>1125</v>
      </c>
      <c r="E19" s="141">
        <v>0</v>
      </c>
      <c r="F19" s="141">
        <v>0</v>
      </c>
      <c r="G19" s="142">
        <f t="shared" si="1"/>
        <v>1234.29646</v>
      </c>
      <c r="H19" s="143">
        <f t="shared" si="2"/>
        <v>4937.1858400000001</v>
      </c>
      <c r="I19" s="137">
        <f>'SEQ Oct 2018'!AZ13</f>
        <v>0</v>
      </c>
      <c r="J19" s="144">
        <f>'SEQ Oct 2018'!BA13</f>
        <v>0</v>
      </c>
      <c r="K19" s="144">
        <f>'SEQ Oct 2018'!BB13</f>
        <v>0</v>
      </c>
      <c r="L19" s="144">
        <f>'SEQ Oct 2018'!BC13</f>
        <v>0</v>
      </c>
      <c r="M19" s="143">
        <f t="shared" ref="M19:M23" si="4">H19</f>
        <v>4937.1858400000001</v>
      </c>
      <c r="N19" s="136">
        <f>M19</f>
        <v>4937.1858400000001</v>
      </c>
      <c r="O19" s="145">
        <f t="shared" si="0"/>
        <v>5430.9044240000003</v>
      </c>
      <c r="P19" s="145">
        <f t="shared" si="0"/>
        <v>5430.9044240000003</v>
      </c>
      <c r="Q19" s="162">
        <f>'SEQ Oct 2018'!BJ13</f>
        <v>0</v>
      </c>
      <c r="R19" s="161" t="str">
        <f>'SEQ Oct 2018'!BK13</f>
        <v>n</v>
      </c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</row>
    <row r="20" spans="1:47" ht="14" x14ac:dyDescent="0.15">
      <c r="A20" s="131" t="str">
        <f>'SEQ Oct 2018'!K14</f>
        <v>1st Energy</v>
      </c>
      <c r="B20" s="132" t="str">
        <f>'SEQ Oct 2018'!L14</f>
        <v>1st Saver</v>
      </c>
      <c r="C20" s="141">
        <f>91*'SEQ Oct 2018'!M14/100</f>
        <v>103.74</v>
      </c>
      <c r="D20" s="141">
        <f>$C$5*'SEQ Oct 2018'!N14/100</f>
        <v>1355</v>
      </c>
      <c r="E20" s="141">
        <v>0</v>
      </c>
      <c r="F20" s="141">
        <v>0</v>
      </c>
      <c r="G20" s="142">
        <f t="shared" si="1"/>
        <v>1458.74</v>
      </c>
      <c r="H20" s="143">
        <f t="shared" si="2"/>
        <v>5834.96</v>
      </c>
      <c r="I20" s="137">
        <f>'SEQ Oct 2018'!AZ14</f>
        <v>0</v>
      </c>
      <c r="J20" s="144">
        <f>'SEQ Oct 2018'!BA14</f>
        <v>0</v>
      </c>
      <c r="K20" s="144">
        <f>'SEQ Oct 2018'!BB14</f>
        <v>0</v>
      </c>
      <c r="L20" s="144">
        <f>'SEQ Oct 2018'!BC14</f>
        <v>15</v>
      </c>
      <c r="M20" s="143">
        <f t="shared" si="4"/>
        <v>5834.96</v>
      </c>
      <c r="N20" s="147">
        <f>H20-((G20-C20)*L20/100)*4</f>
        <v>5021.96</v>
      </c>
      <c r="O20" s="145">
        <f t="shared" si="0"/>
        <v>6418.4560000000001</v>
      </c>
      <c r="P20" s="145">
        <f t="shared" si="0"/>
        <v>5524.1560000000009</v>
      </c>
      <c r="Q20" s="162">
        <f>'SEQ Oct 2018'!BJ14</f>
        <v>0</v>
      </c>
      <c r="R20" s="161">
        <f>'SEQ Oct 2018'!BK14</f>
        <v>0</v>
      </c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</row>
    <row r="21" spans="1:47" ht="14" x14ac:dyDescent="0.15">
      <c r="A21" s="131" t="str">
        <f>'SEQ Oct 2018'!K15</f>
        <v>Lumo Energy</v>
      </c>
      <c r="B21" s="132" t="str">
        <f>'SEQ Oct 2018'!L15</f>
        <v>Business Premium</v>
      </c>
      <c r="C21" s="141">
        <f>91*'SEQ Oct 2018'!M15/100</f>
        <v>117.65389999999999</v>
      </c>
      <c r="D21" s="141">
        <f>$C$5*'SEQ Oct 2018'!N15/100</f>
        <v>1175</v>
      </c>
      <c r="E21" s="141">
        <v>0</v>
      </c>
      <c r="F21" s="141">
        <v>0</v>
      </c>
      <c r="G21" s="142">
        <f t="shared" si="1"/>
        <v>1292.6539</v>
      </c>
      <c r="H21" s="143">
        <f t="shared" si="2"/>
        <v>5170.6156000000001</v>
      </c>
      <c r="I21" s="137">
        <f>'SEQ Oct 2018'!AZ15</f>
        <v>0</v>
      </c>
      <c r="J21" s="144">
        <f>'SEQ Oct 2018'!BA15</f>
        <v>0</v>
      </c>
      <c r="K21" s="144">
        <f>'SEQ Oct 2018'!BB15</f>
        <v>0</v>
      </c>
      <c r="L21" s="144">
        <f>'SEQ Oct 2018'!BC15</f>
        <v>0</v>
      </c>
      <c r="M21" s="143">
        <f t="shared" si="4"/>
        <v>5170.6156000000001</v>
      </c>
      <c r="N21" s="147">
        <f>M21</f>
        <v>5170.6156000000001</v>
      </c>
      <c r="O21" s="145">
        <f t="shared" si="0"/>
        <v>5687.6771600000002</v>
      </c>
      <c r="P21" s="145">
        <f t="shared" si="0"/>
        <v>5687.6771600000002</v>
      </c>
      <c r="Q21" s="162">
        <f>'SEQ Oct 2018'!BJ15</f>
        <v>0</v>
      </c>
      <c r="R21" s="161" t="str">
        <f>'SEQ Oct 2018'!BK15</f>
        <v>n</v>
      </c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</row>
    <row r="22" spans="1:47" ht="14" x14ac:dyDescent="0.15">
      <c r="A22" s="131" t="str">
        <f>'SEQ Oct 2018'!K16</f>
        <v>Next Business Energy</v>
      </c>
      <c r="B22" s="132" t="str">
        <f>'SEQ Oct 2018'!L16</f>
        <v>Pay on time</v>
      </c>
      <c r="C22" s="141">
        <f>91*'SEQ Oct 2018'!M16/100</f>
        <v>118.3</v>
      </c>
      <c r="D22" s="141">
        <f>IF($C$5&gt;='SEQ Oct 2018'!P16,('SEQ Oct 2018'!P16*'SEQ Oct 2018'!N16/100),'SEQ Bills October 2018'!C5*'SEQ Oct 2018'!N16/100)</f>
        <v>600</v>
      </c>
      <c r="E22" s="141">
        <v>0</v>
      </c>
      <c r="F22" s="141">
        <f>IF(($C$5&lt;'SEQ Oct 2018'!P16),(0),('SEQ Bills October 2018'!C5-'SEQ Oct 2018'!P16)*'SEQ Oct 2018'!Q16/100)</f>
        <v>562.5</v>
      </c>
      <c r="G22" s="142">
        <f>SUM(C22:F22)</f>
        <v>1280.8</v>
      </c>
      <c r="H22" s="143">
        <f t="shared" si="2"/>
        <v>5123.2</v>
      </c>
      <c r="I22" s="137">
        <f>'SEQ Oct 2018'!AZ16</f>
        <v>0</v>
      </c>
      <c r="J22" s="144">
        <f>'SEQ Oct 2018'!BA16</f>
        <v>0</v>
      </c>
      <c r="K22" s="144">
        <f>'SEQ Oct 2018'!BB16</f>
        <v>7</v>
      </c>
      <c r="L22" s="144">
        <f>'SEQ Oct 2018'!BC16</f>
        <v>0</v>
      </c>
      <c r="M22" s="143">
        <f t="shared" si="4"/>
        <v>5123.2</v>
      </c>
      <c r="N22" s="143">
        <f>M22-(M22*K22/100)</f>
        <v>4764.576</v>
      </c>
      <c r="O22" s="145">
        <f t="shared" si="0"/>
        <v>5635.52</v>
      </c>
      <c r="P22" s="145">
        <f t="shared" si="0"/>
        <v>5241.0336000000007</v>
      </c>
      <c r="Q22" s="162">
        <f>'SEQ Oct 2018'!BJ16</f>
        <v>24</v>
      </c>
      <c r="R22" s="161" t="str">
        <f>'SEQ Oct 2018'!BK16</f>
        <v>n</v>
      </c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</row>
    <row r="23" spans="1:47" ht="15" thickBot="1" x14ac:dyDescent="0.2">
      <c r="A23" s="148" t="str">
        <f>'SEQ Oct 2018'!K17</f>
        <v>Amaysim</v>
      </c>
      <c r="B23" s="149" t="str">
        <f>'SEQ Oct 2018'!L17</f>
        <v>Business 1</v>
      </c>
      <c r="C23" s="150">
        <f>91*'SEQ Oct 2018'!M17/100</f>
        <v>130.03899999999999</v>
      </c>
      <c r="D23" s="150">
        <f>$C$5*'SEQ Oct 2018'!N17/100</f>
        <v>1368.5</v>
      </c>
      <c r="E23" s="150">
        <v>0</v>
      </c>
      <c r="F23" s="150">
        <v>0</v>
      </c>
      <c r="G23" s="151">
        <f t="shared" si="1"/>
        <v>1498.539</v>
      </c>
      <c r="H23" s="152">
        <f t="shared" si="2"/>
        <v>5994.1559999999999</v>
      </c>
      <c r="I23" s="153">
        <f>'SEQ Oct 2018'!AZ17</f>
        <v>0</v>
      </c>
      <c r="J23" s="154">
        <f>'SEQ Oct 2018'!BA17</f>
        <v>0</v>
      </c>
      <c r="K23" s="154">
        <f>'SEQ Oct 2018'!BB17</f>
        <v>5</v>
      </c>
      <c r="L23" s="154">
        <f>'SEQ Oct 2018'!BC17</f>
        <v>0</v>
      </c>
      <c r="M23" s="152">
        <f t="shared" si="4"/>
        <v>5994.1559999999999</v>
      </c>
      <c r="N23" s="152">
        <f>M23-(M23*K23/100)</f>
        <v>5694.4481999999998</v>
      </c>
      <c r="O23" s="155">
        <f t="shared" ref="O23:P23" si="5">M23*1.1</f>
        <v>6593.5716000000002</v>
      </c>
      <c r="P23" s="155">
        <f t="shared" si="5"/>
        <v>6263.8930200000004</v>
      </c>
      <c r="Q23" s="164">
        <f>'SEQ Oct 2018'!BJ17</f>
        <v>0</v>
      </c>
      <c r="R23" s="165" t="str">
        <f>'SEQ Oct 2018'!BK17</f>
        <v>n</v>
      </c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</row>
    <row r="24" spans="1:47" ht="14" x14ac:dyDescent="0.15"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</row>
    <row r="25" spans="1:47" ht="15" thickBot="1" x14ac:dyDescent="0.2"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</row>
    <row r="26" spans="1:47" ht="14" x14ac:dyDescent="0.15">
      <c r="A26" s="72" t="s">
        <v>265</v>
      </c>
      <c r="B26" s="73"/>
      <c r="C26" s="73"/>
      <c r="D26" s="86"/>
      <c r="E26" s="86"/>
      <c r="F26" s="86"/>
      <c r="G26" s="87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4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  <c r="AL26" s="119"/>
      <c r="AM26" s="119"/>
      <c r="AN26" s="119"/>
      <c r="AO26" s="119"/>
      <c r="AP26" s="119"/>
      <c r="AQ26" s="119"/>
      <c r="AR26" s="119"/>
      <c r="AS26" s="119"/>
      <c r="AT26" s="119"/>
      <c r="AU26" s="119"/>
    </row>
    <row r="27" spans="1:47" ht="14" x14ac:dyDescent="0.15">
      <c r="A27" s="75" t="s">
        <v>198</v>
      </c>
      <c r="B27" s="47"/>
      <c r="C27" s="91">
        <v>5000</v>
      </c>
      <c r="D27" s="88"/>
      <c r="E27" s="88"/>
      <c r="F27" s="88"/>
      <c r="G27" s="89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76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</row>
    <row r="28" spans="1:47" ht="14" x14ac:dyDescent="0.15">
      <c r="A28" s="75" t="s">
        <v>266</v>
      </c>
      <c r="B28" s="47"/>
      <c r="C28" s="92">
        <v>0.7</v>
      </c>
      <c r="D28" s="88"/>
      <c r="E28" s="88"/>
      <c r="F28" s="88"/>
      <c r="G28" s="89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76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19"/>
    </row>
    <row r="29" spans="1:47" ht="14" x14ac:dyDescent="0.15">
      <c r="A29" s="75" t="s">
        <v>267</v>
      </c>
      <c r="B29" s="47"/>
      <c r="C29" s="92">
        <v>0.3</v>
      </c>
      <c r="D29" s="88"/>
      <c r="E29" s="88"/>
      <c r="F29" s="88"/>
      <c r="G29" s="89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76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</row>
    <row r="30" spans="1:47" ht="14" x14ac:dyDescent="0.15">
      <c r="A30" s="75"/>
      <c r="B30" s="47"/>
      <c r="C30" s="88"/>
      <c r="D30" s="88"/>
      <c r="E30" s="88"/>
      <c r="F30" s="88"/>
      <c r="G30" s="89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76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</row>
    <row r="31" spans="1:47" ht="75" x14ac:dyDescent="0.15">
      <c r="A31" s="120" t="s">
        <v>144</v>
      </c>
      <c r="B31" s="121" t="s">
        <v>320</v>
      </c>
      <c r="C31" s="120" t="s">
        <v>204</v>
      </c>
      <c r="D31" s="120" t="s">
        <v>465</v>
      </c>
      <c r="E31" s="120" t="s">
        <v>205</v>
      </c>
      <c r="F31" s="122" t="s">
        <v>265</v>
      </c>
      <c r="G31" s="120" t="s">
        <v>206</v>
      </c>
      <c r="H31" s="123" t="s">
        <v>207</v>
      </c>
      <c r="I31" s="124" t="s">
        <v>286</v>
      </c>
      <c r="J31" s="124" t="s">
        <v>287</v>
      </c>
      <c r="K31" s="124" t="s">
        <v>288</v>
      </c>
      <c r="L31" s="124" t="s">
        <v>289</v>
      </c>
      <c r="M31" s="125" t="s">
        <v>194</v>
      </c>
      <c r="N31" s="125" t="s">
        <v>195</v>
      </c>
      <c r="O31" s="125" t="s">
        <v>271</v>
      </c>
      <c r="P31" s="125" t="s">
        <v>272</v>
      </c>
      <c r="Q31" s="124" t="s">
        <v>263</v>
      </c>
      <c r="R31" s="127" t="s">
        <v>264</v>
      </c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</row>
    <row r="32" spans="1:47" ht="14" x14ac:dyDescent="0.15">
      <c r="A32" s="131" t="str">
        <f>'SEQ Oct 2018'!K18</f>
        <v>AGL</v>
      </c>
      <c r="B32" s="132" t="str">
        <f>'SEQ Oct 2018'!L18</f>
        <v>Business Savers</v>
      </c>
      <c r="C32" s="133">
        <f>91*'SEQ Oct 2018'!M18/100</f>
        <v>123.76</v>
      </c>
      <c r="D32" s="133">
        <f>($C$27*$C$28)*'SEQ Oct 2018'!N18/100</f>
        <v>973</v>
      </c>
      <c r="E32" s="134">
        <v>0</v>
      </c>
      <c r="F32" s="134">
        <f>($C$27*$C$29)*'SEQ Oct 2018'!AF18/100</f>
        <v>252</v>
      </c>
      <c r="G32" s="135">
        <f>SUM(C32:F32)</f>
        <v>1348.76</v>
      </c>
      <c r="H32" s="136">
        <f>G32*4</f>
        <v>5395.04</v>
      </c>
      <c r="I32" s="137">
        <f>'SEQ Oct 2018'!AZ18</f>
        <v>0</v>
      </c>
      <c r="J32" s="137">
        <f>'SEQ Oct 2018'!BA18</f>
        <v>15</v>
      </c>
      <c r="K32" s="137">
        <f>'SEQ Oct 2018'!BB18</f>
        <v>0</v>
      </c>
      <c r="L32" s="137">
        <f>'SEQ Oct 2018'!BC18</f>
        <v>0</v>
      </c>
      <c r="M32" s="136">
        <f>H32-((G32-C32)*J32/100)*4</f>
        <v>4660.04</v>
      </c>
      <c r="N32" s="136">
        <f>M32</f>
        <v>4660.04</v>
      </c>
      <c r="O32" s="138">
        <f t="shared" ref="O32:P45" si="6">M32*1.1</f>
        <v>5126.0440000000008</v>
      </c>
      <c r="P32" s="138">
        <f t="shared" si="6"/>
        <v>5126.0440000000008</v>
      </c>
      <c r="Q32" s="160">
        <f>'SEQ Oct 2018'!BJ18</f>
        <v>0</v>
      </c>
      <c r="R32" s="161" t="str">
        <f>'SEQ Oct 2018'!BK18</f>
        <v>n</v>
      </c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</row>
    <row r="33" spans="1:47" ht="14" x14ac:dyDescent="0.15">
      <c r="A33" s="131" t="str">
        <f>'SEQ Oct 2018'!K19</f>
        <v>Click Energy</v>
      </c>
      <c r="B33" s="132" t="str">
        <f>'SEQ Oct 2018'!L19</f>
        <v>Click Business Plus</v>
      </c>
      <c r="C33" s="133">
        <f>91*'SEQ Oct 2018'!M19/100</f>
        <v>133.679</v>
      </c>
      <c r="D33" s="133">
        <f>($C$27*$C$28)*'SEQ Oct 2018'!N19/100</f>
        <v>957.95</v>
      </c>
      <c r="E33" s="134">
        <v>0</v>
      </c>
      <c r="F33" s="134">
        <f>($C$27*$C$29)*'SEQ Oct 2018'!AF19/100</f>
        <v>345</v>
      </c>
      <c r="G33" s="135">
        <f t="shared" ref="G33:G45" si="7">SUM(C33:F33)</f>
        <v>1436.6290000000001</v>
      </c>
      <c r="H33" s="136">
        <f t="shared" ref="H33:H45" si="8">G33*4</f>
        <v>5746.5160000000005</v>
      </c>
      <c r="I33" s="137">
        <f>'SEQ Oct 2018'!AZ19</f>
        <v>0</v>
      </c>
      <c r="J33" s="137">
        <f>'SEQ Oct 2018'!BA19</f>
        <v>0</v>
      </c>
      <c r="K33" s="137">
        <f>'SEQ Oct 2018'!BB19</f>
        <v>5</v>
      </c>
      <c r="L33" s="137">
        <f>'SEQ Oct 2018'!BC19</f>
        <v>0</v>
      </c>
      <c r="M33" s="136">
        <f>H33</f>
        <v>5746.5160000000005</v>
      </c>
      <c r="N33" s="136">
        <f>M33-(M33*K33/100)</f>
        <v>5459.1902000000009</v>
      </c>
      <c r="O33" s="138">
        <f t="shared" si="6"/>
        <v>6321.1676000000007</v>
      </c>
      <c r="P33" s="138">
        <f t="shared" si="6"/>
        <v>6005.1092200000012</v>
      </c>
      <c r="Q33" s="160">
        <f>'SEQ Oct 2018'!BJ19</f>
        <v>0</v>
      </c>
      <c r="R33" s="161" t="str">
        <f>'SEQ Oct 2018'!BK19</f>
        <v>n</v>
      </c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</row>
    <row r="34" spans="1:47" ht="14" x14ac:dyDescent="0.15">
      <c r="A34" s="131" t="str">
        <f>'SEQ Oct 2018'!K20</f>
        <v>Diamond Energy</v>
      </c>
      <c r="B34" s="132" t="str">
        <f>'SEQ Oct 2018'!L20</f>
        <v>Pay on time discount</v>
      </c>
      <c r="C34" s="133">
        <f>91*'SEQ Oct 2018'!M20/100</f>
        <v>148.76679999999999</v>
      </c>
      <c r="D34" s="133">
        <f>($C$27*$C$28)*'SEQ Oct 2018'!N20/100</f>
        <v>908.25</v>
      </c>
      <c r="E34" s="134">
        <v>0</v>
      </c>
      <c r="F34" s="134">
        <f>($C$27*$C$29)*'SEQ Oct 2018'!AF20/100</f>
        <v>217.05</v>
      </c>
      <c r="G34" s="135">
        <f t="shared" si="7"/>
        <v>1274.0667999999998</v>
      </c>
      <c r="H34" s="136">
        <f t="shared" si="8"/>
        <v>5096.2671999999993</v>
      </c>
      <c r="I34" s="137">
        <f>'SEQ Oct 2018'!AZ20</f>
        <v>0</v>
      </c>
      <c r="J34" s="137">
        <f>'SEQ Oct 2018'!BA20</f>
        <v>0</v>
      </c>
      <c r="K34" s="137">
        <f>'SEQ Oct 2018'!BB20</f>
        <v>7</v>
      </c>
      <c r="L34" s="137">
        <f>'SEQ Oct 2018'!BC20</f>
        <v>0</v>
      </c>
      <c r="M34" s="136">
        <f>H34</f>
        <v>5096.2671999999993</v>
      </c>
      <c r="N34" s="136">
        <f>M34-(M34*K34/100)</f>
        <v>4739.528495999999</v>
      </c>
      <c r="O34" s="138">
        <f t="shared" si="6"/>
        <v>5605.8939199999995</v>
      </c>
      <c r="P34" s="138">
        <f t="shared" si="6"/>
        <v>5213.4813455999993</v>
      </c>
      <c r="Q34" s="160">
        <f>'SEQ Oct 2018'!BJ20</f>
        <v>0</v>
      </c>
      <c r="R34" s="161" t="str">
        <f>'SEQ Oct 2018'!BK20</f>
        <v>n</v>
      </c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</row>
    <row r="35" spans="1:47" ht="14" x14ac:dyDescent="0.15">
      <c r="A35" s="131" t="str">
        <f>'SEQ Oct 2018'!K21</f>
        <v>EnergyAustralia</v>
      </c>
      <c r="B35" s="132" t="str">
        <f>'SEQ Oct 2018'!L21</f>
        <v>Everyday Saver Business</v>
      </c>
      <c r="C35" s="133">
        <f>91*'SEQ Oct 2018'!M21/100</f>
        <v>111.93</v>
      </c>
      <c r="D35" s="133">
        <f>($C$27*$C$28)*'SEQ Oct 2018'!N21/100</f>
        <v>917</v>
      </c>
      <c r="E35" s="134">
        <v>0</v>
      </c>
      <c r="F35" s="134">
        <f>($C$27*$C$29)*'SEQ Oct 2018'!AF21/100</f>
        <v>241.50000000000003</v>
      </c>
      <c r="G35" s="135">
        <f t="shared" si="7"/>
        <v>1270.43</v>
      </c>
      <c r="H35" s="136">
        <f t="shared" si="8"/>
        <v>5081.72</v>
      </c>
      <c r="I35" s="137">
        <f>'SEQ Oct 2018'!AZ21</f>
        <v>0</v>
      </c>
      <c r="J35" s="137">
        <f>'SEQ Oct 2018'!BA21</f>
        <v>14</v>
      </c>
      <c r="K35" s="137">
        <f>'SEQ Oct 2018'!BB21</f>
        <v>0</v>
      </c>
      <c r="L35" s="137">
        <f>'SEQ Oct 2018'!BC21</f>
        <v>0</v>
      </c>
      <c r="M35" s="136">
        <f>H35-((G35-C35)*J35/100)*4</f>
        <v>4432.96</v>
      </c>
      <c r="N35" s="136">
        <f t="shared" ref="N35:N37" si="9">M35</f>
        <v>4432.96</v>
      </c>
      <c r="O35" s="138">
        <f t="shared" si="6"/>
        <v>4876.2560000000003</v>
      </c>
      <c r="P35" s="138">
        <f t="shared" si="6"/>
        <v>4876.2560000000003</v>
      </c>
      <c r="Q35" s="160">
        <f>'SEQ Oct 2018'!BJ21</f>
        <v>24</v>
      </c>
      <c r="R35" s="161" t="str">
        <f>'SEQ Oct 2018'!BK21</f>
        <v>y</v>
      </c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</row>
    <row r="36" spans="1:47" ht="14" x14ac:dyDescent="0.15">
      <c r="A36" s="131" t="str">
        <f>'SEQ Oct 2018'!K22</f>
        <v>Origin Energy</v>
      </c>
      <c r="B36" s="132" t="str">
        <f>'SEQ Oct 2018'!L22</f>
        <v>Business Saver</v>
      </c>
      <c r="C36" s="133">
        <f>91*'SEQ Oct 2018'!M22/100</f>
        <v>119.0917</v>
      </c>
      <c r="D36" s="133">
        <f>($C$27*$C$28)*'SEQ Oct 2018'!N22/100</f>
        <v>928.2</v>
      </c>
      <c r="E36" s="134">
        <v>0</v>
      </c>
      <c r="F36" s="134">
        <f>($C$27*$C$29)*'SEQ Oct 2018'!AF22/100</f>
        <v>233.7</v>
      </c>
      <c r="G36" s="135">
        <f t="shared" si="7"/>
        <v>1280.9917</v>
      </c>
      <c r="H36" s="136">
        <f t="shared" si="8"/>
        <v>5123.9668000000001</v>
      </c>
      <c r="I36" s="137">
        <f>'SEQ Oct 2018'!AZ22</f>
        <v>0</v>
      </c>
      <c r="J36" s="137">
        <f>'SEQ Oct 2018'!BA22</f>
        <v>15</v>
      </c>
      <c r="K36" s="137">
        <f>'SEQ Oct 2018'!BB22</f>
        <v>0</v>
      </c>
      <c r="L36" s="137">
        <f>'SEQ Oct 2018'!BC22</f>
        <v>0</v>
      </c>
      <c r="M36" s="136">
        <f>H36-((G36-C36)*J36/100)*4</f>
        <v>4426.8267999999998</v>
      </c>
      <c r="N36" s="136">
        <f t="shared" si="9"/>
        <v>4426.8267999999998</v>
      </c>
      <c r="O36" s="138">
        <f t="shared" si="6"/>
        <v>4869.5094800000006</v>
      </c>
      <c r="P36" s="138">
        <f t="shared" si="6"/>
        <v>4869.5094800000006</v>
      </c>
      <c r="Q36" s="160">
        <f>'SEQ Oct 2018'!BJ22</f>
        <v>12</v>
      </c>
      <c r="R36" s="161" t="str">
        <f>'SEQ Oct 2018'!BK22</f>
        <v>y</v>
      </c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</row>
    <row r="37" spans="1:47" ht="14" x14ac:dyDescent="0.15">
      <c r="A37" s="131" t="str">
        <f>'SEQ Oct 2018'!K23</f>
        <v>Powerdirect</v>
      </c>
      <c r="B37" s="132" t="str">
        <f>'SEQ Oct 2018'!L23</f>
        <v>Market offer</v>
      </c>
      <c r="C37" s="133">
        <f>91*'SEQ Oct 2018'!M23/100</f>
        <v>123.76</v>
      </c>
      <c r="D37" s="133">
        <f>($C$27*$C$28)*'SEQ Oct 2018'!N23/100</f>
        <v>973</v>
      </c>
      <c r="E37" s="134">
        <v>0</v>
      </c>
      <c r="F37" s="134">
        <f>($C$27*$C$29)*'SEQ Oct 2018'!AF23/100</f>
        <v>252</v>
      </c>
      <c r="G37" s="135">
        <f t="shared" si="7"/>
        <v>1348.76</v>
      </c>
      <c r="H37" s="136">
        <f t="shared" si="8"/>
        <v>5395.04</v>
      </c>
      <c r="I37" s="137">
        <f>'SEQ Oct 2018'!AZ23</f>
        <v>0</v>
      </c>
      <c r="J37" s="137">
        <f>'SEQ Oct 2018'!BA23</f>
        <v>13</v>
      </c>
      <c r="K37" s="137">
        <f>'SEQ Oct 2018'!BB23</f>
        <v>0</v>
      </c>
      <c r="L37" s="137">
        <f>'SEQ Oct 2018'!BC23</f>
        <v>0</v>
      </c>
      <c r="M37" s="136">
        <f>H37-((G37-C37)*J37/100)*4</f>
        <v>4758.04</v>
      </c>
      <c r="N37" s="136">
        <f t="shared" si="9"/>
        <v>4758.04</v>
      </c>
      <c r="O37" s="138">
        <f t="shared" si="6"/>
        <v>5233.8440000000001</v>
      </c>
      <c r="P37" s="138">
        <f t="shared" si="6"/>
        <v>5233.8440000000001</v>
      </c>
      <c r="Q37" s="160">
        <f>'SEQ Oct 2018'!BJ23</f>
        <v>0</v>
      </c>
      <c r="R37" s="161" t="str">
        <f>'SEQ Oct 2018'!BK23</f>
        <v>n</v>
      </c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</row>
    <row r="38" spans="1:47" ht="14" x14ac:dyDescent="0.15">
      <c r="A38" s="131" t="str">
        <f>'SEQ Oct 2018'!K24</f>
        <v>Powershop</v>
      </c>
      <c r="B38" s="132" t="str">
        <f>'SEQ Oct 2018'!L24</f>
        <v>Mega Pack</v>
      </c>
      <c r="C38" s="133">
        <f>91*'SEQ Oct 2018'!M24/100</f>
        <v>128.49200000000002</v>
      </c>
      <c r="D38" s="133">
        <f>($C$27*$C$28)*'SEQ Oct 2018'!N24/100</f>
        <v>848.05</v>
      </c>
      <c r="E38" s="134">
        <v>0</v>
      </c>
      <c r="F38" s="134">
        <f>($C$27*$C$29)*'SEQ Oct 2018'!AF24/100</f>
        <v>283.05</v>
      </c>
      <c r="G38" s="135">
        <f t="shared" si="7"/>
        <v>1259.5919999999999</v>
      </c>
      <c r="H38" s="136">
        <f t="shared" si="8"/>
        <v>5038.3679999999995</v>
      </c>
      <c r="I38" s="137">
        <f>'SEQ Oct 2018'!AZ24</f>
        <v>0</v>
      </c>
      <c r="J38" s="137">
        <f>'SEQ Oct 2018'!BA24</f>
        <v>0</v>
      </c>
      <c r="K38" s="137">
        <f>'SEQ Oct 2018'!BB24</f>
        <v>15</v>
      </c>
      <c r="L38" s="137">
        <f>'SEQ Oct 2018'!BC24</f>
        <v>0</v>
      </c>
      <c r="M38" s="136">
        <f>H38</f>
        <v>5038.3679999999995</v>
      </c>
      <c r="N38" s="136">
        <f>M38-(M38*K38/100)</f>
        <v>4282.6127999999999</v>
      </c>
      <c r="O38" s="138">
        <f t="shared" si="6"/>
        <v>5542.2047999999995</v>
      </c>
      <c r="P38" s="138">
        <f t="shared" si="6"/>
        <v>4710.8740800000005</v>
      </c>
      <c r="Q38" s="160">
        <f>'SEQ Oct 2018'!BJ24</f>
        <v>0</v>
      </c>
      <c r="R38" s="161" t="str">
        <f>'SEQ Oct 2018'!BK24</f>
        <v>n</v>
      </c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</row>
    <row r="39" spans="1:47" ht="14" x14ac:dyDescent="0.15">
      <c r="A39" s="131" t="str">
        <f>'SEQ Oct 2018'!K25</f>
        <v>Energy Locals</v>
      </c>
      <c r="B39" s="132" t="str">
        <f>'SEQ Oct 2018'!L25</f>
        <v>Business Member</v>
      </c>
      <c r="C39" s="133">
        <f>(91*'SEQ Oct 2018'!M25/100)+('SEQ Oct 2018'!BN25*3)</f>
        <v>172.59</v>
      </c>
      <c r="D39" s="133">
        <f>($C$27*$C$28)*'SEQ Oct 2018'!N25/100</f>
        <v>734.65</v>
      </c>
      <c r="E39" s="134">
        <v>0</v>
      </c>
      <c r="F39" s="134">
        <f>($C$27*$C$29)*'SEQ Oct 2018'!AF25/100</f>
        <v>269.84999999999997</v>
      </c>
      <c r="G39" s="135">
        <f t="shared" si="7"/>
        <v>1177.0899999999999</v>
      </c>
      <c r="H39" s="136">
        <f t="shared" si="8"/>
        <v>4708.3599999999997</v>
      </c>
      <c r="I39" s="137">
        <f>'SEQ Oct 2018'!AZ25</f>
        <v>0</v>
      </c>
      <c r="J39" s="137">
        <f>'SEQ Oct 2018'!BA25</f>
        <v>0</v>
      </c>
      <c r="K39" s="137">
        <f>'SEQ Oct 2018'!BB25</f>
        <v>0</v>
      </c>
      <c r="L39" s="137">
        <f>'SEQ Oct 2018'!BC25</f>
        <v>0</v>
      </c>
      <c r="M39" s="136">
        <f>H39</f>
        <v>4708.3599999999997</v>
      </c>
      <c r="N39" s="136">
        <f t="shared" ref="N39" si="10">M39</f>
        <v>4708.3599999999997</v>
      </c>
      <c r="O39" s="138">
        <f t="shared" si="6"/>
        <v>5179.1959999999999</v>
      </c>
      <c r="P39" s="138">
        <f t="shared" si="6"/>
        <v>5179.1959999999999</v>
      </c>
      <c r="Q39" s="160">
        <f>'SEQ Oct 2018'!BJ25</f>
        <v>0</v>
      </c>
      <c r="R39" s="161" t="str">
        <f>'SEQ Oct 2018'!BK25</f>
        <v>n</v>
      </c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</row>
    <row r="40" spans="1:47" ht="14" x14ac:dyDescent="0.15">
      <c r="A40" s="131" t="str">
        <f>'SEQ Oct 2018'!K26</f>
        <v>Red Energy</v>
      </c>
      <c r="B40" s="132" t="str">
        <f>'SEQ Oct 2018'!L26</f>
        <v>Easy Saver</v>
      </c>
      <c r="C40" s="133">
        <f>91*'SEQ Oct 2018'!M26/100</f>
        <v>126.399</v>
      </c>
      <c r="D40" s="133">
        <f>($C$27*$C$28)*'SEQ Oct 2018'!N26/100</f>
        <v>882</v>
      </c>
      <c r="E40" s="134">
        <v>0</v>
      </c>
      <c r="F40" s="134">
        <f>($C$27*$C$29)*'SEQ Oct 2018'!AF26/100</f>
        <v>240</v>
      </c>
      <c r="G40" s="135">
        <f t="shared" si="7"/>
        <v>1248.3989999999999</v>
      </c>
      <c r="H40" s="136">
        <f t="shared" si="8"/>
        <v>4993.5959999999995</v>
      </c>
      <c r="I40" s="137">
        <f>'SEQ Oct 2018'!AZ26</f>
        <v>0</v>
      </c>
      <c r="J40" s="137">
        <f>'SEQ Oct 2018'!BA26</f>
        <v>0</v>
      </c>
      <c r="K40" s="137">
        <f>'SEQ Oct 2018'!BB26</f>
        <v>10</v>
      </c>
      <c r="L40" s="137">
        <f>'SEQ Oct 2018'!BC26</f>
        <v>0</v>
      </c>
      <c r="M40" s="136">
        <f>H40</f>
        <v>4993.5959999999995</v>
      </c>
      <c r="N40" s="136">
        <f>M40-(M40*K40/100)</f>
        <v>4494.2363999999998</v>
      </c>
      <c r="O40" s="138">
        <f t="shared" si="6"/>
        <v>5492.9556000000002</v>
      </c>
      <c r="P40" s="138">
        <f t="shared" si="6"/>
        <v>4943.6600399999998</v>
      </c>
      <c r="Q40" s="160">
        <f>'SEQ Oct 2018'!BJ26</f>
        <v>0</v>
      </c>
      <c r="R40" s="161" t="str">
        <f>'SEQ Oct 2018'!BK26</f>
        <v>n</v>
      </c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</row>
    <row r="41" spans="1:47" ht="14" x14ac:dyDescent="0.15">
      <c r="A41" s="131" t="str">
        <f>'SEQ Oct 2018'!K27</f>
        <v>Simply Energy</v>
      </c>
      <c r="B41" s="132" t="str">
        <f>'SEQ Oct 2018'!L27</f>
        <v>Business Save</v>
      </c>
      <c r="C41" s="133">
        <f>91*'SEQ Oct 2018'!M27/100</f>
        <v>120.1109</v>
      </c>
      <c r="D41" s="133">
        <f>($C$27*$C$28)*'SEQ Oct 2018'!N27/100</f>
        <v>884.1</v>
      </c>
      <c r="E41" s="134">
        <v>0</v>
      </c>
      <c r="F41" s="134">
        <f>($C$27*$C$29)*'SEQ Oct 2018'!AF27/100</f>
        <v>310.35000000000002</v>
      </c>
      <c r="G41" s="135">
        <f t="shared" si="7"/>
        <v>1314.5608999999999</v>
      </c>
      <c r="H41" s="136">
        <f t="shared" si="8"/>
        <v>5258.2435999999998</v>
      </c>
      <c r="I41" s="137">
        <f>'SEQ Oct 2018'!AZ27</f>
        <v>0</v>
      </c>
      <c r="J41" s="137">
        <f>'SEQ Oct 2018'!BA27</f>
        <v>10</v>
      </c>
      <c r="K41" s="137">
        <f>'SEQ Oct 2018'!BB27</f>
        <v>0</v>
      </c>
      <c r="L41" s="137">
        <f>'SEQ Oct 2018'!BC27</f>
        <v>0</v>
      </c>
      <c r="M41" s="136">
        <f>H41-((G41-C41)*J41/100)*4</f>
        <v>4780.4636</v>
      </c>
      <c r="N41" s="136">
        <f>M41</f>
        <v>4780.4636</v>
      </c>
      <c r="O41" s="138">
        <f t="shared" si="6"/>
        <v>5258.5099600000003</v>
      </c>
      <c r="P41" s="138">
        <f t="shared" si="6"/>
        <v>5258.5099600000003</v>
      </c>
      <c r="Q41" s="160">
        <f>'SEQ Oct 2018'!BJ27</f>
        <v>0</v>
      </c>
      <c r="R41" s="161" t="str">
        <f>'SEQ Oct 2018'!BK27</f>
        <v>n</v>
      </c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</row>
    <row r="42" spans="1:47" ht="14" x14ac:dyDescent="0.15">
      <c r="A42" s="131" t="str">
        <f>'SEQ Oct 2018'!K28</f>
        <v>Alinta Energy</v>
      </c>
      <c r="B42" s="132" t="str">
        <f>'SEQ Oct 2018'!L28</f>
        <v>Business Saver Plus</v>
      </c>
      <c r="C42" s="133">
        <f>91*'SEQ Oct 2018'!M28/100</f>
        <v>119.84699999999999</v>
      </c>
      <c r="D42" s="133">
        <f>($C$27*$C$28)*'SEQ Oct 2018'!N28/100</f>
        <v>942.9</v>
      </c>
      <c r="E42" s="134">
        <v>0</v>
      </c>
      <c r="F42" s="134">
        <f>($C$27*$C$29)*'SEQ Oct 2018'!AF28/100</f>
        <v>251.40000000000003</v>
      </c>
      <c r="G42" s="135">
        <f t="shared" si="7"/>
        <v>1314.1470000000002</v>
      </c>
      <c r="H42" s="136">
        <f t="shared" si="8"/>
        <v>5256.5880000000006</v>
      </c>
      <c r="I42" s="137">
        <f>'SEQ Oct 2018'!AZ28</f>
        <v>0</v>
      </c>
      <c r="J42" s="137">
        <f>'SEQ Oct 2018'!BA28</f>
        <v>0</v>
      </c>
      <c r="K42" s="137">
        <f>'SEQ Oct 2018'!BB28</f>
        <v>0</v>
      </c>
      <c r="L42" s="137">
        <f>'SEQ Oct 2018'!BC28</f>
        <v>20</v>
      </c>
      <c r="M42" s="136">
        <f>H42</f>
        <v>5256.5880000000006</v>
      </c>
      <c r="N42" s="136">
        <f>H42-((G42-C42)*L42/100)*4</f>
        <v>4301.1480000000001</v>
      </c>
      <c r="O42" s="138">
        <f t="shared" si="6"/>
        <v>5782.2468000000008</v>
      </c>
      <c r="P42" s="138">
        <f t="shared" si="6"/>
        <v>4731.2628000000004</v>
      </c>
      <c r="Q42" s="160">
        <f>'SEQ Oct 2018'!BJ28</f>
        <v>0</v>
      </c>
      <c r="R42" s="161" t="str">
        <f>'SEQ Oct 2018'!BK28</f>
        <v>n</v>
      </c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</row>
    <row r="43" spans="1:47" ht="14" x14ac:dyDescent="0.15">
      <c r="A43" s="131" t="str">
        <f>'SEQ Oct 2018'!K29</f>
        <v>Q Energy</v>
      </c>
      <c r="B43" s="132" t="str">
        <f>'SEQ Oct 2018'!L29</f>
        <v>Flexi Biz</v>
      </c>
      <c r="C43" s="133">
        <f>91*'SEQ Oct 2018'!M29/100</f>
        <v>109.29645999999998</v>
      </c>
      <c r="D43" s="133">
        <f>($C$27*$C$28)*'SEQ Oct 2018'!N29/100</f>
        <v>787.5</v>
      </c>
      <c r="E43" s="134">
        <v>0</v>
      </c>
      <c r="F43" s="134">
        <f>($C$27*$C$29)*'SEQ Oct 2018'!AF29/100</f>
        <v>165.75</v>
      </c>
      <c r="G43" s="135">
        <f t="shared" si="7"/>
        <v>1062.54646</v>
      </c>
      <c r="H43" s="136">
        <f t="shared" si="8"/>
        <v>4250.1858400000001</v>
      </c>
      <c r="I43" s="137">
        <f>'SEQ Oct 2018'!AZ29</f>
        <v>0</v>
      </c>
      <c r="J43" s="137">
        <f>'SEQ Oct 2018'!BA29</f>
        <v>0</v>
      </c>
      <c r="K43" s="137">
        <f>'SEQ Oct 2018'!BB29</f>
        <v>0</v>
      </c>
      <c r="L43" s="137">
        <f>'SEQ Oct 2018'!BC29</f>
        <v>0</v>
      </c>
      <c r="M43" s="136">
        <f t="shared" ref="M43:M45" si="11">H43</f>
        <v>4250.1858400000001</v>
      </c>
      <c r="N43" s="136">
        <f>M43</f>
        <v>4250.1858400000001</v>
      </c>
      <c r="O43" s="138">
        <f t="shared" si="6"/>
        <v>4675.2044240000005</v>
      </c>
      <c r="P43" s="138">
        <f t="shared" si="6"/>
        <v>4675.2044240000005</v>
      </c>
      <c r="Q43" s="160">
        <f>'SEQ Oct 2018'!BJ29</f>
        <v>0</v>
      </c>
      <c r="R43" s="161" t="str">
        <f>'SEQ Oct 2018'!BK29</f>
        <v>n</v>
      </c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</row>
    <row r="44" spans="1:47" ht="14" x14ac:dyDescent="0.15">
      <c r="A44" s="131" t="str">
        <f>'SEQ Oct 2018'!K30</f>
        <v>1st Energy</v>
      </c>
      <c r="B44" s="132" t="str">
        <f>'SEQ Oct 2018'!L30</f>
        <v>1st Saver</v>
      </c>
      <c r="C44" s="133">
        <f>91*'SEQ Oct 2018'!M30/100</f>
        <v>108.29</v>
      </c>
      <c r="D44" s="133">
        <f>($C$27*$C$28)*'SEQ Oct 2018'!N30/100</f>
        <v>948.5</v>
      </c>
      <c r="E44" s="134">
        <v>0</v>
      </c>
      <c r="F44" s="134">
        <f>($C$27*$C$29)*'SEQ Oct 2018'!AF30/100</f>
        <v>345</v>
      </c>
      <c r="G44" s="135">
        <f t="shared" si="7"/>
        <v>1401.79</v>
      </c>
      <c r="H44" s="136">
        <f t="shared" si="8"/>
        <v>5607.16</v>
      </c>
      <c r="I44" s="137">
        <f>'SEQ Oct 2018'!AZ30</f>
        <v>0</v>
      </c>
      <c r="J44" s="137">
        <f>'SEQ Oct 2018'!BA30</f>
        <v>0</v>
      </c>
      <c r="K44" s="137">
        <f>'SEQ Oct 2018'!BB30</f>
        <v>0</v>
      </c>
      <c r="L44" s="137">
        <f>'SEQ Oct 2018'!BC30</f>
        <v>15</v>
      </c>
      <c r="M44" s="136">
        <f t="shared" si="11"/>
        <v>5607.16</v>
      </c>
      <c r="N44" s="136">
        <f>H44-((G44-C44)*L44/100)*4</f>
        <v>4831.0599999999995</v>
      </c>
      <c r="O44" s="138">
        <f t="shared" si="6"/>
        <v>6167.8760000000002</v>
      </c>
      <c r="P44" s="138">
        <f t="shared" si="6"/>
        <v>5314.1660000000002</v>
      </c>
      <c r="Q44" s="160">
        <f>'SEQ Oct 2018'!BJ30</f>
        <v>0</v>
      </c>
      <c r="R44" s="161">
        <f>'SEQ Oct 2018'!BK30</f>
        <v>0</v>
      </c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</row>
    <row r="45" spans="1:47" ht="15" thickBot="1" x14ac:dyDescent="0.2">
      <c r="A45" s="148" t="str">
        <f>'SEQ Oct 2018'!K31</f>
        <v>Amaysim</v>
      </c>
      <c r="B45" s="149" t="str">
        <f>'SEQ Oct 2018'!L31</f>
        <v>Business 1</v>
      </c>
      <c r="C45" s="166">
        <f>91*'SEQ Oct 2018'!M31/100</f>
        <v>133.679</v>
      </c>
      <c r="D45" s="166">
        <f>($C$27*$C$28)*'SEQ Oct 2018'!N31/100</f>
        <v>957.95</v>
      </c>
      <c r="E45" s="173">
        <v>0</v>
      </c>
      <c r="F45" s="173">
        <f>($C$27*$C$29)*'SEQ Oct 2018'!AF31/100</f>
        <v>345</v>
      </c>
      <c r="G45" s="167">
        <f t="shared" si="7"/>
        <v>1436.6290000000001</v>
      </c>
      <c r="H45" s="168">
        <f t="shared" si="8"/>
        <v>5746.5160000000005</v>
      </c>
      <c r="I45" s="153">
        <f>'SEQ Oct 2018'!AZ31</f>
        <v>0</v>
      </c>
      <c r="J45" s="153">
        <f>'SEQ Oct 2018'!BA31</f>
        <v>0</v>
      </c>
      <c r="K45" s="153">
        <f>'SEQ Oct 2018'!BB31</f>
        <v>5</v>
      </c>
      <c r="L45" s="153">
        <f>'SEQ Oct 2018'!BC31</f>
        <v>0</v>
      </c>
      <c r="M45" s="168">
        <f t="shared" si="11"/>
        <v>5746.5160000000005</v>
      </c>
      <c r="N45" s="168">
        <f>M45-(M45*K45/100)</f>
        <v>5459.1902000000009</v>
      </c>
      <c r="O45" s="169">
        <f t="shared" si="6"/>
        <v>6321.1676000000007</v>
      </c>
      <c r="P45" s="169">
        <f t="shared" si="6"/>
        <v>6005.1092200000012</v>
      </c>
      <c r="Q45" s="170">
        <f>'SEQ Oct 2018'!BJ31</f>
        <v>0</v>
      </c>
      <c r="R45" s="165" t="str">
        <f>'SEQ Oct 2018'!BK31</f>
        <v>n</v>
      </c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</row>
    <row r="46" spans="1:47" ht="14" x14ac:dyDescent="0.15"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</row>
    <row r="47" spans="1:47" ht="15" thickBot="1" x14ac:dyDescent="0.2"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</row>
    <row r="48" spans="1:47" ht="14" x14ac:dyDescent="0.15">
      <c r="A48" s="72" t="s">
        <v>220</v>
      </c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4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</row>
    <row r="49" spans="1:47" ht="14" x14ac:dyDescent="0.15">
      <c r="A49" s="75" t="s">
        <v>198</v>
      </c>
      <c r="B49" s="47"/>
      <c r="C49" s="91">
        <v>5000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76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</row>
    <row r="50" spans="1:47" ht="14" x14ac:dyDescent="0.15">
      <c r="A50" s="75" t="s">
        <v>266</v>
      </c>
      <c r="B50" s="47"/>
      <c r="C50" s="92">
        <v>0.7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76"/>
      <c r="S50" s="119"/>
      <c r="T50" s="119"/>
      <c r="U50" s="119"/>
      <c r="V50" s="119"/>
      <c r="W50" s="119"/>
      <c r="X50" s="119"/>
      <c r="Y50" s="119"/>
      <c r="Z50" s="119"/>
      <c r="AA50" s="119"/>
      <c r="AB50" s="119"/>
      <c r="AC50" s="119"/>
      <c r="AD50" s="119"/>
      <c r="AE50" s="119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19"/>
    </row>
    <row r="51" spans="1:47" ht="14" x14ac:dyDescent="0.15">
      <c r="A51" s="75" t="s">
        <v>218</v>
      </c>
      <c r="B51" s="47"/>
      <c r="C51" s="92">
        <v>0.3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76"/>
      <c r="S51" s="119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</row>
    <row r="52" spans="1:47" ht="14" x14ac:dyDescent="0.15">
      <c r="A52" s="75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76"/>
      <c r="S52" s="119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</row>
    <row r="53" spans="1:47" ht="75" x14ac:dyDescent="0.15">
      <c r="A53" s="120" t="s">
        <v>144</v>
      </c>
      <c r="B53" s="121" t="s">
        <v>320</v>
      </c>
      <c r="C53" s="120" t="s">
        <v>204</v>
      </c>
      <c r="D53" s="120" t="s">
        <v>465</v>
      </c>
      <c r="E53" s="120" t="s">
        <v>205</v>
      </c>
      <c r="F53" s="122" t="s">
        <v>219</v>
      </c>
      <c r="G53" s="120" t="s">
        <v>206</v>
      </c>
      <c r="H53" s="123" t="s">
        <v>207</v>
      </c>
      <c r="I53" s="124" t="s">
        <v>286</v>
      </c>
      <c r="J53" s="124" t="s">
        <v>287</v>
      </c>
      <c r="K53" s="124" t="s">
        <v>288</v>
      </c>
      <c r="L53" s="124" t="s">
        <v>289</v>
      </c>
      <c r="M53" s="125" t="s">
        <v>194</v>
      </c>
      <c r="N53" s="125" t="s">
        <v>195</v>
      </c>
      <c r="O53" s="125" t="s">
        <v>271</v>
      </c>
      <c r="P53" s="125" t="s">
        <v>272</v>
      </c>
      <c r="Q53" s="124" t="s">
        <v>263</v>
      </c>
      <c r="R53" s="127" t="s">
        <v>264</v>
      </c>
      <c r="S53" s="119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</row>
    <row r="54" spans="1:47" ht="14" x14ac:dyDescent="0.15">
      <c r="A54" s="131" t="str">
        <f>'SEQ Oct 2018'!K32</f>
        <v>AGL</v>
      </c>
      <c r="B54" s="132" t="str">
        <f>'SEQ Oct 2018'!L32</f>
        <v>Business Savers</v>
      </c>
      <c r="C54" s="133">
        <f>91*'SEQ Oct 2018'!M32/100</f>
        <v>121.03</v>
      </c>
      <c r="D54" s="133">
        <f>($C$49*$C$50)*'SEQ Oct 2018'!N32/100</f>
        <v>1074.5</v>
      </c>
      <c r="E54" s="134">
        <v>0</v>
      </c>
      <c r="F54" s="134">
        <f>($C$49*$C$51)*'SEQ Oct 2018'!W32/100</f>
        <v>367.5</v>
      </c>
      <c r="G54" s="135">
        <f>SUM(C54:F54)</f>
        <v>1563.03</v>
      </c>
      <c r="H54" s="136">
        <f>G54*4</f>
        <v>6252.12</v>
      </c>
      <c r="I54" s="137">
        <f>'SEQ Oct 2018'!AZ32</f>
        <v>0</v>
      </c>
      <c r="J54" s="137">
        <f>'SEQ Oct 2018'!BA32</f>
        <v>15</v>
      </c>
      <c r="K54" s="137">
        <f>'SEQ Oct 2018'!BB32</f>
        <v>0</v>
      </c>
      <c r="L54" s="137">
        <f>'SEQ Oct 2018'!BC32</f>
        <v>0</v>
      </c>
      <c r="M54" s="136">
        <f>H54-((G54-C54)*J54/100)*4</f>
        <v>5386.92</v>
      </c>
      <c r="N54" s="136">
        <f>M54</f>
        <v>5386.92</v>
      </c>
      <c r="O54" s="138">
        <f t="shared" ref="O54:P68" si="12">M54*1.1</f>
        <v>5925.612000000001</v>
      </c>
      <c r="P54" s="138">
        <f t="shared" si="12"/>
        <v>5925.612000000001</v>
      </c>
      <c r="Q54" s="160">
        <f>'SEQ Oct 2018'!BJ32</f>
        <v>0</v>
      </c>
      <c r="R54" s="161" t="str">
        <f>'SEQ Oct 2018'!BK32</f>
        <v>n</v>
      </c>
      <c r="S54" s="119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</row>
    <row r="55" spans="1:47" ht="14" x14ac:dyDescent="0.15">
      <c r="A55" s="131" t="str">
        <f>'SEQ Oct 2018'!K33</f>
        <v>Click Energy</v>
      </c>
      <c r="B55" s="132" t="str">
        <f>'SEQ Oct 2018'!L33</f>
        <v>Click Business Plus</v>
      </c>
      <c r="C55" s="133">
        <f>91*'SEQ Oct 2018'!M33/100</f>
        <v>139.13900000000001</v>
      </c>
      <c r="D55" s="133">
        <f>($C$49*$C$50)*'SEQ Oct 2018'!N33/100</f>
        <v>1036</v>
      </c>
      <c r="E55" s="134">
        <v>0</v>
      </c>
      <c r="F55" s="134">
        <f>($C$49*$C$51)*'SEQ Oct 2018'!W33/100</f>
        <v>370.5</v>
      </c>
      <c r="G55" s="135">
        <f t="shared" ref="G55:G69" si="13">SUM(C55:F55)</f>
        <v>1545.6390000000001</v>
      </c>
      <c r="H55" s="136">
        <f t="shared" ref="H55:H69" si="14">G55*4</f>
        <v>6182.5560000000005</v>
      </c>
      <c r="I55" s="137">
        <f>'SEQ Oct 2018'!AZ33</f>
        <v>0</v>
      </c>
      <c r="J55" s="137">
        <f>'SEQ Oct 2018'!BA33</f>
        <v>0</v>
      </c>
      <c r="K55" s="137">
        <f>'SEQ Oct 2018'!BB33</f>
        <v>5</v>
      </c>
      <c r="L55" s="137">
        <f>'SEQ Oct 2018'!BC33</f>
        <v>0</v>
      </c>
      <c r="M55" s="136">
        <f>H55</f>
        <v>6182.5560000000005</v>
      </c>
      <c r="N55" s="136">
        <f>M55-(M55*K55/100)</f>
        <v>5873.4282000000003</v>
      </c>
      <c r="O55" s="138">
        <f t="shared" si="12"/>
        <v>6800.8116000000009</v>
      </c>
      <c r="P55" s="138">
        <f t="shared" si="12"/>
        <v>6460.771020000001</v>
      </c>
      <c r="Q55" s="160">
        <f>'SEQ Oct 2018'!BJ33</f>
        <v>0</v>
      </c>
      <c r="R55" s="161" t="str">
        <f>'SEQ Oct 2018'!BK33</f>
        <v>n</v>
      </c>
      <c r="S55" s="119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</row>
    <row r="56" spans="1:47" ht="14" x14ac:dyDescent="0.15">
      <c r="A56" s="131" t="str">
        <f>'SEQ Oct 2018'!K34</f>
        <v>Diamond Energy</v>
      </c>
      <c r="B56" s="132" t="str">
        <f>'SEQ Oct 2018'!L34</f>
        <v>Pay on time discount</v>
      </c>
      <c r="C56" s="133">
        <f>91*'SEQ Oct 2018'!M34/100</f>
        <v>145.14500000000001</v>
      </c>
      <c r="D56" s="133">
        <f>($C$49*$C$50)*'SEQ Oct 2018'!N34/100</f>
        <v>940.1</v>
      </c>
      <c r="E56" s="134">
        <v>0</v>
      </c>
      <c r="F56" s="134">
        <f>($C$49*$C$51)*'SEQ Oct 2018'!W34/100</f>
        <v>359.7</v>
      </c>
      <c r="G56" s="135">
        <f t="shared" si="13"/>
        <v>1444.9450000000002</v>
      </c>
      <c r="H56" s="136">
        <f t="shared" si="14"/>
        <v>5779.7800000000007</v>
      </c>
      <c r="I56" s="137">
        <f>'SEQ Oct 2018'!AZ34</f>
        <v>0</v>
      </c>
      <c r="J56" s="137">
        <f>'SEQ Oct 2018'!BA34</f>
        <v>0</v>
      </c>
      <c r="K56" s="137">
        <f>'SEQ Oct 2018'!BB34</f>
        <v>7</v>
      </c>
      <c r="L56" s="137">
        <f>'SEQ Oct 2018'!BC34</f>
        <v>0</v>
      </c>
      <c r="M56" s="136">
        <f>H56</f>
        <v>5779.7800000000007</v>
      </c>
      <c r="N56" s="136">
        <f>M56-(M56*K56/100)</f>
        <v>5375.1954000000005</v>
      </c>
      <c r="O56" s="138">
        <f t="shared" si="12"/>
        <v>6357.7580000000016</v>
      </c>
      <c r="P56" s="138">
        <f t="shared" si="12"/>
        <v>5912.7149400000008</v>
      </c>
      <c r="Q56" s="160">
        <f>'SEQ Oct 2018'!BJ34</f>
        <v>0</v>
      </c>
      <c r="R56" s="161" t="str">
        <f>'SEQ Oct 2018'!BK34</f>
        <v>n</v>
      </c>
      <c r="S56" s="119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</row>
    <row r="57" spans="1:47" ht="14" x14ac:dyDescent="0.15">
      <c r="A57" s="131" t="str">
        <f>'SEQ Oct 2018'!K35</f>
        <v>EnergyAustralia</v>
      </c>
      <c r="B57" s="132" t="str">
        <f>'SEQ Oct 2018'!L35</f>
        <v>Everyday Saver Business</v>
      </c>
      <c r="C57" s="133">
        <f>91*'SEQ Oct 2018'!M35/100</f>
        <v>114.569</v>
      </c>
      <c r="D57" s="133">
        <f>($C$49*$C$50)*'SEQ Oct 2018'!N35/100</f>
        <v>952</v>
      </c>
      <c r="E57" s="134">
        <v>0</v>
      </c>
      <c r="F57" s="134">
        <f>($C$49*$C$51)*'SEQ Oct 2018'!W35/100</f>
        <v>328.5</v>
      </c>
      <c r="G57" s="135">
        <f t="shared" si="13"/>
        <v>1395.069</v>
      </c>
      <c r="H57" s="136">
        <f t="shared" si="14"/>
        <v>5580.2759999999998</v>
      </c>
      <c r="I57" s="137">
        <f>'SEQ Oct 2018'!AZ35</f>
        <v>0</v>
      </c>
      <c r="J57" s="137">
        <f>'SEQ Oct 2018'!BA35</f>
        <v>14</v>
      </c>
      <c r="K57" s="137">
        <f>'SEQ Oct 2018'!BB35</f>
        <v>0</v>
      </c>
      <c r="L57" s="137">
        <f>'SEQ Oct 2018'!BC35</f>
        <v>0</v>
      </c>
      <c r="M57" s="136">
        <f>H57-((G57-C57)*J57/100)*4</f>
        <v>4863.1959999999999</v>
      </c>
      <c r="N57" s="136">
        <f t="shared" ref="N57:N59" si="15">M57</f>
        <v>4863.1959999999999</v>
      </c>
      <c r="O57" s="138">
        <f t="shared" si="12"/>
        <v>5349.5156000000006</v>
      </c>
      <c r="P57" s="138">
        <f t="shared" si="12"/>
        <v>5349.5156000000006</v>
      </c>
      <c r="Q57" s="160">
        <f>'SEQ Oct 2018'!BJ35</f>
        <v>24</v>
      </c>
      <c r="R57" s="161" t="str">
        <f>'SEQ Oct 2018'!BK35</f>
        <v>y</v>
      </c>
      <c r="S57" s="119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</row>
    <row r="58" spans="1:47" ht="14" x14ac:dyDescent="0.15">
      <c r="A58" s="131" t="str">
        <f>'SEQ Oct 2018'!K36</f>
        <v>Origin Energy</v>
      </c>
      <c r="B58" s="132" t="str">
        <f>'SEQ Oct 2018'!L36</f>
        <v>Business Saver</v>
      </c>
      <c r="C58" s="133">
        <f>91*'SEQ Oct 2018'!M36/100</f>
        <v>116.6165</v>
      </c>
      <c r="D58" s="133">
        <f>($C$49*$C$50)*'SEQ Oct 2018'!N36/100</f>
        <v>995.4</v>
      </c>
      <c r="E58" s="134">
        <v>0</v>
      </c>
      <c r="F58" s="134">
        <f>($C$49*$C$51)*'SEQ Oct 2018'!W36/100</f>
        <v>366.9</v>
      </c>
      <c r="G58" s="135">
        <f t="shared" si="13"/>
        <v>1478.9164999999998</v>
      </c>
      <c r="H58" s="136">
        <f t="shared" si="14"/>
        <v>5915.6659999999993</v>
      </c>
      <c r="I58" s="137">
        <f>'SEQ Oct 2018'!AZ36</f>
        <v>0</v>
      </c>
      <c r="J58" s="137">
        <f>'SEQ Oct 2018'!BA36</f>
        <v>15</v>
      </c>
      <c r="K58" s="137">
        <f>'SEQ Oct 2018'!BB36</f>
        <v>0</v>
      </c>
      <c r="L58" s="137">
        <f>'SEQ Oct 2018'!BC36</f>
        <v>0</v>
      </c>
      <c r="M58" s="136">
        <f>H58-((G58-C58)*J58/100)*4</f>
        <v>5098.2859999999991</v>
      </c>
      <c r="N58" s="136">
        <f t="shared" si="15"/>
        <v>5098.2859999999991</v>
      </c>
      <c r="O58" s="138">
        <f t="shared" si="12"/>
        <v>5608.1145999999999</v>
      </c>
      <c r="P58" s="138">
        <f t="shared" si="12"/>
        <v>5608.1145999999999</v>
      </c>
      <c r="Q58" s="160">
        <f>'SEQ Oct 2018'!BJ36</f>
        <v>12</v>
      </c>
      <c r="R58" s="161" t="str">
        <f>'SEQ Oct 2018'!BK36</f>
        <v>y</v>
      </c>
      <c r="S58" s="119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</row>
    <row r="59" spans="1:47" ht="14" x14ac:dyDescent="0.15">
      <c r="A59" s="131" t="str">
        <f>'SEQ Oct 2018'!K37</f>
        <v>Powerdirect</v>
      </c>
      <c r="B59" s="132" t="str">
        <f>'SEQ Oct 2018'!L37</f>
        <v>Market offer</v>
      </c>
      <c r="C59" s="133">
        <f>91*'SEQ Oct 2018'!M37/100</f>
        <v>121.03</v>
      </c>
      <c r="D59" s="133">
        <f>($C$49*$C$50)*'SEQ Oct 2018'!N37/100</f>
        <v>1074.5</v>
      </c>
      <c r="E59" s="134">
        <v>0</v>
      </c>
      <c r="F59" s="134">
        <f>($C$49*$C$51)*'SEQ Oct 2018'!W37/100</f>
        <v>367.5</v>
      </c>
      <c r="G59" s="135">
        <f t="shared" si="13"/>
        <v>1563.03</v>
      </c>
      <c r="H59" s="136">
        <f t="shared" si="14"/>
        <v>6252.12</v>
      </c>
      <c r="I59" s="137">
        <f>'SEQ Oct 2018'!AZ37</f>
        <v>0</v>
      </c>
      <c r="J59" s="137">
        <f>'SEQ Oct 2018'!BA37</f>
        <v>13</v>
      </c>
      <c r="K59" s="137">
        <f>'SEQ Oct 2018'!BB37</f>
        <v>0</v>
      </c>
      <c r="L59" s="137">
        <f>'SEQ Oct 2018'!BC37</f>
        <v>0</v>
      </c>
      <c r="M59" s="136">
        <f>H59-((G59-C59)*J59/100)*4</f>
        <v>5502.28</v>
      </c>
      <c r="N59" s="136">
        <f t="shared" si="15"/>
        <v>5502.28</v>
      </c>
      <c r="O59" s="138">
        <f t="shared" si="12"/>
        <v>6052.5079999999998</v>
      </c>
      <c r="P59" s="138">
        <f t="shared" si="12"/>
        <v>6052.5079999999998</v>
      </c>
      <c r="Q59" s="160">
        <f>'SEQ Oct 2018'!BJ37</f>
        <v>0</v>
      </c>
      <c r="R59" s="161" t="str">
        <f>'SEQ Oct 2018'!BK37</f>
        <v>n</v>
      </c>
      <c r="S59" s="119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</row>
    <row r="60" spans="1:47" ht="14" x14ac:dyDescent="0.15">
      <c r="A60" s="131" t="str">
        <f>'SEQ Oct 2018'!K38</f>
        <v>Powershop</v>
      </c>
      <c r="B60" s="132" t="str">
        <f>'SEQ Oct 2018'!L38</f>
        <v>Mega Pack</v>
      </c>
      <c r="C60" s="133">
        <f>91*'SEQ Oct 2018'!M38/100</f>
        <v>125.39800000000001</v>
      </c>
      <c r="D60" s="133">
        <f>($C$49*$C$50)*'SEQ Oct 2018'!N38/100</f>
        <v>928.9</v>
      </c>
      <c r="E60" s="134">
        <v>0</v>
      </c>
      <c r="F60" s="134">
        <f>($C$49*$C$51)*'SEQ Oct 2018'!W38/100</f>
        <v>327.9</v>
      </c>
      <c r="G60" s="135">
        <f t="shared" si="13"/>
        <v>1382.1979999999999</v>
      </c>
      <c r="H60" s="136">
        <f t="shared" si="14"/>
        <v>5528.7919999999995</v>
      </c>
      <c r="I60" s="137">
        <f>'SEQ Oct 2018'!AZ38</f>
        <v>0</v>
      </c>
      <c r="J60" s="137">
        <f>'SEQ Oct 2018'!BA38</f>
        <v>0</v>
      </c>
      <c r="K60" s="137">
        <f>'SEQ Oct 2018'!BB38</f>
        <v>15</v>
      </c>
      <c r="L60" s="137">
        <f>'SEQ Oct 2018'!BC38</f>
        <v>0</v>
      </c>
      <c r="M60" s="136">
        <f>H60</f>
        <v>5528.7919999999995</v>
      </c>
      <c r="N60" s="136">
        <f>M60-(M60*K60/100)</f>
        <v>4699.4731999999995</v>
      </c>
      <c r="O60" s="138">
        <f t="shared" si="12"/>
        <v>6081.6711999999998</v>
      </c>
      <c r="P60" s="138">
        <f t="shared" si="12"/>
        <v>5169.4205199999997</v>
      </c>
      <c r="Q60" s="160">
        <f>'SEQ Oct 2018'!BJ38</f>
        <v>0</v>
      </c>
      <c r="R60" s="161" t="str">
        <f>'SEQ Oct 2018'!BK38</f>
        <v>n</v>
      </c>
      <c r="S60" s="119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</row>
    <row r="61" spans="1:47" ht="14" x14ac:dyDescent="0.15">
      <c r="A61" s="131" t="str">
        <f>'SEQ Oct 2018'!K39</f>
        <v>Energy Locals</v>
      </c>
      <c r="B61" s="132" t="str">
        <f>'SEQ Oct 2018'!L39</f>
        <v>Business Member</v>
      </c>
      <c r="C61" s="133">
        <f>(91*'SEQ Oct 2018'!M39/100)+('SEQ Oct 2018'!BN39*3)</f>
        <v>145.29</v>
      </c>
      <c r="D61" s="133">
        <f>($C$49*$C$50)*'SEQ Oct 2018'!N39/100</f>
        <v>839.65</v>
      </c>
      <c r="E61" s="134">
        <v>0</v>
      </c>
      <c r="F61" s="134">
        <f>($C$49*$C$51)*'SEQ Oct 2018'!W39/100</f>
        <v>284.84999999999997</v>
      </c>
      <c r="G61" s="135">
        <f t="shared" si="13"/>
        <v>1269.79</v>
      </c>
      <c r="H61" s="136">
        <f t="shared" si="14"/>
        <v>5079.16</v>
      </c>
      <c r="I61" s="137">
        <f>'SEQ Oct 2018'!AZ39</f>
        <v>0</v>
      </c>
      <c r="J61" s="137">
        <f>'SEQ Oct 2018'!BA39</f>
        <v>0</v>
      </c>
      <c r="K61" s="137">
        <f>'SEQ Oct 2018'!BB39</f>
        <v>0</v>
      </c>
      <c r="L61" s="137">
        <f>'SEQ Oct 2018'!BC39</f>
        <v>0</v>
      </c>
      <c r="M61" s="136">
        <f>H61</f>
        <v>5079.16</v>
      </c>
      <c r="N61" s="136">
        <f t="shared" ref="N61" si="16">M61</f>
        <v>5079.16</v>
      </c>
      <c r="O61" s="138">
        <f t="shared" si="12"/>
        <v>5587.076</v>
      </c>
      <c r="P61" s="138">
        <f t="shared" si="12"/>
        <v>5587.076</v>
      </c>
      <c r="Q61" s="160">
        <f>'SEQ Oct 2018'!BJ39</f>
        <v>0</v>
      </c>
      <c r="R61" s="161" t="str">
        <f>'SEQ Oct 2018'!BK39</f>
        <v>n</v>
      </c>
      <c r="S61" s="119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</row>
    <row r="62" spans="1:47" ht="14" x14ac:dyDescent="0.15">
      <c r="A62" s="131" t="str">
        <f>'SEQ Oct 2018'!K40</f>
        <v>Red Energy</v>
      </c>
      <c r="B62" s="132" t="str">
        <f>'SEQ Oct 2018'!L40</f>
        <v>Easy Saver</v>
      </c>
      <c r="C62" s="133">
        <f>91*'SEQ Oct 2018'!M40/100</f>
        <v>123.76</v>
      </c>
      <c r="D62" s="133">
        <f>($C$49*$C$50)*'SEQ Oct 2018'!N40/100</f>
        <v>980</v>
      </c>
      <c r="E62" s="134">
        <v>0</v>
      </c>
      <c r="F62" s="134">
        <f>($C$49*$C$51)*'SEQ Oct 2018'!W40/100</f>
        <v>337.5</v>
      </c>
      <c r="G62" s="135">
        <f t="shared" si="13"/>
        <v>1441.26</v>
      </c>
      <c r="H62" s="136">
        <f t="shared" si="14"/>
        <v>5765.04</v>
      </c>
      <c r="I62" s="137">
        <f>'SEQ Oct 2018'!AZ40</f>
        <v>0</v>
      </c>
      <c r="J62" s="137">
        <f>'SEQ Oct 2018'!BA40</f>
        <v>0</v>
      </c>
      <c r="K62" s="137">
        <f>'SEQ Oct 2018'!BB40</f>
        <v>10</v>
      </c>
      <c r="L62" s="137">
        <f>'SEQ Oct 2018'!BC40</f>
        <v>0</v>
      </c>
      <c r="M62" s="136">
        <f>H62</f>
        <v>5765.04</v>
      </c>
      <c r="N62" s="136">
        <f>M62-(M62*K62/100)</f>
        <v>5188.5360000000001</v>
      </c>
      <c r="O62" s="138">
        <f t="shared" si="12"/>
        <v>6341.5440000000008</v>
      </c>
      <c r="P62" s="138">
        <f t="shared" si="12"/>
        <v>5707.3896000000004</v>
      </c>
      <c r="Q62" s="160">
        <f>'SEQ Oct 2018'!BJ40</f>
        <v>0</v>
      </c>
      <c r="R62" s="161" t="str">
        <f>'SEQ Oct 2018'!BK40</f>
        <v>n</v>
      </c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</row>
    <row r="63" spans="1:47" ht="14" x14ac:dyDescent="0.15">
      <c r="A63" s="131" t="str">
        <f>'SEQ Oct 2018'!K41</f>
        <v>Simply Energy</v>
      </c>
      <c r="B63" s="132" t="str">
        <f>'SEQ Oct 2018'!L41</f>
        <v>Business Save</v>
      </c>
      <c r="C63" s="133">
        <f>91*'SEQ Oct 2018'!M41/100</f>
        <v>117.28989999999997</v>
      </c>
      <c r="D63" s="133">
        <f>($C$49*$C$50)*'SEQ Oct 2018'!N41/100</f>
        <v>935.9</v>
      </c>
      <c r="E63" s="134">
        <v>0</v>
      </c>
      <c r="F63" s="134">
        <f>($C$49*$C$51)*'SEQ Oct 2018'!W41/100</f>
        <v>313.35000000000002</v>
      </c>
      <c r="G63" s="135">
        <f t="shared" si="13"/>
        <v>1366.5398999999998</v>
      </c>
      <c r="H63" s="136">
        <f t="shared" si="14"/>
        <v>5466.159599999999</v>
      </c>
      <c r="I63" s="137">
        <f>'SEQ Oct 2018'!AZ41</f>
        <v>0</v>
      </c>
      <c r="J63" s="137">
        <f>'SEQ Oct 2018'!BA41</f>
        <v>10</v>
      </c>
      <c r="K63" s="137">
        <f>'SEQ Oct 2018'!BB41</f>
        <v>0</v>
      </c>
      <c r="L63" s="137">
        <f>'SEQ Oct 2018'!BC41</f>
        <v>0</v>
      </c>
      <c r="M63" s="136">
        <f>H63-((G63-C63)*J63/100)*4</f>
        <v>4966.4595999999992</v>
      </c>
      <c r="N63" s="136">
        <f>M63</f>
        <v>4966.4595999999992</v>
      </c>
      <c r="O63" s="138">
        <f t="shared" si="12"/>
        <v>5463.10556</v>
      </c>
      <c r="P63" s="138">
        <f t="shared" si="12"/>
        <v>5463.10556</v>
      </c>
      <c r="Q63" s="160">
        <f>'SEQ Oct 2018'!BJ41</f>
        <v>0</v>
      </c>
      <c r="R63" s="161" t="str">
        <f>'SEQ Oct 2018'!BK41</f>
        <v>n</v>
      </c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</row>
    <row r="64" spans="1:47" ht="14" x14ac:dyDescent="0.15">
      <c r="A64" s="131" t="str">
        <f>'SEQ Oct 2018'!K42</f>
        <v>Alinta Energy</v>
      </c>
      <c r="B64" s="132" t="str">
        <f>'SEQ Oct 2018'!L42</f>
        <v>Business Saver Plus</v>
      </c>
      <c r="C64" s="133">
        <f>91*'SEQ Oct 2018'!M42/100</f>
        <v>117.39</v>
      </c>
      <c r="D64" s="133">
        <f>($C$49*$C$50)*'SEQ Oct 2018'!N42/100</f>
        <v>1044.05</v>
      </c>
      <c r="E64" s="134">
        <v>0</v>
      </c>
      <c r="F64" s="134">
        <f>($C$49*$C$51)*'SEQ Oct 2018'!W42/100</f>
        <v>360.75</v>
      </c>
      <c r="G64" s="135">
        <f t="shared" si="13"/>
        <v>1522.19</v>
      </c>
      <c r="H64" s="136">
        <f t="shared" si="14"/>
        <v>6088.76</v>
      </c>
      <c r="I64" s="137">
        <f>'SEQ Oct 2018'!AZ42</f>
        <v>0</v>
      </c>
      <c r="J64" s="137">
        <f>'SEQ Oct 2018'!BA42</f>
        <v>0</v>
      </c>
      <c r="K64" s="137">
        <f>'SEQ Oct 2018'!BB42</f>
        <v>0</v>
      </c>
      <c r="L64" s="137">
        <f>'SEQ Oct 2018'!BC42</f>
        <v>20</v>
      </c>
      <c r="M64" s="136">
        <f>H64</f>
        <v>6088.76</v>
      </c>
      <c r="N64" s="136">
        <f>H64-((G64-C64)*L64/100)*4</f>
        <v>4964.92</v>
      </c>
      <c r="O64" s="138">
        <f t="shared" si="12"/>
        <v>6697.6360000000004</v>
      </c>
      <c r="P64" s="138">
        <f t="shared" si="12"/>
        <v>5461.4120000000003</v>
      </c>
      <c r="Q64" s="160">
        <f>'SEQ Oct 2018'!BJ42</f>
        <v>0</v>
      </c>
      <c r="R64" s="161" t="str">
        <f>'SEQ Oct 2018'!BK42</f>
        <v>n</v>
      </c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</row>
    <row r="65" spans="1:47" ht="14" x14ac:dyDescent="0.15">
      <c r="A65" s="131" t="str">
        <f>'SEQ Oct 2018'!K43</f>
        <v>Q Energy</v>
      </c>
      <c r="B65" s="132" t="str">
        <f>'SEQ Oct 2018'!L43</f>
        <v>Flexi Biz</v>
      </c>
      <c r="C65" s="133">
        <f>91*'SEQ Oct 2018'!M43/100</f>
        <v>105.56</v>
      </c>
      <c r="D65" s="133">
        <f>($C$49*$C$50)*'SEQ Oct 2018'!N43/100</f>
        <v>905.8</v>
      </c>
      <c r="E65" s="134">
        <v>0</v>
      </c>
      <c r="F65" s="134">
        <f>($C$49*$C$51)*'SEQ Oct 2018'!W43/100</f>
        <v>282.75000000000006</v>
      </c>
      <c r="G65" s="135">
        <f t="shared" si="13"/>
        <v>1294.1099999999999</v>
      </c>
      <c r="H65" s="136">
        <f t="shared" si="14"/>
        <v>5176.4399999999996</v>
      </c>
      <c r="I65" s="137">
        <f>'SEQ Oct 2018'!AZ43</f>
        <v>0</v>
      </c>
      <c r="J65" s="137">
        <f>'SEQ Oct 2018'!BA43</f>
        <v>0</v>
      </c>
      <c r="K65" s="137">
        <f>'SEQ Oct 2018'!BB43</f>
        <v>0</v>
      </c>
      <c r="L65" s="137">
        <f>'SEQ Oct 2018'!BC43</f>
        <v>0</v>
      </c>
      <c r="M65" s="136">
        <f t="shared" ref="M65:M69" si="17">H65</f>
        <v>5176.4399999999996</v>
      </c>
      <c r="N65" s="136">
        <f>M65</f>
        <v>5176.4399999999996</v>
      </c>
      <c r="O65" s="138">
        <f t="shared" si="12"/>
        <v>5694.0839999999998</v>
      </c>
      <c r="P65" s="138">
        <f t="shared" si="12"/>
        <v>5694.0839999999998</v>
      </c>
      <c r="Q65" s="160">
        <f>'SEQ Oct 2018'!BJ43</f>
        <v>0</v>
      </c>
      <c r="R65" s="161" t="str">
        <f>'SEQ Oct 2018'!BK43</f>
        <v>n</v>
      </c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</row>
    <row r="66" spans="1:47" ht="14" x14ac:dyDescent="0.15">
      <c r="A66" s="131" t="str">
        <f>'SEQ Oct 2018'!K44</f>
        <v>1st Energy</v>
      </c>
      <c r="B66" s="132" t="str">
        <f>'SEQ Oct 2018'!L44</f>
        <v>1st Saver</v>
      </c>
      <c r="C66" s="133">
        <f>91*'SEQ Oct 2018'!M44/100</f>
        <v>132.86000000000001</v>
      </c>
      <c r="D66" s="133">
        <f>($C$49*$C$50)*'SEQ Oct 2018'!N44/100</f>
        <v>1060.5</v>
      </c>
      <c r="E66" s="134">
        <v>0</v>
      </c>
      <c r="F66" s="134">
        <f>($C$49*$C$51)*'SEQ Oct 2018'!W44/100</f>
        <v>361.5</v>
      </c>
      <c r="G66" s="135">
        <f t="shared" si="13"/>
        <v>1554.8600000000001</v>
      </c>
      <c r="H66" s="136">
        <f t="shared" si="14"/>
        <v>6219.4400000000005</v>
      </c>
      <c r="I66" s="137">
        <f>'SEQ Oct 2018'!AZ44</f>
        <v>0</v>
      </c>
      <c r="J66" s="137">
        <f>'SEQ Oct 2018'!BA44</f>
        <v>0</v>
      </c>
      <c r="K66" s="137">
        <f>'SEQ Oct 2018'!BB44</f>
        <v>0</v>
      </c>
      <c r="L66" s="137">
        <f>'SEQ Oct 2018'!BC44</f>
        <v>15</v>
      </c>
      <c r="M66" s="136">
        <f t="shared" si="17"/>
        <v>6219.4400000000005</v>
      </c>
      <c r="N66" s="136">
        <f>H66-((G66-C66)*L66/100)*4</f>
        <v>5366.2400000000007</v>
      </c>
      <c r="O66" s="138">
        <f t="shared" si="12"/>
        <v>6841.3840000000009</v>
      </c>
      <c r="P66" s="138">
        <f t="shared" si="12"/>
        <v>5902.8640000000014</v>
      </c>
      <c r="Q66" s="160">
        <f>'SEQ Oct 2018'!BJ44</f>
        <v>0</v>
      </c>
      <c r="R66" s="161">
        <f>'SEQ Oct 2018'!BK44</f>
        <v>0</v>
      </c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</row>
    <row r="67" spans="1:47" ht="14" x14ac:dyDescent="0.15">
      <c r="A67" s="131" t="str">
        <f>'SEQ Oct 2018'!K45</f>
        <v>Lumo Energy</v>
      </c>
      <c r="B67" s="132" t="str">
        <f>'SEQ Oct 2018'!L45</f>
        <v>Business Premium</v>
      </c>
      <c r="C67" s="133">
        <f>91*'SEQ Oct 2018'!M45/100</f>
        <v>117.65389999999999</v>
      </c>
      <c r="D67" s="133">
        <f>($C$49*$C$50)*'SEQ Oct 2018'!N45/100</f>
        <v>917</v>
      </c>
      <c r="E67" s="134">
        <v>0</v>
      </c>
      <c r="F67" s="134">
        <f>($C$49*$C$51)*'SEQ Oct 2018'!W45/100</f>
        <v>319.5</v>
      </c>
      <c r="G67" s="135">
        <f t="shared" si="13"/>
        <v>1354.1539</v>
      </c>
      <c r="H67" s="136">
        <f t="shared" si="14"/>
        <v>5416.6156000000001</v>
      </c>
      <c r="I67" s="137">
        <f>'SEQ Oct 2018'!AZ45</f>
        <v>0</v>
      </c>
      <c r="J67" s="137">
        <f>'SEQ Oct 2018'!BA45</f>
        <v>0</v>
      </c>
      <c r="K67" s="137">
        <f>'SEQ Oct 2018'!BB45</f>
        <v>0</v>
      </c>
      <c r="L67" s="137">
        <f>'SEQ Oct 2018'!BC45</f>
        <v>0</v>
      </c>
      <c r="M67" s="136">
        <f t="shared" si="17"/>
        <v>5416.6156000000001</v>
      </c>
      <c r="N67" s="136">
        <f>M67</f>
        <v>5416.6156000000001</v>
      </c>
      <c r="O67" s="138">
        <f t="shared" si="12"/>
        <v>5958.2771600000005</v>
      </c>
      <c r="P67" s="138">
        <f t="shared" si="12"/>
        <v>5958.2771600000005</v>
      </c>
      <c r="Q67" s="160">
        <f>'SEQ Oct 2018'!BJ45</f>
        <v>0</v>
      </c>
      <c r="R67" s="161" t="str">
        <f>'SEQ Oct 2018'!BK45</f>
        <v>n</v>
      </c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</row>
    <row r="68" spans="1:47" ht="14" x14ac:dyDescent="0.15">
      <c r="A68" s="131" t="str">
        <f>'SEQ Oct 2018'!K46</f>
        <v>Next Business Energy</v>
      </c>
      <c r="B68" s="132" t="str">
        <f>'SEQ Oct 2018'!L46</f>
        <v>Pay on time</v>
      </c>
      <c r="C68" s="133">
        <f>91*'SEQ Oct 2018'!M46/100</f>
        <v>118.3</v>
      </c>
      <c r="D68" s="133">
        <f>IF(C49*C50&gt;='SEQ Oct 2018'!P46,('SEQ Oct 2018'!P46*'SEQ Oct 2018'!N46/100),('SEQ Bills October 2018'!C49*'SEQ Bills October 2018'!C50)*'SEQ Oct 2018'!N46/100)</f>
        <v>662.5</v>
      </c>
      <c r="E68" s="134">
        <f>IF(C49*C50&lt;'SEQ Oct 2018'!P46,(0),('SEQ Bills October 2018'!C49*'SEQ Bills October 2018'!C50-'SEQ Oct 2018'!P46)*'SEQ Oct 2018'!Q46/100)</f>
        <v>250</v>
      </c>
      <c r="F68" s="134">
        <f>($C$49*$C$51)*'SEQ Oct 2018'!W46/100</f>
        <v>307.5</v>
      </c>
      <c r="G68" s="135">
        <f t="shared" si="13"/>
        <v>1338.3</v>
      </c>
      <c r="H68" s="136">
        <f t="shared" si="14"/>
        <v>5353.2</v>
      </c>
      <c r="I68" s="137">
        <f>'SEQ Oct 2018'!AZ46</f>
        <v>0</v>
      </c>
      <c r="J68" s="137">
        <f>'SEQ Oct 2018'!BA46</f>
        <v>0</v>
      </c>
      <c r="K68" s="137">
        <f>'SEQ Oct 2018'!BB46</f>
        <v>7</v>
      </c>
      <c r="L68" s="137">
        <f>'SEQ Oct 2018'!BC46</f>
        <v>0</v>
      </c>
      <c r="M68" s="136">
        <f t="shared" si="17"/>
        <v>5353.2</v>
      </c>
      <c r="N68" s="136">
        <f>M68-(M68*K68/100)</f>
        <v>4978.4759999999997</v>
      </c>
      <c r="O68" s="138">
        <f t="shared" si="12"/>
        <v>5888.52</v>
      </c>
      <c r="P68" s="138">
        <f t="shared" si="12"/>
        <v>5476.3235999999997</v>
      </c>
      <c r="Q68" s="160">
        <f>'SEQ Oct 2018'!BJ46</f>
        <v>24</v>
      </c>
      <c r="R68" s="161" t="str">
        <f>'SEQ Oct 2018'!BK46</f>
        <v>n</v>
      </c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</row>
    <row r="69" spans="1:47" ht="15" thickBot="1" x14ac:dyDescent="0.2">
      <c r="A69" s="148" t="str">
        <f>'SEQ Oct 2018'!K47</f>
        <v>Amaysim</v>
      </c>
      <c r="B69" s="149" t="str">
        <f>'SEQ Oct 2018'!L47</f>
        <v>Business 1</v>
      </c>
      <c r="C69" s="166">
        <f>91*'SEQ Oct 2018'!M47/100</f>
        <v>139.13900000000001</v>
      </c>
      <c r="D69" s="166">
        <f>($C$49*$C$50)*'SEQ Oct 2018'!N47/100</f>
        <v>1036</v>
      </c>
      <c r="E69" s="173">
        <v>0</v>
      </c>
      <c r="F69" s="173">
        <f>($C$49*$C$51)*'SEQ Oct 2018'!W47/100</f>
        <v>370.5</v>
      </c>
      <c r="G69" s="167">
        <f t="shared" si="13"/>
        <v>1545.6390000000001</v>
      </c>
      <c r="H69" s="168">
        <f t="shared" si="14"/>
        <v>6182.5560000000005</v>
      </c>
      <c r="I69" s="153">
        <f>'SEQ Oct 2018'!AZ47</f>
        <v>0</v>
      </c>
      <c r="J69" s="153">
        <f>'SEQ Oct 2018'!BA47</f>
        <v>0</v>
      </c>
      <c r="K69" s="153">
        <f>'SEQ Oct 2018'!BB47</f>
        <v>5</v>
      </c>
      <c r="L69" s="153">
        <f>'SEQ Oct 2018'!BC47</f>
        <v>0</v>
      </c>
      <c r="M69" s="168">
        <f t="shared" si="17"/>
        <v>6182.5560000000005</v>
      </c>
      <c r="N69" s="168">
        <f>M69-(M69*K69/100)</f>
        <v>5873.4282000000003</v>
      </c>
      <c r="O69" s="169">
        <f t="shared" ref="O69:P69" si="18">M69*1.1</f>
        <v>6800.8116000000009</v>
      </c>
      <c r="P69" s="169">
        <f t="shared" si="18"/>
        <v>6460.771020000001</v>
      </c>
      <c r="Q69" s="170">
        <f>'SEQ Oct 2018'!BJ47</f>
        <v>0</v>
      </c>
      <c r="R69" s="165" t="str">
        <f>'SEQ Oct 2018'!BK47</f>
        <v>n</v>
      </c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</row>
    <row r="70" spans="1:47" ht="14" x14ac:dyDescent="0.15">
      <c r="S70" s="119"/>
      <c r="T70" s="119"/>
      <c r="U70" s="119"/>
      <c r="V70" s="119"/>
      <c r="W70" s="119"/>
      <c r="X70" s="119"/>
      <c r="Y70" s="119"/>
      <c r="Z70" s="119"/>
      <c r="AA70" s="119"/>
      <c r="AB70" s="119"/>
      <c r="AC70" s="119"/>
      <c r="AD70" s="119"/>
      <c r="AE70" s="119"/>
      <c r="AF70" s="119"/>
      <c r="AG70" s="119"/>
      <c r="AH70" s="119"/>
      <c r="AI70" s="119"/>
      <c r="AJ70" s="119"/>
      <c r="AK70" s="119"/>
      <c r="AL70" s="119"/>
      <c r="AM70" s="119"/>
      <c r="AN70" s="119"/>
      <c r="AO70" s="119"/>
      <c r="AP70" s="119"/>
      <c r="AQ70" s="119"/>
      <c r="AR70" s="119"/>
      <c r="AS70" s="119"/>
      <c r="AT70" s="119"/>
      <c r="AU70" s="119"/>
    </row>
    <row r="71" spans="1:47" ht="14" x14ac:dyDescent="0.15"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  <c r="AU71" s="119"/>
    </row>
    <row r="72" spans="1:47" ht="14" x14ac:dyDescent="0.15">
      <c r="S72" s="119"/>
      <c r="T72" s="119"/>
      <c r="U72" s="119"/>
      <c r="V72" s="119"/>
      <c r="W72" s="119"/>
      <c r="X72" s="119"/>
      <c r="Y72" s="119"/>
      <c r="Z72" s="119"/>
      <c r="AA72" s="119"/>
      <c r="AB72" s="119"/>
      <c r="AC72" s="119"/>
      <c r="AD72" s="119"/>
      <c r="AE72" s="119"/>
      <c r="AF72" s="119"/>
      <c r="AG72" s="119"/>
      <c r="AH72" s="119"/>
      <c r="AI72" s="119"/>
      <c r="AJ72" s="119"/>
      <c r="AK72" s="119"/>
      <c r="AL72" s="119"/>
      <c r="AM72" s="119"/>
      <c r="AN72" s="119"/>
      <c r="AO72" s="119"/>
      <c r="AP72" s="119"/>
      <c r="AQ72" s="119"/>
      <c r="AR72" s="119"/>
      <c r="AS72" s="119"/>
      <c r="AT72" s="119"/>
      <c r="AU72" s="119"/>
    </row>
    <row r="73" spans="1:47" ht="14" x14ac:dyDescent="0.15">
      <c r="S73" s="119"/>
      <c r="T73" s="119"/>
      <c r="U73" s="119"/>
      <c r="V73" s="119"/>
      <c r="W73" s="119"/>
      <c r="X73" s="119"/>
      <c r="Y73" s="119"/>
      <c r="Z73" s="119"/>
      <c r="AA73" s="119"/>
      <c r="AB73" s="119"/>
      <c r="AC73" s="119"/>
      <c r="AD73" s="119"/>
      <c r="AE73" s="119"/>
      <c r="AF73" s="119"/>
      <c r="AG73" s="119"/>
      <c r="AH73" s="119"/>
      <c r="AI73" s="119"/>
      <c r="AJ73" s="119"/>
      <c r="AK73" s="119"/>
      <c r="AL73" s="119"/>
      <c r="AM73" s="119"/>
      <c r="AN73" s="119"/>
      <c r="AO73" s="119"/>
      <c r="AP73" s="119"/>
      <c r="AQ73" s="119"/>
      <c r="AR73" s="119"/>
      <c r="AS73" s="119"/>
      <c r="AT73" s="119"/>
      <c r="AU73" s="119"/>
    </row>
    <row r="74" spans="1:47" ht="14" x14ac:dyDescent="0.15">
      <c r="S74" s="119"/>
      <c r="T74" s="119"/>
      <c r="U74" s="119"/>
      <c r="V74" s="119"/>
      <c r="W74" s="119"/>
      <c r="X74" s="119"/>
      <c r="Y74" s="119"/>
      <c r="Z74" s="119"/>
      <c r="AA74" s="119"/>
      <c r="AB74" s="119"/>
      <c r="AC74" s="119"/>
      <c r="AD74" s="119"/>
      <c r="AE74" s="119"/>
      <c r="AF74" s="119"/>
      <c r="AG74" s="119"/>
      <c r="AH74" s="119"/>
      <c r="AI74" s="119"/>
      <c r="AJ74" s="119"/>
      <c r="AK74" s="119"/>
      <c r="AL74" s="119"/>
      <c r="AM74" s="119"/>
      <c r="AN74" s="119"/>
      <c r="AO74" s="119"/>
      <c r="AP74" s="119"/>
      <c r="AQ74" s="119"/>
      <c r="AR74" s="119"/>
      <c r="AS74" s="119"/>
      <c r="AT74" s="119"/>
      <c r="AU74" s="119"/>
    </row>
    <row r="75" spans="1:47" ht="14" x14ac:dyDescent="0.15">
      <c r="S75" s="119"/>
      <c r="T75" s="119"/>
      <c r="U75" s="119"/>
      <c r="V75" s="119"/>
      <c r="W75" s="119"/>
      <c r="X75" s="119"/>
      <c r="Y75" s="119"/>
      <c r="Z75" s="119"/>
      <c r="AA75" s="119"/>
      <c r="AB75" s="119"/>
      <c r="AC75" s="119"/>
      <c r="AD75" s="119"/>
      <c r="AE75" s="119"/>
      <c r="AF75" s="119"/>
      <c r="AG75" s="119"/>
      <c r="AH75" s="119"/>
      <c r="AI75" s="119"/>
      <c r="AJ75" s="119"/>
      <c r="AK75" s="119"/>
      <c r="AL75" s="119"/>
      <c r="AM75" s="119"/>
      <c r="AN75" s="119"/>
      <c r="AO75" s="119"/>
      <c r="AP75" s="119"/>
      <c r="AQ75" s="119"/>
      <c r="AR75" s="119"/>
      <c r="AS75" s="119"/>
      <c r="AT75" s="119"/>
      <c r="AU75" s="119"/>
    </row>
    <row r="76" spans="1:47" ht="14" x14ac:dyDescent="0.15">
      <c r="S76" s="119"/>
      <c r="T76" s="119"/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</row>
    <row r="77" spans="1:47" ht="14" x14ac:dyDescent="0.15">
      <c r="S77" s="119"/>
      <c r="T77" s="119"/>
      <c r="U77" s="119"/>
      <c r="V77" s="119"/>
      <c r="W77" s="119"/>
      <c r="X77" s="119"/>
      <c r="Y77" s="119"/>
      <c r="Z77" s="119"/>
      <c r="AA77" s="119"/>
      <c r="AB77" s="119"/>
      <c r="AC77" s="119"/>
      <c r="AD77" s="119"/>
      <c r="AE77" s="119"/>
      <c r="AF77" s="119"/>
      <c r="AG77" s="119"/>
      <c r="AH77" s="119"/>
      <c r="AI77" s="119"/>
      <c r="AJ77" s="119"/>
      <c r="AK77" s="119"/>
      <c r="AL77" s="119"/>
      <c r="AM77" s="119"/>
      <c r="AN77" s="119"/>
      <c r="AO77" s="119"/>
      <c r="AP77" s="119"/>
      <c r="AQ77" s="119"/>
      <c r="AR77" s="119"/>
      <c r="AS77" s="119"/>
      <c r="AT77" s="119"/>
      <c r="AU77" s="119"/>
    </row>
    <row r="78" spans="1:47" ht="14" x14ac:dyDescent="0.15">
      <c r="S78" s="119"/>
      <c r="T78" s="119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19"/>
      <c r="AK78" s="119"/>
      <c r="AL78" s="119"/>
      <c r="AM78" s="119"/>
      <c r="AN78" s="119"/>
      <c r="AO78" s="119"/>
      <c r="AP78" s="119"/>
      <c r="AQ78" s="119"/>
      <c r="AR78" s="119"/>
      <c r="AS78" s="119"/>
      <c r="AT78" s="119"/>
      <c r="AU78" s="119"/>
    </row>
    <row r="79" spans="1:47" ht="14" x14ac:dyDescent="0.15">
      <c r="S79" s="119"/>
      <c r="T79" s="119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19"/>
      <c r="AK79" s="119"/>
      <c r="AL79" s="119"/>
      <c r="AM79" s="119"/>
      <c r="AN79" s="119"/>
      <c r="AO79" s="119"/>
      <c r="AP79" s="119"/>
      <c r="AQ79" s="119"/>
      <c r="AR79" s="119"/>
      <c r="AS79" s="119"/>
      <c r="AT79" s="119"/>
      <c r="AU79" s="119"/>
    </row>
    <row r="80" spans="1:47" ht="14" x14ac:dyDescent="0.15">
      <c r="S80" s="119"/>
      <c r="T80" s="119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19"/>
      <c r="AK80" s="119"/>
      <c r="AL80" s="119"/>
      <c r="AM80" s="119"/>
      <c r="AN80" s="119"/>
      <c r="AO80" s="119"/>
      <c r="AP80" s="119"/>
      <c r="AQ80" s="119"/>
      <c r="AR80" s="119"/>
      <c r="AS80" s="119"/>
      <c r="AT80" s="119"/>
      <c r="AU80" s="119"/>
    </row>
    <row r="81" spans="19:47" ht="14" x14ac:dyDescent="0.15">
      <c r="S81" s="119"/>
      <c r="T81" s="119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19"/>
      <c r="AK81" s="119"/>
      <c r="AL81" s="119"/>
      <c r="AM81" s="119"/>
      <c r="AN81" s="119"/>
      <c r="AO81" s="119"/>
      <c r="AP81" s="119"/>
      <c r="AQ81" s="119"/>
      <c r="AR81" s="119"/>
      <c r="AS81" s="119"/>
      <c r="AT81" s="119"/>
      <c r="AU81" s="119"/>
    </row>
    <row r="82" spans="19:47" ht="14" x14ac:dyDescent="0.15">
      <c r="S82" s="119"/>
      <c r="T82" s="119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19"/>
      <c r="AK82" s="119"/>
      <c r="AL82" s="119"/>
      <c r="AM82" s="119"/>
      <c r="AN82" s="119"/>
      <c r="AO82" s="119"/>
      <c r="AP82" s="119"/>
      <c r="AQ82" s="119"/>
      <c r="AR82" s="119"/>
      <c r="AS82" s="119"/>
      <c r="AT82" s="119"/>
      <c r="AU82" s="119"/>
    </row>
    <row r="83" spans="19:47" ht="14" x14ac:dyDescent="0.15"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119"/>
      <c r="AS83" s="119"/>
      <c r="AT83" s="119"/>
      <c r="AU83" s="119"/>
    </row>
    <row r="84" spans="19:47" ht="14" x14ac:dyDescent="0.15">
      <c r="S84" s="119"/>
      <c r="T84" s="119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19"/>
      <c r="AK84" s="119"/>
      <c r="AL84" s="119"/>
      <c r="AM84" s="119"/>
      <c r="AN84" s="119"/>
      <c r="AO84" s="119"/>
      <c r="AP84" s="119"/>
      <c r="AQ84" s="119"/>
      <c r="AR84" s="119"/>
      <c r="AS84" s="119"/>
      <c r="AT84" s="119"/>
      <c r="AU84" s="119"/>
    </row>
    <row r="85" spans="19:47" ht="14" x14ac:dyDescent="0.15">
      <c r="S85" s="119"/>
      <c r="T85" s="119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19"/>
      <c r="AK85" s="119"/>
      <c r="AL85" s="119"/>
      <c r="AM85" s="119"/>
      <c r="AN85" s="119"/>
      <c r="AO85" s="119"/>
      <c r="AP85" s="119"/>
      <c r="AQ85" s="119"/>
      <c r="AR85" s="119"/>
      <c r="AS85" s="119"/>
      <c r="AT85" s="119"/>
      <c r="AU85" s="119"/>
    </row>
    <row r="86" spans="19:47" ht="14" x14ac:dyDescent="0.15">
      <c r="S86" s="119"/>
      <c r="T86" s="119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19"/>
      <c r="AK86" s="119"/>
      <c r="AL86" s="119"/>
      <c r="AM86" s="119"/>
      <c r="AN86" s="119"/>
      <c r="AO86" s="119"/>
      <c r="AP86" s="119"/>
      <c r="AQ86" s="119"/>
      <c r="AR86" s="119"/>
      <c r="AS86" s="119"/>
      <c r="AT86" s="119"/>
      <c r="AU86" s="119"/>
    </row>
    <row r="87" spans="19:47" ht="14" x14ac:dyDescent="0.15">
      <c r="S87" s="119"/>
      <c r="T87" s="119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19"/>
      <c r="AK87" s="119"/>
      <c r="AL87" s="119"/>
      <c r="AM87" s="119"/>
      <c r="AN87" s="119"/>
      <c r="AO87" s="119"/>
      <c r="AP87" s="119"/>
      <c r="AQ87" s="119"/>
      <c r="AR87" s="119"/>
      <c r="AS87" s="119"/>
      <c r="AT87" s="119"/>
      <c r="AU87" s="119"/>
    </row>
    <row r="88" spans="19:47" ht="14" x14ac:dyDescent="0.15">
      <c r="S88" s="119"/>
      <c r="T88" s="119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19"/>
      <c r="AK88" s="119"/>
      <c r="AL88" s="119"/>
      <c r="AM88" s="119"/>
      <c r="AN88" s="119"/>
      <c r="AO88" s="119"/>
      <c r="AP88" s="119"/>
      <c r="AQ88" s="119"/>
      <c r="AR88" s="119"/>
      <c r="AS88" s="119"/>
      <c r="AT88" s="119"/>
      <c r="AU88" s="119"/>
    </row>
    <row r="89" spans="19:47" ht="14" x14ac:dyDescent="0.15">
      <c r="S89" s="119"/>
      <c r="T89" s="119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19"/>
      <c r="AK89" s="119"/>
      <c r="AL89" s="119"/>
      <c r="AM89" s="119"/>
      <c r="AN89" s="119"/>
      <c r="AO89" s="119"/>
      <c r="AP89" s="119"/>
      <c r="AQ89" s="119"/>
      <c r="AR89" s="119"/>
      <c r="AS89" s="119"/>
      <c r="AT89" s="119"/>
      <c r="AU89" s="119"/>
    </row>
    <row r="90" spans="19:47" ht="14" x14ac:dyDescent="0.15">
      <c r="S90" s="119"/>
      <c r="T90" s="119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19"/>
      <c r="AK90" s="119"/>
      <c r="AL90" s="119"/>
      <c r="AM90" s="119"/>
      <c r="AN90" s="119"/>
      <c r="AO90" s="119"/>
      <c r="AP90" s="119"/>
      <c r="AQ90" s="119"/>
      <c r="AR90" s="119"/>
      <c r="AS90" s="119"/>
      <c r="AT90" s="119"/>
      <c r="AU90" s="119"/>
    </row>
    <row r="91" spans="19:47" ht="14" x14ac:dyDescent="0.15">
      <c r="S91" s="119"/>
      <c r="T91" s="119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19"/>
      <c r="AK91" s="119"/>
      <c r="AL91" s="119"/>
      <c r="AM91" s="119"/>
      <c r="AN91" s="119"/>
      <c r="AO91" s="119"/>
      <c r="AP91" s="119"/>
      <c r="AQ91" s="119"/>
      <c r="AR91" s="119"/>
      <c r="AS91" s="119"/>
      <c r="AT91" s="119"/>
      <c r="AU91" s="119"/>
    </row>
    <row r="92" spans="19:47" ht="14" x14ac:dyDescent="0.15">
      <c r="S92" s="119"/>
      <c r="T92" s="119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19"/>
      <c r="AK92" s="119"/>
      <c r="AL92" s="119"/>
      <c r="AM92" s="119"/>
      <c r="AN92" s="119"/>
      <c r="AO92" s="119"/>
      <c r="AP92" s="119"/>
      <c r="AQ92" s="119"/>
      <c r="AR92" s="119"/>
      <c r="AS92" s="119"/>
      <c r="AT92" s="119"/>
      <c r="AU92" s="119"/>
    </row>
    <row r="93" spans="19:47" ht="14" x14ac:dyDescent="0.15">
      <c r="S93" s="119"/>
      <c r="T93" s="119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19"/>
      <c r="AM93" s="119"/>
      <c r="AN93" s="119"/>
      <c r="AO93" s="119"/>
      <c r="AP93" s="119"/>
      <c r="AQ93" s="119"/>
      <c r="AR93" s="119"/>
      <c r="AS93" s="119"/>
      <c r="AT93" s="119"/>
      <c r="AU93" s="119"/>
    </row>
    <row r="94" spans="19:47" ht="14" x14ac:dyDescent="0.15">
      <c r="S94" s="119"/>
      <c r="T94" s="119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19"/>
      <c r="AK94" s="119"/>
      <c r="AL94" s="119"/>
      <c r="AM94" s="119"/>
      <c r="AN94" s="119"/>
      <c r="AO94" s="119"/>
      <c r="AP94" s="119"/>
      <c r="AQ94" s="119"/>
      <c r="AR94" s="119"/>
      <c r="AS94" s="119"/>
      <c r="AT94" s="119"/>
      <c r="AU94" s="119"/>
    </row>
    <row r="95" spans="19:47" ht="14" x14ac:dyDescent="0.15">
      <c r="S95" s="119"/>
      <c r="T95" s="119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19"/>
      <c r="AK95" s="119"/>
      <c r="AL95" s="119"/>
      <c r="AM95" s="119"/>
      <c r="AN95" s="119"/>
      <c r="AO95" s="119"/>
      <c r="AP95" s="119"/>
      <c r="AQ95" s="119"/>
      <c r="AR95" s="119"/>
      <c r="AS95" s="119"/>
      <c r="AT95" s="119"/>
      <c r="AU95" s="119"/>
    </row>
    <row r="96" spans="19:47" ht="14" x14ac:dyDescent="0.15">
      <c r="S96" s="119"/>
      <c r="T96" s="119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19"/>
      <c r="AK96" s="119"/>
      <c r="AL96" s="119"/>
      <c r="AM96" s="119"/>
      <c r="AN96" s="119"/>
      <c r="AO96" s="119"/>
      <c r="AP96" s="119"/>
      <c r="AQ96" s="119"/>
      <c r="AR96" s="119"/>
      <c r="AS96" s="119"/>
      <c r="AT96" s="119"/>
      <c r="AU96" s="119"/>
    </row>
    <row r="97" spans="19:47" ht="14" x14ac:dyDescent="0.15">
      <c r="S97" s="119"/>
      <c r="T97" s="119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19"/>
      <c r="AK97" s="119"/>
      <c r="AL97" s="119"/>
      <c r="AM97" s="119"/>
      <c r="AN97" s="119"/>
      <c r="AO97" s="119"/>
      <c r="AP97" s="119"/>
      <c r="AQ97" s="119"/>
      <c r="AR97" s="119"/>
      <c r="AS97" s="119"/>
      <c r="AT97" s="119"/>
      <c r="AU97" s="119"/>
    </row>
    <row r="98" spans="19:47" ht="14" x14ac:dyDescent="0.15">
      <c r="S98" s="119"/>
      <c r="T98" s="119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19"/>
      <c r="AK98" s="119"/>
      <c r="AL98" s="119"/>
      <c r="AM98" s="119"/>
      <c r="AN98" s="119"/>
      <c r="AO98" s="119"/>
      <c r="AP98" s="119"/>
      <c r="AQ98" s="119"/>
      <c r="AR98" s="119"/>
      <c r="AS98" s="119"/>
      <c r="AT98" s="119"/>
      <c r="AU98" s="119"/>
    </row>
    <row r="99" spans="19:47" ht="14" x14ac:dyDescent="0.15">
      <c r="S99" s="119"/>
      <c r="T99" s="119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19"/>
      <c r="AK99" s="119"/>
      <c r="AL99" s="119"/>
      <c r="AM99" s="119"/>
      <c r="AN99" s="119"/>
      <c r="AO99" s="119"/>
      <c r="AP99" s="119"/>
      <c r="AQ99" s="119"/>
      <c r="AR99" s="119"/>
      <c r="AS99" s="119"/>
      <c r="AT99" s="119"/>
      <c r="AU99" s="119"/>
    </row>
    <row r="100" spans="19:47" ht="14" x14ac:dyDescent="0.15">
      <c r="S100" s="119"/>
      <c r="T100" s="119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19"/>
      <c r="AK100" s="119"/>
      <c r="AL100" s="119"/>
      <c r="AM100" s="119"/>
      <c r="AN100" s="119"/>
      <c r="AO100" s="119"/>
      <c r="AP100" s="119"/>
      <c r="AQ100" s="119"/>
      <c r="AR100" s="119"/>
      <c r="AS100" s="119"/>
      <c r="AT100" s="119"/>
      <c r="AU100" s="119"/>
    </row>
    <row r="101" spans="19:47" ht="14" x14ac:dyDescent="0.15">
      <c r="S101" s="119"/>
      <c r="T101" s="119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19"/>
      <c r="AK101" s="119"/>
      <c r="AL101" s="119"/>
      <c r="AM101" s="119"/>
      <c r="AN101" s="119"/>
      <c r="AO101" s="119"/>
      <c r="AP101" s="119"/>
      <c r="AQ101" s="119"/>
      <c r="AR101" s="119"/>
      <c r="AS101" s="119"/>
      <c r="AT101" s="119"/>
      <c r="AU101" s="119"/>
    </row>
    <row r="102" spans="19:47" ht="14" x14ac:dyDescent="0.15">
      <c r="S102" s="119"/>
      <c r="T102" s="119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19"/>
      <c r="AK102" s="119"/>
      <c r="AL102" s="119"/>
      <c r="AM102" s="119"/>
      <c r="AN102" s="119"/>
      <c r="AO102" s="119"/>
      <c r="AP102" s="119"/>
      <c r="AQ102" s="119"/>
      <c r="AR102" s="119"/>
      <c r="AS102" s="119"/>
      <c r="AT102" s="119"/>
      <c r="AU102" s="119"/>
    </row>
    <row r="103" spans="19:47" ht="14" x14ac:dyDescent="0.15">
      <c r="S103" s="119"/>
      <c r="T103" s="119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19"/>
      <c r="AK103" s="119"/>
      <c r="AL103" s="119"/>
      <c r="AM103" s="119"/>
      <c r="AN103" s="119"/>
      <c r="AO103" s="119"/>
      <c r="AP103" s="119"/>
      <c r="AQ103" s="119"/>
      <c r="AR103" s="119"/>
      <c r="AS103" s="119"/>
      <c r="AT103" s="119"/>
      <c r="AU103" s="119"/>
    </row>
    <row r="104" spans="19:47" ht="14" x14ac:dyDescent="0.15">
      <c r="S104" s="119"/>
      <c r="T104" s="119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19"/>
      <c r="AK104" s="119"/>
      <c r="AL104" s="119"/>
      <c r="AM104" s="119"/>
      <c r="AN104" s="119"/>
      <c r="AO104" s="119"/>
      <c r="AP104" s="119"/>
      <c r="AQ104" s="119"/>
      <c r="AR104" s="119"/>
      <c r="AS104" s="119"/>
      <c r="AT104" s="119"/>
      <c r="AU104" s="119"/>
    </row>
    <row r="105" spans="19:47" ht="14" x14ac:dyDescent="0.15">
      <c r="S105" s="119"/>
      <c r="T105" s="119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19"/>
      <c r="AK105" s="119"/>
      <c r="AL105" s="119"/>
      <c r="AM105" s="119"/>
      <c r="AN105" s="119"/>
      <c r="AO105" s="119"/>
      <c r="AP105" s="119"/>
      <c r="AQ105" s="119"/>
      <c r="AR105" s="119"/>
      <c r="AS105" s="119"/>
      <c r="AT105" s="119"/>
      <c r="AU105" s="119"/>
    </row>
    <row r="106" spans="19:47" ht="14" x14ac:dyDescent="0.15">
      <c r="S106" s="119"/>
      <c r="T106" s="119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19"/>
      <c r="AK106" s="119"/>
      <c r="AL106" s="119"/>
      <c r="AM106" s="119"/>
      <c r="AN106" s="119"/>
      <c r="AO106" s="119"/>
      <c r="AP106" s="119"/>
      <c r="AQ106" s="119"/>
      <c r="AR106" s="119"/>
      <c r="AS106" s="119"/>
      <c r="AT106" s="119"/>
      <c r="AU106" s="119"/>
    </row>
    <row r="107" spans="19:47" ht="14" x14ac:dyDescent="0.15">
      <c r="S107" s="119"/>
      <c r="T107" s="119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19"/>
      <c r="AK107" s="119"/>
      <c r="AL107" s="119"/>
      <c r="AM107" s="119"/>
      <c r="AN107" s="119"/>
      <c r="AO107" s="119"/>
      <c r="AP107" s="119"/>
      <c r="AQ107" s="119"/>
      <c r="AR107" s="119"/>
      <c r="AS107" s="119"/>
      <c r="AT107" s="119"/>
      <c r="AU107" s="119"/>
    </row>
    <row r="108" spans="19:47" ht="14" x14ac:dyDescent="0.15">
      <c r="S108" s="119"/>
      <c r="T108" s="119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19"/>
      <c r="AK108" s="119"/>
      <c r="AL108" s="119"/>
      <c r="AM108" s="119"/>
      <c r="AN108" s="119"/>
      <c r="AO108" s="119"/>
      <c r="AP108" s="119"/>
      <c r="AQ108" s="119"/>
      <c r="AR108" s="119"/>
      <c r="AS108" s="119"/>
      <c r="AT108" s="119"/>
      <c r="AU108" s="119"/>
    </row>
    <row r="109" spans="19:47" ht="14" x14ac:dyDescent="0.15">
      <c r="S109" s="119"/>
      <c r="T109" s="119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19"/>
      <c r="AK109" s="119"/>
      <c r="AL109" s="119"/>
      <c r="AM109" s="119"/>
      <c r="AN109" s="119"/>
      <c r="AO109" s="119"/>
      <c r="AP109" s="119"/>
      <c r="AQ109" s="119"/>
      <c r="AR109" s="119"/>
      <c r="AS109" s="119"/>
      <c r="AT109" s="119"/>
      <c r="AU109" s="119"/>
    </row>
    <row r="110" spans="19:47" ht="14" x14ac:dyDescent="0.15">
      <c r="S110" s="119"/>
      <c r="T110" s="119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19"/>
      <c r="AK110" s="119"/>
      <c r="AL110" s="119"/>
      <c r="AM110" s="119"/>
      <c r="AN110" s="119"/>
      <c r="AO110" s="119"/>
      <c r="AP110" s="119"/>
      <c r="AQ110" s="119"/>
      <c r="AR110" s="119"/>
      <c r="AS110" s="119"/>
      <c r="AT110" s="119"/>
      <c r="AU110" s="119"/>
    </row>
    <row r="111" spans="19:47" ht="14" x14ac:dyDescent="0.15">
      <c r="S111" s="119"/>
      <c r="T111" s="119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19"/>
      <c r="AK111" s="119"/>
      <c r="AL111" s="119"/>
      <c r="AM111" s="119"/>
      <c r="AN111" s="119"/>
      <c r="AO111" s="119"/>
      <c r="AP111" s="119"/>
      <c r="AQ111" s="119"/>
      <c r="AR111" s="119"/>
      <c r="AS111" s="119"/>
      <c r="AT111" s="119"/>
      <c r="AU111" s="119"/>
    </row>
    <row r="112" spans="19:47" ht="14" x14ac:dyDescent="0.15">
      <c r="S112" s="119"/>
      <c r="T112" s="119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19"/>
      <c r="AK112" s="119"/>
      <c r="AL112" s="119"/>
      <c r="AM112" s="119"/>
      <c r="AN112" s="119"/>
      <c r="AO112" s="119"/>
      <c r="AP112" s="119"/>
      <c r="AQ112" s="119"/>
      <c r="AR112" s="119"/>
      <c r="AS112" s="119"/>
      <c r="AT112" s="119"/>
      <c r="AU112" s="119"/>
    </row>
    <row r="113" spans="19:47" ht="14" x14ac:dyDescent="0.15">
      <c r="S113" s="119"/>
      <c r="T113" s="119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19"/>
      <c r="AK113" s="119"/>
      <c r="AL113" s="119"/>
      <c r="AM113" s="119"/>
      <c r="AN113" s="119"/>
      <c r="AO113" s="119"/>
      <c r="AP113" s="119"/>
      <c r="AQ113" s="119"/>
      <c r="AR113" s="119"/>
      <c r="AS113" s="119"/>
      <c r="AT113" s="119"/>
      <c r="AU113" s="119"/>
    </row>
    <row r="114" spans="19:47" ht="14" x14ac:dyDescent="0.15">
      <c r="S114" s="119"/>
      <c r="T114" s="119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19"/>
      <c r="AK114" s="119"/>
      <c r="AL114" s="119"/>
      <c r="AM114" s="119"/>
      <c r="AN114" s="119"/>
      <c r="AO114" s="119"/>
      <c r="AP114" s="119"/>
      <c r="AQ114" s="119"/>
      <c r="AR114" s="119"/>
      <c r="AS114" s="119"/>
      <c r="AT114" s="119"/>
      <c r="AU114" s="119"/>
    </row>
    <row r="115" spans="19:47" ht="14" x14ac:dyDescent="0.15">
      <c r="S115" s="119"/>
      <c r="T115" s="119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19"/>
      <c r="AK115" s="119"/>
      <c r="AL115" s="119"/>
      <c r="AM115" s="119"/>
      <c r="AN115" s="119"/>
      <c r="AO115" s="119"/>
      <c r="AP115" s="119"/>
      <c r="AQ115" s="119"/>
      <c r="AR115" s="119"/>
      <c r="AS115" s="119"/>
      <c r="AT115" s="119"/>
      <c r="AU115" s="119"/>
    </row>
    <row r="116" spans="19:47" ht="14" x14ac:dyDescent="0.15">
      <c r="S116" s="119"/>
      <c r="T116" s="119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19"/>
      <c r="AK116" s="119"/>
      <c r="AL116" s="119"/>
      <c r="AM116" s="119"/>
      <c r="AN116" s="119"/>
      <c r="AO116" s="119"/>
      <c r="AP116" s="119"/>
      <c r="AQ116" s="119"/>
      <c r="AR116" s="119"/>
      <c r="AS116" s="119"/>
      <c r="AT116" s="119"/>
      <c r="AU116" s="119"/>
    </row>
    <row r="117" spans="19:47" ht="14" x14ac:dyDescent="0.15">
      <c r="S117" s="119"/>
      <c r="T117" s="119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19"/>
      <c r="AK117" s="119"/>
      <c r="AL117" s="119"/>
      <c r="AM117" s="119"/>
      <c r="AN117" s="119"/>
      <c r="AO117" s="119"/>
      <c r="AP117" s="119"/>
      <c r="AQ117" s="119"/>
      <c r="AR117" s="119"/>
      <c r="AS117" s="119"/>
      <c r="AT117" s="119"/>
      <c r="AU117" s="119"/>
    </row>
    <row r="118" spans="19:47" ht="14" x14ac:dyDescent="0.15">
      <c r="S118" s="119"/>
      <c r="T118" s="119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19"/>
      <c r="AK118" s="119"/>
      <c r="AL118" s="119"/>
      <c r="AM118" s="119"/>
      <c r="AN118" s="119"/>
      <c r="AO118" s="119"/>
      <c r="AP118" s="119"/>
      <c r="AQ118" s="119"/>
      <c r="AR118" s="119"/>
      <c r="AS118" s="119"/>
      <c r="AT118" s="119"/>
      <c r="AU118" s="119"/>
    </row>
    <row r="119" spans="19:47" ht="14" x14ac:dyDescent="0.15">
      <c r="S119" s="119"/>
      <c r="T119" s="119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19"/>
      <c r="AK119" s="119"/>
      <c r="AL119" s="119"/>
      <c r="AM119" s="119"/>
      <c r="AN119" s="119"/>
      <c r="AO119" s="119"/>
      <c r="AP119" s="119"/>
      <c r="AQ119" s="119"/>
      <c r="AR119" s="119"/>
      <c r="AS119" s="119"/>
      <c r="AT119" s="119"/>
      <c r="AU119" s="119"/>
    </row>
    <row r="120" spans="19:47" ht="14" x14ac:dyDescent="0.15">
      <c r="S120" s="119"/>
      <c r="T120" s="119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19"/>
      <c r="AK120" s="119"/>
      <c r="AL120" s="119"/>
      <c r="AM120" s="119"/>
      <c r="AN120" s="119"/>
      <c r="AO120" s="119"/>
      <c r="AP120" s="119"/>
      <c r="AQ120" s="119"/>
      <c r="AR120" s="119"/>
      <c r="AS120" s="119"/>
      <c r="AT120" s="119"/>
      <c r="AU120" s="119"/>
    </row>
    <row r="121" spans="19:47" ht="14" x14ac:dyDescent="0.15">
      <c r="S121" s="119"/>
      <c r="T121" s="119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19"/>
      <c r="AK121" s="119"/>
      <c r="AL121" s="119"/>
      <c r="AM121" s="119"/>
      <c r="AN121" s="119"/>
      <c r="AO121" s="119"/>
      <c r="AP121" s="119"/>
      <c r="AQ121" s="119"/>
      <c r="AR121" s="119"/>
      <c r="AS121" s="119"/>
      <c r="AT121" s="119"/>
      <c r="AU121" s="119"/>
    </row>
    <row r="122" spans="19:47" ht="14" x14ac:dyDescent="0.15">
      <c r="S122" s="119"/>
      <c r="T122" s="119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19"/>
      <c r="AK122" s="119"/>
      <c r="AL122" s="119"/>
      <c r="AM122" s="119"/>
      <c r="AN122" s="119"/>
      <c r="AO122" s="119"/>
      <c r="AP122" s="119"/>
      <c r="AQ122" s="119"/>
      <c r="AR122" s="119"/>
      <c r="AS122" s="119"/>
      <c r="AT122" s="119"/>
      <c r="AU122" s="119"/>
    </row>
    <row r="123" spans="19:47" ht="14" x14ac:dyDescent="0.15">
      <c r="S123" s="119"/>
      <c r="T123" s="119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19"/>
      <c r="AK123" s="119"/>
      <c r="AL123" s="119"/>
      <c r="AM123" s="119"/>
      <c r="AN123" s="119"/>
      <c r="AO123" s="119"/>
      <c r="AP123" s="119"/>
      <c r="AQ123" s="119"/>
      <c r="AR123" s="119"/>
      <c r="AS123" s="119"/>
      <c r="AT123" s="119"/>
      <c r="AU123" s="119"/>
    </row>
    <row r="124" spans="19:47" ht="14" x14ac:dyDescent="0.15">
      <c r="S124" s="119"/>
      <c r="T124" s="119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19"/>
      <c r="AK124" s="119"/>
      <c r="AL124" s="119"/>
      <c r="AM124" s="119"/>
      <c r="AN124" s="119"/>
      <c r="AO124" s="119"/>
      <c r="AP124" s="119"/>
      <c r="AQ124" s="119"/>
      <c r="AR124" s="119"/>
      <c r="AS124" s="119"/>
      <c r="AT124" s="119"/>
      <c r="AU124" s="119"/>
    </row>
    <row r="125" spans="19:47" ht="14" x14ac:dyDescent="0.15">
      <c r="S125" s="119"/>
      <c r="T125" s="119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19"/>
      <c r="AK125" s="119"/>
      <c r="AL125" s="119"/>
      <c r="AM125" s="119"/>
      <c r="AN125" s="119"/>
      <c r="AO125" s="119"/>
      <c r="AP125" s="119"/>
      <c r="AQ125" s="119"/>
      <c r="AR125" s="119"/>
      <c r="AS125" s="119"/>
      <c r="AT125" s="119"/>
      <c r="AU125" s="119"/>
    </row>
    <row r="126" spans="19:47" ht="14" x14ac:dyDescent="0.15">
      <c r="S126" s="119"/>
      <c r="T126" s="119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19"/>
      <c r="AK126" s="119"/>
      <c r="AL126" s="119"/>
      <c r="AM126" s="119"/>
      <c r="AN126" s="119"/>
      <c r="AO126" s="119"/>
      <c r="AP126" s="119"/>
      <c r="AQ126" s="119"/>
      <c r="AR126" s="119"/>
      <c r="AS126" s="119"/>
      <c r="AT126" s="119"/>
      <c r="AU126" s="119"/>
    </row>
    <row r="127" spans="19:47" ht="14" x14ac:dyDescent="0.15">
      <c r="S127" s="119"/>
      <c r="T127" s="119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19"/>
      <c r="AK127" s="119"/>
      <c r="AL127" s="119"/>
      <c r="AM127" s="119"/>
      <c r="AN127" s="119"/>
      <c r="AO127" s="119"/>
      <c r="AP127" s="119"/>
      <c r="AQ127" s="119"/>
      <c r="AR127" s="119"/>
      <c r="AS127" s="119"/>
      <c r="AT127" s="119"/>
      <c r="AU127" s="119"/>
    </row>
    <row r="128" spans="19:47" ht="14" x14ac:dyDescent="0.15">
      <c r="S128" s="119"/>
      <c r="T128" s="119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19"/>
      <c r="AK128" s="119"/>
      <c r="AL128" s="119"/>
      <c r="AM128" s="119"/>
      <c r="AN128" s="119"/>
      <c r="AO128" s="119"/>
      <c r="AP128" s="119"/>
      <c r="AQ128" s="119"/>
      <c r="AR128" s="119"/>
      <c r="AS128" s="119"/>
      <c r="AT128" s="119"/>
      <c r="AU128" s="119"/>
    </row>
    <row r="129" spans="19:47" ht="14" x14ac:dyDescent="0.15">
      <c r="S129" s="119"/>
      <c r="T129" s="119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19"/>
      <c r="AK129" s="119"/>
      <c r="AL129" s="119"/>
      <c r="AM129" s="119"/>
      <c r="AN129" s="119"/>
      <c r="AO129" s="119"/>
      <c r="AP129" s="119"/>
      <c r="AQ129" s="119"/>
      <c r="AR129" s="119"/>
      <c r="AS129" s="119"/>
      <c r="AT129" s="119"/>
      <c r="AU129" s="119"/>
    </row>
    <row r="130" spans="19:47" ht="14" x14ac:dyDescent="0.15">
      <c r="S130" s="119"/>
      <c r="T130" s="119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19"/>
      <c r="AK130" s="119"/>
      <c r="AL130" s="119"/>
      <c r="AM130" s="119"/>
      <c r="AN130" s="119"/>
      <c r="AO130" s="119"/>
      <c r="AP130" s="119"/>
      <c r="AQ130" s="119"/>
      <c r="AR130" s="119"/>
      <c r="AS130" s="119"/>
      <c r="AT130" s="119"/>
      <c r="AU130" s="119"/>
    </row>
    <row r="131" spans="19:47" ht="14" x14ac:dyDescent="0.15">
      <c r="S131" s="119"/>
      <c r="T131" s="119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19"/>
      <c r="AK131" s="119"/>
      <c r="AL131" s="119"/>
      <c r="AM131" s="119"/>
      <c r="AN131" s="119"/>
      <c r="AO131" s="119"/>
      <c r="AP131" s="119"/>
      <c r="AQ131" s="119"/>
      <c r="AR131" s="119"/>
      <c r="AS131" s="119"/>
      <c r="AT131" s="119"/>
      <c r="AU131" s="119"/>
    </row>
    <row r="132" spans="19:47" ht="14" x14ac:dyDescent="0.15">
      <c r="S132" s="119"/>
      <c r="T132" s="119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19"/>
      <c r="AK132" s="119"/>
      <c r="AL132" s="119"/>
      <c r="AM132" s="119"/>
      <c r="AN132" s="119"/>
      <c r="AO132" s="119"/>
      <c r="AP132" s="119"/>
      <c r="AQ132" s="119"/>
      <c r="AR132" s="119"/>
      <c r="AS132" s="119"/>
      <c r="AT132" s="119"/>
      <c r="AU132" s="119"/>
    </row>
    <row r="133" spans="19:47" ht="14" x14ac:dyDescent="0.15">
      <c r="S133" s="119"/>
      <c r="T133" s="119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19"/>
      <c r="AK133" s="119"/>
      <c r="AL133" s="119"/>
      <c r="AM133" s="119"/>
      <c r="AN133" s="119"/>
      <c r="AO133" s="119"/>
      <c r="AP133" s="119"/>
      <c r="AQ133" s="119"/>
      <c r="AR133" s="119"/>
      <c r="AS133" s="119"/>
      <c r="AT133" s="119"/>
      <c r="AU133" s="119"/>
    </row>
    <row r="134" spans="19:47" ht="14" x14ac:dyDescent="0.15">
      <c r="S134" s="119"/>
      <c r="T134" s="119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19"/>
      <c r="AK134" s="119"/>
      <c r="AL134" s="119"/>
      <c r="AM134" s="119"/>
      <c r="AN134" s="119"/>
      <c r="AO134" s="119"/>
      <c r="AP134" s="119"/>
      <c r="AQ134" s="119"/>
      <c r="AR134" s="119"/>
      <c r="AS134" s="119"/>
      <c r="AT134" s="119"/>
      <c r="AU134" s="119"/>
    </row>
    <row r="135" spans="19:47" ht="14" x14ac:dyDescent="0.15">
      <c r="S135" s="119"/>
      <c r="T135" s="119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19"/>
      <c r="AK135" s="119"/>
      <c r="AL135" s="119"/>
      <c r="AM135" s="119"/>
      <c r="AN135" s="119"/>
      <c r="AO135" s="119"/>
      <c r="AP135" s="119"/>
      <c r="AQ135" s="119"/>
      <c r="AR135" s="119"/>
      <c r="AS135" s="119"/>
      <c r="AT135" s="119"/>
      <c r="AU135" s="119"/>
    </row>
    <row r="136" spans="19:47" ht="14" x14ac:dyDescent="0.15">
      <c r="S136" s="119"/>
      <c r="T136" s="119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19"/>
      <c r="AK136" s="119"/>
      <c r="AL136" s="119"/>
      <c r="AM136" s="119"/>
      <c r="AN136" s="119"/>
      <c r="AO136" s="119"/>
      <c r="AP136" s="119"/>
      <c r="AQ136" s="119"/>
      <c r="AR136" s="119"/>
      <c r="AS136" s="119"/>
      <c r="AT136" s="119"/>
      <c r="AU136" s="119"/>
    </row>
    <row r="137" spans="19:47" ht="14" x14ac:dyDescent="0.15">
      <c r="S137" s="119"/>
      <c r="T137" s="119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19"/>
      <c r="AK137" s="119"/>
      <c r="AL137" s="119"/>
      <c r="AM137" s="119"/>
      <c r="AN137" s="119"/>
      <c r="AO137" s="119"/>
      <c r="AP137" s="119"/>
      <c r="AQ137" s="119"/>
      <c r="AR137" s="119"/>
      <c r="AS137" s="119"/>
      <c r="AT137" s="119"/>
      <c r="AU137" s="119"/>
    </row>
    <row r="138" spans="19:47" ht="14" x14ac:dyDescent="0.15">
      <c r="S138" s="119"/>
      <c r="T138" s="119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19"/>
      <c r="AK138" s="119"/>
      <c r="AL138" s="119"/>
      <c r="AM138" s="119"/>
      <c r="AN138" s="119"/>
      <c r="AO138" s="119"/>
      <c r="AP138" s="119"/>
      <c r="AQ138" s="119"/>
      <c r="AR138" s="119"/>
      <c r="AS138" s="119"/>
      <c r="AT138" s="119"/>
      <c r="AU138" s="119"/>
    </row>
    <row r="139" spans="19:47" ht="14" x14ac:dyDescent="0.15">
      <c r="S139" s="119"/>
      <c r="T139" s="119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19"/>
      <c r="AK139" s="119"/>
      <c r="AL139" s="119"/>
      <c r="AM139" s="119"/>
      <c r="AN139" s="119"/>
      <c r="AO139" s="119"/>
      <c r="AP139" s="119"/>
      <c r="AQ139" s="119"/>
      <c r="AR139" s="119"/>
      <c r="AS139" s="119"/>
      <c r="AT139" s="119"/>
      <c r="AU139" s="119"/>
    </row>
    <row r="140" spans="19:47" ht="14" x14ac:dyDescent="0.15">
      <c r="S140" s="119"/>
      <c r="T140" s="119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19"/>
      <c r="AK140" s="119"/>
      <c r="AL140" s="119"/>
      <c r="AM140" s="119"/>
      <c r="AN140" s="119"/>
      <c r="AO140" s="119"/>
      <c r="AP140" s="119"/>
      <c r="AQ140" s="119"/>
      <c r="AR140" s="119"/>
      <c r="AS140" s="119"/>
      <c r="AT140" s="119"/>
      <c r="AU140" s="119"/>
    </row>
    <row r="141" spans="19:47" ht="14" x14ac:dyDescent="0.15">
      <c r="S141" s="119"/>
      <c r="T141" s="119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19"/>
      <c r="AK141" s="119"/>
      <c r="AL141" s="119"/>
      <c r="AM141" s="119"/>
      <c r="AN141" s="119"/>
      <c r="AO141" s="119"/>
      <c r="AP141" s="119"/>
      <c r="AQ141" s="119"/>
      <c r="AR141" s="119"/>
      <c r="AS141" s="119"/>
      <c r="AT141" s="119"/>
      <c r="AU141" s="119"/>
    </row>
    <row r="142" spans="19:47" ht="14" x14ac:dyDescent="0.15">
      <c r="S142" s="119"/>
      <c r="T142" s="119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19"/>
      <c r="AK142" s="119"/>
      <c r="AL142" s="119"/>
      <c r="AM142" s="119"/>
      <c r="AN142" s="119"/>
      <c r="AO142" s="119"/>
      <c r="AP142" s="119"/>
      <c r="AQ142" s="119"/>
      <c r="AR142" s="119"/>
      <c r="AS142" s="119"/>
      <c r="AT142" s="119"/>
      <c r="AU142" s="119"/>
    </row>
    <row r="143" spans="19:47" ht="14" x14ac:dyDescent="0.15">
      <c r="S143" s="119"/>
      <c r="T143" s="119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19"/>
      <c r="AK143" s="119"/>
      <c r="AL143" s="119"/>
      <c r="AM143" s="119"/>
      <c r="AN143" s="119"/>
      <c r="AO143" s="119"/>
      <c r="AP143" s="119"/>
      <c r="AQ143" s="119"/>
      <c r="AR143" s="119"/>
      <c r="AS143" s="119"/>
      <c r="AT143" s="119"/>
      <c r="AU143" s="119"/>
    </row>
    <row r="144" spans="19:47" ht="14" x14ac:dyDescent="0.15">
      <c r="S144" s="119"/>
      <c r="T144" s="119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19"/>
      <c r="AK144" s="119"/>
      <c r="AL144" s="119"/>
      <c r="AM144" s="119"/>
      <c r="AN144" s="119"/>
      <c r="AO144" s="119"/>
      <c r="AP144" s="119"/>
      <c r="AQ144" s="119"/>
      <c r="AR144" s="119"/>
      <c r="AS144" s="119"/>
      <c r="AT144" s="119"/>
      <c r="AU144" s="119"/>
    </row>
    <row r="145" spans="19:47" ht="14" x14ac:dyDescent="0.15">
      <c r="S145" s="119"/>
      <c r="T145" s="119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19"/>
      <c r="AK145" s="119"/>
      <c r="AL145" s="119"/>
      <c r="AM145" s="119"/>
      <c r="AN145" s="119"/>
      <c r="AO145" s="119"/>
      <c r="AP145" s="119"/>
      <c r="AQ145" s="119"/>
      <c r="AR145" s="119"/>
      <c r="AS145" s="119"/>
      <c r="AT145" s="119"/>
      <c r="AU145" s="119"/>
    </row>
    <row r="146" spans="19:47" ht="14" x14ac:dyDescent="0.15">
      <c r="S146" s="119"/>
      <c r="T146" s="119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19"/>
      <c r="AK146" s="119"/>
      <c r="AL146" s="119"/>
      <c r="AM146" s="119"/>
      <c r="AN146" s="119"/>
      <c r="AO146" s="119"/>
      <c r="AP146" s="119"/>
      <c r="AQ146" s="119"/>
      <c r="AR146" s="119"/>
      <c r="AS146" s="119"/>
      <c r="AT146" s="119"/>
      <c r="AU146" s="119"/>
    </row>
    <row r="147" spans="19:47" ht="14" x14ac:dyDescent="0.15">
      <c r="S147" s="119"/>
      <c r="T147" s="119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19"/>
      <c r="AK147" s="119"/>
      <c r="AL147" s="119"/>
      <c r="AM147" s="119"/>
      <c r="AN147" s="119"/>
      <c r="AO147" s="119"/>
      <c r="AP147" s="119"/>
      <c r="AQ147" s="119"/>
      <c r="AR147" s="119"/>
      <c r="AS147" s="119"/>
      <c r="AT147" s="119"/>
      <c r="AU147" s="119"/>
    </row>
    <row r="148" spans="19:47" ht="14" x14ac:dyDescent="0.15">
      <c r="S148" s="119"/>
      <c r="T148" s="119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19"/>
      <c r="AK148" s="119"/>
      <c r="AL148" s="119"/>
      <c r="AM148" s="119"/>
      <c r="AN148" s="119"/>
      <c r="AO148" s="119"/>
      <c r="AP148" s="119"/>
      <c r="AQ148" s="119"/>
      <c r="AR148" s="119"/>
      <c r="AS148" s="119"/>
      <c r="AT148" s="119"/>
      <c r="AU148" s="119"/>
    </row>
    <row r="149" spans="19:47" ht="14" x14ac:dyDescent="0.15">
      <c r="S149" s="119"/>
      <c r="T149" s="119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19"/>
      <c r="AK149" s="119"/>
      <c r="AL149" s="119"/>
      <c r="AM149" s="119"/>
      <c r="AN149" s="119"/>
      <c r="AO149" s="119"/>
      <c r="AP149" s="119"/>
      <c r="AQ149" s="119"/>
      <c r="AR149" s="119"/>
      <c r="AS149" s="119"/>
      <c r="AT149" s="119"/>
      <c r="AU149" s="119"/>
    </row>
    <row r="150" spans="19:47" ht="14" x14ac:dyDescent="0.15">
      <c r="S150" s="119"/>
      <c r="T150" s="119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19"/>
      <c r="AK150" s="119"/>
      <c r="AL150" s="119"/>
      <c r="AM150" s="119"/>
      <c r="AN150" s="119"/>
      <c r="AO150" s="119"/>
      <c r="AP150" s="119"/>
      <c r="AQ150" s="119"/>
      <c r="AR150" s="119"/>
      <c r="AS150" s="119"/>
      <c r="AT150" s="119"/>
      <c r="AU150" s="119"/>
    </row>
    <row r="151" spans="19:47" ht="14" x14ac:dyDescent="0.15">
      <c r="S151" s="119"/>
      <c r="T151" s="119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19"/>
      <c r="AK151" s="119"/>
      <c r="AL151" s="119"/>
      <c r="AM151" s="119"/>
      <c r="AN151" s="119"/>
      <c r="AO151" s="119"/>
      <c r="AP151" s="119"/>
      <c r="AQ151" s="119"/>
      <c r="AR151" s="119"/>
      <c r="AS151" s="119"/>
      <c r="AT151" s="119"/>
      <c r="AU151" s="119"/>
    </row>
    <row r="152" spans="19:47" ht="14" x14ac:dyDescent="0.15">
      <c r="S152" s="119"/>
      <c r="T152" s="119"/>
      <c r="U152" s="119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19"/>
      <c r="AL152" s="119"/>
      <c r="AM152" s="119"/>
      <c r="AN152" s="119"/>
      <c r="AO152" s="119"/>
      <c r="AP152" s="119"/>
      <c r="AQ152" s="119"/>
      <c r="AR152" s="119"/>
      <c r="AS152" s="119"/>
      <c r="AT152" s="119"/>
      <c r="AU152" s="119"/>
    </row>
    <row r="153" spans="19:47" ht="14" x14ac:dyDescent="0.15">
      <c r="S153" s="119"/>
      <c r="T153" s="119"/>
      <c r="U153" s="119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19"/>
      <c r="AL153" s="119"/>
      <c r="AM153" s="119"/>
      <c r="AN153" s="119"/>
      <c r="AO153" s="119"/>
      <c r="AP153" s="119"/>
      <c r="AQ153" s="119"/>
      <c r="AR153" s="119"/>
      <c r="AS153" s="119"/>
      <c r="AT153" s="119"/>
      <c r="AU153" s="119"/>
    </row>
    <row r="154" spans="19:47" ht="14" x14ac:dyDescent="0.15">
      <c r="S154" s="119"/>
      <c r="T154" s="119"/>
      <c r="U154" s="119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19"/>
      <c r="AL154" s="119"/>
      <c r="AM154" s="119"/>
      <c r="AN154" s="119"/>
      <c r="AO154" s="119"/>
      <c r="AP154" s="119"/>
      <c r="AQ154" s="119"/>
      <c r="AR154" s="119"/>
      <c r="AS154" s="119"/>
      <c r="AT154" s="119"/>
      <c r="AU154" s="119"/>
    </row>
    <row r="155" spans="19:47" ht="14" x14ac:dyDescent="0.15">
      <c r="S155" s="119"/>
      <c r="T155" s="119"/>
      <c r="U155" s="119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19"/>
      <c r="AL155" s="119"/>
      <c r="AM155" s="119"/>
      <c r="AN155" s="119"/>
      <c r="AO155" s="119"/>
      <c r="AP155" s="119"/>
      <c r="AQ155" s="119"/>
      <c r="AR155" s="119"/>
      <c r="AS155" s="119"/>
      <c r="AT155" s="119"/>
      <c r="AU155" s="119"/>
    </row>
    <row r="156" spans="19:47" ht="14" x14ac:dyDescent="0.15">
      <c r="S156" s="119"/>
      <c r="T156" s="119"/>
      <c r="U156" s="119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19"/>
      <c r="AL156" s="119"/>
      <c r="AM156" s="119"/>
      <c r="AN156" s="119"/>
      <c r="AO156" s="119"/>
      <c r="AP156" s="119"/>
      <c r="AQ156" s="119"/>
      <c r="AR156" s="119"/>
      <c r="AS156" s="119"/>
      <c r="AT156" s="119"/>
      <c r="AU156" s="119"/>
    </row>
    <row r="157" spans="19:47" ht="14" x14ac:dyDescent="0.15">
      <c r="S157" s="119"/>
      <c r="T157" s="119"/>
      <c r="U157" s="119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19"/>
      <c r="AL157" s="119"/>
      <c r="AM157" s="119"/>
      <c r="AN157" s="119"/>
      <c r="AO157" s="119"/>
      <c r="AP157" s="119"/>
      <c r="AQ157" s="119"/>
      <c r="AR157" s="119"/>
      <c r="AS157" s="119"/>
      <c r="AT157" s="119"/>
      <c r="AU157" s="119"/>
    </row>
    <row r="158" spans="19:47" ht="14" x14ac:dyDescent="0.15">
      <c r="S158" s="119"/>
      <c r="T158" s="119"/>
      <c r="U158" s="119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19"/>
      <c r="AL158" s="119"/>
      <c r="AM158" s="119"/>
      <c r="AN158" s="119"/>
      <c r="AO158" s="119"/>
      <c r="AP158" s="119"/>
      <c r="AQ158" s="119"/>
      <c r="AR158" s="119"/>
      <c r="AS158" s="119"/>
      <c r="AT158" s="119"/>
      <c r="AU158" s="119"/>
    </row>
    <row r="159" spans="19:47" ht="14" x14ac:dyDescent="0.15">
      <c r="S159" s="119"/>
      <c r="T159" s="119"/>
      <c r="U159" s="119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19"/>
      <c r="AL159" s="119"/>
      <c r="AM159" s="119"/>
      <c r="AN159" s="119"/>
      <c r="AO159" s="119"/>
      <c r="AP159" s="119"/>
      <c r="AQ159" s="119"/>
      <c r="AR159" s="119"/>
      <c r="AS159" s="119"/>
      <c r="AT159" s="119"/>
      <c r="AU159" s="119"/>
    </row>
    <row r="160" spans="19:47" ht="14" x14ac:dyDescent="0.15">
      <c r="S160" s="119"/>
      <c r="T160" s="119"/>
      <c r="U160" s="119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19"/>
      <c r="AL160" s="119"/>
      <c r="AM160" s="119"/>
      <c r="AN160" s="119"/>
      <c r="AO160" s="119"/>
      <c r="AP160" s="119"/>
      <c r="AQ160" s="119"/>
      <c r="AR160" s="119"/>
      <c r="AS160" s="119"/>
      <c r="AT160" s="119"/>
      <c r="AU160" s="119"/>
    </row>
    <row r="161" spans="19:47" ht="14" x14ac:dyDescent="0.15">
      <c r="S161" s="119"/>
      <c r="T161" s="119"/>
      <c r="U161" s="119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19"/>
      <c r="AL161" s="119"/>
      <c r="AM161" s="119"/>
      <c r="AN161" s="119"/>
      <c r="AO161" s="119"/>
      <c r="AP161" s="119"/>
      <c r="AQ161" s="119"/>
      <c r="AR161" s="119"/>
      <c r="AS161" s="119"/>
      <c r="AT161" s="119"/>
      <c r="AU161" s="119"/>
    </row>
    <row r="162" spans="19:47" ht="14" x14ac:dyDescent="0.15">
      <c r="S162" s="119"/>
      <c r="T162" s="119"/>
      <c r="U162" s="119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19"/>
      <c r="AL162" s="119"/>
      <c r="AM162" s="119"/>
      <c r="AN162" s="119"/>
      <c r="AO162" s="119"/>
      <c r="AP162" s="119"/>
      <c r="AQ162" s="119"/>
      <c r="AR162" s="119"/>
      <c r="AS162" s="119"/>
      <c r="AT162" s="119"/>
      <c r="AU162" s="119"/>
    </row>
    <row r="163" spans="19:47" ht="14" x14ac:dyDescent="0.15">
      <c r="S163" s="119"/>
      <c r="T163" s="119"/>
      <c r="U163" s="119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19"/>
      <c r="AL163" s="119"/>
      <c r="AM163" s="119"/>
      <c r="AN163" s="119"/>
      <c r="AO163" s="119"/>
      <c r="AP163" s="119"/>
      <c r="AQ163" s="119"/>
      <c r="AR163" s="119"/>
      <c r="AS163" s="119"/>
      <c r="AT163" s="119"/>
      <c r="AU163" s="119"/>
    </row>
    <row r="164" spans="19:47" ht="14" x14ac:dyDescent="0.15">
      <c r="S164" s="119"/>
      <c r="T164" s="119"/>
      <c r="U164" s="119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19"/>
      <c r="AL164" s="119"/>
      <c r="AM164" s="119"/>
      <c r="AN164" s="119"/>
      <c r="AO164" s="119"/>
      <c r="AP164" s="119"/>
      <c r="AQ164" s="119"/>
      <c r="AR164" s="119"/>
      <c r="AS164" s="119"/>
      <c r="AT164" s="119"/>
      <c r="AU164" s="119"/>
    </row>
    <row r="165" spans="19:47" ht="14" x14ac:dyDescent="0.15">
      <c r="S165" s="119"/>
      <c r="T165" s="119"/>
      <c r="U165" s="119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19"/>
      <c r="AL165" s="119"/>
      <c r="AM165" s="119"/>
      <c r="AN165" s="119"/>
      <c r="AO165" s="119"/>
      <c r="AP165" s="119"/>
      <c r="AQ165" s="119"/>
      <c r="AR165" s="119"/>
      <c r="AS165" s="119"/>
      <c r="AT165" s="119"/>
      <c r="AU165" s="119"/>
    </row>
    <row r="166" spans="19:47" ht="14" x14ac:dyDescent="0.15">
      <c r="S166" s="119"/>
      <c r="T166" s="119"/>
      <c r="U166" s="119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19"/>
      <c r="AL166" s="119"/>
      <c r="AM166" s="119"/>
      <c r="AN166" s="119"/>
      <c r="AO166" s="119"/>
      <c r="AP166" s="119"/>
      <c r="AQ166" s="119"/>
      <c r="AR166" s="119"/>
      <c r="AS166" s="119"/>
      <c r="AT166" s="119"/>
      <c r="AU166" s="119"/>
    </row>
    <row r="167" spans="19:47" ht="14" x14ac:dyDescent="0.15">
      <c r="S167" s="119"/>
      <c r="T167" s="119"/>
      <c r="U167" s="119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19"/>
      <c r="AL167" s="119"/>
      <c r="AM167" s="119"/>
      <c r="AN167" s="119"/>
      <c r="AO167" s="119"/>
      <c r="AP167" s="119"/>
      <c r="AQ167" s="119"/>
      <c r="AR167" s="119"/>
      <c r="AS167" s="119"/>
      <c r="AT167" s="119"/>
      <c r="AU167" s="119"/>
    </row>
    <row r="168" spans="19:47" ht="14" x14ac:dyDescent="0.15">
      <c r="S168" s="119"/>
      <c r="T168" s="119"/>
      <c r="U168" s="119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19"/>
      <c r="AL168" s="119"/>
      <c r="AM168" s="119"/>
      <c r="AN168" s="119"/>
      <c r="AO168" s="119"/>
      <c r="AP168" s="119"/>
      <c r="AQ168" s="119"/>
      <c r="AR168" s="119"/>
      <c r="AS168" s="119"/>
      <c r="AT168" s="119"/>
      <c r="AU168" s="119"/>
    </row>
    <row r="169" spans="19:47" ht="14" x14ac:dyDescent="0.15">
      <c r="S169" s="119"/>
      <c r="T169" s="119"/>
      <c r="U169" s="119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19"/>
      <c r="AL169" s="119"/>
      <c r="AM169" s="119"/>
      <c r="AN169" s="119"/>
      <c r="AO169" s="119"/>
      <c r="AP169" s="119"/>
      <c r="AQ169" s="119"/>
      <c r="AR169" s="119"/>
      <c r="AS169" s="119"/>
      <c r="AT169" s="119"/>
      <c r="AU169" s="119"/>
    </row>
    <row r="170" spans="19:47" ht="14" x14ac:dyDescent="0.15">
      <c r="S170" s="119"/>
      <c r="T170" s="119"/>
      <c r="U170" s="119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19"/>
      <c r="AL170" s="119"/>
      <c r="AM170" s="119"/>
      <c r="AN170" s="119"/>
      <c r="AO170" s="119"/>
      <c r="AP170" s="119"/>
      <c r="AQ170" s="119"/>
      <c r="AR170" s="119"/>
      <c r="AS170" s="119"/>
      <c r="AT170" s="119"/>
      <c r="AU170" s="119"/>
    </row>
    <row r="171" spans="19:47" ht="14" x14ac:dyDescent="0.15">
      <c r="S171" s="119"/>
      <c r="T171" s="119"/>
      <c r="U171" s="119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19"/>
      <c r="AL171" s="119"/>
      <c r="AM171" s="119"/>
      <c r="AN171" s="119"/>
      <c r="AO171" s="119"/>
      <c r="AP171" s="119"/>
      <c r="AQ171" s="119"/>
      <c r="AR171" s="119"/>
      <c r="AS171" s="119"/>
      <c r="AT171" s="119"/>
      <c r="AU171" s="119"/>
    </row>
    <row r="172" spans="19:47" ht="14" x14ac:dyDescent="0.15">
      <c r="S172" s="119"/>
      <c r="T172" s="119"/>
      <c r="U172" s="119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19"/>
      <c r="AL172" s="119"/>
      <c r="AM172" s="119"/>
      <c r="AN172" s="119"/>
      <c r="AO172" s="119"/>
      <c r="AP172" s="119"/>
      <c r="AQ172" s="119"/>
      <c r="AR172" s="119"/>
      <c r="AS172" s="119"/>
      <c r="AT172" s="119"/>
      <c r="AU172" s="119"/>
    </row>
    <row r="173" spans="19:47" ht="14" x14ac:dyDescent="0.15">
      <c r="S173" s="119"/>
      <c r="T173" s="119"/>
      <c r="U173" s="119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19"/>
      <c r="AL173" s="119"/>
      <c r="AM173" s="119"/>
      <c r="AN173" s="119"/>
      <c r="AO173" s="119"/>
      <c r="AP173" s="119"/>
      <c r="AQ173" s="119"/>
      <c r="AR173" s="119"/>
      <c r="AS173" s="119"/>
      <c r="AT173" s="119"/>
      <c r="AU173" s="119"/>
    </row>
    <row r="174" spans="19:47" ht="14" x14ac:dyDescent="0.15">
      <c r="S174" s="119"/>
      <c r="T174" s="119"/>
      <c r="U174" s="119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  <c r="AU174" s="119"/>
    </row>
    <row r="175" spans="19:47" ht="14" x14ac:dyDescent="0.15">
      <c r="S175" s="119"/>
      <c r="T175" s="119"/>
      <c r="U175" s="119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  <c r="AU175" s="119"/>
    </row>
    <row r="176" spans="19:47" ht="14" x14ac:dyDescent="0.15">
      <c r="S176" s="119"/>
      <c r="T176" s="119"/>
      <c r="U176" s="119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19"/>
      <c r="AL176" s="119"/>
      <c r="AM176" s="119"/>
      <c r="AN176" s="119"/>
      <c r="AO176" s="119"/>
      <c r="AP176" s="119"/>
      <c r="AQ176" s="119"/>
      <c r="AR176" s="119"/>
      <c r="AS176" s="119"/>
      <c r="AT176" s="119"/>
      <c r="AU176" s="119"/>
    </row>
    <row r="177" spans="19:47" ht="14" x14ac:dyDescent="0.15">
      <c r="S177" s="119"/>
      <c r="T177" s="119"/>
      <c r="U177" s="119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19"/>
      <c r="AL177" s="119"/>
      <c r="AM177" s="119"/>
      <c r="AN177" s="119"/>
      <c r="AO177" s="119"/>
      <c r="AP177" s="119"/>
      <c r="AQ177" s="119"/>
      <c r="AR177" s="119"/>
      <c r="AS177" s="119"/>
      <c r="AT177" s="119"/>
      <c r="AU177" s="119"/>
    </row>
    <row r="178" spans="19:47" ht="14" x14ac:dyDescent="0.15">
      <c r="S178" s="119"/>
      <c r="T178" s="119"/>
      <c r="U178" s="119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19"/>
      <c r="AL178" s="119"/>
      <c r="AM178" s="119"/>
      <c r="AN178" s="119"/>
      <c r="AO178" s="119"/>
      <c r="AP178" s="119"/>
      <c r="AQ178" s="119"/>
      <c r="AR178" s="119"/>
      <c r="AS178" s="119"/>
      <c r="AT178" s="119"/>
      <c r="AU178" s="119"/>
    </row>
    <row r="179" spans="19:47" ht="14" x14ac:dyDescent="0.15">
      <c r="S179" s="119"/>
      <c r="T179" s="119"/>
      <c r="U179" s="119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19"/>
      <c r="AL179" s="119"/>
      <c r="AM179" s="119"/>
      <c r="AN179" s="119"/>
      <c r="AO179" s="119"/>
      <c r="AP179" s="119"/>
      <c r="AQ179" s="119"/>
      <c r="AR179" s="119"/>
      <c r="AS179" s="119"/>
      <c r="AT179" s="119"/>
      <c r="AU179" s="119"/>
    </row>
    <row r="180" spans="19:47" ht="14" x14ac:dyDescent="0.15">
      <c r="S180" s="119"/>
      <c r="T180" s="119"/>
      <c r="U180" s="119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19"/>
      <c r="AL180" s="119"/>
      <c r="AM180" s="119"/>
      <c r="AN180" s="119"/>
      <c r="AO180" s="119"/>
      <c r="AP180" s="119"/>
      <c r="AQ180" s="119"/>
      <c r="AR180" s="119"/>
      <c r="AS180" s="119"/>
      <c r="AT180" s="119"/>
      <c r="AU180" s="119"/>
    </row>
    <row r="181" spans="19:47" ht="14" x14ac:dyDescent="0.15">
      <c r="S181" s="119"/>
      <c r="T181" s="119"/>
      <c r="U181" s="119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19"/>
      <c r="AL181" s="119"/>
      <c r="AM181" s="119"/>
      <c r="AN181" s="119"/>
      <c r="AO181" s="119"/>
      <c r="AP181" s="119"/>
      <c r="AQ181" s="119"/>
      <c r="AR181" s="119"/>
      <c r="AS181" s="119"/>
      <c r="AT181" s="119"/>
      <c r="AU181" s="119"/>
    </row>
    <row r="182" spans="19:47" ht="14" x14ac:dyDescent="0.15">
      <c r="S182" s="119"/>
      <c r="T182" s="119"/>
      <c r="U182" s="119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19"/>
      <c r="AL182" s="119"/>
      <c r="AM182" s="119"/>
      <c r="AN182" s="119"/>
      <c r="AO182" s="119"/>
      <c r="AP182" s="119"/>
      <c r="AQ182" s="119"/>
      <c r="AR182" s="119"/>
      <c r="AS182" s="119"/>
      <c r="AT182" s="119"/>
      <c r="AU182" s="119"/>
    </row>
    <row r="183" spans="19:47" ht="14" x14ac:dyDescent="0.15">
      <c r="S183" s="119"/>
      <c r="T183" s="119"/>
      <c r="U183" s="119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19"/>
      <c r="AL183" s="119"/>
      <c r="AM183" s="119"/>
      <c r="AN183" s="119"/>
      <c r="AO183" s="119"/>
      <c r="AP183" s="119"/>
      <c r="AQ183" s="119"/>
      <c r="AR183" s="119"/>
      <c r="AS183" s="119"/>
      <c r="AT183" s="119"/>
      <c r="AU183" s="119"/>
    </row>
    <row r="184" spans="19:47" ht="14" x14ac:dyDescent="0.15"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  <c r="AL184" s="119"/>
      <c r="AM184" s="119"/>
      <c r="AN184" s="119"/>
      <c r="AO184" s="119"/>
      <c r="AP184" s="119"/>
      <c r="AQ184" s="119"/>
      <c r="AR184" s="119"/>
      <c r="AS184" s="119"/>
      <c r="AT184" s="119"/>
      <c r="AU184" s="119"/>
    </row>
    <row r="185" spans="19:47" ht="14" x14ac:dyDescent="0.15">
      <c r="S185" s="119"/>
      <c r="T185" s="119"/>
      <c r="U185" s="119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19"/>
      <c r="AL185" s="119"/>
      <c r="AM185" s="119"/>
      <c r="AN185" s="119"/>
      <c r="AO185" s="119"/>
      <c r="AP185" s="119"/>
      <c r="AQ185" s="119"/>
      <c r="AR185" s="119"/>
      <c r="AS185" s="119"/>
      <c r="AT185" s="119"/>
      <c r="AU185" s="119"/>
    </row>
    <row r="186" spans="19:47" ht="14" x14ac:dyDescent="0.15">
      <c r="S186" s="119"/>
      <c r="T186" s="119"/>
      <c r="U186" s="119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19"/>
      <c r="AL186" s="119"/>
      <c r="AM186" s="119"/>
      <c r="AN186" s="119"/>
      <c r="AO186" s="119"/>
      <c r="AP186" s="119"/>
      <c r="AQ186" s="119"/>
      <c r="AR186" s="119"/>
      <c r="AS186" s="119"/>
      <c r="AT186" s="119"/>
      <c r="AU186" s="119"/>
    </row>
    <row r="187" spans="19:47" ht="14" x14ac:dyDescent="0.15">
      <c r="S187" s="119"/>
      <c r="T187" s="119"/>
      <c r="U187" s="119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19"/>
      <c r="AL187" s="119"/>
      <c r="AM187" s="119"/>
      <c r="AN187" s="119"/>
      <c r="AO187" s="119"/>
      <c r="AP187" s="119"/>
      <c r="AQ187" s="119"/>
      <c r="AR187" s="119"/>
      <c r="AS187" s="119"/>
      <c r="AT187" s="119"/>
      <c r="AU187" s="119"/>
    </row>
    <row r="188" spans="19:47" ht="14" x14ac:dyDescent="0.15">
      <c r="S188" s="119"/>
      <c r="T188" s="119"/>
      <c r="U188" s="119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19"/>
      <c r="AL188" s="119"/>
      <c r="AM188" s="119"/>
      <c r="AN188" s="119"/>
      <c r="AO188" s="119"/>
      <c r="AP188" s="119"/>
      <c r="AQ188" s="119"/>
      <c r="AR188" s="119"/>
      <c r="AS188" s="119"/>
      <c r="AT188" s="119"/>
      <c r="AU188" s="119"/>
    </row>
    <row r="189" spans="19:47" ht="14" x14ac:dyDescent="0.15">
      <c r="S189" s="119"/>
      <c r="T189" s="119"/>
      <c r="U189" s="119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19"/>
      <c r="AL189" s="119"/>
      <c r="AM189" s="119"/>
      <c r="AN189" s="119"/>
      <c r="AO189" s="119"/>
      <c r="AP189" s="119"/>
      <c r="AQ189" s="119"/>
      <c r="AR189" s="119"/>
      <c r="AS189" s="119"/>
      <c r="AT189" s="119"/>
      <c r="AU189" s="119"/>
    </row>
    <row r="190" spans="19:47" ht="14" x14ac:dyDescent="0.15">
      <c r="S190" s="119"/>
      <c r="T190" s="119"/>
      <c r="U190" s="119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19"/>
      <c r="AL190" s="119"/>
      <c r="AM190" s="119"/>
      <c r="AN190" s="119"/>
      <c r="AO190" s="119"/>
      <c r="AP190" s="119"/>
      <c r="AQ190" s="119"/>
      <c r="AR190" s="119"/>
      <c r="AS190" s="119"/>
      <c r="AT190" s="119"/>
      <c r="AU190" s="119"/>
    </row>
    <row r="191" spans="19:47" ht="14" x14ac:dyDescent="0.15">
      <c r="S191" s="119"/>
      <c r="T191" s="119"/>
      <c r="U191" s="119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19"/>
      <c r="AL191" s="119"/>
      <c r="AM191" s="119"/>
      <c r="AN191" s="119"/>
      <c r="AO191" s="119"/>
      <c r="AP191" s="119"/>
      <c r="AQ191" s="119"/>
      <c r="AR191" s="119"/>
      <c r="AS191" s="119"/>
      <c r="AT191" s="119"/>
      <c r="AU191" s="119"/>
    </row>
    <row r="192" spans="19:47" ht="14" x14ac:dyDescent="0.15">
      <c r="S192" s="119"/>
      <c r="T192" s="119"/>
      <c r="U192" s="119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19"/>
      <c r="AL192" s="119"/>
      <c r="AM192" s="119"/>
      <c r="AN192" s="119"/>
      <c r="AO192" s="119"/>
      <c r="AP192" s="119"/>
      <c r="AQ192" s="119"/>
      <c r="AR192" s="119"/>
      <c r="AS192" s="119"/>
      <c r="AT192" s="119"/>
      <c r="AU192" s="119"/>
    </row>
    <row r="193" spans="19:47" ht="14" x14ac:dyDescent="0.15">
      <c r="S193" s="119"/>
      <c r="T193" s="119"/>
      <c r="U193" s="119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19"/>
      <c r="AL193" s="119"/>
      <c r="AM193" s="119"/>
      <c r="AN193" s="119"/>
      <c r="AO193" s="119"/>
      <c r="AP193" s="119"/>
      <c r="AQ193" s="119"/>
      <c r="AR193" s="119"/>
      <c r="AS193" s="119"/>
      <c r="AT193" s="119"/>
      <c r="AU193" s="119"/>
    </row>
    <row r="194" spans="19:47" ht="14" x14ac:dyDescent="0.15">
      <c r="S194" s="119"/>
      <c r="T194" s="119"/>
      <c r="U194" s="119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19"/>
      <c r="AL194" s="119"/>
      <c r="AM194" s="119"/>
      <c r="AN194" s="119"/>
      <c r="AO194" s="119"/>
      <c r="AP194" s="119"/>
      <c r="AQ194" s="119"/>
      <c r="AR194" s="119"/>
      <c r="AS194" s="119"/>
      <c r="AT194" s="119"/>
      <c r="AU194" s="119"/>
    </row>
    <row r="195" spans="19:47" ht="14" x14ac:dyDescent="0.15">
      <c r="S195" s="119"/>
      <c r="T195" s="119"/>
      <c r="U195" s="119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19"/>
      <c r="AL195" s="119"/>
      <c r="AM195" s="119"/>
      <c r="AN195" s="119"/>
      <c r="AO195" s="119"/>
      <c r="AP195" s="119"/>
      <c r="AQ195" s="119"/>
      <c r="AR195" s="119"/>
      <c r="AS195" s="119"/>
      <c r="AT195" s="119"/>
      <c r="AU195" s="119"/>
    </row>
    <row r="196" spans="19:47" ht="14" x14ac:dyDescent="0.15">
      <c r="S196" s="119"/>
      <c r="T196" s="119"/>
      <c r="U196" s="119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19"/>
      <c r="AL196" s="119"/>
      <c r="AM196" s="119"/>
      <c r="AN196" s="119"/>
      <c r="AO196" s="119"/>
      <c r="AP196" s="119"/>
      <c r="AQ196" s="119"/>
      <c r="AR196" s="119"/>
      <c r="AS196" s="119"/>
      <c r="AT196" s="119"/>
      <c r="AU196" s="119"/>
    </row>
    <row r="197" spans="19:47" ht="14" x14ac:dyDescent="0.15">
      <c r="S197" s="119"/>
      <c r="T197" s="119"/>
      <c r="U197" s="119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19"/>
      <c r="AL197" s="119"/>
      <c r="AM197" s="119"/>
      <c r="AN197" s="119"/>
      <c r="AO197" s="119"/>
      <c r="AP197" s="119"/>
      <c r="AQ197" s="119"/>
      <c r="AR197" s="119"/>
      <c r="AS197" s="119"/>
      <c r="AT197" s="119"/>
      <c r="AU197" s="119"/>
    </row>
    <row r="198" spans="19:47" ht="14" x14ac:dyDescent="0.15">
      <c r="S198" s="119"/>
      <c r="T198" s="119"/>
      <c r="U198" s="119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19"/>
      <c r="AL198" s="119"/>
      <c r="AM198" s="119"/>
      <c r="AN198" s="119"/>
      <c r="AO198" s="119"/>
      <c r="AP198" s="119"/>
      <c r="AQ198" s="119"/>
      <c r="AR198" s="119"/>
      <c r="AS198" s="119"/>
      <c r="AT198" s="119"/>
      <c r="AU198" s="119"/>
    </row>
    <row r="199" spans="19:47" ht="14" x14ac:dyDescent="0.15">
      <c r="S199" s="119"/>
      <c r="T199" s="119"/>
      <c r="U199" s="119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19"/>
      <c r="AL199" s="119"/>
      <c r="AM199" s="119"/>
      <c r="AN199" s="119"/>
      <c r="AO199" s="119"/>
      <c r="AP199" s="119"/>
      <c r="AQ199" s="119"/>
      <c r="AR199" s="119"/>
      <c r="AS199" s="119"/>
      <c r="AT199" s="119"/>
      <c r="AU199" s="119"/>
    </row>
    <row r="200" spans="19:47" ht="14" x14ac:dyDescent="0.15">
      <c r="S200" s="119"/>
      <c r="T200" s="119"/>
      <c r="U200" s="119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19"/>
      <c r="AL200" s="119"/>
      <c r="AM200" s="119"/>
      <c r="AN200" s="119"/>
      <c r="AO200" s="119"/>
      <c r="AP200" s="119"/>
      <c r="AQ200" s="119"/>
      <c r="AR200" s="119"/>
      <c r="AS200" s="119"/>
      <c r="AT200" s="119"/>
      <c r="AU200" s="119"/>
    </row>
    <row r="201" spans="19:47" ht="14" x14ac:dyDescent="0.15">
      <c r="S201" s="119"/>
      <c r="T201" s="119"/>
      <c r="U201" s="119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19"/>
      <c r="AL201" s="119"/>
      <c r="AM201" s="119"/>
      <c r="AN201" s="119"/>
      <c r="AO201" s="119"/>
      <c r="AP201" s="119"/>
      <c r="AQ201" s="119"/>
      <c r="AR201" s="119"/>
      <c r="AS201" s="119"/>
      <c r="AT201" s="119"/>
      <c r="AU201" s="119"/>
    </row>
    <row r="202" spans="19:47" ht="14" x14ac:dyDescent="0.15">
      <c r="S202" s="119"/>
      <c r="T202" s="119"/>
      <c r="U202" s="119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19"/>
      <c r="AL202" s="119"/>
      <c r="AM202" s="119"/>
      <c r="AN202" s="119"/>
      <c r="AO202" s="119"/>
      <c r="AP202" s="119"/>
      <c r="AQ202" s="119"/>
      <c r="AR202" s="119"/>
      <c r="AS202" s="119"/>
      <c r="AT202" s="119"/>
      <c r="AU202" s="119"/>
    </row>
    <row r="203" spans="19:47" ht="14" x14ac:dyDescent="0.15">
      <c r="S203" s="119"/>
      <c r="T203" s="119"/>
      <c r="U203" s="119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19"/>
      <c r="AL203" s="119"/>
      <c r="AM203" s="119"/>
      <c r="AN203" s="119"/>
      <c r="AO203" s="119"/>
      <c r="AP203" s="119"/>
      <c r="AQ203" s="119"/>
      <c r="AR203" s="119"/>
      <c r="AS203" s="119"/>
      <c r="AT203" s="119"/>
      <c r="AU203" s="119"/>
    </row>
    <row r="204" spans="19:47" ht="14" x14ac:dyDescent="0.15">
      <c r="S204" s="119"/>
      <c r="T204" s="119"/>
      <c r="U204" s="119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19"/>
      <c r="AL204" s="119"/>
      <c r="AM204" s="119"/>
      <c r="AN204" s="119"/>
      <c r="AO204" s="119"/>
      <c r="AP204" s="119"/>
      <c r="AQ204" s="119"/>
      <c r="AR204" s="119"/>
      <c r="AS204" s="119"/>
      <c r="AT204" s="119"/>
      <c r="AU204" s="119"/>
    </row>
    <row r="205" spans="19:47" ht="14" x14ac:dyDescent="0.15">
      <c r="S205" s="119"/>
      <c r="T205" s="119"/>
      <c r="U205" s="119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19"/>
      <c r="AL205" s="119"/>
      <c r="AM205" s="119"/>
      <c r="AN205" s="119"/>
      <c r="AO205" s="119"/>
      <c r="AP205" s="119"/>
      <c r="AQ205" s="119"/>
      <c r="AR205" s="119"/>
      <c r="AS205" s="119"/>
      <c r="AT205" s="119"/>
      <c r="AU205" s="119"/>
    </row>
    <row r="206" spans="19:47" ht="14" x14ac:dyDescent="0.15">
      <c r="S206" s="119"/>
      <c r="T206" s="119"/>
      <c r="U206" s="119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19"/>
      <c r="AL206" s="119"/>
      <c r="AM206" s="119"/>
      <c r="AN206" s="119"/>
      <c r="AO206" s="119"/>
      <c r="AP206" s="119"/>
      <c r="AQ206" s="119"/>
      <c r="AR206" s="119"/>
      <c r="AS206" s="119"/>
      <c r="AT206" s="119"/>
      <c r="AU206" s="119"/>
    </row>
    <row r="207" spans="19:47" ht="14" x14ac:dyDescent="0.15">
      <c r="S207" s="119"/>
      <c r="T207" s="119"/>
      <c r="U207" s="119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19"/>
      <c r="AL207" s="119"/>
      <c r="AM207" s="119"/>
      <c r="AN207" s="119"/>
      <c r="AO207" s="119"/>
      <c r="AP207" s="119"/>
      <c r="AQ207" s="119"/>
      <c r="AR207" s="119"/>
      <c r="AS207" s="119"/>
      <c r="AT207" s="119"/>
      <c r="AU207" s="119"/>
    </row>
    <row r="208" spans="19:47" ht="14" x14ac:dyDescent="0.15">
      <c r="S208" s="119"/>
      <c r="T208" s="119"/>
      <c r="U208" s="119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19"/>
      <c r="AL208" s="119"/>
      <c r="AM208" s="119"/>
      <c r="AN208" s="119"/>
      <c r="AO208" s="119"/>
      <c r="AP208" s="119"/>
      <c r="AQ208" s="119"/>
      <c r="AR208" s="119"/>
      <c r="AS208" s="119"/>
      <c r="AT208" s="119"/>
      <c r="AU208" s="119"/>
    </row>
    <row r="209" spans="19:47" ht="14" x14ac:dyDescent="0.15">
      <c r="S209" s="119"/>
      <c r="T209" s="119"/>
      <c r="U209" s="119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19"/>
      <c r="AL209" s="119"/>
      <c r="AM209" s="119"/>
      <c r="AN209" s="119"/>
      <c r="AO209" s="119"/>
      <c r="AP209" s="119"/>
      <c r="AQ209" s="119"/>
      <c r="AR209" s="119"/>
      <c r="AS209" s="119"/>
      <c r="AT209" s="119"/>
      <c r="AU209" s="119"/>
    </row>
    <row r="210" spans="19:47" ht="14" x14ac:dyDescent="0.15">
      <c r="S210" s="119"/>
      <c r="T210" s="119"/>
      <c r="U210" s="119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19"/>
      <c r="AL210" s="119"/>
      <c r="AM210" s="119"/>
      <c r="AN210" s="119"/>
      <c r="AO210" s="119"/>
      <c r="AP210" s="119"/>
      <c r="AQ210" s="119"/>
      <c r="AR210" s="119"/>
      <c r="AS210" s="119"/>
      <c r="AT210" s="119"/>
      <c r="AU210" s="119"/>
    </row>
    <row r="211" spans="19:47" ht="14" x14ac:dyDescent="0.15">
      <c r="S211" s="119"/>
      <c r="T211" s="119"/>
      <c r="U211" s="119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19"/>
      <c r="AL211" s="119"/>
      <c r="AM211" s="119"/>
      <c r="AN211" s="119"/>
      <c r="AO211" s="119"/>
      <c r="AP211" s="119"/>
      <c r="AQ211" s="119"/>
      <c r="AR211" s="119"/>
      <c r="AS211" s="119"/>
      <c r="AT211" s="119"/>
      <c r="AU211" s="119"/>
    </row>
    <row r="212" spans="19:47" ht="14" x14ac:dyDescent="0.15">
      <c r="S212" s="119"/>
      <c r="T212" s="119"/>
      <c r="U212" s="119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19"/>
      <c r="AL212" s="119"/>
      <c r="AM212" s="119"/>
      <c r="AN212" s="119"/>
      <c r="AO212" s="119"/>
      <c r="AP212" s="119"/>
      <c r="AQ212" s="119"/>
      <c r="AR212" s="119"/>
      <c r="AS212" s="119"/>
      <c r="AT212" s="119"/>
      <c r="AU212" s="119"/>
    </row>
    <row r="213" spans="19:47" ht="14" x14ac:dyDescent="0.15">
      <c r="S213" s="119"/>
      <c r="T213" s="119"/>
      <c r="U213" s="119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19"/>
      <c r="AL213" s="119"/>
      <c r="AM213" s="119"/>
      <c r="AN213" s="119"/>
      <c r="AO213" s="119"/>
      <c r="AP213" s="119"/>
      <c r="AQ213" s="119"/>
      <c r="AR213" s="119"/>
      <c r="AS213" s="119"/>
      <c r="AT213" s="119"/>
      <c r="AU213" s="119"/>
    </row>
    <row r="214" spans="19:47" ht="14" x14ac:dyDescent="0.15">
      <c r="S214" s="119"/>
      <c r="T214" s="119"/>
      <c r="U214" s="119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19"/>
      <c r="AL214" s="119"/>
      <c r="AM214" s="119"/>
      <c r="AN214" s="119"/>
      <c r="AO214" s="119"/>
      <c r="AP214" s="119"/>
      <c r="AQ214" s="119"/>
      <c r="AR214" s="119"/>
      <c r="AS214" s="119"/>
      <c r="AT214" s="119"/>
      <c r="AU214" s="119"/>
    </row>
    <row r="215" spans="19:47" ht="14" x14ac:dyDescent="0.15">
      <c r="S215" s="119"/>
      <c r="T215" s="119"/>
      <c r="U215" s="119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19"/>
      <c r="AL215" s="119"/>
      <c r="AM215" s="119"/>
      <c r="AN215" s="119"/>
      <c r="AO215" s="119"/>
      <c r="AP215" s="119"/>
      <c r="AQ215" s="119"/>
      <c r="AR215" s="119"/>
      <c r="AS215" s="119"/>
      <c r="AT215" s="119"/>
      <c r="AU215" s="119"/>
    </row>
    <row r="216" spans="19:47" ht="14" x14ac:dyDescent="0.15">
      <c r="S216" s="119"/>
      <c r="T216" s="119"/>
      <c r="U216" s="119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19"/>
      <c r="AL216" s="119"/>
      <c r="AM216" s="119"/>
      <c r="AN216" s="119"/>
      <c r="AO216" s="119"/>
      <c r="AP216" s="119"/>
      <c r="AQ216" s="119"/>
      <c r="AR216" s="119"/>
      <c r="AS216" s="119"/>
      <c r="AT216" s="119"/>
      <c r="AU216" s="119"/>
    </row>
    <row r="217" spans="19:47" ht="14" x14ac:dyDescent="0.15">
      <c r="S217" s="119"/>
      <c r="T217" s="119"/>
      <c r="U217" s="119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19"/>
      <c r="AL217" s="119"/>
      <c r="AM217" s="119"/>
      <c r="AN217" s="119"/>
      <c r="AO217" s="119"/>
      <c r="AP217" s="119"/>
      <c r="AQ217" s="119"/>
      <c r="AR217" s="119"/>
      <c r="AS217" s="119"/>
      <c r="AT217" s="119"/>
      <c r="AU217" s="119"/>
    </row>
    <row r="218" spans="19:47" ht="14" x14ac:dyDescent="0.15">
      <c r="S218" s="119"/>
      <c r="T218" s="119"/>
      <c r="U218" s="119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19"/>
      <c r="AL218" s="119"/>
      <c r="AM218" s="119"/>
      <c r="AN218" s="119"/>
      <c r="AO218" s="119"/>
      <c r="AP218" s="119"/>
      <c r="AQ218" s="119"/>
      <c r="AR218" s="119"/>
      <c r="AS218" s="119"/>
      <c r="AT218" s="119"/>
      <c r="AU218" s="119"/>
    </row>
    <row r="219" spans="19:47" ht="14" x14ac:dyDescent="0.15">
      <c r="S219" s="119"/>
      <c r="T219" s="119"/>
      <c r="U219" s="119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19"/>
      <c r="AL219" s="119"/>
      <c r="AM219" s="119"/>
      <c r="AN219" s="119"/>
      <c r="AO219" s="119"/>
      <c r="AP219" s="119"/>
      <c r="AQ219" s="119"/>
      <c r="AR219" s="119"/>
      <c r="AS219" s="119"/>
      <c r="AT219" s="119"/>
      <c r="AU219" s="119"/>
    </row>
    <row r="220" spans="19:47" ht="14" x14ac:dyDescent="0.15">
      <c r="S220" s="119"/>
      <c r="T220" s="119"/>
      <c r="U220" s="119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19"/>
      <c r="AL220" s="119"/>
      <c r="AM220" s="119"/>
      <c r="AN220" s="119"/>
      <c r="AO220" s="119"/>
      <c r="AP220" s="119"/>
      <c r="AQ220" s="119"/>
      <c r="AR220" s="119"/>
      <c r="AS220" s="119"/>
      <c r="AT220" s="119"/>
      <c r="AU220" s="119"/>
    </row>
    <row r="221" spans="19:47" ht="14" x14ac:dyDescent="0.15">
      <c r="S221" s="119"/>
      <c r="T221" s="119"/>
      <c r="U221" s="119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19"/>
      <c r="AL221" s="119"/>
      <c r="AM221" s="119"/>
      <c r="AN221" s="119"/>
      <c r="AO221" s="119"/>
      <c r="AP221" s="119"/>
      <c r="AQ221" s="119"/>
      <c r="AR221" s="119"/>
      <c r="AS221" s="119"/>
      <c r="AT221" s="119"/>
      <c r="AU221" s="119"/>
    </row>
    <row r="222" spans="19:47" ht="14" x14ac:dyDescent="0.15">
      <c r="S222" s="119"/>
      <c r="T222" s="119"/>
      <c r="U222" s="119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19"/>
      <c r="AL222" s="119"/>
      <c r="AM222" s="119"/>
      <c r="AN222" s="119"/>
      <c r="AO222" s="119"/>
      <c r="AP222" s="119"/>
      <c r="AQ222" s="119"/>
      <c r="AR222" s="119"/>
      <c r="AS222" s="119"/>
      <c r="AT222" s="119"/>
      <c r="AU222" s="119"/>
    </row>
    <row r="223" spans="19:47" ht="14" x14ac:dyDescent="0.15">
      <c r="S223" s="119"/>
      <c r="T223" s="119"/>
      <c r="U223" s="119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19"/>
      <c r="AL223" s="119"/>
      <c r="AM223" s="119"/>
      <c r="AN223" s="119"/>
      <c r="AO223" s="119"/>
      <c r="AP223" s="119"/>
      <c r="AQ223" s="119"/>
      <c r="AR223" s="119"/>
      <c r="AS223" s="119"/>
      <c r="AT223" s="119"/>
      <c r="AU223" s="119"/>
    </row>
    <row r="224" spans="19:47" ht="14" x14ac:dyDescent="0.15">
      <c r="S224" s="119"/>
      <c r="T224" s="119"/>
      <c r="U224" s="119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19"/>
      <c r="AL224" s="119"/>
      <c r="AM224" s="119"/>
      <c r="AN224" s="119"/>
      <c r="AO224" s="119"/>
      <c r="AP224" s="119"/>
      <c r="AQ224" s="119"/>
      <c r="AR224" s="119"/>
      <c r="AS224" s="119"/>
      <c r="AT224" s="119"/>
      <c r="AU224" s="119"/>
    </row>
    <row r="225" spans="19:47" ht="14" x14ac:dyDescent="0.15">
      <c r="S225" s="119"/>
      <c r="T225" s="119"/>
      <c r="U225" s="119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19"/>
      <c r="AL225" s="119"/>
      <c r="AM225" s="119"/>
      <c r="AN225" s="119"/>
      <c r="AO225" s="119"/>
      <c r="AP225" s="119"/>
      <c r="AQ225" s="119"/>
      <c r="AR225" s="119"/>
      <c r="AS225" s="119"/>
      <c r="AT225" s="119"/>
      <c r="AU225" s="119"/>
    </row>
    <row r="226" spans="19:47" ht="14" x14ac:dyDescent="0.15">
      <c r="S226" s="119"/>
      <c r="T226" s="119"/>
      <c r="U226" s="119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19"/>
      <c r="AL226" s="119"/>
      <c r="AM226" s="119"/>
      <c r="AN226" s="119"/>
      <c r="AO226" s="119"/>
      <c r="AP226" s="119"/>
      <c r="AQ226" s="119"/>
      <c r="AR226" s="119"/>
      <c r="AS226" s="119"/>
      <c r="AT226" s="119"/>
      <c r="AU226" s="119"/>
    </row>
    <row r="227" spans="19:47" ht="14" x14ac:dyDescent="0.15">
      <c r="S227" s="119"/>
      <c r="T227" s="119"/>
      <c r="U227" s="119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19"/>
      <c r="AL227" s="119"/>
      <c r="AM227" s="119"/>
      <c r="AN227" s="119"/>
      <c r="AO227" s="119"/>
      <c r="AP227" s="119"/>
      <c r="AQ227" s="119"/>
      <c r="AR227" s="119"/>
      <c r="AS227" s="119"/>
      <c r="AT227" s="119"/>
      <c r="AU227" s="119"/>
    </row>
    <row r="228" spans="19:47" ht="14" x14ac:dyDescent="0.15">
      <c r="S228" s="119"/>
      <c r="T228" s="119"/>
      <c r="U228" s="119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19"/>
      <c r="AL228" s="119"/>
      <c r="AM228" s="119"/>
      <c r="AN228" s="119"/>
      <c r="AO228" s="119"/>
      <c r="AP228" s="119"/>
      <c r="AQ228" s="119"/>
      <c r="AR228" s="119"/>
      <c r="AS228" s="119"/>
      <c r="AT228" s="119"/>
      <c r="AU228" s="119"/>
    </row>
    <row r="229" spans="19:47" ht="14" x14ac:dyDescent="0.15">
      <c r="S229" s="119"/>
      <c r="T229" s="119"/>
      <c r="U229" s="119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19"/>
      <c r="AL229" s="119"/>
      <c r="AM229" s="119"/>
      <c r="AN229" s="119"/>
      <c r="AO229" s="119"/>
      <c r="AP229" s="119"/>
      <c r="AQ229" s="119"/>
      <c r="AR229" s="119"/>
      <c r="AS229" s="119"/>
      <c r="AT229" s="119"/>
      <c r="AU229" s="119"/>
    </row>
    <row r="230" spans="19:47" ht="14" x14ac:dyDescent="0.15">
      <c r="S230" s="119"/>
      <c r="T230" s="119"/>
      <c r="U230" s="119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19"/>
      <c r="AL230" s="119"/>
      <c r="AM230" s="119"/>
      <c r="AN230" s="119"/>
      <c r="AO230" s="119"/>
      <c r="AP230" s="119"/>
      <c r="AQ230" s="119"/>
      <c r="AR230" s="119"/>
      <c r="AS230" s="119"/>
      <c r="AT230" s="119"/>
      <c r="AU230" s="119"/>
    </row>
    <row r="231" spans="19:47" ht="14" x14ac:dyDescent="0.15">
      <c r="S231" s="119"/>
      <c r="T231" s="119"/>
      <c r="U231" s="119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19"/>
      <c r="AL231" s="119"/>
      <c r="AM231" s="119"/>
      <c r="AN231" s="119"/>
      <c r="AO231" s="119"/>
      <c r="AP231" s="119"/>
      <c r="AQ231" s="119"/>
      <c r="AR231" s="119"/>
      <c r="AS231" s="119"/>
      <c r="AT231" s="119"/>
      <c r="AU231" s="119"/>
    </row>
    <row r="232" spans="19:47" ht="14" x14ac:dyDescent="0.15">
      <c r="S232" s="119"/>
      <c r="T232" s="119"/>
      <c r="U232" s="119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19"/>
      <c r="AL232" s="119"/>
      <c r="AM232" s="119"/>
      <c r="AN232" s="119"/>
      <c r="AO232" s="119"/>
      <c r="AP232" s="119"/>
      <c r="AQ232" s="119"/>
      <c r="AR232" s="119"/>
      <c r="AS232" s="119"/>
      <c r="AT232" s="119"/>
      <c r="AU232" s="119"/>
    </row>
    <row r="233" spans="19:47" ht="14" x14ac:dyDescent="0.15">
      <c r="S233" s="119"/>
      <c r="T233" s="119"/>
      <c r="U233" s="119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19"/>
      <c r="AL233" s="119"/>
      <c r="AM233" s="119"/>
      <c r="AN233" s="119"/>
      <c r="AO233" s="119"/>
      <c r="AP233" s="119"/>
      <c r="AQ233" s="119"/>
      <c r="AR233" s="119"/>
      <c r="AS233" s="119"/>
      <c r="AT233" s="119"/>
      <c r="AU233" s="119"/>
    </row>
    <row r="234" spans="19:47" ht="14" x14ac:dyDescent="0.15">
      <c r="S234" s="119"/>
      <c r="T234" s="119"/>
      <c r="U234" s="119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19"/>
      <c r="AL234" s="119"/>
      <c r="AM234" s="119"/>
      <c r="AN234" s="119"/>
      <c r="AO234" s="119"/>
      <c r="AP234" s="119"/>
      <c r="AQ234" s="119"/>
      <c r="AR234" s="119"/>
      <c r="AS234" s="119"/>
      <c r="AT234" s="119"/>
      <c r="AU234" s="119"/>
    </row>
    <row r="235" spans="19:47" ht="14" x14ac:dyDescent="0.15">
      <c r="S235" s="119"/>
      <c r="T235" s="119"/>
      <c r="U235" s="119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19"/>
      <c r="AL235" s="119"/>
      <c r="AM235" s="119"/>
      <c r="AN235" s="119"/>
      <c r="AO235" s="119"/>
      <c r="AP235" s="119"/>
      <c r="AQ235" s="119"/>
      <c r="AR235" s="119"/>
      <c r="AS235" s="119"/>
      <c r="AT235" s="119"/>
      <c r="AU235" s="119"/>
    </row>
    <row r="236" spans="19:47" ht="14" x14ac:dyDescent="0.15">
      <c r="S236" s="119"/>
      <c r="T236" s="119"/>
      <c r="U236" s="119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19"/>
      <c r="AL236" s="119"/>
      <c r="AM236" s="119"/>
      <c r="AN236" s="119"/>
      <c r="AO236" s="119"/>
      <c r="AP236" s="119"/>
      <c r="AQ236" s="119"/>
      <c r="AR236" s="119"/>
      <c r="AS236" s="119"/>
      <c r="AT236" s="119"/>
      <c r="AU236" s="119"/>
    </row>
    <row r="237" spans="19:47" ht="14" x14ac:dyDescent="0.15">
      <c r="S237" s="119"/>
      <c r="T237" s="119"/>
      <c r="U237" s="119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19"/>
      <c r="AL237" s="119"/>
      <c r="AM237" s="119"/>
      <c r="AN237" s="119"/>
      <c r="AO237" s="119"/>
      <c r="AP237" s="119"/>
      <c r="AQ237" s="119"/>
      <c r="AR237" s="119"/>
      <c r="AS237" s="119"/>
      <c r="AT237" s="119"/>
      <c r="AU237" s="119"/>
    </row>
    <row r="238" spans="19:47" ht="14" x14ac:dyDescent="0.15">
      <c r="S238" s="119"/>
      <c r="T238" s="119"/>
      <c r="U238" s="119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19"/>
      <c r="AL238" s="119"/>
      <c r="AM238" s="119"/>
      <c r="AN238" s="119"/>
      <c r="AO238" s="119"/>
      <c r="AP238" s="119"/>
      <c r="AQ238" s="119"/>
      <c r="AR238" s="119"/>
      <c r="AS238" s="119"/>
      <c r="AT238" s="119"/>
      <c r="AU238" s="119"/>
    </row>
    <row r="239" spans="19:47" ht="14" x14ac:dyDescent="0.15">
      <c r="S239" s="119"/>
      <c r="T239" s="119"/>
      <c r="U239" s="119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19"/>
      <c r="AL239" s="119"/>
      <c r="AM239" s="119"/>
      <c r="AN239" s="119"/>
      <c r="AO239" s="119"/>
      <c r="AP239" s="119"/>
      <c r="AQ239" s="119"/>
      <c r="AR239" s="119"/>
      <c r="AS239" s="119"/>
      <c r="AT239" s="119"/>
      <c r="AU239" s="119"/>
    </row>
    <row r="240" spans="19:47" ht="14" x14ac:dyDescent="0.15">
      <c r="S240" s="119"/>
      <c r="T240" s="119"/>
      <c r="U240" s="119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19"/>
      <c r="AL240" s="119"/>
      <c r="AM240" s="119"/>
      <c r="AN240" s="119"/>
      <c r="AO240" s="119"/>
      <c r="AP240" s="119"/>
      <c r="AQ240" s="119"/>
      <c r="AR240" s="119"/>
      <c r="AS240" s="119"/>
      <c r="AT240" s="119"/>
      <c r="AU240" s="119"/>
    </row>
    <row r="241" spans="19:47" ht="14" x14ac:dyDescent="0.15">
      <c r="S241" s="119"/>
      <c r="T241" s="119"/>
      <c r="U241" s="119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19"/>
      <c r="AL241" s="119"/>
      <c r="AM241" s="119"/>
      <c r="AN241" s="119"/>
      <c r="AO241" s="119"/>
      <c r="AP241" s="119"/>
      <c r="AQ241" s="119"/>
      <c r="AR241" s="119"/>
      <c r="AS241" s="119"/>
      <c r="AT241" s="119"/>
      <c r="AU241" s="119"/>
    </row>
    <row r="242" spans="19:47" ht="14" x14ac:dyDescent="0.15">
      <c r="S242" s="119"/>
      <c r="T242" s="119"/>
      <c r="U242" s="119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19"/>
      <c r="AL242" s="119"/>
      <c r="AM242" s="119"/>
      <c r="AN242" s="119"/>
      <c r="AO242" s="119"/>
      <c r="AP242" s="119"/>
      <c r="AQ242" s="119"/>
      <c r="AR242" s="119"/>
      <c r="AS242" s="119"/>
      <c r="AT242" s="119"/>
      <c r="AU242" s="119"/>
    </row>
    <row r="243" spans="19:47" ht="14" x14ac:dyDescent="0.15">
      <c r="S243" s="119"/>
      <c r="T243" s="119"/>
      <c r="U243" s="119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19"/>
      <c r="AL243" s="119"/>
      <c r="AM243" s="119"/>
      <c r="AN243" s="119"/>
      <c r="AO243" s="119"/>
      <c r="AP243" s="119"/>
      <c r="AQ243" s="119"/>
      <c r="AR243" s="119"/>
      <c r="AS243" s="119"/>
      <c r="AT243" s="119"/>
      <c r="AU243" s="119"/>
    </row>
    <row r="244" spans="19:47" ht="14" x14ac:dyDescent="0.15">
      <c r="S244" s="119"/>
      <c r="T244" s="119"/>
      <c r="U244" s="119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19"/>
      <c r="AL244" s="119"/>
      <c r="AM244" s="119"/>
      <c r="AN244" s="119"/>
      <c r="AO244" s="119"/>
      <c r="AP244" s="119"/>
      <c r="AQ244" s="119"/>
      <c r="AR244" s="119"/>
      <c r="AS244" s="119"/>
      <c r="AT244" s="119"/>
      <c r="AU244" s="119"/>
    </row>
    <row r="245" spans="19:47" ht="14" x14ac:dyDescent="0.15">
      <c r="S245" s="119"/>
      <c r="T245" s="119"/>
      <c r="U245" s="119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19"/>
      <c r="AL245" s="119"/>
      <c r="AM245" s="119"/>
      <c r="AN245" s="119"/>
      <c r="AO245" s="119"/>
      <c r="AP245" s="119"/>
      <c r="AQ245" s="119"/>
      <c r="AR245" s="119"/>
      <c r="AS245" s="119"/>
      <c r="AT245" s="119"/>
      <c r="AU245" s="119"/>
    </row>
    <row r="246" spans="19:47" ht="14" x14ac:dyDescent="0.15">
      <c r="S246" s="119"/>
      <c r="T246" s="119"/>
      <c r="U246" s="119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19"/>
      <c r="AL246" s="119"/>
      <c r="AM246" s="119"/>
      <c r="AN246" s="119"/>
      <c r="AO246" s="119"/>
      <c r="AP246" s="119"/>
      <c r="AQ246" s="119"/>
      <c r="AR246" s="119"/>
      <c r="AS246" s="119"/>
      <c r="AT246" s="119"/>
      <c r="AU246" s="119"/>
    </row>
    <row r="247" spans="19:47" ht="14" x14ac:dyDescent="0.15">
      <c r="S247" s="119"/>
      <c r="T247" s="119"/>
      <c r="U247" s="119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19"/>
      <c r="AL247" s="119"/>
      <c r="AM247" s="119"/>
      <c r="AN247" s="119"/>
      <c r="AO247" s="119"/>
      <c r="AP247" s="119"/>
      <c r="AQ247" s="119"/>
      <c r="AR247" s="119"/>
      <c r="AS247" s="119"/>
      <c r="AT247" s="119"/>
      <c r="AU247" s="119"/>
    </row>
    <row r="248" spans="19:47" ht="14" x14ac:dyDescent="0.15">
      <c r="S248" s="119"/>
      <c r="T248" s="119"/>
      <c r="U248" s="119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19"/>
      <c r="AL248" s="119"/>
      <c r="AM248" s="119"/>
      <c r="AN248" s="119"/>
      <c r="AO248" s="119"/>
      <c r="AP248" s="119"/>
      <c r="AQ248" s="119"/>
      <c r="AR248" s="119"/>
      <c r="AS248" s="119"/>
      <c r="AT248" s="119"/>
      <c r="AU248" s="119"/>
    </row>
    <row r="249" spans="19:47" ht="14" x14ac:dyDescent="0.15">
      <c r="S249" s="119"/>
      <c r="T249" s="119"/>
      <c r="U249" s="119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19"/>
      <c r="AL249" s="119"/>
      <c r="AM249" s="119"/>
      <c r="AN249" s="119"/>
      <c r="AO249" s="119"/>
      <c r="AP249" s="119"/>
      <c r="AQ249" s="119"/>
      <c r="AR249" s="119"/>
      <c r="AS249" s="119"/>
      <c r="AT249" s="119"/>
      <c r="AU249" s="119"/>
    </row>
    <row r="250" spans="19:47" ht="14" x14ac:dyDescent="0.15">
      <c r="S250" s="119"/>
      <c r="T250" s="119"/>
      <c r="U250" s="119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19"/>
      <c r="AL250" s="119"/>
      <c r="AM250" s="119"/>
      <c r="AN250" s="119"/>
      <c r="AO250" s="119"/>
      <c r="AP250" s="119"/>
      <c r="AQ250" s="119"/>
      <c r="AR250" s="119"/>
      <c r="AS250" s="119"/>
      <c r="AT250" s="119"/>
      <c r="AU250" s="119"/>
    </row>
    <row r="251" spans="19:47" ht="14" x14ac:dyDescent="0.15">
      <c r="S251" s="119"/>
      <c r="T251" s="119"/>
      <c r="U251" s="119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19"/>
      <c r="AL251" s="119"/>
      <c r="AM251" s="119"/>
      <c r="AN251" s="119"/>
      <c r="AO251" s="119"/>
      <c r="AP251" s="119"/>
      <c r="AQ251" s="119"/>
      <c r="AR251" s="119"/>
      <c r="AS251" s="119"/>
      <c r="AT251" s="119"/>
      <c r="AU251" s="119"/>
    </row>
    <row r="252" spans="19:47" ht="14" x14ac:dyDescent="0.15">
      <c r="S252" s="119"/>
      <c r="T252" s="119"/>
      <c r="U252" s="119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19"/>
      <c r="AL252" s="119"/>
      <c r="AM252" s="119"/>
      <c r="AN252" s="119"/>
      <c r="AO252" s="119"/>
      <c r="AP252" s="119"/>
      <c r="AQ252" s="119"/>
      <c r="AR252" s="119"/>
      <c r="AS252" s="119"/>
      <c r="AT252" s="119"/>
      <c r="AU252" s="119"/>
    </row>
    <row r="253" spans="19:47" ht="14" x14ac:dyDescent="0.15">
      <c r="S253" s="119"/>
      <c r="T253" s="119"/>
      <c r="U253" s="119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19"/>
      <c r="AL253" s="119"/>
      <c r="AM253" s="119"/>
      <c r="AN253" s="119"/>
      <c r="AO253" s="119"/>
      <c r="AP253" s="119"/>
      <c r="AQ253" s="119"/>
      <c r="AR253" s="119"/>
      <c r="AS253" s="119"/>
      <c r="AT253" s="119"/>
      <c r="AU253" s="119"/>
    </row>
    <row r="254" spans="19:47" ht="14" x14ac:dyDescent="0.15">
      <c r="S254" s="119"/>
      <c r="T254" s="119"/>
      <c r="U254" s="119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19"/>
      <c r="AL254" s="119"/>
      <c r="AM254" s="119"/>
      <c r="AN254" s="119"/>
      <c r="AO254" s="119"/>
      <c r="AP254" s="119"/>
      <c r="AQ254" s="119"/>
      <c r="AR254" s="119"/>
      <c r="AS254" s="119"/>
      <c r="AT254" s="119"/>
      <c r="AU254" s="119"/>
    </row>
    <row r="255" spans="19:47" ht="14" x14ac:dyDescent="0.15">
      <c r="S255" s="119"/>
      <c r="T255" s="119"/>
      <c r="U255" s="119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19"/>
      <c r="AL255" s="119"/>
      <c r="AM255" s="119"/>
      <c r="AN255" s="119"/>
      <c r="AO255" s="119"/>
      <c r="AP255" s="119"/>
      <c r="AQ255" s="119"/>
      <c r="AR255" s="119"/>
      <c r="AS255" s="119"/>
      <c r="AT255" s="119"/>
      <c r="AU255" s="119"/>
    </row>
    <row r="256" spans="19:47" ht="14" x14ac:dyDescent="0.15">
      <c r="S256" s="119"/>
      <c r="T256" s="119"/>
      <c r="U256" s="119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19"/>
      <c r="AL256" s="119"/>
      <c r="AM256" s="119"/>
      <c r="AN256" s="119"/>
      <c r="AO256" s="119"/>
      <c r="AP256" s="119"/>
      <c r="AQ256" s="119"/>
      <c r="AR256" s="119"/>
      <c r="AS256" s="119"/>
      <c r="AT256" s="119"/>
      <c r="AU256" s="119"/>
    </row>
    <row r="257" spans="19:47" ht="14" x14ac:dyDescent="0.15">
      <c r="S257" s="119"/>
      <c r="T257" s="119"/>
      <c r="U257" s="119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19"/>
      <c r="AL257" s="119"/>
      <c r="AM257" s="119"/>
      <c r="AN257" s="119"/>
      <c r="AO257" s="119"/>
      <c r="AP257" s="119"/>
      <c r="AQ257" s="119"/>
      <c r="AR257" s="119"/>
      <c r="AS257" s="119"/>
      <c r="AT257" s="119"/>
      <c r="AU257" s="119"/>
    </row>
    <row r="258" spans="19:47" ht="14" x14ac:dyDescent="0.15">
      <c r="S258" s="119"/>
      <c r="T258" s="119"/>
      <c r="U258" s="119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19"/>
      <c r="AL258" s="119"/>
      <c r="AM258" s="119"/>
      <c r="AN258" s="119"/>
      <c r="AO258" s="119"/>
      <c r="AP258" s="119"/>
      <c r="AQ258" s="119"/>
      <c r="AR258" s="119"/>
      <c r="AS258" s="119"/>
      <c r="AT258" s="119"/>
      <c r="AU258" s="119"/>
    </row>
    <row r="259" spans="19:47" ht="14" x14ac:dyDescent="0.15">
      <c r="S259" s="119"/>
      <c r="T259" s="119"/>
      <c r="U259" s="119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19"/>
      <c r="AL259" s="119"/>
      <c r="AM259" s="119"/>
      <c r="AN259" s="119"/>
      <c r="AO259" s="119"/>
      <c r="AP259" s="119"/>
      <c r="AQ259" s="119"/>
      <c r="AR259" s="119"/>
      <c r="AS259" s="119"/>
      <c r="AT259" s="119"/>
      <c r="AU259" s="119"/>
    </row>
    <row r="260" spans="19:47" ht="14" x14ac:dyDescent="0.15">
      <c r="S260" s="119"/>
      <c r="T260" s="119"/>
      <c r="U260" s="119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19"/>
      <c r="AL260" s="119"/>
      <c r="AM260" s="119"/>
      <c r="AN260" s="119"/>
      <c r="AO260" s="119"/>
      <c r="AP260" s="119"/>
      <c r="AQ260" s="119"/>
      <c r="AR260" s="119"/>
      <c r="AS260" s="119"/>
      <c r="AT260" s="119"/>
      <c r="AU260" s="119"/>
    </row>
    <row r="261" spans="19:47" ht="14" x14ac:dyDescent="0.15">
      <c r="S261" s="119"/>
      <c r="T261" s="119"/>
      <c r="U261" s="119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19"/>
      <c r="AL261" s="119"/>
      <c r="AM261" s="119"/>
      <c r="AN261" s="119"/>
      <c r="AO261" s="119"/>
      <c r="AP261" s="119"/>
      <c r="AQ261" s="119"/>
      <c r="AR261" s="119"/>
      <c r="AS261" s="119"/>
      <c r="AT261" s="119"/>
      <c r="AU261" s="119"/>
    </row>
    <row r="262" spans="19:47" ht="14" x14ac:dyDescent="0.15">
      <c r="S262" s="119"/>
      <c r="T262" s="119"/>
      <c r="U262" s="119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19"/>
      <c r="AL262" s="119"/>
      <c r="AM262" s="119"/>
      <c r="AN262" s="119"/>
      <c r="AO262" s="119"/>
      <c r="AP262" s="119"/>
      <c r="AQ262" s="119"/>
      <c r="AR262" s="119"/>
      <c r="AS262" s="119"/>
      <c r="AT262" s="119"/>
      <c r="AU262" s="119"/>
    </row>
    <row r="263" spans="19:47" ht="14" x14ac:dyDescent="0.15">
      <c r="S263" s="119"/>
      <c r="T263" s="119"/>
      <c r="U263" s="119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19"/>
      <c r="AL263" s="119"/>
      <c r="AM263" s="119"/>
      <c r="AN263" s="119"/>
      <c r="AO263" s="119"/>
      <c r="AP263" s="119"/>
      <c r="AQ263" s="119"/>
      <c r="AR263" s="119"/>
      <c r="AS263" s="119"/>
      <c r="AT263" s="119"/>
      <c r="AU263" s="119"/>
    </row>
    <row r="264" spans="19:47" ht="14" x14ac:dyDescent="0.15">
      <c r="S264" s="119"/>
      <c r="T264" s="119"/>
      <c r="U264" s="119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19"/>
      <c r="AL264" s="119"/>
      <c r="AM264" s="119"/>
      <c r="AN264" s="119"/>
      <c r="AO264" s="119"/>
      <c r="AP264" s="119"/>
      <c r="AQ264" s="119"/>
      <c r="AR264" s="119"/>
      <c r="AS264" s="119"/>
      <c r="AT264" s="119"/>
      <c r="AU264" s="119"/>
    </row>
    <row r="265" spans="19:47" ht="14" x14ac:dyDescent="0.15">
      <c r="S265" s="119"/>
      <c r="T265" s="119"/>
      <c r="U265" s="119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19"/>
      <c r="AL265" s="119"/>
      <c r="AM265" s="119"/>
      <c r="AN265" s="119"/>
      <c r="AO265" s="119"/>
      <c r="AP265" s="119"/>
      <c r="AQ265" s="119"/>
      <c r="AR265" s="119"/>
      <c r="AS265" s="119"/>
      <c r="AT265" s="119"/>
      <c r="AU265" s="119"/>
    </row>
    <row r="266" spans="19:47" ht="14" x14ac:dyDescent="0.15">
      <c r="S266" s="119"/>
      <c r="T266" s="119"/>
      <c r="U266" s="119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19"/>
      <c r="AL266" s="119"/>
      <c r="AM266" s="119"/>
      <c r="AN266" s="119"/>
      <c r="AO266" s="119"/>
      <c r="AP266" s="119"/>
      <c r="AQ266" s="119"/>
      <c r="AR266" s="119"/>
      <c r="AS266" s="119"/>
      <c r="AT266" s="119"/>
      <c r="AU266" s="119"/>
    </row>
    <row r="267" spans="19:47" ht="14" x14ac:dyDescent="0.15">
      <c r="S267" s="119"/>
      <c r="T267" s="119"/>
      <c r="U267" s="119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19"/>
      <c r="AL267" s="119"/>
      <c r="AM267" s="119"/>
      <c r="AN267" s="119"/>
      <c r="AO267" s="119"/>
      <c r="AP267" s="119"/>
      <c r="AQ267" s="119"/>
      <c r="AR267" s="119"/>
      <c r="AS267" s="119"/>
      <c r="AT267" s="119"/>
      <c r="AU267" s="119"/>
    </row>
    <row r="268" spans="19:47" ht="14" x14ac:dyDescent="0.15">
      <c r="S268" s="119"/>
      <c r="T268" s="119"/>
      <c r="U268" s="119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19"/>
      <c r="AL268" s="119"/>
      <c r="AM268" s="119"/>
      <c r="AN268" s="119"/>
      <c r="AO268" s="119"/>
      <c r="AP268" s="119"/>
      <c r="AQ268" s="119"/>
      <c r="AR268" s="119"/>
      <c r="AS268" s="119"/>
      <c r="AT268" s="119"/>
      <c r="AU268" s="119"/>
    </row>
    <row r="269" spans="19:47" ht="14" x14ac:dyDescent="0.15">
      <c r="S269" s="119"/>
      <c r="T269" s="119"/>
      <c r="U269" s="119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19"/>
      <c r="AL269" s="119"/>
      <c r="AM269" s="119"/>
      <c r="AN269" s="119"/>
      <c r="AO269" s="119"/>
      <c r="AP269" s="119"/>
      <c r="AQ269" s="119"/>
      <c r="AR269" s="119"/>
      <c r="AS269" s="119"/>
      <c r="AT269" s="119"/>
      <c r="AU269" s="119"/>
    </row>
    <row r="270" spans="19:47" ht="14" x14ac:dyDescent="0.15">
      <c r="S270" s="119"/>
      <c r="T270" s="119"/>
      <c r="U270" s="119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19"/>
      <c r="AL270" s="119"/>
      <c r="AM270" s="119"/>
      <c r="AN270" s="119"/>
      <c r="AO270" s="119"/>
      <c r="AP270" s="119"/>
      <c r="AQ270" s="119"/>
      <c r="AR270" s="119"/>
      <c r="AS270" s="119"/>
      <c r="AT270" s="119"/>
      <c r="AU270" s="119"/>
    </row>
    <row r="271" spans="19:47" ht="14" x14ac:dyDescent="0.15">
      <c r="S271" s="119"/>
      <c r="T271" s="119"/>
      <c r="U271" s="119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19"/>
      <c r="AL271" s="119"/>
      <c r="AM271" s="119"/>
      <c r="AN271" s="119"/>
      <c r="AO271" s="119"/>
      <c r="AP271" s="119"/>
      <c r="AQ271" s="119"/>
      <c r="AR271" s="119"/>
      <c r="AS271" s="119"/>
      <c r="AT271" s="119"/>
      <c r="AU271" s="119"/>
    </row>
    <row r="272" spans="19:47" ht="14" x14ac:dyDescent="0.15">
      <c r="S272" s="119"/>
      <c r="T272" s="119"/>
      <c r="U272" s="119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19"/>
      <c r="AK272" s="119"/>
      <c r="AL272" s="119"/>
      <c r="AM272" s="119"/>
      <c r="AN272" s="119"/>
      <c r="AO272" s="119"/>
      <c r="AP272" s="119"/>
      <c r="AQ272" s="119"/>
      <c r="AR272" s="119"/>
      <c r="AS272" s="119"/>
      <c r="AT272" s="119"/>
      <c r="AU272" s="119"/>
    </row>
    <row r="273" spans="19:47" ht="14" x14ac:dyDescent="0.15">
      <c r="S273" s="119"/>
      <c r="T273" s="119"/>
      <c r="U273" s="119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19"/>
      <c r="AK273" s="119"/>
      <c r="AL273" s="119"/>
      <c r="AM273" s="119"/>
      <c r="AN273" s="119"/>
      <c r="AO273" s="119"/>
      <c r="AP273" s="119"/>
      <c r="AQ273" s="119"/>
      <c r="AR273" s="119"/>
      <c r="AS273" s="119"/>
      <c r="AT273" s="119"/>
      <c r="AU273" s="119"/>
    </row>
    <row r="274" spans="19:47" ht="14" x14ac:dyDescent="0.15">
      <c r="S274" s="119"/>
      <c r="T274" s="119"/>
      <c r="U274" s="119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9"/>
      <c r="AG274" s="119"/>
      <c r="AH274" s="119"/>
      <c r="AI274" s="119"/>
      <c r="AJ274" s="119"/>
      <c r="AK274" s="119"/>
      <c r="AL274" s="119"/>
      <c r="AM274" s="119"/>
      <c r="AN274" s="119"/>
      <c r="AO274" s="119"/>
      <c r="AP274" s="119"/>
      <c r="AQ274" s="119"/>
      <c r="AR274" s="119"/>
      <c r="AS274" s="119"/>
      <c r="AT274" s="119"/>
      <c r="AU274" s="119"/>
    </row>
    <row r="275" spans="19:47" ht="14" x14ac:dyDescent="0.15">
      <c r="S275" s="119"/>
      <c r="T275" s="119"/>
      <c r="U275" s="119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  <c r="AG275" s="119"/>
      <c r="AH275" s="119"/>
      <c r="AI275" s="119"/>
      <c r="AJ275" s="119"/>
      <c r="AK275" s="119"/>
      <c r="AL275" s="119"/>
      <c r="AM275" s="119"/>
      <c r="AN275" s="119"/>
      <c r="AO275" s="119"/>
      <c r="AP275" s="119"/>
      <c r="AQ275" s="119"/>
      <c r="AR275" s="119"/>
      <c r="AS275" s="119"/>
      <c r="AT275" s="119"/>
      <c r="AU275" s="119"/>
    </row>
    <row r="276" spans="19:47" ht="14" x14ac:dyDescent="0.15">
      <c r="S276" s="119"/>
      <c r="T276" s="119"/>
      <c r="U276" s="119"/>
      <c r="V276" s="119"/>
      <c r="W276" s="119"/>
      <c r="X276" s="119"/>
      <c r="Y276" s="119"/>
      <c r="Z276" s="119"/>
      <c r="AA276" s="119"/>
      <c r="AB276" s="119"/>
      <c r="AC276" s="119"/>
      <c r="AD276" s="119"/>
      <c r="AE276" s="119"/>
      <c r="AF276" s="119"/>
      <c r="AG276" s="119"/>
      <c r="AH276" s="119"/>
      <c r="AI276" s="119"/>
      <c r="AJ276" s="119"/>
      <c r="AK276" s="119"/>
      <c r="AL276" s="119"/>
      <c r="AM276" s="119"/>
      <c r="AN276" s="119"/>
      <c r="AO276" s="119"/>
      <c r="AP276" s="119"/>
      <c r="AQ276" s="119"/>
      <c r="AR276" s="119"/>
      <c r="AS276" s="119"/>
      <c r="AT276" s="119"/>
      <c r="AU276" s="119"/>
    </row>
    <row r="277" spans="19:47" ht="14" x14ac:dyDescent="0.15">
      <c r="S277" s="119"/>
      <c r="T277" s="119"/>
      <c r="U277" s="119"/>
      <c r="V277" s="119"/>
      <c r="W277" s="119"/>
      <c r="X277" s="119"/>
      <c r="Y277" s="119"/>
      <c r="Z277" s="119"/>
      <c r="AA277" s="119"/>
      <c r="AB277" s="119"/>
      <c r="AC277" s="119"/>
      <c r="AD277" s="119"/>
      <c r="AE277" s="119"/>
      <c r="AF277" s="119"/>
      <c r="AG277" s="119"/>
      <c r="AH277" s="119"/>
      <c r="AI277" s="119"/>
      <c r="AJ277" s="119"/>
      <c r="AK277" s="119"/>
      <c r="AL277" s="119"/>
      <c r="AM277" s="119"/>
      <c r="AN277" s="119"/>
      <c r="AO277" s="119"/>
      <c r="AP277" s="119"/>
      <c r="AQ277" s="119"/>
      <c r="AR277" s="119"/>
      <c r="AS277" s="119"/>
      <c r="AT277" s="119"/>
      <c r="AU277" s="119"/>
    </row>
    <row r="278" spans="19:47" ht="14" x14ac:dyDescent="0.15">
      <c r="S278" s="119"/>
      <c r="T278" s="119"/>
      <c r="U278" s="119"/>
      <c r="V278" s="119"/>
      <c r="W278" s="119"/>
      <c r="X278" s="119"/>
      <c r="Y278" s="119"/>
      <c r="Z278" s="119"/>
      <c r="AA278" s="119"/>
      <c r="AB278" s="119"/>
      <c r="AC278" s="119"/>
      <c r="AD278" s="119"/>
      <c r="AE278" s="119"/>
      <c r="AF278" s="119"/>
      <c r="AG278" s="119"/>
      <c r="AH278" s="119"/>
      <c r="AI278" s="119"/>
      <c r="AJ278" s="119"/>
      <c r="AK278" s="119"/>
      <c r="AL278" s="119"/>
      <c r="AM278" s="119"/>
      <c r="AN278" s="119"/>
      <c r="AO278" s="119"/>
      <c r="AP278" s="119"/>
      <c r="AQ278" s="119"/>
      <c r="AR278" s="119"/>
      <c r="AS278" s="119"/>
      <c r="AT278" s="119"/>
      <c r="AU278" s="119"/>
    </row>
    <row r="279" spans="19:47" ht="14" x14ac:dyDescent="0.15">
      <c r="S279" s="119"/>
      <c r="T279" s="119"/>
      <c r="U279" s="119"/>
      <c r="V279" s="119"/>
      <c r="W279" s="119"/>
      <c r="X279" s="119"/>
      <c r="Y279" s="119"/>
      <c r="Z279" s="119"/>
      <c r="AA279" s="119"/>
      <c r="AB279" s="119"/>
      <c r="AC279" s="119"/>
      <c r="AD279" s="119"/>
      <c r="AE279" s="119"/>
      <c r="AF279" s="119"/>
      <c r="AG279" s="119"/>
      <c r="AH279" s="119"/>
      <c r="AI279" s="119"/>
      <c r="AJ279" s="119"/>
      <c r="AK279" s="119"/>
      <c r="AL279" s="119"/>
      <c r="AM279" s="119"/>
      <c r="AN279" s="119"/>
      <c r="AO279" s="119"/>
      <c r="AP279" s="119"/>
      <c r="AQ279" s="119"/>
      <c r="AR279" s="119"/>
      <c r="AS279" s="119"/>
      <c r="AT279" s="119"/>
      <c r="AU279" s="119"/>
    </row>
    <row r="280" spans="19:47" ht="14" x14ac:dyDescent="0.15">
      <c r="S280" s="119"/>
      <c r="T280" s="119"/>
      <c r="U280" s="119"/>
      <c r="V280" s="119"/>
      <c r="W280" s="119"/>
      <c r="X280" s="119"/>
      <c r="Y280" s="119"/>
      <c r="Z280" s="119"/>
      <c r="AA280" s="119"/>
      <c r="AB280" s="119"/>
      <c r="AC280" s="119"/>
      <c r="AD280" s="119"/>
      <c r="AE280" s="119"/>
      <c r="AF280" s="119"/>
      <c r="AG280" s="119"/>
      <c r="AH280" s="119"/>
      <c r="AI280" s="119"/>
      <c r="AJ280" s="119"/>
      <c r="AK280" s="119"/>
      <c r="AL280" s="119"/>
      <c r="AM280" s="119"/>
      <c r="AN280" s="119"/>
      <c r="AO280" s="119"/>
      <c r="AP280" s="119"/>
      <c r="AQ280" s="119"/>
      <c r="AR280" s="119"/>
      <c r="AS280" s="119"/>
      <c r="AT280" s="119"/>
      <c r="AU280" s="119"/>
    </row>
    <row r="281" spans="19:47" ht="14" x14ac:dyDescent="0.15">
      <c r="S281" s="119"/>
      <c r="T281" s="119"/>
      <c r="U281" s="119"/>
      <c r="V281" s="119"/>
      <c r="W281" s="119"/>
      <c r="X281" s="119"/>
      <c r="Y281" s="119"/>
      <c r="Z281" s="119"/>
      <c r="AA281" s="119"/>
      <c r="AB281" s="119"/>
      <c r="AC281" s="119"/>
      <c r="AD281" s="119"/>
      <c r="AE281" s="119"/>
      <c r="AF281" s="119"/>
      <c r="AG281" s="119"/>
      <c r="AH281" s="119"/>
      <c r="AI281" s="119"/>
      <c r="AJ281" s="119"/>
      <c r="AK281" s="119"/>
      <c r="AL281" s="119"/>
      <c r="AM281" s="119"/>
      <c r="AN281" s="119"/>
      <c r="AO281" s="119"/>
      <c r="AP281" s="119"/>
      <c r="AQ281" s="119"/>
      <c r="AR281" s="119"/>
      <c r="AS281" s="119"/>
      <c r="AT281" s="119"/>
      <c r="AU281" s="119"/>
    </row>
    <row r="282" spans="19:47" ht="14" x14ac:dyDescent="0.15">
      <c r="S282" s="119"/>
      <c r="T282" s="119"/>
      <c r="U282" s="119"/>
      <c r="V282" s="119"/>
      <c r="W282" s="119"/>
      <c r="X282" s="119"/>
      <c r="Y282" s="119"/>
      <c r="Z282" s="119"/>
      <c r="AA282" s="119"/>
      <c r="AB282" s="119"/>
      <c r="AC282" s="119"/>
      <c r="AD282" s="119"/>
      <c r="AE282" s="119"/>
      <c r="AF282" s="119"/>
      <c r="AG282" s="119"/>
      <c r="AH282" s="119"/>
      <c r="AI282" s="119"/>
      <c r="AJ282" s="119"/>
      <c r="AK282" s="119"/>
      <c r="AL282" s="119"/>
      <c r="AM282" s="119"/>
      <c r="AN282" s="119"/>
      <c r="AO282" s="119"/>
      <c r="AP282" s="119"/>
      <c r="AQ282" s="119"/>
      <c r="AR282" s="119"/>
      <c r="AS282" s="119"/>
      <c r="AT282" s="119"/>
      <c r="AU282" s="119"/>
    </row>
    <row r="283" spans="19:47" ht="14" x14ac:dyDescent="0.15">
      <c r="S283" s="119"/>
      <c r="T283" s="119"/>
      <c r="U283" s="119"/>
      <c r="V283" s="119"/>
      <c r="W283" s="119"/>
      <c r="X283" s="119"/>
      <c r="Y283" s="119"/>
      <c r="Z283" s="119"/>
      <c r="AA283" s="119"/>
      <c r="AB283" s="119"/>
      <c r="AC283" s="119"/>
      <c r="AD283" s="119"/>
      <c r="AE283" s="119"/>
      <c r="AF283" s="119"/>
      <c r="AG283" s="119"/>
      <c r="AH283" s="119"/>
      <c r="AI283" s="119"/>
      <c r="AJ283" s="119"/>
      <c r="AK283" s="119"/>
      <c r="AL283" s="119"/>
      <c r="AM283" s="119"/>
      <c r="AN283" s="119"/>
      <c r="AO283" s="119"/>
      <c r="AP283" s="119"/>
      <c r="AQ283" s="119"/>
      <c r="AR283" s="119"/>
      <c r="AS283" s="119"/>
      <c r="AT283" s="119"/>
      <c r="AU283" s="119"/>
    </row>
    <row r="284" spans="19:47" ht="14" x14ac:dyDescent="0.15">
      <c r="S284" s="119"/>
      <c r="T284" s="119"/>
      <c r="U284" s="119"/>
      <c r="V284" s="119"/>
      <c r="W284" s="119"/>
      <c r="X284" s="119"/>
      <c r="Y284" s="119"/>
      <c r="Z284" s="119"/>
      <c r="AA284" s="119"/>
      <c r="AB284" s="119"/>
      <c r="AC284" s="119"/>
      <c r="AD284" s="119"/>
      <c r="AE284" s="119"/>
      <c r="AF284" s="119"/>
      <c r="AG284" s="119"/>
      <c r="AH284" s="119"/>
      <c r="AI284" s="119"/>
      <c r="AJ284" s="119"/>
      <c r="AK284" s="119"/>
      <c r="AL284" s="119"/>
      <c r="AM284" s="119"/>
      <c r="AN284" s="119"/>
      <c r="AO284" s="119"/>
      <c r="AP284" s="119"/>
      <c r="AQ284" s="119"/>
      <c r="AR284" s="119"/>
      <c r="AS284" s="119"/>
      <c r="AT284" s="119"/>
      <c r="AU284" s="119"/>
    </row>
    <row r="285" spans="19:47" ht="14" x14ac:dyDescent="0.15">
      <c r="S285" s="119"/>
      <c r="T285" s="119"/>
      <c r="U285" s="119"/>
      <c r="V285" s="119"/>
      <c r="W285" s="119"/>
      <c r="X285" s="119"/>
      <c r="Y285" s="119"/>
      <c r="Z285" s="119"/>
      <c r="AA285" s="119"/>
      <c r="AB285" s="119"/>
      <c r="AC285" s="119"/>
      <c r="AD285" s="119"/>
      <c r="AE285" s="119"/>
      <c r="AF285" s="119"/>
      <c r="AG285" s="119"/>
      <c r="AH285" s="119"/>
      <c r="AI285" s="119"/>
      <c r="AJ285" s="119"/>
      <c r="AK285" s="119"/>
      <c r="AL285" s="119"/>
      <c r="AM285" s="119"/>
      <c r="AN285" s="119"/>
      <c r="AO285" s="119"/>
      <c r="AP285" s="119"/>
      <c r="AQ285" s="119"/>
      <c r="AR285" s="119"/>
      <c r="AS285" s="119"/>
      <c r="AT285" s="119"/>
      <c r="AU285" s="119"/>
    </row>
    <row r="286" spans="19:47" ht="14" x14ac:dyDescent="0.15">
      <c r="S286" s="119"/>
      <c r="T286" s="119"/>
      <c r="U286" s="119"/>
      <c r="V286" s="119"/>
      <c r="W286" s="119"/>
      <c r="X286" s="119"/>
      <c r="Y286" s="119"/>
      <c r="Z286" s="119"/>
      <c r="AA286" s="119"/>
      <c r="AB286" s="119"/>
      <c r="AC286" s="119"/>
      <c r="AD286" s="119"/>
      <c r="AE286" s="119"/>
      <c r="AF286" s="119"/>
      <c r="AG286" s="119"/>
      <c r="AH286" s="119"/>
      <c r="AI286" s="119"/>
      <c r="AJ286" s="119"/>
      <c r="AK286" s="119"/>
      <c r="AL286" s="119"/>
      <c r="AM286" s="119"/>
      <c r="AN286" s="119"/>
      <c r="AO286" s="119"/>
      <c r="AP286" s="119"/>
      <c r="AQ286" s="119"/>
      <c r="AR286" s="119"/>
      <c r="AS286" s="119"/>
      <c r="AT286" s="119"/>
      <c r="AU286" s="119"/>
    </row>
    <row r="287" spans="19:47" ht="14" x14ac:dyDescent="0.15">
      <c r="S287" s="119"/>
      <c r="T287" s="119"/>
      <c r="U287" s="119"/>
      <c r="V287" s="119"/>
      <c r="W287" s="119"/>
      <c r="X287" s="119"/>
      <c r="Y287" s="119"/>
      <c r="Z287" s="119"/>
      <c r="AA287" s="119"/>
      <c r="AB287" s="119"/>
      <c r="AC287" s="119"/>
      <c r="AD287" s="119"/>
      <c r="AE287" s="119"/>
      <c r="AF287" s="119"/>
      <c r="AG287" s="119"/>
      <c r="AH287" s="119"/>
      <c r="AI287" s="119"/>
      <c r="AJ287" s="119"/>
      <c r="AK287" s="119"/>
      <c r="AL287" s="119"/>
      <c r="AM287" s="119"/>
      <c r="AN287" s="119"/>
      <c r="AO287" s="119"/>
      <c r="AP287" s="119"/>
      <c r="AQ287" s="119"/>
      <c r="AR287" s="119"/>
      <c r="AS287" s="119"/>
      <c r="AT287" s="119"/>
      <c r="AU287" s="119"/>
    </row>
    <row r="288" spans="19:47" ht="14" x14ac:dyDescent="0.15">
      <c r="S288" s="119"/>
      <c r="T288" s="119"/>
      <c r="U288" s="119"/>
      <c r="V288" s="119"/>
      <c r="W288" s="119"/>
      <c r="X288" s="119"/>
      <c r="Y288" s="119"/>
      <c r="Z288" s="119"/>
      <c r="AA288" s="119"/>
      <c r="AB288" s="119"/>
      <c r="AC288" s="119"/>
      <c r="AD288" s="119"/>
      <c r="AE288" s="119"/>
      <c r="AF288" s="119"/>
      <c r="AG288" s="119"/>
      <c r="AH288" s="119"/>
      <c r="AI288" s="119"/>
      <c r="AJ288" s="119"/>
      <c r="AK288" s="119"/>
      <c r="AL288" s="119"/>
      <c r="AM288" s="119"/>
      <c r="AN288" s="119"/>
      <c r="AO288" s="119"/>
      <c r="AP288" s="119"/>
      <c r="AQ288" s="119"/>
      <c r="AR288" s="119"/>
      <c r="AS288" s="119"/>
      <c r="AT288" s="119"/>
      <c r="AU288" s="119"/>
    </row>
    <row r="289" spans="19:47" ht="14" x14ac:dyDescent="0.15">
      <c r="S289" s="119"/>
      <c r="T289" s="119"/>
      <c r="U289" s="119"/>
      <c r="V289" s="119"/>
      <c r="W289" s="119"/>
      <c r="X289" s="119"/>
      <c r="Y289" s="119"/>
      <c r="Z289" s="119"/>
      <c r="AA289" s="119"/>
      <c r="AB289" s="119"/>
      <c r="AC289" s="119"/>
      <c r="AD289" s="119"/>
      <c r="AE289" s="119"/>
      <c r="AF289" s="119"/>
      <c r="AG289" s="119"/>
      <c r="AH289" s="119"/>
      <c r="AI289" s="119"/>
      <c r="AJ289" s="119"/>
      <c r="AK289" s="119"/>
      <c r="AL289" s="119"/>
      <c r="AM289" s="119"/>
      <c r="AN289" s="119"/>
      <c r="AO289" s="119"/>
      <c r="AP289" s="119"/>
      <c r="AQ289" s="119"/>
      <c r="AR289" s="119"/>
      <c r="AS289" s="119"/>
      <c r="AT289" s="119"/>
      <c r="AU289" s="119"/>
    </row>
    <row r="290" spans="19:47" ht="14" x14ac:dyDescent="0.15">
      <c r="S290" s="119"/>
      <c r="T290" s="119"/>
      <c r="U290" s="119"/>
      <c r="V290" s="119"/>
      <c r="W290" s="119"/>
      <c r="X290" s="119"/>
      <c r="Y290" s="119"/>
      <c r="Z290" s="119"/>
      <c r="AA290" s="119"/>
      <c r="AB290" s="119"/>
      <c r="AC290" s="119"/>
      <c r="AD290" s="119"/>
      <c r="AE290" s="119"/>
      <c r="AF290" s="119"/>
      <c r="AG290" s="119"/>
      <c r="AH290" s="119"/>
      <c r="AI290" s="119"/>
      <c r="AJ290" s="119"/>
      <c r="AK290" s="119"/>
      <c r="AL290" s="119"/>
      <c r="AM290" s="119"/>
      <c r="AN290" s="119"/>
      <c r="AO290" s="119"/>
      <c r="AP290" s="119"/>
      <c r="AQ290" s="119"/>
      <c r="AR290" s="119"/>
      <c r="AS290" s="119"/>
      <c r="AT290" s="119"/>
      <c r="AU290" s="119"/>
    </row>
    <row r="291" spans="19:47" ht="14" x14ac:dyDescent="0.15">
      <c r="S291" s="119"/>
      <c r="T291" s="119"/>
      <c r="U291" s="119"/>
      <c r="V291" s="119"/>
      <c r="W291" s="119"/>
      <c r="X291" s="119"/>
      <c r="Y291" s="119"/>
      <c r="Z291" s="119"/>
      <c r="AA291" s="119"/>
      <c r="AB291" s="119"/>
      <c r="AC291" s="119"/>
      <c r="AD291" s="119"/>
      <c r="AE291" s="119"/>
      <c r="AF291" s="119"/>
      <c r="AG291" s="119"/>
      <c r="AH291" s="119"/>
      <c r="AI291" s="119"/>
      <c r="AJ291" s="119"/>
      <c r="AK291" s="119"/>
      <c r="AL291" s="119"/>
      <c r="AM291" s="119"/>
      <c r="AN291" s="119"/>
      <c r="AO291" s="119"/>
      <c r="AP291" s="119"/>
      <c r="AQ291" s="119"/>
      <c r="AR291" s="119"/>
      <c r="AS291" s="119"/>
      <c r="AT291" s="119"/>
      <c r="AU291" s="119"/>
    </row>
    <row r="292" spans="19:47" ht="14" x14ac:dyDescent="0.15">
      <c r="S292" s="119"/>
      <c r="T292" s="119"/>
      <c r="U292" s="119"/>
      <c r="V292" s="119"/>
      <c r="W292" s="119"/>
      <c r="X292" s="119"/>
      <c r="Y292" s="119"/>
      <c r="Z292" s="119"/>
      <c r="AA292" s="119"/>
      <c r="AB292" s="119"/>
      <c r="AC292" s="119"/>
      <c r="AD292" s="119"/>
      <c r="AE292" s="119"/>
      <c r="AF292" s="119"/>
      <c r="AG292" s="119"/>
      <c r="AH292" s="119"/>
      <c r="AI292" s="119"/>
      <c r="AJ292" s="119"/>
      <c r="AK292" s="119"/>
      <c r="AL292" s="119"/>
      <c r="AM292" s="119"/>
      <c r="AN292" s="119"/>
      <c r="AO292" s="119"/>
      <c r="AP292" s="119"/>
      <c r="AQ292" s="119"/>
      <c r="AR292" s="119"/>
      <c r="AS292" s="119"/>
      <c r="AT292" s="119"/>
      <c r="AU292" s="119"/>
    </row>
    <row r="293" spans="19:47" ht="14" x14ac:dyDescent="0.15">
      <c r="S293" s="119"/>
      <c r="T293" s="119"/>
      <c r="U293" s="119"/>
      <c r="V293" s="119"/>
      <c r="W293" s="119"/>
      <c r="X293" s="119"/>
      <c r="Y293" s="119"/>
      <c r="Z293" s="119"/>
      <c r="AA293" s="119"/>
      <c r="AB293" s="119"/>
      <c r="AC293" s="119"/>
      <c r="AD293" s="119"/>
      <c r="AE293" s="119"/>
      <c r="AF293" s="119"/>
      <c r="AG293" s="119"/>
      <c r="AH293" s="119"/>
      <c r="AI293" s="119"/>
      <c r="AJ293" s="119"/>
      <c r="AK293" s="119"/>
      <c r="AL293" s="119"/>
      <c r="AM293" s="119"/>
      <c r="AN293" s="119"/>
      <c r="AO293" s="119"/>
      <c r="AP293" s="119"/>
      <c r="AQ293" s="119"/>
      <c r="AR293" s="119"/>
      <c r="AS293" s="119"/>
      <c r="AT293" s="119"/>
      <c r="AU293" s="119"/>
    </row>
    <row r="294" spans="19:47" ht="14" x14ac:dyDescent="0.15">
      <c r="S294" s="119"/>
      <c r="T294" s="119"/>
      <c r="U294" s="119"/>
      <c r="V294" s="119"/>
      <c r="W294" s="119"/>
      <c r="X294" s="119"/>
      <c r="Y294" s="119"/>
      <c r="Z294" s="119"/>
      <c r="AA294" s="119"/>
      <c r="AB294" s="119"/>
      <c r="AC294" s="119"/>
      <c r="AD294" s="119"/>
      <c r="AE294" s="119"/>
      <c r="AF294" s="119"/>
      <c r="AG294" s="119"/>
      <c r="AH294" s="119"/>
      <c r="AI294" s="119"/>
      <c r="AJ294" s="119"/>
      <c r="AK294" s="119"/>
      <c r="AL294" s="119"/>
      <c r="AM294" s="119"/>
      <c r="AN294" s="119"/>
      <c r="AO294" s="119"/>
      <c r="AP294" s="119"/>
      <c r="AQ294" s="119"/>
      <c r="AR294" s="119"/>
      <c r="AS294" s="119"/>
      <c r="AT294" s="119"/>
      <c r="AU294" s="119"/>
    </row>
    <row r="295" spans="19:47" ht="14" x14ac:dyDescent="0.15">
      <c r="S295" s="119"/>
      <c r="T295" s="119"/>
      <c r="U295" s="119"/>
      <c r="V295" s="119"/>
      <c r="W295" s="119"/>
      <c r="X295" s="119"/>
      <c r="Y295" s="119"/>
      <c r="Z295" s="119"/>
      <c r="AA295" s="119"/>
      <c r="AB295" s="119"/>
      <c r="AC295" s="119"/>
      <c r="AD295" s="119"/>
      <c r="AE295" s="119"/>
      <c r="AF295" s="119"/>
      <c r="AG295" s="119"/>
      <c r="AH295" s="119"/>
      <c r="AI295" s="119"/>
      <c r="AJ295" s="119"/>
      <c r="AK295" s="119"/>
      <c r="AL295" s="119"/>
      <c r="AM295" s="119"/>
      <c r="AN295" s="119"/>
      <c r="AO295" s="119"/>
      <c r="AP295" s="119"/>
      <c r="AQ295" s="119"/>
      <c r="AR295" s="119"/>
      <c r="AS295" s="119"/>
      <c r="AT295" s="119"/>
      <c r="AU295" s="119"/>
    </row>
    <row r="296" spans="19:47" ht="14" x14ac:dyDescent="0.15">
      <c r="S296" s="119"/>
      <c r="T296" s="119"/>
      <c r="U296" s="119"/>
      <c r="V296" s="119"/>
      <c r="W296" s="119"/>
      <c r="X296" s="119"/>
      <c r="Y296" s="119"/>
      <c r="Z296" s="119"/>
      <c r="AA296" s="119"/>
      <c r="AB296" s="119"/>
      <c r="AC296" s="119"/>
      <c r="AD296" s="119"/>
      <c r="AE296" s="119"/>
      <c r="AF296" s="119"/>
      <c r="AG296" s="119"/>
      <c r="AH296" s="119"/>
      <c r="AI296" s="119"/>
      <c r="AJ296" s="119"/>
      <c r="AK296" s="119"/>
      <c r="AL296" s="119"/>
      <c r="AM296" s="119"/>
      <c r="AN296" s="119"/>
      <c r="AO296" s="119"/>
      <c r="AP296" s="119"/>
      <c r="AQ296" s="119"/>
      <c r="AR296" s="119"/>
      <c r="AS296" s="119"/>
      <c r="AT296" s="119"/>
      <c r="AU296" s="119"/>
    </row>
    <row r="297" spans="19:47" ht="14" x14ac:dyDescent="0.15">
      <c r="S297" s="119"/>
      <c r="T297" s="119"/>
      <c r="U297" s="119"/>
      <c r="V297" s="119"/>
      <c r="W297" s="119"/>
      <c r="X297" s="119"/>
      <c r="Y297" s="119"/>
      <c r="Z297" s="119"/>
      <c r="AA297" s="119"/>
      <c r="AB297" s="119"/>
      <c r="AC297" s="119"/>
      <c r="AD297" s="119"/>
      <c r="AE297" s="119"/>
      <c r="AF297" s="119"/>
      <c r="AG297" s="119"/>
      <c r="AH297" s="119"/>
      <c r="AI297" s="119"/>
      <c r="AJ297" s="119"/>
      <c r="AK297" s="119"/>
      <c r="AL297" s="119"/>
      <c r="AM297" s="119"/>
      <c r="AN297" s="119"/>
      <c r="AO297" s="119"/>
      <c r="AP297" s="119"/>
      <c r="AQ297" s="119"/>
      <c r="AR297" s="119"/>
      <c r="AS297" s="119"/>
      <c r="AT297" s="119"/>
      <c r="AU297" s="119"/>
    </row>
    <row r="298" spans="19:47" ht="14" x14ac:dyDescent="0.15">
      <c r="S298" s="119"/>
      <c r="T298" s="119"/>
      <c r="U298" s="119"/>
      <c r="V298" s="119"/>
      <c r="W298" s="119"/>
      <c r="X298" s="119"/>
      <c r="Y298" s="119"/>
      <c r="Z298" s="119"/>
      <c r="AA298" s="119"/>
      <c r="AB298" s="119"/>
      <c r="AC298" s="119"/>
      <c r="AD298" s="119"/>
      <c r="AE298" s="119"/>
      <c r="AF298" s="119"/>
      <c r="AG298" s="119"/>
      <c r="AH298" s="119"/>
      <c r="AI298" s="119"/>
      <c r="AJ298" s="119"/>
      <c r="AK298" s="119"/>
      <c r="AL298" s="119"/>
      <c r="AM298" s="119"/>
      <c r="AN298" s="119"/>
      <c r="AO298" s="119"/>
      <c r="AP298" s="119"/>
      <c r="AQ298" s="119"/>
      <c r="AR298" s="119"/>
      <c r="AS298" s="119"/>
      <c r="AT298" s="119"/>
      <c r="AU298" s="119"/>
    </row>
    <row r="299" spans="19:47" ht="14" x14ac:dyDescent="0.15">
      <c r="S299" s="119"/>
      <c r="T299" s="119"/>
      <c r="U299" s="119"/>
      <c r="V299" s="119"/>
      <c r="W299" s="119"/>
      <c r="X299" s="119"/>
      <c r="Y299" s="119"/>
      <c r="Z299" s="119"/>
      <c r="AA299" s="119"/>
      <c r="AB299" s="119"/>
      <c r="AC299" s="119"/>
      <c r="AD299" s="119"/>
      <c r="AE299" s="119"/>
      <c r="AF299" s="119"/>
      <c r="AG299" s="119"/>
      <c r="AH299" s="119"/>
      <c r="AI299" s="119"/>
      <c r="AJ299" s="119"/>
      <c r="AK299" s="119"/>
      <c r="AL299" s="119"/>
      <c r="AM299" s="119"/>
      <c r="AN299" s="119"/>
      <c r="AO299" s="119"/>
      <c r="AP299" s="119"/>
      <c r="AQ299" s="119"/>
      <c r="AR299" s="119"/>
      <c r="AS299" s="119"/>
      <c r="AT299" s="119"/>
      <c r="AU299" s="119"/>
    </row>
    <row r="300" spans="19:47" ht="14" x14ac:dyDescent="0.15">
      <c r="S300" s="119"/>
      <c r="T300" s="119"/>
      <c r="U300" s="119"/>
      <c r="V300" s="119"/>
      <c r="W300" s="119"/>
      <c r="X300" s="119"/>
      <c r="Y300" s="119"/>
      <c r="Z300" s="119"/>
      <c r="AA300" s="119"/>
      <c r="AB300" s="119"/>
      <c r="AC300" s="119"/>
      <c r="AD300" s="119"/>
      <c r="AE300" s="119"/>
      <c r="AF300" s="119"/>
      <c r="AG300" s="119"/>
      <c r="AH300" s="119"/>
      <c r="AI300" s="119"/>
      <c r="AJ300" s="119"/>
      <c r="AK300" s="119"/>
      <c r="AL300" s="119"/>
      <c r="AM300" s="119"/>
      <c r="AN300" s="119"/>
      <c r="AO300" s="119"/>
      <c r="AP300" s="119"/>
      <c r="AQ300" s="119"/>
      <c r="AR300" s="119"/>
      <c r="AS300" s="119"/>
      <c r="AT300" s="119"/>
      <c r="AU300" s="119"/>
    </row>
    <row r="301" spans="19:47" ht="14" x14ac:dyDescent="0.15">
      <c r="S301" s="119"/>
      <c r="T301" s="119"/>
      <c r="U301" s="119"/>
      <c r="V301" s="119"/>
      <c r="W301" s="119"/>
      <c r="X301" s="119"/>
      <c r="Y301" s="119"/>
      <c r="Z301" s="119"/>
      <c r="AA301" s="119"/>
      <c r="AB301" s="119"/>
      <c r="AC301" s="119"/>
      <c r="AD301" s="119"/>
      <c r="AE301" s="119"/>
      <c r="AF301" s="119"/>
      <c r="AG301" s="119"/>
      <c r="AH301" s="119"/>
      <c r="AI301" s="119"/>
      <c r="AJ301" s="119"/>
      <c r="AK301" s="119"/>
      <c r="AL301" s="119"/>
      <c r="AM301" s="119"/>
      <c r="AN301" s="119"/>
      <c r="AO301" s="119"/>
      <c r="AP301" s="119"/>
      <c r="AQ301" s="119"/>
      <c r="AR301" s="119"/>
      <c r="AS301" s="119"/>
      <c r="AT301" s="119"/>
      <c r="AU301" s="119"/>
    </row>
    <row r="302" spans="19:47" ht="14" x14ac:dyDescent="0.15">
      <c r="S302" s="119"/>
      <c r="T302" s="119"/>
      <c r="U302" s="119"/>
      <c r="V302" s="119"/>
      <c r="W302" s="119"/>
      <c r="X302" s="119"/>
      <c r="Y302" s="119"/>
      <c r="Z302" s="119"/>
      <c r="AA302" s="119"/>
      <c r="AB302" s="119"/>
      <c r="AC302" s="119"/>
      <c r="AD302" s="119"/>
      <c r="AE302" s="119"/>
      <c r="AF302" s="119"/>
      <c r="AG302" s="119"/>
      <c r="AH302" s="119"/>
      <c r="AI302" s="119"/>
      <c r="AJ302" s="119"/>
      <c r="AK302" s="119"/>
      <c r="AL302" s="119"/>
      <c r="AM302" s="119"/>
      <c r="AN302" s="119"/>
      <c r="AO302" s="119"/>
      <c r="AP302" s="119"/>
      <c r="AQ302" s="119"/>
      <c r="AR302" s="119"/>
      <c r="AS302" s="119"/>
      <c r="AT302" s="119"/>
      <c r="AU302" s="119"/>
    </row>
    <row r="303" spans="19:47" ht="14" x14ac:dyDescent="0.15">
      <c r="S303" s="119"/>
      <c r="T303" s="119"/>
      <c r="U303" s="119"/>
      <c r="V303" s="119"/>
      <c r="W303" s="119"/>
      <c r="X303" s="119"/>
      <c r="Y303" s="119"/>
      <c r="Z303" s="119"/>
      <c r="AA303" s="119"/>
      <c r="AB303" s="119"/>
      <c r="AC303" s="119"/>
      <c r="AD303" s="119"/>
      <c r="AE303" s="119"/>
      <c r="AF303" s="119"/>
      <c r="AG303" s="119"/>
      <c r="AH303" s="119"/>
      <c r="AI303" s="119"/>
      <c r="AJ303" s="119"/>
      <c r="AK303" s="119"/>
      <c r="AL303" s="119"/>
      <c r="AM303" s="119"/>
      <c r="AN303" s="119"/>
      <c r="AO303" s="119"/>
      <c r="AP303" s="119"/>
      <c r="AQ303" s="119"/>
      <c r="AR303" s="119"/>
      <c r="AS303" s="119"/>
      <c r="AT303" s="119"/>
      <c r="AU303" s="119"/>
    </row>
    <row r="304" spans="19:47" ht="14" x14ac:dyDescent="0.15">
      <c r="S304" s="119"/>
      <c r="T304" s="119"/>
      <c r="U304" s="119"/>
      <c r="V304" s="119"/>
      <c r="W304" s="119"/>
      <c r="X304" s="119"/>
      <c r="Y304" s="119"/>
      <c r="Z304" s="119"/>
      <c r="AA304" s="119"/>
      <c r="AB304" s="119"/>
      <c r="AC304" s="119"/>
      <c r="AD304" s="119"/>
      <c r="AE304" s="119"/>
      <c r="AF304" s="119"/>
      <c r="AG304" s="119"/>
      <c r="AH304" s="119"/>
      <c r="AI304" s="119"/>
      <c r="AJ304" s="119"/>
      <c r="AK304" s="119"/>
      <c r="AL304" s="119"/>
      <c r="AM304" s="119"/>
      <c r="AN304" s="119"/>
      <c r="AO304" s="119"/>
      <c r="AP304" s="119"/>
      <c r="AQ304" s="119"/>
      <c r="AR304" s="119"/>
      <c r="AS304" s="119"/>
      <c r="AT304" s="119"/>
      <c r="AU304" s="119"/>
    </row>
    <row r="305" spans="19:47" ht="14" x14ac:dyDescent="0.15">
      <c r="S305" s="119"/>
      <c r="T305" s="119"/>
      <c r="U305" s="119"/>
      <c r="V305" s="119"/>
      <c r="W305" s="119"/>
      <c r="X305" s="119"/>
      <c r="Y305" s="119"/>
      <c r="Z305" s="119"/>
      <c r="AA305" s="119"/>
      <c r="AB305" s="119"/>
      <c r="AC305" s="119"/>
      <c r="AD305" s="119"/>
      <c r="AE305" s="119"/>
      <c r="AF305" s="119"/>
      <c r="AG305" s="119"/>
      <c r="AH305" s="119"/>
      <c r="AI305" s="119"/>
      <c r="AJ305" s="119"/>
      <c r="AK305" s="119"/>
      <c r="AL305" s="119"/>
      <c r="AM305" s="119"/>
      <c r="AN305" s="119"/>
      <c r="AO305" s="119"/>
      <c r="AP305" s="119"/>
      <c r="AQ305" s="119"/>
      <c r="AR305" s="119"/>
      <c r="AS305" s="119"/>
      <c r="AT305" s="119"/>
      <c r="AU305" s="119"/>
    </row>
    <row r="306" spans="19:47" ht="14" x14ac:dyDescent="0.15">
      <c r="S306" s="119"/>
      <c r="T306" s="119"/>
      <c r="U306" s="119"/>
      <c r="V306" s="119"/>
      <c r="W306" s="119"/>
      <c r="X306" s="119"/>
      <c r="Y306" s="119"/>
      <c r="Z306" s="119"/>
      <c r="AA306" s="119"/>
      <c r="AB306" s="119"/>
      <c r="AC306" s="119"/>
      <c r="AD306" s="119"/>
      <c r="AE306" s="119"/>
      <c r="AF306" s="119"/>
      <c r="AG306" s="119"/>
      <c r="AH306" s="119"/>
      <c r="AI306" s="119"/>
      <c r="AJ306" s="119"/>
      <c r="AK306" s="119"/>
      <c r="AL306" s="119"/>
      <c r="AM306" s="119"/>
      <c r="AN306" s="119"/>
      <c r="AO306" s="119"/>
      <c r="AP306" s="119"/>
      <c r="AQ306" s="119"/>
      <c r="AR306" s="119"/>
      <c r="AS306" s="119"/>
      <c r="AT306" s="119"/>
      <c r="AU306" s="119"/>
    </row>
    <row r="307" spans="19:47" ht="14" x14ac:dyDescent="0.15">
      <c r="S307" s="119"/>
      <c r="T307" s="119"/>
      <c r="U307" s="119"/>
      <c r="V307" s="119"/>
      <c r="W307" s="119"/>
      <c r="X307" s="119"/>
      <c r="Y307" s="119"/>
      <c r="Z307" s="119"/>
      <c r="AA307" s="119"/>
      <c r="AB307" s="119"/>
      <c r="AC307" s="119"/>
      <c r="AD307" s="119"/>
      <c r="AE307" s="119"/>
      <c r="AF307" s="119"/>
      <c r="AG307" s="119"/>
      <c r="AH307" s="119"/>
      <c r="AI307" s="119"/>
      <c r="AJ307" s="119"/>
      <c r="AK307" s="119"/>
      <c r="AL307" s="119"/>
      <c r="AM307" s="119"/>
      <c r="AN307" s="119"/>
      <c r="AO307" s="119"/>
      <c r="AP307" s="119"/>
      <c r="AQ307" s="119"/>
      <c r="AR307" s="119"/>
      <c r="AS307" s="119"/>
      <c r="AT307" s="119"/>
      <c r="AU307" s="119"/>
    </row>
    <row r="308" spans="19:47" ht="14" x14ac:dyDescent="0.15">
      <c r="S308" s="119"/>
      <c r="T308" s="119"/>
      <c r="U308" s="119"/>
      <c r="V308" s="119"/>
      <c r="W308" s="119"/>
      <c r="X308" s="119"/>
      <c r="Y308" s="119"/>
      <c r="Z308" s="119"/>
      <c r="AA308" s="119"/>
      <c r="AB308" s="119"/>
      <c r="AC308" s="119"/>
      <c r="AD308" s="119"/>
      <c r="AE308" s="119"/>
      <c r="AF308" s="119"/>
      <c r="AG308" s="119"/>
      <c r="AH308" s="119"/>
      <c r="AI308" s="119"/>
      <c r="AJ308" s="119"/>
      <c r="AK308" s="119"/>
      <c r="AL308" s="119"/>
      <c r="AM308" s="119"/>
      <c r="AN308" s="119"/>
      <c r="AO308" s="119"/>
      <c r="AP308" s="119"/>
      <c r="AQ308" s="119"/>
      <c r="AR308" s="119"/>
      <c r="AS308" s="119"/>
      <c r="AT308" s="119"/>
      <c r="AU308" s="119"/>
    </row>
    <row r="309" spans="19:47" ht="14" x14ac:dyDescent="0.15">
      <c r="S309" s="119"/>
      <c r="T309" s="119"/>
      <c r="U309" s="119"/>
      <c r="V309" s="119"/>
      <c r="W309" s="119"/>
      <c r="X309" s="119"/>
      <c r="Y309" s="119"/>
      <c r="Z309" s="119"/>
      <c r="AA309" s="119"/>
      <c r="AB309" s="119"/>
      <c r="AC309" s="119"/>
      <c r="AD309" s="119"/>
      <c r="AE309" s="119"/>
      <c r="AF309" s="119"/>
      <c r="AG309" s="119"/>
      <c r="AH309" s="119"/>
      <c r="AI309" s="119"/>
      <c r="AJ309" s="119"/>
      <c r="AK309" s="119"/>
      <c r="AL309" s="119"/>
      <c r="AM309" s="119"/>
      <c r="AN309" s="119"/>
      <c r="AO309" s="119"/>
      <c r="AP309" s="119"/>
      <c r="AQ309" s="119"/>
      <c r="AR309" s="119"/>
      <c r="AS309" s="119"/>
      <c r="AT309" s="119"/>
      <c r="AU309" s="119"/>
    </row>
    <row r="310" spans="19:47" ht="14" x14ac:dyDescent="0.15">
      <c r="S310" s="119"/>
      <c r="T310" s="119"/>
      <c r="U310" s="119"/>
      <c r="V310" s="119"/>
      <c r="W310" s="119"/>
      <c r="X310" s="119"/>
      <c r="Y310" s="119"/>
      <c r="Z310" s="119"/>
      <c r="AA310" s="119"/>
      <c r="AB310" s="119"/>
      <c r="AC310" s="119"/>
      <c r="AD310" s="119"/>
      <c r="AE310" s="119"/>
      <c r="AF310" s="119"/>
      <c r="AG310" s="119"/>
      <c r="AH310" s="119"/>
      <c r="AI310" s="119"/>
      <c r="AJ310" s="119"/>
      <c r="AK310" s="119"/>
      <c r="AL310" s="119"/>
      <c r="AM310" s="119"/>
      <c r="AN310" s="119"/>
      <c r="AO310" s="119"/>
      <c r="AP310" s="119"/>
      <c r="AQ310" s="119"/>
      <c r="AR310" s="119"/>
      <c r="AS310" s="119"/>
      <c r="AT310" s="119"/>
      <c r="AU310" s="119"/>
    </row>
    <row r="311" spans="19:47" ht="14" x14ac:dyDescent="0.15">
      <c r="S311" s="119"/>
      <c r="T311" s="119"/>
      <c r="U311" s="119"/>
      <c r="V311" s="119"/>
      <c r="W311" s="119"/>
      <c r="X311" s="119"/>
      <c r="Y311" s="119"/>
      <c r="Z311" s="119"/>
      <c r="AA311" s="119"/>
      <c r="AB311" s="119"/>
      <c r="AC311" s="119"/>
      <c r="AD311" s="119"/>
      <c r="AE311" s="119"/>
      <c r="AF311" s="119"/>
      <c r="AG311" s="119"/>
      <c r="AH311" s="119"/>
      <c r="AI311" s="119"/>
      <c r="AJ311" s="119"/>
      <c r="AK311" s="119"/>
      <c r="AL311" s="119"/>
      <c r="AM311" s="119"/>
      <c r="AN311" s="119"/>
      <c r="AO311" s="119"/>
      <c r="AP311" s="119"/>
      <c r="AQ311" s="119"/>
      <c r="AR311" s="119"/>
      <c r="AS311" s="119"/>
      <c r="AT311" s="119"/>
      <c r="AU311" s="119"/>
    </row>
    <row r="312" spans="19:47" ht="14" x14ac:dyDescent="0.15">
      <c r="S312" s="119"/>
      <c r="T312" s="119"/>
      <c r="U312" s="119"/>
      <c r="V312" s="119"/>
      <c r="W312" s="119"/>
      <c r="X312" s="119"/>
      <c r="Y312" s="119"/>
      <c r="Z312" s="119"/>
      <c r="AA312" s="119"/>
      <c r="AB312" s="119"/>
      <c r="AC312" s="119"/>
      <c r="AD312" s="119"/>
      <c r="AE312" s="119"/>
      <c r="AF312" s="119"/>
      <c r="AG312" s="119"/>
      <c r="AH312" s="119"/>
      <c r="AI312" s="119"/>
      <c r="AJ312" s="119"/>
      <c r="AK312" s="119"/>
      <c r="AL312" s="119"/>
      <c r="AM312" s="119"/>
      <c r="AN312" s="119"/>
      <c r="AO312" s="119"/>
      <c r="AP312" s="119"/>
      <c r="AQ312" s="119"/>
      <c r="AR312" s="119"/>
      <c r="AS312" s="119"/>
      <c r="AT312" s="119"/>
      <c r="AU312" s="119"/>
    </row>
    <row r="313" spans="19:47" ht="14" x14ac:dyDescent="0.15">
      <c r="S313" s="119"/>
      <c r="T313" s="119"/>
      <c r="U313" s="119"/>
      <c r="V313" s="119"/>
      <c r="W313" s="119"/>
      <c r="X313" s="119"/>
      <c r="Y313" s="119"/>
      <c r="Z313" s="119"/>
      <c r="AA313" s="119"/>
      <c r="AB313" s="119"/>
      <c r="AC313" s="119"/>
      <c r="AD313" s="119"/>
      <c r="AE313" s="119"/>
      <c r="AF313" s="119"/>
      <c r="AG313" s="119"/>
      <c r="AH313" s="119"/>
      <c r="AI313" s="119"/>
      <c r="AJ313" s="119"/>
      <c r="AK313" s="119"/>
      <c r="AL313" s="119"/>
      <c r="AM313" s="119"/>
      <c r="AN313" s="119"/>
      <c r="AO313" s="119"/>
      <c r="AP313" s="119"/>
      <c r="AQ313" s="119"/>
      <c r="AR313" s="119"/>
      <c r="AS313" s="119"/>
      <c r="AT313" s="119"/>
      <c r="AU313" s="119"/>
    </row>
    <row r="314" spans="19:47" ht="14" x14ac:dyDescent="0.15">
      <c r="S314" s="119"/>
      <c r="T314" s="119"/>
      <c r="U314" s="119"/>
      <c r="V314" s="119"/>
      <c r="W314" s="119"/>
      <c r="X314" s="119"/>
      <c r="Y314" s="119"/>
      <c r="Z314" s="119"/>
      <c r="AA314" s="119"/>
      <c r="AB314" s="119"/>
      <c r="AC314" s="119"/>
      <c r="AD314" s="119"/>
      <c r="AE314" s="119"/>
      <c r="AF314" s="119"/>
      <c r="AG314" s="119"/>
      <c r="AH314" s="119"/>
      <c r="AI314" s="119"/>
      <c r="AJ314" s="119"/>
      <c r="AK314" s="119"/>
      <c r="AL314" s="119"/>
      <c r="AM314" s="119"/>
      <c r="AN314" s="119"/>
      <c r="AO314" s="119"/>
      <c r="AP314" s="119"/>
      <c r="AQ314" s="119"/>
      <c r="AR314" s="119"/>
      <c r="AS314" s="119"/>
      <c r="AT314" s="119"/>
      <c r="AU314" s="119"/>
    </row>
    <row r="315" spans="19:47" ht="14" x14ac:dyDescent="0.15">
      <c r="S315" s="119"/>
      <c r="T315" s="119"/>
      <c r="U315" s="119"/>
      <c r="V315" s="119"/>
      <c r="W315" s="119"/>
      <c r="X315" s="119"/>
      <c r="Y315" s="119"/>
      <c r="Z315" s="119"/>
      <c r="AA315" s="119"/>
      <c r="AB315" s="119"/>
      <c r="AC315" s="119"/>
      <c r="AD315" s="119"/>
      <c r="AE315" s="119"/>
      <c r="AF315" s="119"/>
      <c r="AG315" s="119"/>
      <c r="AH315" s="119"/>
      <c r="AI315" s="119"/>
      <c r="AJ315" s="119"/>
      <c r="AK315" s="119"/>
      <c r="AL315" s="119"/>
      <c r="AM315" s="119"/>
      <c r="AN315" s="119"/>
      <c r="AO315" s="119"/>
      <c r="AP315" s="119"/>
      <c r="AQ315" s="119"/>
      <c r="AR315" s="119"/>
      <c r="AS315" s="119"/>
      <c r="AT315" s="119"/>
      <c r="AU315" s="119"/>
    </row>
    <row r="316" spans="19:47" ht="14" x14ac:dyDescent="0.15">
      <c r="S316" s="119"/>
      <c r="T316" s="119"/>
      <c r="U316" s="119"/>
      <c r="V316" s="119"/>
      <c r="W316" s="119"/>
      <c r="X316" s="119"/>
      <c r="Y316" s="119"/>
      <c r="Z316" s="119"/>
      <c r="AA316" s="119"/>
      <c r="AB316" s="119"/>
      <c r="AC316" s="119"/>
      <c r="AD316" s="119"/>
      <c r="AE316" s="119"/>
      <c r="AF316" s="119"/>
      <c r="AG316" s="119"/>
      <c r="AH316" s="119"/>
      <c r="AI316" s="119"/>
      <c r="AJ316" s="119"/>
      <c r="AK316" s="119"/>
      <c r="AL316" s="119"/>
      <c r="AM316" s="119"/>
      <c r="AN316" s="119"/>
      <c r="AO316" s="119"/>
      <c r="AP316" s="119"/>
      <c r="AQ316" s="119"/>
      <c r="AR316" s="119"/>
      <c r="AS316" s="119"/>
      <c r="AT316" s="119"/>
      <c r="AU316" s="119"/>
    </row>
    <row r="317" spans="19:47" ht="14" x14ac:dyDescent="0.15">
      <c r="S317" s="119"/>
      <c r="T317" s="119"/>
      <c r="U317" s="119"/>
      <c r="V317" s="119"/>
      <c r="W317" s="119"/>
      <c r="X317" s="119"/>
      <c r="Y317" s="119"/>
      <c r="Z317" s="119"/>
      <c r="AA317" s="119"/>
      <c r="AB317" s="119"/>
      <c r="AC317" s="119"/>
      <c r="AD317" s="119"/>
      <c r="AE317" s="119"/>
      <c r="AF317" s="119"/>
      <c r="AG317" s="119"/>
      <c r="AH317" s="119"/>
      <c r="AI317" s="119"/>
      <c r="AJ317" s="119"/>
      <c r="AK317" s="119"/>
      <c r="AL317" s="119"/>
      <c r="AM317" s="119"/>
      <c r="AN317" s="119"/>
      <c r="AO317" s="119"/>
      <c r="AP317" s="119"/>
      <c r="AQ317" s="119"/>
      <c r="AR317" s="119"/>
      <c r="AS317" s="119"/>
      <c r="AT317" s="119"/>
      <c r="AU317" s="119"/>
    </row>
    <row r="318" spans="19:47" ht="14" x14ac:dyDescent="0.15">
      <c r="S318" s="119"/>
      <c r="T318" s="119"/>
      <c r="U318" s="119"/>
      <c r="V318" s="119"/>
      <c r="W318" s="119"/>
      <c r="X318" s="119"/>
      <c r="Y318" s="119"/>
      <c r="Z318" s="119"/>
      <c r="AA318" s="119"/>
      <c r="AB318" s="119"/>
      <c r="AC318" s="119"/>
      <c r="AD318" s="119"/>
      <c r="AE318" s="119"/>
      <c r="AF318" s="119"/>
      <c r="AG318" s="119"/>
      <c r="AH318" s="119"/>
      <c r="AI318" s="119"/>
      <c r="AJ318" s="119"/>
      <c r="AK318" s="119"/>
      <c r="AL318" s="119"/>
      <c r="AM318" s="119"/>
      <c r="AN318" s="119"/>
      <c r="AO318" s="119"/>
      <c r="AP318" s="119"/>
      <c r="AQ318" s="119"/>
      <c r="AR318" s="119"/>
      <c r="AS318" s="119"/>
      <c r="AT318" s="119"/>
      <c r="AU318" s="119"/>
    </row>
    <row r="319" spans="19:47" ht="14" x14ac:dyDescent="0.15">
      <c r="S319" s="119"/>
      <c r="T319" s="119"/>
      <c r="U319" s="119"/>
      <c r="V319" s="119"/>
      <c r="W319" s="119"/>
      <c r="X319" s="119"/>
      <c r="Y319" s="119"/>
      <c r="Z319" s="119"/>
      <c r="AA319" s="119"/>
      <c r="AB319" s="119"/>
      <c r="AC319" s="119"/>
      <c r="AD319" s="119"/>
      <c r="AE319" s="119"/>
      <c r="AF319" s="119"/>
      <c r="AG319" s="119"/>
      <c r="AH319" s="119"/>
      <c r="AI319" s="119"/>
      <c r="AJ319" s="119"/>
      <c r="AK319" s="119"/>
      <c r="AL319" s="119"/>
      <c r="AM319" s="119"/>
      <c r="AN319" s="119"/>
      <c r="AO319" s="119"/>
      <c r="AP319" s="119"/>
      <c r="AQ319" s="119"/>
      <c r="AR319" s="119"/>
      <c r="AS319" s="119"/>
      <c r="AT319" s="119"/>
      <c r="AU319" s="119"/>
    </row>
    <row r="320" spans="19:47" ht="14" x14ac:dyDescent="0.15">
      <c r="S320" s="119"/>
      <c r="T320" s="119"/>
      <c r="U320" s="119"/>
      <c r="V320" s="119"/>
      <c r="W320" s="119"/>
      <c r="X320" s="119"/>
      <c r="Y320" s="119"/>
      <c r="Z320" s="119"/>
      <c r="AA320" s="119"/>
      <c r="AB320" s="119"/>
      <c r="AC320" s="119"/>
      <c r="AD320" s="119"/>
      <c r="AE320" s="119"/>
      <c r="AF320" s="119"/>
      <c r="AG320" s="119"/>
      <c r="AH320" s="119"/>
      <c r="AI320" s="119"/>
      <c r="AJ320" s="119"/>
      <c r="AK320" s="119"/>
      <c r="AL320" s="119"/>
      <c r="AM320" s="119"/>
      <c r="AN320" s="119"/>
      <c r="AO320" s="119"/>
      <c r="AP320" s="119"/>
      <c r="AQ320" s="119"/>
      <c r="AR320" s="119"/>
      <c r="AS320" s="119"/>
      <c r="AT320" s="119"/>
      <c r="AU320" s="119"/>
    </row>
    <row r="321" spans="19:47" ht="14" x14ac:dyDescent="0.15">
      <c r="S321" s="119"/>
      <c r="T321" s="119"/>
      <c r="U321" s="119"/>
      <c r="V321" s="119"/>
      <c r="W321" s="119"/>
      <c r="X321" s="119"/>
      <c r="Y321" s="119"/>
      <c r="Z321" s="119"/>
      <c r="AA321" s="119"/>
      <c r="AB321" s="119"/>
      <c r="AC321" s="119"/>
      <c r="AD321" s="119"/>
      <c r="AE321" s="119"/>
      <c r="AF321" s="119"/>
      <c r="AG321" s="119"/>
      <c r="AH321" s="119"/>
      <c r="AI321" s="119"/>
      <c r="AJ321" s="119"/>
      <c r="AK321" s="119"/>
      <c r="AL321" s="119"/>
      <c r="AM321" s="119"/>
      <c r="AN321" s="119"/>
      <c r="AO321" s="119"/>
      <c r="AP321" s="119"/>
      <c r="AQ321" s="119"/>
      <c r="AR321" s="119"/>
      <c r="AS321" s="119"/>
      <c r="AT321" s="119"/>
      <c r="AU321" s="119"/>
    </row>
    <row r="322" spans="19:47" ht="14" x14ac:dyDescent="0.15">
      <c r="S322" s="119"/>
      <c r="T322" s="119"/>
      <c r="U322" s="119"/>
      <c r="V322" s="119"/>
      <c r="W322" s="119"/>
      <c r="X322" s="119"/>
      <c r="Y322" s="119"/>
      <c r="Z322" s="119"/>
      <c r="AA322" s="119"/>
      <c r="AB322" s="119"/>
      <c r="AC322" s="119"/>
      <c r="AD322" s="119"/>
      <c r="AE322" s="119"/>
      <c r="AF322" s="119"/>
      <c r="AG322" s="119"/>
      <c r="AH322" s="119"/>
      <c r="AI322" s="119"/>
      <c r="AJ322" s="119"/>
      <c r="AK322" s="119"/>
      <c r="AL322" s="119"/>
      <c r="AM322" s="119"/>
      <c r="AN322" s="119"/>
      <c r="AO322" s="119"/>
      <c r="AP322" s="119"/>
      <c r="AQ322" s="119"/>
      <c r="AR322" s="119"/>
      <c r="AS322" s="119"/>
      <c r="AT322" s="119"/>
      <c r="AU322" s="119"/>
    </row>
    <row r="323" spans="19:47" ht="14" x14ac:dyDescent="0.15">
      <c r="S323" s="119"/>
      <c r="T323" s="119"/>
      <c r="U323" s="119"/>
      <c r="V323" s="119"/>
      <c r="W323" s="119"/>
      <c r="X323" s="119"/>
      <c r="Y323" s="119"/>
      <c r="Z323" s="119"/>
      <c r="AA323" s="119"/>
      <c r="AB323" s="119"/>
      <c r="AC323" s="119"/>
      <c r="AD323" s="119"/>
      <c r="AE323" s="119"/>
      <c r="AF323" s="119"/>
      <c r="AG323" s="119"/>
      <c r="AH323" s="119"/>
      <c r="AI323" s="119"/>
      <c r="AJ323" s="119"/>
      <c r="AK323" s="119"/>
      <c r="AL323" s="119"/>
      <c r="AM323" s="119"/>
      <c r="AN323" s="119"/>
      <c r="AO323" s="119"/>
      <c r="AP323" s="119"/>
      <c r="AQ323" s="119"/>
      <c r="AR323" s="119"/>
      <c r="AS323" s="119"/>
      <c r="AT323" s="119"/>
      <c r="AU323" s="119"/>
    </row>
    <row r="324" spans="19:47" ht="14" x14ac:dyDescent="0.15">
      <c r="S324" s="119"/>
      <c r="T324" s="119"/>
      <c r="U324" s="119"/>
      <c r="V324" s="119"/>
      <c r="W324" s="119"/>
      <c r="X324" s="119"/>
      <c r="Y324" s="119"/>
      <c r="Z324" s="119"/>
      <c r="AA324" s="119"/>
      <c r="AB324" s="119"/>
      <c r="AC324" s="119"/>
      <c r="AD324" s="119"/>
      <c r="AE324" s="119"/>
      <c r="AF324" s="119"/>
      <c r="AG324" s="119"/>
      <c r="AH324" s="119"/>
      <c r="AI324" s="119"/>
      <c r="AJ324" s="119"/>
      <c r="AK324" s="119"/>
      <c r="AL324" s="119"/>
      <c r="AM324" s="119"/>
      <c r="AN324" s="119"/>
      <c r="AO324" s="119"/>
      <c r="AP324" s="119"/>
      <c r="AQ324" s="119"/>
      <c r="AR324" s="119"/>
      <c r="AS324" s="119"/>
      <c r="AT324" s="119"/>
      <c r="AU324" s="119"/>
    </row>
    <row r="325" spans="19:47" ht="14" x14ac:dyDescent="0.15">
      <c r="S325" s="119"/>
      <c r="T325" s="119"/>
      <c r="U325" s="119"/>
      <c r="V325" s="119"/>
      <c r="W325" s="119"/>
      <c r="X325" s="119"/>
      <c r="Y325" s="119"/>
      <c r="Z325" s="119"/>
      <c r="AA325" s="119"/>
      <c r="AB325" s="119"/>
      <c r="AC325" s="119"/>
      <c r="AD325" s="119"/>
      <c r="AE325" s="119"/>
      <c r="AF325" s="119"/>
      <c r="AG325" s="119"/>
      <c r="AH325" s="119"/>
      <c r="AI325" s="119"/>
      <c r="AJ325" s="119"/>
      <c r="AK325" s="119"/>
      <c r="AL325" s="119"/>
      <c r="AM325" s="119"/>
      <c r="AN325" s="119"/>
      <c r="AO325" s="119"/>
      <c r="AP325" s="119"/>
      <c r="AQ325" s="119"/>
      <c r="AR325" s="119"/>
      <c r="AS325" s="119"/>
      <c r="AT325" s="119"/>
      <c r="AU325" s="119"/>
    </row>
    <row r="326" spans="19:47" ht="14" x14ac:dyDescent="0.15">
      <c r="S326" s="119"/>
      <c r="T326" s="119"/>
      <c r="U326" s="119"/>
      <c r="V326" s="119"/>
      <c r="W326" s="119"/>
      <c r="X326" s="119"/>
      <c r="Y326" s="119"/>
      <c r="Z326" s="119"/>
      <c r="AA326" s="119"/>
      <c r="AB326" s="119"/>
      <c r="AC326" s="119"/>
      <c r="AD326" s="119"/>
      <c r="AE326" s="119"/>
      <c r="AF326" s="119"/>
      <c r="AG326" s="119"/>
      <c r="AH326" s="119"/>
      <c r="AI326" s="119"/>
      <c r="AJ326" s="119"/>
      <c r="AK326" s="119"/>
      <c r="AL326" s="119"/>
      <c r="AM326" s="119"/>
      <c r="AN326" s="119"/>
      <c r="AO326" s="119"/>
      <c r="AP326" s="119"/>
      <c r="AQ326" s="119"/>
      <c r="AR326" s="119"/>
      <c r="AS326" s="119"/>
      <c r="AT326" s="119"/>
      <c r="AU326" s="119"/>
    </row>
    <row r="327" spans="19:47" ht="14" x14ac:dyDescent="0.15">
      <c r="S327" s="119"/>
      <c r="T327" s="119"/>
      <c r="U327" s="119"/>
      <c r="V327" s="119"/>
      <c r="W327" s="119"/>
      <c r="X327" s="119"/>
      <c r="Y327" s="119"/>
      <c r="Z327" s="119"/>
      <c r="AA327" s="119"/>
      <c r="AB327" s="119"/>
      <c r="AC327" s="119"/>
      <c r="AD327" s="119"/>
      <c r="AE327" s="119"/>
      <c r="AF327" s="119"/>
      <c r="AG327" s="119"/>
      <c r="AH327" s="119"/>
      <c r="AI327" s="119"/>
      <c r="AJ327" s="119"/>
      <c r="AK327" s="119"/>
      <c r="AL327" s="119"/>
      <c r="AM327" s="119"/>
      <c r="AN327" s="119"/>
      <c r="AO327" s="119"/>
      <c r="AP327" s="119"/>
      <c r="AQ327" s="119"/>
      <c r="AR327" s="119"/>
      <c r="AS327" s="119"/>
      <c r="AT327" s="119"/>
      <c r="AU327" s="119"/>
    </row>
    <row r="328" spans="19:47" ht="14" x14ac:dyDescent="0.15">
      <c r="S328" s="119"/>
      <c r="T328" s="119"/>
      <c r="U328" s="119"/>
      <c r="V328" s="119"/>
      <c r="W328" s="119"/>
      <c r="X328" s="119"/>
      <c r="Y328" s="119"/>
      <c r="Z328" s="119"/>
      <c r="AA328" s="119"/>
      <c r="AB328" s="119"/>
      <c r="AC328" s="119"/>
      <c r="AD328" s="119"/>
      <c r="AE328" s="119"/>
      <c r="AF328" s="119"/>
      <c r="AG328" s="119"/>
      <c r="AH328" s="119"/>
      <c r="AI328" s="119"/>
      <c r="AJ328" s="119"/>
      <c r="AK328" s="119"/>
      <c r="AL328" s="119"/>
      <c r="AM328" s="119"/>
      <c r="AN328" s="119"/>
      <c r="AO328" s="119"/>
      <c r="AP328" s="119"/>
      <c r="AQ328" s="119"/>
      <c r="AR328" s="119"/>
      <c r="AS328" s="119"/>
      <c r="AT328" s="119"/>
      <c r="AU328" s="119"/>
    </row>
    <row r="329" spans="19:47" ht="14" x14ac:dyDescent="0.15">
      <c r="S329" s="119"/>
      <c r="T329" s="119"/>
      <c r="U329" s="119"/>
      <c r="V329" s="119"/>
      <c r="W329" s="119"/>
      <c r="X329" s="119"/>
      <c r="Y329" s="119"/>
      <c r="Z329" s="119"/>
      <c r="AA329" s="119"/>
      <c r="AB329" s="119"/>
      <c r="AC329" s="119"/>
      <c r="AD329" s="119"/>
      <c r="AE329" s="119"/>
      <c r="AF329" s="119"/>
      <c r="AG329" s="119"/>
      <c r="AH329" s="119"/>
      <c r="AI329" s="119"/>
      <c r="AJ329" s="119"/>
      <c r="AK329" s="119"/>
      <c r="AL329" s="119"/>
      <c r="AM329" s="119"/>
      <c r="AN329" s="119"/>
      <c r="AO329" s="119"/>
      <c r="AP329" s="119"/>
      <c r="AQ329" s="119"/>
      <c r="AR329" s="119"/>
      <c r="AS329" s="119"/>
      <c r="AT329" s="119"/>
      <c r="AU329" s="119"/>
    </row>
    <row r="330" spans="19:47" ht="14" x14ac:dyDescent="0.15">
      <c r="S330" s="119"/>
      <c r="T330" s="119"/>
      <c r="U330" s="119"/>
      <c r="V330" s="119"/>
      <c r="W330" s="119"/>
      <c r="X330" s="119"/>
      <c r="Y330" s="119"/>
      <c r="Z330" s="119"/>
      <c r="AA330" s="119"/>
      <c r="AB330" s="119"/>
      <c r="AC330" s="119"/>
      <c r="AD330" s="119"/>
      <c r="AE330" s="119"/>
      <c r="AF330" s="119"/>
      <c r="AG330" s="119"/>
      <c r="AH330" s="119"/>
      <c r="AI330" s="119"/>
      <c r="AJ330" s="119"/>
      <c r="AK330" s="119"/>
      <c r="AL330" s="119"/>
      <c r="AM330" s="119"/>
      <c r="AN330" s="119"/>
      <c r="AO330" s="119"/>
      <c r="AP330" s="119"/>
      <c r="AQ330" s="119"/>
      <c r="AR330" s="119"/>
      <c r="AS330" s="119"/>
      <c r="AT330" s="119"/>
      <c r="AU330" s="119"/>
    </row>
    <row r="331" spans="19:47" ht="14" x14ac:dyDescent="0.15">
      <c r="S331" s="119"/>
      <c r="T331" s="119"/>
      <c r="U331" s="119"/>
      <c r="V331" s="119"/>
      <c r="W331" s="119"/>
      <c r="X331" s="119"/>
      <c r="Y331" s="119"/>
      <c r="Z331" s="119"/>
      <c r="AA331" s="119"/>
      <c r="AB331" s="119"/>
      <c r="AC331" s="119"/>
      <c r="AD331" s="119"/>
      <c r="AE331" s="119"/>
      <c r="AF331" s="119"/>
      <c r="AG331" s="119"/>
      <c r="AH331" s="119"/>
      <c r="AI331" s="119"/>
      <c r="AJ331" s="119"/>
      <c r="AK331" s="119"/>
      <c r="AL331" s="119"/>
      <c r="AM331" s="119"/>
      <c r="AN331" s="119"/>
      <c r="AO331" s="119"/>
      <c r="AP331" s="119"/>
      <c r="AQ331" s="119"/>
      <c r="AR331" s="119"/>
      <c r="AS331" s="119"/>
      <c r="AT331" s="119"/>
      <c r="AU331" s="119"/>
    </row>
    <row r="332" spans="19:47" ht="14" x14ac:dyDescent="0.15">
      <c r="S332" s="119"/>
      <c r="T332" s="119"/>
      <c r="U332" s="119"/>
      <c r="V332" s="119"/>
      <c r="W332" s="119"/>
      <c r="X332" s="119"/>
      <c r="Y332" s="119"/>
      <c r="Z332" s="119"/>
      <c r="AA332" s="119"/>
      <c r="AB332" s="119"/>
      <c r="AC332" s="119"/>
      <c r="AD332" s="119"/>
      <c r="AE332" s="119"/>
      <c r="AF332" s="119"/>
      <c r="AG332" s="119"/>
      <c r="AH332" s="119"/>
      <c r="AI332" s="119"/>
      <c r="AJ332" s="119"/>
      <c r="AK332" s="119"/>
      <c r="AL332" s="119"/>
      <c r="AM332" s="119"/>
      <c r="AN332" s="119"/>
      <c r="AO332" s="119"/>
      <c r="AP332" s="119"/>
      <c r="AQ332" s="119"/>
      <c r="AR332" s="119"/>
      <c r="AS332" s="119"/>
      <c r="AT332" s="119"/>
      <c r="AU332" s="119"/>
    </row>
    <row r="333" spans="19:47" ht="14" x14ac:dyDescent="0.15">
      <c r="S333" s="119"/>
      <c r="T333" s="119"/>
      <c r="U333" s="119"/>
      <c r="V333" s="119"/>
      <c r="W333" s="119"/>
      <c r="X333" s="119"/>
      <c r="Y333" s="119"/>
      <c r="Z333" s="119"/>
      <c r="AA333" s="119"/>
      <c r="AB333" s="119"/>
      <c r="AC333" s="119"/>
      <c r="AD333" s="119"/>
      <c r="AE333" s="119"/>
      <c r="AF333" s="119"/>
      <c r="AG333" s="119"/>
      <c r="AH333" s="119"/>
      <c r="AI333" s="119"/>
      <c r="AJ333" s="119"/>
      <c r="AK333" s="119"/>
      <c r="AL333" s="119"/>
      <c r="AM333" s="119"/>
      <c r="AN333" s="119"/>
      <c r="AO333" s="119"/>
      <c r="AP333" s="119"/>
      <c r="AQ333" s="119"/>
      <c r="AR333" s="119"/>
      <c r="AS333" s="119"/>
      <c r="AT333" s="119"/>
      <c r="AU333" s="119"/>
    </row>
    <row r="334" spans="19:47" ht="14" x14ac:dyDescent="0.15">
      <c r="S334" s="119"/>
      <c r="T334" s="119"/>
      <c r="U334" s="119"/>
      <c r="V334" s="119"/>
      <c r="W334" s="119"/>
      <c r="X334" s="119"/>
      <c r="Y334" s="119"/>
      <c r="Z334" s="119"/>
      <c r="AA334" s="119"/>
      <c r="AB334" s="119"/>
      <c r="AC334" s="119"/>
      <c r="AD334" s="119"/>
      <c r="AE334" s="119"/>
      <c r="AF334" s="119"/>
      <c r="AG334" s="119"/>
      <c r="AH334" s="119"/>
      <c r="AI334" s="119"/>
      <c r="AJ334" s="119"/>
      <c r="AK334" s="119"/>
      <c r="AL334" s="119"/>
      <c r="AM334" s="119"/>
      <c r="AN334" s="119"/>
      <c r="AO334" s="119"/>
      <c r="AP334" s="119"/>
      <c r="AQ334" s="119"/>
      <c r="AR334" s="119"/>
      <c r="AS334" s="119"/>
      <c r="AT334" s="119"/>
      <c r="AU334" s="119"/>
    </row>
    <row r="335" spans="19:47" ht="14" x14ac:dyDescent="0.15">
      <c r="S335" s="119"/>
      <c r="T335" s="119"/>
      <c r="U335" s="119"/>
      <c r="V335" s="119"/>
      <c r="W335" s="119"/>
      <c r="X335" s="119"/>
      <c r="Y335" s="119"/>
      <c r="Z335" s="119"/>
      <c r="AA335" s="119"/>
      <c r="AB335" s="119"/>
      <c r="AC335" s="119"/>
      <c r="AD335" s="119"/>
      <c r="AE335" s="119"/>
      <c r="AF335" s="119"/>
      <c r="AG335" s="119"/>
      <c r="AH335" s="119"/>
      <c r="AI335" s="119"/>
      <c r="AJ335" s="119"/>
      <c r="AK335" s="119"/>
      <c r="AL335" s="119"/>
      <c r="AM335" s="119"/>
      <c r="AN335" s="119"/>
      <c r="AO335" s="119"/>
      <c r="AP335" s="119"/>
      <c r="AQ335" s="119"/>
      <c r="AR335" s="119"/>
      <c r="AS335" s="119"/>
      <c r="AT335" s="119"/>
      <c r="AU335" s="119"/>
    </row>
    <row r="336" spans="19:47" ht="14" x14ac:dyDescent="0.15">
      <c r="S336" s="119"/>
      <c r="T336" s="119"/>
      <c r="U336" s="119"/>
      <c r="V336" s="119"/>
      <c r="W336" s="119"/>
      <c r="X336" s="119"/>
      <c r="Y336" s="119"/>
      <c r="Z336" s="119"/>
      <c r="AA336" s="119"/>
      <c r="AB336" s="119"/>
      <c r="AC336" s="119"/>
      <c r="AD336" s="119"/>
      <c r="AE336" s="119"/>
      <c r="AF336" s="119"/>
      <c r="AG336" s="119"/>
      <c r="AH336" s="119"/>
      <c r="AI336" s="119"/>
      <c r="AJ336" s="119"/>
      <c r="AK336" s="119"/>
      <c r="AL336" s="119"/>
      <c r="AM336" s="119"/>
      <c r="AN336" s="119"/>
      <c r="AO336" s="119"/>
      <c r="AP336" s="119"/>
      <c r="AQ336" s="119"/>
      <c r="AR336" s="119"/>
      <c r="AS336" s="119"/>
      <c r="AT336" s="119"/>
      <c r="AU336" s="119"/>
    </row>
    <row r="337" spans="19:47" ht="14" x14ac:dyDescent="0.15">
      <c r="S337" s="119"/>
      <c r="T337" s="119"/>
      <c r="U337" s="119"/>
      <c r="V337" s="119"/>
      <c r="W337" s="119"/>
      <c r="X337" s="119"/>
      <c r="Y337" s="119"/>
      <c r="Z337" s="119"/>
      <c r="AA337" s="119"/>
      <c r="AB337" s="119"/>
      <c r="AC337" s="119"/>
      <c r="AD337" s="119"/>
      <c r="AE337" s="119"/>
      <c r="AF337" s="119"/>
      <c r="AG337" s="119"/>
      <c r="AH337" s="119"/>
      <c r="AI337" s="119"/>
      <c r="AJ337" s="119"/>
      <c r="AK337" s="119"/>
      <c r="AL337" s="119"/>
      <c r="AM337" s="119"/>
      <c r="AN337" s="119"/>
      <c r="AO337" s="119"/>
      <c r="AP337" s="119"/>
      <c r="AQ337" s="119"/>
      <c r="AR337" s="119"/>
      <c r="AS337" s="119"/>
      <c r="AT337" s="119"/>
      <c r="AU337" s="119"/>
    </row>
    <row r="338" spans="19:47" ht="14" x14ac:dyDescent="0.15">
      <c r="S338" s="119"/>
      <c r="T338" s="119"/>
      <c r="U338" s="119"/>
      <c r="V338" s="119"/>
      <c r="W338" s="119"/>
      <c r="X338" s="119"/>
      <c r="Y338" s="119"/>
      <c r="Z338" s="119"/>
      <c r="AA338" s="119"/>
      <c r="AB338" s="119"/>
      <c r="AC338" s="119"/>
      <c r="AD338" s="119"/>
      <c r="AE338" s="119"/>
      <c r="AF338" s="119"/>
      <c r="AG338" s="119"/>
      <c r="AH338" s="119"/>
      <c r="AI338" s="119"/>
      <c r="AJ338" s="119"/>
      <c r="AK338" s="119"/>
      <c r="AL338" s="119"/>
      <c r="AM338" s="119"/>
      <c r="AN338" s="119"/>
      <c r="AO338" s="119"/>
      <c r="AP338" s="119"/>
      <c r="AQ338" s="119"/>
      <c r="AR338" s="119"/>
      <c r="AS338" s="119"/>
      <c r="AT338" s="119"/>
      <c r="AU338" s="119"/>
    </row>
    <row r="339" spans="19:47" ht="14" x14ac:dyDescent="0.15">
      <c r="S339" s="119"/>
      <c r="T339" s="119"/>
      <c r="U339" s="119"/>
      <c r="V339" s="119"/>
      <c r="W339" s="119"/>
      <c r="X339" s="119"/>
      <c r="Y339" s="119"/>
      <c r="Z339" s="119"/>
      <c r="AA339" s="119"/>
      <c r="AB339" s="119"/>
      <c r="AC339" s="119"/>
      <c r="AD339" s="119"/>
      <c r="AE339" s="119"/>
      <c r="AF339" s="119"/>
      <c r="AG339" s="119"/>
      <c r="AH339" s="119"/>
      <c r="AI339" s="119"/>
      <c r="AJ339" s="119"/>
      <c r="AK339" s="119"/>
      <c r="AL339" s="119"/>
      <c r="AM339" s="119"/>
      <c r="AN339" s="119"/>
      <c r="AO339" s="119"/>
      <c r="AP339" s="119"/>
      <c r="AQ339" s="119"/>
      <c r="AR339" s="119"/>
      <c r="AS339" s="119"/>
      <c r="AT339" s="119"/>
      <c r="AU339" s="119"/>
    </row>
    <row r="340" spans="19:47" ht="14" x14ac:dyDescent="0.15">
      <c r="S340" s="119"/>
      <c r="T340" s="119"/>
      <c r="U340" s="119"/>
      <c r="V340" s="119"/>
      <c r="W340" s="119"/>
      <c r="X340" s="119"/>
      <c r="Y340" s="119"/>
      <c r="Z340" s="119"/>
      <c r="AA340" s="119"/>
      <c r="AB340" s="119"/>
      <c r="AC340" s="119"/>
      <c r="AD340" s="119"/>
      <c r="AE340" s="119"/>
      <c r="AF340" s="119"/>
      <c r="AG340" s="119"/>
      <c r="AH340" s="119"/>
      <c r="AI340" s="119"/>
      <c r="AJ340" s="119"/>
      <c r="AK340" s="119"/>
      <c r="AL340" s="119"/>
      <c r="AM340" s="119"/>
      <c r="AN340" s="119"/>
      <c r="AO340" s="119"/>
      <c r="AP340" s="119"/>
      <c r="AQ340" s="119"/>
      <c r="AR340" s="119"/>
      <c r="AS340" s="119"/>
      <c r="AT340" s="119"/>
      <c r="AU340" s="119"/>
    </row>
    <row r="341" spans="19:47" ht="14" x14ac:dyDescent="0.15">
      <c r="S341" s="119"/>
      <c r="T341" s="119"/>
      <c r="U341" s="119"/>
      <c r="V341" s="119"/>
      <c r="W341" s="119"/>
      <c r="X341" s="119"/>
      <c r="Y341" s="119"/>
      <c r="Z341" s="119"/>
      <c r="AA341" s="119"/>
      <c r="AB341" s="119"/>
      <c r="AC341" s="119"/>
      <c r="AD341" s="119"/>
      <c r="AE341" s="119"/>
      <c r="AF341" s="119"/>
      <c r="AG341" s="119"/>
      <c r="AH341" s="119"/>
      <c r="AI341" s="119"/>
      <c r="AJ341" s="119"/>
      <c r="AK341" s="119"/>
      <c r="AL341" s="119"/>
      <c r="AM341" s="119"/>
      <c r="AN341" s="119"/>
      <c r="AO341" s="119"/>
      <c r="AP341" s="119"/>
      <c r="AQ341" s="119"/>
      <c r="AR341" s="119"/>
      <c r="AS341" s="119"/>
      <c r="AT341" s="119"/>
      <c r="AU341" s="119"/>
    </row>
    <row r="342" spans="19:47" ht="14" x14ac:dyDescent="0.15">
      <c r="S342" s="119"/>
      <c r="T342" s="119"/>
      <c r="U342" s="119"/>
      <c r="V342" s="119"/>
      <c r="W342" s="119"/>
      <c r="X342" s="119"/>
      <c r="Y342" s="119"/>
      <c r="Z342" s="119"/>
      <c r="AA342" s="119"/>
      <c r="AB342" s="119"/>
      <c r="AC342" s="119"/>
      <c r="AD342" s="119"/>
      <c r="AE342" s="119"/>
      <c r="AF342" s="119"/>
      <c r="AG342" s="119"/>
      <c r="AH342" s="119"/>
      <c r="AI342" s="119"/>
      <c r="AJ342" s="119"/>
      <c r="AK342" s="119"/>
      <c r="AL342" s="119"/>
      <c r="AM342" s="119"/>
      <c r="AN342" s="119"/>
      <c r="AO342" s="119"/>
      <c r="AP342" s="119"/>
      <c r="AQ342" s="119"/>
      <c r="AR342" s="119"/>
      <c r="AS342" s="119"/>
      <c r="AT342" s="119"/>
      <c r="AU342" s="119"/>
    </row>
    <row r="343" spans="19:47" ht="14" x14ac:dyDescent="0.15">
      <c r="S343" s="119"/>
      <c r="T343" s="119"/>
      <c r="U343" s="119"/>
      <c r="V343" s="119"/>
      <c r="W343" s="119"/>
      <c r="X343" s="119"/>
      <c r="Y343" s="119"/>
      <c r="Z343" s="119"/>
      <c r="AA343" s="119"/>
      <c r="AB343" s="119"/>
      <c r="AC343" s="119"/>
      <c r="AD343" s="119"/>
      <c r="AE343" s="119"/>
      <c r="AF343" s="119"/>
      <c r="AG343" s="119"/>
      <c r="AH343" s="119"/>
      <c r="AI343" s="119"/>
      <c r="AJ343" s="119"/>
      <c r="AK343" s="119"/>
      <c r="AL343" s="119"/>
      <c r="AM343" s="119"/>
      <c r="AN343" s="119"/>
      <c r="AO343" s="119"/>
      <c r="AP343" s="119"/>
      <c r="AQ343" s="119"/>
      <c r="AR343" s="119"/>
      <c r="AS343" s="119"/>
      <c r="AT343" s="119"/>
      <c r="AU343" s="119"/>
    </row>
    <row r="344" spans="19:47" ht="14" x14ac:dyDescent="0.15">
      <c r="S344" s="119"/>
      <c r="T344" s="119"/>
      <c r="U344" s="119"/>
      <c r="V344" s="119"/>
      <c r="W344" s="119"/>
      <c r="X344" s="119"/>
      <c r="Y344" s="119"/>
      <c r="Z344" s="119"/>
      <c r="AA344" s="119"/>
      <c r="AB344" s="119"/>
      <c r="AC344" s="119"/>
      <c r="AD344" s="119"/>
      <c r="AE344" s="119"/>
      <c r="AF344" s="119"/>
      <c r="AG344" s="119"/>
      <c r="AH344" s="119"/>
      <c r="AI344" s="119"/>
      <c r="AJ344" s="119"/>
      <c r="AK344" s="119"/>
      <c r="AL344" s="119"/>
      <c r="AM344" s="119"/>
      <c r="AN344" s="119"/>
      <c r="AO344" s="119"/>
      <c r="AP344" s="119"/>
      <c r="AQ344" s="119"/>
      <c r="AR344" s="119"/>
      <c r="AS344" s="119"/>
      <c r="AT344" s="119"/>
      <c r="AU344" s="119"/>
    </row>
    <row r="345" spans="19:47" ht="14" x14ac:dyDescent="0.15">
      <c r="S345" s="119"/>
      <c r="T345" s="119"/>
      <c r="U345" s="119"/>
      <c r="V345" s="119"/>
      <c r="W345" s="119"/>
      <c r="X345" s="119"/>
      <c r="Y345" s="119"/>
      <c r="Z345" s="119"/>
      <c r="AA345" s="119"/>
      <c r="AB345" s="119"/>
      <c r="AC345" s="119"/>
      <c r="AD345" s="119"/>
      <c r="AE345" s="119"/>
      <c r="AF345" s="119"/>
      <c r="AG345" s="119"/>
      <c r="AH345" s="119"/>
      <c r="AI345" s="119"/>
      <c r="AJ345" s="119"/>
      <c r="AK345" s="119"/>
      <c r="AL345" s="119"/>
      <c r="AM345" s="119"/>
      <c r="AN345" s="119"/>
      <c r="AO345" s="119"/>
      <c r="AP345" s="119"/>
      <c r="AQ345" s="119"/>
      <c r="AR345" s="119"/>
      <c r="AS345" s="119"/>
      <c r="AT345" s="119"/>
      <c r="AU345" s="119"/>
    </row>
  </sheetData>
  <sheetProtection algorithmName="SHA-512" hashValue="I1hl7N1OszHi3zVhqZTIB2J/F+eVRA+W5DX+uifnkRm7SwqNYuX3lprRMvSIKv7r2znvkP9GLK7jfpZhk4v1Ng==" saltValue="vKkqXcgGrC7FRF0qKN1WNQ==" spinCount="100000" sheet="1" objects="1" scenarios="1"/>
  <conditionalFormatting sqref="A8:R23">
    <cfRule type="expression" dxfId="10" priority="3">
      <formula>MOD(ROW(),2)=0</formula>
    </cfRule>
  </conditionalFormatting>
  <conditionalFormatting sqref="A32:R45">
    <cfRule type="expression" dxfId="9" priority="2">
      <formula>MOD(ROW(),2)=0</formula>
    </cfRule>
  </conditionalFormatting>
  <conditionalFormatting sqref="A54:R69">
    <cfRule type="expression" dxfId="8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D4C0-DE35-2648-9586-E14DE545392E}">
  <sheetPr codeName="Sheet9">
    <tabColor theme="0" tint="-0.34998626667073579"/>
  </sheetPr>
  <dimension ref="A1:AK36"/>
  <sheetViews>
    <sheetView workbookViewId="0">
      <selection activeCell="A25" activeCellId="2" sqref="A7:H7 A16:H16 A25:H25"/>
    </sheetView>
  </sheetViews>
  <sheetFormatPr baseColWidth="10" defaultRowHeight="13" x14ac:dyDescent="0.15"/>
  <cols>
    <col min="1" max="1" width="20.33203125" style="117" customWidth="1"/>
    <col min="2" max="2" width="16.6640625" style="117" customWidth="1"/>
    <col min="3" max="8" width="12.1640625" style="117" customWidth="1"/>
    <col min="9" max="16384" width="10.83203125" style="117"/>
  </cols>
  <sheetData>
    <row r="1" spans="1:37" ht="14" x14ac:dyDescent="0.15">
      <c r="A1" s="116" t="s">
        <v>24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</row>
    <row r="2" spans="1:37" ht="14" x14ac:dyDescent="0.15">
      <c r="A2" s="118" t="s">
        <v>21</v>
      </c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</row>
    <row r="3" spans="1:37" ht="15" thickBot="1" x14ac:dyDescent="0.2">
      <c r="A3" s="116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</row>
    <row r="7" spans="1:37" ht="30" x14ac:dyDescent="0.15">
      <c r="A7" s="282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</row>
    <row r="8" spans="1:37" ht="18" customHeight="1" thickBot="1" x14ac:dyDescent="0.2">
      <c r="A8" s="115" t="str">
        <f>'ERG Oct 2018'!K2</f>
        <v>Ergon Energy</v>
      </c>
      <c r="B8" s="98" t="str">
        <f>'ERG Oct 2018'!L2</f>
        <v>Regulated</v>
      </c>
      <c r="C8" s="80">
        <f>91*'ERG Oct 2018'!M2/100</f>
        <v>111.89632999999999</v>
      </c>
      <c r="D8" s="80">
        <f>$C$5*'ERG Oct 2018'!N2/100</f>
        <v>1322.1</v>
      </c>
      <c r="E8" s="81">
        <v>0</v>
      </c>
      <c r="F8" s="82">
        <f>SUM(C8:E8)</f>
        <v>1433.9963299999999</v>
      </c>
      <c r="G8" s="83">
        <f>F8*4</f>
        <v>5735.9853199999998</v>
      </c>
      <c r="H8" s="84">
        <f>G8*1.1</f>
        <v>6309.5838520000007</v>
      </c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</row>
    <row r="9" spans="1:37" ht="14" x14ac:dyDescent="0.15"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</row>
    <row r="10" spans="1:37" ht="15" thickBot="1" x14ac:dyDescent="0.2"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19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19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</row>
    <row r="16" spans="1:37" ht="30" x14ac:dyDescent="0.15">
      <c r="A16" s="282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</row>
    <row r="17" spans="1:37" ht="18" customHeight="1" thickBot="1" x14ac:dyDescent="0.2">
      <c r="A17" s="115" t="str">
        <f>'ERG Oct 2018'!K3</f>
        <v>Ergon Energy</v>
      </c>
      <c r="B17" s="98" t="str">
        <f>'ERG Oct 2018'!L3</f>
        <v>Regulated</v>
      </c>
      <c r="C17" s="80">
        <f>91*'ERG Oct 2018'!M3/100</f>
        <v>111.89632999999999</v>
      </c>
      <c r="D17" s="80">
        <f>(C12*C13)*'ERG Oct 2018'!N3/100</f>
        <v>925.47</v>
      </c>
      <c r="E17" s="81">
        <f>(C12*C14)*'ERG Oct 2018'!AF3/100</f>
        <v>261.495</v>
      </c>
      <c r="F17" s="82">
        <f>SUM(C17:E17)</f>
        <v>1298.8613300000002</v>
      </c>
      <c r="G17" s="83">
        <f>F17*4</f>
        <v>5195.4453200000007</v>
      </c>
      <c r="H17" s="84">
        <f>G17*1.1</f>
        <v>5714.9898520000015</v>
      </c>
      <c r="I17" s="119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</row>
    <row r="18" spans="1:37" ht="14" x14ac:dyDescent="0.15">
      <c r="I18" s="119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</row>
    <row r="19" spans="1:37" ht="15" thickBot="1" x14ac:dyDescent="0.2">
      <c r="I19" s="119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19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19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</row>
    <row r="25" spans="1:37" ht="30" x14ac:dyDescent="0.15">
      <c r="A25" s="282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19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</row>
    <row r="26" spans="1:37" ht="18" customHeight="1" thickBot="1" x14ac:dyDescent="0.2">
      <c r="A26" s="115" t="str">
        <f>'ERG Oct 2018'!K4</f>
        <v>Ergon Energy</v>
      </c>
      <c r="B26" s="98" t="str">
        <f>'ERG Oct 2018'!L4</f>
        <v>Regulated</v>
      </c>
      <c r="C26" s="80">
        <f>91*'ERG Oct 2018'!M4/100</f>
        <v>111.89632999999999</v>
      </c>
      <c r="D26" s="80">
        <f>(C21*C22)*'ERG Oct 2018'!N4/100</f>
        <v>1853.39</v>
      </c>
      <c r="E26" s="81">
        <f>(C21*C23)*'ERG Oct 2018'!W4/100</f>
        <v>344.73</v>
      </c>
      <c r="F26" s="82">
        <f>SUM(C26:E26)</f>
        <v>2310.0163300000004</v>
      </c>
      <c r="G26" s="83">
        <f>F26*4</f>
        <v>9240.0653200000015</v>
      </c>
      <c r="H26" s="84">
        <f>G26*1.1</f>
        <v>10164.071852000003</v>
      </c>
      <c r="I26" s="119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  <c r="AA26" s="119"/>
      <c r="AB26" s="119"/>
      <c r="AC26" s="119"/>
      <c r="AD26" s="119"/>
      <c r="AE26" s="119"/>
      <c r="AF26" s="119"/>
      <c r="AG26" s="119"/>
      <c r="AH26" s="119"/>
      <c r="AI26" s="119"/>
      <c r="AJ26" s="119"/>
      <c r="AK26" s="119"/>
    </row>
    <row r="27" spans="1:37" ht="14" x14ac:dyDescent="0.15"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</row>
    <row r="28" spans="1:37" ht="14" x14ac:dyDescent="0.15"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  <c r="AA28" s="119"/>
      <c r="AB28" s="119"/>
      <c r="AC28" s="119"/>
      <c r="AD28" s="119"/>
      <c r="AE28" s="119"/>
      <c r="AF28" s="119"/>
      <c r="AG28" s="119"/>
      <c r="AH28" s="119"/>
      <c r="AI28" s="119"/>
      <c r="AJ28" s="119"/>
      <c r="AK28" s="119"/>
    </row>
    <row r="29" spans="1:37" ht="14" x14ac:dyDescent="0.15"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</row>
    <row r="30" spans="1:37" ht="14" x14ac:dyDescent="0.15"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</row>
    <row r="31" spans="1:37" ht="14" x14ac:dyDescent="0.15"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</row>
    <row r="32" spans="1:37" ht="14" x14ac:dyDescent="0.15"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</row>
    <row r="33" spans="10:37" ht="14" x14ac:dyDescent="0.15"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</row>
    <row r="34" spans="10:37" ht="14" x14ac:dyDescent="0.15"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</row>
    <row r="35" spans="10:37" ht="14" x14ac:dyDescent="0.15"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</row>
    <row r="36" spans="10:37" ht="14" x14ac:dyDescent="0.15"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</row>
  </sheetData>
  <sheetProtection algorithmName="SHA-512" hashValue="kxwdbAs708RdN/3+3fpf8yeWFlm6w3zWTCQURZUHknt5JEbCa2UbFdPgLWHKRSVe5EFHiIUT9cpi/zZYbOrFng==" saltValue="6EUlp433j8GepmN1vQDsEg==" spinCount="100000" sheet="1" objects="1" scenario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130CC-81BC-E841-8B43-BD0F97C0391D}">
  <sheetPr codeName="Sheet10">
    <tabColor theme="9"/>
  </sheetPr>
  <dimension ref="A1:GA399"/>
  <sheetViews>
    <sheetView topLeftCell="AN1" zoomScale="85" zoomScaleNormal="120" zoomScalePageLayoutView="120"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22.6640625" style="66" bestFit="1" customWidth="1"/>
    <col min="3" max="6" width="12.1640625" style="66" customWidth="1"/>
    <col min="7" max="7" width="12.33203125" style="66" customWidth="1"/>
    <col min="8" max="12" width="12.1640625" style="66" customWidth="1"/>
    <col min="13" max="14" width="12.1640625" style="66" hidden="1" customWidth="1"/>
    <col min="15" max="18" width="12.1640625" style="66" customWidth="1"/>
    <col min="19" max="47" width="7.5" style="106" customWidth="1"/>
    <col min="48" max="183" width="10.83203125" style="106"/>
    <col min="184" max="16384" width="10.83203125" style="66"/>
  </cols>
  <sheetData>
    <row r="1" spans="1:183" s="106" customFormat="1" ht="14" x14ac:dyDescent="0.15">
      <c r="A1" s="105" t="s">
        <v>270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</row>
    <row r="2" spans="1:183" s="106" customFormat="1" ht="14" x14ac:dyDescent="0.15">
      <c r="A2" s="107" t="s">
        <v>221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05"/>
      <c r="AP2" s="105"/>
      <c r="AQ2" s="105"/>
      <c r="AR2" s="105"/>
      <c r="AS2" s="105"/>
      <c r="AT2" s="105"/>
      <c r="AU2" s="105"/>
    </row>
    <row r="3" spans="1:183" s="106" customFormat="1" ht="15" thickBot="1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  <c r="AL3" s="105"/>
      <c r="AM3" s="105"/>
      <c r="AN3" s="105"/>
      <c r="AO3" s="105"/>
      <c r="AP3" s="105"/>
      <c r="AQ3" s="105"/>
      <c r="AR3" s="105"/>
      <c r="AS3" s="105"/>
      <c r="AT3" s="105"/>
      <c r="AU3" s="105"/>
    </row>
    <row r="4" spans="1:183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4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</row>
    <row r="5" spans="1:183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76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</row>
    <row r="6" spans="1:183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76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</row>
    <row r="7" spans="1:183" ht="75" x14ac:dyDescent="0.15">
      <c r="A7" s="120" t="s">
        <v>144</v>
      </c>
      <c r="B7" s="121" t="s">
        <v>320</v>
      </c>
      <c r="C7" s="120" t="s">
        <v>204</v>
      </c>
      <c r="D7" s="120" t="s">
        <v>463</v>
      </c>
      <c r="E7" s="120" t="s">
        <v>464</v>
      </c>
      <c r="F7" s="122" t="s">
        <v>205</v>
      </c>
      <c r="G7" s="120" t="s">
        <v>206</v>
      </c>
      <c r="H7" s="123" t="s">
        <v>207</v>
      </c>
      <c r="I7" s="124" t="s">
        <v>286</v>
      </c>
      <c r="J7" s="124" t="s">
        <v>287</v>
      </c>
      <c r="K7" s="124" t="s">
        <v>288</v>
      </c>
      <c r="L7" s="124" t="s">
        <v>289</v>
      </c>
      <c r="M7" s="125" t="s">
        <v>194</v>
      </c>
      <c r="N7" s="125" t="s">
        <v>195</v>
      </c>
      <c r="O7" s="125" t="s">
        <v>271</v>
      </c>
      <c r="P7" s="125" t="s">
        <v>272</v>
      </c>
      <c r="Q7" s="124" t="s">
        <v>263</v>
      </c>
      <c r="R7" s="127" t="s">
        <v>264</v>
      </c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</row>
    <row r="8" spans="1:183" ht="14" x14ac:dyDescent="0.15">
      <c r="A8" s="131" t="str">
        <f>'SEQ Apr 2018'!K2</f>
        <v>AGL</v>
      </c>
      <c r="B8" s="132" t="str">
        <f>'SEQ Apr 2018'!L2</f>
        <v>Business Savers</v>
      </c>
      <c r="C8" s="133">
        <f>91*'SEQ Apr 2018'!M2/100</f>
        <v>121.94</v>
      </c>
      <c r="D8" s="133">
        <f>$C$5*'SEQ Apr 2018'!N2/100</f>
        <v>1400</v>
      </c>
      <c r="E8" s="134">
        <v>0</v>
      </c>
      <c r="F8" s="134">
        <v>0</v>
      </c>
      <c r="G8" s="135">
        <f>SUM(C8:F8)</f>
        <v>1521.94</v>
      </c>
      <c r="H8" s="136">
        <f>G8*4</f>
        <v>6087.76</v>
      </c>
      <c r="I8" s="137">
        <f>'SEQ Apr 2018'!AZ2</f>
        <v>0</v>
      </c>
      <c r="J8" s="137">
        <f>'SEQ Apr 2018'!BA2</f>
        <v>13</v>
      </c>
      <c r="K8" s="137">
        <f>'SEQ Apr 2018'!BB2</f>
        <v>0</v>
      </c>
      <c r="L8" s="137">
        <f>'SEQ Apr 2018'!BC2</f>
        <v>0</v>
      </c>
      <c r="M8" s="136">
        <f>H8-((G8-C8)*J8/100)*4</f>
        <v>5359.76</v>
      </c>
      <c r="N8" s="136">
        <f>M8</f>
        <v>5359.76</v>
      </c>
      <c r="O8" s="138">
        <f t="shared" ref="O8:P21" si="0">M8*1.1</f>
        <v>5895.7360000000008</v>
      </c>
      <c r="P8" s="138">
        <f t="shared" si="0"/>
        <v>5895.7360000000008</v>
      </c>
      <c r="Q8" s="139">
        <f>'SEQ Apr 2018'!BJ2</f>
        <v>0</v>
      </c>
      <c r="R8" s="140" t="str">
        <f>'SEQ Apr 2018'!BK2</f>
        <v>n</v>
      </c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</row>
    <row r="9" spans="1:183" s="113" customFormat="1" ht="14" x14ac:dyDescent="0.15">
      <c r="A9" s="131" t="str">
        <f>'SEQ Apr 2018'!K3</f>
        <v>Click Energy</v>
      </c>
      <c r="B9" s="132" t="str">
        <f>'SEQ Apr 2018'!L3</f>
        <v>Click Business</v>
      </c>
      <c r="C9" s="133">
        <f>91*'SEQ Apr 2018'!M3/100</f>
        <v>149.64949999999999</v>
      </c>
      <c r="D9" s="133">
        <f>$C$5*'SEQ Apr 2018'!N3/100</f>
        <v>1656</v>
      </c>
      <c r="E9" s="134">
        <v>0</v>
      </c>
      <c r="F9" s="134">
        <v>0</v>
      </c>
      <c r="G9" s="135">
        <f t="shared" ref="G9:G21" si="1">SUM(C9:F9)</f>
        <v>1805.6495</v>
      </c>
      <c r="H9" s="136">
        <f t="shared" ref="H9:H21" si="2">G9*4</f>
        <v>7222.598</v>
      </c>
      <c r="I9" s="137">
        <f>'SEQ Apr 2018'!AZ3</f>
        <v>0</v>
      </c>
      <c r="J9" s="137">
        <f>'SEQ Apr 2018'!BA3</f>
        <v>0</v>
      </c>
      <c r="K9" s="137">
        <f>'SEQ Apr 2018'!BB3</f>
        <v>7</v>
      </c>
      <c r="L9" s="137">
        <f>'SEQ Apr 2018'!BC3</f>
        <v>0</v>
      </c>
      <c r="M9" s="136">
        <f>H9</f>
        <v>7222.598</v>
      </c>
      <c r="N9" s="136">
        <f>M9-(M9*K9/100)</f>
        <v>6717.0161399999997</v>
      </c>
      <c r="O9" s="138">
        <f t="shared" si="0"/>
        <v>7944.8578000000007</v>
      </c>
      <c r="P9" s="138">
        <f t="shared" si="0"/>
        <v>7388.7177540000002</v>
      </c>
      <c r="Q9" s="139">
        <f>'SEQ Apr 2018'!BJ3</f>
        <v>0</v>
      </c>
      <c r="R9" s="140" t="str">
        <f>'SEQ Apr 2018'!BK3</f>
        <v>n</v>
      </c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4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</row>
    <row r="10" spans="1:183" ht="14" x14ac:dyDescent="0.15">
      <c r="A10" s="131" t="str">
        <f>'SEQ Apr 2018'!K4</f>
        <v>Diamond Energy</v>
      </c>
      <c r="B10" s="132" t="str">
        <f>'SEQ Apr 2018'!L4</f>
        <v>Pay on time discount</v>
      </c>
      <c r="C10" s="133">
        <f>91*'SEQ Apr 2018'!M4/100</f>
        <v>145.14500000000001</v>
      </c>
      <c r="D10" s="133">
        <f>$C$5*'SEQ Apr 2018'!N4/100</f>
        <v>1395</v>
      </c>
      <c r="E10" s="134">
        <v>0</v>
      </c>
      <c r="F10" s="134">
        <v>0</v>
      </c>
      <c r="G10" s="135">
        <f t="shared" si="1"/>
        <v>1540.145</v>
      </c>
      <c r="H10" s="136">
        <f t="shared" si="2"/>
        <v>6160.58</v>
      </c>
      <c r="I10" s="137">
        <f>'SEQ Apr 2018'!AZ4</f>
        <v>0</v>
      </c>
      <c r="J10" s="137">
        <f>'SEQ Apr 2018'!BA4</f>
        <v>0</v>
      </c>
      <c r="K10" s="137">
        <f>'SEQ Apr 2018'!BB4</f>
        <v>7</v>
      </c>
      <c r="L10" s="137">
        <f>'SEQ Apr 2018'!BC4</f>
        <v>0</v>
      </c>
      <c r="M10" s="136">
        <f>H10</f>
        <v>6160.58</v>
      </c>
      <c r="N10" s="136">
        <f>M10-(M10*K10/100)</f>
        <v>5729.3393999999998</v>
      </c>
      <c r="O10" s="138">
        <f t="shared" si="0"/>
        <v>6776.6380000000008</v>
      </c>
      <c r="P10" s="138">
        <f t="shared" si="0"/>
        <v>6302.2733400000006</v>
      </c>
      <c r="Q10" s="139">
        <f>'SEQ Apr 2018'!BJ4</f>
        <v>0</v>
      </c>
      <c r="R10" s="140" t="str">
        <f>'SEQ Apr 2018'!BK4</f>
        <v>n</v>
      </c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</row>
    <row r="11" spans="1:183" s="113" customFormat="1" ht="14" x14ac:dyDescent="0.15">
      <c r="A11" s="131" t="str">
        <f>'SEQ Apr 2018'!K5</f>
        <v>EnergyAustralia</v>
      </c>
      <c r="B11" s="132" t="str">
        <f>'SEQ Apr 2018'!L5</f>
        <v>Everyday Saver Business</v>
      </c>
      <c r="C11" s="133">
        <f>91*'SEQ Apr 2018'!M5/100</f>
        <v>111.93</v>
      </c>
      <c r="D11" s="133">
        <f>$C$5*'SEQ Apr 2018'!N5/100</f>
        <v>1423.5</v>
      </c>
      <c r="E11" s="134">
        <v>0</v>
      </c>
      <c r="F11" s="134">
        <v>0</v>
      </c>
      <c r="G11" s="135">
        <f t="shared" si="1"/>
        <v>1535.43</v>
      </c>
      <c r="H11" s="136">
        <f t="shared" si="2"/>
        <v>6141.72</v>
      </c>
      <c r="I11" s="137">
        <f>'SEQ Apr 2018'!AZ5</f>
        <v>0</v>
      </c>
      <c r="J11" s="137">
        <f>'SEQ Apr 2018'!BA5</f>
        <v>10</v>
      </c>
      <c r="K11" s="137">
        <f>'SEQ Apr 2018'!BB5</f>
        <v>0</v>
      </c>
      <c r="L11" s="137">
        <f>'SEQ Apr 2018'!BC5</f>
        <v>0</v>
      </c>
      <c r="M11" s="136">
        <f>H11-((G11-C11)*J11/100)*4</f>
        <v>5572.3200000000006</v>
      </c>
      <c r="N11" s="136">
        <f t="shared" ref="N11:N16" si="3">M11</f>
        <v>5572.3200000000006</v>
      </c>
      <c r="O11" s="138">
        <f t="shared" si="0"/>
        <v>6129.5520000000015</v>
      </c>
      <c r="P11" s="138">
        <f t="shared" si="0"/>
        <v>6129.5520000000015</v>
      </c>
      <c r="Q11" s="139">
        <f>'SEQ Apr 2018'!BJ5</f>
        <v>24</v>
      </c>
      <c r="R11" s="140" t="str">
        <f>'SEQ Apr 2018'!BK5</f>
        <v>y</v>
      </c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</row>
    <row r="12" spans="1:183" ht="14" x14ac:dyDescent="0.15">
      <c r="A12" s="131" t="str">
        <f>'SEQ Apr 2018'!K6</f>
        <v>ERM Power</v>
      </c>
      <c r="B12" s="132" t="str">
        <f>'SEQ Apr 2018'!L6</f>
        <v>Adjustable</v>
      </c>
      <c r="C12" s="133">
        <f>91*'SEQ Apr 2018'!M6/100</f>
        <v>108.29</v>
      </c>
      <c r="D12" s="133">
        <f>$C$5*'SEQ Apr 2018'!N6/100</f>
        <v>1142</v>
      </c>
      <c r="E12" s="134">
        <v>0</v>
      </c>
      <c r="F12" s="134">
        <v>0</v>
      </c>
      <c r="G12" s="135">
        <f t="shared" si="1"/>
        <v>1250.29</v>
      </c>
      <c r="H12" s="136">
        <f t="shared" si="2"/>
        <v>5001.16</v>
      </c>
      <c r="I12" s="137">
        <f>'SEQ Apr 2018'!AZ6</f>
        <v>0</v>
      </c>
      <c r="J12" s="137">
        <f>'SEQ Apr 2018'!BA6</f>
        <v>0</v>
      </c>
      <c r="K12" s="137">
        <f>'SEQ Apr 2018'!BB6</f>
        <v>0</v>
      </c>
      <c r="L12" s="137">
        <f>'SEQ Apr 2018'!BC6</f>
        <v>0</v>
      </c>
      <c r="M12" s="136">
        <f>H12</f>
        <v>5001.16</v>
      </c>
      <c r="N12" s="136">
        <f t="shared" si="3"/>
        <v>5001.16</v>
      </c>
      <c r="O12" s="138">
        <f t="shared" si="0"/>
        <v>5501.2759999999998</v>
      </c>
      <c r="P12" s="138">
        <f t="shared" si="0"/>
        <v>5501.2759999999998</v>
      </c>
      <c r="Q12" s="139">
        <f>'SEQ Apr 2018'!BJ6</f>
        <v>0</v>
      </c>
      <c r="R12" s="140" t="str">
        <f>'SEQ Apr 2018'!BK6</f>
        <v>n</v>
      </c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</row>
    <row r="13" spans="1:183" s="113" customFormat="1" ht="14" x14ac:dyDescent="0.15">
      <c r="A13" s="131" t="str">
        <f>'SEQ Apr 2018'!K7</f>
        <v>Origin Energy</v>
      </c>
      <c r="B13" s="132" t="str">
        <f>'SEQ Apr 2018'!L7</f>
        <v>Business Saver</v>
      </c>
      <c r="C13" s="133">
        <f>91*'SEQ Apr 2018'!M7/100</f>
        <v>121.4759</v>
      </c>
      <c r="D13" s="133">
        <f>$C$5*'SEQ Apr 2018'!N7/100</f>
        <v>1381.5</v>
      </c>
      <c r="E13" s="134">
        <v>0</v>
      </c>
      <c r="F13" s="134">
        <v>0</v>
      </c>
      <c r="G13" s="135">
        <f t="shared" si="1"/>
        <v>1502.9758999999999</v>
      </c>
      <c r="H13" s="136">
        <f t="shared" si="2"/>
        <v>6011.9035999999996</v>
      </c>
      <c r="I13" s="137">
        <f>'SEQ Apr 2018'!AZ7</f>
        <v>0</v>
      </c>
      <c r="J13" s="137">
        <f>'SEQ Apr 2018'!BA7</f>
        <v>15</v>
      </c>
      <c r="K13" s="137">
        <f>'SEQ Apr 2018'!BB7</f>
        <v>0</v>
      </c>
      <c r="L13" s="137">
        <f>'SEQ Apr 2018'!BC7</f>
        <v>0</v>
      </c>
      <c r="M13" s="136">
        <f>H13-((G13-C13)*J13/100)*4</f>
        <v>5183.0036</v>
      </c>
      <c r="N13" s="136">
        <f t="shared" si="3"/>
        <v>5183.0036</v>
      </c>
      <c r="O13" s="138">
        <f t="shared" si="0"/>
        <v>5701.3039600000002</v>
      </c>
      <c r="P13" s="138">
        <f t="shared" si="0"/>
        <v>5701.3039600000002</v>
      </c>
      <c r="Q13" s="139">
        <f>'SEQ Apr 2018'!BJ7</f>
        <v>12</v>
      </c>
      <c r="R13" s="140" t="str">
        <f>'SEQ Apr 2018'!BK7</f>
        <v>y</v>
      </c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</row>
    <row r="14" spans="1:183" s="93" customFormat="1" ht="14" x14ac:dyDescent="0.15">
      <c r="A14" s="131" t="str">
        <f>'SEQ Apr 2018'!K8</f>
        <v>Powerdirect</v>
      </c>
      <c r="B14" s="132" t="str">
        <f>'SEQ Apr 2018'!L8</f>
        <v>Discount included</v>
      </c>
      <c r="C14" s="133">
        <f>91*'SEQ Apr 2018'!M8/100</f>
        <v>121.94</v>
      </c>
      <c r="D14" s="133">
        <f>$C$5*'SEQ Apr 2018'!N8/100</f>
        <v>1218</v>
      </c>
      <c r="E14" s="134">
        <v>0</v>
      </c>
      <c r="F14" s="134">
        <v>0</v>
      </c>
      <c r="G14" s="135">
        <f t="shared" si="1"/>
        <v>1339.94</v>
      </c>
      <c r="H14" s="136">
        <f t="shared" si="2"/>
        <v>5359.76</v>
      </c>
      <c r="I14" s="137">
        <f>'SEQ Apr 2018'!AZ8</f>
        <v>0</v>
      </c>
      <c r="J14" s="137">
        <f>'SEQ Apr 2018'!BA8</f>
        <v>0</v>
      </c>
      <c r="K14" s="137">
        <f>'SEQ Apr 2018'!BB8</f>
        <v>0</v>
      </c>
      <c r="L14" s="137">
        <f>'SEQ Apr 2018'!BC8</f>
        <v>0</v>
      </c>
      <c r="M14" s="136">
        <f>H14</f>
        <v>5359.76</v>
      </c>
      <c r="N14" s="136">
        <f t="shared" si="3"/>
        <v>5359.76</v>
      </c>
      <c r="O14" s="138">
        <f t="shared" si="0"/>
        <v>5895.7360000000008</v>
      </c>
      <c r="P14" s="138">
        <f t="shared" si="0"/>
        <v>5895.7360000000008</v>
      </c>
      <c r="Q14" s="139">
        <f>'SEQ Apr 2018'!BJ8</f>
        <v>0</v>
      </c>
      <c r="R14" s="140" t="str">
        <f>'SEQ Apr 2018'!BK8</f>
        <v>n</v>
      </c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</row>
    <row r="15" spans="1:183" s="113" customFormat="1" ht="14" x14ac:dyDescent="0.15">
      <c r="A15" s="131" t="str">
        <f>'SEQ Apr 2018'!K9</f>
        <v>Powershop</v>
      </c>
      <c r="B15" s="132" t="str">
        <f>'SEQ Apr 2018'!L9</f>
        <v>Online Saver</v>
      </c>
      <c r="C15" s="141">
        <f>91*'SEQ Apr 2018'!M9/100</f>
        <v>123.2959</v>
      </c>
      <c r="D15" s="141">
        <f>$C$5*'SEQ Apr 2018'!N9/100</f>
        <v>1462.5</v>
      </c>
      <c r="E15" s="141">
        <v>0</v>
      </c>
      <c r="F15" s="141">
        <v>0</v>
      </c>
      <c r="G15" s="142">
        <f t="shared" si="1"/>
        <v>1585.7959000000001</v>
      </c>
      <c r="H15" s="143">
        <f t="shared" si="2"/>
        <v>6343.1836000000003</v>
      </c>
      <c r="I15" s="137">
        <f>'SEQ Apr 2018'!AZ9</f>
        <v>0</v>
      </c>
      <c r="J15" s="144">
        <f>'SEQ Apr 2018'!BA9</f>
        <v>0</v>
      </c>
      <c r="K15" s="144">
        <f>'SEQ Apr 2018'!BB9</f>
        <v>13</v>
      </c>
      <c r="L15" s="144">
        <f>'SEQ Apr 2018'!BC9</f>
        <v>0</v>
      </c>
      <c r="M15" s="143">
        <f>H15</f>
        <v>6343.1836000000003</v>
      </c>
      <c r="N15" s="136">
        <f>M15-(M15*K15/100)</f>
        <v>5518.5697319999999</v>
      </c>
      <c r="O15" s="145">
        <f t="shared" si="0"/>
        <v>6977.5019600000005</v>
      </c>
      <c r="P15" s="145">
        <f t="shared" si="0"/>
        <v>6070.4267052000005</v>
      </c>
      <c r="Q15" s="146">
        <f>'SEQ Apr 2018'!BJ9</f>
        <v>0</v>
      </c>
      <c r="R15" s="140" t="str">
        <f>'SEQ Apr 2018'!BK9</f>
        <v>n</v>
      </c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</row>
    <row r="16" spans="1:183" s="100" customFormat="1" ht="14" x14ac:dyDescent="0.15">
      <c r="A16" s="131" t="str">
        <f>'SEQ Apr 2018'!K10</f>
        <v>Energy Locals</v>
      </c>
      <c r="B16" s="132" t="str">
        <f>'SEQ Apr 2018'!L10</f>
        <v>Market offer</v>
      </c>
      <c r="C16" s="141">
        <f>91*'SEQ Apr 2018'!M10/100</f>
        <v>121.94</v>
      </c>
      <c r="D16" s="141">
        <f>$C$5*'SEQ Apr 2018'!N10/100</f>
        <v>1200</v>
      </c>
      <c r="E16" s="141">
        <v>0</v>
      </c>
      <c r="F16" s="141">
        <v>0</v>
      </c>
      <c r="G16" s="142">
        <f t="shared" si="1"/>
        <v>1321.94</v>
      </c>
      <c r="H16" s="143">
        <f t="shared" si="2"/>
        <v>5287.76</v>
      </c>
      <c r="I16" s="137">
        <f>'SEQ Apr 2018'!AZ10</f>
        <v>0</v>
      </c>
      <c r="J16" s="144">
        <f>'SEQ Apr 2018'!BA10</f>
        <v>0</v>
      </c>
      <c r="K16" s="144">
        <f>'SEQ Apr 2018'!BB10</f>
        <v>0</v>
      </c>
      <c r="L16" s="144">
        <f>'SEQ Apr 2018'!BC10</f>
        <v>0</v>
      </c>
      <c r="M16" s="143">
        <f>H16</f>
        <v>5287.76</v>
      </c>
      <c r="N16" s="143">
        <f t="shared" si="3"/>
        <v>5287.76</v>
      </c>
      <c r="O16" s="145">
        <f t="shared" si="0"/>
        <v>5816.536000000001</v>
      </c>
      <c r="P16" s="145">
        <f t="shared" si="0"/>
        <v>5816.536000000001</v>
      </c>
      <c r="Q16" s="146">
        <f>'SEQ Apr 2018'!BJ10</f>
        <v>0</v>
      </c>
      <c r="R16" s="140" t="str">
        <f>'SEQ Apr 2018'!BK10</f>
        <v>n</v>
      </c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</row>
    <row r="17" spans="1:183" s="113" customFormat="1" ht="14" x14ac:dyDescent="0.15">
      <c r="A17" s="131" t="str">
        <f>'SEQ Apr 2018'!K11</f>
        <v>Red Energy</v>
      </c>
      <c r="B17" s="132" t="str">
        <f>'SEQ Apr 2018'!L11</f>
        <v>Easy Saver</v>
      </c>
      <c r="C17" s="141">
        <f>91*'SEQ Apr 2018'!M11/100</f>
        <v>124.0239</v>
      </c>
      <c r="D17" s="141">
        <f>$C$5*'SEQ Apr 2018'!N11/100</f>
        <v>1325</v>
      </c>
      <c r="E17" s="141">
        <v>0</v>
      </c>
      <c r="F17" s="141">
        <v>0</v>
      </c>
      <c r="G17" s="142">
        <f t="shared" si="1"/>
        <v>1449.0238999999999</v>
      </c>
      <c r="H17" s="143">
        <f t="shared" si="2"/>
        <v>5796.0955999999996</v>
      </c>
      <c r="I17" s="137">
        <f>'SEQ Apr 2018'!AZ11</f>
        <v>0</v>
      </c>
      <c r="J17" s="144">
        <f>'SEQ Apr 2018'!BA11</f>
        <v>0</v>
      </c>
      <c r="K17" s="144">
        <f>'SEQ Apr 2018'!BB11</f>
        <v>10</v>
      </c>
      <c r="L17" s="144">
        <f>'SEQ Apr 2018'!BC11</f>
        <v>0</v>
      </c>
      <c r="M17" s="143">
        <f>H17</f>
        <v>5796.0955999999996</v>
      </c>
      <c r="N17" s="143">
        <f>M17-(M17*K17/100)</f>
        <v>5216.4860399999998</v>
      </c>
      <c r="O17" s="145">
        <f t="shared" si="0"/>
        <v>6375.7051600000004</v>
      </c>
      <c r="P17" s="145">
        <f t="shared" si="0"/>
        <v>5738.1346440000007</v>
      </c>
      <c r="Q17" s="146">
        <f>'SEQ Apr 2018'!BJ11</f>
        <v>0</v>
      </c>
      <c r="R17" s="140" t="str">
        <f>'SEQ Apr 2018'!BK11</f>
        <v>n</v>
      </c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</row>
    <row r="18" spans="1:183" s="100" customFormat="1" ht="14" x14ac:dyDescent="0.15">
      <c r="A18" s="131" t="str">
        <f>'SEQ Apr 2018'!K12</f>
        <v>Simply Energy</v>
      </c>
      <c r="B18" s="132" t="str">
        <f>'SEQ Apr 2018'!L12</f>
        <v>Business Save Online</v>
      </c>
      <c r="C18" s="141">
        <f>91*'SEQ Apr 2018'!M12/100</f>
        <v>116.75300000000001</v>
      </c>
      <c r="D18" s="141">
        <f>$C$5*'SEQ Apr 2018'!N12/100</f>
        <v>1387.5</v>
      </c>
      <c r="E18" s="141">
        <v>0</v>
      </c>
      <c r="F18" s="141">
        <v>0</v>
      </c>
      <c r="G18" s="142">
        <f t="shared" si="1"/>
        <v>1504.2529999999999</v>
      </c>
      <c r="H18" s="143">
        <f t="shared" si="2"/>
        <v>6017.0119999999997</v>
      </c>
      <c r="I18" s="137">
        <f>'SEQ Apr 2018'!AZ12</f>
        <v>0</v>
      </c>
      <c r="J18" s="144">
        <f>'SEQ Apr 2018'!BA12</f>
        <v>10</v>
      </c>
      <c r="K18" s="144">
        <f>'SEQ Apr 2018'!BB12</f>
        <v>0</v>
      </c>
      <c r="L18" s="144">
        <f>'SEQ Apr 2018'!BC12</f>
        <v>0</v>
      </c>
      <c r="M18" s="143">
        <f>H18-((G18-C18)*J18/100)*4</f>
        <v>5462.0119999999997</v>
      </c>
      <c r="N18" s="136">
        <f>M18</f>
        <v>5462.0119999999997</v>
      </c>
      <c r="O18" s="145">
        <f t="shared" si="0"/>
        <v>6008.2132000000001</v>
      </c>
      <c r="P18" s="145">
        <f t="shared" si="0"/>
        <v>6008.2132000000001</v>
      </c>
      <c r="Q18" s="146">
        <f>'SEQ Apr 2018'!BJ12</f>
        <v>0</v>
      </c>
      <c r="R18" s="140" t="str">
        <f>'SEQ Apr 2018'!BK12</f>
        <v>n</v>
      </c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</row>
    <row r="19" spans="1:183" s="113" customFormat="1" ht="14" x14ac:dyDescent="0.15">
      <c r="A19" s="131" t="str">
        <f>'SEQ Apr 2018'!K13</f>
        <v>Alinta Energy</v>
      </c>
      <c r="B19" s="132" t="str">
        <f>'SEQ Apr 2018'!L13</f>
        <v>Business Saver Plus</v>
      </c>
      <c r="C19" s="141">
        <f>91*'SEQ Apr 2018'!M13/100</f>
        <v>117.39</v>
      </c>
      <c r="D19" s="141">
        <f>$C$5*'SEQ Apr 2018'!N13/100</f>
        <v>1400</v>
      </c>
      <c r="E19" s="141">
        <v>0</v>
      </c>
      <c r="F19" s="141">
        <v>0</v>
      </c>
      <c r="G19" s="142">
        <f t="shared" si="1"/>
        <v>1517.39</v>
      </c>
      <c r="H19" s="143">
        <f t="shared" si="2"/>
        <v>6069.56</v>
      </c>
      <c r="I19" s="137">
        <f>'SEQ Apr 2018'!AZ13</f>
        <v>0</v>
      </c>
      <c r="J19" s="144">
        <f>'SEQ Apr 2018'!BA13</f>
        <v>0</v>
      </c>
      <c r="K19" s="144">
        <f>'SEQ Apr 2018'!BB13</f>
        <v>0</v>
      </c>
      <c r="L19" s="144">
        <f>'SEQ Apr 2018'!BC13</f>
        <v>20</v>
      </c>
      <c r="M19" s="143">
        <f>H19</f>
        <v>6069.56</v>
      </c>
      <c r="N19" s="147">
        <f>H19-((G19-C19)*L19/100)*4</f>
        <v>4949.5600000000004</v>
      </c>
      <c r="O19" s="145">
        <f t="shared" si="0"/>
        <v>6676.5160000000005</v>
      </c>
      <c r="P19" s="145">
        <f t="shared" si="0"/>
        <v>5444.5160000000005</v>
      </c>
      <c r="Q19" s="146">
        <f>'SEQ Apr 2018'!BJ13</f>
        <v>0</v>
      </c>
      <c r="R19" s="140" t="str">
        <f>'SEQ Apr 2018'!BK13</f>
        <v>n</v>
      </c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</row>
    <row r="20" spans="1:183" s="100" customFormat="1" ht="14" x14ac:dyDescent="0.15">
      <c r="A20" s="131" t="str">
        <f>'SEQ Apr 2018'!K14</f>
        <v>Q Energy</v>
      </c>
      <c r="B20" s="132" t="str">
        <f>'SEQ Apr 2018'!L14</f>
        <v>Flexi Biz</v>
      </c>
      <c r="C20" s="141">
        <f>91*'SEQ Apr 2018'!M14/100</f>
        <v>109.29645999999998</v>
      </c>
      <c r="D20" s="141">
        <f>$C$5*'SEQ Apr 2018'!N14/100</f>
        <v>966.7</v>
      </c>
      <c r="E20" s="141">
        <v>0</v>
      </c>
      <c r="F20" s="141">
        <v>0</v>
      </c>
      <c r="G20" s="142">
        <f t="shared" si="1"/>
        <v>1075.9964600000001</v>
      </c>
      <c r="H20" s="143">
        <f t="shared" si="2"/>
        <v>4303.9858400000003</v>
      </c>
      <c r="I20" s="137">
        <f>'SEQ Apr 2018'!AZ14</f>
        <v>0</v>
      </c>
      <c r="J20" s="144">
        <f>'SEQ Apr 2018'!BA14</f>
        <v>0</v>
      </c>
      <c r="K20" s="144">
        <f>'SEQ Apr 2018'!BB14</f>
        <v>0</v>
      </c>
      <c r="L20" s="144">
        <f>'SEQ Apr 2018'!BC14</f>
        <v>0</v>
      </c>
      <c r="M20" s="143">
        <f t="shared" ref="M20:M24" si="4">H20</f>
        <v>4303.9858400000003</v>
      </c>
      <c r="N20" s="136">
        <f>M20</f>
        <v>4303.9858400000003</v>
      </c>
      <c r="O20" s="145">
        <f t="shared" si="0"/>
        <v>4734.3844240000008</v>
      </c>
      <c r="P20" s="145">
        <f t="shared" si="0"/>
        <v>4734.3844240000008</v>
      </c>
      <c r="Q20" s="146">
        <f>'SEQ Apr 2018'!BJ14</f>
        <v>0</v>
      </c>
      <c r="R20" s="140" t="str">
        <f>'SEQ Apr 2018'!BK14</f>
        <v>n</v>
      </c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</row>
    <row r="21" spans="1:183" s="113" customFormat="1" ht="14" x14ac:dyDescent="0.15">
      <c r="A21" s="131" t="str">
        <f>'SEQ Apr 2018'!K15</f>
        <v>1st Energy</v>
      </c>
      <c r="B21" s="132" t="str">
        <f>'SEQ Apr 2018'!L15</f>
        <v>1st Saver</v>
      </c>
      <c r="C21" s="141">
        <f>91*'SEQ Apr 2018'!M15/100</f>
        <v>99.644999999999996</v>
      </c>
      <c r="D21" s="141">
        <f>$C$5*'SEQ Apr 2018'!N15/100</f>
        <v>1470</v>
      </c>
      <c r="E21" s="141">
        <v>0</v>
      </c>
      <c r="F21" s="141">
        <v>0</v>
      </c>
      <c r="G21" s="142">
        <f t="shared" si="1"/>
        <v>1569.645</v>
      </c>
      <c r="H21" s="143">
        <f t="shared" si="2"/>
        <v>6278.58</v>
      </c>
      <c r="I21" s="137">
        <f>'SEQ Apr 2018'!AZ15</f>
        <v>0</v>
      </c>
      <c r="J21" s="144">
        <f>'SEQ Apr 2018'!BA15</f>
        <v>0</v>
      </c>
      <c r="K21" s="144">
        <f>'SEQ Apr 2018'!BB15</f>
        <v>0</v>
      </c>
      <c r="L21" s="144">
        <f>'SEQ Apr 2018'!BC15</f>
        <v>15</v>
      </c>
      <c r="M21" s="143">
        <f t="shared" si="4"/>
        <v>6278.58</v>
      </c>
      <c r="N21" s="147">
        <f>H21-((G21-C21)*L21/100)*4</f>
        <v>5396.58</v>
      </c>
      <c r="O21" s="145">
        <f t="shared" si="0"/>
        <v>6906.4380000000001</v>
      </c>
      <c r="P21" s="145">
        <f t="shared" si="0"/>
        <v>5936.2380000000003</v>
      </c>
      <c r="Q21" s="146">
        <f>'SEQ Apr 2018'!BJ15</f>
        <v>0</v>
      </c>
      <c r="R21" s="140" t="str">
        <f>'SEQ Apr 2018'!BK15</f>
        <v>n</v>
      </c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</row>
    <row r="22" spans="1:183" s="100" customFormat="1" ht="14" x14ac:dyDescent="0.15">
      <c r="A22" s="131" t="str">
        <f>'SEQ Apr 2018'!K16</f>
        <v>Lumo Energy</v>
      </c>
      <c r="B22" s="132" t="str">
        <f>'SEQ Apr 2018'!L16</f>
        <v>Business Premium</v>
      </c>
      <c r="C22" s="141">
        <f>91*'SEQ Apr 2018'!M16/100</f>
        <v>117.65389999999999</v>
      </c>
      <c r="D22" s="141">
        <f>$C$5*'SEQ Apr 2018'!N16/100</f>
        <v>1175</v>
      </c>
      <c r="E22" s="141">
        <v>0</v>
      </c>
      <c r="F22" s="141">
        <v>0</v>
      </c>
      <c r="G22" s="142">
        <f t="shared" ref="G22:G24" si="5">SUM(C22:F22)</f>
        <v>1292.6539</v>
      </c>
      <c r="H22" s="143">
        <f t="shared" ref="H22:H24" si="6">G22*4</f>
        <v>5170.6156000000001</v>
      </c>
      <c r="I22" s="137">
        <f>'SEQ Apr 2018'!AZ16</f>
        <v>0</v>
      </c>
      <c r="J22" s="144">
        <f>'SEQ Apr 2018'!BA16</f>
        <v>0</v>
      </c>
      <c r="K22" s="144">
        <f>'SEQ Apr 2018'!BB16</f>
        <v>0</v>
      </c>
      <c r="L22" s="144">
        <f>'SEQ Apr 2018'!BC16</f>
        <v>0</v>
      </c>
      <c r="M22" s="143">
        <f t="shared" si="4"/>
        <v>5170.6156000000001</v>
      </c>
      <c r="N22" s="147">
        <f>M22</f>
        <v>5170.6156000000001</v>
      </c>
      <c r="O22" s="145">
        <f t="shared" ref="O22:O24" si="7">M22*1.1</f>
        <v>5687.6771600000002</v>
      </c>
      <c r="P22" s="145">
        <f t="shared" ref="P22:P24" si="8">N22*1.1</f>
        <v>5687.6771600000002</v>
      </c>
      <c r="Q22" s="146">
        <f>'SEQ Apr 2018'!BJ16</f>
        <v>36</v>
      </c>
      <c r="R22" s="140" t="str">
        <f>'SEQ Apr 2018'!BK16</f>
        <v>n</v>
      </c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</row>
    <row r="23" spans="1:183" s="113" customFormat="1" ht="14" x14ac:dyDescent="0.15">
      <c r="A23" s="131" t="str">
        <f>'SEQ Apr 2018'!K17</f>
        <v>Next Business Energy</v>
      </c>
      <c r="B23" s="132" t="str">
        <f>'SEQ Apr 2018'!L17</f>
        <v>Market offer</v>
      </c>
      <c r="C23" s="141">
        <f>91*'SEQ Apr 2018'!M17/100</f>
        <v>81.900000000000006</v>
      </c>
      <c r="D23" s="141">
        <f>IF($C$5&gt;='SEQ Apr 2018'!P17,('SEQ Apr 2018'!P17*'SEQ Apr 2018'!N17/100),'SEQ Bills April 2018'!C5*'SEQ Apr 2018'!N17/100)</f>
        <v>825</v>
      </c>
      <c r="E23" s="141">
        <v>0</v>
      </c>
      <c r="F23" s="141">
        <f>IF(($C$5&lt;'SEQ Apr 2018'!P17),(0),('SEQ Bills April 2018'!C5-'SEQ Apr 2018'!P17)*'SEQ Apr 2018'!Q17/100)</f>
        <v>775</v>
      </c>
      <c r="G23" s="142">
        <f>SUM(C23:F23)</f>
        <v>1681.9</v>
      </c>
      <c r="H23" s="143">
        <f t="shared" si="6"/>
        <v>6727.6</v>
      </c>
      <c r="I23" s="137">
        <f>'SEQ Apr 2018'!AZ17</f>
        <v>0</v>
      </c>
      <c r="J23" s="144">
        <f>'SEQ Apr 2018'!BA17</f>
        <v>0</v>
      </c>
      <c r="K23" s="144">
        <f>'SEQ Apr 2018'!BB17</f>
        <v>12</v>
      </c>
      <c r="L23" s="144">
        <f>'SEQ Apr 2018'!BC17</f>
        <v>0</v>
      </c>
      <c r="M23" s="143">
        <f t="shared" si="4"/>
        <v>6727.6</v>
      </c>
      <c r="N23" s="143">
        <f>M23-(M23*K23/100)</f>
        <v>5920.2880000000005</v>
      </c>
      <c r="O23" s="145">
        <f t="shared" si="7"/>
        <v>7400.3600000000006</v>
      </c>
      <c r="P23" s="145">
        <f t="shared" si="8"/>
        <v>6512.3168000000014</v>
      </c>
      <c r="Q23" s="146">
        <f>'SEQ Apr 2018'!BJ17</f>
        <v>24</v>
      </c>
      <c r="R23" s="140" t="str">
        <f>'SEQ Apr 2018'!BK17</f>
        <v>n</v>
      </c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  <c r="AU23" s="114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</row>
    <row r="24" spans="1:183" s="100" customFormat="1" ht="15" thickBot="1" x14ac:dyDescent="0.2">
      <c r="A24" s="148" t="str">
        <f>'SEQ Apr 2018'!K18</f>
        <v>Amaysim</v>
      </c>
      <c r="B24" s="149" t="str">
        <f>'SEQ Apr 2018'!L18</f>
        <v>Business 1</v>
      </c>
      <c r="C24" s="150">
        <f>91*'SEQ Apr 2018'!M18/100</f>
        <v>130.13</v>
      </c>
      <c r="D24" s="150">
        <f>$C$5*'SEQ Apr 2018'!N18/100</f>
        <v>1440</v>
      </c>
      <c r="E24" s="150">
        <v>0</v>
      </c>
      <c r="F24" s="150">
        <v>0</v>
      </c>
      <c r="G24" s="151">
        <f t="shared" si="5"/>
        <v>1570.13</v>
      </c>
      <c r="H24" s="152">
        <f t="shared" si="6"/>
        <v>6280.52</v>
      </c>
      <c r="I24" s="153">
        <f>'SEQ Apr 2018'!AZ18</f>
        <v>0</v>
      </c>
      <c r="J24" s="154">
        <f>'SEQ Apr 2018'!BA18</f>
        <v>0</v>
      </c>
      <c r="K24" s="154">
        <f>'SEQ Apr 2018'!BB18</f>
        <v>5</v>
      </c>
      <c r="L24" s="154">
        <f>'SEQ Apr 2018'!BC18</f>
        <v>0</v>
      </c>
      <c r="M24" s="152">
        <f t="shared" si="4"/>
        <v>6280.52</v>
      </c>
      <c r="N24" s="152">
        <f>M24-(M24*K24/100)</f>
        <v>5966.4940000000006</v>
      </c>
      <c r="O24" s="155">
        <f t="shared" si="7"/>
        <v>6908.572000000001</v>
      </c>
      <c r="P24" s="155">
        <f t="shared" si="8"/>
        <v>6563.1434000000008</v>
      </c>
      <c r="Q24" s="156">
        <f>'SEQ Apr 2018'!BJ18</f>
        <v>0</v>
      </c>
      <c r="R24" s="157" t="str">
        <f>'SEQ Apr 2018'!BK18</f>
        <v>n</v>
      </c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</row>
    <row r="25" spans="1:183" s="106" customFormat="1" ht="14" x14ac:dyDescent="0.15"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  <c r="AU25" s="114"/>
    </row>
    <row r="26" spans="1:183" s="106" customFormat="1" ht="15" thickBot="1" x14ac:dyDescent="0.2"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  <c r="AU26" s="114"/>
    </row>
    <row r="27" spans="1:183" ht="14" x14ac:dyDescent="0.15">
      <c r="A27" s="72" t="s">
        <v>265</v>
      </c>
      <c r="B27" s="73"/>
      <c r="C27" s="73"/>
      <c r="D27" s="86"/>
      <c r="E27" s="86"/>
      <c r="F27" s="86"/>
      <c r="G27" s="87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  <c r="AU27" s="114"/>
    </row>
    <row r="28" spans="1:183" ht="14" x14ac:dyDescent="0.15">
      <c r="A28" s="75" t="s">
        <v>198</v>
      </c>
      <c r="B28" s="47"/>
      <c r="C28" s="91">
        <v>5000</v>
      </c>
      <c r="D28" s="88"/>
      <c r="E28" s="88"/>
      <c r="F28" s="88"/>
      <c r="G28" s="89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76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4"/>
    </row>
    <row r="29" spans="1:183" ht="14" x14ac:dyDescent="0.15">
      <c r="A29" s="75" t="s">
        <v>266</v>
      </c>
      <c r="B29" s="47"/>
      <c r="C29" s="92">
        <v>0.7</v>
      </c>
      <c r="D29" s="88"/>
      <c r="E29" s="88"/>
      <c r="F29" s="88"/>
      <c r="G29" s="89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76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  <c r="AU29" s="114"/>
    </row>
    <row r="30" spans="1:183" ht="14" x14ac:dyDescent="0.15">
      <c r="A30" s="75" t="s">
        <v>267</v>
      </c>
      <c r="B30" s="47"/>
      <c r="C30" s="92">
        <v>0.3</v>
      </c>
      <c r="D30" s="88"/>
      <c r="E30" s="88"/>
      <c r="F30" s="88"/>
      <c r="G30" s="89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76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4"/>
    </row>
    <row r="31" spans="1:183" ht="14" x14ac:dyDescent="0.15">
      <c r="A31" s="75"/>
      <c r="B31" s="47"/>
      <c r="C31" s="88"/>
      <c r="D31" s="88"/>
      <c r="E31" s="88"/>
      <c r="F31" s="88"/>
      <c r="G31" s="89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76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  <c r="AU31" s="114"/>
    </row>
    <row r="32" spans="1:183" ht="75" x14ac:dyDescent="0.15">
      <c r="A32" s="120" t="s">
        <v>144</v>
      </c>
      <c r="B32" s="121" t="s">
        <v>320</v>
      </c>
      <c r="C32" s="120" t="s">
        <v>204</v>
      </c>
      <c r="D32" s="120" t="s">
        <v>465</v>
      </c>
      <c r="E32" s="120" t="s">
        <v>205</v>
      </c>
      <c r="F32" s="122" t="s">
        <v>265</v>
      </c>
      <c r="G32" s="120" t="s">
        <v>206</v>
      </c>
      <c r="H32" s="123" t="s">
        <v>207</v>
      </c>
      <c r="I32" s="124" t="s">
        <v>286</v>
      </c>
      <c r="J32" s="124" t="s">
        <v>287</v>
      </c>
      <c r="K32" s="124" t="s">
        <v>288</v>
      </c>
      <c r="L32" s="124" t="s">
        <v>289</v>
      </c>
      <c r="M32" s="125" t="s">
        <v>194</v>
      </c>
      <c r="N32" s="125" t="s">
        <v>195</v>
      </c>
      <c r="O32" s="125" t="s">
        <v>271</v>
      </c>
      <c r="P32" s="125" t="s">
        <v>272</v>
      </c>
      <c r="Q32" s="124" t="s">
        <v>263</v>
      </c>
      <c r="R32" s="127" t="s">
        <v>264</v>
      </c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4"/>
    </row>
    <row r="33" spans="1:183" ht="14" x14ac:dyDescent="0.15">
      <c r="A33" s="131" t="str">
        <f>'SEQ Apr 2018'!K19</f>
        <v>AGL</v>
      </c>
      <c r="B33" s="132" t="str">
        <f>'SEQ Apr 2018'!L19</f>
        <v>Business Savers</v>
      </c>
      <c r="C33" s="133">
        <f>91*'SEQ Apr 2018'!M19/100</f>
        <v>124.67</v>
      </c>
      <c r="D33" s="133">
        <f>($C$28*$C$29)*'SEQ Apr 2018'!N19/100</f>
        <v>980</v>
      </c>
      <c r="E33" s="134">
        <v>0</v>
      </c>
      <c r="F33" s="134">
        <f>($C$28*$C$30)*'SEQ Apr 2018'!AF19/100</f>
        <v>255</v>
      </c>
      <c r="G33" s="135">
        <f>SUM(C33:F33)</f>
        <v>1359.67</v>
      </c>
      <c r="H33" s="136">
        <f>G33*4</f>
        <v>5438.68</v>
      </c>
      <c r="I33" s="137">
        <f>'SEQ Apr 2018'!AZ19</f>
        <v>0</v>
      </c>
      <c r="J33" s="137">
        <f>'SEQ Apr 2018'!BA19</f>
        <v>13</v>
      </c>
      <c r="K33" s="137">
        <f>'SEQ Apr 2018'!BB19</f>
        <v>0</v>
      </c>
      <c r="L33" s="137">
        <f>'SEQ Apr 2018'!BC19</f>
        <v>0</v>
      </c>
      <c r="M33" s="136">
        <f>H33-((G33-C33)*J33/100)*4</f>
        <v>4796.4800000000005</v>
      </c>
      <c r="N33" s="136">
        <f>M33</f>
        <v>4796.4800000000005</v>
      </c>
      <c r="O33" s="138">
        <f t="shared" ref="O33:P46" si="9">M33*1.1</f>
        <v>5276.1280000000006</v>
      </c>
      <c r="P33" s="138">
        <f t="shared" si="9"/>
        <v>5276.1280000000006</v>
      </c>
      <c r="Q33" s="139">
        <f>'SEQ Apr 2018'!BJ19</f>
        <v>0</v>
      </c>
      <c r="R33" s="140" t="str">
        <f>'SEQ Apr 2018'!BK19</f>
        <v>n</v>
      </c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  <c r="AU33" s="114"/>
    </row>
    <row r="34" spans="1:183" s="113" customFormat="1" ht="14" x14ac:dyDescent="0.15">
      <c r="A34" s="131" t="str">
        <f>'SEQ Apr 2018'!K20</f>
        <v>Click Energy</v>
      </c>
      <c r="B34" s="132" t="str">
        <f>'SEQ Apr 2018'!L20</f>
        <v>Click Business</v>
      </c>
      <c r="C34" s="133">
        <f>91*'SEQ Apr 2018'!M20/100</f>
        <v>153.83550000000002</v>
      </c>
      <c r="D34" s="133">
        <f>($C$28*$C$29)*'SEQ Apr 2018'!N20/100</f>
        <v>1159.1999999999998</v>
      </c>
      <c r="E34" s="134">
        <v>0</v>
      </c>
      <c r="F34" s="134">
        <f>($C$28*$C$30)*'SEQ Apr 2018'!AF20/100</f>
        <v>398.47500000000002</v>
      </c>
      <c r="G34" s="135">
        <f t="shared" ref="G34:G46" si="10">SUM(C34:F34)</f>
        <v>1711.5104999999999</v>
      </c>
      <c r="H34" s="136">
        <f t="shared" ref="H34:H46" si="11">G34*4</f>
        <v>6846.0419999999995</v>
      </c>
      <c r="I34" s="137">
        <f>'SEQ Apr 2018'!AZ20</f>
        <v>0</v>
      </c>
      <c r="J34" s="137">
        <f>'SEQ Apr 2018'!BA20</f>
        <v>0</v>
      </c>
      <c r="K34" s="137">
        <f>'SEQ Apr 2018'!BB20</f>
        <v>7</v>
      </c>
      <c r="L34" s="137">
        <f>'SEQ Apr 2018'!BC20</f>
        <v>0</v>
      </c>
      <c r="M34" s="136">
        <f>H34</f>
        <v>6846.0419999999995</v>
      </c>
      <c r="N34" s="136">
        <f>M34-(M34*K34/100)</f>
        <v>6366.8190599999998</v>
      </c>
      <c r="O34" s="138">
        <f t="shared" si="9"/>
        <v>7530.6462000000001</v>
      </c>
      <c r="P34" s="138">
        <f t="shared" si="9"/>
        <v>7003.5009660000005</v>
      </c>
      <c r="Q34" s="139">
        <f>'SEQ Apr 2018'!BJ20</f>
        <v>0</v>
      </c>
      <c r="R34" s="140" t="str">
        <f>'SEQ Apr 2018'!BK20</f>
        <v>n</v>
      </c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</row>
    <row r="35" spans="1:183" ht="14" x14ac:dyDescent="0.15">
      <c r="A35" s="131" t="str">
        <f>'SEQ Apr 2018'!K21</f>
        <v>Diamond Energy</v>
      </c>
      <c r="B35" s="132" t="str">
        <f>'SEQ Apr 2018'!L21</f>
        <v>Pay on time discount</v>
      </c>
      <c r="C35" s="133">
        <f>91*'SEQ Apr 2018'!M21/100</f>
        <v>148.76679999999999</v>
      </c>
      <c r="D35" s="133">
        <f>($C$28*$C$29)*'SEQ Apr 2018'!N21/100</f>
        <v>976.5</v>
      </c>
      <c r="E35" s="134">
        <v>0</v>
      </c>
      <c r="F35" s="134">
        <f>($C$28*$C$30)*'SEQ Apr 2018'!AF21/100</f>
        <v>262.5</v>
      </c>
      <c r="G35" s="135">
        <f t="shared" si="10"/>
        <v>1387.7667999999999</v>
      </c>
      <c r="H35" s="136">
        <f t="shared" si="11"/>
        <v>5551.0671999999995</v>
      </c>
      <c r="I35" s="137">
        <f>'SEQ Apr 2018'!AZ21</f>
        <v>0</v>
      </c>
      <c r="J35" s="137">
        <f>'SEQ Apr 2018'!BA21</f>
        <v>0</v>
      </c>
      <c r="K35" s="137">
        <f>'SEQ Apr 2018'!BB21</f>
        <v>7</v>
      </c>
      <c r="L35" s="137">
        <f>'SEQ Apr 2018'!BC21</f>
        <v>0</v>
      </c>
      <c r="M35" s="136">
        <f>H35</f>
        <v>5551.0671999999995</v>
      </c>
      <c r="N35" s="136">
        <f>M35-(M35*K35/100)</f>
        <v>5162.4924959999998</v>
      </c>
      <c r="O35" s="138">
        <f t="shared" si="9"/>
        <v>6106.1739200000002</v>
      </c>
      <c r="P35" s="138">
        <f t="shared" si="9"/>
        <v>5678.7417456000003</v>
      </c>
      <c r="Q35" s="139">
        <f>'SEQ Apr 2018'!BJ21</f>
        <v>0</v>
      </c>
      <c r="R35" s="140" t="str">
        <f>'SEQ Apr 2018'!BK21</f>
        <v>n</v>
      </c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</row>
    <row r="36" spans="1:183" s="113" customFormat="1" ht="14" x14ac:dyDescent="0.15">
      <c r="A36" s="131" t="str">
        <f>'SEQ Apr 2018'!K22</f>
        <v>EnergyAustralia</v>
      </c>
      <c r="B36" s="132" t="str">
        <f>'SEQ Apr 2018'!L22</f>
        <v>Everyday Saver Business</v>
      </c>
      <c r="C36" s="133">
        <f>91*'SEQ Apr 2018'!M22/100</f>
        <v>114.751</v>
      </c>
      <c r="D36" s="133">
        <f>($C$28*$C$29)*'SEQ Apr 2018'!N22/100</f>
        <v>996.45</v>
      </c>
      <c r="E36" s="134">
        <v>0</v>
      </c>
      <c r="F36" s="134">
        <f>($C$28*$C$30)*'SEQ Apr 2018'!AF22/100</f>
        <v>242.55000000000004</v>
      </c>
      <c r="G36" s="135">
        <f t="shared" si="10"/>
        <v>1353.751</v>
      </c>
      <c r="H36" s="136">
        <f t="shared" si="11"/>
        <v>5415.0039999999999</v>
      </c>
      <c r="I36" s="137">
        <f>'SEQ Apr 2018'!AZ22</f>
        <v>0</v>
      </c>
      <c r="J36" s="137">
        <f>'SEQ Apr 2018'!BA22</f>
        <v>10</v>
      </c>
      <c r="K36" s="137">
        <f>'SEQ Apr 2018'!BB22</f>
        <v>0</v>
      </c>
      <c r="L36" s="137">
        <f>'SEQ Apr 2018'!BC22</f>
        <v>0</v>
      </c>
      <c r="M36" s="136">
        <f>H36-((G36-C36)*J36/100)*4</f>
        <v>4919.4039999999995</v>
      </c>
      <c r="N36" s="136">
        <f t="shared" ref="N36:N39" si="12">M36</f>
        <v>4919.4039999999995</v>
      </c>
      <c r="O36" s="138">
        <f t="shared" si="9"/>
        <v>5411.3444</v>
      </c>
      <c r="P36" s="138">
        <f t="shared" si="9"/>
        <v>5411.3444</v>
      </c>
      <c r="Q36" s="139">
        <f>'SEQ Apr 2018'!BJ22</f>
        <v>24</v>
      </c>
      <c r="R36" s="140" t="str">
        <f>'SEQ Apr 2018'!BK22</f>
        <v>y</v>
      </c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4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</row>
    <row r="37" spans="1:183" ht="14" x14ac:dyDescent="0.15">
      <c r="A37" s="131" t="str">
        <f>'SEQ Apr 2018'!K23</f>
        <v>ERM Power</v>
      </c>
      <c r="B37" s="132" t="str">
        <f>'SEQ Apr 2018'!L23</f>
        <v>Adjustable</v>
      </c>
      <c r="C37" s="133">
        <f>91*'SEQ Apr 2018'!M23/100</f>
        <v>108.29</v>
      </c>
      <c r="D37" s="133">
        <f>($C$28*$C$29)*'SEQ Apr 2018'!N23/100</f>
        <v>799.4</v>
      </c>
      <c r="E37" s="134">
        <v>0</v>
      </c>
      <c r="F37" s="134">
        <f>($C$28*$C$30)*'SEQ Apr 2018'!AF23/100</f>
        <v>238.2</v>
      </c>
      <c r="G37" s="135">
        <f t="shared" si="10"/>
        <v>1145.8899999999999</v>
      </c>
      <c r="H37" s="136">
        <f t="shared" si="11"/>
        <v>4583.5599999999995</v>
      </c>
      <c r="I37" s="137">
        <f>'SEQ Apr 2018'!AZ23</f>
        <v>0</v>
      </c>
      <c r="J37" s="137">
        <f>'SEQ Apr 2018'!BA23</f>
        <v>0</v>
      </c>
      <c r="K37" s="137">
        <f>'SEQ Apr 2018'!BB23</f>
        <v>0</v>
      </c>
      <c r="L37" s="137">
        <f>'SEQ Apr 2018'!BC23</f>
        <v>0</v>
      </c>
      <c r="M37" s="136">
        <f>H37</f>
        <v>4583.5599999999995</v>
      </c>
      <c r="N37" s="136">
        <f t="shared" si="12"/>
        <v>4583.5599999999995</v>
      </c>
      <c r="O37" s="138">
        <f t="shared" si="9"/>
        <v>5041.9160000000002</v>
      </c>
      <c r="P37" s="138">
        <f t="shared" si="9"/>
        <v>5041.9160000000002</v>
      </c>
      <c r="Q37" s="139">
        <f>'SEQ Apr 2018'!BJ23</f>
        <v>0</v>
      </c>
      <c r="R37" s="140" t="str">
        <f>'SEQ Apr 2018'!BK23</f>
        <v>n</v>
      </c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4"/>
    </row>
    <row r="38" spans="1:183" s="113" customFormat="1" ht="14" x14ac:dyDescent="0.15">
      <c r="A38" s="131" t="str">
        <f>'SEQ Apr 2018'!K24</f>
        <v>Origin Energy</v>
      </c>
      <c r="B38" s="132" t="str">
        <f>'SEQ Apr 2018'!L24</f>
        <v>Business Saver</v>
      </c>
      <c r="C38" s="133">
        <f>91*'SEQ Apr 2018'!M24/100</f>
        <v>123.9875</v>
      </c>
      <c r="D38" s="133">
        <f>($C$28*$C$29)*'SEQ Apr 2018'!N24/100</f>
        <v>967.05</v>
      </c>
      <c r="E38" s="134">
        <v>0</v>
      </c>
      <c r="F38" s="134">
        <f>($C$28*$C$30)*'SEQ Apr 2018'!AF24/100</f>
        <v>236.7</v>
      </c>
      <c r="G38" s="135">
        <f t="shared" si="10"/>
        <v>1327.7375</v>
      </c>
      <c r="H38" s="136">
        <f t="shared" si="11"/>
        <v>5310.95</v>
      </c>
      <c r="I38" s="137">
        <f>'SEQ Apr 2018'!AZ24</f>
        <v>0</v>
      </c>
      <c r="J38" s="137">
        <f>'SEQ Apr 2018'!BA24</f>
        <v>15</v>
      </c>
      <c r="K38" s="137">
        <f>'SEQ Apr 2018'!BB24</f>
        <v>0</v>
      </c>
      <c r="L38" s="137">
        <f>'SEQ Apr 2018'!BC24</f>
        <v>0</v>
      </c>
      <c r="M38" s="136">
        <f>H38-((G38-C38)*J38/100)*4</f>
        <v>4588.7</v>
      </c>
      <c r="N38" s="136">
        <f t="shared" si="12"/>
        <v>4588.7</v>
      </c>
      <c r="O38" s="138">
        <f t="shared" si="9"/>
        <v>5047.5700000000006</v>
      </c>
      <c r="P38" s="138">
        <f t="shared" si="9"/>
        <v>5047.5700000000006</v>
      </c>
      <c r="Q38" s="139">
        <f>'SEQ Apr 2018'!BJ24</f>
        <v>12</v>
      </c>
      <c r="R38" s="140" t="str">
        <f>'SEQ Apr 2018'!BK24</f>
        <v>y</v>
      </c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  <c r="AU38" s="114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</row>
    <row r="39" spans="1:183" ht="14" x14ac:dyDescent="0.15">
      <c r="A39" s="131" t="str">
        <f>'SEQ Apr 2018'!K25</f>
        <v>Powerdirect</v>
      </c>
      <c r="B39" s="132" t="str">
        <f>'SEQ Apr 2018'!L25</f>
        <v>Discount included</v>
      </c>
      <c r="C39" s="133">
        <f>91*'SEQ Apr 2018'!M25/100</f>
        <v>124.67</v>
      </c>
      <c r="D39" s="133">
        <f>($C$28*$C$29)*'SEQ Apr 2018'!N25/100</f>
        <v>852.6</v>
      </c>
      <c r="E39" s="134">
        <v>0</v>
      </c>
      <c r="F39" s="134">
        <f>($C$28*$C$30)*'SEQ Apr 2018'!AF25/100</f>
        <v>255</v>
      </c>
      <c r="G39" s="135">
        <f t="shared" si="10"/>
        <v>1232.27</v>
      </c>
      <c r="H39" s="136">
        <f t="shared" si="11"/>
        <v>4929.08</v>
      </c>
      <c r="I39" s="137">
        <f>'SEQ Apr 2018'!AZ25</f>
        <v>0</v>
      </c>
      <c r="J39" s="137">
        <f>'SEQ Apr 2018'!BA25</f>
        <v>0</v>
      </c>
      <c r="K39" s="137">
        <f>'SEQ Apr 2018'!BB25</f>
        <v>0</v>
      </c>
      <c r="L39" s="137">
        <f>'SEQ Apr 2018'!BC25</f>
        <v>0</v>
      </c>
      <c r="M39" s="136">
        <f>H39</f>
        <v>4929.08</v>
      </c>
      <c r="N39" s="136">
        <f t="shared" si="12"/>
        <v>4929.08</v>
      </c>
      <c r="O39" s="138">
        <f t="shared" si="9"/>
        <v>5421.9880000000003</v>
      </c>
      <c r="P39" s="138">
        <f t="shared" si="9"/>
        <v>5421.9880000000003</v>
      </c>
      <c r="Q39" s="139">
        <f>'SEQ Apr 2018'!BJ25</f>
        <v>0</v>
      </c>
      <c r="R39" s="140" t="str">
        <f>'SEQ Apr 2018'!BK25</f>
        <v>n</v>
      </c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  <c r="AU39" s="114"/>
    </row>
    <row r="40" spans="1:183" s="113" customFormat="1" ht="14" x14ac:dyDescent="0.15">
      <c r="A40" s="131" t="str">
        <f>'SEQ Apr 2018'!K26</f>
        <v>Powershop</v>
      </c>
      <c r="B40" s="132" t="str">
        <f>'SEQ Apr 2018'!L26</f>
        <v>Online Saver</v>
      </c>
      <c r="C40" s="133">
        <f>91*'SEQ Apr 2018'!M26/100</f>
        <v>125.97130000000001</v>
      </c>
      <c r="D40" s="133">
        <f>($C$28*$C$29)*'SEQ Apr 2018'!N26/100</f>
        <v>1023.75</v>
      </c>
      <c r="E40" s="134">
        <v>0</v>
      </c>
      <c r="F40" s="134">
        <f>($C$28*$C$30)*'SEQ Apr 2018'!AF26/100</f>
        <v>335.7</v>
      </c>
      <c r="G40" s="135">
        <f t="shared" si="10"/>
        <v>1485.4213</v>
      </c>
      <c r="H40" s="136">
        <f t="shared" si="11"/>
        <v>5941.6851999999999</v>
      </c>
      <c r="I40" s="137">
        <f>'SEQ Apr 2018'!AZ26</f>
        <v>0</v>
      </c>
      <c r="J40" s="137">
        <f>'SEQ Apr 2018'!BA26</f>
        <v>0</v>
      </c>
      <c r="K40" s="137">
        <f>'SEQ Apr 2018'!BB26</f>
        <v>13</v>
      </c>
      <c r="L40" s="137">
        <f>'SEQ Apr 2018'!BC26</f>
        <v>0</v>
      </c>
      <c r="M40" s="136">
        <f>H40</f>
        <v>5941.6851999999999</v>
      </c>
      <c r="N40" s="136">
        <f>M40-(M40*K40/100)</f>
        <v>5169.2661239999998</v>
      </c>
      <c r="O40" s="138">
        <f t="shared" si="9"/>
        <v>6535.8537200000001</v>
      </c>
      <c r="P40" s="138">
        <f t="shared" si="9"/>
        <v>5686.1927364000003</v>
      </c>
      <c r="Q40" s="139">
        <f>'SEQ Apr 2018'!BJ26</f>
        <v>0</v>
      </c>
      <c r="R40" s="140" t="str">
        <f>'SEQ Apr 2018'!BK26</f>
        <v>n</v>
      </c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</row>
    <row r="41" spans="1:183" s="100" customFormat="1" ht="14" x14ac:dyDescent="0.15">
      <c r="A41" s="131" t="str">
        <f>'SEQ Apr 2018'!K27</f>
        <v>Energy Locals</v>
      </c>
      <c r="B41" s="132" t="str">
        <f>'SEQ Apr 2018'!L27</f>
        <v>Market offer</v>
      </c>
      <c r="C41" s="133">
        <f>91*'SEQ Apr 2018'!M27/100</f>
        <v>124.67</v>
      </c>
      <c r="D41" s="133">
        <f>($C$28*$C$29)*'SEQ Apr 2018'!N27/100</f>
        <v>840</v>
      </c>
      <c r="E41" s="134">
        <v>0</v>
      </c>
      <c r="F41" s="134">
        <f>($C$28*$C$30)*'SEQ Apr 2018'!AF27/100</f>
        <v>285</v>
      </c>
      <c r="G41" s="135">
        <f t="shared" si="10"/>
        <v>1249.67</v>
      </c>
      <c r="H41" s="136">
        <f t="shared" si="11"/>
        <v>4998.68</v>
      </c>
      <c r="I41" s="137">
        <f>'SEQ Apr 2018'!AZ27</f>
        <v>0</v>
      </c>
      <c r="J41" s="137">
        <f>'SEQ Apr 2018'!BA27</f>
        <v>0</v>
      </c>
      <c r="K41" s="137">
        <f>'SEQ Apr 2018'!BB27</f>
        <v>0</v>
      </c>
      <c r="L41" s="137">
        <f>'SEQ Apr 2018'!BC27</f>
        <v>0</v>
      </c>
      <c r="M41" s="136">
        <f>H41</f>
        <v>4998.68</v>
      </c>
      <c r="N41" s="136">
        <f t="shared" ref="N41" si="13">M41</f>
        <v>4998.68</v>
      </c>
      <c r="O41" s="138">
        <f t="shared" si="9"/>
        <v>5498.5480000000007</v>
      </c>
      <c r="P41" s="138">
        <f t="shared" si="9"/>
        <v>5498.5480000000007</v>
      </c>
      <c r="Q41" s="139">
        <f>'SEQ Apr 2018'!BJ27</f>
        <v>0</v>
      </c>
      <c r="R41" s="140" t="str">
        <f>'SEQ Apr 2018'!BK27</f>
        <v>n</v>
      </c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</row>
    <row r="42" spans="1:183" s="113" customFormat="1" ht="14" x14ac:dyDescent="0.15">
      <c r="A42" s="131" t="str">
        <f>'SEQ Apr 2018'!K28</f>
        <v>Red Energy</v>
      </c>
      <c r="B42" s="132" t="str">
        <f>'SEQ Apr 2018'!L28</f>
        <v>Easy Saver</v>
      </c>
      <c r="C42" s="133">
        <f>91*'SEQ Apr 2018'!M28/100</f>
        <v>126.4627</v>
      </c>
      <c r="D42" s="133">
        <f>($C$28*$C$29)*'SEQ Apr 2018'!N28/100</f>
        <v>927.5</v>
      </c>
      <c r="E42" s="134">
        <v>0</v>
      </c>
      <c r="F42" s="134">
        <f>($C$28*$C$30)*'SEQ Apr 2018'!AF28/100</f>
        <v>241.50000000000003</v>
      </c>
      <c r="G42" s="135">
        <f t="shared" si="10"/>
        <v>1295.4627</v>
      </c>
      <c r="H42" s="136">
        <f t="shared" si="11"/>
        <v>5181.8508000000002</v>
      </c>
      <c r="I42" s="137">
        <f>'SEQ Apr 2018'!AZ28</f>
        <v>0</v>
      </c>
      <c r="J42" s="137">
        <f>'SEQ Apr 2018'!BA28</f>
        <v>0</v>
      </c>
      <c r="K42" s="137">
        <f>'SEQ Apr 2018'!BB28</f>
        <v>10</v>
      </c>
      <c r="L42" s="137">
        <f>'SEQ Apr 2018'!BC28</f>
        <v>0</v>
      </c>
      <c r="M42" s="136">
        <f>H42</f>
        <v>5181.8508000000002</v>
      </c>
      <c r="N42" s="136">
        <f>M42-(M42*K42/100)</f>
        <v>4663.66572</v>
      </c>
      <c r="O42" s="138">
        <f t="shared" si="9"/>
        <v>5700.0358800000004</v>
      </c>
      <c r="P42" s="138">
        <f t="shared" si="9"/>
        <v>5130.0322920000008</v>
      </c>
      <c r="Q42" s="139">
        <f>'SEQ Apr 2018'!BJ28</f>
        <v>0</v>
      </c>
      <c r="R42" s="140" t="str">
        <f>'SEQ Apr 2018'!BK28</f>
        <v>n</v>
      </c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  <c r="AU42" s="114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</row>
    <row r="43" spans="1:183" s="100" customFormat="1" ht="14" x14ac:dyDescent="0.15">
      <c r="A43" s="131" t="str">
        <f>'SEQ Apr 2018'!K29</f>
        <v>Simply Energy</v>
      </c>
      <c r="B43" s="132" t="str">
        <f>'SEQ Apr 2018'!L29</f>
        <v>Business Save Online</v>
      </c>
      <c r="C43" s="133">
        <f>91*'SEQ Apr 2018'!M29/100</f>
        <v>119.301</v>
      </c>
      <c r="D43" s="133">
        <f>($C$28*$C$29)*'SEQ Apr 2018'!N29/100</f>
        <v>971.25</v>
      </c>
      <c r="E43" s="134">
        <v>0</v>
      </c>
      <c r="F43" s="134">
        <f>($C$28*$C$30)*'SEQ Apr 2018'!AF29/100</f>
        <v>314.84999999999997</v>
      </c>
      <c r="G43" s="135">
        <f t="shared" si="10"/>
        <v>1405.4009999999998</v>
      </c>
      <c r="H43" s="136">
        <f t="shared" si="11"/>
        <v>5621.6039999999994</v>
      </c>
      <c r="I43" s="137">
        <f>'SEQ Apr 2018'!AZ29</f>
        <v>0</v>
      </c>
      <c r="J43" s="137">
        <f>'SEQ Apr 2018'!BA29</f>
        <v>10</v>
      </c>
      <c r="K43" s="137">
        <f>'SEQ Apr 2018'!BB29</f>
        <v>0</v>
      </c>
      <c r="L43" s="137">
        <f>'SEQ Apr 2018'!BC29</f>
        <v>0</v>
      </c>
      <c r="M43" s="136">
        <f>H43-((G43-C43)*J43/100)*4</f>
        <v>5107.1639999999989</v>
      </c>
      <c r="N43" s="136">
        <f>M43</f>
        <v>5107.1639999999989</v>
      </c>
      <c r="O43" s="138">
        <f t="shared" si="9"/>
        <v>5617.8803999999991</v>
      </c>
      <c r="P43" s="138">
        <f t="shared" si="9"/>
        <v>5617.8803999999991</v>
      </c>
      <c r="Q43" s="139">
        <f>'SEQ Apr 2018'!BJ29</f>
        <v>0</v>
      </c>
      <c r="R43" s="140" t="str">
        <f>'SEQ Apr 2018'!BK29</f>
        <v>n</v>
      </c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  <c r="AU43" s="114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</row>
    <row r="44" spans="1:183" s="113" customFormat="1" ht="14" x14ac:dyDescent="0.15">
      <c r="A44" s="131" t="str">
        <f>'SEQ Apr 2018'!K30</f>
        <v>Alinta Energy</v>
      </c>
      <c r="B44" s="132" t="str">
        <f>'SEQ Apr 2018'!L30</f>
        <v>Business Saver Plus</v>
      </c>
      <c r="C44" s="133">
        <f>91*'SEQ Apr 2018'!M30/100</f>
        <v>119.8925</v>
      </c>
      <c r="D44" s="133">
        <f>($C$28*$C$29)*'SEQ Apr 2018'!N30/100</f>
        <v>980</v>
      </c>
      <c r="E44" s="134">
        <v>0</v>
      </c>
      <c r="F44" s="134">
        <f>($C$28*$C$30)*'SEQ Apr 2018'!AF30/100</f>
        <v>255</v>
      </c>
      <c r="G44" s="135">
        <f t="shared" si="10"/>
        <v>1354.8924999999999</v>
      </c>
      <c r="H44" s="136">
        <f t="shared" si="11"/>
        <v>5419.57</v>
      </c>
      <c r="I44" s="137">
        <f>'SEQ Apr 2018'!AZ30</f>
        <v>0</v>
      </c>
      <c r="J44" s="137">
        <f>'SEQ Apr 2018'!BA30</f>
        <v>0</v>
      </c>
      <c r="K44" s="137">
        <f>'SEQ Apr 2018'!BB30</f>
        <v>0</v>
      </c>
      <c r="L44" s="137">
        <f>'SEQ Apr 2018'!BC30</f>
        <v>20</v>
      </c>
      <c r="M44" s="136">
        <f>H44</f>
        <v>5419.57</v>
      </c>
      <c r="N44" s="136">
        <f>H44-((G44-C44)*L44/100)*4</f>
        <v>4431.57</v>
      </c>
      <c r="O44" s="138">
        <f t="shared" si="9"/>
        <v>5961.527</v>
      </c>
      <c r="P44" s="138">
        <f t="shared" si="9"/>
        <v>4874.7269999999999</v>
      </c>
      <c r="Q44" s="139">
        <f>'SEQ Apr 2018'!BJ30</f>
        <v>0</v>
      </c>
      <c r="R44" s="140" t="str">
        <f>'SEQ Apr 2018'!BK30</f>
        <v>n</v>
      </c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</row>
    <row r="45" spans="1:183" s="100" customFormat="1" ht="14" x14ac:dyDescent="0.15">
      <c r="A45" s="131" t="str">
        <f>'SEQ Apr 2018'!K31</f>
        <v>Q Energy</v>
      </c>
      <c r="B45" s="132" t="str">
        <f>'SEQ Apr 2018'!L31</f>
        <v>Flexi Biz</v>
      </c>
      <c r="C45" s="133">
        <f>91*'SEQ Apr 2018'!M31/100</f>
        <v>111.74891</v>
      </c>
      <c r="D45" s="133">
        <f>($C$28*$C$29)*'SEQ Apr 2018'!N31/100</f>
        <v>676.69</v>
      </c>
      <c r="E45" s="134">
        <v>0</v>
      </c>
      <c r="F45" s="134">
        <f>($C$28*$C$30)*'SEQ Apr 2018'!AF31/100</f>
        <v>165.75</v>
      </c>
      <c r="G45" s="135">
        <f t="shared" si="10"/>
        <v>954.18891000000008</v>
      </c>
      <c r="H45" s="136">
        <f t="shared" si="11"/>
        <v>3816.7556400000003</v>
      </c>
      <c r="I45" s="137">
        <f>'SEQ Apr 2018'!AZ31</f>
        <v>0</v>
      </c>
      <c r="J45" s="137">
        <f>'SEQ Apr 2018'!BA31</f>
        <v>0</v>
      </c>
      <c r="K45" s="137">
        <f>'SEQ Apr 2018'!BB31</f>
        <v>0</v>
      </c>
      <c r="L45" s="137">
        <f>'SEQ Apr 2018'!BC31</f>
        <v>0</v>
      </c>
      <c r="M45" s="136">
        <f t="shared" ref="M45:M47" si="14">H45</f>
        <v>3816.7556400000003</v>
      </c>
      <c r="N45" s="136">
        <f>M45</f>
        <v>3816.7556400000003</v>
      </c>
      <c r="O45" s="138">
        <f t="shared" si="9"/>
        <v>4198.4312040000004</v>
      </c>
      <c r="P45" s="138">
        <f t="shared" si="9"/>
        <v>4198.4312040000004</v>
      </c>
      <c r="Q45" s="139">
        <f>'SEQ Apr 2018'!BJ31</f>
        <v>0</v>
      </c>
      <c r="R45" s="140" t="str">
        <f>'SEQ Apr 2018'!BK31</f>
        <v>n</v>
      </c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  <c r="AU45" s="114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</row>
    <row r="46" spans="1:183" s="113" customFormat="1" ht="14" x14ac:dyDescent="0.15">
      <c r="A46" s="131" t="str">
        <f>'SEQ Apr 2018'!K32</f>
        <v>1st Energy</v>
      </c>
      <c r="B46" s="132" t="str">
        <f>'SEQ Apr 2018'!L32</f>
        <v>1st Saver</v>
      </c>
      <c r="C46" s="133">
        <f>91*'SEQ Apr 2018'!M32/100</f>
        <v>102.375</v>
      </c>
      <c r="D46" s="133">
        <f>($C$28*$C$29)*'SEQ Apr 2018'!N32/100</f>
        <v>1029</v>
      </c>
      <c r="E46" s="134">
        <v>0</v>
      </c>
      <c r="F46" s="134">
        <f>($C$28*$C$30)*'SEQ Apr 2018'!AF32/100</f>
        <v>324.00000000000006</v>
      </c>
      <c r="G46" s="135">
        <f t="shared" si="10"/>
        <v>1455.375</v>
      </c>
      <c r="H46" s="136">
        <f t="shared" si="11"/>
        <v>5821.5</v>
      </c>
      <c r="I46" s="137">
        <f>'SEQ Apr 2018'!AZ32</f>
        <v>0</v>
      </c>
      <c r="J46" s="137">
        <f>'SEQ Apr 2018'!BA32</f>
        <v>0</v>
      </c>
      <c r="K46" s="137">
        <f>'SEQ Apr 2018'!BB32</f>
        <v>0</v>
      </c>
      <c r="L46" s="137">
        <f>'SEQ Apr 2018'!BC32</f>
        <v>15</v>
      </c>
      <c r="M46" s="136">
        <f t="shared" si="14"/>
        <v>5821.5</v>
      </c>
      <c r="N46" s="136">
        <f>H46-((G46-C46)*L46/100)*4</f>
        <v>5009.7</v>
      </c>
      <c r="O46" s="138">
        <f t="shared" si="9"/>
        <v>6403.6500000000005</v>
      </c>
      <c r="P46" s="138">
        <f t="shared" si="9"/>
        <v>5510.67</v>
      </c>
      <c r="Q46" s="139">
        <f>'SEQ Apr 2018'!BJ32</f>
        <v>0</v>
      </c>
      <c r="R46" s="140" t="str">
        <f>'SEQ Apr 2018'!BK32</f>
        <v>n</v>
      </c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  <c r="AU46" s="114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</row>
    <row r="47" spans="1:183" s="100" customFormat="1" ht="15" thickBot="1" x14ac:dyDescent="0.2">
      <c r="A47" s="148" t="str">
        <f>'SEQ Apr 2018'!K33</f>
        <v>Amaysim</v>
      </c>
      <c r="B47" s="149" t="str">
        <f>'SEQ Apr 2018'!L33</f>
        <v>Business 1</v>
      </c>
      <c r="C47" s="150">
        <f>91*'SEQ Apr 2018'!M33/100</f>
        <v>133.77000000000001</v>
      </c>
      <c r="D47" s="150">
        <f>($C$28*$C$29)*'SEQ Apr 2018'!N33/100</f>
        <v>1008</v>
      </c>
      <c r="E47" s="150">
        <v>0</v>
      </c>
      <c r="F47" s="150">
        <f>($C$28*$C$30)*'SEQ Apr 2018'!AF33/100</f>
        <v>346.5</v>
      </c>
      <c r="G47" s="151">
        <f t="shared" ref="G47" si="15">SUM(C47:F47)</f>
        <v>1488.27</v>
      </c>
      <c r="H47" s="152">
        <f t="shared" ref="H47" si="16">G47*4</f>
        <v>5953.08</v>
      </c>
      <c r="I47" s="153">
        <f>'SEQ Apr 2018'!AZ33</f>
        <v>0</v>
      </c>
      <c r="J47" s="154">
        <f>'SEQ Apr 2018'!BA33</f>
        <v>0</v>
      </c>
      <c r="K47" s="154">
        <f>'SEQ Apr 2018'!BB33</f>
        <v>5</v>
      </c>
      <c r="L47" s="154">
        <f>'SEQ Apr 2018'!BC33</f>
        <v>0</v>
      </c>
      <c r="M47" s="152">
        <f t="shared" si="14"/>
        <v>5953.08</v>
      </c>
      <c r="N47" s="158">
        <f>M47-(M47*K47/100)</f>
        <v>5655.4259999999995</v>
      </c>
      <c r="O47" s="155">
        <f t="shared" ref="O47" si="17">M47*1.1</f>
        <v>6548.3880000000008</v>
      </c>
      <c r="P47" s="155">
        <f t="shared" ref="P47" si="18">N47*1.1</f>
        <v>6220.9686000000002</v>
      </c>
      <c r="Q47" s="156">
        <f>'SEQ Apr 2018'!BJ33</f>
        <v>0</v>
      </c>
      <c r="R47" s="157" t="str">
        <f>'SEQ Apr 2018'!BK33</f>
        <v>n</v>
      </c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4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</row>
    <row r="48" spans="1:183" s="106" customFormat="1" ht="14" x14ac:dyDescent="0.15"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  <c r="AU48" s="114"/>
    </row>
    <row r="49" spans="1:183" s="106" customFormat="1" ht="15" thickBot="1" x14ac:dyDescent="0.2"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4"/>
    </row>
    <row r="50" spans="1:183" ht="14" x14ac:dyDescent="0.15">
      <c r="A50" s="72" t="s">
        <v>220</v>
      </c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73"/>
      <c r="M50" s="73"/>
      <c r="N50" s="73"/>
      <c r="O50" s="73"/>
      <c r="P50" s="73"/>
      <c r="Q50" s="73"/>
      <c r="R50" s="7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  <c r="AU50" s="114"/>
    </row>
    <row r="51" spans="1:183" ht="14" x14ac:dyDescent="0.15">
      <c r="A51" s="75" t="s">
        <v>198</v>
      </c>
      <c r="B51" s="47"/>
      <c r="C51" s="91">
        <v>5000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76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4"/>
    </row>
    <row r="52" spans="1:183" ht="14" x14ac:dyDescent="0.15">
      <c r="A52" s="75" t="s">
        <v>266</v>
      </c>
      <c r="B52" s="47"/>
      <c r="C52" s="92">
        <v>0.7</v>
      </c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76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4"/>
    </row>
    <row r="53" spans="1:183" ht="14" x14ac:dyDescent="0.15">
      <c r="A53" s="75" t="s">
        <v>218</v>
      </c>
      <c r="B53" s="47"/>
      <c r="C53" s="92">
        <v>0.3</v>
      </c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76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</row>
    <row r="54" spans="1:183" ht="14" x14ac:dyDescent="0.15">
      <c r="A54" s="75"/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76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  <c r="AU54" s="114"/>
    </row>
    <row r="55" spans="1:183" ht="75" x14ac:dyDescent="0.15">
      <c r="A55" s="120" t="s">
        <v>144</v>
      </c>
      <c r="B55" s="121" t="s">
        <v>320</v>
      </c>
      <c r="C55" s="120" t="s">
        <v>204</v>
      </c>
      <c r="D55" s="120" t="s">
        <v>465</v>
      </c>
      <c r="E55" s="120" t="s">
        <v>205</v>
      </c>
      <c r="F55" s="122" t="s">
        <v>219</v>
      </c>
      <c r="G55" s="120" t="s">
        <v>206</v>
      </c>
      <c r="H55" s="123" t="s">
        <v>207</v>
      </c>
      <c r="I55" s="124" t="s">
        <v>286</v>
      </c>
      <c r="J55" s="124" t="s">
        <v>287</v>
      </c>
      <c r="K55" s="124" t="s">
        <v>288</v>
      </c>
      <c r="L55" s="124" t="s">
        <v>289</v>
      </c>
      <c r="M55" s="125" t="s">
        <v>194</v>
      </c>
      <c r="N55" s="125" t="s">
        <v>195</v>
      </c>
      <c r="O55" s="125" t="s">
        <v>271</v>
      </c>
      <c r="P55" s="125" t="s">
        <v>272</v>
      </c>
      <c r="Q55" s="124" t="s">
        <v>263</v>
      </c>
      <c r="R55" s="127" t="s">
        <v>264</v>
      </c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4"/>
    </row>
    <row r="56" spans="1:183" ht="14" x14ac:dyDescent="0.15">
      <c r="A56" s="131" t="str">
        <f>'SEQ Apr 2018'!K34</f>
        <v>AGL</v>
      </c>
      <c r="B56" s="132" t="str">
        <f>'SEQ Apr 2018'!L34</f>
        <v>Business Savers</v>
      </c>
      <c r="C56" s="133">
        <f>91*'SEQ Apr 2018'!M34/100</f>
        <v>121.94</v>
      </c>
      <c r="D56" s="133">
        <f>($C$51*$C$52)*'SEQ Apr 2018'!N34/100</f>
        <v>1085</v>
      </c>
      <c r="E56" s="134">
        <v>0</v>
      </c>
      <c r="F56" s="134">
        <f>($C$51*$C$53)*'SEQ Apr 2018'!W34/100</f>
        <v>375</v>
      </c>
      <c r="G56" s="135">
        <f>SUM(C56:F56)</f>
        <v>1581.94</v>
      </c>
      <c r="H56" s="136">
        <f>G56*4</f>
        <v>6327.76</v>
      </c>
      <c r="I56" s="137">
        <f>'SEQ Apr 2018'!AZ34</f>
        <v>0</v>
      </c>
      <c r="J56" s="137">
        <f>'SEQ Apr 2018'!BA34</f>
        <v>13</v>
      </c>
      <c r="K56" s="137">
        <f>'SEQ Apr 2018'!BB34</f>
        <v>0</v>
      </c>
      <c r="L56" s="137">
        <f>'SEQ Apr 2018'!BC34</f>
        <v>0</v>
      </c>
      <c r="M56" s="136">
        <f>H56-((G56-C56)*J56/100)*4</f>
        <v>5568.56</v>
      </c>
      <c r="N56" s="136">
        <f>M56</f>
        <v>5568.56</v>
      </c>
      <c r="O56" s="138">
        <f t="shared" ref="O56:P69" si="19">M56*1.1</f>
        <v>6125.4160000000011</v>
      </c>
      <c r="P56" s="138">
        <f t="shared" si="19"/>
        <v>6125.4160000000011</v>
      </c>
      <c r="Q56" s="139">
        <f>'SEQ Apr 2018'!BJ34</f>
        <v>0</v>
      </c>
      <c r="R56" s="140" t="str">
        <f>'SEQ Apr 2018'!BK34</f>
        <v>n</v>
      </c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  <c r="AU56" s="114"/>
    </row>
    <row r="57" spans="1:183" s="113" customFormat="1" ht="14" x14ac:dyDescent="0.15">
      <c r="A57" s="131" t="str">
        <f>'SEQ Apr 2018'!K35</f>
        <v>Click Energy</v>
      </c>
      <c r="B57" s="132" t="str">
        <f>'SEQ Apr 2018'!L35</f>
        <v>Click Business</v>
      </c>
      <c r="C57" s="133">
        <f>91*'SEQ Apr 2018'!M35/100</f>
        <v>160.11449999999999</v>
      </c>
      <c r="D57" s="133">
        <f>($C$51*$C$52)*'SEQ Apr 2018'!N35/100</f>
        <v>1247.75</v>
      </c>
      <c r="E57" s="134">
        <v>0</v>
      </c>
      <c r="F57" s="134">
        <f>($C$51*$C$53)*'SEQ Apr 2018'!W35/100</f>
        <v>450.22500000000002</v>
      </c>
      <c r="G57" s="135">
        <f t="shared" ref="G57:G69" si="20">SUM(C57:F57)</f>
        <v>1858.0895</v>
      </c>
      <c r="H57" s="136">
        <f t="shared" ref="H57:H69" si="21">G57*4</f>
        <v>7432.3580000000002</v>
      </c>
      <c r="I57" s="137">
        <f>'SEQ Apr 2018'!AZ35</f>
        <v>0</v>
      </c>
      <c r="J57" s="137">
        <f>'SEQ Apr 2018'!BA35</f>
        <v>0</v>
      </c>
      <c r="K57" s="137">
        <f>'SEQ Apr 2018'!BB35</f>
        <v>7</v>
      </c>
      <c r="L57" s="137">
        <f>'SEQ Apr 2018'!BC35</f>
        <v>0</v>
      </c>
      <c r="M57" s="136">
        <f>H57</f>
        <v>7432.3580000000002</v>
      </c>
      <c r="N57" s="136">
        <f>M57-(M57*K57/100)</f>
        <v>6912.0929400000005</v>
      </c>
      <c r="O57" s="138">
        <f t="shared" si="19"/>
        <v>8175.5938000000006</v>
      </c>
      <c r="P57" s="138">
        <f t="shared" si="19"/>
        <v>7603.3022340000007</v>
      </c>
      <c r="Q57" s="139">
        <f>'SEQ Apr 2018'!BJ35</f>
        <v>0</v>
      </c>
      <c r="R57" s="140" t="str">
        <f>'SEQ Apr 2018'!BK35</f>
        <v>n</v>
      </c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  <c r="AU57" s="114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</row>
    <row r="58" spans="1:183" ht="14" x14ac:dyDescent="0.15">
      <c r="A58" s="131" t="str">
        <f>'SEQ Apr 2018'!K36</f>
        <v>Diamond Energy</v>
      </c>
      <c r="B58" s="132" t="str">
        <f>'SEQ Apr 2018'!L36</f>
        <v>Pay on time discount</v>
      </c>
      <c r="C58" s="133">
        <f>91*'SEQ Apr 2018'!M36/100</f>
        <v>145.14500000000001</v>
      </c>
      <c r="D58" s="133">
        <f>($C$51*$C$52)*'SEQ Apr 2018'!N36/100</f>
        <v>1072.75</v>
      </c>
      <c r="E58" s="134">
        <v>0</v>
      </c>
      <c r="F58" s="134">
        <f>($C$51*$C$53)*'SEQ Apr 2018'!W36/100</f>
        <v>381.75</v>
      </c>
      <c r="G58" s="135">
        <f t="shared" si="20"/>
        <v>1599.645</v>
      </c>
      <c r="H58" s="136">
        <f t="shared" si="21"/>
        <v>6398.58</v>
      </c>
      <c r="I58" s="137">
        <f>'SEQ Apr 2018'!AZ36</f>
        <v>0</v>
      </c>
      <c r="J58" s="137">
        <f>'SEQ Apr 2018'!BA36</f>
        <v>0</v>
      </c>
      <c r="K58" s="137">
        <f>'SEQ Apr 2018'!BB36</f>
        <v>7</v>
      </c>
      <c r="L58" s="137">
        <f>'SEQ Apr 2018'!BC36</f>
        <v>0</v>
      </c>
      <c r="M58" s="136">
        <f>H58</f>
        <v>6398.58</v>
      </c>
      <c r="N58" s="136">
        <f>M58-(M58*K58/100)</f>
        <v>5950.6794</v>
      </c>
      <c r="O58" s="138">
        <f t="shared" si="19"/>
        <v>7038.4380000000001</v>
      </c>
      <c r="P58" s="138">
        <f t="shared" si="19"/>
        <v>6545.7473400000008</v>
      </c>
      <c r="Q58" s="139">
        <f>'SEQ Apr 2018'!BJ36</f>
        <v>0</v>
      </c>
      <c r="R58" s="140" t="str">
        <f>'SEQ Apr 2018'!BK36</f>
        <v>n</v>
      </c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  <c r="AU58" s="114"/>
    </row>
    <row r="59" spans="1:183" s="113" customFormat="1" ht="14" x14ac:dyDescent="0.15">
      <c r="A59" s="131" t="str">
        <f>'SEQ Apr 2018'!K37</f>
        <v>EnergyAustralia</v>
      </c>
      <c r="B59" s="132" t="str">
        <f>'SEQ Apr 2018'!L37</f>
        <v>Everyday Saver Business</v>
      </c>
      <c r="C59" s="133">
        <f>91*'SEQ Apr 2018'!M37/100</f>
        <v>114.569</v>
      </c>
      <c r="D59" s="133">
        <f>($C$51*$C$52)*'SEQ Apr 2018'!N37/100</f>
        <v>1022.7</v>
      </c>
      <c r="E59" s="134">
        <v>0</v>
      </c>
      <c r="F59" s="134">
        <f>($C$51*$C$53)*'SEQ Apr 2018'!W37/100</f>
        <v>350.55</v>
      </c>
      <c r="G59" s="135">
        <f t="shared" si="20"/>
        <v>1487.819</v>
      </c>
      <c r="H59" s="136">
        <f t="shared" si="21"/>
        <v>5951.2759999999998</v>
      </c>
      <c r="I59" s="137">
        <f>'SEQ Apr 2018'!AZ37</f>
        <v>0</v>
      </c>
      <c r="J59" s="137">
        <f>'SEQ Apr 2018'!BA37</f>
        <v>10</v>
      </c>
      <c r="K59" s="137">
        <f>'SEQ Apr 2018'!BB37</f>
        <v>0</v>
      </c>
      <c r="L59" s="137">
        <f>'SEQ Apr 2018'!BC37</f>
        <v>0</v>
      </c>
      <c r="M59" s="136">
        <f>H59-((G59-C59)*J59/100)*4</f>
        <v>5401.9759999999997</v>
      </c>
      <c r="N59" s="136">
        <f t="shared" ref="N59:N62" si="22">M59</f>
        <v>5401.9759999999997</v>
      </c>
      <c r="O59" s="138">
        <f t="shared" si="19"/>
        <v>5942.1736000000001</v>
      </c>
      <c r="P59" s="138">
        <f t="shared" si="19"/>
        <v>5942.1736000000001</v>
      </c>
      <c r="Q59" s="139">
        <f>'SEQ Apr 2018'!BJ37</f>
        <v>24</v>
      </c>
      <c r="R59" s="140" t="str">
        <f>'SEQ Apr 2018'!BK37</f>
        <v>y</v>
      </c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  <c r="AU59" s="114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</row>
    <row r="60" spans="1:183" ht="14" x14ac:dyDescent="0.15">
      <c r="A60" s="131" t="str">
        <f>'SEQ Apr 2018'!K38</f>
        <v>ERM Power</v>
      </c>
      <c r="B60" s="132" t="str">
        <f>'SEQ Apr 2018'!L38</f>
        <v>Adjustable</v>
      </c>
      <c r="C60" s="133">
        <f>91*'SEQ Apr 2018'!M38/100</f>
        <v>108.29</v>
      </c>
      <c r="D60" s="133">
        <f>($C$51*$C$52)*'SEQ Apr 2018'!N38/100</f>
        <v>923.3</v>
      </c>
      <c r="E60" s="134">
        <v>0</v>
      </c>
      <c r="F60" s="134">
        <f>($C$51*$C$53)*'SEQ Apr 2018'!W38/100</f>
        <v>294.74999999999994</v>
      </c>
      <c r="G60" s="135">
        <f t="shared" si="20"/>
        <v>1326.34</v>
      </c>
      <c r="H60" s="136">
        <f t="shared" si="21"/>
        <v>5305.36</v>
      </c>
      <c r="I60" s="137">
        <f>'SEQ Apr 2018'!AZ38</f>
        <v>0</v>
      </c>
      <c r="J60" s="137">
        <f>'SEQ Apr 2018'!BA38</f>
        <v>0</v>
      </c>
      <c r="K60" s="137">
        <f>'SEQ Apr 2018'!BB38</f>
        <v>0</v>
      </c>
      <c r="L60" s="137">
        <f>'SEQ Apr 2018'!BC38</f>
        <v>0</v>
      </c>
      <c r="M60" s="136">
        <f>H60</f>
        <v>5305.36</v>
      </c>
      <c r="N60" s="136">
        <f t="shared" si="22"/>
        <v>5305.36</v>
      </c>
      <c r="O60" s="138">
        <f t="shared" si="19"/>
        <v>5835.8959999999997</v>
      </c>
      <c r="P60" s="138">
        <f t="shared" si="19"/>
        <v>5835.8959999999997</v>
      </c>
      <c r="Q60" s="139">
        <f>'SEQ Apr 2018'!BJ38</f>
        <v>0</v>
      </c>
      <c r="R60" s="140" t="str">
        <f>'SEQ Apr 2018'!BK38</f>
        <v>n</v>
      </c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  <c r="AU60" s="114"/>
    </row>
    <row r="61" spans="1:183" s="113" customFormat="1" ht="14" x14ac:dyDescent="0.15">
      <c r="A61" s="131" t="str">
        <f>'SEQ Apr 2018'!K39</f>
        <v>Origin Energy</v>
      </c>
      <c r="B61" s="132" t="str">
        <f>'SEQ Apr 2018'!L39</f>
        <v>Business Saver</v>
      </c>
      <c r="C61" s="133">
        <f>91*'SEQ Apr 2018'!M39/100</f>
        <v>121.4759</v>
      </c>
      <c r="D61" s="133">
        <f>($C$51*$C$52)*'SEQ Apr 2018'!N39/100</f>
        <v>1036.7</v>
      </c>
      <c r="E61" s="134">
        <v>0</v>
      </c>
      <c r="F61" s="134">
        <f>($C$51*$C$53)*'SEQ Apr 2018'!W39/100</f>
        <v>382.2</v>
      </c>
      <c r="G61" s="135">
        <f t="shared" si="20"/>
        <v>1540.3759</v>
      </c>
      <c r="H61" s="136">
        <f t="shared" si="21"/>
        <v>6161.5036</v>
      </c>
      <c r="I61" s="137">
        <f>'SEQ Apr 2018'!AZ39</f>
        <v>0</v>
      </c>
      <c r="J61" s="137">
        <f>'SEQ Apr 2018'!BA39</f>
        <v>15</v>
      </c>
      <c r="K61" s="137">
        <f>'SEQ Apr 2018'!BB39</f>
        <v>0</v>
      </c>
      <c r="L61" s="137">
        <f>'SEQ Apr 2018'!BC39</f>
        <v>0</v>
      </c>
      <c r="M61" s="136">
        <f>H61-((G61-C61)*J61/100)*4</f>
        <v>5310.1635999999999</v>
      </c>
      <c r="N61" s="136">
        <f t="shared" si="22"/>
        <v>5310.1635999999999</v>
      </c>
      <c r="O61" s="138">
        <f t="shared" si="19"/>
        <v>5841.1799600000004</v>
      </c>
      <c r="P61" s="138">
        <f t="shared" si="19"/>
        <v>5841.1799600000004</v>
      </c>
      <c r="Q61" s="139">
        <f>'SEQ Apr 2018'!BJ39</f>
        <v>12</v>
      </c>
      <c r="R61" s="140" t="str">
        <f>'SEQ Apr 2018'!BK39</f>
        <v>y</v>
      </c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  <c r="AU61" s="114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</row>
    <row r="62" spans="1:183" s="100" customFormat="1" ht="14" x14ac:dyDescent="0.15">
      <c r="A62" s="131" t="str">
        <f>'SEQ Apr 2018'!K40</f>
        <v>Powerdirect</v>
      </c>
      <c r="B62" s="132" t="str">
        <f>'SEQ Apr 2018'!L40</f>
        <v>Discount included</v>
      </c>
      <c r="C62" s="133">
        <f>91*'SEQ Apr 2018'!M40/100</f>
        <v>121.94</v>
      </c>
      <c r="D62" s="133">
        <f>($C$51*$C$52)*'SEQ Apr 2018'!N40/100</f>
        <v>943.95</v>
      </c>
      <c r="E62" s="134">
        <v>0</v>
      </c>
      <c r="F62" s="134">
        <f>($C$51*$C$53)*'SEQ Apr 2018'!W40/100</f>
        <v>326.25</v>
      </c>
      <c r="G62" s="135">
        <f t="shared" si="20"/>
        <v>1392.14</v>
      </c>
      <c r="H62" s="136">
        <f t="shared" si="21"/>
        <v>5568.56</v>
      </c>
      <c r="I62" s="137">
        <f>'SEQ Apr 2018'!AZ40</f>
        <v>0</v>
      </c>
      <c r="J62" s="137">
        <f>'SEQ Apr 2018'!BA40</f>
        <v>0</v>
      </c>
      <c r="K62" s="137">
        <f>'SEQ Apr 2018'!BB40</f>
        <v>0</v>
      </c>
      <c r="L62" s="137">
        <f>'SEQ Apr 2018'!BC40</f>
        <v>0</v>
      </c>
      <c r="M62" s="136">
        <f>H62</f>
        <v>5568.56</v>
      </c>
      <c r="N62" s="136">
        <f t="shared" si="22"/>
        <v>5568.56</v>
      </c>
      <c r="O62" s="138">
        <f t="shared" si="19"/>
        <v>6125.4160000000011</v>
      </c>
      <c r="P62" s="138">
        <f t="shared" si="19"/>
        <v>6125.4160000000011</v>
      </c>
      <c r="Q62" s="139">
        <f>'SEQ Apr 2018'!BJ40</f>
        <v>0</v>
      </c>
      <c r="R62" s="140" t="str">
        <f>'SEQ Apr 2018'!BK40</f>
        <v>n</v>
      </c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  <c r="AU62" s="114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</row>
    <row r="63" spans="1:183" s="113" customFormat="1" ht="14" x14ac:dyDescent="0.15">
      <c r="A63" s="131" t="str">
        <f>'SEQ Apr 2018'!K41</f>
        <v>Powershop</v>
      </c>
      <c r="B63" s="132" t="str">
        <f>'SEQ Apr 2018'!L41</f>
        <v>Online Saver</v>
      </c>
      <c r="C63" s="141">
        <f>91*'SEQ Apr 2018'!M41/100</f>
        <v>123.2959</v>
      </c>
      <c r="D63" s="141">
        <f>($C$51*$C$52)*'SEQ Apr 2018'!N41/100</f>
        <v>1113</v>
      </c>
      <c r="E63" s="141">
        <v>0</v>
      </c>
      <c r="F63" s="141">
        <f>($C$51*$C$53)*'SEQ Apr 2018'!W41/100</f>
        <v>399.15</v>
      </c>
      <c r="G63" s="142">
        <f t="shared" si="20"/>
        <v>1635.4459000000002</v>
      </c>
      <c r="H63" s="143">
        <f t="shared" si="21"/>
        <v>6541.7836000000007</v>
      </c>
      <c r="I63" s="137">
        <f>'SEQ Apr 2018'!AZ41</f>
        <v>0</v>
      </c>
      <c r="J63" s="144">
        <f>'SEQ Apr 2018'!BA41</f>
        <v>0</v>
      </c>
      <c r="K63" s="144">
        <f>'SEQ Apr 2018'!BB41</f>
        <v>13</v>
      </c>
      <c r="L63" s="144">
        <f>'SEQ Apr 2018'!BC41</f>
        <v>0</v>
      </c>
      <c r="M63" s="143">
        <f>H63</f>
        <v>6541.7836000000007</v>
      </c>
      <c r="N63" s="136">
        <f>M63-(M63*K63/100)</f>
        <v>5691.351732000001</v>
      </c>
      <c r="O63" s="145">
        <f t="shared" si="19"/>
        <v>7195.9619600000015</v>
      </c>
      <c r="P63" s="145">
        <f t="shared" si="19"/>
        <v>6260.4869052000013</v>
      </c>
      <c r="Q63" s="146">
        <f>'SEQ Apr 2018'!BJ41</f>
        <v>0</v>
      </c>
      <c r="R63" s="140" t="str">
        <f>'SEQ Apr 2018'!BK41</f>
        <v>n</v>
      </c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  <c r="AU63" s="114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</row>
    <row r="64" spans="1:183" ht="14" x14ac:dyDescent="0.15">
      <c r="A64" s="131" t="str">
        <f>'SEQ Apr 2018'!K42</f>
        <v>Energy Locals</v>
      </c>
      <c r="B64" s="132" t="str">
        <f>'SEQ Apr 2018'!L42</f>
        <v>Market offer</v>
      </c>
      <c r="C64" s="141">
        <f>91*'SEQ Apr 2018'!M42/100</f>
        <v>118.3</v>
      </c>
      <c r="D64" s="141">
        <f>($C$51*$C$52)*'SEQ Apr 2018'!N42/100</f>
        <v>910</v>
      </c>
      <c r="E64" s="141">
        <v>0</v>
      </c>
      <c r="F64" s="141">
        <f>($C$51*$C$53)*'SEQ Apr 2018'!W42/100</f>
        <v>330</v>
      </c>
      <c r="G64" s="142">
        <f t="shared" si="20"/>
        <v>1358.3</v>
      </c>
      <c r="H64" s="143">
        <f t="shared" si="21"/>
        <v>5433.2</v>
      </c>
      <c r="I64" s="137">
        <f>'SEQ Apr 2018'!AZ42</f>
        <v>0</v>
      </c>
      <c r="J64" s="144">
        <f>'SEQ Apr 2018'!BA42</f>
        <v>0</v>
      </c>
      <c r="K64" s="144">
        <f>'SEQ Apr 2018'!BB42</f>
        <v>0</v>
      </c>
      <c r="L64" s="144">
        <f>'SEQ Apr 2018'!BC42</f>
        <v>0</v>
      </c>
      <c r="M64" s="143">
        <f>H64</f>
        <v>5433.2</v>
      </c>
      <c r="N64" s="143">
        <f t="shared" ref="N64" si="23">M64</f>
        <v>5433.2</v>
      </c>
      <c r="O64" s="145">
        <f t="shared" si="19"/>
        <v>5976.52</v>
      </c>
      <c r="P64" s="145">
        <f t="shared" si="19"/>
        <v>5976.52</v>
      </c>
      <c r="Q64" s="146">
        <f>'SEQ Apr 2018'!BJ42</f>
        <v>0</v>
      </c>
      <c r="R64" s="140" t="str">
        <f>'SEQ Apr 2018'!BK42</f>
        <v>n</v>
      </c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  <c r="AU64" s="114"/>
    </row>
    <row r="65" spans="1:183" s="113" customFormat="1" ht="14" x14ac:dyDescent="0.15">
      <c r="A65" s="131" t="str">
        <f>'SEQ Apr 2018'!K43</f>
        <v>Red Energy</v>
      </c>
      <c r="B65" s="132" t="str">
        <f>'SEQ Apr 2018'!L43</f>
        <v>Easy Saver</v>
      </c>
      <c r="C65" s="141">
        <f>91*'SEQ Apr 2018'!M43/100</f>
        <v>124.0239</v>
      </c>
      <c r="D65" s="141">
        <f>($C$51*$C$52)*'SEQ Apr 2018'!N43/100</f>
        <v>1022</v>
      </c>
      <c r="E65" s="141">
        <v>0</v>
      </c>
      <c r="F65" s="141">
        <f>($C$51*$C$53)*'SEQ Apr 2018'!W43/100</f>
        <v>355.5</v>
      </c>
      <c r="G65" s="142">
        <f t="shared" si="20"/>
        <v>1501.5238999999999</v>
      </c>
      <c r="H65" s="143">
        <f t="shared" si="21"/>
        <v>6006.0955999999996</v>
      </c>
      <c r="I65" s="137">
        <f>'SEQ Apr 2018'!AZ43</f>
        <v>0</v>
      </c>
      <c r="J65" s="144">
        <f>'SEQ Apr 2018'!BA43</f>
        <v>0</v>
      </c>
      <c r="K65" s="144">
        <f>'SEQ Apr 2018'!BB43</f>
        <v>10</v>
      </c>
      <c r="L65" s="144">
        <f>'SEQ Apr 2018'!BC43</f>
        <v>0</v>
      </c>
      <c r="M65" s="143">
        <f>H65</f>
        <v>6006.0955999999996</v>
      </c>
      <c r="N65" s="143">
        <f>M65-(M65*K65/100)</f>
        <v>5405.4860399999998</v>
      </c>
      <c r="O65" s="145">
        <f t="shared" si="19"/>
        <v>6606.7051600000004</v>
      </c>
      <c r="P65" s="145">
        <f t="shared" si="19"/>
        <v>5946.0346440000003</v>
      </c>
      <c r="Q65" s="146">
        <f>'SEQ Apr 2018'!BJ43</f>
        <v>0</v>
      </c>
      <c r="R65" s="140" t="str">
        <f>'SEQ Apr 2018'!BK43</f>
        <v>n</v>
      </c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  <c r="AU65" s="114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</row>
    <row r="66" spans="1:183" ht="14" x14ac:dyDescent="0.15">
      <c r="A66" s="131" t="str">
        <f>'SEQ Apr 2018'!K44</f>
        <v>Simply Energy</v>
      </c>
      <c r="B66" s="132" t="str">
        <f>'SEQ Apr 2018'!L44</f>
        <v>Business Save Online</v>
      </c>
      <c r="C66" s="141">
        <f>91*'SEQ Apr 2018'!M44/100</f>
        <v>116.75300000000001</v>
      </c>
      <c r="D66" s="141">
        <f>($C$51*$C$52)*'SEQ Apr 2018'!N44/100</f>
        <v>1038.0999999999999</v>
      </c>
      <c r="E66" s="141">
        <v>0</v>
      </c>
      <c r="F66" s="141">
        <f>($C$51*$C$53)*'SEQ Apr 2018'!W44/100</f>
        <v>347.55</v>
      </c>
      <c r="G66" s="142">
        <f t="shared" si="20"/>
        <v>1502.4029999999998</v>
      </c>
      <c r="H66" s="143">
        <f t="shared" si="21"/>
        <v>6009.6119999999992</v>
      </c>
      <c r="I66" s="137">
        <f>'SEQ Apr 2018'!AZ44</f>
        <v>0</v>
      </c>
      <c r="J66" s="144">
        <f>'SEQ Apr 2018'!BA44</f>
        <v>10</v>
      </c>
      <c r="K66" s="144">
        <f>'SEQ Apr 2018'!BB44</f>
        <v>0</v>
      </c>
      <c r="L66" s="144">
        <f>'SEQ Apr 2018'!BC44</f>
        <v>0</v>
      </c>
      <c r="M66" s="143">
        <f>H66-((G66-C66)*J66/100)*4</f>
        <v>5455.351999999999</v>
      </c>
      <c r="N66" s="136">
        <f>M66</f>
        <v>5455.351999999999</v>
      </c>
      <c r="O66" s="145">
        <f t="shared" si="19"/>
        <v>6000.8871999999992</v>
      </c>
      <c r="P66" s="145">
        <f t="shared" si="19"/>
        <v>6000.8871999999992</v>
      </c>
      <c r="Q66" s="146">
        <f>'SEQ Apr 2018'!BJ44</f>
        <v>0</v>
      </c>
      <c r="R66" s="140" t="str">
        <f>'SEQ Apr 2018'!BK44</f>
        <v>n</v>
      </c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  <c r="AU66" s="114"/>
    </row>
    <row r="67" spans="1:183" s="113" customFormat="1" ht="14" x14ac:dyDescent="0.15">
      <c r="A67" s="131" t="str">
        <f>'SEQ Apr 2018'!K45</f>
        <v>Alinta Energy</v>
      </c>
      <c r="B67" s="132" t="str">
        <f>'SEQ Apr 2018'!L45</f>
        <v>Business Saver Plus</v>
      </c>
      <c r="C67" s="141">
        <f>91*'SEQ Apr 2018'!M45/100</f>
        <v>117.39</v>
      </c>
      <c r="D67" s="141">
        <f>($C$51*$C$52)*'SEQ Apr 2018'!N45/100</f>
        <v>1085</v>
      </c>
      <c r="E67" s="141">
        <v>0</v>
      </c>
      <c r="F67" s="141">
        <f>($C$51*$C$53)*'SEQ Apr 2018'!W45/100</f>
        <v>375</v>
      </c>
      <c r="G67" s="142">
        <f t="shared" si="20"/>
        <v>1577.39</v>
      </c>
      <c r="H67" s="143">
        <f t="shared" si="21"/>
        <v>6309.56</v>
      </c>
      <c r="I67" s="137">
        <f>'SEQ Apr 2018'!AZ45</f>
        <v>0</v>
      </c>
      <c r="J67" s="144">
        <f>'SEQ Apr 2018'!BA45</f>
        <v>0</v>
      </c>
      <c r="K67" s="144">
        <f>'SEQ Apr 2018'!BB45</f>
        <v>0</v>
      </c>
      <c r="L67" s="144">
        <f>'SEQ Apr 2018'!BC45</f>
        <v>20</v>
      </c>
      <c r="M67" s="143">
        <f>H67</f>
        <v>6309.56</v>
      </c>
      <c r="N67" s="147">
        <f>H67-((G67-C67)*L67/100)*4</f>
        <v>5141.5600000000004</v>
      </c>
      <c r="O67" s="145">
        <f t="shared" si="19"/>
        <v>6940.5160000000014</v>
      </c>
      <c r="P67" s="145">
        <f t="shared" si="19"/>
        <v>5655.7160000000013</v>
      </c>
      <c r="Q67" s="146">
        <f>'SEQ Apr 2018'!BJ45</f>
        <v>0</v>
      </c>
      <c r="R67" s="140" t="str">
        <f>'SEQ Apr 2018'!BK45</f>
        <v>n</v>
      </c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  <c r="AU67" s="114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</row>
    <row r="68" spans="1:183" s="102" customFormat="1" ht="14" x14ac:dyDescent="0.15">
      <c r="A68" s="131" t="str">
        <f>'SEQ Apr 2018'!K46</f>
        <v>Q Energy</v>
      </c>
      <c r="B68" s="132" t="str">
        <f>'SEQ Apr 2018'!L46</f>
        <v>Flexi Biz</v>
      </c>
      <c r="C68" s="141">
        <f>91*'SEQ Apr 2018'!M46/100</f>
        <v>111.07369</v>
      </c>
      <c r="D68" s="141">
        <f>($C$51*$C$52)*'SEQ Apr 2018'!N46/100</f>
        <v>871.5</v>
      </c>
      <c r="E68" s="141">
        <v>0</v>
      </c>
      <c r="F68" s="141">
        <f>($C$51*$C$53)*'SEQ Apr 2018'!W46/100</f>
        <v>298.06499999999994</v>
      </c>
      <c r="G68" s="142">
        <f t="shared" si="20"/>
        <v>1280.6386899999998</v>
      </c>
      <c r="H68" s="143">
        <f t="shared" si="21"/>
        <v>5122.5547599999991</v>
      </c>
      <c r="I68" s="137">
        <f>'SEQ Apr 2018'!AZ46</f>
        <v>0</v>
      </c>
      <c r="J68" s="144">
        <f>'SEQ Apr 2018'!BA46</f>
        <v>0</v>
      </c>
      <c r="K68" s="144">
        <f>'SEQ Apr 2018'!BB46</f>
        <v>0</v>
      </c>
      <c r="L68" s="144">
        <f>'SEQ Apr 2018'!BC46</f>
        <v>0</v>
      </c>
      <c r="M68" s="143">
        <f t="shared" ref="M68:M72" si="24">H68</f>
        <v>5122.5547599999991</v>
      </c>
      <c r="N68" s="136">
        <f>M68</f>
        <v>5122.5547599999991</v>
      </c>
      <c r="O68" s="145">
        <f t="shared" si="19"/>
        <v>5634.8102359999993</v>
      </c>
      <c r="P68" s="145">
        <f t="shared" si="19"/>
        <v>5634.8102359999993</v>
      </c>
      <c r="Q68" s="146">
        <f>'SEQ Apr 2018'!BJ46</f>
        <v>0</v>
      </c>
      <c r="R68" s="140" t="str">
        <f>'SEQ Apr 2018'!BK46</f>
        <v>n</v>
      </c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  <c r="AU68" s="114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</row>
    <row r="69" spans="1:183" s="113" customFormat="1" ht="14" x14ac:dyDescent="0.15">
      <c r="A69" s="131" t="str">
        <f>'SEQ Apr 2018'!K47</f>
        <v>1st Energy</v>
      </c>
      <c r="B69" s="132" t="str">
        <f>'SEQ Apr 2018'!L47</f>
        <v>1st Saver</v>
      </c>
      <c r="C69" s="141">
        <f>91*'SEQ Apr 2018'!M47/100</f>
        <v>130.58500000000001</v>
      </c>
      <c r="D69" s="141">
        <f>($C$51*$C$52)*'SEQ Apr 2018'!N47/100</f>
        <v>1147.9999999999998</v>
      </c>
      <c r="E69" s="141">
        <v>0</v>
      </c>
      <c r="F69" s="141">
        <f>($C$51*$C$53)*'SEQ Apr 2018'!W47/100</f>
        <v>394.5</v>
      </c>
      <c r="G69" s="142">
        <f t="shared" si="20"/>
        <v>1673.0849999999998</v>
      </c>
      <c r="H69" s="143">
        <f t="shared" si="21"/>
        <v>6692.3399999999992</v>
      </c>
      <c r="I69" s="137">
        <f>'SEQ Apr 2018'!AZ47</f>
        <v>0</v>
      </c>
      <c r="J69" s="144">
        <f>'SEQ Apr 2018'!BA47</f>
        <v>0</v>
      </c>
      <c r="K69" s="144">
        <f>'SEQ Apr 2018'!BB47</f>
        <v>0</v>
      </c>
      <c r="L69" s="144">
        <f>'SEQ Apr 2018'!BC47</f>
        <v>15</v>
      </c>
      <c r="M69" s="143">
        <f t="shared" si="24"/>
        <v>6692.3399999999992</v>
      </c>
      <c r="N69" s="147">
        <f>H69-((G69-C69)*L69/100)*4</f>
        <v>5766.8399999999992</v>
      </c>
      <c r="O69" s="145">
        <f t="shared" si="19"/>
        <v>7361.5739999999996</v>
      </c>
      <c r="P69" s="145">
        <f t="shared" si="19"/>
        <v>6343.5239999999994</v>
      </c>
      <c r="Q69" s="146">
        <f>'SEQ Apr 2018'!BJ47</f>
        <v>0</v>
      </c>
      <c r="R69" s="140" t="str">
        <f>'SEQ Apr 2018'!BK47</f>
        <v>n</v>
      </c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  <c r="AU69" s="114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</row>
    <row r="70" spans="1:183" s="100" customFormat="1" ht="14" x14ac:dyDescent="0.15">
      <c r="A70" s="131" t="str">
        <f>'SEQ Apr 2018'!K48</f>
        <v>Lumo Energy</v>
      </c>
      <c r="B70" s="132" t="str">
        <f>'SEQ Apr 2018'!L48</f>
        <v>Business Premium</v>
      </c>
      <c r="C70" s="141">
        <f>91*'SEQ Apr 2018'!M48/100</f>
        <v>117.65389999999999</v>
      </c>
      <c r="D70" s="141">
        <f>($C$51*$C$52)*'SEQ Apr 2018'!N48/100</f>
        <v>917</v>
      </c>
      <c r="E70" s="141">
        <v>0</v>
      </c>
      <c r="F70" s="141">
        <f>($C$51*$C$53)*'SEQ Apr 2018'!W48/100</f>
        <v>319.5</v>
      </c>
      <c r="G70" s="142">
        <f t="shared" ref="G70:G72" si="25">SUM(C70:F70)</f>
        <v>1354.1539</v>
      </c>
      <c r="H70" s="143">
        <f t="shared" ref="H70:H72" si="26">G70*4</f>
        <v>5416.6156000000001</v>
      </c>
      <c r="I70" s="137">
        <f>'SEQ Apr 2018'!AZ48</f>
        <v>0</v>
      </c>
      <c r="J70" s="144">
        <f>'SEQ Apr 2018'!BA48</f>
        <v>0</v>
      </c>
      <c r="K70" s="144">
        <f>'SEQ Apr 2018'!BB48</f>
        <v>0</v>
      </c>
      <c r="L70" s="144">
        <f>'SEQ Apr 2018'!BC48</f>
        <v>0</v>
      </c>
      <c r="M70" s="143">
        <f t="shared" si="24"/>
        <v>5416.6156000000001</v>
      </c>
      <c r="N70" s="147">
        <f>M70</f>
        <v>5416.6156000000001</v>
      </c>
      <c r="O70" s="145">
        <f t="shared" ref="O70:O72" si="27">M70*1.1</f>
        <v>5958.2771600000005</v>
      </c>
      <c r="P70" s="145">
        <f t="shared" ref="P70:P72" si="28">N70*1.1</f>
        <v>5958.2771600000005</v>
      </c>
      <c r="Q70" s="146">
        <f>'SEQ Apr 2018'!BJ48</f>
        <v>36</v>
      </c>
      <c r="R70" s="140" t="str">
        <f>'SEQ Apr 2018'!BK48</f>
        <v>n</v>
      </c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  <c r="AU70" s="114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</row>
    <row r="71" spans="1:183" s="113" customFormat="1" ht="14" x14ac:dyDescent="0.15">
      <c r="A71" s="131" t="str">
        <f>'SEQ Apr 2018'!K49</f>
        <v>Next Business Energy</v>
      </c>
      <c r="B71" s="132" t="str">
        <f>'SEQ Apr 2018'!L49</f>
        <v>Market offer</v>
      </c>
      <c r="C71" s="133">
        <f>91*'SEQ Apr 2018'!M49/100</f>
        <v>81.900000000000006</v>
      </c>
      <c r="D71" s="133">
        <f>IF(C51*C52&gt;='SEQ Apr 2018'!P49,('SEQ Apr 2018'!P49*'SEQ Apr 2018'!N49/100),('SEQ Bills April 2018'!C51*'SEQ Bills April 2018'!C52)*'SEQ Apr 2018'!N49/100)</f>
        <v>900</v>
      </c>
      <c r="E71" s="134">
        <f>IF(C51*C52&lt;'SEQ Apr 2018'!P49,(0),('SEQ Bills April 2018'!C51*'SEQ Bills April 2018'!C52-'SEQ Apr 2018'!P49)*'SEQ Apr 2018'!Q49/100)</f>
        <v>340</v>
      </c>
      <c r="F71" s="134">
        <f>($C$51*$C$53)*'SEQ Apr 2018'!W49/100</f>
        <v>435</v>
      </c>
      <c r="G71" s="135">
        <f t="shared" si="25"/>
        <v>1756.9</v>
      </c>
      <c r="H71" s="136">
        <f t="shared" si="26"/>
        <v>7027.6</v>
      </c>
      <c r="I71" s="137">
        <f>'SEQ Apr 2018'!AZ49</f>
        <v>0</v>
      </c>
      <c r="J71" s="137">
        <f>'SEQ Apr 2018'!BA49</f>
        <v>0</v>
      </c>
      <c r="K71" s="137">
        <f>'SEQ Apr 2018'!BB49</f>
        <v>12</v>
      </c>
      <c r="L71" s="137">
        <f>'SEQ Apr 2018'!BC49</f>
        <v>0</v>
      </c>
      <c r="M71" s="136">
        <f t="shared" si="24"/>
        <v>7027.6</v>
      </c>
      <c r="N71" s="136">
        <f>M71-(M71*K71/100)</f>
        <v>6184.2880000000005</v>
      </c>
      <c r="O71" s="138">
        <f t="shared" si="27"/>
        <v>7730.3600000000006</v>
      </c>
      <c r="P71" s="138">
        <f t="shared" si="28"/>
        <v>6802.7168000000011</v>
      </c>
      <c r="Q71" s="139">
        <f>'SEQ Apr 2018'!BJ49</f>
        <v>24</v>
      </c>
      <c r="R71" s="140" t="str">
        <f>'SEQ Apr 2018'!BK49</f>
        <v>n</v>
      </c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  <c r="AU71" s="114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</row>
    <row r="72" spans="1:183" s="100" customFormat="1" ht="14" x14ac:dyDescent="0.15">
      <c r="A72" s="131" t="str">
        <f>'SEQ Apr 2018'!K50</f>
        <v>Amaysim</v>
      </c>
      <c r="B72" s="132" t="str">
        <f>'SEQ Apr 2018'!L50</f>
        <v>Business 1</v>
      </c>
      <c r="C72" s="133">
        <f>91*'SEQ Apr 2018'!M50/100</f>
        <v>139.22999999999999</v>
      </c>
      <c r="D72" s="133">
        <f>($C$51*$C$52)*'SEQ Apr 2018'!N50/100</f>
        <v>1085</v>
      </c>
      <c r="E72" s="134">
        <v>0</v>
      </c>
      <c r="F72" s="134">
        <f>($C$51*$C$53)*'SEQ Apr 2018'!W50/100</f>
        <v>391.5</v>
      </c>
      <c r="G72" s="135">
        <f t="shared" si="25"/>
        <v>1615.73</v>
      </c>
      <c r="H72" s="136">
        <f t="shared" si="26"/>
        <v>6462.92</v>
      </c>
      <c r="I72" s="137">
        <f>'SEQ Apr 2018'!AZ50</f>
        <v>0</v>
      </c>
      <c r="J72" s="137">
        <f>'SEQ Apr 2018'!BA50</f>
        <v>0</v>
      </c>
      <c r="K72" s="137">
        <f>'SEQ Apr 2018'!BB50</f>
        <v>5</v>
      </c>
      <c r="L72" s="137">
        <f>'SEQ Apr 2018'!BC50</f>
        <v>0</v>
      </c>
      <c r="M72" s="136">
        <f t="shared" si="24"/>
        <v>6462.92</v>
      </c>
      <c r="N72" s="136">
        <f>M72-(M72*K72/100)</f>
        <v>6139.7740000000003</v>
      </c>
      <c r="O72" s="138">
        <f t="shared" si="27"/>
        <v>7109.2120000000004</v>
      </c>
      <c r="P72" s="138">
        <f t="shared" si="28"/>
        <v>6753.751400000001</v>
      </c>
      <c r="Q72" s="139">
        <f>'SEQ Apr 2018'!BJ50</f>
        <v>0</v>
      </c>
      <c r="R72" s="140" t="str">
        <f>'SEQ Apr 2018'!BK50</f>
        <v>n</v>
      </c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  <c r="AU72" s="114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</row>
    <row r="73" spans="1:183" s="106" customFormat="1" ht="14" x14ac:dyDescent="0.15"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  <c r="AU73" s="114"/>
    </row>
    <row r="74" spans="1:183" s="106" customFormat="1" ht="14" x14ac:dyDescent="0.15"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  <c r="AU74" s="114"/>
    </row>
    <row r="75" spans="1:183" s="106" customFormat="1" ht="14" x14ac:dyDescent="0.15"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  <c r="AU75" s="114"/>
    </row>
    <row r="76" spans="1:183" s="106" customFormat="1" ht="14" x14ac:dyDescent="0.15"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  <c r="AU76" s="114"/>
    </row>
    <row r="77" spans="1:183" s="106" customFormat="1" ht="14" x14ac:dyDescent="0.15"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  <c r="AU77" s="114"/>
    </row>
    <row r="78" spans="1:183" s="106" customFormat="1" ht="14" x14ac:dyDescent="0.15"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  <c r="AU78" s="114"/>
    </row>
    <row r="79" spans="1:183" s="106" customFormat="1" ht="14" x14ac:dyDescent="0.15"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  <c r="AU79" s="114"/>
    </row>
    <row r="80" spans="1:183" s="106" customFormat="1" ht="14" x14ac:dyDescent="0.15"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  <c r="AU80" s="114"/>
    </row>
    <row r="81" spans="19:47" s="106" customFormat="1" ht="14" x14ac:dyDescent="0.15"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  <c r="AU81" s="114"/>
    </row>
    <row r="82" spans="19:47" s="106" customFormat="1" ht="14" x14ac:dyDescent="0.15"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  <c r="AU82" s="114"/>
    </row>
    <row r="83" spans="19:47" s="106" customFormat="1" ht="14" x14ac:dyDescent="0.15"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  <c r="AU83" s="114"/>
    </row>
    <row r="84" spans="19:47" s="106" customFormat="1" ht="14" x14ac:dyDescent="0.15"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  <c r="AU84" s="114"/>
    </row>
    <row r="85" spans="19:47" s="106" customFormat="1" ht="14" x14ac:dyDescent="0.15"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  <c r="AU85" s="114"/>
    </row>
    <row r="86" spans="19:47" s="106" customFormat="1" ht="14" x14ac:dyDescent="0.15"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  <c r="AU86" s="114"/>
    </row>
    <row r="87" spans="19:47" s="106" customFormat="1" ht="14" x14ac:dyDescent="0.15"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  <c r="AU87" s="114"/>
    </row>
    <row r="88" spans="19:47" s="106" customFormat="1" ht="14" x14ac:dyDescent="0.15"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  <c r="AU88" s="114"/>
    </row>
    <row r="89" spans="19:47" s="106" customFormat="1" ht="14" x14ac:dyDescent="0.15"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  <c r="AU89" s="114"/>
    </row>
    <row r="90" spans="19:47" s="106" customFormat="1" ht="14" x14ac:dyDescent="0.15"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  <c r="AU90" s="114"/>
    </row>
    <row r="91" spans="19:47" s="106" customFormat="1" ht="14" x14ac:dyDescent="0.15"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  <c r="AU91" s="114"/>
    </row>
    <row r="92" spans="19:47" s="106" customFormat="1" ht="14" x14ac:dyDescent="0.15"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  <c r="AU92" s="114"/>
    </row>
    <row r="93" spans="19:47" s="106" customFormat="1" ht="14" x14ac:dyDescent="0.15"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  <c r="AU93" s="114"/>
    </row>
    <row r="94" spans="19:47" s="106" customFormat="1" ht="14" x14ac:dyDescent="0.15"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  <c r="AU94" s="114"/>
    </row>
    <row r="95" spans="19:47" s="106" customFormat="1" ht="14" x14ac:dyDescent="0.15"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  <c r="AU95" s="114"/>
    </row>
    <row r="96" spans="19:47" s="106" customFormat="1" ht="14" x14ac:dyDescent="0.15"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  <c r="AU96" s="114"/>
    </row>
    <row r="97" spans="19:47" s="106" customFormat="1" ht="14" x14ac:dyDescent="0.15"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  <c r="AU97" s="114"/>
    </row>
    <row r="98" spans="19:47" s="106" customFormat="1" ht="14" x14ac:dyDescent="0.15"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  <c r="AU98" s="114"/>
    </row>
    <row r="99" spans="19:47" s="106" customFormat="1" ht="14" x14ac:dyDescent="0.15"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  <c r="AU99" s="114"/>
    </row>
    <row r="100" spans="19:47" s="106" customFormat="1" ht="14" x14ac:dyDescent="0.15"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  <c r="AU100" s="114"/>
    </row>
    <row r="101" spans="19:47" s="106" customFormat="1" ht="14" x14ac:dyDescent="0.15"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  <c r="AU101" s="114"/>
    </row>
    <row r="102" spans="19:47" s="106" customFormat="1" ht="14" x14ac:dyDescent="0.15"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  <c r="AU102" s="114"/>
    </row>
    <row r="103" spans="19:47" s="106" customFormat="1" ht="14" x14ac:dyDescent="0.15"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  <c r="AU103" s="114"/>
    </row>
    <row r="104" spans="19:47" s="106" customFormat="1" ht="14" x14ac:dyDescent="0.15"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  <c r="AU104" s="114"/>
    </row>
    <row r="105" spans="19:47" s="106" customFormat="1" ht="14" x14ac:dyDescent="0.15"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  <c r="AU105" s="114"/>
    </row>
    <row r="106" spans="19:47" s="106" customFormat="1" ht="14" x14ac:dyDescent="0.15"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  <c r="AU106" s="114"/>
    </row>
    <row r="107" spans="19:47" s="106" customFormat="1" ht="14" x14ac:dyDescent="0.15"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  <c r="AU107" s="114"/>
    </row>
    <row r="108" spans="19:47" s="106" customFormat="1" ht="14" x14ac:dyDescent="0.15"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  <c r="AU108" s="114"/>
    </row>
    <row r="109" spans="19:47" s="106" customFormat="1" ht="14" x14ac:dyDescent="0.15"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  <c r="AU109" s="114"/>
    </row>
    <row r="110" spans="19:47" s="106" customFormat="1" ht="14" x14ac:dyDescent="0.15"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  <c r="AU110" s="114"/>
    </row>
    <row r="111" spans="19:47" s="106" customFormat="1" ht="14" x14ac:dyDescent="0.15"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  <c r="AU111" s="114"/>
    </row>
    <row r="112" spans="19:47" s="106" customFormat="1" ht="14" x14ac:dyDescent="0.15"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  <c r="AU112" s="114"/>
    </row>
    <row r="113" spans="19:47" s="106" customFormat="1" ht="14" x14ac:dyDescent="0.15"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  <c r="AU113" s="114"/>
    </row>
    <row r="114" spans="19:47" s="106" customFormat="1" ht="14" x14ac:dyDescent="0.15"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  <c r="AU114" s="114"/>
    </row>
    <row r="115" spans="19:47" s="106" customFormat="1" ht="14" x14ac:dyDescent="0.15"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  <c r="AU115" s="114"/>
    </row>
    <row r="116" spans="19:47" s="106" customFormat="1" ht="14" x14ac:dyDescent="0.15"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  <c r="AU116" s="114"/>
    </row>
    <row r="117" spans="19:47" s="106" customFormat="1" ht="14" x14ac:dyDescent="0.15"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  <c r="AU117" s="114"/>
    </row>
    <row r="118" spans="19:47" s="106" customFormat="1" ht="14" x14ac:dyDescent="0.15"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  <c r="AU118" s="114"/>
    </row>
    <row r="119" spans="19:47" s="106" customFormat="1" ht="14" x14ac:dyDescent="0.15"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114"/>
    </row>
    <row r="120" spans="19:47" s="106" customFormat="1" ht="14" x14ac:dyDescent="0.15"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114"/>
    </row>
    <row r="121" spans="19:47" s="106" customFormat="1" ht="14" x14ac:dyDescent="0.15"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114"/>
    </row>
    <row r="122" spans="19:47" s="106" customFormat="1" ht="14" x14ac:dyDescent="0.15"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114"/>
    </row>
    <row r="123" spans="19:47" s="106" customFormat="1" ht="14" x14ac:dyDescent="0.15"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  <c r="AU123" s="114"/>
    </row>
    <row r="124" spans="19:47" s="106" customFormat="1" ht="14" x14ac:dyDescent="0.15"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  <c r="AU124" s="114"/>
    </row>
    <row r="125" spans="19:47" s="106" customFormat="1" ht="14" x14ac:dyDescent="0.15"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  <c r="AU125" s="114"/>
    </row>
    <row r="126" spans="19:47" s="106" customFormat="1" ht="14" x14ac:dyDescent="0.15"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  <c r="AU126" s="114"/>
    </row>
    <row r="127" spans="19:47" s="106" customFormat="1" ht="14" x14ac:dyDescent="0.15"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  <c r="AU127" s="114"/>
    </row>
    <row r="128" spans="19:47" s="106" customFormat="1" ht="14" x14ac:dyDescent="0.15"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  <c r="AU128" s="114"/>
    </row>
    <row r="129" spans="19:47" s="106" customFormat="1" ht="14" x14ac:dyDescent="0.15"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  <c r="AU129" s="114"/>
    </row>
    <row r="130" spans="19:47" s="106" customFormat="1" ht="14" x14ac:dyDescent="0.15"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  <c r="AU130" s="114"/>
    </row>
    <row r="131" spans="19:47" s="106" customFormat="1" ht="14" x14ac:dyDescent="0.15"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  <c r="AU131" s="114"/>
    </row>
    <row r="132" spans="19:47" s="106" customFormat="1" ht="14" x14ac:dyDescent="0.15"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  <c r="AU132" s="114"/>
    </row>
    <row r="133" spans="19:47" s="106" customFormat="1" ht="14" x14ac:dyDescent="0.15"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  <c r="AU133" s="114"/>
    </row>
    <row r="134" spans="19:47" s="106" customFormat="1" ht="14" x14ac:dyDescent="0.15"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  <c r="AU134" s="114"/>
    </row>
    <row r="135" spans="19:47" s="106" customFormat="1" ht="14" x14ac:dyDescent="0.15"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  <c r="AU135" s="114"/>
    </row>
    <row r="136" spans="19:47" s="106" customFormat="1" ht="14" x14ac:dyDescent="0.15"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  <c r="AU136" s="114"/>
    </row>
    <row r="137" spans="19:47" s="106" customFormat="1" ht="14" x14ac:dyDescent="0.15"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  <c r="AU137" s="114"/>
    </row>
    <row r="138" spans="19:47" s="106" customFormat="1" ht="14" x14ac:dyDescent="0.15"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  <c r="AU138" s="114"/>
    </row>
    <row r="139" spans="19:47" s="106" customFormat="1" ht="14" x14ac:dyDescent="0.15"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  <c r="AU139" s="114"/>
    </row>
    <row r="140" spans="19:47" s="106" customFormat="1" ht="14" x14ac:dyDescent="0.15"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  <c r="AU140" s="114"/>
    </row>
    <row r="141" spans="19:47" s="106" customFormat="1" ht="14" x14ac:dyDescent="0.15"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  <c r="AU141" s="114"/>
    </row>
    <row r="142" spans="19:47" s="106" customFormat="1" ht="14" x14ac:dyDescent="0.15"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  <c r="AU142" s="114"/>
    </row>
    <row r="143" spans="19:47" s="106" customFormat="1" ht="14" x14ac:dyDescent="0.15"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  <c r="AU143" s="114"/>
    </row>
    <row r="144" spans="19:47" s="106" customFormat="1" ht="14" x14ac:dyDescent="0.15"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  <c r="AU144" s="114"/>
    </row>
    <row r="145" spans="19:47" s="106" customFormat="1" ht="14" x14ac:dyDescent="0.15"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  <c r="AU145" s="114"/>
    </row>
    <row r="146" spans="19:47" s="106" customFormat="1" ht="14" x14ac:dyDescent="0.15"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  <c r="AU146" s="114"/>
    </row>
    <row r="147" spans="19:47" s="106" customFormat="1" ht="14" x14ac:dyDescent="0.15"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  <c r="AU147" s="114"/>
    </row>
    <row r="148" spans="19:47" s="106" customFormat="1" ht="14" x14ac:dyDescent="0.15"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  <c r="AU148" s="114"/>
    </row>
    <row r="149" spans="19:47" s="106" customFormat="1" ht="14" x14ac:dyDescent="0.15"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  <c r="AU149" s="114"/>
    </row>
    <row r="150" spans="19:47" s="106" customFormat="1" ht="14" x14ac:dyDescent="0.15"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  <c r="AU150" s="114"/>
    </row>
    <row r="151" spans="19:47" s="106" customFormat="1" ht="14" x14ac:dyDescent="0.15"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  <c r="AU151" s="114"/>
    </row>
    <row r="152" spans="19:47" s="106" customFormat="1" ht="14" x14ac:dyDescent="0.15"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  <c r="AU152" s="114"/>
    </row>
    <row r="153" spans="19:47" s="106" customFormat="1" ht="14" x14ac:dyDescent="0.15"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  <c r="AU153" s="114"/>
    </row>
    <row r="154" spans="19:47" s="106" customFormat="1" ht="14" x14ac:dyDescent="0.15"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  <c r="AU154" s="114"/>
    </row>
    <row r="155" spans="19:47" s="106" customFormat="1" ht="14" x14ac:dyDescent="0.15"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  <c r="AU155" s="114"/>
    </row>
    <row r="156" spans="19:47" s="106" customFormat="1" ht="14" x14ac:dyDescent="0.15"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  <c r="AU156" s="114"/>
    </row>
    <row r="157" spans="19:47" s="106" customFormat="1" ht="14" x14ac:dyDescent="0.15"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  <c r="AU157" s="114"/>
    </row>
    <row r="158" spans="19:47" s="106" customFormat="1" ht="14" x14ac:dyDescent="0.15"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  <c r="AU158" s="114"/>
    </row>
    <row r="159" spans="19:47" s="106" customFormat="1" ht="14" x14ac:dyDescent="0.15"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  <c r="AU159" s="114"/>
    </row>
    <row r="160" spans="19:47" s="106" customFormat="1" ht="14" x14ac:dyDescent="0.15"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  <c r="AU160" s="114"/>
    </row>
    <row r="161" spans="19:47" s="106" customFormat="1" ht="14" x14ac:dyDescent="0.15"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  <c r="AU161" s="114"/>
    </row>
    <row r="162" spans="19:47" s="106" customFormat="1" ht="14" x14ac:dyDescent="0.15"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  <c r="AU162" s="114"/>
    </row>
    <row r="163" spans="19:47" s="106" customFormat="1" ht="14" x14ac:dyDescent="0.15"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  <c r="AU163" s="114"/>
    </row>
    <row r="164" spans="19:47" s="106" customFormat="1" ht="14" x14ac:dyDescent="0.15"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  <c r="AU164" s="114"/>
    </row>
    <row r="165" spans="19:47" s="106" customFormat="1" ht="14" x14ac:dyDescent="0.15"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  <c r="AU165" s="114"/>
    </row>
    <row r="166" spans="19:47" s="106" customFormat="1" ht="14" x14ac:dyDescent="0.15"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  <c r="AU166" s="114"/>
    </row>
    <row r="167" spans="19:47" s="106" customFormat="1" ht="14" x14ac:dyDescent="0.15"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  <c r="AU167" s="114"/>
    </row>
    <row r="168" spans="19:47" s="106" customFormat="1" ht="14" x14ac:dyDescent="0.15"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  <c r="AU168" s="114"/>
    </row>
    <row r="169" spans="19:47" s="106" customFormat="1" ht="14" x14ac:dyDescent="0.15"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  <c r="AU169" s="114"/>
    </row>
    <row r="170" spans="19:47" s="106" customFormat="1" ht="14" x14ac:dyDescent="0.15"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  <c r="AU170" s="114"/>
    </row>
    <row r="171" spans="19:47" s="106" customFormat="1" ht="14" x14ac:dyDescent="0.15"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  <c r="AU171" s="114"/>
    </row>
    <row r="172" spans="19:47" s="106" customFormat="1" ht="14" x14ac:dyDescent="0.15"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  <c r="AU172" s="114"/>
    </row>
    <row r="173" spans="19:47" s="106" customFormat="1" ht="14" x14ac:dyDescent="0.15"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  <c r="AU173" s="114"/>
    </row>
    <row r="174" spans="19:47" s="106" customFormat="1" ht="14" x14ac:dyDescent="0.15"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  <c r="AU174" s="114"/>
    </row>
    <row r="175" spans="19:47" s="106" customFormat="1" ht="14" x14ac:dyDescent="0.15"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  <c r="AU175" s="114"/>
    </row>
    <row r="176" spans="19:47" s="106" customFormat="1" ht="14" x14ac:dyDescent="0.15"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  <c r="AU176" s="114"/>
    </row>
    <row r="177" spans="19:47" s="106" customFormat="1" ht="14" x14ac:dyDescent="0.15"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  <c r="AU177" s="114"/>
    </row>
    <row r="178" spans="19:47" s="106" customFormat="1" ht="14" x14ac:dyDescent="0.15"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  <c r="AU178" s="114"/>
    </row>
    <row r="179" spans="19:47" s="106" customFormat="1" ht="14" x14ac:dyDescent="0.15"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  <c r="AU179" s="114"/>
    </row>
    <row r="180" spans="19:47" s="106" customFormat="1" ht="14" x14ac:dyDescent="0.15"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  <c r="AU180" s="114"/>
    </row>
    <row r="181" spans="19:47" s="106" customFormat="1" ht="14" x14ac:dyDescent="0.15"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  <c r="AU181" s="114"/>
    </row>
    <row r="182" spans="19:47" s="106" customFormat="1" ht="14" x14ac:dyDescent="0.15"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  <c r="AU182" s="114"/>
    </row>
    <row r="183" spans="19:47" s="106" customFormat="1" ht="14" x14ac:dyDescent="0.15"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  <c r="AU183" s="114"/>
    </row>
    <row r="184" spans="19:47" s="106" customFormat="1" ht="14" x14ac:dyDescent="0.15"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  <c r="AU184" s="114"/>
    </row>
    <row r="185" spans="19:47" s="106" customFormat="1" ht="14" x14ac:dyDescent="0.15"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  <c r="AU185" s="114"/>
    </row>
    <row r="186" spans="19:47" s="106" customFormat="1" ht="14" x14ac:dyDescent="0.15"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  <c r="AU186" s="114"/>
    </row>
    <row r="187" spans="19:47" s="106" customFormat="1" ht="14" x14ac:dyDescent="0.15"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  <c r="AU187" s="114"/>
    </row>
    <row r="188" spans="19:47" s="106" customFormat="1" ht="14" x14ac:dyDescent="0.15"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  <c r="AU188" s="114"/>
    </row>
    <row r="189" spans="19:47" s="106" customFormat="1" ht="14" x14ac:dyDescent="0.15"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  <c r="AU189" s="114"/>
    </row>
    <row r="190" spans="19:47" s="106" customFormat="1" ht="14" x14ac:dyDescent="0.15"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  <c r="AU190" s="114"/>
    </row>
    <row r="191" spans="19:47" s="106" customFormat="1" ht="14" x14ac:dyDescent="0.15"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  <c r="AU191" s="114"/>
    </row>
    <row r="192" spans="19:47" s="106" customFormat="1" ht="14" x14ac:dyDescent="0.15"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  <c r="AU192" s="114"/>
    </row>
    <row r="193" spans="19:183" s="106" customFormat="1" ht="14" x14ac:dyDescent="0.15"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  <c r="AU193" s="114"/>
    </row>
    <row r="194" spans="19:183" s="106" customFormat="1" ht="14" x14ac:dyDescent="0.15"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  <c r="AU194" s="114"/>
    </row>
    <row r="195" spans="19:183" s="106" customFormat="1" ht="14" x14ac:dyDescent="0.15"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  <c r="AU195" s="114"/>
    </row>
    <row r="196" spans="19:183" s="106" customFormat="1" ht="14" x14ac:dyDescent="0.15"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  <c r="AU196" s="114"/>
    </row>
    <row r="197" spans="19:183" s="106" customFormat="1" ht="14" x14ac:dyDescent="0.15"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  <c r="AU197" s="114"/>
    </row>
    <row r="198" spans="19:183" s="106" customFormat="1" ht="14" x14ac:dyDescent="0.15"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  <c r="AU198" s="114"/>
    </row>
    <row r="199" spans="19:183" s="106" customFormat="1" ht="14" x14ac:dyDescent="0.15"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  <c r="AU199" s="114"/>
    </row>
    <row r="200" spans="19:183" s="106" customFormat="1" ht="14" x14ac:dyDescent="0.15"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  <c r="AU200" s="114"/>
    </row>
    <row r="201" spans="19:183" s="102" customFormat="1" ht="14" x14ac:dyDescent="0.15"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  <c r="AU201" s="114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/>
      <c r="DD201" s="106"/>
      <c r="DE201" s="106"/>
      <c r="DF201" s="106"/>
      <c r="DG201" s="106"/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6"/>
      <c r="DV201" s="106"/>
      <c r="DW201" s="106"/>
      <c r="DX201" s="106"/>
      <c r="DY201" s="106"/>
      <c r="DZ201" s="106"/>
      <c r="EA201" s="106"/>
      <c r="EB201" s="106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06"/>
      <c r="EZ201" s="106"/>
      <c r="FA201" s="106"/>
      <c r="FB201" s="106"/>
      <c r="FC201" s="106"/>
      <c r="FD201" s="106"/>
      <c r="FE201" s="106"/>
      <c r="FF201" s="106"/>
      <c r="FG201" s="106"/>
      <c r="FH201" s="106"/>
      <c r="FI201" s="106"/>
      <c r="FJ201" s="106"/>
      <c r="FK201" s="106"/>
      <c r="FL201" s="106"/>
      <c r="FM201" s="106"/>
      <c r="FN201" s="106"/>
      <c r="FO201" s="106"/>
      <c r="FP201" s="106"/>
      <c r="FQ201" s="106"/>
      <c r="FR201" s="106"/>
      <c r="FS201" s="106"/>
      <c r="FT201" s="106"/>
      <c r="FU201" s="106"/>
      <c r="FV201" s="106"/>
      <c r="FW201" s="106"/>
      <c r="FX201" s="106"/>
      <c r="FY201" s="106"/>
      <c r="FZ201" s="106"/>
      <c r="GA201" s="106"/>
    </row>
    <row r="202" spans="19:183" s="102" customFormat="1" ht="14" x14ac:dyDescent="0.15"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  <c r="AU202" s="114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  <c r="CL202" s="106"/>
      <c r="CM202" s="106"/>
      <c r="CN202" s="106"/>
      <c r="CO202" s="106"/>
      <c r="CP202" s="106"/>
      <c r="CQ202" s="106"/>
      <c r="CR202" s="106"/>
      <c r="CS202" s="106"/>
      <c r="CT202" s="106"/>
      <c r="CU202" s="106"/>
      <c r="CV202" s="106"/>
      <c r="CW202" s="106"/>
      <c r="CX202" s="106"/>
      <c r="CY202" s="106"/>
      <c r="CZ202" s="106"/>
      <c r="DA202" s="106"/>
      <c r="DB202" s="106"/>
      <c r="DC202" s="106"/>
      <c r="DD202" s="106"/>
      <c r="DE202" s="106"/>
      <c r="DF202" s="106"/>
      <c r="DG202" s="106"/>
      <c r="DH202" s="106"/>
      <c r="DI202" s="106"/>
      <c r="DJ202" s="106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6"/>
      <c r="DV202" s="106"/>
      <c r="DW202" s="106"/>
      <c r="DX202" s="106"/>
      <c r="DY202" s="106"/>
      <c r="DZ202" s="106"/>
      <c r="EA202" s="106"/>
      <c r="EB202" s="106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06"/>
      <c r="EZ202" s="106"/>
      <c r="FA202" s="106"/>
      <c r="FB202" s="106"/>
      <c r="FC202" s="106"/>
      <c r="FD202" s="106"/>
      <c r="FE202" s="106"/>
      <c r="FF202" s="106"/>
      <c r="FG202" s="106"/>
      <c r="FH202" s="106"/>
      <c r="FI202" s="106"/>
      <c r="FJ202" s="106"/>
      <c r="FK202" s="106"/>
      <c r="FL202" s="106"/>
      <c r="FM202" s="106"/>
      <c r="FN202" s="106"/>
      <c r="FO202" s="106"/>
      <c r="FP202" s="106"/>
      <c r="FQ202" s="106"/>
      <c r="FR202" s="106"/>
      <c r="FS202" s="106"/>
      <c r="FT202" s="106"/>
      <c r="FU202" s="106"/>
      <c r="FV202" s="106"/>
      <c r="FW202" s="106"/>
      <c r="FX202" s="106"/>
      <c r="FY202" s="106"/>
      <c r="FZ202" s="106"/>
      <c r="GA202" s="106"/>
    </row>
    <row r="203" spans="19:183" s="102" customFormat="1" ht="14" x14ac:dyDescent="0.15"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  <c r="AU203" s="114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  <c r="CL203" s="106"/>
      <c r="CM203" s="106"/>
      <c r="CN203" s="106"/>
      <c r="CO203" s="106"/>
      <c r="CP203" s="106"/>
      <c r="CQ203" s="106"/>
      <c r="CR203" s="106"/>
      <c r="CS203" s="106"/>
      <c r="CT203" s="106"/>
      <c r="CU203" s="106"/>
      <c r="CV203" s="106"/>
      <c r="CW203" s="106"/>
      <c r="CX203" s="106"/>
      <c r="CY203" s="106"/>
      <c r="CZ203" s="106"/>
      <c r="DA203" s="106"/>
      <c r="DB203" s="106"/>
      <c r="DC203" s="106"/>
      <c r="DD203" s="106"/>
      <c r="DE203" s="106"/>
      <c r="DF203" s="106"/>
      <c r="DG203" s="106"/>
      <c r="DH203" s="106"/>
      <c r="DI203" s="106"/>
      <c r="DJ203" s="106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6"/>
      <c r="DV203" s="106"/>
      <c r="DW203" s="106"/>
      <c r="DX203" s="106"/>
      <c r="DY203" s="106"/>
      <c r="DZ203" s="106"/>
      <c r="EA203" s="106"/>
      <c r="EB203" s="106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06"/>
      <c r="EZ203" s="106"/>
      <c r="FA203" s="106"/>
      <c r="FB203" s="106"/>
      <c r="FC203" s="106"/>
      <c r="FD203" s="106"/>
      <c r="FE203" s="106"/>
      <c r="FF203" s="106"/>
      <c r="FG203" s="106"/>
      <c r="FH203" s="106"/>
      <c r="FI203" s="106"/>
      <c r="FJ203" s="106"/>
      <c r="FK203" s="106"/>
      <c r="FL203" s="106"/>
      <c r="FM203" s="106"/>
      <c r="FN203" s="106"/>
      <c r="FO203" s="106"/>
      <c r="FP203" s="106"/>
      <c r="FQ203" s="106"/>
      <c r="FR203" s="106"/>
      <c r="FS203" s="106"/>
      <c r="FT203" s="106"/>
      <c r="FU203" s="106"/>
      <c r="FV203" s="106"/>
      <c r="FW203" s="106"/>
      <c r="FX203" s="106"/>
      <c r="FY203" s="106"/>
      <c r="FZ203" s="106"/>
      <c r="GA203" s="106"/>
    </row>
    <row r="204" spans="19:183" s="102" customFormat="1" ht="14" x14ac:dyDescent="0.15"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  <c r="AU204" s="114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  <c r="CL204" s="106"/>
      <c r="CM204" s="106"/>
      <c r="CN204" s="106"/>
      <c r="CO204" s="106"/>
      <c r="CP204" s="106"/>
      <c r="CQ204" s="106"/>
      <c r="CR204" s="106"/>
      <c r="CS204" s="106"/>
      <c r="CT204" s="106"/>
      <c r="CU204" s="106"/>
      <c r="CV204" s="106"/>
      <c r="CW204" s="106"/>
      <c r="CX204" s="106"/>
      <c r="CY204" s="106"/>
      <c r="CZ204" s="106"/>
      <c r="DA204" s="106"/>
      <c r="DB204" s="106"/>
      <c r="DC204" s="106"/>
      <c r="DD204" s="106"/>
      <c r="DE204" s="106"/>
      <c r="DF204" s="106"/>
      <c r="DG204" s="106"/>
      <c r="DH204" s="106"/>
      <c r="DI204" s="106"/>
      <c r="DJ204" s="106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6"/>
      <c r="DV204" s="106"/>
      <c r="DW204" s="106"/>
      <c r="DX204" s="106"/>
      <c r="DY204" s="106"/>
      <c r="DZ204" s="106"/>
      <c r="EA204" s="106"/>
      <c r="EB204" s="106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06"/>
      <c r="EZ204" s="106"/>
      <c r="FA204" s="106"/>
      <c r="FB204" s="106"/>
      <c r="FC204" s="106"/>
      <c r="FD204" s="106"/>
      <c r="FE204" s="106"/>
      <c r="FF204" s="106"/>
      <c r="FG204" s="106"/>
      <c r="FH204" s="106"/>
      <c r="FI204" s="106"/>
      <c r="FJ204" s="106"/>
      <c r="FK204" s="106"/>
      <c r="FL204" s="106"/>
      <c r="FM204" s="106"/>
      <c r="FN204" s="106"/>
      <c r="FO204" s="106"/>
      <c r="FP204" s="106"/>
      <c r="FQ204" s="106"/>
      <c r="FR204" s="106"/>
      <c r="FS204" s="106"/>
      <c r="FT204" s="106"/>
      <c r="FU204" s="106"/>
      <c r="FV204" s="106"/>
      <c r="FW204" s="106"/>
      <c r="FX204" s="106"/>
      <c r="FY204" s="106"/>
      <c r="FZ204" s="106"/>
      <c r="GA204" s="106"/>
    </row>
    <row r="205" spans="19:183" s="102" customFormat="1" ht="14" x14ac:dyDescent="0.15"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  <c r="AU205" s="114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  <c r="CL205" s="106"/>
      <c r="CM205" s="106"/>
      <c r="CN205" s="106"/>
      <c r="CO205" s="106"/>
      <c r="CP205" s="106"/>
      <c r="CQ205" s="106"/>
      <c r="CR205" s="106"/>
      <c r="CS205" s="106"/>
      <c r="CT205" s="106"/>
      <c r="CU205" s="106"/>
      <c r="CV205" s="106"/>
      <c r="CW205" s="106"/>
      <c r="CX205" s="106"/>
      <c r="CY205" s="106"/>
      <c r="CZ205" s="106"/>
      <c r="DA205" s="106"/>
      <c r="DB205" s="106"/>
      <c r="DC205" s="106"/>
      <c r="DD205" s="106"/>
      <c r="DE205" s="106"/>
      <c r="DF205" s="106"/>
      <c r="DG205" s="106"/>
      <c r="DH205" s="106"/>
      <c r="DI205" s="106"/>
      <c r="DJ205" s="106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6"/>
      <c r="DV205" s="106"/>
      <c r="DW205" s="106"/>
      <c r="DX205" s="106"/>
      <c r="DY205" s="106"/>
      <c r="DZ205" s="106"/>
      <c r="EA205" s="106"/>
      <c r="EB205" s="106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06"/>
      <c r="EZ205" s="106"/>
      <c r="FA205" s="106"/>
      <c r="FB205" s="106"/>
      <c r="FC205" s="106"/>
      <c r="FD205" s="106"/>
      <c r="FE205" s="106"/>
      <c r="FF205" s="106"/>
      <c r="FG205" s="106"/>
      <c r="FH205" s="106"/>
      <c r="FI205" s="106"/>
      <c r="FJ205" s="106"/>
      <c r="FK205" s="106"/>
      <c r="FL205" s="106"/>
      <c r="FM205" s="106"/>
      <c r="FN205" s="106"/>
      <c r="FO205" s="106"/>
      <c r="FP205" s="106"/>
      <c r="FQ205" s="106"/>
      <c r="FR205" s="106"/>
      <c r="FS205" s="106"/>
      <c r="FT205" s="106"/>
      <c r="FU205" s="106"/>
      <c r="FV205" s="106"/>
      <c r="FW205" s="106"/>
      <c r="FX205" s="106"/>
      <c r="FY205" s="106"/>
      <c r="FZ205" s="106"/>
      <c r="GA205" s="106"/>
    </row>
    <row r="206" spans="19:183" s="102" customFormat="1" ht="14" x14ac:dyDescent="0.15"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  <c r="AU206" s="114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/>
      <c r="CM206" s="106"/>
      <c r="CN206" s="106"/>
      <c r="CO206" s="106"/>
      <c r="CP206" s="106"/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/>
      <c r="DD206" s="106"/>
      <c r="DE206" s="106"/>
      <c r="DF206" s="106"/>
      <c r="DG206" s="106"/>
      <c r="DH206" s="106"/>
      <c r="DI206" s="106"/>
      <c r="DJ206" s="106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6"/>
      <c r="DV206" s="106"/>
      <c r="DW206" s="106"/>
      <c r="DX206" s="106"/>
      <c r="DY206" s="106"/>
      <c r="DZ206" s="106"/>
      <c r="EA206" s="106"/>
      <c r="EB206" s="106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06"/>
      <c r="EZ206" s="106"/>
      <c r="FA206" s="106"/>
      <c r="FB206" s="106"/>
      <c r="FC206" s="106"/>
      <c r="FD206" s="106"/>
      <c r="FE206" s="106"/>
      <c r="FF206" s="106"/>
      <c r="FG206" s="106"/>
      <c r="FH206" s="106"/>
      <c r="FI206" s="106"/>
      <c r="FJ206" s="106"/>
      <c r="FK206" s="106"/>
      <c r="FL206" s="106"/>
      <c r="FM206" s="106"/>
      <c r="FN206" s="106"/>
      <c r="FO206" s="106"/>
      <c r="FP206" s="106"/>
      <c r="FQ206" s="106"/>
      <c r="FR206" s="106"/>
      <c r="FS206" s="106"/>
      <c r="FT206" s="106"/>
      <c r="FU206" s="106"/>
      <c r="FV206" s="106"/>
      <c r="FW206" s="106"/>
      <c r="FX206" s="106"/>
      <c r="FY206" s="106"/>
      <c r="FZ206" s="106"/>
      <c r="GA206" s="106"/>
    </row>
    <row r="207" spans="19:183" s="102" customFormat="1" ht="14" x14ac:dyDescent="0.15"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  <c r="AU207" s="114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  <c r="CL207" s="106"/>
      <c r="CM207" s="106"/>
      <c r="CN207" s="106"/>
      <c r="CO207" s="106"/>
      <c r="CP207" s="106"/>
      <c r="CQ207" s="106"/>
      <c r="CR207" s="106"/>
      <c r="CS207" s="106"/>
      <c r="CT207" s="106"/>
      <c r="CU207" s="106"/>
      <c r="CV207" s="106"/>
      <c r="CW207" s="106"/>
      <c r="CX207" s="106"/>
      <c r="CY207" s="106"/>
      <c r="CZ207" s="106"/>
      <c r="DA207" s="106"/>
      <c r="DB207" s="106"/>
      <c r="DC207" s="106"/>
      <c r="DD207" s="106"/>
      <c r="DE207" s="106"/>
      <c r="DF207" s="106"/>
      <c r="DG207" s="106"/>
      <c r="DH207" s="106"/>
      <c r="DI207" s="106"/>
      <c r="DJ207" s="106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6"/>
      <c r="DV207" s="106"/>
      <c r="DW207" s="106"/>
      <c r="DX207" s="106"/>
      <c r="DY207" s="106"/>
      <c r="DZ207" s="106"/>
      <c r="EA207" s="106"/>
      <c r="EB207" s="106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06"/>
      <c r="EZ207" s="106"/>
      <c r="FA207" s="106"/>
      <c r="FB207" s="106"/>
      <c r="FC207" s="106"/>
      <c r="FD207" s="106"/>
      <c r="FE207" s="106"/>
      <c r="FF207" s="106"/>
      <c r="FG207" s="106"/>
      <c r="FH207" s="106"/>
      <c r="FI207" s="106"/>
      <c r="FJ207" s="106"/>
      <c r="FK207" s="106"/>
      <c r="FL207" s="106"/>
      <c r="FM207" s="106"/>
      <c r="FN207" s="106"/>
      <c r="FO207" s="106"/>
      <c r="FP207" s="106"/>
      <c r="FQ207" s="106"/>
      <c r="FR207" s="106"/>
      <c r="FS207" s="106"/>
      <c r="FT207" s="106"/>
      <c r="FU207" s="106"/>
      <c r="FV207" s="106"/>
      <c r="FW207" s="106"/>
      <c r="FX207" s="106"/>
      <c r="FY207" s="106"/>
      <c r="FZ207" s="106"/>
      <c r="GA207" s="106"/>
    </row>
    <row r="208" spans="19:183" s="102" customFormat="1" ht="14" x14ac:dyDescent="0.15"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  <c r="AU208" s="114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  <c r="CL208" s="106"/>
      <c r="CM208" s="106"/>
      <c r="CN208" s="106"/>
      <c r="CO208" s="106"/>
      <c r="CP208" s="106"/>
      <c r="CQ208" s="106"/>
      <c r="CR208" s="106"/>
      <c r="CS208" s="106"/>
      <c r="CT208" s="106"/>
      <c r="CU208" s="106"/>
      <c r="CV208" s="106"/>
      <c r="CW208" s="106"/>
      <c r="CX208" s="106"/>
      <c r="CY208" s="106"/>
      <c r="CZ208" s="106"/>
      <c r="DA208" s="106"/>
      <c r="DB208" s="106"/>
      <c r="DC208" s="106"/>
      <c r="DD208" s="106"/>
      <c r="DE208" s="106"/>
      <c r="DF208" s="106"/>
      <c r="DG208" s="106"/>
      <c r="DH208" s="106"/>
      <c r="DI208" s="106"/>
      <c r="DJ208" s="106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6"/>
      <c r="DV208" s="106"/>
      <c r="DW208" s="106"/>
      <c r="DX208" s="106"/>
      <c r="DY208" s="106"/>
      <c r="DZ208" s="106"/>
      <c r="EA208" s="106"/>
      <c r="EB208" s="106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06"/>
      <c r="EZ208" s="106"/>
      <c r="FA208" s="106"/>
      <c r="FB208" s="106"/>
      <c r="FC208" s="106"/>
      <c r="FD208" s="106"/>
      <c r="FE208" s="106"/>
      <c r="FF208" s="106"/>
      <c r="FG208" s="106"/>
      <c r="FH208" s="106"/>
      <c r="FI208" s="106"/>
      <c r="FJ208" s="106"/>
      <c r="FK208" s="106"/>
      <c r="FL208" s="106"/>
      <c r="FM208" s="106"/>
      <c r="FN208" s="106"/>
      <c r="FO208" s="106"/>
      <c r="FP208" s="106"/>
      <c r="FQ208" s="106"/>
      <c r="FR208" s="106"/>
      <c r="FS208" s="106"/>
      <c r="FT208" s="106"/>
      <c r="FU208" s="106"/>
      <c r="FV208" s="106"/>
      <c r="FW208" s="106"/>
      <c r="FX208" s="106"/>
      <c r="FY208" s="106"/>
      <c r="FZ208" s="106"/>
      <c r="GA208" s="106"/>
    </row>
    <row r="209" spans="19:183" s="102" customFormat="1" ht="14" x14ac:dyDescent="0.15"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  <c r="AU209" s="114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  <c r="CL209" s="106"/>
      <c r="CM209" s="106"/>
      <c r="CN209" s="106"/>
      <c r="CO209" s="106"/>
      <c r="CP209" s="106"/>
      <c r="CQ209" s="106"/>
      <c r="CR209" s="106"/>
      <c r="CS209" s="106"/>
      <c r="CT209" s="106"/>
      <c r="CU209" s="106"/>
      <c r="CV209" s="106"/>
      <c r="CW209" s="106"/>
      <c r="CX209" s="106"/>
      <c r="CY209" s="106"/>
      <c r="CZ209" s="106"/>
      <c r="DA209" s="106"/>
      <c r="DB209" s="106"/>
      <c r="DC209" s="106"/>
      <c r="DD209" s="106"/>
      <c r="DE209" s="106"/>
      <c r="DF209" s="106"/>
      <c r="DG209" s="106"/>
      <c r="DH209" s="106"/>
      <c r="DI209" s="106"/>
      <c r="DJ209" s="106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6"/>
      <c r="DV209" s="106"/>
      <c r="DW209" s="106"/>
      <c r="DX209" s="106"/>
      <c r="DY209" s="106"/>
      <c r="DZ209" s="106"/>
      <c r="EA209" s="106"/>
      <c r="EB209" s="106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06"/>
      <c r="EZ209" s="106"/>
      <c r="FA209" s="106"/>
      <c r="FB209" s="106"/>
      <c r="FC209" s="106"/>
      <c r="FD209" s="106"/>
      <c r="FE209" s="106"/>
      <c r="FF209" s="106"/>
      <c r="FG209" s="106"/>
      <c r="FH209" s="106"/>
      <c r="FI209" s="106"/>
      <c r="FJ209" s="106"/>
      <c r="FK209" s="106"/>
      <c r="FL209" s="106"/>
      <c r="FM209" s="106"/>
      <c r="FN209" s="106"/>
      <c r="FO209" s="106"/>
      <c r="FP209" s="106"/>
      <c r="FQ209" s="106"/>
      <c r="FR209" s="106"/>
      <c r="FS209" s="106"/>
      <c r="FT209" s="106"/>
      <c r="FU209" s="106"/>
      <c r="FV209" s="106"/>
      <c r="FW209" s="106"/>
      <c r="FX209" s="106"/>
      <c r="FY209" s="106"/>
      <c r="FZ209" s="106"/>
      <c r="GA209" s="106"/>
    </row>
    <row r="210" spans="19:183" s="102" customFormat="1" ht="14" x14ac:dyDescent="0.15"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  <c r="AU210" s="114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/>
      <c r="CM210" s="106"/>
      <c r="CN210" s="106"/>
      <c r="CO210" s="106"/>
      <c r="CP210" s="106"/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/>
      <c r="DD210" s="106"/>
      <c r="DE210" s="106"/>
      <c r="DF210" s="106"/>
      <c r="DG210" s="106"/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6"/>
      <c r="DV210" s="106"/>
      <c r="DW210" s="106"/>
      <c r="DX210" s="106"/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06"/>
      <c r="EZ210" s="106"/>
      <c r="FA210" s="106"/>
      <c r="FB210" s="106"/>
      <c r="FC210" s="106"/>
      <c r="FD210" s="106"/>
      <c r="FE210" s="106"/>
      <c r="FF210" s="106"/>
      <c r="FG210" s="106"/>
      <c r="FH210" s="106"/>
      <c r="FI210" s="106"/>
      <c r="FJ210" s="106"/>
      <c r="FK210" s="106"/>
      <c r="FL210" s="106"/>
      <c r="FM210" s="106"/>
      <c r="FN210" s="106"/>
      <c r="FO210" s="106"/>
      <c r="FP210" s="106"/>
      <c r="FQ210" s="106"/>
      <c r="FR210" s="106"/>
      <c r="FS210" s="106"/>
      <c r="FT210" s="106"/>
      <c r="FU210" s="106"/>
      <c r="FV210" s="106"/>
      <c r="FW210" s="106"/>
      <c r="FX210" s="106"/>
      <c r="FY210" s="106"/>
      <c r="FZ210" s="106"/>
      <c r="GA210" s="106"/>
    </row>
    <row r="211" spans="19:183" s="102" customFormat="1" ht="14" x14ac:dyDescent="0.15"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  <c r="AU211" s="114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  <c r="CL211" s="106"/>
      <c r="CM211" s="106"/>
      <c r="CN211" s="106"/>
      <c r="CO211" s="106"/>
      <c r="CP211" s="106"/>
      <c r="CQ211" s="106"/>
      <c r="CR211" s="106"/>
      <c r="CS211" s="106"/>
      <c r="CT211" s="106"/>
      <c r="CU211" s="106"/>
      <c r="CV211" s="106"/>
      <c r="CW211" s="106"/>
      <c r="CX211" s="106"/>
      <c r="CY211" s="106"/>
      <c r="CZ211" s="106"/>
      <c r="DA211" s="106"/>
      <c r="DB211" s="106"/>
      <c r="DC211" s="106"/>
      <c r="DD211" s="106"/>
      <c r="DE211" s="106"/>
      <c r="DF211" s="106"/>
      <c r="DG211" s="106"/>
      <c r="DH211" s="106"/>
      <c r="DI211" s="106"/>
      <c r="DJ211" s="106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6"/>
      <c r="DV211" s="106"/>
      <c r="DW211" s="106"/>
      <c r="DX211" s="106"/>
      <c r="DY211" s="106"/>
      <c r="DZ211" s="106"/>
      <c r="EA211" s="106"/>
      <c r="EB211" s="106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06"/>
      <c r="EZ211" s="106"/>
      <c r="FA211" s="106"/>
      <c r="FB211" s="106"/>
      <c r="FC211" s="106"/>
      <c r="FD211" s="106"/>
      <c r="FE211" s="106"/>
      <c r="FF211" s="106"/>
      <c r="FG211" s="106"/>
      <c r="FH211" s="106"/>
      <c r="FI211" s="106"/>
      <c r="FJ211" s="106"/>
      <c r="FK211" s="106"/>
      <c r="FL211" s="106"/>
      <c r="FM211" s="106"/>
      <c r="FN211" s="106"/>
      <c r="FO211" s="106"/>
      <c r="FP211" s="106"/>
      <c r="FQ211" s="106"/>
      <c r="FR211" s="106"/>
      <c r="FS211" s="106"/>
      <c r="FT211" s="106"/>
      <c r="FU211" s="106"/>
      <c r="FV211" s="106"/>
      <c r="FW211" s="106"/>
      <c r="FX211" s="106"/>
      <c r="FY211" s="106"/>
      <c r="FZ211" s="106"/>
      <c r="GA211" s="106"/>
    </row>
    <row r="212" spans="19:183" s="102" customFormat="1" ht="14" x14ac:dyDescent="0.15"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  <c r="AU212" s="114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06"/>
      <c r="DA212" s="106"/>
      <c r="DB212" s="106"/>
      <c r="DC212" s="106"/>
      <c r="DD212" s="106"/>
      <c r="DE212" s="106"/>
      <c r="DF212" s="106"/>
      <c r="DG212" s="106"/>
      <c r="DH212" s="106"/>
      <c r="DI212" s="106"/>
      <c r="DJ212" s="106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6"/>
      <c r="DV212" s="106"/>
      <c r="DW212" s="106"/>
      <c r="DX212" s="106"/>
      <c r="DY212" s="106"/>
      <c r="DZ212" s="106"/>
      <c r="EA212" s="106"/>
      <c r="EB212" s="106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06"/>
      <c r="EZ212" s="106"/>
      <c r="FA212" s="106"/>
      <c r="FB212" s="106"/>
      <c r="FC212" s="106"/>
      <c r="FD212" s="106"/>
      <c r="FE212" s="106"/>
      <c r="FF212" s="106"/>
      <c r="FG212" s="106"/>
      <c r="FH212" s="106"/>
      <c r="FI212" s="106"/>
      <c r="FJ212" s="106"/>
      <c r="FK212" s="106"/>
      <c r="FL212" s="106"/>
      <c r="FM212" s="106"/>
      <c r="FN212" s="106"/>
      <c r="FO212" s="106"/>
      <c r="FP212" s="106"/>
      <c r="FQ212" s="106"/>
      <c r="FR212" s="106"/>
      <c r="FS212" s="106"/>
      <c r="FT212" s="106"/>
      <c r="FU212" s="106"/>
      <c r="FV212" s="106"/>
      <c r="FW212" s="106"/>
      <c r="FX212" s="106"/>
      <c r="FY212" s="106"/>
      <c r="FZ212" s="106"/>
      <c r="GA212" s="106"/>
    </row>
    <row r="213" spans="19:183" s="102" customFormat="1" ht="14" x14ac:dyDescent="0.15"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  <c r="AU213" s="114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/>
      <c r="FC213" s="106"/>
      <c r="FD213" s="106"/>
      <c r="FE213" s="106"/>
      <c r="FF213" s="106"/>
      <c r="FG213" s="106"/>
      <c r="FH213" s="106"/>
      <c r="FI213" s="106"/>
      <c r="FJ213" s="106"/>
      <c r="FK213" s="106"/>
      <c r="FL213" s="106"/>
      <c r="FM213" s="106"/>
      <c r="FN213" s="106"/>
      <c r="FO213" s="106"/>
      <c r="FP213" s="106"/>
      <c r="FQ213" s="106"/>
      <c r="FR213" s="106"/>
      <c r="FS213" s="106"/>
      <c r="FT213" s="106"/>
      <c r="FU213" s="106"/>
      <c r="FV213" s="106"/>
      <c r="FW213" s="106"/>
      <c r="FX213" s="106"/>
      <c r="FY213" s="106"/>
      <c r="FZ213" s="106"/>
      <c r="GA213" s="106"/>
    </row>
    <row r="214" spans="19:183" s="102" customFormat="1" ht="14" x14ac:dyDescent="0.15"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  <c r="AU214" s="114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  <c r="CL214" s="106"/>
      <c r="CM214" s="106"/>
      <c r="CN214" s="106"/>
      <c r="CO214" s="106"/>
      <c r="CP214" s="106"/>
      <c r="CQ214" s="106"/>
      <c r="CR214" s="106"/>
      <c r="CS214" s="106"/>
      <c r="CT214" s="106"/>
      <c r="CU214" s="106"/>
      <c r="CV214" s="106"/>
      <c r="CW214" s="106"/>
      <c r="CX214" s="106"/>
      <c r="CY214" s="106"/>
      <c r="CZ214" s="106"/>
      <c r="DA214" s="106"/>
      <c r="DB214" s="106"/>
      <c r="DC214" s="106"/>
      <c r="DD214" s="106"/>
      <c r="DE214" s="106"/>
      <c r="DF214" s="106"/>
      <c r="DG214" s="106"/>
      <c r="DH214" s="106"/>
      <c r="DI214" s="106"/>
      <c r="DJ214" s="106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6"/>
      <c r="DV214" s="106"/>
      <c r="DW214" s="106"/>
      <c r="DX214" s="106"/>
      <c r="DY214" s="106"/>
      <c r="DZ214" s="106"/>
      <c r="EA214" s="106"/>
      <c r="EB214" s="106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06"/>
      <c r="EZ214" s="106"/>
      <c r="FA214" s="106"/>
      <c r="FB214" s="106"/>
      <c r="FC214" s="106"/>
      <c r="FD214" s="106"/>
      <c r="FE214" s="106"/>
      <c r="FF214" s="106"/>
      <c r="FG214" s="106"/>
      <c r="FH214" s="106"/>
      <c r="FI214" s="106"/>
      <c r="FJ214" s="106"/>
      <c r="FK214" s="106"/>
      <c r="FL214" s="106"/>
      <c r="FM214" s="106"/>
      <c r="FN214" s="106"/>
      <c r="FO214" s="106"/>
      <c r="FP214" s="106"/>
      <c r="FQ214" s="106"/>
      <c r="FR214" s="106"/>
      <c r="FS214" s="106"/>
      <c r="FT214" s="106"/>
      <c r="FU214" s="106"/>
      <c r="FV214" s="106"/>
      <c r="FW214" s="106"/>
      <c r="FX214" s="106"/>
      <c r="FY214" s="106"/>
      <c r="FZ214" s="106"/>
      <c r="GA214" s="106"/>
    </row>
    <row r="215" spans="19:183" s="102" customFormat="1" ht="14" x14ac:dyDescent="0.15"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  <c r="AU215" s="114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  <c r="CL215" s="106"/>
      <c r="CM215" s="106"/>
      <c r="CN215" s="106"/>
      <c r="CO215" s="106"/>
      <c r="CP215" s="106"/>
      <c r="CQ215" s="106"/>
      <c r="CR215" s="106"/>
      <c r="CS215" s="106"/>
      <c r="CT215" s="106"/>
      <c r="CU215" s="106"/>
      <c r="CV215" s="106"/>
      <c r="CW215" s="106"/>
      <c r="CX215" s="106"/>
      <c r="CY215" s="106"/>
      <c r="CZ215" s="106"/>
      <c r="DA215" s="106"/>
      <c r="DB215" s="106"/>
      <c r="DC215" s="106"/>
      <c r="DD215" s="106"/>
      <c r="DE215" s="106"/>
      <c r="DF215" s="106"/>
      <c r="DG215" s="106"/>
      <c r="DH215" s="106"/>
      <c r="DI215" s="106"/>
      <c r="DJ215" s="106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6"/>
      <c r="DV215" s="106"/>
      <c r="DW215" s="106"/>
      <c r="DX215" s="106"/>
      <c r="DY215" s="106"/>
      <c r="DZ215" s="106"/>
      <c r="EA215" s="106"/>
      <c r="EB215" s="106"/>
      <c r="EC215" s="106"/>
      <c r="ED215" s="106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06"/>
      <c r="EZ215" s="106"/>
      <c r="FA215" s="106"/>
      <c r="FB215" s="106"/>
      <c r="FC215" s="106"/>
      <c r="FD215" s="106"/>
      <c r="FE215" s="106"/>
      <c r="FF215" s="106"/>
      <c r="FG215" s="106"/>
      <c r="FH215" s="106"/>
      <c r="FI215" s="106"/>
      <c r="FJ215" s="106"/>
      <c r="FK215" s="106"/>
      <c r="FL215" s="106"/>
      <c r="FM215" s="106"/>
      <c r="FN215" s="106"/>
      <c r="FO215" s="106"/>
      <c r="FP215" s="106"/>
      <c r="FQ215" s="106"/>
      <c r="FR215" s="106"/>
      <c r="FS215" s="106"/>
      <c r="FT215" s="106"/>
      <c r="FU215" s="106"/>
      <c r="FV215" s="106"/>
      <c r="FW215" s="106"/>
      <c r="FX215" s="106"/>
      <c r="FY215" s="106"/>
      <c r="FZ215" s="106"/>
      <c r="GA215" s="106"/>
    </row>
    <row r="216" spans="19:183" s="102" customFormat="1" ht="14" x14ac:dyDescent="0.15"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  <c r="AU216" s="114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06"/>
      <c r="CN216" s="106"/>
      <c r="CO216" s="10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6"/>
      <c r="DV216" s="106"/>
      <c r="DW216" s="106"/>
      <c r="DX216" s="106"/>
      <c r="DY216" s="106"/>
      <c r="DZ216" s="106"/>
      <c r="EA216" s="106"/>
      <c r="EB216" s="106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06"/>
      <c r="EZ216" s="106"/>
      <c r="FA216" s="106"/>
      <c r="FB216" s="106"/>
      <c r="FC216" s="106"/>
      <c r="FD216" s="106"/>
      <c r="FE216" s="106"/>
      <c r="FF216" s="106"/>
      <c r="FG216" s="106"/>
      <c r="FH216" s="106"/>
      <c r="FI216" s="106"/>
      <c r="FJ216" s="106"/>
      <c r="FK216" s="106"/>
      <c r="FL216" s="106"/>
      <c r="FM216" s="106"/>
      <c r="FN216" s="106"/>
      <c r="FO216" s="106"/>
      <c r="FP216" s="106"/>
      <c r="FQ216" s="106"/>
      <c r="FR216" s="106"/>
      <c r="FS216" s="106"/>
      <c r="FT216" s="106"/>
      <c r="FU216" s="106"/>
      <c r="FV216" s="106"/>
      <c r="FW216" s="106"/>
      <c r="FX216" s="106"/>
      <c r="FY216" s="106"/>
      <c r="FZ216" s="106"/>
      <c r="GA216" s="106"/>
    </row>
    <row r="217" spans="19:183" s="102" customFormat="1" ht="14" x14ac:dyDescent="0.15"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  <c r="AU217" s="114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06"/>
      <c r="CN217" s="106"/>
      <c r="CO217" s="10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/>
      <c r="FB217" s="106"/>
      <c r="FC217" s="106"/>
      <c r="FD217" s="106"/>
      <c r="FE217" s="106"/>
      <c r="FF217" s="106"/>
      <c r="FG217" s="106"/>
      <c r="FH217" s="106"/>
      <c r="FI217" s="106"/>
      <c r="FJ217" s="106"/>
      <c r="FK217" s="106"/>
      <c r="FL217" s="106"/>
      <c r="FM217" s="106"/>
      <c r="FN217" s="106"/>
      <c r="FO217" s="106"/>
      <c r="FP217" s="106"/>
      <c r="FQ217" s="106"/>
      <c r="FR217" s="106"/>
      <c r="FS217" s="106"/>
      <c r="FT217" s="106"/>
      <c r="FU217" s="106"/>
      <c r="FV217" s="106"/>
      <c r="FW217" s="106"/>
      <c r="FX217" s="106"/>
      <c r="FY217" s="106"/>
      <c r="FZ217" s="106"/>
      <c r="GA217" s="106"/>
    </row>
    <row r="218" spans="19:183" s="102" customFormat="1" ht="14" x14ac:dyDescent="0.15"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  <c r="AU218" s="114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  <c r="CL218" s="106"/>
      <c r="CM218" s="106"/>
      <c r="CN218" s="106"/>
      <c r="CO218" s="106"/>
      <c r="CP218" s="106"/>
      <c r="CQ218" s="106"/>
      <c r="CR218" s="106"/>
      <c r="CS218" s="106"/>
      <c r="CT218" s="106"/>
      <c r="CU218" s="106"/>
      <c r="CV218" s="106"/>
      <c r="CW218" s="106"/>
      <c r="CX218" s="106"/>
      <c r="CY218" s="106"/>
      <c r="CZ218" s="106"/>
      <c r="DA218" s="106"/>
      <c r="DB218" s="106"/>
      <c r="DC218" s="106"/>
      <c r="DD218" s="106"/>
      <c r="DE218" s="106"/>
      <c r="DF218" s="106"/>
      <c r="DG218" s="106"/>
      <c r="DH218" s="106"/>
      <c r="DI218" s="106"/>
      <c r="DJ218" s="106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6"/>
      <c r="DV218" s="106"/>
      <c r="DW218" s="106"/>
      <c r="DX218" s="106"/>
      <c r="DY218" s="106"/>
      <c r="DZ218" s="106"/>
      <c r="EA218" s="106"/>
      <c r="EB218" s="106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06"/>
      <c r="EZ218" s="106"/>
      <c r="FA218" s="106"/>
      <c r="FB218" s="106"/>
      <c r="FC218" s="106"/>
      <c r="FD218" s="106"/>
      <c r="FE218" s="106"/>
      <c r="FF218" s="106"/>
      <c r="FG218" s="106"/>
      <c r="FH218" s="106"/>
      <c r="FI218" s="106"/>
      <c r="FJ218" s="106"/>
      <c r="FK218" s="106"/>
      <c r="FL218" s="106"/>
      <c r="FM218" s="106"/>
      <c r="FN218" s="106"/>
      <c r="FO218" s="106"/>
      <c r="FP218" s="106"/>
      <c r="FQ218" s="106"/>
      <c r="FR218" s="106"/>
      <c r="FS218" s="106"/>
      <c r="FT218" s="106"/>
      <c r="FU218" s="106"/>
      <c r="FV218" s="106"/>
      <c r="FW218" s="106"/>
      <c r="FX218" s="106"/>
      <c r="FY218" s="106"/>
      <c r="FZ218" s="106"/>
      <c r="GA218" s="106"/>
    </row>
    <row r="219" spans="19:183" s="102" customFormat="1" ht="14" x14ac:dyDescent="0.15"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  <c r="AU219" s="114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6"/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06"/>
      <c r="EZ219" s="106"/>
      <c r="FA219" s="106"/>
      <c r="FB219" s="106"/>
      <c r="FC219" s="106"/>
      <c r="FD219" s="106"/>
      <c r="FE219" s="106"/>
      <c r="FF219" s="106"/>
      <c r="FG219" s="106"/>
      <c r="FH219" s="106"/>
      <c r="FI219" s="106"/>
      <c r="FJ219" s="106"/>
      <c r="FK219" s="106"/>
      <c r="FL219" s="106"/>
      <c r="FM219" s="106"/>
      <c r="FN219" s="106"/>
      <c r="FO219" s="106"/>
      <c r="FP219" s="106"/>
      <c r="FQ219" s="106"/>
      <c r="FR219" s="106"/>
      <c r="FS219" s="106"/>
      <c r="FT219" s="106"/>
      <c r="FU219" s="106"/>
      <c r="FV219" s="106"/>
      <c r="FW219" s="106"/>
      <c r="FX219" s="106"/>
      <c r="FY219" s="106"/>
      <c r="FZ219" s="106"/>
      <c r="GA219" s="106"/>
    </row>
    <row r="220" spans="19:183" s="102" customFormat="1" ht="14" x14ac:dyDescent="0.15"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  <c r="AU220" s="114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  <c r="CL220" s="106"/>
      <c r="CM220" s="106"/>
      <c r="CN220" s="106"/>
      <c r="CO220" s="106"/>
      <c r="CP220" s="106"/>
      <c r="CQ220" s="106"/>
      <c r="CR220" s="106"/>
      <c r="CS220" s="106"/>
      <c r="CT220" s="106"/>
      <c r="CU220" s="106"/>
      <c r="CV220" s="106"/>
      <c r="CW220" s="106"/>
      <c r="CX220" s="106"/>
      <c r="CY220" s="106"/>
      <c r="CZ220" s="106"/>
      <c r="DA220" s="106"/>
      <c r="DB220" s="106"/>
      <c r="DC220" s="106"/>
      <c r="DD220" s="106"/>
      <c r="DE220" s="106"/>
      <c r="DF220" s="106"/>
      <c r="DG220" s="106"/>
      <c r="DH220" s="106"/>
      <c r="DI220" s="106"/>
      <c r="DJ220" s="106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6"/>
      <c r="DV220" s="106"/>
      <c r="DW220" s="106"/>
      <c r="DX220" s="106"/>
      <c r="DY220" s="106"/>
      <c r="DZ220" s="106"/>
      <c r="EA220" s="106"/>
      <c r="EB220" s="106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06"/>
      <c r="EZ220" s="106"/>
      <c r="FA220" s="106"/>
      <c r="FB220" s="106"/>
      <c r="FC220" s="106"/>
      <c r="FD220" s="106"/>
      <c r="FE220" s="106"/>
      <c r="FF220" s="106"/>
      <c r="FG220" s="106"/>
      <c r="FH220" s="106"/>
      <c r="FI220" s="106"/>
      <c r="FJ220" s="106"/>
      <c r="FK220" s="106"/>
      <c r="FL220" s="106"/>
      <c r="FM220" s="106"/>
      <c r="FN220" s="106"/>
      <c r="FO220" s="106"/>
      <c r="FP220" s="106"/>
      <c r="FQ220" s="106"/>
      <c r="FR220" s="106"/>
      <c r="FS220" s="106"/>
      <c r="FT220" s="106"/>
      <c r="FU220" s="106"/>
      <c r="FV220" s="106"/>
      <c r="FW220" s="106"/>
      <c r="FX220" s="106"/>
      <c r="FY220" s="106"/>
      <c r="FZ220" s="106"/>
      <c r="GA220" s="106"/>
    </row>
    <row r="221" spans="19:183" s="102" customFormat="1" ht="14" x14ac:dyDescent="0.15"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  <c r="AU221" s="114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06"/>
      <c r="EZ221" s="106"/>
      <c r="FA221" s="106"/>
      <c r="FB221" s="106"/>
      <c r="FC221" s="106"/>
      <c r="FD221" s="106"/>
      <c r="FE221" s="106"/>
      <c r="FF221" s="106"/>
      <c r="FG221" s="106"/>
      <c r="FH221" s="106"/>
      <c r="FI221" s="106"/>
      <c r="FJ221" s="106"/>
      <c r="FK221" s="106"/>
      <c r="FL221" s="106"/>
      <c r="FM221" s="106"/>
      <c r="FN221" s="106"/>
      <c r="FO221" s="106"/>
      <c r="FP221" s="106"/>
      <c r="FQ221" s="106"/>
      <c r="FR221" s="106"/>
      <c r="FS221" s="106"/>
      <c r="FT221" s="106"/>
      <c r="FU221" s="106"/>
      <c r="FV221" s="106"/>
      <c r="FW221" s="106"/>
      <c r="FX221" s="106"/>
      <c r="FY221" s="106"/>
      <c r="FZ221" s="106"/>
      <c r="GA221" s="106"/>
    </row>
    <row r="222" spans="19:183" s="102" customFormat="1" ht="14" x14ac:dyDescent="0.15"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  <c r="AU222" s="114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/>
      <c r="CM222" s="106"/>
      <c r="CN222" s="106"/>
      <c r="CO222" s="106"/>
      <c r="CP222" s="106"/>
      <c r="CQ222" s="106"/>
      <c r="CR222" s="106"/>
      <c r="CS222" s="106"/>
      <c r="CT222" s="106"/>
      <c r="CU222" s="106"/>
      <c r="CV222" s="106"/>
      <c r="CW222" s="106"/>
      <c r="CX222" s="106"/>
      <c r="CY222" s="106"/>
      <c r="CZ222" s="106"/>
      <c r="DA222" s="106"/>
      <c r="DB222" s="106"/>
      <c r="DC222" s="106"/>
      <c r="DD222" s="106"/>
      <c r="DE222" s="106"/>
      <c r="DF222" s="106"/>
      <c r="DG222" s="106"/>
      <c r="DH222" s="106"/>
      <c r="DI222" s="106"/>
      <c r="DJ222" s="106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6"/>
      <c r="DV222" s="106"/>
      <c r="DW222" s="106"/>
      <c r="DX222" s="106"/>
      <c r="DY222" s="106"/>
      <c r="DZ222" s="106"/>
      <c r="EA222" s="106"/>
      <c r="EB222" s="106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06"/>
      <c r="EZ222" s="106"/>
      <c r="FA222" s="106"/>
      <c r="FB222" s="106"/>
      <c r="FC222" s="106"/>
      <c r="FD222" s="106"/>
      <c r="FE222" s="106"/>
      <c r="FF222" s="106"/>
      <c r="FG222" s="106"/>
      <c r="FH222" s="106"/>
      <c r="FI222" s="106"/>
      <c r="FJ222" s="106"/>
      <c r="FK222" s="106"/>
      <c r="FL222" s="106"/>
      <c r="FM222" s="106"/>
      <c r="FN222" s="106"/>
      <c r="FO222" s="106"/>
      <c r="FP222" s="106"/>
      <c r="FQ222" s="106"/>
      <c r="FR222" s="106"/>
      <c r="FS222" s="106"/>
      <c r="FT222" s="106"/>
      <c r="FU222" s="106"/>
      <c r="FV222" s="106"/>
      <c r="FW222" s="106"/>
      <c r="FX222" s="106"/>
      <c r="FY222" s="106"/>
      <c r="FZ222" s="106"/>
      <c r="GA222" s="106"/>
    </row>
    <row r="223" spans="19:183" s="102" customFormat="1" ht="14" x14ac:dyDescent="0.15"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  <c r="AU223" s="114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/>
      <c r="CM223" s="106"/>
      <c r="CN223" s="106"/>
      <c r="CO223" s="106"/>
      <c r="CP223" s="106"/>
      <c r="CQ223" s="106"/>
      <c r="CR223" s="106"/>
      <c r="CS223" s="106"/>
      <c r="CT223" s="106"/>
      <c r="CU223" s="106"/>
      <c r="CV223" s="106"/>
      <c r="CW223" s="106"/>
      <c r="CX223" s="106"/>
      <c r="CY223" s="106"/>
      <c r="CZ223" s="106"/>
      <c r="DA223" s="106"/>
      <c r="DB223" s="106"/>
      <c r="DC223" s="106"/>
      <c r="DD223" s="106"/>
      <c r="DE223" s="106"/>
      <c r="DF223" s="106"/>
      <c r="DG223" s="106"/>
      <c r="DH223" s="106"/>
      <c r="DI223" s="106"/>
      <c r="DJ223" s="106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6"/>
      <c r="DV223" s="106"/>
      <c r="DW223" s="106"/>
      <c r="DX223" s="106"/>
      <c r="DY223" s="106"/>
      <c r="DZ223" s="106"/>
      <c r="EA223" s="106"/>
      <c r="EB223" s="106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06"/>
      <c r="EZ223" s="106"/>
      <c r="FA223" s="106"/>
      <c r="FB223" s="106"/>
      <c r="FC223" s="106"/>
      <c r="FD223" s="106"/>
      <c r="FE223" s="106"/>
      <c r="FF223" s="106"/>
      <c r="FG223" s="106"/>
      <c r="FH223" s="106"/>
      <c r="FI223" s="106"/>
      <c r="FJ223" s="106"/>
      <c r="FK223" s="106"/>
      <c r="FL223" s="106"/>
      <c r="FM223" s="106"/>
      <c r="FN223" s="106"/>
      <c r="FO223" s="106"/>
      <c r="FP223" s="106"/>
      <c r="FQ223" s="106"/>
      <c r="FR223" s="106"/>
      <c r="FS223" s="106"/>
      <c r="FT223" s="106"/>
      <c r="FU223" s="106"/>
      <c r="FV223" s="106"/>
      <c r="FW223" s="106"/>
      <c r="FX223" s="106"/>
      <c r="FY223" s="106"/>
      <c r="FZ223" s="106"/>
      <c r="GA223" s="106"/>
    </row>
    <row r="224" spans="19:183" s="102" customFormat="1" ht="14" x14ac:dyDescent="0.15"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  <c r="AU224" s="114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  <c r="CL224" s="106"/>
      <c r="CM224" s="106"/>
      <c r="CN224" s="106"/>
      <c r="CO224" s="106"/>
      <c r="CP224" s="106"/>
      <c r="CQ224" s="106"/>
      <c r="CR224" s="106"/>
      <c r="CS224" s="106"/>
      <c r="CT224" s="106"/>
      <c r="CU224" s="106"/>
      <c r="CV224" s="106"/>
      <c r="CW224" s="106"/>
      <c r="CX224" s="106"/>
      <c r="CY224" s="106"/>
      <c r="CZ224" s="106"/>
      <c r="DA224" s="106"/>
      <c r="DB224" s="106"/>
      <c r="DC224" s="106"/>
      <c r="DD224" s="106"/>
      <c r="DE224" s="106"/>
      <c r="DF224" s="106"/>
      <c r="DG224" s="106"/>
      <c r="DH224" s="106"/>
      <c r="DI224" s="106"/>
      <c r="DJ224" s="106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6"/>
      <c r="DV224" s="106"/>
      <c r="DW224" s="106"/>
      <c r="DX224" s="106"/>
      <c r="DY224" s="106"/>
      <c r="DZ224" s="106"/>
      <c r="EA224" s="106"/>
      <c r="EB224" s="106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06"/>
      <c r="EZ224" s="106"/>
      <c r="FA224" s="106"/>
      <c r="FB224" s="106"/>
      <c r="FC224" s="106"/>
      <c r="FD224" s="106"/>
      <c r="FE224" s="106"/>
      <c r="FF224" s="106"/>
      <c r="FG224" s="106"/>
      <c r="FH224" s="106"/>
      <c r="FI224" s="106"/>
      <c r="FJ224" s="106"/>
      <c r="FK224" s="106"/>
      <c r="FL224" s="106"/>
      <c r="FM224" s="106"/>
      <c r="FN224" s="106"/>
      <c r="FO224" s="106"/>
      <c r="FP224" s="106"/>
      <c r="FQ224" s="106"/>
      <c r="FR224" s="106"/>
      <c r="FS224" s="106"/>
      <c r="FT224" s="106"/>
      <c r="FU224" s="106"/>
      <c r="FV224" s="106"/>
      <c r="FW224" s="106"/>
      <c r="FX224" s="106"/>
      <c r="FY224" s="106"/>
      <c r="FZ224" s="106"/>
      <c r="GA224" s="106"/>
    </row>
    <row r="225" spans="19:183" s="102" customFormat="1" ht="14" x14ac:dyDescent="0.15"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  <c r="AU225" s="114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06"/>
      <c r="CN225" s="106"/>
      <c r="CO225" s="10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/>
      <c r="FC225" s="106"/>
      <c r="FD225" s="106"/>
      <c r="FE225" s="106"/>
      <c r="FF225" s="106"/>
      <c r="FG225" s="106"/>
      <c r="FH225" s="106"/>
      <c r="FI225" s="106"/>
      <c r="FJ225" s="106"/>
      <c r="FK225" s="106"/>
      <c r="FL225" s="106"/>
      <c r="FM225" s="106"/>
      <c r="FN225" s="106"/>
      <c r="FO225" s="106"/>
      <c r="FP225" s="106"/>
      <c r="FQ225" s="106"/>
      <c r="FR225" s="106"/>
      <c r="FS225" s="106"/>
      <c r="FT225" s="106"/>
      <c r="FU225" s="106"/>
      <c r="FV225" s="106"/>
      <c r="FW225" s="106"/>
      <c r="FX225" s="106"/>
      <c r="FY225" s="106"/>
      <c r="FZ225" s="106"/>
      <c r="GA225" s="106"/>
    </row>
    <row r="226" spans="19:183" s="102" customFormat="1" ht="14" x14ac:dyDescent="0.15"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  <c r="AU226" s="114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  <c r="CL226" s="106"/>
      <c r="CM226" s="106"/>
      <c r="CN226" s="106"/>
      <c r="CO226" s="106"/>
      <c r="CP226" s="106"/>
      <c r="CQ226" s="106"/>
      <c r="CR226" s="106"/>
      <c r="CS226" s="106"/>
      <c r="CT226" s="106"/>
      <c r="CU226" s="106"/>
      <c r="CV226" s="106"/>
      <c r="CW226" s="106"/>
      <c r="CX226" s="106"/>
      <c r="CY226" s="106"/>
      <c r="CZ226" s="106"/>
      <c r="DA226" s="106"/>
      <c r="DB226" s="106"/>
      <c r="DC226" s="106"/>
      <c r="DD226" s="106"/>
      <c r="DE226" s="106"/>
      <c r="DF226" s="106"/>
      <c r="DG226" s="106"/>
      <c r="DH226" s="106"/>
      <c r="DI226" s="106"/>
      <c r="DJ226" s="106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6"/>
      <c r="DV226" s="106"/>
      <c r="DW226" s="106"/>
      <c r="DX226" s="106"/>
      <c r="DY226" s="106"/>
      <c r="DZ226" s="106"/>
      <c r="EA226" s="106"/>
      <c r="EB226" s="106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06"/>
      <c r="EZ226" s="106"/>
      <c r="FA226" s="106"/>
      <c r="FB226" s="106"/>
      <c r="FC226" s="106"/>
      <c r="FD226" s="106"/>
      <c r="FE226" s="106"/>
      <c r="FF226" s="106"/>
      <c r="FG226" s="106"/>
      <c r="FH226" s="106"/>
      <c r="FI226" s="106"/>
      <c r="FJ226" s="106"/>
      <c r="FK226" s="106"/>
      <c r="FL226" s="106"/>
      <c r="FM226" s="106"/>
      <c r="FN226" s="106"/>
      <c r="FO226" s="106"/>
      <c r="FP226" s="106"/>
      <c r="FQ226" s="106"/>
      <c r="FR226" s="106"/>
      <c r="FS226" s="106"/>
      <c r="FT226" s="106"/>
      <c r="FU226" s="106"/>
      <c r="FV226" s="106"/>
      <c r="FW226" s="106"/>
      <c r="FX226" s="106"/>
      <c r="FY226" s="106"/>
      <c r="FZ226" s="106"/>
      <c r="GA226" s="106"/>
    </row>
    <row r="227" spans="19:183" s="102" customFormat="1" ht="14" x14ac:dyDescent="0.15"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  <c r="AU227" s="114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  <c r="CL227" s="106"/>
      <c r="CM227" s="106"/>
      <c r="CN227" s="106"/>
      <c r="CO227" s="106"/>
      <c r="CP227" s="106"/>
      <c r="CQ227" s="106"/>
      <c r="CR227" s="106"/>
      <c r="CS227" s="106"/>
      <c r="CT227" s="106"/>
      <c r="CU227" s="106"/>
      <c r="CV227" s="106"/>
      <c r="CW227" s="106"/>
      <c r="CX227" s="106"/>
      <c r="CY227" s="106"/>
      <c r="CZ227" s="106"/>
      <c r="DA227" s="106"/>
      <c r="DB227" s="106"/>
      <c r="DC227" s="106"/>
      <c r="DD227" s="106"/>
      <c r="DE227" s="106"/>
      <c r="DF227" s="106"/>
      <c r="DG227" s="106"/>
      <c r="DH227" s="106"/>
      <c r="DI227" s="106"/>
      <c r="DJ227" s="106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6"/>
      <c r="DV227" s="106"/>
      <c r="DW227" s="106"/>
      <c r="DX227" s="106"/>
      <c r="DY227" s="106"/>
      <c r="DZ227" s="106"/>
      <c r="EA227" s="106"/>
      <c r="EB227" s="106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06"/>
      <c r="EZ227" s="106"/>
      <c r="FA227" s="106"/>
      <c r="FB227" s="106"/>
      <c r="FC227" s="106"/>
      <c r="FD227" s="106"/>
      <c r="FE227" s="106"/>
      <c r="FF227" s="106"/>
      <c r="FG227" s="106"/>
      <c r="FH227" s="106"/>
      <c r="FI227" s="106"/>
      <c r="FJ227" s="106"/>
      <c r="FK227" s="106"/>
      <c r="FL227" s="106"/>
      <c r="FM227" s="106"/>
      <c r="FN227" s="106"/>
      <c r="FO227" s="106"/>
      <c r="FP227" s="106"/>
      <c r="FQ227" s="106"/>
      <c r="FR227" s="106"/>
      <c r="FS227" s="106"/>
      <c r="FT227" s="106"/>
      <c r="FU227" s="106"/>
      <c r="FV227" s="106"/>
      <c r="FW227" s="106"/>
      <c r="FX227" s="106"/>
      <c r="FY227" s="106"/>
      <c r="FZ227" s="106"/>
      <c r="GA227" s="106"/>
    </row>
    <row r="228" spans="19:183" s="102" customFormat="1" ht="14" x14ac:dyDescent="0.15"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  <c r="AU228" s="114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/>
      <c r="CM228" s="106"/>
      <c r="CN228" s="106"/>
      <c r="CO228" s="106"/>
      <c r="CP228" s="106"/>
      <c r="CQ228" s="106"/>
      <c r="CR228" s="106"/>
      <c r="CS228" s="106"/>
      <c r="CT228" s="106"/>
      <c r="CU228" s="106"/>
      <c r="CV228" s="106"/>
      <c r="CW228" s="106"/>
      <c r="CX228" s="106"/>
      <c r="CY228" s="106"/>
      <c r="CZ228" s="106"/>
      <c r="DA228" s="106"/>
      <c r="DB228" s="106"/>
      <c r="DC228" s="106"/>
      <c r="DD228" s="106"/>
      <c r="DE228" s="106"/>
      <c r="DF228" s="106"/>
      <c r="DG228" s="106"/>
      <c r="DH228" s="106"/>
      <c r="DI228" s="106"/>
      <c r="DJ228" s="106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6"/>
      <c r="DV228" s="106"/>
      <c r="DW228" s="106"/>
      <c r="DX228" s="106"/>
      <c r="DY228" s="106"/>
      <c r="DZ228" s="106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06"/>
      <c r="FA228" s="106"/>
      <c r="FB228" s="106"/>
      <c r="FC228" s="106"/>
      <c r="FD228" s="106"/>
      <c r="FE228" s="106"/>
      <c r="FF228" s="106"/>
      <c r="FG228" s="106"/>
      <c r="FH228" s="106"/>
      <c r="FI228" s="106"/>
      <c r="FJ228" s="106"/>
      <c r="FK228" s="106"/>
      <c r="FL228" s="106"/>
      <c r="FM228" s="106"/>
      <c r="FN228" s="106"/>
      <c r="FO228" s="106"/>
      <c r="FP228" s="106"/>
      <c r="FQ228" s="106"/>
      <c r="FR228" s="106"/>
      <c r="FS228" s="106"/>
      <c r="FT228" s="106"/>
      <c r="FU228" s="106"/>
      <c r="FV228" s="106"/>
      <c r="FW228" s="106"/>
      <c r="FX228" s="106"/>
      <c r="FY228" s="106"/>
      <c r="FZ228" s="106"/>
      <c r="GA228" s="106"/>
    </row>
    <row r="229" spans="19:183" s="102" customFormat="1" ht="14" x14ac:dyDescent="0.15"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  <c r="AU229" s="114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  <c r="CL229" s="106"/>
      <c r="CM229" s="106"/>
      <c r="CN229" s="106"/>
      <c r="CO229" s="106"/>
      <c r="CP229" s="106"/>
      <c r="CQ229" s="106"/>
      <c r="CR229" s="106"/>
      <c r="CS229" s="106"/>
      <c r="CT229" s="106"/>
      <c r="CU229" s="106"/>
      <c r="CV229" s="106"/>
      <c r="CW229" s="106"/>
      <c r="CX229" s="106"/>
      <c r="CY229" s="106"/>
      <c r="CZ229" s="106"/>
      <c r="DA229" s="106"/>
      <c r="DB229" s="106"/>
      <c r="DC229" s="106"/>
      <c r="DD229" s="106"/>
      <c r="DE229" s="106"/>
      <c r="DF229" s="106"/>
      <c r="DG229" s="106"/>
      <c r="DH229" s="106"/>
      <c r="DI229" s="106"/>
      <c r="DJ229" s="106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6"/>
      <c r="DV229" s="106"/>
      <c r="DW229" s="106"/>
      <c r="DX229" s="106"/>
      <c r="DY229" s="106"/>
      <c r="DZ229" s="106"/>
      <c r="EA229" s="106"/>
      <c r="EB229" s="106"/>
      <c r="EC229" s="106"/>
      <c r="ED229" s="106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06"/>
      <c r="EZ229" s="106"/>
      <c r="FA229" s="106"/>
      <c r="FB229" s="106"/>
      <c r="FC229" s="106"/>
      <c r="FD229" s="106"/>
      <c r="FE229" s="106"/>
      <c r="FF229" s="106"/>
      <c r="FG229" s="106"/>
      <c r="FH229" s="106"/>
      <c r="FI229" s="106"/>
      <c r="FJ229" s="106"/>
      <c r="FK229" s="106"/>
      <c r="FL229" s="106"/>
      <c r="FM229" s="106"/>
      <c r="FN229" s="106"/>
      <c r="FO229" s="106"/>
      <c r="FP229" s="106"/>
      <c r="FQ229" s="106"/>
      <c r="FR229" s="106"/>
      <c r="FS229" s="106"/>
      <c r="FT229" s="106"/>
      <c r="FU229" s="106"/>
      <c r="FV229" s="106"/>
      <c r="FW229" s="106"/>
      <c r="FX229" s="106"/>
      <c r="FY229" s="106"/>
      <c r="FZ229" s="106"/>
      <c r="GA229" s="106"/>
    </row>
    <row r="230" spans="19:183" s="102" customFormat="1" ht="14" x14ac:dyDescent="0.15"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  <c r="AU230" s="114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6"/>
      <c r="DV230" s="106"/>
      <c r="DW230" s="106"/>
      <c r="DX230" s="106"/>
      <c r="DY230" s="106"/>
      <c r="DZ230" s="106"/>
      <c r="EA230" s="106"/>
      <c r="EB230" s="106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06"/>
      <c r="EZ230" s="106"/>
      <c r="FA230" s="106"/>
      <c r="FB230" s="106"/>
      <c r="FC230" s="106"/>
      <c r="FD230" s="106"/>
      <c r="FE230" s="106"/>
      <c r="FF230" s="106"/>
      <c r="FG230" s="106"/>
      <c r="FH230" s="106"/>
      <c r="FI230" s="106"/>
      <c r="FJ230" s="106"/>
      <c r="FK230" s="106"/>
      <c r="FL230" s="106"/>
      <c r="FM230" s="106"/>
      <c r="FN230" s="106"/>
      <c r="FO230" s="106"/>
      <c r="FP230" s="106"/>
      <c r="FQ230" s="106"/>
      <c r="FR230" s="106"/>
      <c r="FS230" s="106"/>
      <c r="FT230" s="106"/>
      <c r="FU230" s="106"/>
      <c r="FV230" s="106"/>
      <c r="FW230" s="106"/>
      <c r="FX230" s="106"/>
      <c r="FY230" s="106"/>
      <c r="FZ230" s="106"/>
      <c r="GA230" s="106"/>
    </row>
    <row r="231" spans="19:183" s="102" customFormat="1" ht="14" x14ac:dyDescent="0.15"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  <c r="AU231" s="114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/>
      <c r="CM231" s="106"/>
      <c r="CN231" s="106"/>
      <c r="CO231" s="106"/>
      <c r="CP231" s="106"/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/>
      <c r="DD231" s="106"/>
      <c r="DE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6"/>
      <c r="DV231" s="106"/>
      <c r="DW231" s="106"/>
      <c r="DX231" s="106"/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/>
      <c r="FB231" s="106"/>
      <c r="FC231" s="106"/>
      <c r="FD231" s="106"/>
      <c r="FE231" s="106"/>
      <c r="FF231" s="106"/>
      <c r="FG231" s="106"/>
      <c r="FH231" s="106"/>
      <c r="FI231" s="106"/>
      <c r="FJ231" s="106"/>
      <c r="FK231" s="106"/>
      <c r="FL231" s="106"/>
      <c r="FM231" s="106"/>
      <c r="FN231" s="106"/>
      <c r="FO231" s="106"/>
      <c r="FP231" s="106"/>
      <c r="FQ231" s="106"/>
      <c r="FR231" s="106"/>
      <c r="FS231" s="106"/>
      <c r="FT231" s="106"/>
      <c r="FU231" s="106"/>
      <c r="FV231" s="106"/>
      <c r="FW231" s="106"/>
      <c r="FX231" s="106"/>
      <c r="FY231" s="106"/>
      <c r="FZ231" s="106"/>
      <c r="GA231" s="106"/>
    </row>
    <row r="232" spans="19:183" s="102" customFormat="1" ht="14" x14ac:dyDescent="0.15"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  <c r="AU232" s="114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  <c r="CL232" s="106"/>
      <c r="CM232" s="106"/>
      <c r="CN232" s="106"/>
      <c r="CO232" s="106"/>
      <c r="CP232" s="106"/>
      <c r="CQ232" s="106"/>
      <c r="CR232" s="106"/>
      <c r="CS232" s="106"/>
      <c r="CT232" s="106"/>
      <c r="CU232" s="106"/>
      <c r="CV232" s="106"/>
      <c r="CW232" s="106"/>
      <c r="CX232" s="106"/>
      <c r="CY232" s="106"/>
      <c r="CZ232" s="106"/>
      <c r="DA232" s="106"/>
      <c r="DB232" s="106"/>
      <c r="DC232" s="106"/>
      <c r="DD232" s="106"/>
      <c r="DE232" s="106"/>
      <c r="DF232" s="106"/>
      <c r="DG232" s="106"/>
      <c r="DH232" s="106"/>
      <c r="DI232" s="106"/>
      <c r="DJ232" s="106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6"/>
      <c r="DV232" s="106"/>
      <c r="DW232" s="106"/>
      <c r="DX232" s="106"/>
      <c r="DY232" s="106"/>
      <c r="DZ232" s="106"/>
      <c r="EA232" s="106"/>
      <c r="EB232" s="106"/>
      <c r="EC232" s="106"/>
      <c r="ED232" s="106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06"/>
      <c r="EZ232" s="106"/>
      <c r="FA232" s="106"/>
      <c r="FB232" s="106"/>
      <c r="FC232" s="106"/>
      <c r="FD232" s="106"/>
      <c r="FE232" s="106"/>
      <c r="FF232" s="106"/>
      <c r="FG232" s="106"/>
      <c r="FH232" s="106"/>
      <c r="FI232" s="106"/>
      <c r="FJ232" s="106"/>
      <c r="FK232" s="106"/>
      <c r="FL232" s="106"/>
      <c r="FM232" s="106"/>
      <c r="FN232" s="106"/>
      <c r="FO232" s="106"/>
      <c r="FP232" s="106"/>
      <c r="FQ232" s="106"/>
      <c r="FR232" s="106"/>
      <c r="FS232" s="106"/>
      <c r="FT232" s="106"/>
      <c r="FU232" s="106"/>
      <c r="FV232" s="106"/>
      <c r="FW232" s="106"/>
      <c r="FX232" s="106"/>
      <c r="FY232" s="106"/>
      <c r="FZ232" s="106"/>
      <c r="GA232" s="106"/>
    </row>
    <row r="233" spans="19:183" s="102" customFormat="1" ht="14" x14ac:dyDescent="0.15"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  <c r="AU233" s="114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/>
      <c r="CM233" s="106"/>
      <c r="CN233" s="106"/>
      <c r="CO233" s="106"/>
      <c r="CP233" s="106"/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/>
      <c r="DD233" s="106"/>
      <c r="DE233" s="106"/>
      <c r="DF233" s="106"/>
      <c r="DG233" s="106"/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6"/>
      <c r="DV233" s="106"/>
      <c r="DW233" s="106"/>
      <c r="DX233" s="106"/>
      <c r="DY233" s="106"/>
      <c r="DZ233" s="106"/>
      <c r="EA233" s="106"/>
      <c r="EB233" s="106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/>
      <c r="FB233" s="106"/>
      <c r="FC233" s="106"/>
      <c r="FD233" s="106"/>
      <c r="FE233" s="106"/>
      <c r="FF233" s="106"/>
      <c r="FG233" s="106"/>
      <c r="FH233" s="106"/>
      <c r="FI233" s="106"/>
      <c r="FJ233" s="106"/>
      <c r="FK233" s="106"/>
      <c r="FL233" s="106"/>
      <c r="FM233" s="106"/>
      <c r="FN233" s="106"/>
      <c r="FO233" s="106"/>
      <c r="FP233" s="106"/>
      <c r="FQ233" s="106"/>
      <c r="FR233" s="106"/>
      <c r="FS233" s="106"/>
      <c r="FT233" s="106"/>
      <c r="FU233" s="106"/>
      <c r="FV233" s="106"/>
      <c r="FW233" s="106"/>
      <c r="FX233" s="106"/>
      <c r="FY233" s="106"/>
      <c r="FZ233" s="106"/>
      <c r="GA233" s="106"/>
    </row>
    <row r="234" spans="19:183" s="102" customFormat="1" ht="14" x14ac:dyDescent="0.15"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  <c r="AU234" s="114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  <c r="CL234" s="106"/>
      <c r="CM234" s="106"/>
      <c r="CN234" s="106"/>
      <c r="CO234" s="106"/>
      <c r="CP234" s="106"/>
      <c r="CQ234" s="106"/>
      <c r="CR234" s="106"/>
      <c r="CS234" s="106"/>
      <c r="CT234" s="106"/>
      <c r="CU234" s="106"/>
      <c r="CV234" s="106"/>
      <c r="CW234" s="106"/>
      <c r="CX234" s="106"/>
      <c r="CY234" s="106"/>
      <c r="CZ234" s="106"/>
      <c r="DA234" s="106"/>
      <c r="DB234" s="106"/>
      <c r="DC234" s="106"/>
      <c r="DD234" s="106"/>
      <c r="DE234" s="106"/>
      <c r="DF234" s="106"/>
      <c r="DG234" s="106"/>
      <c r="DH234" s="106"/>
      <c r="DI234" s="106"/>
      <c r="DJ234" s="106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6"/>
      <c r="DV234" s="106"/>
      <c r="DW234" s="106"/>
      <c r="DX234" s="106"/>
      <c r="DY234" s="106"/>
      <c r="DZ234" s="106"/>
      <c r="EA234" s="106"/>
      <c r="EB234" s="106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06"/>
      <c r="EZ234" s="106"/>
      <c r="FA234" s="106"/>
      <c r="FB234" s="106"/>
      <c r="FC234" s="106"/>
      <c r="FD234" s="106"/>
      <c r="FE234" s="106"/>
      <c r="FF234" s="106"/>
      <c r="FG234" s="106"/>
      <c r="FH234" s="106"/>
      <c r="FI234" s="106"/>
      <c r="FJ234" s="106"/>
      <c r="FK234" s="106"/>
      <c r="FL234" s="106"/>
      <c r="FM234" s="106"/>
      <c r="FN234" s="106"/>
      <c r="FO234" s="106"/>
      <c r="FP234" s="106"/>
      <c r="FQ234" s="106"/>
      <c r="FR234" s="106"/>
      <c r="FS234" s="106"/>
      <c r="FT234" s="106"/>
      <c r="FU234" s="106"/>
      <c r="FV234" s="106"/>
      <c r="FW234" s="106"/>
      <c r="FX234" s="106"/>
      <c r="FY234" s="106"/>
      <c r="FZ234" s="106"/>
      <c r="GA234" s="106"/>
    </row>
    <row r="235" spans="19:183" s="102" customFormat="1" ht="14" x14ac:dyDescent="0.15"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  <c r="AU235" s="114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  <c r="CL235" s="106"/>
      <c r="CM235" s="106"/>
      <c r="CN235" s="106"/>
      <c r="CO235" s="106"/>
      <c r="CP235" s="106"/>
      <c r="CQ235" s="106"/>
      <c r="CR235" s="106"/>
      <c r="CS235" s="106"/>
      <c r="CT235" s="106"/>
      <c r="CU235" s="106"/>
      <c r="CV235" s="106"/>
      <c r="CW235" s="106"/>
      <c r="CX235" s="106"/>
      <c r="CY235" s="106"/>
      <c r="CZ235" s="106"/>
      <c r="DA235" s="106"/>
      <c r="DB235" s="106"/>
      <c r="DC235" s="106"/>
      <c r="DD235" s="106"/>
      <c r="DE235" s="106"/>
      <c r="DF235" s="106"/>
      <c r="DG235" s="106"/>
      <c r="DH235" s="106"/>
      <c r="DI235" s="106"/>
      <c r="DJ235" s="106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6"/>
      <c r="DV235" s="106"/>
      <c r="DW235" s="106"/>
      <c r="DX235" s="106"/>
      <c r="DY235" s="106"/>
      <c r="DZ235" s="106"/>
      <c r="EA235" s="106"/>
      <c r="EB235" s="106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06"/>
      <c r="EZ235" s="106"/>
      <c r="FA235" s="106"/>
      <c r="FB235" s="106"/>
      <c r="FC235" s="106"/>
      <c r="FD235" s="106"/>
      <c r="FE235" s="106"/>
      <c r="FF235" s="106"/>
      <c r="FG235" s="106"/>
      <c r="FH235" s="106"/>
      <c r="FI235" s="106"/>
      <c r="FJ235" s="106"/>
      <c r="FK235" s="106"/>
      <c r="FL235" s="106"/>
      <c r="FM235" s="106"/>
      <c r="FN235" s="106"/>
      <c r="FO235" s="106"/>
      <c r="FP235" s="106"/>
      <c r="FQ235" s="106"/>
      <c r="FR235" s="106"/>
      <c r="FS235" s="106"/>
      <c r="FT235" s="106"/>
      <c r="FU235" s="106"/>
      <c r="FV235" s="106"/>
      <c r="FW235" s="106"/>
      <c r="FX235" s="106"/>
      <c r="FY235" s="106"/>
      <c r="FZ235" s="106"/>
      <c r="GA235" s="106"/>
    </row>
    <row r="236" spans="19:183" s="102" customFormat="1" ht="14" x14ac:dyDescent="0.15"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  <c r="AU236" s="114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06"/>
      <c r="DA236" s="106"/>
      <c r="DB236" s="106"/>
      <c r="DC236" s="106"/>
      <c r="DD236" s="106"/>
      <c r="DE236" s="106"/>
      <c r="DF236" s="106"/>
      <c r="DG236" s="106"/>
      <c r="DH236" s="106"/>
      <c r="DI236" s="106"/>
      <c r="DJ236" s="106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6"/>
      <c r="DV236" s="106"/>
      <c r="DW236" s="106"/>
      <c r="DX236" s="106"/>
      <c r="DY236" s="106"/>
      <c r="DZ236" s="106"/>
      <c r="EA236" s="106"/>
      <c r="EB236" s="106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06"/>
      <c r="EZ236" s="106"/>
      <c r="FA236" s="106"/>
      <c r="FB236" s="106"/>
      <c r="FC236" s="106"/>
      <c r="FD236" s="106"/>
      <c r="FE236" s="106"/>
      <c r="FF236" s="106"/>
      <c r="FG236" s="106"/>
      <c r="FH236" s="106"/>
      <c r="FI236" s="106"/>
      <c r="FJ236" s="106"/>
      <c r="FK236" s="106"/>
      <c r="FL236" s="106"/>
      <c r="FM236" s="106"/>
      <c r="FN236" s="106"/>
      <c r="FO236" s="106"/>
      <c r="FP236" s="106"/>
      <c r="FQ236" s="106"/>
      <c r="FR236" s="106"/>
      <c r="FS236" s="106"/>
      <c r="FT236" s="106"/>
      <c r="FU236" s="106"/>
      <c r="FV236" s="106"/>
      <c r="FW236" s="106"/>
      <c r="FX236" s="106"/>
      <c r="FY236" s="106"/>
      <c r="FZ236" s="106"/>
      <c r="GA236" s="106"/>
    </row>
    <row r="237" spans="19:183" s="102" customFormat="1" ht="14" x14ac:dyDescent="0.15"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  <c r="AU237" s="114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  <c r="CL237" s="106"/>
      <c r="CM237" s="106"/>
      <c r="CN237" s="106"/>
      <c r="CO237" s="106"/>
      <c r="CP237" s="106"/>
      <c r="CQ237" s="106"/>
      <c r="CR237" s="106"/>
      <c r="CS237" s="106"/>
      <c r="CT237" s="106"/>
      <c r="CU237" s="106"/>
      <c r="CV237" s="106"/>
      <c r="CW237" s="106"/>
      <c r="CX237" s="106"/>
      <c r="CY237" s="106"/>
      <c r="CZ237" s="106"/>
      <c r="DA237" s="106"/>
      <c r="DB237" s="106"/>
      <c r="DC237" s="106"/>
      <c r="DD237" s="106"/>
      <c r="DE237" s="106"/>
      <c r="DF237" s="106"/>
      <c r="DG237" s="106"/>
      <c r="DH237" s="106"/>
      <c r="DI237" s="106"/>
      <c r="DJ237" s="106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6"/>
      <c r="DV237" s="106"/>
      <c r="DW237" s="106"/>
      <c r="DX237" s="106"/>
      <c r="DY237" s="106"/>
      <c r="DZ237" s="106"/>
      <c r="EA237" s="106"/>
      <c r="EB237" s="106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/>
      <c r="FB237" s="106"/>
      <c r="FC237" s="106"/>
      <c r="FD237" s="106"/>
      <c r="FE237" s="106"/>
      <c r="FF237" s="106"/>
      <c r="FG237" s="106"/>
      <c r="FH237" s="106"/>
      <c r="FI237" s="106"/>
      <c r="FJ237" s="106"/>
      <c r="FK237" s="106"/>
      <c r="FL237" s="106"/>
      <c r="FM237" s="106"/>
      <c r="FN237" s="106"/>
      <c r="FO237" s="106"/>
      <c r="FP237" s="106"/>
      <c r="FQ237" s="106"/>
      <c r="FR237" s="106"/>
      <c r="FS237" s="106"/>
      <c r="FT237" s="106"/>
      <c r="FU237" s="106"/>
      <c r="FV237" s="106"/>
      <c r="FW237" s="106"/>
      <c r="FX237" s="106"/>
      <c r="FY237" s="106"/>
      <c r="FZ237" s="106"/>
      <c r="GA237" s="106"/>
    </row>
    <row r="238" spans="19:183" s="102" customFormat="1" ht="14" x14ac:dyDescent="0.15"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  <c r="AU238" s="114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  <c r="CL238" s="106"/>
      <c r="CM238" s="106"/>
      <c r="CN238" s="106"/>
      <c r="CO238" s="106"/>
      <c r="CP238" s="106"/>
      <c r="CQ238" s="106"/>
      <c r="CR238" s="106"/>
      <c r="CS238" s="106"/>
      <c r="CT238" s="106"/>
      <c r="CU238" s="106"/>
      <c r="CV238" s="106"/>
      <c r="CW238" s="106"/>
      <c r="CX238" s="106"/>
      <c r="CY238" s="106"/>
      <c r="CZ238" s="106"/>
      <c r="DA238" s="106"/>
      <c r="DB238" s="106"/>
      <c r="DC238" s="106"/>
      <c r="DD238" s="106"/>
      <c r="DE238" s="106"/>
      <c r="DF238" s="106"/>
      <c r="DG238" s="106"/>
      <c r="DH238" s="106"/>
      <c r="DI238" s="106"/>
      <c r="DJ238" s="106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6"/>
      <c r="DV238" s="106"/>
      <c r="DW238" s="106"/>
      <c r="DX238" s="106"/>
      <c r="DY238" s="106"/>
      <c r="DZ238" s="106"/>
      <c r="EA238" s="106"/>
      <c r="EB238" s="106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06"/>
      <c r="EZ238" s="106"/>
      <c r="FA238" s="106"/>
      <c r="FB238" s="106"/>
      <c r="FC238" s="106"/>
      <c r="FD238" s="106"/>
      <c r="FE238" s="106"/>
      <c r="FF238" s="106"/>
      <c r="FG238" s="106"/>
      <c r="FH238" s="106"/>
      <c r="FI238" s="106"/>
      <c r="FJ238" s="106"/>
      <c r="FK238" s="106"/>
      <c r="FL238" s="106"/>
      <c r="FM238" s="106"/>
      <c r="FN238" s="106"/>
      <c r="FO238" s="106"/>
      <c r="FP238" s="106"/>
      <c r="FQ238" s="106"/>
      <c r="FR238" s="106"/>
      <c r="FS238" s="106"/>
      <c r="FT238" s="106"/>
      <c r="FU238" s="106"/>
      <c r="FV238" s="106"/>
      <c r="FW238" s="106"/>
      <c r="FX238" s="106"/>
      <c r="FY238" s="106"/>
      <c r="FZ238" s="106"/>
      <c r="GA238" s="106"/>
    </row>
    <row r="239" spans="19:183" s="102" customFormat="1" ht="14" x14ac:dyDescent="0.15"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  <c r="AU239" s="114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  <c r="CL239" s="106"/>
      <c r="CM239" s="106"/>
      <c r="CN239" s="106"/>
      <c r="CO239" s="106"/>
      <c r="CP239" s="106"/>
      <c r="CQ239" s="106"/>
      <c r="CR239" s="106"/>
      <c r="CS239" s="106"/>
      <c r="CT239" s="106"/>
      <c r="CU239" s="106"/>
      <c r="CV239" s="106"/>
      <c r="CW239" s="106"/>
      <c r="CX239" s="106"/>
      <c r="CY239" s="106"/>
      <c r="CZ239" s="106"/>
      <c r="DA239" s="106"/>
      <c r="DB239" s="106"/>
      <c r="DC239" s="106"/>
      <c r="DD239" s="106"/>
      <c r="DE239" s="106"/>
      <c r="DF239" s="106"/>
      <c r="DG239" s="106"/>
      <c r="DH239" s="106"/>
      <c r="DI239" s="106"/>
      <c r="DJ239" s="106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6"/>
      <c r="DV239" s="106"/>
      <c r="DW239" s="106"/>
      <c r="DX239" s="106"/>
      <c r="DY239" s="106"/>
      <c r="DZ239" s="106"/>
      <c r="EA239" s="106"/>
      <c r="EB239" s="106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06"/>
      <c r="EZ239" s="106"/>
      <c r="FA239" s="106"/>
      <c r="FB239" s="106"/>
      <c r="FC239" s="106"/>
      <c r="FD239" s="106"/>
      <c r="FE239" s="106"/>
      <c r="FF239" s="106"/>
      <c r="FG239" s="106"/>
      <c r="FH239" s="106"/>
      <c r="FI239" s="106"/>
      <c r="FJ239" s="106"/>
      <c r="FK239" s="106"/>
      <c r="FL239" s="106"/>
      <c r="FM239" s="106"/>
      <c r="FN239" s="106"/>
      <c r="FO239" s="106"/>
      <c r="FP239" s="106"/>
      <c r="FQ239" s="106"/>
      <c r="FR239" s="106"/>
      <c r="FS239" s="106"/>
      <c r="FT239" s="106"/>
      <c r="FU239" s="106"/>
      <c r="FV239" s="106"/>
      <c r="FW239" s="106"/>
      <c r="FX239" s="106"/>
      <c r="FY239" s="106"/>
      <c r="FZ239" s="106"/>
      <c r="GA239" s="106"/>
    </row>
    <row r="240" spans="19:183" s="102" customFormat="1" ht="14" x14ac:dyDescent="0.15"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  <c r="AU240" s="114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  <c r="CL240" s="106"/>
      <c r="CM240" s="106"/>
      <c r="CN240" s="106"/>
      <c r="CO240" s="106"/>
      <c r="CP240" s="106"/>
      <c r="CQ240" s="106"/>
      <c r="CR240" s="106"/>
      <c r="CS240" s="106"/>
      <c r="CT240" s="106"/>
      <c r="CU240" s="106"/>
      <c r="CV240" s="106"/>
      <c r="CW240" s="106"/>
      <c r="CX240" s="106"/>
      <c r="CY240" s="106"/>
      <c r="CZ240" s="106"/>
      <c r="DA240" s="106"/>
      <c r="DB240" s="106"/>
      <c r="DC240" s="106"/>
      <c r="DD240" s="106"/>
      <c r="DE240" s="106"/>
      <c r="DF240" s="106"/>
      <c r="DG240" s="106"/>
      <c r="DH240" s="106"/>
      <c r="DI240" s="106"/>
      <c r="DJ240" s="106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6"/>
      <c r="DV240" s="106"/>
      <c r="DW240" s="106"/>
      <c r="DX240" s="106"/>
      <c r="DY240" s="106"/>
      <c r="DZ240" s="106"/>
      <c r="EA240" s="106"/>
      <c r="EB240" s="106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06"/>
      <c r="EZ240" s="106"/>
      <c r="FA240" s="106"/>
      <c r="FB240" s="106"/>
      <c r="FC240" s="106"/>
      <c r="FD240" s="106"/>
      <c r="FE240" s="106"/>
      <c r="FF240" s="106"/>
      <c r="FG240" s="106"/>
      <c r="FH240" s="106"/>
      <c r="FI240" s="106"/>
      <c r="FJ240" s="106"/>
      <c r="FK240" s="106"/>
      <c r="FL240" s="106"/>
      <c r="FM240" s="106"/>
      <c r="FN240" s="106"/>
      <c r="FO240" s="106"/>
      <c r="FP240" s="106"/>
      <c r="FQ240" s="106"/>
      <c r="FR240" s="106"/>
      <c r="FS240" s="106"/>
      <c r="FT240" s="106"/>
      <c r="FU240" s="106"/>
      <c r="FV240" s="106"/>
      <c r="FW240" s="106"/>
      <c r="FX240" s="106"/>
      <c r="FY240" s="106"/>
      <c r="FZ240" s="106"/>
      <c r="GA240" s="106"/>
    </row>
    <row r="241" spans="19:183" s="102" customFormat="1" ht="14" x14ac:dyDescent="0.15"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  <c r="AU241" s="114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6"/>
      <c r="CN241" s="106"/>
      <c r="CO241" s="106"/>
      <c r="CP241" s="106"/>
      <c r="CQ241" s="106"/>
      <c r="CR241" s="106"/>
      <c r="CS241" s="106"/>
      <c r="CT241" s="106"/>
      <c r="CU241" s="106"/>
      <c r="CV241" s="106"/>
      <c r="CW241" s="106"/>
      <c r="CX241" s="106"/>
      <c r="CY241" s="106"/>
      <c r="CZ241" s="106"/>
      <c r="DA241" s="106"/>
      <c r="DB241" s="106"/>
      <c r="DC241" s="106"/>
      <c r="DD241" s="106"/>
      <c r="DE241" s="106"/>
      <c r="DF241" s="106"/>
      <c r="DG241" s="106"/>
      <c r="DH241" s="106"/>
      <c r="DI241" s="106"/>
      <c r="DJ241" s="106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6"/>
      <c r="DV241" s="106"/>
      <c r="DW241" s="106"/>
      <c r="DX241" s="106"/>
      <c r="DY241" s="106"/>
      <c r="DZ241" s="106"/>
      <c r="EA241" s="106"/>
      <c r="EB241" s="106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06"/>
      <c r="EZ241" s="106"/>
      <c r="FA241" s="106"/>
      <c r="FB241" s="106"/>
      <c r="FC241" s="106"/>
      <c r="FD241" s="106"/>
      <c r="FE241" s="106"/>
      <c r="FF241" s="106"/>
      <c r="FG241" s="106"/>
      <c r="FH241" s="106"/>
      <c r="FI241" s="106"/>
      <c r="FJ241" s="106"/>
      <c r="FK241" s="106"/>
      <c r="FL241" s="106"/>
      <c r="FM241" s="106"/>
      <c r="FN241" s="106"/>
      <c r="FO241" s="106"/>
      <c r="FP241" s="106"/>
      <c r="FQ241" s="106"/>
      <c r="FR241" s="106"/>
      <c r="FS241" s="106"/>
      <c r="FT241" s="106"/>
      <c r="FU241" s="106"/>
      <c r="FV241" s="106"/>
      <c r="FW241" s="106"/>
      <c r="FX241" s="106"/>
      <c r="FY241" s="106"/>
      <c r="FZ241" s="106"/>
      <c r="GA241" s="106"/>
    </row>
    <row r="242" spans="19:183" s="102" customFormat="1" ht="14" x14ac:dyDescent="0.15"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  <c r="AU242" s="114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  <c r="CL242" s="106"/>
      <c r="CM242" s="106"/>
      <c r="CN242" s="106"/>
      <c r="CO242" s="106"/>
      <c r="CP242" s="106"/>
      <c r="CQ242" s="106"/>
      <c r="CR242" s="106"/>
      <c r="CS242" s="106"/>
      <c r="CT242" s="106"/>
      <c r="CU242" s="106"/>
      <c r="CV242" s="106"/>
      <c r="CW242" s="106"/>
      <c r="CX242" s="106"/>
      <c r="CY242" s="106"/>
      <c r="CZ242" s="106"/>
      <c r="DA242" s="106"/>
      <c r="DB242" s="106"/>
      <c r="DC242" s="106"/>
      <c r="DD242" s="106"/>
      <c r="DE242" s="106"/>
      <c r="DF242" s="106"/>
      <c r="DG242" s="106"/>
      <c r="DH242" s="106"/>
      <c r="DI242" s="106"/>
      <c r="DJ242" s="106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6"/>
      <c r="DV242" s="106"/>
      <c r="DW242" s="106"/>
      <c r="DX242" s="106"/>
      <c r="DY242" s="106"/>
      <c r="DZ242" s="106"/>
      <c r="EA242" s="106"/>
      <c r="EB242" s="106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06"/>
      <c r="EZ242" s="106"/>
      <c r="FA242" s="106"/>
      <c r="FB242" s="106"/>
      <c r="FC242" s="106"/>
      <c r="FD242" s="106"/>
      <c r="FE242" s="106"/>
      <c r="FF242" s="106"/>
      <c r="FG242" s="106"/>
      <c r="FH242" s="106"/>
      <c r="FI242" s="106"/>
      <c r="FJ242" s="106"/>
      <c r="FK242" s="106"/>
      <c r="FL242" s="106"/>
      <c r="FM242" s="106"/>
      <c r="FN242" s="106"/>
      <c r="FO242" s="106"/>
      <c r="FP242" s="106"/>
      <c r="FQ242" s="106"/>
      <c r="FR242" s="106"/>
      <c r="FS242" s="106"/>
      <c r="FT242" s="106"/>
      <c r="FU242" s="106"/>
      <c r="FV242" s="106"/>
      <c r="FW242" s="106"/>
      <c r="FX242" s="106"/>
      <c r="FY242" s="106"/>
      <c r="FZ242" s="106"/>
      <c r="GA242" s="106"/>
    </row>
    <row r="243" spans="19:183" s="102" customFormat="1" ht="14" x14ac:dyDescent="0.15"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  <c r="AU243" s="114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  <c r="CL243" s="106"/>
      <c r="CM243" s="106"/>
      <c r="CN243" s="106"/>
      <c r="CO243" s="106"/>
      <c r="CP243" s="106"/>
      <c r="CQ243" s="106"/>
      <c r="CR243" s="106"/>
      <c r="CS243" s="106"/>
      <c r="CT243" s="106"/>
      <c r="CU243" s="106"/>
      <c r="CV243" s="106"/>
      <c r="CW243" s="106"/>
      <c r="CX243" s="106"/>
      <c r="CY243" s="106"/>
      <c r="CZ243" s="106"/>
      <c r="DA243" s="106"/>
      <c r="DB243" s="106"/>
      <c r="DC243" s="106"/>
      <c r="DD243" s="106"/>
      <c r="DE243" s="106"/>
      <c r="DF243" s="106"/>
      <c r="DG243" s="106"/>
      <c r="DH243" s="106"/>
      <c r="DI243" s="106"/>
      <c r="DJ243" s="106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6"/>
      <c r="DV243" s="106"/>
      <c r="DW243" s="106"/>
      <c r="DX243" s="106"/>
      <c r="DY243" s="106"/>
      <c r="DZ243" s="106"/>
      <c r="EA243" s="106"/>
      <c r="EB243" s="106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06"/>
      <c r="EZ243" s="106"/>
      <c r="FA243" s="106"/>
      <c r="FB243" s="106"/>
      <c r="FC243" s="106"/>
      <c r="FD243" s="106"/>
      <c r="FE243" s="106"/>
      <c r="FF243" s="106"/>
      <c r="FG243" s="106"/>
      <c r="FH243" s="106"/>
      <c r="FI243" s="106"/>
      <c r="FJ243" s="106"/>
      <c r="FK243" s="106"/>
      <c r="FL243" s="106"/>
      <c r="FM243" s="106"/>
      <c r="FN243" s="106"/>
      <c r="FO243" s="106"/>
      <c r="FP243" s="106"/>
      <c r="FQ243" s="106"/>
      <c r="FR243" s="106"/>
      <c r="FS243" s="106"/>
      <c r="FT243" s="106"/>
      <c r="FU243" s="106"/>
      <c r="FV243" s="106"/>
      <c r="FW243" s="106"/>
      <c r="FX243" s="106"/>
      <c r="FY243" s="106"/>
      <c r="FZ243" s="106"/>
      <c r="GA243" s="106"/>
    </row>
    <row r="244" spans="19:183" s="102" customFormat="1" ht="14" x14ac:dyDescent="0.15"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  <c r="AU244" s="114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  <c r="CL244" s="106"/>
      <c r="CM244" s="106"/>
      <c r="CN244" s="106"/>
      <c r="CO244" s="106"/>
      <c r="CP244" s="106"/>
      <c r="CQ244" s="106"/>
      <c r="CR244" s="106"/>
      <c r="CS244" s="106"/>
      <c r="CT244" s="106"/>
      <c r="CU244" s="106"/>
      <c r="CV244" s="106"/>
      <c r="CW244" s="106"/>
      <c r="CX244" s="106"/>
      <c r="CY244" s="106"/>
      <c r="CZ244" s="106"/>
      <c r="DA244" s="106"/>
      <c r="DB244" s="106"/>
      <c r="DC244" s="106"/>
      <c r="DD244" s="106"/>
      <c r="DE244" s="106"/>
      <c r="DF244" s="106"/>
      <c r="DG244" s="106"/>
      <c r="DH244" s="106"/>
      <c r="DI244" s="106"/>
      <c r="DJ244" s="106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6"/>
      <c r="DV244" s="106"/>
      <c r="DW244" s="106"/>
      <c r="DX244" s="106"/>
      <c r="DY244" s="106"/>
      <c r="DZ244" s="106"/>
      <c r="EA244" s="106"/>
      <c r="EB244" s="106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06"/>
      <c r="EZ244" s="106"/>
      <c r="FA244" s="106"/>
      <c r="FB244" s="106"/>
      <c r="FC244" s="106"/>
      <c r="FD244" s="106"/>
      <c r="FE244" s="106"/>
      <c r="FF244" s="106"/>
      <c r="FG244" s="106"/>
      <c r="FH244" s="106"/>
      <c r="FI244" s="106"/>
      <c r="FJ244" s="106"/>
      <c r="FK244" s="106"/>
      <c r="FL244" s="106"/>
      <c r="FM244" s="106"/>
      <c r="FN244" s="106"/>
      <c r="FO244" s="106"/>
      <c r="FP244" s="106"/>
      <c r="FQ244" s="106"/>
      <c r="FR244" s="106"/>
      <c r="FS244" s="106"/>
      <c r="FT244" s="106"/>
      <c r="FU244" s="106"/>
      <c r="FV244" s="106"/>
      <c r="FW244" s="106"/>
      <c r="FX244" s="106"/>
      <c r="FY244" s="106"/>
      <c r="FZ244" s="106"/>
      <c r="GA244" s="106"/>
    </row>
    <row r="245" spans="19:183" s="102" customFormat="1" ht="14" x14ac:dyDescent="0.15"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  <c r="AU245" s="114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  <c r="CL245" s="106"/>
      <c r="CM245" s="106"/>
      <c r="CN245" s="106"/>
      <c r="CO245" s="106"/>
      <c r="CP245" s="106"/>
      <c r="CQ245" s="106"/>
      <c r="CR245" s="106"/>
      <c r="CS245" s="106"/>
      <c r="CT245" s="106"/>
      <c r="CU245" s="106"/>
      <c r="CV245" s="106"/>
      <c r="CW245" s="106"/>
      <c r="CX245" s="106"/>
      <c r="CY245" s="106"/>
      <c r="CZ245" s="106"/>
      <c r="DA245" s="106"/>
      <c r="DB245" s="106"/>
      <c r="DC245" s="106"/>
      <c r="DD245" s="106"/>
      <c r="DE245" s="106"/>
      <c r="DF245" s="106"/>
      <c r="DG245" s="106"/>
      <c r="DH245" s="106"/>
      <c r="DI245" s="106"/>
      <c r="DJ245" s="106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6"/>
      <c r="DV245" s="106"/>
      <c r="DW245" s="106"/>
      <c r="DX245" s="106"/>
      <c r="DY245" s="106"/>
      <c r="DZ245" s="106"/>
      <c r="EA245" s="106"/>
      <c r="EB245" s="106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06"/>
      <c r="EZ245" s="106"/>
      <c r="FA245" s="106"/>
      <c r="FB245" s="106"/>
      <c r="FC245" s="106"/>
      <c r="FD245" s="106"/>
      <c r="FE245" s="106"/>
      <c r="FF245" s="106"/>
      <c r="FG245" s="106"/>
      <c r="FH245" s="106"/>
      <c r="FI245" s="106"/>
      <c r="FJ245" s="106"/>
      <c r="FK245" s="106"/>
      <c r="FL245" s="106"/>
      <c r="FM245" s="106"/>
      <c r="FN245" s="106"/>
      <c r="FO245" s="106"/>
      <c r="FP245" s="106"/>
      <c r="FQ245" s="106"/>
      <c r="FR245" s="106"/>
      <c r="FS245" s="106"/>
      <c r="FT245" s="106"/>
      <c r="FU245" s="106"/>
      <c r="FV245" s="106"/>
      <c r="FW245" s="106"/>
      <c r="FX245" s="106"/>
      <c r="FY245" s="106"/>
      <c r="FZ245" s="106"/>
      <c r="GA245" s="106"/>
    </row>
    <row r="246" spans="19:183" s="102" customFormat="1" ht="14" x14ac:dyDescent="0.15"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  <c r="AU246" s="114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06"/>
      <c r="EZ246" s="106"/>
      <c r="FA246" s="106"/>
      <c r="FB246" s="106"/>
      <c r="FC246" s="106"/>
      <c r="FD246" s="106"/>
      <c r="FE246" s="106"/>
      <c r="FF246" s="106"/>
      <c r="FG246" s="106"/>
      <c r="FH246" s="106"/>
      <c r="FI246" s="106"/>
      <c r="FJ246" s="106"/>
      <c r="FK246" s="106"/>
      <c r="FL246" s="106"/>
      <c r="FM246" s="106"/>
      <c r="FN246" s="106"/>
      <c r="FO246" s="106"/>
      <c r="FP246" s="106"/>
      <c r="FQ246" s="106"/>
      <c r="FR246" s="106"/>
      <c r="FS246" s="106"/>
      <c r="FT246" s="106"/>
      <c r="FU246" s="106"/>
      <c r="FV246" s="106"/>
      <c r="FW246" s="106"/>
      <c r="FX246" s="106"/>
      <c r="FY246" s="106"/>
      <c r="FZ246" s="106"/>
      <c r="GA246" s="106"/>
    </row>
    <row r="247" spans="19:183" s="102" customFormat="1" ht="14" x14ac:dyDescent="0.15"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  <c r="AU247" s="114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06"/>
      <c r="DA247" s="106"/>
      <c r="DB247" s="106"/>
      <c r="DC247" s="106"/>
      <c r="DD247" s="106"/>
      <c r="DE247" s="106"/>
      <c r="DF247" s="106"/>
      <c r="DG247" s="106"/>
      <c r="DH247" s="106"/>
      <c r="DI247" s="106"/>
      <c r="DJ247" s="106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6"/>
      <c r="DV247" s="106"/>
      <c r="DW247" s="106"/>
      <c r="DX247" s="106"/>
      <c r="DY247" s="106"/>
      <c r="DZ247" s="106"/>
      <c r="EA247" s="106"/>
      <c r="EB247" s="106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06"/>
      <c r="EZ247" s="106"/>
      <c r="FA247" s="106"/>
      <c r="FB247" s="106"/>
      <c r="FC247" s="106"/>
      <c r="FD247" s="106"/>
      <c r="FE247" s="106"/>
      <c r="FF247" s="106"/>
      <c r="FG247" s="106"/>
      <c r="FH247" s="106"/>
      <c r="FI247" s="106"/>
      <c r="FJ247" s="106"/>
      <c r="FK247" s="106"/>
      <c r="FL247" s="106"/>
      <c r="FM247" s="106"/>
      <c r="FN247" s="106"/>
      <c r="FO247" s="106"/>
      <c r="FP247" s="106"/>
      <c r="FQ247" s="106"/>
      <c r="FR247" s="106"/>
      <c r="FS247" s="106"/>
      <c r="FT247" s="106"/>
      <c r="FU247" s="106"/>
      <c r="FV247" s="106"/>
      <c r="FW247" s="106"/>
      <c r="FX247" s="106"/>
      <c r="FY247" s="106"/>
      <c r="FZ247" s="106"/>
      <c r="GA247" s="106"/>
    </row>
    <row r="248" spans="19:183" s="102" customFormat="1" ht="14" x14ac:dyDescent="0.15"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  <c r="AU248" s="114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06"/>
      <c r="EZ248" s="106"/>
      <c r="FA248" s="106"/>
      <c r="FB248" s="106"/>
      <c r="FC248" s="106"/>
      <c r="FD248" s="106"/>
      <c r="FE248" s="106"/>
      <c r="FF248" s="106"/>
      <c r="FG248" s="106"/>
      <c r="FH248" s="106"/>
      <c r="FI248" s="106"/>
      <c r="FJ248" s="106"/>
      <c r="FK248" s="106"/>
      <c r="FL248" s="106"/>
      <c r="FM248" s="106"/>
      <c r="FN248" s="106"/>
      <c r="FO248" s="106"/>
      <c r="FP248" s="106"/>
      <c r="FQ248" s="106"/>
      <c r="FR248" s="106"/>
      <c r="FS248" s="106"/>
      <c r="FT248" s="106"/>
      <c r="FU248" s="106"/>
      <c r="FV248" s="106"/>
      <c r="FW248" s="106"/>
      <c r="FX248" s="106"/>
      <c r="FY248" s="106"/>
      <c r="FZ248" s="106"/>
      <c r="GA248" s="106"/>
    </row>
    <row r="249" spans="19:183" s="102" customFormat="1" ht="14" x14ac:dyDescent="0.15"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  <c r="AU249" s="114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  <c r="CL249" s="106"/>
      <c r="CM249" s="106"/>
      <c r="CN249" s="106"/>
      <c r="CO249" s="106"/>
      <c r="CP249" s="106"/>
      <c r="CQ249" s="106"/>
      <c r="CR249" s="106"/>
      <c r="CS249" s="106"/>
      <c r="CT249" s="106"/>
      <c r="CU249" s="106"/>
      <c r="CV249" s="106"/>
      <c r="CW249" s="106"/>
      <c r="CX249" s="106"/>
      <c r="CY249" s="106"/>
      <c r="CZ249" s="106"/>
      <c r="DA249" s="106"/>
      <c r="DB249" s="106"/>
      <c r="DC249" s="106"/>
      <c r="DD249" s="106"/>
      <c r="DE249" s="106"/>
      <c r="DF249" s="106"/>
      <c r="DG249" s="106"/>
      <c r="DH249" s="106"/>
      <c r="DI249" s="106"/>
      <c r="DJ249" s="106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6"/>
      <c r="DV249" s="106"/>
      <c r="DW249" s="106"/>
      <c r="DX249" s="106"/>
      <c r="DY249" s="106"/>
      <c r="DZ249" s="106"/>
      <c r="EA249" s="106"/>
      <c r="EB249" s="106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06"/>
      <c r="EZ249" s="106"/>
      <c r="FA249" s="106"/>
      <c r="FB249" s="106"/>
      <c r="FC249" s="106"/>
      <c r="FD249" s="106"/>
      <c r="FE249" s="106"/>
      <c r="FF249" s="106"/>
      <c r="FG249" s="106"/>
      <c r="FH249" s="106"/>
      <c r="FI249" s="106"/>
      <c r="FJ249" s="106"/>
      <c r="FK249" s="106"/>
      <c r="FL249" s="106"/>
      <c r="FM249" s="106"/>
      <c r="FN249" s="106"/>
      <c r="FO249" s="106"/>
      <c r="FP249" s="106"/>
      <c r="FQ249" s="106"/>
      <c r="FR249" s="106"/>
      <c r="FS249" s="106"/>
      <c r="FT249" s="106"/>
      <c r="FU249" s="106"/>
      <c r="FV249" s="106"/>
      <c r="FW249" s="106"/>
      <c r="FX249" s="106"/>
      <c r="FY249" s="106"/>
      <c r="FZ249" s="106"/>
      <c r="GA249" s="106"/>
    </row>
    <row r="250" spans="19:183" s="102" customFormat="1" ht="14" x14ac:dyDescent="0.15"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  <c r="AU250" s="114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  <c r="CL250" s="106"/>
      <c r="CM250" s="106"/>
      <c r="CN250" s="106"/>
      <c r="CO250" s="106"/>
      <c r="CP250" s="106"/>
      <c r="CQ250" s="106"/>
      <c r="CR250" s="106"/>
      <c r="CS250" s="106"/>
      <c r="CT250" s="106"/>
      <c r="CU250" s="106"/>
      <c r="CV250" s="106"/>
      <c r="CW250" s="106"/>
      <c r="CX250" s="106"/>
      <c r="CY250" s="106"/>
      <c r="CZ250" s="106"/>
      <c r="DA250" s="106"/>
      <c r="DB250" s="106"/>
      <c r="DC250" s="106"/>
      <c r="DD250" s="106"/>
      <c r="DE250" s="106"/>
      <c r="DF250" s="106"/>
      <c r="DG250" s="106"/>
      <c r="DH250" s="106"/>
      <c r="DI250" s="106"/>
      <c r="DJ250" s="106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6"/>
      <c r="DV250" s="106"/>
      <c r="DW250" s="106"/>
      <c r="DX250" s="106"/>
      <c r="DY250" s="106"/>
      <c r="DZ250" s="106"/>
      <c r="EA250" s="106"/>
      <c r="EB250" s="106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06"/>
      <c r="EZ250" s="106"/>
      <c r="FA250" s="106"/>
      <c r="FB250" s="106"/>
      <c r="FC250" s="106"/>
      <c r="FD250" s="106"/>
      <c r="FE250" s="106"/>
      <c r="FF250" s="106"/>
      <c r="FG250" s="106"/>
      <c r="FH250" s="106"/>
      <c r="FI250" s="106"/>
      <c r="FJ250" s="106"/>
      <c r="FK250" s="106"/>
      <c r="FL250" s="106"/>
      <c r="FM250" s="106"/>
      <c r="FN250" s="106"/>
      <c r="FO250" s="106"/>
      <c r="FP250" s="106"/>
      <c r="FQ250" s="106"/>
      <c r="FR250" s="106"/>
      <c r="FS250" s="106"/>
      <c r="FT250" s="106"/>
      <c r="FU250" s="106"/>
      <c r="FV250" s="106"/>
      <c r="FW250" s="106"/>
      <c r="FX250" s="106"/>
      <c r="FY250" s="106"/>
      <c r="FZ250" s="106"/>
      <c r="GA250" s="106"/>
    </row>
    <row r="251" spans="19:183" s="102" customFormat="1" ht="14" x14ac:dyDescent="0.15"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  <c r="AU251" s="114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06"/>
      <c r="DA251" s="106"/>
      <c r="DB251" s="106"/>
      <c r="DC251" s="106"/>
      <c r="DD251" s="106"/>
      <c r="DE251" s="106"/>
      <c r="DF251" s="106"/>
      <c r="DG251" s="106"/>
      <c r="DH251" s="106"/>
      <c r="DI251" s="106"/>
      <c r="DJ251" s="106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6"/>
      <c r="DV251" s="106"/>
      <c r="DW251" s="106"/>
      <c r="DX251" s="106"/>
      <c r="DY251" s="106"/>
      <c r="DZ251" s="106"/>
      <c r="EA251" s="106"/>
      <c r="EB251" s="106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06"/>
      <c r="EZ251" s="106"/>
      <c r="FA251" s="106"/>
      <c r="FB251" s="106"/>
      <c r="FC251" s="106"/>
      <c r="FD251" s="106"/>
      <c r="FE251" s="106"/>
      <c r="FF251" s="106"/>
      <c r="FG251" s="106"/>
      <c r="FH251" s="106"/>
      <c r="FI251" s="106"/>
      <c r="FJ251" s="106"/>
      <c r="FK251" s="106"/>
      <c r="FL251" s="106"/>
      <c r="FM251" s="106"/>
      <c r="FN251" s="106"/>
      <c r="FO251" s="106"/>
      <c r="FP251" s="106"/>
      <c r="FQ251" s="106"/>
      <c r="FR251" s="106"/>
      <c r="FS251" s="106"/>
      <c r="FT251" s="106"/>
      <c r="FU251" s="106"/>
      <c r="FV251" s="106"/>
      <c r="FW251" s="106"/>
      <c r="FX251" s="106"/>
      <c r="FY251" s="106"/>
      <c r="FZ251" s="106"/>
      <c r="GA251" s="106"/>
    </row>
    <row r="252" spans="19:183" s="102" customFormat="1" ht="14" x14ac:dyDescent="0.15"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  <c r="AU252" s="114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6"/>
      <c r="CO252" s="106"/>
      <c r="CP252" s="106"/>
      <c r="CQ252" s="106"/>
      <c r="CR252" s="106"/>
      <c r="CS252" s="106"/>
      <c r="CT252" s="106"/>
      <c r="CU252" s="106"/>
      <c r="CV252" s="106"/>
      <c r="CW252" s="106"/>
      <c r="CX252" s="106"/>
      <c r="CY252" s="106"/>
      <c r="CZ252" s="106"/>
      <c r="DA252" s="106"/>
      <c r="DB252" s="106"/>
      <c r="DC252" s="106"/>
      <c r="DD252" s="106"/>
      <c r="DE252" s="106"/>
      <c r="DF252" s="106"/>
      <c r="DG252" s="106"/>
      <c r="DH252" s="106"/>
      <c r="DI252" s="106"/>
      <c r="DJ252" s="106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6"/>
      <c r="DV252" s="106"/>
      <c r="DW252" s="106"/>
      <c r="DX252" s="106"/>
      <c r="DY252" s="106"/>
      <c r="DZ252" s="106"/>
      <c r="EA252" s="106"/>
      <c r="EB252" s="106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06"/>
      <c r="EZ252" s="106"/>
      <c r="FA252" s="106"/>
      <c r="FB252" s="106"/>
      <c r="FC252" s="106"/>
      <c r="FD252" s="106"/>
      <c r="FE252" s="106"/>
      <c r="FF252" s="106"/>
      <c r="FG252" s="106"/>
      <c r="FH252" s="106"/>
      <c r="FI252" s="106"/>
      <c r="FJ252" s="106"/>
      <c r="FK252" s="106"/>
      <c r="FL252" s="106"/>
      <c r="FM252" s="106"/>
      <c r="FN252" s="106"/>
      <c r="FO252" s="106"/>
      <c r="FP252" s="106"/>
      <c r="FQ252" s="106"/>
      <c r="FR252" s="106"/>
      <c r="FS252" s="106"/>
      <c r="FT252" s="106"/>
      <c r="FU252" s="106"/>
      <c r="FV252" s="106"/>
      <c r="FW252" s="106"/>
      <c r="FX252" s="106"/>
      <c r="FY252" s="106"/>
      <c r="FZ252" s="106"/>
      <c r="GA252" s="106"/>
    </row>
    <row r="253" spans="19:183" s="102" customFormat="1" ht="14" x14ac:dyDescent="0.15"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  <c r="AU253" s="114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  <c r="CL253" s="106"/>
      <c r="CM253" s="106"/>
      <c r="CN253" s="106"/>
      <c r="CO253" s="106"/>
      <c r="CP253" s="106"/>
      <c r="CQ253" s="106"/>
      <c r="CR253" s="106"/>
      <c r="CS253" s="106"/>
      <c r="CT253" s="106"/>
      <c r="CU253" s="106"/>
      <c r="CV253" s="106"/>
      <c r="CW253" s="106"/>
      <c r="CX253" s="106"/>
      <c r="CY253" s="106"/>
      <c r="CZ253" s="106"/>
      <c r="DA253" s="106"/>
      <c r="DB253" s="106"/>
      <c r="DC253" s="106"/>
      <c r="DD253" s="106"/>
      <c r="DE253" s="106"/>
      <c r="DF253" s="106"/>
      <c r="DG253" s="106"/>
      <c r="DH253" s="106"/>
      <c r="DI253" s="106"/>
      <c r="DJ253" s="106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6"/>
      <c r="DV253" s="106"/>
      <c r="DW253" s="106"/>
      <c r="DX253" s="106"/>
      <c r="DY253" s="106"/>
      <c r="DZ253" s="106"/>
      <c r="EA253" s="106"/>
      <c r="EB253" s="106"/>
      <c r="EC253" s="106"/>
      <c r="ED253" s="106"/>
      <c r="EE253" s="106"/>
      <c r="EF253" s="106"/>
      <c r="EG253" s="106"/>
      <c r="EH253" s="106"/>
      <c r="EI253" s="106"/>
      <c r="EJ253" s="106"/>
      <c r="EK253" s="106"/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06"/>
      <c r="EZ253" s="106"/>
      <c r="FA253" s="106"/>
      <c r="FB253" s="106"/>
      <c r="FC253" s="106"/>
      <c r="FD253" s="106"/>
      <c r="FE253" s="106"/>
      <c r="FF253" s="106"/>
      <c r="FG253" s="106"/>
      <c r="FH253" s="106"/>
      <c r="FI253" s="106"/>
      <c r="FJ253" s="106"/>
      <c r="FK253" s="106"/>
      <c r="FL253" s="106"/>
      <c r="FM253" s="106"/>
      <c r="FN253" s="106"/>
      <c r="FO253" s="106"/>
      <c r="FP253" s="106"/>
      <c r="FQ253" s="106"/>
      <c r="FR253" s="106"/>
      <c r="FS253" s="106"/>
      <c r="FT253" s="106"/>
      <c r="FU253" s="106"/>
      <c r="FV253" s="106"/>
      <c r="FW253" s="106"/>
      <c r="FX253" s="106"/>
      <c r="FY253" s="106"/>
      <c r="FZ253" s="106"/>
      <c r="GA253" s="106"/>
    </row>
    <row r="254" spans="19:183" s="102" customFormat="1" ht="14" x14ac:dyDescent="0.15"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  <c r="AU254" s="114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06"/>
      <c r="CN254" s="106"/>
      <c r="CO254" s="106"/>
      <c r="CP254" s="106"/>
      <c r="CQ254" s="106"/>
      <c r="CR254" s="106"/>
      <c r="CS254" s="106"/>
      <c r="CT254" s="106"/>
      <c r="CU254" s="106"/>
      <c r="CV254" s="106"/>
      <c r="CW254" s="106"/>
      <c r="CX254" s="106"/>
      <c r="CY254" s="106"/>
      <c r="CZ254" s="106"/>
      <c r="DA254" s="106"/>
      <c r="DB254" s="106"/>
      <c r="DC254" s="106"/>
      <c r="DD254" s="106"/>
      <c r="DE254" s="106"/>
      <c r="DF254" s="106"/>
      <c r="DG254" s="106"/>
      <c r="DH254" s="106"/>
      <c r="DI254" s="106"/>
      <c r="DJ254" s="106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6"/>
      <c r="DV254" s="106"/>
      <c r="DW254" s="106"/>
      <c r="DX254" s="106"/>
      <c r="DY254" s="106"/>
      <c r="DZ254" s="106"/>
      <c r="EA254" s="106"/>
      <c r="EB254" s="106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06"/>
      <c r="EZ254" s="106"/>
      <c r="FA254" s="106"/>
      <c r="FB254" s="106"/>
      <c r="FC254" s="106"/>
      <c r="FD254" s="106"/>
      <c r="FE254" s="106"/>
      <c r="FF254" s="106"/>
      <c r="FG254" s="106"/>
      <c r="FH254" s="106"/>
      <c r="FI254" s="106"/>
      <c r="FJ254" s="106"/>
      <c r="FK254" s="106"/>
      <c r="FL254" s="106"/>
      <c r="FM254" s="106"/>
      <c r="FN254" s="106"/>
      <c r="FO254" s="106"/>
      <c r="FP254" s="106"/>
      <c r="FQ254" s="106"/>
      <c r="FR254" s="106"/>
      <c r="FS254" s="106"/>
      <c r="FT254" s="106"/>
      <c r="FU254" s="106"/>
      <c r="FV254" s="106"/>
      <c r="FW254" s="106"/>
      <c r="FX254" s="106"/>
      <c r="FY254" s="106"/>
      <c r="FZ254" s="106"/>
      <c r="GA254" s="106"/>
    </row>
    <row r="255" spans="19:183" s="102" customFormat="1" ht="14" x14ac:dyDescent="0.15"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  <c r="AU255" s="114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06"/>
      <c r="CN255" s="106"/>
      <c r="CO255" s="106"/>
      <c r="CP255" s="106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6"/>
      <c r="DV255" s="106"/>
      <c r="DW255" s="106"/>
      <c r="DX255" s="106"/>
      <c r="DY255" s="106"/>
      <c r="DZ255" s="106"/>
      <c r="EA255" s="106"/>
      <c r="EB255" s="106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06"/>
      <c r="EZ255" s="106"/>
      <c r="FA255" s="106"/>
      <c r="FB255" s="106"/>
      <c r="FC255" s="106"/>
      <c r="FD255" s="106"/>
      <c r="FE255" s="106"/>
      <c r="FF255" s="106"/>
      <c r="FG255" s="106"/>
      <c r="FH255" s="106"/>
      <c r="FI255" s="106"/>
      <c r="FJ255" s="106"/>
      <c r="FK255" s="106"/>
      <c r="FL255" s="106"/>
      <c r="FM255" s="106"/>
      <c r="FN255" s="106"/>
      <c r="FO255" s="106"/>
      <c r="FP255" s="106"/>
      <c r="FQ255" s="106"/>
      <c r="FR255" s="106"/>
      <c r="FS255" s="106"/>
      <c r="FT255" s="106"/>
      <c r="FU255" s="106"/>
      <c r="FV255" s="106"/>
      <c r="FW255" s="106"/>
      <c r="FX255" s="106"/>
      <c r="FY255" s="106"/>
      <c r="FZ255" s="106"/>
      <c r="GA255" s="106"/>
    </row>
    <row r="256" spans="19:183" s="102" customFormat="1" ht="14" x14ac:dyDescent="0.15"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  <c r="AU256" s="114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06"/>
      <c r="DA256" s="106"/>
      <c r="DB256" s="106"/>
      <c r="DC256" s="106"/>
      <c r="DD256" s="106"/>
      <c r="DE256" s="106"/>
      <c r="DF256" s="106"/>
      <c r="DG256" s="106"/>
      <c r="DH256" s="106"/>
      <c r="DI256" s="106"/>
      <c r="DJ256" s="106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6"/>
      <c r="DV256" s="106"/>
      <c r="DW256" s="106"/>
      <c r="DX256" s="106"/>
      <c r="DY256" s="106"/>
      <c r="DZ256" s="106"/>
      <c r="EA256" s="106"/>
      <c r="EB256" s="106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06"/>
      <c r="EZ256" s="106"/>
      <c r="FA256" s="106"/>
      <c r="FB256" s="106"/>
      <c r="FC256" s="106"/>
      <c r="FD256" s="106"/>
      <c r="FE256" s="106"/>
      <c r="FF256" s="106"/>
      <c r="FG256" s="106"/>
      <c r="FH256" s="106"/>
      <c r="FI256" s="106"/>
      <c r="FJ256" s="106"/>
      <c r="FK256" s="106"/>
      <c r="FL256" s="106"/>
      <c r="FM256" s="106"/>
      <c r="FN256" s="106"/>
      <c r="FO256" s="106"/>
      <c r="FP256" s="106"/>
      <c r="FQ256" s="106"/>
      <c r="FR256" s="106"/>
      <c r="FS256" s="106"/>
      <c r="FT256" s="106"/>
      <c r="FU256" s="106"/>
      <c r="FV256" s="106"/>
      <c r="FW256" s="106"/>
      <c r="FX256" s="106"/>
      <c r="FY256" s="106"/>
      <c r="FZ256" s="106"/>
      <c r="GA256" s="106"/>
    </row>
    <row r="257" spans="19:183" s="102" customFormat="1" ht="14" x14ac:dyDescent="0.15"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  <c r="AU257" s="114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  <c r="CL257" s="106"/>
      <c r="CM257" s="106"/>
      <c r="CN257" s="106"/>
      <c r="CO257" s="106"/>
      <c r="CP257" s="106"/>
      <c r="CQ257" s="106"/>
      <c r="CR257" s="106"/>
      <c r="CS257" s="106"/>
      <c r="CT257" s="106"/>
      <c r="CU257" s="106"/>
      <c r="CV257" s="106"/>
      <c r="CW257" s="106"/>
      <c r="CX257" s="106"/>
      <c r="CY257" s="106"/>
      <c r="CZ257" s="106"/>
      <c r="DA257" s="106"/>
      <c r="DB257" s="106"/>
      <c r="DC257" s="106"/>
      <c r="DD257" s="106"/>
      <c r="DE257" s="106"/>
      <c r="DF257" s="106"/>
      <c r="DG257" s="106"/>
      <c r="DH257" s="106"/>
      <c r="DI257" s="106"/>
      <c r="DJ257" s="106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6"/>
      <c r="DV257" s="106"/>
      <c r="DW257" s="106"/>
      <c r="DX257" s="106"/>
      <c r="DY257" s="106"/>
      <c r="DZ257" s="106"/>
      <c r="EA257" s="106"/>
      <c r="EB257" s="106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06"/>
      <c r="EZ257" s="106"/>
      <c r="FA257" s="106"/>
      <c r="FB257" s="106"/>
      <c r="FC257" s="106"/>
      <c r="FD257" s="106"/>
      <c r="FE257" s="106"/>
      <c r="FF257" s="106"/>
      <c r="FG257" s="106"/>
      <c r="FH257" s="106"/>
      <c r="FI257" s="106"/>
      <c r="FJ257" s="106"/>
      <c r="FK257" s="106"/>
      <c r="FL257" s="106"/>
      <c r="FM257" s="106"/>
      <c r="FN257" s="106"/>
      <c r="FO257" s="106"/>
      <c r="FP257" s="106"/>
      <c r="FQ257" s="106"/>
      <c r="FR257" s="106"/>
      <c r="FS257" s="106"/>
      <c r="FT257" s="106"/>
      <c r="FU257" s="106"/>
      <c r="FV257" s="106"/>
      <c r="FW257" s="106"/>
      <c r="FX257" s="106"/>
      <c r="FY257" s="106"/>
      <c r="FZ257" s="106"/>
      <c r="GA257" s="106"/>
    </row>
    <row r="258" spans="19:183" s="102" customFormat="1" ht="14" x14ac:dyDescent="0.15"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  <c r="AU258" s="114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  <c r="EB258" s="106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06"/>
      <c r="EZ258" s="106"/>
      <c r="FA258" s="106"/>
      <c r="FB258" s="106"/>
      <c r="FC258" s="106"/>
      <c r="FD258" s="106"/>
      <c r="FE258" s="106"/>
      <c r="FF258" s="106"/>
      <c r="FG258" s="106"/>
      <c r="FH258" s="106"/>
      <c r="FI258" s="106"/>
      <c r="FJ258" s="106"/>
      <c r="FK258" s="106"/>
      <c r="FL258" s="106"/>
      <c r="FM258" s="106"/>
      <c r="FN258" s="106"/>
      <c r="FO258" s="106"/>
      <c r="FP258" s="106"/>
      <c r="FQ258" s="106"/>
      <c r="FR258" s="106"/>
      <c r="FS258" s="106"/>
      <c r="FT258" s="106"/>
      <c r="FU258" s="106"/>
      <c r="FV258" s="106"/>
      <c r="FW258" s="106"/>
      <c r="FX258" s="106"/>
      <c r="FY258" s="106"/>
      <c r="FZ258" s="106"/>
      <c r="GA258" s="106"/>
    </row>
    <row r="259" spans="19:183" s="102" customFormat="1" ht="14" x14ac:dyDescent="0.15"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  <c r="AU259" s="114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  <c r="EB259" s="106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06"/>
      <c r="EZ259" s="106"/>
      <c r="FA259" s="106"/>
      <c r="FB259" s="106"/>
      <c r="FC259" s="106"/>
      <c r="FD259" s="106"/>
      <c r="FE259" s="106"/>
      <c r="FF259" s="106"/>
      <c r="FG259" s="106"/>
      <c r="FH259" s="106"/>
      <c r="FI259" s="106"/>
      <c r="FJ259" s="106"/>
      <c r="FK259" s="106"/>
      <c r="FL259" s="106"/>
      <c r="FM259" s="106"/>
      <c r="FN259" s="106"/>
      <c r="FO259" s="106"/>
      <c r="FP259" s="106"/>
      <c r="FQ259" s="106"/>
      <c r="FR259" s="106"/>
      <c r="FS259" s="106"/>
      <c r="FT259" s="106"/>
      <c r="FU259" s="106"/>
      <c r="FV259" s="106"/>
      <c r="FW259" s="106"/>
      <c r="FX259" s="106"/>
      <c r="FY259" s="106"/>
      <c r="FZ259" s="106"/>
      <c r="GA259" s="106"/>
    </row>
    <row r="260" spans="19:183" s="102" customFormat="1" ht="14" x14ac:dyDescent="0.15"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  <c r="AU260" s="114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  <c r="CL260" s="106"/>
      <c r="CM260" s="106"/>
      <c r="CN260" s="106"/>
      <c r="CO260" s="106"/>
      <c r="CP260" s="106"/>
      <c r="CQ260" s="106"/>
      <c r="CR260" s="106"/>
      <c r="CS260" s="106"/>
      <c r="CT260" s="106"/>
      <c r="CU260" s="106"/>
      <c r="CV260" s="106"/>
      <c r="CW260" s="106"/>
      <c r="CX260" s="106"/>
      <c r="CY260" s="106"/>
      <c r="CZ260" s="106"/>
      <c r="DA260" s="106"/>
      <c r="DB260" s="106"/>
      <c r="DC260" s="106"/>
      <c r="DD260" s="106"/>
      <c r="DE260" s="106"/>
      <c r="DF260" s="106"/>
      <c r="DG260" s="106"/>
      <c r="DH260" s="106"/>
      <c r="DI260" s="106"/>
      <c r="DJ260" s="106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6"/>
      <c r="DV260" s="106"/>
      <c r="DW260" s="106"/>
      <c r="DX260" s="106"/>
      <c r="DY260" s="106"/>
      <c r="DZ260" s="106"/>
      <c r="EA260" s="106"/>
      <c r="EB260" s="106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06"/>
      <c r="EZ260" s="106"/>
      <c r="FA260" s="106"/>
      <c r="FB260" s="106"/>
      <c r="FC260" s="106"/>
      <c r="FD260" s="106"/>
      <c r="FE260" s="106"/>
      <c r="FF260" s="106"/>
      <c r="FG260" s="106"/>
      <c r="FH260" s="106"/>
      <c r="FI260" s="106"/>
      <c r="FJ260" s="106"/>
      <c r="FK260" s="106"/>
      <c r="FL260" s="106"/>
      <c r="FM260" s="106"/>
      <c r="FN260" s="106"/>
      <c r="FO260" s="106"/>
      <c r="FP260" s="106"/>
      <c r="FQ260" s="106"/>
      <c r="FR260" s="106"/>
      <c r="FS260" s="106"/>
      <c r="FT260" s="106"/>
      <c r="FU260" s="106"/>
      <c r="FV260" s="106"/>
      <c r="FW260" s="106"/>
      <c r="FX260" s="106"/>
      <c r="FY260" s="106"/>
      <c r="FZ260" s="106"/>
      <c r="GA260" s="106"/>
    </row>
    <row r="261" spans="19:183" s="102" customFormat="1" ht="14" x14ac:dyDescent="0.15"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  <c r="AU261" s="114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6"/>
      <c r="DV261" s="106"/>
      <c r="DW261" s="106"/>
      <c r="DX261" s="106"/>
      <c r="DY261" s="106"/>
      <c r="DZ261" s="106"/>
      <c r="EA261" s="106"/>
      <c r="EB261" s="106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06"/>
      <c r="EZ261" s="106"/>
      <c r="FA261" s="106"/>
      <c r="FB261" s="106"/>
      <c r="FC261" s="106"/>
      <c r="FD261" s="106"/>
      <c r="FE261" s="106"/>
      <c r="FF261" s="106"/>
      <c r="FG261" s="106"/>
      <c r="FH261" s="106"/>
      <c r="FI261" s="106"/>
      <c r="FJ261" s="106"/>
      <c r="FK261" s="106"/>
      <c r="FL261" s="106"/>
      <c r="FM261" s="106"/>
      <c r="FN261" s="106"/>
      <c r="FO261" s="106"/>
      <c r="FP261" s="106"/>
      <c r="FQ261" s="106"/>
      <c r="FR261" s="106"/>
      <c r="FS261" s="106"/>
      <c r="FT261" s="106"/>
      <c r="FU261" s="106"/>
      <c r="FV261" s="106"/>
      <c r="FW261" s="106"/>
      <c r="FX261" s="106"/>
      <c r="FY261" s="106"/>
      <c r="FZ261" s="106"/>
      <c r="GA261" s="106"/>
    </row>
    <row r="262" spans="19:183" s="102" customFormat="1" ht="14" x14ac:dyDescent="0.15"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  <c r="AU262" s="114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/>
      <c r="FD262" s="106"/>
      <c r="FE262" s="106"/>
      <c r="FF262" s="106"/>
      <c r="FG262" s="106"/>
      <c r="FH262" s="106"/>
      <c r="FI262" s="106"/>
      <c r="FJ262" s="106"/>
      <c r="FK262" s="106"/>
      <c r="FL262" s="106"/>
      <c r="FM262" s="106"/>
      <c r="FN262" s="106"/>
      <c r="FO262" s="106"/>
      <c r="FP262" s="106"/>
      <c r="FQ262" s="106"/>
      <c r="FR262" s="106"/>
      <c r="FS262" s="106"/>
      <c r="FT262" s="106"/>
      <c r="FU262" s="106"/>
      <c r="FV262" s="106"/>
      <c r="FW262" s="106"/>
      <c r="FX262" s="106"/>
      <c r="FY262" s="106"/>
      <c r="FZ262" s="106"/>
      <c r="GA262" s="106"/>
    </row>
    <row r="263" spans="19:183" s="102" customFormat="1" ht="14" x14ac:dyDescent="0.15"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  <c r="AU263" s="114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6"/>
      <c r="DV263" s="106"/>
      <c r="DW263" s="106"/>
      <c r="DX263" s="106"/>
      <c r="DY263" s="106"/>
      <c r="DZ263" s="106"/>
      <c r="EA263" s="106"/>
      <c r="EB263" s="106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06"/>
      <c r="EZ263" s="106"/>
      <c r="FA263" s="106"/>
      <c r="FB263" s="106"/>
      <c r="FC263" s="106"/>
      <c r="FD263" s="106"/>
      <c r="FE263" s="106"/>
      <c r="FF263" s="106"/>
      <c r="FG263" s="106"/>
      <c r="FH263" s="106"/>
      <c r="FI263" s="106"/>
      <c r="FJ263" s="106"/>
      <c r="FK263" s="106"/>
      <c r="FL263" s="106"/>
      <c r="FM263" s="106"/>
      <c r="FN263" s="106"/>
      <c r="FO263" s="106"/>
      <c r="FP263" s="106"/>
      <c r="FQ263" s="106"/>
      <c r="FR263" s="106"/>
      <c r="FS263" s="106"/>
      <c r="FT263" s="106"/>
      <c r="FU263" s="106"/>
      <c r="FV263" s="106"/>
      <c r="FW263" s="106"/>
      <c r="FX263" s="106"/>
      <c r="FY263" s="106"/>
      <c r="FZ263" s="106"/>
      <c r="GA263" s="106"/>
    </row>
    <row r="264" spans="19:183" s="102" customFormat="1" ht="14" x14ac:dyDescent="0.15"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  <c r="AU264" s="114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  <c r="EB264" s="106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/>
      <c r="FH264" s="106"/>
      <c r="FI264" s="106"/>
      <c r="FJ264" s="106"/>
      <c r="FK264" s="106"/>
      <c r="FL264" s="106"/>
      <c r="FM264" s="106"/>
      <c r="FN264" s="106"/>
      <c r="FO264" s="106"/>
      <c r="FP264" s="106"/>
      <c r="FQ264" s="106"/>
      <c r="FR264" s="106"/>
      <c r="FS264" s="106"/>
      <c r="FT264" s="106"/>
      <c r="FU264" s="106"/>
      <c r="FV264" s="106"/>
      <c r="FW264" s="106"/>
      <c r="FX264" s="106"/>
      <c r="FY264" s="106"/>
      <c r="FZ264" s="106"/>
      <c r="GA264" s="106"/>
    </row>
    <row r="265" spans="19:183" s="102" customFormat="1" ht="14" x14ac:dyDescent="0.15"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  <c r="AU265" s="114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06"/>
      <c r="DA265" s="106"/>
      <c r="DB265" s="106"/>
      <c r="DC265" s="106"/>
      <c r="DD265" s="106"/>
      <c r="DE265" s="106"/>
      <c r="DF265" s="106"/>
      <c r="DG265" s="106"/>
      <c r="DH265" s="106"/>
      <c r="DI265" s="106"/>
      <c r="DJ265" s="106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6"/>
      <c r="DV265" s="106"/>
      <c r="DW265" s="106"/>
      <c r="DX265" s="106"/>
      <c r="DY265" s="106"/>
      <c r="DZ265" s="106"/>
      <c r="EA265" s="106"/>
      <c r="EB265" s="106"/>
      <c r="EC265" s="106"/>
      <c r="ED265" s="106"/>
      <c r="EE265" s="106"/>
      <c r="EF265" s="106"/>
      <c r="EG265" s="106"/>
      <c r="EH265" s="106"/>
      <c r="EI265" s="106"/>
      <c r="EJ265" s="106"/>
      <c r="EK265" s="106"/>
      <c r="EL265" s="106"/>
      <c r="EM265" s="106"/>
      <c r="EN265" s="106"/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06"/>
      <c r="EZ265" s="106"/>
      <c r="FA265" s="106"/>
      <c r="FB265" s="106"/>
      <c r="FC265" s="106"/>
      <c r="FD265" s="106"/>
      <c r="FE265" s="106"/>
      <c r="FF265" s="106"/>
      <c r="FG265" s="106"/>
      <c r="FH265" s="106"/>
      <c r="FI265" s="106"/>
      <c r="FJ265" s="106"/>
      <c r="FK265" s="106"/>
      <c r="FL265" s="106"/>
      <c r="FM265" s="106"/>
      <c r="FN265" s="106"/>
      <c r="FO265" s="106"/>
      <c r="FP265" s="106"/>
      <c r="FQ265" s="106"/>
      <c r="FR265" s="106"/>
      <c r="FS265" s="106"/>
      <c r="FT265" s="106"/>
      <c r="FU265" s="106"/>
      <c r="FV265" s="106"/>
      <c r="FW265" s="106"/>
      <c r="FX265" s="106"/>
      <c r="FY265" s="106"/>
      <c r="FZ265" s="106"/>
      <c r="GA265" s="106"/>
    </row>
    <row r="266" spans="19:183" s="102" customFormat="1" ht="14" x14ac:dyDescent="0.15"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  <c r="AU266" s="114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CZ266" s="106"/>
      <c r="DA266" s="106"/>
      <c r="DB266" s="106"/>
      <c r="DC266" s="106"/>
      <c r="DD266" s="106"/>
      <c r="DE266" s="106"/>
      <c r="DF266" s="106"/>
      <c r="DG266" s="106"/>
      <c r="DH266" s="106"/>
      <c r="DI266" s="106"/>
      <c r="DJ266" s="106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6"/>
      <c r="DV266" s="106"/>
      <c r="DW266" s="106"/>
      <c r="DX266" s="106"/>
      <c r="DY266" s="106"/>
      <c r="DZ266" s="106"/>
      <c r="EA266" s="106"/>
      <c r="EB266" s="106"/>
      <c r="EC266" s="106"/>
      <c r="ED266" s="106"/>
      <c r="EE266" s="106"/>
      <c r="EF266" s="106"/>
      <c r="EG266" s="106"/>
      <c r="EH266" s="106"/>
      <c r="EI266" s="106"/>
      <c r="EJ266" s="106"/>
      <c r="EK266" s="106"/>
      <c r="EL266" s="106"/>
      <c r="EM266" s="106"/>
      <c r="EN266" s="106"/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06"/>
      <c r="EZ266" s="106"/>
      <c r="FA266" s="106"/>
      <c r="FB266" s="106"/>
      <c r="FC266" s="106"/>
      <c r="FD266" s="106"/>
      <c r="FE266" s="106"/>
      <c r="FF266" s="106"/>
      <c r="FG266" s="106"/>
      <c r="FH266" s="106"/>
      <c r="FI266" s="106"/>
      <c r="FJ266" s="106"/>
      <c r="FK266" s="106"/>
      <c r="FL266" s="106"/>
      <c r="FM266" s="106"/>
      <c r="FN266" s="106"/>
      <c r="FO266" s="106"/>
      <c r="FP266" s="106"/>
      <c r="FQ266" s="106"/>
      <c r="FR266" s="106"/>
      <c r="FS266" s="106"/>
      <c r="FT266" s="106"/>
      <c r="FU266" s="106"/>
      <c r="FV266" s="106"/>
      <c r="FW266" s="106"/>
      <c r="FX266" s="106"/>
      <c r="FY266" s="106"/>
      <c r="FZ266" s="106"/>
      <c r="GA266" s="106"/>
    </row>
    <row r="267" spans="19:183" s="102" customFormat="1" ht="14" x14ac:dyDescent="0.15"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  <c r="AU267" s="114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6"/>
      <c r="CN267" s="106"/>
      <c r="CO267" s="106"/>
      <c r="CP267" s="106"/>
      <c r="CQ267" s="106"/>
      <c r="CR267" s="106"/>
      <c r="CS267" s="106"/>
      <c r="CT267" s="106"/>
      <c r="CU267" s="106"/>
      <c r="CV267" s="106"/>
      <c r="CW267" s="106"/>
      <c r="CX267" s="106"/>
      <c r="CY267" s="106"/>
      <c r="CZ267" s="106"/>
      <c r="DA267" s="106"/>
      <c r="DB267" s="106"/>
      <c r="DC267" s="106"/>
      <c r="DD267" s="106"/>
      <c r="DE267" s="106"/>
      <c r="DF267" s="106"/>
      <c r="DG267" s="106"/>
      <c r="DH267" s="106"/>
      <c r="DI267" s="106"/>
      <c r="DJ267" s="106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6"/>
      <c r="DV267" s="106"/>
      <c r="DW267" s="106"/>
      <c r="DX267" s="106"/>
      <c r="DY267" s="106"/>
      <c r="DZ267" s="106"/>
      <c r="EA267" s="106"/>
      <c r="EB267" s="106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06"/>
      <c r="EZ267" s="106"/>
      <c r="FA267" s="106"/>
      <c r="FB267" s="106"/>
      <c r="FC267" s="106"/>
      <c r="FD267" s="106"/>
      <c r="FE267" s="106"/>
      <c r="FF267" s="106"/>
      <c r="FG267" s="106"/>
      <c r="FH267" s="106"/>
      <c r="FI267" s="106"/>
      <c r="FJ267" s="106"/>
      <c r="FK267" s="106"/>
      <c r="FL267" s="106"/>
      <c r="FM267" s="106"/>
      <c r="FN267" s="106"/>
      <c r="FO267" s="106"/>
      <c r="FP267" s="106"/>
      <c r="FQ267" s="106"/>
      <c r="FR267" s="106"/>
      <c r="FS267" s="106"/>
      <c r="FT267" s="106"/>
      <c r="FU267" s="106"/>
      <c r="FV267" s="106"/>
      <c r="FW267" s="106"/>
      <c r="FX267" s="106"/>
      <c r="FY267" s="106"/>
      <c r="FZ267" s="106"/>
      <c r="GA267" s="106"/>
    </row>
    <row r="268" spans="19:183" s="102" customFormat="1" ht="14" x14ac:dyDescent="0.15"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  <c r="AU268" s="114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6"/>
      <c r="CN268" s="106"/>
      <c r="CO268" s="106"/>
      <c r="CP268" s="106"/>
      <c r="CQ268" s="106"/>
      <c r="CR268" s="106"/>
      <c r="CS268" s="106"/>
      <c r="CT268" s="106"/>
      <c r="CU268" s="106"/>
      <c r="CV268" s="106"/>
      <c r="CW268" s="106"/>
      <c r="CX268" s="106"/>
      <c r="CY268" s="106"/>
      <c r="CZ268" s="106"/>
      <c r="DA268" s="106"/>
      <c r="DB268" s="106"/>
      <c r="DC268" s="106"/>
      <c r="DD268" s="106"/>
      <c r="DE268" s="106"/>
      <c r="DF268" s="106"/>
      <c r="DG268" s="106"/>
      <c r="DH268" s="106"/>
      <c r="DI268" s="106"/>
      <c r="DJ268" s="106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6"/>
      <c r="DV268" s="106"/>
      <c r="DW268" s="106"/>
      <c r="DX268" s="106"/>
      <c r="DY268" s="106"/>
      <c r="DZ268" s="106"/>
      <c r="EA268" s="106"/>
      <c r="EB268" s="106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06"/>
      <c r="EZ268" s="106"/>
      <c r="FA268" s="106"/>
      <c r="FB268" s="106"/>
      <c r="FC268" s="106"/>
      <c r="FD268" s="106"/>
      <c r="FE268" s="106"/>
      <c r="FF268" s="106"/>
      <c r="FG268" s="106"/>
      <c r="FH268" s="106"/>
      <c r="FI268" s="106"/>
      <c r="FJ268" s="106"/>
      <c r="FK268" s="106"/>
      <c r="FL268" s="106"/>
      <c r="FM268" s="106"/>
      <c r="FN268" s="106"/>
      <c r="FO268" s="106"/>
      <c r="FP268" s="106"/>
      <c r="FQ268" s="106"/>
      <c r="FR268" s="106"/>
      <c r="FS268" s="106"/>
      <c r="FT268" s="106"/>
      <c r="FU268" s="106"/>
      <c r="FV268" s="106"/>
      <c r="FW268" s="106"/>
      <c r="FX268" s="106"/>
      <c r="FY268" s="106"/>
      <c r="FZ268" s="106"/>
      <c r="GA268" s="106"/>
    </row>
    <row r="269" spans="19:183" s="102" customFormat="1" ht="14" x14ac:dyDescent="0.15"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  <c r="AU269" s="114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6"/>
      <c r="CN269" s="106"/>
      <c r="CO269" s="106"/>
      <c r="CP269" s="106"/>
      <c r="CQ269" s="106"/>
      <c r="CR269" s="106"/>
      <c r="CS269" s="106"/>
      <c r="CT269" s="106"/>
      <c r="CU269" s="106"/>
      <c r="CV269" s="106"/>
      <c r="CW269" s="106"/>
      <c r="CX269" s="106"/>
      <c r="CY269" s="106"/>
      <c r="CZ269" s="106"/>
      <c r="DA269" s="106"/>
      <c r="DB269" s="106"/>
      <c r="DC269" s="106"/>
      <c r="DD269" s="106"/>
      <c r="DE269" s="106"/>
      <c r="DF269" s="106"/>
      <c r="DG269" s="106"/>
      <c r="DH269" s="106"/>
      <c r="DI269" s="106"/>
      <c r="DJ269" s="106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6"/>
      <c r="DV269" s="106"/>
      <c r="DW269" s="106"/>
      <c r="DX269" s="106"/>
      <c r="DY269" s="106"/>
      <c r="DZ269" s="106"/>
      <c r="EA269" s="106"/>
      <c r="EB269" s="106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06"/>
      <c r="EZ269" s="106"/>
      <c r="FA269" s="106"/>
      <c r="FB269" s="106"/>
      <c r="FC269" s="106"/>
      <c r="FD269" s="106"/>
      <c r="FE269" s="106"/>
      <c r="FF269" s="106"/>
      <c r="FG269" s="106"/>
      <c r="FH269" s="106"/>
      <c r="FI269" s="106"/>
      <c r="FJ269" s="106"/>
      <c r="FK269" s="106"/>
      <c r="FL269" s="106"/>
      <c r="FM269" s="106"/>
      <c r="FN269" s="106"/>
      <c r="FO269" s="106"/>
      <c r="FP269" s="106"/>
      <c r="FQ269" s="106"/>
      <c r="FR269" s="106"/>
      <c r="FS269" s="106"/>
      <c r="FT269" s="106"/>
      <c r="FU269" s="106"/>
      <c r="FV269" s="106"/>
      <c r="FW269" s="106"/>
      <c r="FX269" s="106"/>
      <c r="FY269" s="106"/>
      <c r="FZ269" s="106"/>
      <c r="GA269" s="106"/>
    </row>
    <row r="270" spans="19:183" s="102" customFormat="1" ht="14" x14ac:dyDescent="0.15"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  <c r="AU270" s="114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  <c r="BR270" s="106"/>
      <c r="BS270" s="106"/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  <c r="CL270" s="106"/>
      <c r="CM270" s="106"/>
      <c r="CN270" s="106"/>
      <c r="CO270" s="106"/>
      <c r="CP270" s="106"/>
      <c r="CQ270" s="106"/>
      <c r="CR270" s="106"/>
      <c r="CS270" s="106"/>
      <c r="CT270" s="106"/>
      <c r="CU270" s="106"/>
      <c r="CV270" s="106"/>
      <c r="CW270" s="106"/>
      <c r="CX270" s="106"/>
      <c r="CY270" s="106"/>
      <c r="CZ270" s="106"/>
      <c r="DA270" s="106"/>
      <c r="DB270" s="106"/>
      <c r="DC270" s="106"/>
      <c r="DD270" s="106"/>
      <c r="DE270" s="106"/>
      <c r="DF270" s="106"/>
      <c r="DG270" s="106"/>
      <c r="DH270" s="106"/>
      <c r="DI270" s="106"/>
      <c r="DJ270" s="106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6"/>
      <c r="DV270" s="106"/>
      <c r="DW270" s="106"/>
      <c r="DX270" s="106"/>
      <c r="DY270" s="106"/>
      <c r="DZ270" s="106"/>
      <c r="EA270" s="106"/>
      <c r="EB270" s="106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06"/>
      <c r="EZ270" s="106"/>
      <c r="FA270" s="106"/>
      <c r="FB270" s="106"/>
      <c r="FC270" s="106"/>
      <c r="FD270" s="106"/>
      <c r="FE270" s="106"/>
      <c r="FF270" s="106"/>
      <c r="FG270" s="106"/>
      <c r="FH270" s="106"/>
      <c r="FI270" s="106"/>
      <c r="FJ270" s="106"/>
      <c r="FK270" s="106"/>
      <c r="FL270" s="106"/>
      <c r="FM270" s="106"/>
      <c r="FN270" s="106"/>
      <c r="FO270" s="106"/>
      <c r="FP270" s="106"/>
      <c r="FQ270" s="106"/>
      <c r="FR270" s="106"/>
      <c r="FS270" s="106"/>
      <c r="FT270" s="106"/>
      <c r="FU270" s="106"/>
      <c r="FV270" s="106"/>
      <c r="FW270" s="106"/>
      <c r="FX270" s="106"/>
      <c r="FY270" s="106"/>
      <c r="FZ270" s="106"/>
      <c r="GA270" s="106"/>
    </row>
    <row r="271" spans="19:183" s="102" customFormat="1" ht="14" x14ac:dyDescent="0.15"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  <c r="AU271" s="114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  <c r="BJ271" s="106"/>
      <c r="BK271" s="106"/>
      <c r="BL271" s="106"/>
      <c r="BM271" s="106"/>
      <c r="BN271" s="106"/>
      <c r="BO271" s="106"/>
      <c r="BP271" s="106"/>
      <c r="BQ271" s="106"/>
      <c r="BR271" s="106"/>
      <c r="BS271" s="106"/>
      <c r="BT271" s="106"/>
      <c r="BU271" s="106"/>
      <c r="BV271" s="106"/>
      <c r="BW271" s="106"/>
      <c r="BX271" s="10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  <c r="CL271" s="106"/>
      <c r="CM271" s="106"/>
      <c r="CN271" s="106"/>
      <c r="CO271" s="106"/>
      <c r="CP271" s="106"/>
      <c r="CQ271" s="106"/>
      <c r="CR271" s="106"/>
      <c r="CS271" s="106"/>
      <c r="CT271" s="106"/>
      <c r="CU271" s="106"/>
      <c r="CV271" s="106"/>
      <c r="CW271" s="106"/>
      <c r="CX271" s="106"/>
      <c r="CY271" s="106"/>
      <c r="CZ271" s="106"/>
      <c r="DA271" s="106"/>
      <c r="DB271" s="106"/>
      <c r="DC271" s="106"/>
      <c r="DD271" s="106"/>
      <c r="DE271" s="106"/>
      <c r="DF271" s="106"/>
      <c r="DG271" s="106"/>
      <c r="DH271" s="106"/>
      <c r="DI271" s="106"/>
      <c r="DJ271" s="106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6"/>
      <c r="DV271" s="106"/>
      <c r="DW271" s="106"/>
      <c r="DX271" s="106"/>
      <c r="DY271" s="106"/>
      <c r="DZ271" s="106"/>
      <c r="EA271" s="106"/>
      <c r="EB271" s="106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06"/>
      <c r="EZ271" s="106"/>
      <c r="FA271" s="106"/>
      <c r="FB271" s="106"/>
      <c r="FC271" s="106"/>
      <c r="FD271" s="106"/>
      <c r="FE271" s="106"/>
      <c r="FF271" s="106"/>
      <c r="FG271" s="106"/>
      <c r="FH271" s="106"/>
      <c r="FI271" s="106"/>
      <c r="FJ271" s="106"/>
      <c r="FK271" s="106"/>
      <c r="FL271" s="106"/>
      <c r="FM271" s="106"/>
      <c r="FN271" s="106"/>
      <c r="FO271" s="106"/>
      <c r="FP271" s="106"/>
      <c r="FQ271" s="106"/>
      <c r="FR271" s="106"/>
      <c r="FS271" s="106"/>
      <c r="FT271" s="106"/>
      <c r="FU271" s="106"/>
      <c r="FV271" s="106"/>
      <c r="FW271" s="106"/>
      <c r="FX271" s="106"/>
      <c r="FY271" s="106"/>
      <c r="FZ271" s="106"/>
      <c r="GA271" s="106"/>
    </row>
    <row r="272" spans="19:183" s="102" customFormat="1" ht="14" x14ac:dyDescent="0.15"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  <c r="AU272" s="114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  <c r="BJ272" s="106"/>
      <c r="BK272" s="106"/>
      <c r="BL272" s="106"/>
      <c r="BM272" s="106"/>
      <c r="BN272" s="106"/>
      <c r="BO272" s="106"/>
      <c r="BP272" s="106"/>
      <c r="BQ272" s="106"/>
      <c r="BR272" s="106"/>
      <c r="BS272" s="106"/>
      <c r="BT272" s="106"/>
      <c r="BU272" s="106"/>
      <c r="BV272" s="106"/>
      <c r="BW272" s="106"/>
      <c r="BX272" s="106"/>
      <c r="BY272" s="106"/>
      <c r="BZ272" s="106"/>
      <c r="CA272" s="106"/>
      <c r="CB272" s="106"/>
      <c r="CC272" s="106"/>
      <c r="CD272" s="106"/>
      <c r="CE272" s="106"/>
      <c r="CF272" s="106"/>
      <c r="CG272" s="106"/>
      <c r="CH272" s="106"/>
      <c r="CI272" s="106"/>
      <c r="CJ272" s="106"/>
      <c r="CK272" s="106"/>
      <c r="CL272" s="106"/>
      <c r="CM272" s="106"/>
      <c r="CN272" s="106"/>
      <c r="CO272" s="106"/>
      <c r="CP272" s="106"/>
      <c r="CQ272" s="106"/>
      <c r="CR272" s="106"/>
      <c r="CS272" s="106"/>
      <c r="CT272" s="106"/>
      <c r="CU272" s="106"/>
      <c r="CV272" s="106"/>
      <c r="CW272" s="106"/>
      <c r="CX272" s="106"/>
      <c r="CY272" s="106"/>
      <c r="CZ272" s="106"/>
      <c r="DA272" s="106"/>
      <c r="DB272" s="106"/>
      <c r="DC272" s="106"/>
      <c r="DD272" s="106"/>
      <c r="DE272" s="106"/>
      <c r="DF272" s="106"/>
      <c r="DG272" s="106"/>
      <c r="DH272" s="106"/>
      <c r="DI272" s="106"/>
      <c r="DJ272" s="106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6"/>
      <c r="DV272" s="106"/>
      <c r="DW272" s="106"/>
      <c r="DX272" s="106"/>
      <c r="DY272" s="106"/>
      <c r="DZ272" s="106"/>
      <c r="EA272" s="106"/>
      <c r="EB272" s="106"/>
      <c r="EC272" s="106"/>
      <c r="ED272" s="106"/>
      <c r="EE272" s="106"/>
      <c r="EF272" s="106"/>
      <c r="EG272" s="106"/>
      <c r="EH272" s="106"/>
      <c r="EI272" s="106"/>
      <c r="EJ272" s="106"/>
      <c r="EK272" s="106"/>
      <c r="EL272" s="106"/>
      <c r="EM272" s="106"/>
      <c r="EN272" s="106"/>
      <c r="EO272" s="106"/>
      <c r="EP272" s="106"/>
      <c r="EQ272" s="106"/>
      <c r="ER272" s="106"/>
      <c r="ES272" s="106"/>
      <c r="ET272" s="106"/>
      <c r="EU272" s="106"/>
      <c r="EV272" s="106"/>
      <c r="EW272" s="106"/>
      <c r="EX272" s="106"/>
      <c r="EY272" s="106"/>
      <c r="EZ272" s="106"/>
      <c r="FA272" s="106"/>
      <c r="FB272" s="106"/>
      <c r="FC272" s="106"/>
      <c r="FD272" s="106"/>
      <c r="FE272" s="106"/>
      <c r="FF272" s="106"/>
      <c r="FG272" s="106"/>
      <c r="FH272" s="106"/>
      <c r="FI272" s="106"/>
      <c r="FJ272" s="106"/>
      <c r="FK272" s="106"/>
      <c r="FL272" s="106"/>
      <c r="FM272" s="106"/>
      <c r="FN272" s="106"/>
      <c r="FO272" s="106"/>
      <c r="FP272" s="106"/>
      <c r="FQ272" s="106"/>
      <c r="FR272" s="106"/>
      <c r="FS272" s="106"/>
      <c r="FT272" s="106"/>
      <c r="FU272" s="106"/>
      <c r="FV272" s="106"/>
      <c r="FW272" s="106"/>
      <c r="FX272" s="106"/>
      <c r="FY272" s="106"/>
      <c r="FZ272" s="106"/>
      <c r="GA272" s="106"/>
    </row>
    <row r="273" spans="19:183" s="102" customFormat="1" ht="14" x14ac:dyDescent="0.15"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  <c r="AU273" s="114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  <c r="BJ273" s="106"/>
      <c r="BK273" s="106"/>
      <c r="BL273" s="106"/>
      <c r="BM273" s="106"/>
      <c r="BN273" s="106"/>
      <c r="BO273" s="106"/>
      <c r="BP273" s="106"/>
      <c r="BQ273" s="106"/>
      <c r="BR273" s="106"/>
      <c r="BS273" s="106"/>
      <c r="BT273" s="106"/>
      <c r="BU273" s="106"/>
      <c r="BV273" s="106"/>
      <c r="BW273" s="106"/>
      <c r="BX273" s="106"/>
      <c r="BY273" s="106"/>
      <c r="BZ273" s="106"/>
      <c r="CA273" s="106"/>
      <c r="CB273" s="106"/>
      <c r="CC273" s="106"/>
      <c r="CD273" s="106"/>
      <c r="CE273" s="106"/>
      <c r="CF273" s="106"/>
      <c r="CG273" s="106"/>
      <c r="CH273" s="106"/>
      <c r="CI273" s="106"/>
      <c r="CJ273" s="106"/>
      <c r="CK273" s="106"/>
      <c r="CL273" s="106"/>
      <c r="CM273" s="106"/>
      <c r="CN273" s="106"/>
      <c r="CO273" s="106"/>
      <c r="CP273" s="106"/>
      <c r="CQ273" s="106"/>
      <c r="CR273" s="106"/>
      <c r="CS273" s="106"/>
      <c r="CT273" s="106"/>
      <c r="CU273" s="106"/>
      <c r="CV273" s="106"/>
      <c r="CW273" s="106"/>
      <c r="CX273" s="106"/>
      <c r="CY273" s="106"/>
      <c r="CZ273" s="106"/>
      <c r="DA273" s="106"/>
      <c r="DB273" s="106"/>
      <c r="DC273" s="106"/>
      <c r="DD273" s="106"/>
      <c r="DE273" s="106"/>
      <c r="DF273" s="106"/>
      <c r="DG273" s="106"/>
      <c r="DH273" s="106"/>
      <c r="DI273" s="106"/>
      <c r="DJ273" s="106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6"/>
      <c r="DV273" s="106"/>
      <c r="DW273" s="106"/>
      <c r="DX273" s="106"/>
      <c r="DY273" s="106"/>
      <c r="DZ273" s="106"/>
      <c r="EA273" s="106"/>
      <c r="EB273" s="106"/>
      <c r="EC273" s="106"/>
      <c r="ED273" s="106"/>
      <c r="EE273" s="106"/>
      <c r="EF273" s="106"/>
      <c r="EG273" s="106"/>
      <c r="EH273" s="106"/>
      <c r="EI273" s="106"/>
      <c r="EJ273" s="106"/>
      <c r="EK273" s="106"/>
      <c r="EL273" s="106"/>
      <c r="EM273" s="106"/>
      <c r="EN273" s="106"/>
      <c r="EO273" s="106"/>
      <c r="EP273" s="106"/>
      <c r="EQ273" s="106"/>
      <c r="ER273" s="106"/>
      <c r="ES273" s="106"/>
      <c r="ET273" s="106"/>
      <c r="EU273" s="106"/>
      <c r="EV273" s="106"/>
      <c r="EW273" s="106"/>
      <c r="EX273" s="106"/>
      <c r="EY273" s="106"/>
      <c r="EZ273" s="106"/>
      <c r="FA273" s="106"/>
      <c r="FB273" s="106"/>
      <c r="FC273" s="106"/>
      <c r="FD273" s="106"/>
      <c r="FE273" s="106"/>
      <c r="FF273" s="106"/>
      <c r="FG273" s="106"/>
      <c r="FH273" s="106"/>
      <c r="FI273" s="106"/>
      <c r="FJ273" s="106"/>
      <c r="FK273" s="106"/>
      <c r="FL273" s="106"/>
      <c r="FM273" s="106"/>
      <c r="FN273" s="106"/>
      <c r="FO273" s="106"/>
      <c r="FP273" s="106"/>
      <c r="FQ273" s="106"/>
      <c r="FR273" s="106"/>
      <c r="FS273" s="106"/>
      <c r="FT273" s="106"/>
      <c r="FU273" s="106"/>
      <c r="FV273" s="106"/>
      <c r="FW273" s="106"/>
      <c r="FX273" s="106"/>
      <c r="FY273" s="106"/>
      <c r="FZ273" s="106"/>
      <c r="GA273" s="106"/>
    </row>
    <row r="274" spans="19:183" s="102" customFormat="1" ht="14" x14ac:dyDescent="0.15"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  <c r="AU274" s="114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  <c r="BJ274" s="106"/>
      <c r="BK274" s="106"/>
      <c r="BL274" s="106"/>
      <c r="BM274" s="106"/>
      <c r="BN274" s="106"/>
      <c r="BO274" s="106"/>
      <c r="BP274" s="106"/>
      <c r="BQ274" s="106"/>
      <c r="BR274" s="106"/>
      <c r="BS274" s="106"/>
      <c r="BT274" s="106"/>
      <c r="BU274" s="106"/>
      <c r="BV274" s="106"/>
      <c r="BW274" s="106"/>
      <c r="BX274" s="106"/>
      <c r="BY274" s="106"/>
      <c r="BZ274" s="106"/>
      <c r="CA274" s="106"/>
      <c r="CB274" s="106"/>
      <c r="CC274" s="106"/>
      <c r="CD274" s="106"/>
      <c r="CE274" s="106"/>
      <c r="CF274" s="106"/>
      <c r="CG274" s="106"/>
      <c r="CH274" s="106"/>
      <c r="CI274" s="106"/>
      <c r="CJ274" s="106"/>
      <c r="CK274" s="106"/>
      <c r="CL274" s="106"/>
      <c r="CM274" s="106"/>
      <c r="CN274" s="106"/>
      <c r="CO274" s="106"/>
      <c r="CP274" s="106"/>
      <c r="CQ274" s="106"/>
      <c r="CR274" s="106"/>
      <c r="CS274" s="106"/>
      <c r="CT274" s="106"/>
      <c r="CU274" s="106"/>
      <c r="CV274" s="106"/>
      <c r="CW274" s="106"/>
      <c r="CX274" s="106"/>
      <c r="CY274" s="106"/>
      <c r="CZ274" s="106"/>
      <c r="DA274" s="106"/>
      <c r="DB274" s="106"/>
      <c r="DC274" s="106"/>
      <c r="DD274" s="106"/>
      <c r="DE274" s="106"/>
      <c r="DF274" s="106"/>
      <c r="DG274" s="106"/>
      <c r="DH274" s="106"/>
      <c r="DI274" s="106"/>
      <c r="DJ274" s="106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6"/>
      <c r="DV274" s="106"/>
      <c r="DW274" s="106"/>
      <c r="DX274" s="106"/>
      <c r="DY274" s="106"/>
      <c r="DZ274" s="106"/>
      <c r="EA274" s="106"/>
      <c r="EB274" s="106"/>
      <c r="EC274" s="106"/>
      <c r="ED274" s="106"/>
      <c r="EE274" s="106"/>
      <c r="EF274" s="106"/>
      <c r="EG274" s="106"/>
      <c r="EH274" s="106"/>
      <c r="EI274" s="106"/>
      <c r="EJ274" s="106"/>
      <c r="EK274" s="106"/>
      <c r="EL274" s="106"/>
      <c r="EM274" s="106"/>
      <c r="EN274" s="106"/>
      <c r="EO274" s="106"/>
      <c r="EP274" s="106"/>
      <c r="EQ274" s="106"/>
      <c r="ER274" s="106"/>
      <c r="ES274" s="106"/>
      <c r="ET274" s="106"/>
      <c r="EU274" s="106"/>
      <c r="EV274" s="106"/>
      <c r="EW274" s="106"/>
      <c r="EX274" s="106"/>
      <c r="EY274" s="106"/>
      <c r="EZ274" s="106"/>
      <c r="FA274" s="106"/>
      <c r="FB274" s="106"/>
      <c r="FC274" s="106"/>
      <c r="FD274" s="106"/>
      <c r="FE274" s="106"/>
      <c r="FF274" s="106"/>
      <c r="FG274" s="106"/>
      <c r="FH274" s="106"/>
      <c r="FI274" s="106"/>
      <c r="FJ274" s="106"/>
      <c r="FK274" s="106"/>
      <c r="FL274" s="106"/>
      <c r="FM274" s="106"/>
      <c r="FN274" s="106"/>
      <c r="FO274" s="106"/>
      <c r="FP274" s="106"/>
      <c r="FQ274" s="106"/>
      <c r="FR274" s="106"/>
      <c r="FS274" s="106"/>
      <c r="FT274" s="106"/>
      <c r="FU274" s="106"/>
      <c r="FV274" s="106"/>
      <c r="FW274" s="106"/>
      <c r="FX274" s="106"/>
      <c r="FY274" s="106"/>
      <c r="FZ274" s="106"/>
      <c r="GA274" s="106"/>
    </row>
    <row r="275" spans="19:183" s="102" customFormat="1" ht="14" x14ac:dyDescent="0.15"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  <c r="AU275" s="114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  <c r="BJ275" s="106"/>
      <c r="BK275" s="106"/>
      <c r="BL275" s="106"/>
      <c r="BM275" s="106"/>
      <c r="BN275" s="106"/>
      <c r="BO275" s="106"/>
      <c r="BP275" s="106"/>
      <c r="BQ275" s="106"/>
      <c r="BR275" s="106"/>
      <c r="BS275" s="106"/>
      <c r="BT275" s="106"/>
      <c r="BU275" s="106"/>
      <c r="BV275" s="106"/>
      <c r="BW275" s="106"/>
      <c r="BX275" s="106"/>
      <c r="BY275" s="106"/>
      <c r="BZ275" s="106"/>
      <c r="CA275" s="106"/>
      <c r="CB275" s="106"/>
      <c r="CC275" s="106"/>
      <c r="CD275" s="106"/>
      <c r="CE275" s="106"/>
      <c r="CF275" s="106"/>
      <c r="CG275" s="106"/>
      <c r="CH275" s="106"/>
      <c r="CI275" s="106"/>
      <c r="CJ275" s="106"/>
      <c r="CK275" s="106"/>
      <c r="CL275" s="106"/>
      <c r="CM275" s="106"/>
      <c r="CN275" s="106"/>
      <c r="CO275" s="106"/>
      <c r="CP275" s="106"/>
      <c r="CQ275" s="106"/>
      <c r="CR275" s="106"/>
      <c r="CS275" s="106"/>
      <c r="CT275" s="106"/>
      <c r="CU275" s="106"/>
      <c r="CV275" s="106"/>
      <c r="CW275" s="106"/>
      <c r="CX275" s="106"/>
      <c r="CY275" s="106"/>
      <c r="CZ275" s="106"/>
      <c r="DA275" s="106"/>
      <c r="DB275" s="106"/>
      <c r="DC275" s="106"/>
      <c r="DD275" s="106"/>
      <c r="DE275" s="106"/>
      <c r="DF275" s="106"/>
      <c r="DG275" s="106"/>
      <c r="DH275" s="106"/>
      <c r="DI275" s="106"/>
      <c r="DJ275" s="106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6"/>
      <c r="DV275" s="106"/>
      <c r="DW275" s="106"/>
      <c r="DX275" s="106"/>
      <c r="DY275" s="106"/>
      <c r="DZ275" s="106"/>
      <c r="EA275" s="106"/>
      <c r="EB275" s="106"/>
      <c r="EC275" s="106"/>
      <c r="ED275" s="106"/>
      <c r="EE275" s="106"/>
      <c r="EF275" s="106"/>
      <c r="EG275" s="106"/>
      <c r="EH275" s="106"/>
      <c r="EI275" s="106"/>
      <c r="EJ275" s="106"/>
      <c r="EK275" s="106"/>
      <c r="EL275" s="106"/>
      <c r="EM275" s="106"/>
      <c r="EN275" s="106"/>
      <c r="EO275" s="106"/>
      <c r="EP275" s="106"/>
      <c r="EQ275" s="106"/>
      <c r="ER275" s="106"/>
      <c r="ES275" s="106"/>
      <c r="ET275" s="106"/>
      <c r="EU275" s="106"/>
      <c r="EV275" s="106"/>
      <c r="EW275" s="106"/>
      <c r="EX275" s="106"/>
      <c r="EY275" s="106"/>
      <c r="EZ275" s="106"/>
      <c r="FA275" s="106"/>
      <c r="FB275" s="106"/>
      <c r="FC275" s="106"/>
      <c r="FD275" s="106"/>
      <c r="FE275" s="106"/>
      <c r="FF275" s="106"/>
      <c r="FG275" s="106"/>
      <c r="FH275" s="106"/>
      <c r="FI275" s="106"/>
      <c r="FJ275" s="106"/>
      <c r="FK275" s="106"/>
      <c r="FL275" s="106"/>
      <c r="FM275" s="106"/>
      <c r="FN275" s="106"/>
      <c r="FO275" s="106"/>
      <c r="FP275" s="106"/>
      <c r="FQ275" s="106"/>
      <c r="FR275" s="106"/>
      <c r="FS275" s="106"/>
      <c r="FT275" s="106"/>
      <c r="FU275" s="106"/>
      <c r="FV275" s="106"/>
      <c r="FW275" s="106"/>
      <c r="FX275" s="106"/>
      <c r="FY275" s="106"/>
      <c r="FZ275" s="106"/>
      <c r="GA275" s="106"/>
    </row>
    <row r="276" spans="19:183" s="102" customFormat="1" ht="14" x14ac:dyDescent="0.15"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  <c r="AU276" s="114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  <c r="BJ276" s="106"/>
      <c r="BK276" s="106"/>
      <c r="BL276" s="106"/>
      <c r="BM276" s="106"/>
      <c r="BN276" s="106"/>
      <c r="BO276" s="106"/>
      <c r="BP276" s="106"/>
      <c r="BQ276" s="106"/>
      <c r="BR276" s="106"/>
      <c r="BS276" s="106"/>
      <c r="BT276" s="106"/>
      <c r="BU276" s="106"/>
      <c r="BV276" s="106"/>
      <c r="BW276" s="106"/>
      <c r="BX276" s="106"/>
      <c r="BY276" s="106"/>
      <c r="BZ276" s="106"/>
      <c r="CA276" s="106"/>
      <c r="CB276" s="106"/>
      <c r="CC276" s="106"/>
      <c r="CD276" s="106"/>
      <c r="CE276" s="106"/>
      <c r="CF276" s="106"/>
      <c r="CG276" s="106"/>
      <c r="CH276" s="106"/>
      <c r="CI276" s="106"/>
      <c r="CJ276" s="106"/>
      <c r="CK276" s="106"/>
      <c r="CL276" s="106"/>
      <c r="CM276" s="106"/>
      <c r="CN276" s="106"/>
      <c r="CO276" s="106"/>
      <c r="CP276" s="106"/>
      <c r="CQ276" s="106"/>
      <c r="CR276" s="106"/>
      <c r="CS276" s="106"/>
      <c r="CT276" s="106"/>
      <c r="CU276" s="106"/>
      <c r="CV276" s="106"/>
      <c r="CW276" s="106"/>
      <c r="CX276" s="106"/>
      <c r="CY276" s="106"/>
      <c r="CZ276" s="106"/>
      <c r="DA276" s="106"/>
      <c r="DB276" s="106"/>
      <c r="DC276" s="106"/>
      <c r="DD276" s="106"/>
      <c r="DE276" s="106"/>
      <c r="DF276" s="106"/>
      <c r="DG276" s="106"/>
      <c r="DH276" s="106"/>
      <c r="DI276" s="106"/>
      <c r="DJ276" s="106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6"/>
      <c r="DV276" s="106"/>
      <c r="DW276" s="106"/>
      <c r="DX276" s="106"/>
      <c r="DY276" s="106"/>
      <c r="DZ276" s="106"/>
      <c r="EA276" s="106"/>
      <c r="EB276" s="106"/>
      <c r="EC276" s="106"/>
      <c r="ED276" s="106"/>
      <c r="EE276" s="106"/>
      <c r="EF276" s="106"/>
      <c r="EG276" s="106"/>
      <c r="EH276" s="106"/>
      <c r="EI276" s="106"/>
      <c r="EJ276" s="106"/>
      <c r="EK276" s="106"/>
      <c r="EL276" s="106"/>
      <c r="EM276" s="106"/>
      <c r="EN276" s="106"/>
      <c r="EO276" s="106"/>
      <c r="EP276" s="106"/>
      <c r="EQ276" s="106"/>
      <c r="ER276" s="106"/>
      <c r="ES276" s="106"/>
      <c r="ET276" s="106"/>
      <c r="EU276" s="106"/>
      <c r="EV276" s="106"/>
      <c r="EW276" s="106"/>
      <c r="EX276" s="106"/>
      <c r="EY276" s="106"/>
      <c r="EZ276" s="106"/>
      <c r="FA276" s="106"/>
      <c r="FB276" s="106"/>
      <c r="FC276" s="106"/>
      <c r="FD276" s="106"/>
      <c r="FE276" s="106"/>
      <c r="FF276" s="106"/>
      <c r="FG276" s="106"/>
      <c r="FH276" s="106"/>
      <c r="FI276" s="106"/>
      <c r="FJ276" s="106"/>
      <c r="FK276" s="106"/>
      <c r="FL276" s="106"/>
      <c r="FM276" s="106"/>
      <c r="FN276" s="106"/>
      <c r="FO276" s="106"/>
      <c r="FP276" s="106"/>
      <c r="FQ276" s="106"/>
      <c r="FR276" s="106"/>
      <c r="FS276" s="106"/>
      <c r="FT276" s="106"/>
      <c r="FU276" s="106"/>
      <c r="FV276" s="106"/>
      <c r="FW276" s="106"/>
      <c r="FX276" s="106"/>
      <c r="FY276" s="106"/>
      <c r="FZ276" s="106"/>
      <c r="GA276" s="106"/>
    </row>
    <row r="277" spans="19:183" s="102" customFormat="1" ht="14" x14ac:dyDescent="0.15"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  <c r="AU277" s="114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  <c r="BJ277" s="106"/>
      <c r="BK277" s="106"/>
      <c r="BL277" s="106"/>
      <c r="BM277" s="106"/>
      <c r="BN277" s="106"/>
      <c r="BO277" s="106"/>
      <c r="BP277" s="106"/>
      <c r="BQ277" s="106"/>
      <c r="BR277" s="106"/>
      <c r="BS277" s="106"/>
      <c r="BT277" s="106"/>
      <c r="BU277" s="106"/>
      <c r="BV277" s="106"/>
      <c r="BW277" s="106"/>
      <c r="BX277" s="106"/>
      <c r="BY277" s="106"/>
      <c r="BZ277" s="106"/>
      <c r="CA277" s="106"/>
      <c r="CB277" s="106"/>
      <c r="CC277" s="106"/>
      <c r="CD277" s="106"/>
      <c r="CE277" s="106"/>
      <c r="CF277" s="106"/>
      <c r="CG277" s="106"/>
      <c r="CH277" s="106"/>
      <c r="CI277" s="106"/>
      <c r="CJ277" s="106"/>
      <c r="CK277" s="106"/>
      <c r="CL277" s="106"/>
      <c r="CM277" s="106"/>
      <c r="CN277" s="106"/>
      <c r="CO277" s="106"/>
      <c r="CP277" s="106"/>
      <c r="CQ277" s="106"/>
      <c r="CR277" s="106"/>
      <c r="CS277" s="106"/>
      <c r="CT277" s="106"/>
      <c r="CU277" s="106"/>
      <c r="CV277" s="106"/>
      <c r="CW277" s="106"/>
      <c r="CX277" s="106"/>
      <c r="CY277" s="106"/>
      <c r="CZ277" s="106"/>
      <c r="DA277" s="106"/>
      <c r="DB277" s="106"/>
      <c r="DC277" s="106"/>
      <c r="DD277" s="106"/>
      <c r="DE277" s="106"/>
      <c r="DF277" s="106"/>
      <c r="DG277" s="106"/>
      <c r="DH277" s="106"/>
      <c r="DI277" s="106"/>
      <c r="DJ277" s="106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6"/>
      <c r="DV277" s="106"/>
      <c r="DW277" s="106"/>
      <c r="DX277" s="106"/>
      <c r="DY277" s="106"/>
      <c r="DZ277" s="106"/>
      <c r="EA277" s="106"/>
      <c r="EB277" s="106"/>
      <c r="EC277" s="106"/>
      <c r="ED277" s="106"/>
      <c r="EE277" s="106"/>
      <c r="EF277" s="106"/>
      <c r="EG277" s="106"/>
      <c r="EH277" s="106"/>
      <c r="EI277" s="106"/>
      <c r="EJ277" s="106"/>
      <c r="EK277" s="106"/>
      <c r="EL277" s="106"/>
      <c r="EM277" s="106"/>
      <c r="EN277" s="106"/>
      <c r="EO277" s="106"/>
      <c r="EP277" s="106"/>
      <c r="EQ277" s="106"/>
      <c r="ER277" s="106"/>
      <c r="ES277" s="106"/>
      <c r="ET277" s="106"/>
      <c r="EU277" s="106"/>
      <c r="EV277" s="106"/>
      <c r="EW277" s="106"/>
      <c r="EX277" s="106"/>
      <c r="EY277" s="106"/>
      <c r="EZ277" s="106"/>
      <c r="FA277" s="106"/>
      <c r="FB277" s="106"/>
      <c r="FC277" s="106"/>
      <c r="FD277" s="106"/>
      <c r="FE277" s="106"/>
      <c r="FF277" s="106"/>
      <c r="FG277" s="106"/>
      <c r="FH277" s="106"/>
      <c r="FI277" s="106"/>
      <c r="FJ277" s="106"/>
      <c r="FK277" s="106"/>
      <c r="FL277" s="106"/>
      <c r="FM277" s="106"/>
      <c r="FN277" s="106"/>
      <c r="FO277" s="106"/>
      <c r="FP277" s="106"/>
      <c r="FQ277" s="106"/>
      <c r="FR277" s="106"/>
      <c r="FS277" s="106"/>
      <c r="FT277" s="106"/>
      <c r="FU277" s="106"/>
      <c r="FV277" s="106"/>
      <c r="FW277" s="106"/>
      <c r="FX277" s="106"/>
      <c r="FY277" s="106"/>
      <c r="FZ277" s="106"/>
      <c r="GA277" s="106"/>
    </row>
    <row r="278" spans="19:183" s="102" customFormat="1" ht="14" x14ac:dyDescent="0.15"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  <c r="AU278" s="114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  <c r="BM278" s="106"/>
      <c r="BN278" s="106"/>
      <c r="BO278" s="106"/>
      <c r="BP278" s="106"/>
      <c r="BQ278" s="106"/>
      <c r="BR278" s="106"/>
      <c r="BS278" s="106"/>
      <c r="BT278" s="106"/>
      <c r="BU278" s="106"/>
      <c r="BV278" s="106"/>
      <c r="BW278" s="106"/>
      <c r="BX278" s="106"/>
      <c r="BY278" s="106"/>
      <c r="BZ278" s="106"/>
      <c r="CA278" s="106"/>
      <c r="CB278" s="106"/>
      <c r="CC278" s="106"/>
      <c r="CD278" s="106"/>
      <c r="CE278" s="106"/>
      <c r="CF278" s="106"/>
      <c r="CG278" s="106"/>
      <c r="CH278" s="106"/>
      <c r="CI278" s="106"/>
      <c r="CJ278" s="106"/>
      <c r="CK278" s="106"/>
      <c r="CL278" s="106"/>
      <c r="CM278" s="106"/>
      <c r="CN278" s="106"/>
      <c r="CO278" s="106"/>
      <c r="CP278" s="106"/>
      <c r="CQ278" s="106"/>
      <c r="CR278" s="106"/>
      <c r="CS278" s="106"/>
      <c r="CT278" s="106"/>
      <c r="CU278" s="106"/>
      <c r="CV278" s="106"/>
      <c r="CW278" s="106"/>
      <c r="CX278" s="106"/>
      <c r="CY278" s="106"/>
      <c r="CZ278" s="106"/>
      <c r="DA278" s="106"/>
      <c r="DB278" s="106"/>
      <c r="DC278" s="106"/>
      <c r="DD278" s="106"/>
      <c r="DE278" s="106"/>
      <c r="DF278" s="106"/>
      <c r="DG278" s="106"/>
      <c r="DH278" s="106"/>
      <c r="DI278" s="106"/>
      <c r="DJ278" s="106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6"/>
      <c r="DV278" s="106"/>
      <c r="DW278" s="106"/>
      <c r="DX278" s="106"/>
      <c r="DY278" s="106"/>
      <c r="DZ278" s="106"/>
      <c r="EA278" s="106"/>
      <c r="EB278" s="106"/>
      <c r="EC278" s="106"/>
      <c r="ED278" s="106"/>
      <c r="EE278" s="106"/>
      <c r="EF278" s="106"/>
      <c r="EG278" s="106"/>
      <c r="EH278" s="106"/>
      <c r="EI278" s="106"/>
      <c r="EJ278" s="106"/>
      <c r="EK278" s="106"/>
      <c r="EL278" s="106"/>
      <c r="EM278" s="106"/>
      <c r="EN278" s="106"/>
      <c r="EO278" s="106"/>
      <c r="EP278" s="106"/>
      <c r="EQ278" s="106"/>
      <c r="ER278" s="106"/>
      <c r="ES278" s="106"/>
      <c r="ET278" s="106"/>
      <c r="EU278" s="106"/>
      <c r="EV278" s="106"/>
      <c r="EW278" s="106"/>
      <c r="EX278" s="106"/>
      <c r="EY278" s="106"/>
      <c r="EZ278" s="106"/>
      <c r="FA278" s="106"/>
      <c r="FB278" s="106"/>
      <c r="FC278" s="106"/>
      <c r="FD278" s="106"/>
      <c r="FE278" s="106"/>
      <c r="FF278" s="106"/>
      <c r="FG278" s="106"/>
      <c r="FH278" s="106"/>
      <c r="FI278" s="106"/>
      <c r="FJ278" s="106"/>
      <c r="FK278" s="106"/>
      <c r="FL278" s="106"/>
      <c r="FM278" s="106"/>
      <c r="FN278" s="106"/>
      <c r="FO278" s="106"/>
      <c r="FP278" s="106"/>
      <c r="FQ278" s="106"/>
      <c r="FR278" s="106"/>
      <c r="FS278" s="106"/>
      <c r="FT278" s="106"/>
      <c r="FU278" s="106"/>
      <c r="FV278" s="106"/>
      <c r="FW278" s="106"/>
      <c r="FX278" s="106"/>
      <c r="FY278" s="106"/>
      <c r="FZ278" s="106"/>
      <c r="GA278" s="106"/>
    </row>
    <row r="279" spans="19:183" s="102" customFormat="1" ht="14" x14ac:dyDescent="0.15"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  <c r="AU279" s="114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  <c r="BJ279" s="106"/>
      <c r="BK279" s="106"/>
      <c r="BL279" s="106"/>
      <c r="BM279" s="106"/>
      <c r="BN279" s="106"/>
      <c r="BO279" s="106"/>
      <c r="BP279" s="106"/>
      <c r="BQ279" s="106"/>
      <c r="BR279" s="106"/>
      <c r="BS279" s="106"/>
      <c r="BT279" s="106"/>
      <c r="BU279" s="106"/>
      <c r="BV279" s="106"/>
      <c r="BW279" s="106"/>
      <c r="BX279" s="106"/>
      <c r="BY279" s="106"/>
      <c r="BZ279" s="106"/>
      <c r="CA279" s="106"/>
      <c r="CB279" s="106"/>
      <c r="CC279" s="106"/>
      <c r="CD279" s="106"/>
      <c r="CE279" s="106"/>
      <c r="CF279" s="106"/>
      <c r="CG279" s="106"/>
      <c r="CH279" s="106"/>
      <c r="CI279" s="106"/>
      <c r="CJ279" s="106"/>
      <c r="CK279" s="106"/>
      <c r="CL279" s="106"/>
      <c r="CM279" s="106"/>
      <c r="CN279" s="106"/>
      <c r="CO279" s="106"/>
      <c r="CP279" s="106"/>
      <c r="CQ279" s="106"/>
      <c r="CR279" s="106"/>
      <c r="CS279" s="106"/>
      <c r="CT279" s="106"/>
      <c r="CU279" s="106"/>
      <c r="CV279" s="106"/>
      <c r="CW279" s="106"/>
      <c r="CX279" s="106"/>
      <c r="CY279" s="106"/>
      <c r="CZ279" s="106"/>
      <c r="DA279" s="106"/>
      <c r="DB279" s="106"/>
      <c r="DC279" s="106"/>
      <c r="DD279" s="106"/>
      <c r="DE279" s="106"/>
      <c r="DF279" s="106"/>
      <c r="DG279" s="106"/>
      <c r="DH279" s="106"/>
      <c r="DI279" s="106"/>
      <c r="DJ279" s="106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6"/>
      <c r="DV279" s="106"/>
      <c r="DW279" s="106"/>
      <c r="DX279" s="106"/>
      <c r="DY279" s="106"/>
      <c r="DZ279" s="106"/>
      <c r="EA279" s="106"/>
      <c r="EB279" s="106"/>
      <c r="EC279" s="106"/>
      <c r="ED279" s="106"/>
      <c r="EE279" s="106"/>
      <c r="EF279" s="106"/>
      <c r="EG279" s="106"/>
      <c r="EH279" s="106"/>
      <c r="EI279" s="106"/>
      <c r="EJ279" s="106"/>
      <c r="EK279" s="106"/>
      <c r="EL279" s="106"/>
      <c r="EM279" s="106"/>
      <c r="EN279" s="106"/>
      <c r="EO279" s="106"/>
      <c r="EP279" s="106"/>
      <c r="EQ279" s="106"/>
      <c r="ER279" s="106"/>
      <c r="ES279" s="106"/>
      <c r="ET279" s="106"/>
      <c r="EU279" s="106"/>
      <c r="EV279" s="106"/>
      <c r="EW279" s="106"/>
      <c r="EX279" s="106"/>
      <c r="EY279" s="106"/>
      <c r="EZ279" s="106"/>
      <c r="FA279" s="106"/>
      <c r="FB279" s="106"/>
      <c r="FC279" s="106"/>
      <c r="FD279" s="106"/>
      <c r="FE279" s="106"/>
      <c r="FF279" s="106"/>
      <c r="FG279" s="106"/>
      <c r="FH279" s="106"/>
      <c r="FI279" s="106"/>
      <c r="FJ279" s="106"/>
      <c r="FK279" s="106"/>
      <c r="FL279" s="106"/>
      <c r="FM279" s="106"/>
      <c r="FN279" s="106"/>
      <c r="FO279" s="106"/>
      <c r="FP279" s="106"/>
      <c r="FQ279" s="106"/>
      <c r="FR279" s="106"/>
      <c r="FS279" s="106"/>
      <c r="FT279" s="106"/>
      <c r="FU279" s="106"/>
      <c r="FV279" s="106"/>
      <c r="FW279" s="106"/>
      <c r="FX279" s="106"/>
      <c r="FY279" s="106"/>
      <c r="FZ279" s="106"/>
      <c r="GA279" s="106"/>
    </row>
    <row r="280" spans="19:183" s="102" customFormat="1" ht="14" x14ac:dyDescent="0.15"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  <c r="AU280" s="114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06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06"/>
      <c r="DA280" s="106"/>
      <c r="DB280" s="106"/>
      <c r="DC280" s="106"/>
      <c r="DD280" s="106"/>
      <c r="DE280" s="106"/>
      <c r="DF280" s="106"/>
      <c r="DG280" s="106"/>
      <c r="DH280" s="106"/>
      <c r="DI280" s="106"/>
      <c r="DJ280" s="106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6"/>
      <c r="DV280" s="106"/>
      <c r="DW280" s="106"/>
      <c r="DX280" s="106"/>
      <c r="DY280" s="106"/>
      <c r="DZ280" s="106"/>
      <c r="EA280" s="106"/>
      <c r="EB280" s="106"/>
      <c r="EC280" s="106"/>
      <c r="ED280" s="106"/>
      <c r="EE280" s="106"/>
      <c r="EF280" s="106"/>
      <c r="EG280" s="106"/>
      <c r="EH280" s="106"/>
      <c r="EI280" s="106"/>
      <c r="EJ280" s="106"/>
      <c r="EK280" s="106"/>
      <c r="EL280" s="106"/>
      <c r="EM280" s="106"/>
      <c r="EN280" s="106"/>
      <c r="EO280" s="106"/>
      <c r="EP280" s="106"/>
      <c r="EQ280" s="106"/>
      <c r="ER280" s="106"/>
      <c r="ES280" s="106"/>
      <c r="ET280" s="106"/>
      <c r="EU280" s="106"/>
      <c r="EV280" s="106"/>
      <c r="EW280" s="106"/>
      <c r="EX280" s="106"/>
      <c r="EY280" s="106"/>
      <c r="EZ280" s="106"/>
      <c r="FA280" s="106"/>
      <c r="FB280" s="106"/>
      <c r="FC280" s="106"/>
      <c r="FD280" s="106"/>
      <c r="FE280" s="106"/>
      <c r="FF280" s="106"/>
      <c r="FG280" s="106"/>
      <c r="FH280" s="106"/>
      <c r="FI280" s="106"/>
      <c r="FJ280" s="106"/>
      <c r="FK280" s="106"/>
      <c r="FL280" s="106"/>
      <c r="FM280" s="106"/>
      <c r="FN280" s="106"/>
      <c r="FO280" s="106"/>
      <c r="FP280" s="106"/>
      <c r="FQ280" s="106"/>
      <c r="FR280" s="106"/>
      <c r="FS280" s="106"/>
      <c r="FT280" s="106"/>
      <c r="FU280" s="106"/>
      <c r="FV280" s="106"/>
      <c r="FW280" s="106"/>
      <c r="FX280" s="106"/>
      <c r="FY280" s="106"/>
      <c r="FZ280" s="106"/>
      <c r="GA280" s="106"/>
    </row>
    <row r="281" spans="19:183" s="102" customFormat="1" ht="14" x14ac:dyDescent="0.15"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  <c r="AU281" s="114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  <c r="BJ281" s="106"/>
      <c r="BK281" s="106"/>
      <c r="BL281" s="106"/>
      <c r="BM281" s="106"/>
      <c r="BN281" s="106"/>
      <c r="BO281" s="106"/>
      <c r="BP281" s="106"/>
      <c r="BQ281" s="106"/>
      <c r="BR281" s="106"/>
      <c r="BS281" s="106"/>
      <c r="BT281" s="106"/>
      <c r="BU281" s="106"/>
      <c r="BV281" s="106"/>
      <c r="BW281" s="106"/>
      <c r="BX281" s="106"/>
      <c r="BY281" s="106"/>
      <c r="BZ281" s="106"/>
      <c r="CA281" s="106"/>
      <c r="CB281" s="106"/>
      <c r="CC281" s="106"/>
      <c r="CD281" s="106"/>
      <c r="CE281" s="106"/>
      <c r="CF281" s="106"/>
      <c r="CG281" s="106"/>
      <c r="CH281" s="106"/>
      <c r="CI281" s="106"/>
      <c r="CJ281" s="106"/>
      <c r="CK281" s="106"/>
      <c r="CL281" s="106"/>
      <c r="CM281" s="106"/>
      <c r="CN281" s="106"/>
      <c r="CO281" s="106"/>
      <c r="CP281" s="106"/>
      <c r="CQ281" s="106"/>
      <c r="CR281" s="106"/>
      <c r="CS281" s="106"/>
      <c r="CT281" s="106"/>
      <c r="CU281" s="106"/>
      <c r="CV281" s="106"/>
      <c r="CW281" s="106"/>
      <c r="CX281" s="106"/>
      <c r="CY281" s="106"/>
      <c r="CZ281" s="106"/>
      <c r="DA281" s="106"/>
      <c r="DB281" s="106"/>
      <c r="DC281" s="106"/>
      <c r="DD281" s="106"/>
      <c r="DE281" s="106"/>
      <c r="DF281" s="106"/>
      <c r="DG281" s="106"/>
      <c r="DH281" s="106"/>
      <c r="DI281" s="106"/>
      <c r="DJ281" s="106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6"/>
      <c r="DV281" s="106"/>
      <c r="DW281" s="106"/>
      <c r="DX281" s="106"/>
      <c r="DY281" s="106"/>
      <c r="DZ281" s="106"/>
      <c r="EA281" s="106"/>
      <c r="EB281" s="106"/>
      <c r="EC281" s="106"/>
      <c r="ED281" s="106"/>
      <c r="EE281" s="106"/>
      <c r="EF281" s="106"/>
      <c r="EG281" s="106"/>
      <c r="EH281" s="106"/>
      <c r="EI281" s="106"/>
      <c r="EJ281" s="106"/>
      <c r="EK281" s="106"/>
      <c r="EL281" s="106"/>
      <c r="EM281" s="106"/>
      <c r="EN281" s="106"/>
      <c r="EO281" s="106"/>
      <c r="EP281" s="106"/>
      <c r="EQ281" s="106"/>
      <c r="ER281" s="106"/>
      <c r="ES281" s="106"/>
      <c r="ET281" s="106"/>
      <c r="EU281" s="106"/>
      <c r="EV281" s="106"/>
      <c r="EW281" s="106"/>
      <c r="EX281" s="106"/>
      <c r="EY281" s="106"/>
      <c r="EZ281" s="106"/>
      <c r="FA281" s="106"/>
      <c r="FB281" s="106"/>
      <c r="FC281" s="106"/>
      <c r="FD281" s="106"/>
      <c r="FE281" s="106"/>
      <c r="FF281" s="106"/>
      <c r="FG281" s="106"/>
      <c r="FH281" s="106"/>
      <c r="FI281" s="106"/>
      <c r="FJ281" s="106"/>
      <c r="FK281" s="106"/>
      <c r="FL281" s="106"/>
      <c r="FM281" s="106"/>
      <c r="FN281" s="106"/>
      <c r="FO281" s="106"/>
      <c r="FP281" s="106"/>
      <c r="FQ281" s="106"/>
      <c r="FR281" s="106"/>
      <c r="FS281" s="106"/>
      <c r="FT281" s="106"/>
      <c r="FU281" s="106"/>
      <c r="FV281" s="106"/>
      <c r="FW281" s="106"/>
      <c r="FX281" s="106"/>
      <c r="FY281" s="106"/>
      <c r="FZ281" s="106"/>
      <c r="GA281" s="106"/>
    </row>
    <row r="282" spans="19:183" s="102" customFormat="1" ht="14" x14ac:dyDescent="0.15"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  <c r="AU282" s="114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  <c r="BJ282" s="106"/>
      <c r="BK282" s="106"/>
      <c r="BL282" s="106"/>
      <c r="BM282" s="106"/>
      <c r="BN282" s="106"/>
      <c r="BO282" s="106"/>
      <c r="BP282" s="106"/>
      <c r="BQ282" s="106"/>
      <c r="BR282" s="106"/>
      <c r="BS282" s="106"/>
      <c r="BT282" s="106"/>
      <c r="BU282" s="106"/>
      <c r="BV282" s="106"/>
      <c r="BW282" s="106"/>
      <c r="BX282" s="106"/>
      <c r="BY282" s="106"/>
      <c r="BZ282" s="106"/>
      <c r="CA282" s="106"/>
      <c r="CB282" s="106"/>
      <c r="CC282" s="106"/>
      <c r="CD282" s="106"/>
      <c r="CE282" s="106"/>
      <c r="CF282" s="106"/>
      <c r="CG282" s="106"/>
      <c r="CH282" s="106"/>
      <c r="CI282" s="106"/>
      <c r="CJ282" s="106"/>
      <c r="CK282" s="106"/>
      <c r="CL282" s="106"/>
      <c r="CM282" s="106"/>
      <c r="CN282" s="106"/>
      <c r="CO282" s="106"/>
      <c r="CP282" s="106"/>
      <c r="CQ282" s="106"/>
      <c r="CR282" s="106"/>
      <c r="CS282" s="106"/>
      <c r="CT282" s="106"/>
      <c r="CU282" s="106"/>
      <c r="CV282" s="106"/>
      <c r="CW282" s="106"/>
      <c r="CX282" s="106"/>
      <c r="CY282" s="106"/>
      <c r="CZ282" s="106"/>
      <c r="DA282" s="106"/>
      <c r="DB282" s="106"/>
      <c r="DC282" s="106"/>
      <c r="DD282" s="106"/>
      <c r="DE282" s="106"/>
      <c r="DF282" s="106"/>
      <c r="DG282" s="106"/>
      <c r="DH282" s="106"/>
      <c r="DI282" s="106"/>
      <c r="DJ282" s="106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6"/>
      <c r="DV282" s="106"/>
      <c r="DW282" s="106"/>
      <c r="DX282" s="106"/>
      <c r="DY282" s="106"/>
      <c r="DZ282" s="106"/>
      <c r="EA282" s="106"/>
      <c r="EB282" s="106"/>
      <c r="EC282" s="106"/>
      <c r="ED282" s="106"/>
      <c r="EE282" s="106"/>
      <c r="EF282" s="106"/>
      <c r="EG282" s="106"/>
      <c r="EH282" s="106"/>
      <c r="EI282" s="106"/>
      <c r="EJ282" s="106"/>
      <c r="EK282" s="106"/>
      <c r="EL282" s="106"/>
      <c r="EM282" s="106"/>
      <c r="EN282" s="106"/>
      <c r="EO282" s="106"/>
      <c r="EP282" s="106"/>
      <c r="EQ282" s="106"/>
      <c r="ER282" s="106"/>
      <c r="ES282" s="106"/>
      <c r="ET282" s="106"/>
      <c r="EU282" s="106"/>
      <c r="EV282" s="106"/>
      <c r="EW282" s="106"/>
      <c r="EX282" s="106"/>
      <c r="EY282" s="106"/>
      <c r="EZ282" s="106"/>
      <c r="FA282" s="106"/>
      <c r="FB282" s="106"/>
      <c r="FC282" s="106"/>
      <c r="FD282" s="106"/>
      <c r="FE282" s="106"/>
      <c r="FF282" s="106"/>
      <c r="FG282" s="106"/>
      <c r="FH282" s="106"/>
      <c r="FI282" s="106"/>
      <c r="FJ282" s="106"/>
      <c r="FK282" s="106"/>
      <c r="FL282" s="106"/>
      <c r="FM282" s="106"/>
      <c r="FN282" s="106"/>
      <c r="FO282" s="106"/>
      <c r="FP282" s="106"/>
      <c r="FQ282" s="106"/>
      <c r="FR282" s="106"/>
      <c r="FS282" s="106"/>
      <c r="FT282" s="106"/>
      <c r="FU282" s="106"/>
      <c r="FV282" s="106"/>
      <c r="FW282" s="106"/>
      <c r="FX282" s="106"/>
      <c r="FY282" s="106"/>
      <c r="FZ282" s="106"/>
      <c r="GA282" s="106"/>
    </row>
    <row r="283" spans="19:183" s="102" customFormat="1" ht="14" x14ac:dyDescent="0.15"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  <c r="AU283" s="114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  <c r="BJ283" s="106"/>
      <c r="BK283" s="106"/>
      <c r="BL283" s="106"/>
      <c r="BM283" s="106"/>
      <c r="BN283" s="106"/>
      <c r="BO283" s="106"/>
      <c r="BP283" s="106"/>
      <c r="BQ283" s="106"/>
      <c r="BR283" s="106"/>
      <c r="BS283" s="106"/>
      <c r="BT283" s="106"/>
      <c r="BU283" s="106"/>
      <c r="BV283" s="106"/>
      <c r="BW283" s="106"/>
      <c r="BX283" s="106"/>
      <c r="BY283" s="106"/>
      <c r="BZ283" s="106"/>
      <c r="CA283" s="106"/>
      <c r="CB283" s="106"/>
      <c r="CC283" s="106"/>
      <c r="CD283" s="106"/>
      <c r="CE283" s="106"/>
      <c r="CF283" s="106"/>
      <c r="CG283" s="106"/>
      <c r="CH283" s="106"/>
      <c r="CI283" s="106"/>
      <c r="CJ283" s="106"/>
      <c r="CK283" s="106"/>
      <c r="CL283" s="106"/>
      <c r="CM283" s="106"/>
      <c r="CN283" s="106"/>
      <c r="CO283" s="106"/>
      <c r="CP283" s="106"/>
      <c r="CQ283" s="106"/>
      <c r="CR283" s="106"/>
      <c r="CS283" s="106"/>
      <c r="CT283" s="106"/>
      <c r="CU283" s="106"/>
      <c r="CV283" s="106"/>
      <c r="CW283" s="106"/>
      <c r="CX283" s="106"/>
      <c r="CY283" s="106"/>
      <c r="CZ283" s="106"/>
      <c r="DA283" s="106"/>
      <c r="DB283" s="106"/>
      <c r="DC283" s="106"/>
      <c r="DD283" s="106"/>
      <c r="DE283" s="106"/>
      <c r="DF283" s="106"/>
      <c r="DG283" s="106"/>
      <c r="DH283" s="106"/>
      <c r="DI283" s="106"/>
      <c r="DJ283" s="106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6"/>
      <c r="DV283" s="106"/>
      <c r="DW283" s="106"/>
      <c r="DX283" s="106"/>
      <c r="DY283" s="106"/>
      <c r="DZ283" s="106"/>
      <c r="EA283" s="106"/>
      <c r="EB283" s="106"/>
      <c r="EC283" s="106"/>
      <c r="ED283" s="106"/>
      <c r="EE283" s="106"/>
      <c r="EF283" s="106"/>
      <c r="EG283" s="106"/>
      <c r="EH283" s="106"/>
      <c r="EI283" s="106"/>
      <c r="EJ283" s="106"/>
      <c r="EK283" s="106"/>
      <c r="EL283" s="106"/>
      <c r="EM283" s="106"/>
      <c r="EN283" s="106"/>
      <c r="EO283" s="106"/>
      <c r="EP283" s="106"/>
      <c r="EQ283" s="106"/>
      <c r="ER283" s="106"/>
      <c r="ES283" s="106"/>
      <c r="ET283" s="106"/>
      <c r="EU283" s="106"/>
      <c r="EV283" s="106"/>
      <c r="EW283" s="106"/>
      <c r="EX283" s="106"/>
      <c r="EY283" s="106"/>
      <c r="EZ283" s="106"/>
      <c r="FA283" s="106"/>
      <c r="FB283" s="106"/>
      <c r="FC283" s="106"/>
      <c r="FD283" s="106"/>
      <c r="FE283" s="106"/>
      <c r="FF283" s="106"/>
      <c r="FG283" s="106"/>
      <c r="FH283" s="106"/>
      <c r="FI283" s="106"/>
      <c r="FJ283" s="106"/>
      <c r="FK283" s="106"/>
      <c r="FL283" s="106"/>
      <c r="FM283" s="106"/>
      <c r="FN283" s="106"/>
      <c r="FO283" s="106"/>
      <c r="FP283" s="106"/>
      <c r="FQ283" s="106"/>
      <c r="FR283" s="106"/>
      <c r="FS283" s="106"/>
      <c r="FT283" s="106"/>
      <c r="FU283" s="106"/>
      <c r="FV283" s="106"/>
      <c r="FW283" s="106"/>
      <c r="FX283" s="106"/>
      <c r="FY283" s="106"/>
      <c r="FZ283" s="106"/>
      <c r="GA283" s="106"/>
    </row>
    <row r="284" spans="19:183" s="102" customFormat="1" ht="14" x14ac:dyDescent="0.15"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  <c r="AU284" s="114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  <c r="BH284" s="106"/>
      <c r="BI284" s="106"/>
      <c r="BJ284" s="106"/>
      <c r="BK284" s="106"/>
      <c r="BL284" s="106"/>
      <c r="BM284" s="106"/>
      <c r="BN284" s="106"/>
      <c r="BO284" s="106"/>
      <c r="BP284" s="106"/>
      <c r="BQ284" s="106"/>
      <c r="BR284" s="106"/>
      <c r="BS284" s="106"/>
      <c r="BT284" s="106"/>
      <c r="BU284" s="106"/>
      <c r="BV284" s="106"/>
      <c r="BW284" s="106"/>
      <c r="BX284" s="106"/>
      <c r="BY284" s="106"/>
      <c r="BZ284" s="106"/>
      <c r="CA284" s="106"/>
      <c r="CB284" s="106"/>
      <c r="CC284" s="106"/>
      <c r="CD284" s="106"/>
      <c r="CE284" s="106"/>
      <c r="CF284" s="106"/>
      <c r="CG284" s="106"/>
      <c r="CH284" s="106"/>
      <c r="CI284" s="106"/>
      <c r="CJ284" s="106"/>
      <c r="CK284" s="106"/>
      <c r="CL284" s="106"/>
      <c r="CM284" s="106"/>
      <c r="CN284" s="106"/>
      <c r="CO284" s="106"/>
      <c r="CP284" s="106"/>
      <c r="CQ284" s="106"/>
      <c r="CR284" s="106"/>
      <c r="CS284" s="106"/>
      <c r="CT284" s="106"/>
      <c r="CU284" s="106"/>
      <c r="CV284" s="106"/>
      <c r="CW284" s="106"/>
      <c r="CX284" s="106"/>
      <c r="CY284" s="106"/>
      <c r="CZ284" s="106"/>
      <c r="DA284" s="106"/>
      <c r="DB284" s="106"/>
      <c r="DC284" s="106"/>
      <c r="DD284" s="106"/>
      <c r="DE284" s="106"/>
      <c r="DF284" s="106"/>
      <c r="DG284" s="106"/>
      <c r="DH284" s="106"/>
      <c r="DI284" s="106"/>
      <c r="DJ284" s="106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6"/>
      <c r="DV284" s="106"/>
      <c r="DW284" s="106"/>
      <c r="DX284" s="106"/>
      <c r="DY284" s="106"/>
      <c r="DZ284" s="106"/>
      <c r="EA284" s="106"/>
      <c r="EB284" s="106"/>
      <c r="EC284" s="106"/>
      <c r="ED284" s="106"/>
      <c r="EE284" s="106"/>
      <c r="EF284" s="106"/>
      <c r="EG284" s="106"/>
      <c r="EH284" s="106"/>
      <c r="EI284" s="106"/>
      <c r="EJ284" s="106"/>
      <c r="EK284" s="106"/>
      <c r="EL284" s="106"/>
      <c r="EM284" s="106"/>
      <c r="EN284" s="106"/>
      <c r="EO284" s="106"/>
      <c r="EP284" s="106"/>
      <c r="EQ284" s="106"/>
      <c r="ER284" s="106"/>
      <c r="ES284" s="106"/>
      <c r="ET284" s="106"/>
      <c r="EU284" s="106"/>
      <c r="EV284" s="106"/>
      <c r="EW284" s="106"/>
      <c r="EX284" s="106"/>
      <c r="EY284" s="106"/>
      <c r="EZ284" s="106"/>
      <c r="FA284" s="106"/>
      <c r="FB284" s="106"/>
      <c r="FC284" s="106"/>
      <c r="FD284" s="106"/>
      <c r="FE284" s="106"/>
      <c r="FF284" s="106"/>
      <c r="FG284" s="106"/>
      <c r="FH284" s="106"/>
      <c r="FI284" s="106"/>
      <c r="FJ284" s="106"/>
      <c r="FK284" s="106"/>
      <c r="FL284" s="106"/>
      <c r="FM284" s="106"/>
      <c r="FN284" s="106"/>
      <c r="FO284" s="106"/>
      <c r="FP284" s="106"/>
      <c r="FQ284" s="106"/>
      <c r="FR284" s="106"/>
      <c r="FS284" s="106"/>
      <c r="FT284" s="106"/>
      <c r="FU284" s="106"/>
      <c r="FV284" s="106"/>
      <c r="FW284" s="106"/>
      <c r="FX284" s="106"/>
      <c r="FY284" s="106"/>
      <c r="FZ284" s="106"/>
      <c r="GA284" s="106"/>
    </row>
    <row r="285" spans="19:183" s="102" customFormat="1" ht="14" x14ac:dyDescent="0.15"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  <c r="AU285" s="114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  <c r="BH285" s="106"/>
      <c r="BI285" s="106"/>
      <c r="BJ285" s="106"/>
      <c r="BK285" s="106"/>
      <c r="BL285" s="106"/>
      <c r="BM285" s="106"/>
      <c r="BN285" s="106"/>
      <c r="BO285" s="106"/>
      <c r="BP285" s="106"/>
      <c r="BQ285" s="106"/>
      <c r="BR285" s="106"/>
      <c r="BS285" s="106"/>
      <c r="BT285" s="106"/>
      <c r="BU285" s="106"/>
      <c r="BV285" s="106"/>
      <c r="BW285" s="106"/>
      <c r="BX285" s="106"/>
      <c r="BY285" s="106"/>
      <c r="BZ285" s="106"/>
      <c r="CA285" s="106"/>
      <c r="CB285" s="106"/>
      <c r="CC285" s="106"/>
      <c r="CD285" s="106"/>
      <c r="CE285" s="106"/>
      <c r="CF285" s="106"/>
      <c r="CG285" s="106"/>
      <c r="CH285" s="106"/>
      <c r="CI285" s="106"/>
      <c r="CJ285" s="106"/>
      <c r="CK285" s="106"/>
      <c r="CL285" s="106"/>
      <c r="CM285" s="106"/>
      <c r="CN285" s="106"/>
      <c r="CO285" s="106"/>
      <c r="CP285" s="106"/>
      <c r="CQ285" s="106"/>
      <c r="CR285" s="106"/>
      <c r="CS285" s="106"/>
      <c r="CT285" s="106"/>
      <c r="CU285" s="106"/>
      <c r="CV285" s="106"/>
      <c r="CW285" s="106"/>
      <c r="CX285" s="106"/>
      <c r="CY285" s="106"/>
      <c r="CZ285" s="106"/>
      <c r="DA285" s="106"/>
      <c r="DB285" s="106"/>
      <c r="DC285" s="106"/>
      <c r="DD285" s="106"/>
      <c r="DE285" s="106"/>
      <c r="DF285" s="106"/>
      <c r="DG285" s="106"/>
      <c r="DH285" s="106"/>
      <c r="DI285" s="106"/>
      <c r="DJ285" s="106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6"/>
      <c r="DV285" s="106"/>
      <c r="DW285" s="106"/>
      <c r="DX285" s="106"/>
      <c r="DY285" s="106"/>
      <c r="DZ285" s="106"/>
      <c r="EA285" s="106"/>
      <c r="EB285" s="106"/>
      <c r="EC285" s="106"/>
      <c r="ED285" s="106"/>
      <c r="EE285" s="106"/>
      <c r="EF285" s="106"/>
      <c r="EG285" s="106"/>
      <c r="EH285" s="106"/>
      <c r="EI285" s="106"/>
      <c r="EJ285" s="106"/>
      <c r="EK285" s="106"/>
      <c r="EL285" s="106"/>
      <c r="EM285" s="106"/>
      <c r="EN285" s="106"/>
      <c r="EO285" s="106"/>
      <c r="EP285" s="106"/>
      <c r="EQ285" s="106"/>
      <c r="ER285" s="106"/>
      <c r="ES285" s="106"/>
      <c r="ET285" s="106"/>
      <c r="EU285" s="106"/>
      <c r="EV285" s="106"/>
      <c r="EW285" s="106"/>
      <c r="EX285" s="106"/>
      <c r="EY285" s="106"/>
      <c r="EZ285" s="106"/>
      <c r="FA285" s="106"/>
      <c r="FB285" s="106"/>
      <c r="FC285" s="106"/>
      <c r="FD285" s="106"/>
      <c r="FE285" s="106"/>
      <c r="FF285" s="106"/>
      <c r="FG285" s="106"/>
      <c r="FH285" s="106"/>
      <c r="FI285" s="106"/>
      <c r="FJ285" s="106"/>
      <c r="FK285" s="106"/>
      <c r="FL285" s="106"/>
      <c r="FM285" s="106"/>
      <c r="FN285" s="106"/>
      <c r="FO285" s="106"/>
      <c r="FP285" s="106"/>
      <c r="FQ285" s="106"/>
      <c r="FR285" s="106"/>
      <c r="FS285" s="106"/>
      <c r="FT285" s="106"/>
      <c r="FU285" s="106"/>
      <c r="FV285" s="106"/>
      <c r="FW285" s="106"/>
      <c r="FX285" s="106"/>
      <c r="FY285" s="106"/>
      <c r="FZ285" s="106"/>
      <c r="GA285" s="106"/>
    </row>
    <row r="286" spans="19:183" s="102" customFormat="1" ht="14" x14ac:dyDescent="0.15"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  <c r="AU286" s="114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  <c r="BH286" s="106"/>
      <c r="BI286" s="106"/>
      <c r="BJ286" s="106"/>
      <c r="BK286" s="106"/>
      <c r="BL286" s="106"/>
      <c r="BM286" s="106"/>
      <c r="BN286" s="106"/>
      <c r="BO286" s="106"/>
      <c r="BP286" s="106"/>
      <c r="BQ286" s="106"/>
      <c r="BR286" s="106"/>
      <c r="BS286" s="106"/>
      <c r="BT286" s="106"/>
      <c r="BU286" s="106"/>
      <c r="BV286" s="106"/>
      <c r="BW286" s="106"/>
      <c r="BX286" s="106"/>
      <c r="BY286" s="106"/>
      <c r="BZ286" s="106"/>
      <c r="CA286" s="106"/>
      <c r="CB286" s="106"/>
      <c r="CC286" s="106"/>
      <c r="CD286" s="106"/>
      <c r="CE286" s="106"/>
      <c r="CF286" s="106"/>
      <c r="CG286" s="106"/>
      <c r="CH286" s="106"/>
      <c r="CI286" s="106"/>
      <c r="CJ286" s="106"/>
      <c r="CK286" s="106"/>
      <c r="CL286" s="106"/>
      <c r="CM286" s="106"/>
      <c r="CN286" s="106"/>
      <c r="CO286" s="106"/>
      <c r="CP286" s="106"/>
      <c r="CQ286" s="106"/>
      <c r="CR286" s="106"/>
      <c r="CS286" s="106"/>
      <c r="CT286" s="106"/>
      <c r="CU286" s="106"/>
      <c r="CV286" s="106"/>
      <c r="CW286" s="106"/>
      <c r="CX286" s="106"/>
      <c r="CY286" s="106"/>
      <c r="CZ286" s="106"/>
      <c r="DA286" s="106"/>
      <c r="DB286" s="106"/>
      <c r="DC286" s="106"/>
      <c r="DD286" s="106"/>
      <c r="DE286" s="106"/>
      <c r="DF286" s="106"/>
      <c r="DG286" s="106"/>
      <c r="DH286" s="106"/>
      <c r="DI286" s="106"/>
      <c r="DJ286" s="106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6"/>
      <c r="DV286" s="106"/>
      <c r="DW286" s="106"/>
      <c r="DX286" s="106"/>
      <c r="DY286" s="106"/>
      <c r="DZ286" s="106"/>
      <c r="EA286" s="106"/>
      <c r="EB286" s="106"/>
      <c r="EC286" s="106"/>
      <c r="ED286" s="106"/>
      <c r="EE286" s="106"/>
      <c r="EF286" s="106"/>
      <c r="EG286" s="106"/>
      <c r="EH286" s="106"/>
      <c r="EI286" s="106"/>
      <c r="EJ286" s="106"/>
      <c r="EK286" s="106"/>
      <c r="EL286" s="106"/>
      <c r="EM286" s="106"/>
      <c r="EN286" s="106"/>
      <c r="EO286" s="106"/>
      <c r="EP286" s="106"/>
      <c r="EQ286" s="106"/>
      <c r="ER286" s="106"/>
      <c r="ES286" s="106"/>
      <c r="ET286" s="106"/>
      <c r="EU286" s="106"/>
      <c r="EV286" s="106"/>
      <c r="EW286" s="106"/>
      <c r="EX286" s="106"/>
      <c r="EY286" s="106"/>
      <c r="EZ286" s="106"/>
      <c r="FA286" s="106"/>
      <c r="FB286" s="106"/>
      <c r="FC286" s="106"/>
      <c r="FD286" s="106"/>
      <c r="FE286" s="106"/>
      <c r="FF286" s="106"/>
      <c r="FG286" s="106"/>
      <c r="FH286" s="106"/>
      <c r="FI286" s="106"/>
      <c r="FJ286" s="106"/>
      <c r="FK286" s="106"/>
      <c r="FL286" s="106"/>
      <c r="FM286" s="106"/>
      <c r="FN286" s="106"/>
      <c r="FO286" s="106"/>
      <c r="FP286" s="106"/>
      <c r="FQ286" s="106"/>
      <c r="FR286" s="106"/>
      <c r="FS286" s="106"/>
      <c r="FT286" s="106"/>
      <c r="FU286" s="106"/>
      <c r="FV286" s="106"/>
      <c r="FW286" s="106"/>
      <c r="FX286" s="106"/>
      <c r="FY286" s="106"/>
      <c r="FZ286" s="106"/>
      <c r="GA286" s="106"/>
    </row>
    <row r="287" spans="19:183" s="102" customFormat="1" ht="14" x14ac:dyDescent="0.15"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  <c r="AU287" s="114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  <c r="BH287" s="106"/>
      <c r="BI287" s="106"/>
      <c r="BJ287" s="106"/>
      <c r="BK287" s="106"/>
      <c r="BL287" s="106"/>
      <c r="BM287" s="106"/>
      <c r="BN287" s="106"/>
      <c r="BO287" s="106"/>
      <c r="BP287" s="106"/>
      <c r="BQ287" s="106"/>
      <c r="BR287" s="106"/>
      <c r="BS287" s="106"/>
      <c r="BT287" s="106"/>
      <c r="BU287" s="106"/>
      <c r="BV287" s="106"/>
      <c r="BW287" s="106"/>
      <c r="BX287" s="106"/>
      <c r="BY287" s="106"/>
      <c r="BZ287" s="106"/>
      <c r="CA287" s="106"/>
      <c r="CB287" s="106"/>
      <c r="CC287" s="106"/>
      <c r="CD287" s="106"/>
      <c r="CE287" s="106"/>
      <c r="CF287" s="106"/>
      <c r="CG287" s="106"/>
      <c r="CH287" s="106"/>
      <c r="CI287" s="106"/>
      <c r="CJ287" s="106"/>
      <c r="CK287" s="106"/>
      <c r="CL287" s="106"/>
      <c r="CM287" s="106"/>
      <c r="CN287" s="106"/>
      <c r="CO287" s="106"/>
      <c r="CP287" s="106"/>
      <c r="CQ287" s="106"/>
      <c r="CR287" s="106"/>
      <c r="CS287" s="106"/>
      <c r="CT287" s="106"/>
      <c r="CU287" s="106"/>
      <c r="CV287" s="106"/>
      <c r="CW287" s="106"/>
      <c r="CX287" s="106"/>
      <c r="CY287" s="106"/>
      <c r="CZ287" s="106"/>
      <c r="DA287" s="106"/>
      <c r="DB287" s="106"/>
      <c r="DC287" s="106"/>
      <c r="DD287" s="106"/>
      <c r="DE287" s="106"/>
      <c r="DF287" s="106"/>
      <c r="DG287" s="106"/>
      <c r="DH287" s="106"/>
      <c r="DI287" s="106"/>
      <c r="DJ287" s="106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6"/>
      <c r="DV287" s="106"/>
      <c r="DW287" s="106"/>
      <c r="DX287" s="106"/>
      <c r="DY287" s="106"/>
      <c r="DZ287" s="106"/>
      <c r="EA287" s="106"/>
      <c r="EB287" s="106"/>
      <c r="EC287" s="106"/>
      <c r="ED287" s="106"/>
      <c r="EE287" s="106"/>
      <c r="EF287" s="106"/>
      <c r="EG287" s="106"/>
      <c r="EH287" s="106"/>
      <c r="EI287" s="106"/>
      <c r="EJ287" s="106"/>
      <c r="EK287" s="106"/>
      <c r="EL287" s="106"/>
      <c r="EM287" s="106"/>
      <c r="EN287" s="106"/>
      <c r="EO287" s="106"/>
      <c r="EP287" s="106"/>
      <c r="EQ287" s="106"/>
      <c r="ER287" s="106"/>
      <c r="ES287" s="106"/>
      <c r="ET287" s="106"/>
      <c r="EU287" s="106"/>
      <c r="EV287" s="106"/>
      <c r="EW287" s="106"/>
      <c r="EX287" s="106"/>
      <c r="EY287" s="106"/>
      <c r="EZ287" s="106"/>
      <c r="FA287" s="106"/>
      <c r="FB287" s="106"/>
      <c r="FC287" s="106"/>
      <c r="FD287" s="106"/>
      <c r="FE287" s="106"/>
      <c r="FF287" s="106"/>
      <c r="FG287" s="106"/>
      <c r="FH287" s="106"/>
      <c r="FI287" s="106"/>
      <c r="FJ287" s="106"/>
      <c r="FK287" s="106"/>
      <c r="FL287" s="106"/>
      <c r="FM287" s="106"/>
      <c r="FN287" s="106"/>
      <c r="FO287" s="106"/>
      <c r="FP287" s="106"/>
      <c r="FQ287" s="106"/>
      <c r="FR287" s="106"/>
      <c r="FS287" s="106"/>
      <c r="FT287" s="106"/>
      <c r="FU287" s="106"/>
      <c r="FV287" s="106"/>
      <c r="FW287" s="106"/>
      <c r="FX287" s="106"/>
      <c r="FY287" s="106"/>
      <c r="FZ287" s="106"/>
      <c r="GA287" s="106"/>
    </row>
    <row r="288" spans="19:183" s="102" customFormat="1" ht="14" x14ac:dyDescent="0.15"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  <c r="AU288" s="114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  <c r="BH288" s="106"/>
      <c r="BI288" s="106"/>
      <c r="BJ288" s="106"/>
      <c r="BK288" s="106"/>
      <c r="BL288" s="106"/>
      <c r="BM288" s="106"/>
      <c r="BN288" s="106"/>
      <c r="BO288" s="106"/>
      <c r="BP288" s="106"/>
      <c r="BQ288" s="106"/>
      <c r="BR288" s="106"/>
      <c r="BS288" s="106"/>
      <c r="BT288" s="106"/>
      <c r="BU288" s="106"/>
      <c r="BV288" s="106"/>
      <c r="BW288" s="106"/>
      <c r="BX288" s="106"/>
      <c r="BY288" s="106"/>
      <c r="BZ288" s="106"/>
      <c r="CA288" s="106"/>
      <c r="CB288" s="106"/>
      <c r="CC288" s="106"/>
      <c r="CD288" s="106"/>
      <c r="CE288" s="106"/>
      <c r="CF288" s="106"/>
      <c r="CG288" s="106"/>
      <c r="CH288" s="106"/>
      <c r="CI288" s="106"/>
      <c r="CJ288" s="106"/>
      <c r="CK288" s="106"/>
      <c r="CL288" s="106"/>
      <c r="CM288" s="106"/>
      <c r="CN288" s="106"/>
      <c r="CO288" s="106"/>
      <c r="CP288" s="106"/>
      <c r="CQ288" s="106"/>
      <c r="CR288" s="106"/>
      <c r="CS288" s="106"/>
      <c r="CT288" s="106"/>
      <c r="CU288" s="106"/>
      <c r="CV288" s="106"/>
      <c r="CW288" s="106"/>
      <c r="CX288" s="106"/>
      <c r="CY288" s="106"/>
      <c r="CZ288" s="106"/>
      <c r="DA288" s="106"/>
      <c r="DB288" s="106"/>
      <c r="DC288" s="106"/>
      <c r="DD288" s="106"/>
      <c r="DE288" s="106"/>
      <c r="DF288" s="106"/>
      <c r="DG288" s="106"/>
      <c r="DH288" s="106"/>
      <c r="DI288" s="106"/>
      <c r="DJ288" s="106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6"/>
      <c r="DV288" s="106"/>
      <c r="DW288" s="106"/>
      <c r="DX288" s="106"/>
      <c r="DY288" s="106"/>
      <c r="DZ288" s="106"/>
      <c r="EA288" s="106"/>
      <c r="EB288" s="106"/>
      <c r="EC288" s="106"/>
      <c r="ED288" s="106"/>
      <c r="EE288" s="106"/>
      <c r="EF288" s="106"/>
      <c r="EG288" s="106"/>
      <c r="EH288" s="106"/>
      <c r="EI288" s="106"/>
      <c r="EJ288" s="106"/>
      <c r="EK288" s="106"/>
      <c r="EL288" s="106"/>
      <c r="EM288" s="106"/>
      <c r="EN288" s="106"/>
      <c r="EO288" s="106"/>
      <c r="EP288" s="106"/>
      <c r="EQ288" s="106"/>
      <c r="ER288" s="106"/>
      <c r="ES288" s="106"/>
      <c r="ET288" s="106"/>
      <c r="EU288" s="106"/>
      <c r="EV288" s="106"/>
      <c r="EW288" s="106"/>
      <c r="EX288" s="106"/>
      <c r="EY288" s="106"/>
      <c r="EZ288" s="106"/>
      <c r="FA288" s="106"/>
      <c r="FB288" s="106"/>
      <c r="FC288" s="106"/>
      <c r="FD288" s="106"/>
      <c r="FE288" s="106"/>
      <c r="FF288" s="106"/>
      <c r="FG288" s="106"/>
      <c r="FH288" s="106"/>
      <c r="FI288" s="106"/>
      <c r="FJ288" s="106"/>
      <c r="FK288" s="106"/>
      <c r="FL288" s="106"/>
      <c r="FM288" s="106"/>
      <c r="FN288" s="106"/>
      <c r="FO288" s="106"/>
      <c r="FP288" s="106"/>
      <c r="FQ288" s="106"/>
      <c r="FR288" s="106"/>
      <c r="FS288" s="106"/>
      <c r="FT288" s="106"/>
      <c r="FU288" s="106"/>
      <c r="FV288" s="106"/>
      <c r="FW288" s="106"/>
      <c r="FX288" s="106"/>
      <c r="FY288" s="106"/>
      <c r="FZ288" s="106"/>
      <c r="GA288" s="106"/>
    </row>
    <row r="289" spans="19:183" s="102" customFormat="1" ht="14" x14ac:dyDescent="0.15"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  <c r="AU289" s="114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  <c r="BH289" s="106"/>
      <c r="BI289" s="106"/>
      <c r="BJ289" s="106"/>
      <c r="BK289" s="106"/>
      <c r="BL289" s="106"/>
      <c r="BM289" s="106"/>
      <c r="BN289" s="106"/>
      <c r="BO289" s="106"/>
      <c r="BP289" s="106"/>
      <c r="BQ289" s="106"/>
      <c r="BR289" s="106"/>
      <c r="BS289" s="106"/>
      <c r="BT289" s="106"/>
      <c r="BU289" s="106"/>
      <c r="BV289" s="106"/>
      <c r="BW289" s="106"/>
      <c r="BX289" s="106"/>
      <c r="BY289" s="106"/>
      <c r="BZ289" s="106"/>
      <c r="CA289" s="106"/>
      <c r="CB289" s="106"/>
      <c r="CC289" s="106"/>
      <c r="CD289" s="106"/>
      <c r="CE289" s="106"/>
      <c r="CF289" s="106"/>
      <c r="CG289" s="106"/>
      <c r="CH289" s="106"/>
      <c r="CI289" s="106"/>
      <c r="CJ289" s="106"/>
      <c r="CK289" s="106"/>
      <c r="CL289" s="106"/>
      <c r="CM289" s="106"/>
      <c r="CN289" s="106"/>
      <c r="CO289" s="106"/>
      <c r="CP289" s="106"/>
      <c r="CQ289" s="106"/>
      <c r="CR289" s="106"/>
      <c r="CS289" s="106"/>
      <c r="CT289" s="106"/>
      <c r="CU289" s="106"/>
      <c r="CV289" s="106"/>
      <c r="CW289" s="106"/>
      <c r="CX289" s="106"/>
      <c r="CY289" s="106"/>
      <c r="CZ289" s="106"/>
      <c r="DA289" s="106"/>
      <c r="DB289" s="106"/>
      <c r="DC289" s="106"/>
      <c r="DD289" s="106"/>
      <c r="DE289" s="106"/>
      <c r="DF289" s="106"/>
      <c r="DG289" s="106"/>
      <c r="DH289" s="106"/>
      <c r="DI289" s="106"/>
      <c r="DJ289" s="106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6"/>
      <c r="DV289" s="106"/>
      <c r="DW289" s="106"/>
      <c r="DX289" s="106"/>
      <c r="DY289" s="106"/>
      <c r="DZ289" s="106"/>
      <c r="EA289" s="106"/>
      <c r="EB289" s="106"/>
      <c r="EC289" s="106"/>
      <c r="ED289" s="106"/>
      <c r="EE289" s="106"/>
      <c r="EF289" s="106"/>
      <c r="EG289" s="106"/>
      <c r="EH289" s="106"/>
      <c r="EI289" s="106"/>
      <c r="EJ289" s="106"/>
      <c r="EK289" s="106"/>
      <c r="EL289" s="106"/>
      <c r="EM289" s="106"/>
      <c r="EN289" s="106"/>
      <c r="EO289" s="106"/>
      <c r="EP289" s="106"/>
      <c r="EQ289" s="106"/>
      <c r="ER289" s="106"/>
      <c r="ES289" s="106"/>
      <c r="ET289" s="106"/>
      <c r="EU289" s="106"/>
      <c r="EV289" s="106"/>
      <c r="EW289" s="106"/>
      <c r="EX289" s="106"/>
      <c r="EY289" s="106"/>
      <c r="EZ289" s="106"/>
      <c r="FA289" s="106"/>
      <c r="FB289" s="106"/>
      <c r="FC289" s="106"/>
      <c r="FD289" s="106"/>
      <c r="FE289" s="106"/>
      <c r="FF289" s="106"/>
      <c r="FG289" s="106"/>
      <c r="FH289" s="106"/>
      <c r="FI289" s="106"/>
      <c r="FJ289" s="106"/>
      <c r="FK289" s="106"/>
      <c r="FL289" s="106"/>
      <c r="FM289" s="106"/>
      <c r="FN289" s="106"/>
      <c r="FO289" s="106"/>
      <c r="FP289" s="106"/>
      <c r="FQ289" s="106"/>
      <c r="FR289" s="106"/>
      <c r="FS289" s="106"/>
      <c r="FT289" s="106"/>
      <c r="FU289" s="106"/>
      <c r="FV289" s="106"/>
      <c r="FW289" s="106"/>
      <c r="FX289" s="106"/>
      <c r="FY289" s="106"/>
      <c r="FZ289" s="106"/>
      <c r="GA289" s="106"/>
    </row>
    <row r="290" spans="19:183" s="102" customFormat="1" ht="14" x14ac:dyDescent="0.15"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  <c r="AU290" s="114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  <c r="BH290" s="106"/>
      <c r="BI290" s="106"/>
      <c r="BJ290" s="106"/>
      <c r="BK290" s="106"/>
      <c r="BL290" s="106"/>
      <c r="BM290" s="106"/>
      <c r="BN290" s="106"/>
      <c r="BO290" s="106"/>
      <c r="BP290" s="106"/>
      <c r="BQ290" s="106"/>
      <c r="BR290" s="106"/>
      <c r="BS290" s="106"/>
      <c r="BT290" s="106"/>
      <c r="BU290" s="106"/>
      <c r="BV290" s="106"/>
      <c r="BW290" s="106"/>
      <c r="BX290" s="106"/>
      <c r="BY290" s="106"/>
      <c r="BZ290" s="106"/>
      <c r="CA290" s="106"/>
      <c r="CB290" s="106"/>
      <c r="CC290" s="106"/>
      <c r="CD290" s="106"/>
      <c r="CE290" s="106"/>
      <c r="CF290" s="106"/>
      <c r="CG290" s="106"/>
      <c r="CH290" s="106"/>
      <c r="CI290" s="106"/>
      <c r="CJ290" s="106"/>
      <c r="CK290" s="106"/>
      <c r="CL290" s="106"/>
      <c r="CM290" s="106"/>
      <c r="CN290" s="106"/>
      <c r="CO290" s="106"/>
      <c r="CP290" s="106"/>
      <c r="CQ290" s="106"/>
      <c r="CR290" s="106"/>
      <c r="CS290" s="106"/>
      <c r="CT290" s="106"/>
      <c r="CU290" s="106"/>
      <c r="CV290" s="106"/>
      <c r="CW290" s="106"/>
      <c r="CX290" s="106"/>
      <c r="CY290" s="106"/>
      <c r="CZ290" s="106"/>
      <c r="DA290" s="106"/>
      <c r="DB290" s="106"/>
      <c r="DC290" s="106"/>
      <c r="DD290" s="106"/>
      <c r="DE290" s="106"/>
      <c r="DF290" s="106"/>
      <c r="DG290" s="106"/>
      <c r="DH290" s="106"/>
      <c r="DI290" s="106"/>
      <c r="DJ290" s="106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6"/>
      <c r="DV290" s="106"/>
      <c r="DW290" s="106"/>
      <c r="DX290" s="106"/>
      <c r="DY290" s="106"/>
      <c r="DZ290" s="106"/>
      <c r="EA290" s="106"/>
      <c r="EB290" s="106"/>
      <c r="EC290" s="106"/>
      <c r="ED290" s="106"/>
      <c r="EE290" s="106"/>
      <c r="EF290" s="106"/>
      <c r="EG290" s="106"/>
      <c r="EH290" s="106"/>
      <c r="EI290" s="106"/>
      <c r="EJ290" s="106"/>
      <c r="EK290" s="106"/>
      <c r="EL290" s="106"/>
      <c r="EM290" s="106"/>
      <c r="EN290" s="106"/>
      <c r="EO290" s="106"/>
      <c r="EP290" s="106"/>
      <c r="EQ290" s="106"/>
      <c r="ER290" s="106"/>
      <c r="ES290" s="106"/>
      <c r="ET290" s="106"/>
      <c r="EU290" s="106"/>
      <c r="EV290" s="106"/>
      <c r="EW290" s="106"/>
      <c r="EX290" s="106"/>
      <c r="EY290" s="106"/>
      <c r="EZ290" s="106"/>
      <c r="FA290" s="106"/>
      <c r="FB290" s="106"/>
      <c r="FC290" s="106"/>
      <c r="FD290" s="106"/>
      <c r="FE290" s="106"/>
      <c r="FF290" s="106"/>
      <c r="FG290" s="106"/>
      <c r="FH290" s="106"/>
      <c r="FI290" s="106"/>
      <c r="FJ290" s="106"/>
      <c r="FK290" s="106"/>
      <c r="FL290" s="106"/>
      <c r="FM290" s="106"/>
      <c r="FN290" s="106"/>
      <c r="FO290" s="106"/>
      <c r="FP290" s="106"/>
      <c r="FQ290" s="106"/>
      <c r="FR290" s="106"/>
      <c r="FS290" s="106"/>
      <c r="FT290" s="106"/>
      <c r="FU290" s="106"/>
      <c r="FV290" s="106"/>
      <c r="FW290" s="106"/>
      <c r="FX290" s="106"/>
      <c r="FY290" s="106"/>
      <c r="FZ290" s="106"/>
      <c r="GA290" s="106"/>
    </row>
    <row r="291" spans="19:183" s="102" customFormat="1" ht="14" x14ac:dyDescent="0.15"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  <c r="AU291" s="114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  <c r="BH291" s="106"/>
      <c r="BI291" s="106"/>
      <c r="BJ291" s="106"/>
      <c r="BK291" s="106"/>
      <c r="BL291" s="106"/>
      <c r="BM291" s="106"/>
      <c r="BN291" s="106"/>
      <c r="BO291" s="106"/>
      <c r="BP291" s="106"/>
      <c r="BQ291" s="106"/>
      <c r="BR291" s="106"/>
      <c r="BS291" s="106"/>
      <c r="BT291" s="106"/>
      <c r="BU291" s="106"/>
      <c r="BV291" s="106"/>
      <c r="BW291" s="106"/>
      <c r="BX291" s="106"/>
      <c r="BY291" s="106"/>
      <c r="BZ291" s="106"/>
      <c r="CA291" s="106"/>
      <c r="CB291" s="106"/>
      <c r="CC291" s="106"/>
      <c r="CD291" s="106"/>
      <c r="CE291" s="106"/>
      <c r="CF291" s="106"/>
      <c r="CG291" s="106"/>
      <c r="CH291" s="106"/>
      <c r="CI291" s="106"/>
      <c r="CJ291" s="106"/>
      <c r="CK291" s="106"/>
      <c r="CL291" s="106"/>
      <c r="CM291" s="106"/>
      <c r="CN291" s="106"/>
      <c r="CO291" s="106"/>
      <c r="CP291" s="106"/>
      <c r="CQ291" s="106"/>
      <c r="CR291" s="106"/>
      <c r="CS291" s="106"/>
      <c r="CT291" s="106"/>
      <c r="CU291" s="106"/>
      <c r="CV291" s="106"/>
      <c r="CW291" s="106"/>
      <c r="CX291" s="106"/>
      <c r="CY291" s="106"/>
      <c r="CZ291" s="106"/>
      <c r="DA291" s="106"/>
      <c r="DB291" s="106"/>
      <c r="DC291" s="106"/>
      <c r="DD291" s="106"/>
      <c r="DE291" s="106"/>
      <c r="DF291" s="106"/>
      <c r="DG291" s="106"/>
      <c r="DH291" s="106"/>
      <c r="DI291" s="106"/>
      <c r="DJ291" s="106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6"/>
      <c r="DV291" s="106"/>
      <c r="DW291" s="106"/>
      <c r="DX291" s="106"/>
      <c r="DY291" s="106"/>
      <c r="DZ291" s="106"/>
      <c r="EA291" s="106"/>
      <c r="EB291" s="106"/>
      <c r="EC291" s="106"/>
      <c r="ED291" s="106"/>
      <c r="EE291" s="106"/>
      <c r="EF291" s="106"/>
      <c r="EG291" s="106"/>
      <c r="EH291" s="106"/>
      <c r="EI291" s="106"/>
      <c r="EJ291" s="106"/>
      <c r="EK291" s="106"/>
      <c r="EL291" s="106"/>
      <c r="EM291" s="106"/>
      <c r="EN291" s="106"/>
      <c r="EO291" s="106"/>
      <c r="EP291" s="106"/>
      <c r="EQ291" s="106"/>
      <c r="ER291" s="106"/>
      <c r="ES291" s="106"/>
      <c r="ET291" s="106"/>
      <c r="EU291" s="106"/>
      <c r="EV291" s="106"/>
      <c r="EW291" s="106"/>
      <c r="EX291" s="106"/>
      <c r="EY291" s="106"/>
      <c r="EZ291" s="106"/>
      <c r="FA291" s="106"/>
      <c r="FB291" s="106"/>
      <c r="FC291" s="106"/>
      <c r="FD291" s="106"/>
      <c r="FE291" s="106"/>
      <c r="FF291" s="106"/>
      <c r="FG291" s="106"/>
      <c r="FH291" s="106"/>
      <c r="FI291" s="106"/>
      <c r="FJ291" s="106"/>
      <c r="FK291" s="106"/>
      <c r="FL291" s="106"/>
      <c r="FM291" s="106"/>
      <c r="FN291" s="106"/>
      <c r="FO291" s="106"/>
      <c r="FP291" s="106"/>
      <c r="FQ291" s="106"/>
      <c r="FR291" s="106"/>
      <c r="FS291" s="106"/>
      <c r="FT291" s="106"/>
      <c r="FU291" s="106"/>
      <c r="FV291" s="106"/>
      <c r="FW291" s="106"/>
      <c r="FX291" s="106"/>
      <c r="FY291" s="106"/>
      <c r="FZ291" s="106"/>
      <c r="GA291" s="106"/>
    </row>
    <row r="292" spans="19:183" s="102" customFormat="1" ht="14" x14ac:dyDescent="0.15"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  <c r="AU292" s="114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  <c r="BY292" s="106"/>
      <c r="BZ292" s="106"/>
      <c r="CA292" s="106"/>
      <c r="CB292" s="106"/>
      <c r="CC292" s="106"/>
      <c r="CD292" s="106"/>
      <c r="CE292" s="106"/>
      <c r="CF292" s="106"/>
      <c r="CG292" s="106"/>
      <c r="CH292" s="106"/>
      <c r="CI292" s="106"/>
      <c r="CJ292" s="106"/>
      <c r="CK292" s="106"/>
      <c r="CL292" s="106"/>
      <c r="CM292" s="106"/>
      <c r="CN292" s="106"/>
      <c r="CO292" s="106"/>
      <c r="CP292" s="106"/>
      <c r="CQ292" s="106"/>
      <c r="CR292" s="106"/>
      <c r="CS292" s="106"/>
      <c r="CT292" s="106"/>
      <c r="CU292" s="106"/>
      <c r="CV292" s="106"/>
      <c r="CW292" s="106"/>
      <c r="CX292" s="106"/>
      <c r="CY292" s="106"/>
      <c r="CZ292" s="106"/>
      <c r="DA292" s="106"/>
      <c r="DB292" s="106"/>
      <c r="DC292" s="106"/>
      <c r="DD292" s="106"/>
      <c r="DE292" s="106"/>
      <c r="DF292" s="106"/>
      <c r="DG292" s="106"/>
      <c r="DH292" s="106"/>
      <c r="DI292" s="106"/>
      <c r="DJ292" s="106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6"/>
      <c r="DV292" s="106"/>
      <c r="DW292" s="106"/>
      <c r="DX292" s="106"/>
      <c r="DY292" s="106"/>
      <c r="DZ292" s="106"/>
      <c r="EA292" s="106"/>
      <c r="EB292" s="106"/>
      <c r="EC292" s="106"/>
      <c r="ED292" s="106"/>
      <c r="EE292" s="106"/>
      <c r="EF292" s="106"/>
      <c r="EG292" s="106"/>
      <c r="EH292" s="106"/>
      <c r="EI292" s="106"/>
      <c r="EJ292" s="106"/>
      <c r="EK292" s="106"/>
      <c r="EL292" s="106"/>
      <c r="EM292" s="106"/>
      <c r="EN292" s="106"/>
      <c r="EO292" s="106"/>
      <c r="EP292" s="106"/>
      <c r="EQ292" s="106"/>
      <c r="ER292" s="106"/>
      <c r="ES292" s="106"/>
      <c r="ET292" s="106"/>
      <c r="EU292" s="106"/>
      <c r="EV292" s="106"/>
      <c r="EW292" s="106"/>
      <c r="EX292" s="106"/>
      <c r="EY292" s="106"/>
      <c r="EZ292" s="106"/>
      <c r="FA292" s="106"/>
      <c r="FB292" s="106"/>
      <c r="FC292" s="106"/>
      <c r="FD292" s="106"/>
      <c r="FE292" s="106"/>
      <c r="FF292" s="106"/>
      <c r="FG292" s="106"/>
      <c r="FH292" s="106"/>
      <c r="FI292" s="106"/>
      <c r="FJ292" s="106"/>
      <c r="FK292" s="106"/>
      <c r="FL292" s="106"/>
      <c r="FM292" s="106"/>
      <c r="FN292" s="106"/>
      <c r="FO292" s="106"/>
      <c r="FP292" s="106"/>
      <c r="FQ292" s="106"/>
      <c r="FR292" s="106"/>
      <c r="FS292" s="106"/>
      <c r="FT292" s="106"/>
      <c r="FU292" s="106"/>
      <c r="FV292" s="106"/>
      <c r="FW292" s="106"/>
      <c r="FX292" s="106"/>
      <c r="FY292" s="106"/>
      <c r="FZ292" s="106"/>
      <c r="GA292" s="106"/>
    </row>
    <row r="293" spans="19:183" s="102" customFormat="1" ht="14" x14ac:dyDescent="0.15"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  <c r="AU293" s="114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  <c r="BY293" s="106"/>
      <c r="BZ293" s="106"/>
      <c r="CA293" s="106"/>
      <c r="CB293" s="106"/>
      <c r="CC293" s="106"/>
      <c r="CD293" s="106"/>
      <c r="CE293" s="106"/>
      <c r="CF293" s="106"/>
      <c r="CG293" s="106"/>
      <c r="CH293" s="106"/>
      <c r="CI293" s="106"/>
      <c r="CJ293" s="106"/>
      <c r="CK293" s="106"/>
      <c r="CL293" s="106"/>
      <c r="CM293" s="106"/>
      <c r="CN293" s="106"/>
      <c r="CO293" s="106"/>
      <c r="CP293" s="106"/>
      <c r="CQ293" s="106"/>
      <c r="CR293" s="106"/>
      <c r="CS293" s="106"/>
      <c r="CT293" s="106"/>
      <c r="CU293" s="106"/>
      <c r="CV293" s="106"/>
      <c r="CW293" s="106"/>
      <c r="CX293" s="106"/>
      <c r="CY293" s="106"/>
      <c r="CZ293" s="106"/>
      <c r="DA293" s="106"/>
      <c r="DB293" s="106"/>
      <c r="DC293" s="106"/>
      <c r="DD293" s="106"/>
      <c r="DE293" s="106"/>
      <c r="DF293" s="106"/>
      <c r="DG293" s="106"/>
      <c r="DH293" s="106"/>
      <c r="DI293" s="106"/>
      <c r="DJ293" s="106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6"/>
      <c r="DV293" s="106"/>
      <c r="DW293" s="106"/>
      <c r="DX293" s="106"/>
      <c r="DY293" s="106"/>
      <c r="DZ293" s="106"/>
      <c r="EA293" s="106"/>
      <c r="EB293" s="106"/>
      <c r="EC293" s="106"/>
      <c r="ED293" s="106"/>
      <c r="EE293" s="106"/>
      <c r="EF293" s="106"/>
      <c r="EG293" s="106"/>
      <c r="EH293" s="106"/>
      <c r="EI293" s="106"/>
      <c r="EJ293" s="106"/>
      <c r="EK293" s="106"/>
      <c r="EL293" s="106"/>
      <c r="EM293" s="106"/>
      <c r="EN293" s="106"/>
      <c r="EO293" s="106"/>
      <c r="EP293" s="106"/>
      <c r="EQ293" s="106"/>
      <c r="ER293" s="106"/>
      <c r="ES293" s="106"/>
      <c r="ET293" s="106"/>
      <c r="EU293" s="106"/>
      <c r="EV293" s="106"/>
      <c r="EW293" s="106"/>
      <c r="EX293" s="106"/>
      <c r="EY293" s="106"/>
      <c r="EZ293" s="106"/>
      <c r="FA293" s="106"/>
      <c r="FB293" s="106"/>
      <c r="FC293" s="106"/>
      <c r="FD293" s="106"/>
      <c r="FE293" s="106"/>
      <c r="FF293" s="106"/>
      <c r="FG293" s="106"/>
      <c r="FH293" s="106"/>
      <c r="FI293" s="106"/>
      <c r="FJ293" s="106"/>
      <c r="FK293" s="106"/>
      <c r="FL293" s="106"/>
      <c r="FM293" s="106"/>
      <c r="FN293" s="106"/>
      <c r="FO293" s="106"/>
      <c r="FP293" s="106"/>
      <c r="FQ293" s="106"/>
      <c r="FR293" s="106"/>
      <c r="FS293" s="106"/>
      <c r="FT293" s="106"/>
      <c r="FU293" s="106"/>
      <c r="FV293" s="106"/>
      <c r="FW293" s="106"/>
      <c r="FX293" s="106"/>
      <c r="FY293" s="106"/>
      <c r="FZ293" s="106"/>
      <c r="GA293" s="106"/>
    </row>
    <row r="294" spans="19:183" s="102" customFormat="1" ht="14" x14ac:dyDescent="0.15"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  <c r="AU294" s="114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  <c r="BY294" s="106"/>
      <c r="BZ294" s="106"/>
      <c r="CA294" s="106"/>
      <c r="CB294" s="106"/>
      <c r="CC294" s="106"/>
      <c r="CD294" s="106"/>
      <c r="CE294" s="106"/>
      <c r="CF294" s="106"/>
      <c r="CG294" s="106"/>
      <c r="CH294" s="106"/>
      <c r="CI294" s="106"/>
      <c r="CJ294" s="106"/>
      <c r="CK294" s="106"/>
      <c r="CL294" s="106"/>
      <c r="CM294" s="106"/>
      <c r="CN294" s="106"/>
      <c r="CO294" s="106"/>
      <c r="CP294" s="106"/>
      <c r="CQ294" s="106"/>
      <c r="CR294" s="106"/>
      <c r="CS294" s="106"/>
      <c r="CT294" s="106"/>
      <c r="CU294" s="106"/>
      <c r="CV294" s="106"/>
      <c r="CW294" s="106"/>
      <c r="CX294" s="106"/>
      <c r="CY294" s="106"/>
      <c r="CZ294" s="106"/>
      <c r="DA294" s="106"/>
      <c r="DB294" s="106"/>
      <c r="DC294" s="106"/>
      <c r="DD294" s="106"/>
      <c r="DE294" s="106"/>
      <c r="DF294" s="106"/>
      <c r="DG294" s="106"/>
      <c r="DH294" s="106"/>
      <c r="DI294" s="106"/>
      <c r="DJ294" s="106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6"/>
      <c r="DV294" s="106"/>
      <c r="DW294" s="106"/>
      <c r="DX294" s="106"/>
      <c r="DY294" s="106"/>
      <c r="DZ294" s="106"/>
      <c r="EA294" s="106"/>
      <c r="EB294" s="106"/>
      <c r="EC294" s="106"/>
      <c r="ED294" s="106"/>
      <c r="EE294" s="106"/>
      <c r="EF294" s="106"/>
      <c r="EG294" s="106"/>
      <c r="EH294" s="106"/>
      <c r="EI294" s="106"/>
      <c r="EJ294" s="106"/>
      <c r="EK294" s="106"/>
      <c r="EL294" s="106"/>
      <c r="EM294" s="106"/>
      <c r="EN294" s="106"/>
      <c r="EO294" s="106"/>
      <c r="EP294" s="106"/>
      <c r="EQ294" s="106"/>
      <c r="ER294" s="106"/>
      <c r="ES294" s="106"/>
      <c r="ET294" s="106"/>
      <c r="EU294" s="106"/>
      <c r="EV294" s="106"/>
      <c r="EW294" s="106"/>
      <c r="EX294" s="106"/>
      <c r="EY294" s="106"/>
      <c r="EZ294" s="106"/>
      <c r="FA294" s="106"/>
      <c r="FB294" s="106"/>
      <c r="FC294" s="106"/>
      <c r="FD294" s="106"/>
      <c r="FE294" s="106"/>
      <c r="FF294" s="106"/>
      <c r="FG294" s="106"/>
      <c r="FH294" s="106"/>
      <c r="FI294" s="106"/>
      <c r="FJ294" s="106"/>
      <c r="FK294" s="106"/>
      <c r="FL294" s="106"/>
      <c r="FM294" s="106"/>
      <c r="FN294" s="106"/>
      <c r="FO294" s="106"/>
      <c r="FP294" s="106"/>
      <c r="FQ294" s="106"/>
      <c r="FR294" s="106"/>
      <c r="FS294" s="106"/>
      <c r="FT294" s="106"/>
      <c r="FU294" s="106"/>
      <c r="FV294" s="106"/>
      <c r="FW294" s="106"/>
      <c r="FX294" s="106"/>
      <c r="FY294" s="106"/>
      <c r="FZ294" s="106"/>
      <c r="GA294" s="106"/>
    </row>
    <row r="295" spans="19:183" s="102" customFormat="1" ht="14" x14ac:dyDescent="0.15"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  <c r="AU295" s="114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  <c r="BY295" s="106"/>
      <c r="BZ295" s="106"/>
      <c r="CA295" s="106"/>
      <c r="CB295" s="106"/>
      <c r="CC295" s="106"/>
      <c r="CD295" s="106"/>
      <c r="CE295" s="106"/>
      <c r="CF295" s="106"/>
      <c r="CG295" s="106"/>
      <c r="CH295" s="106"/>
      <c r="CI295" s="106"/>
      <c r="CJ295" s="106"/>
      <c r="CK295" s="106"/>
      <c r="CL295" s="106"/>
      <c r="CM295" s="106"/>
      <c r="CN295" s="106"/>
      <c r="CO295" s="106"/>
      <c r="CP295" s="106"/>
      <c r="CQ295" s="106"/>
      <c r="CR295" s="106"/>
      <c r="CS295" s="106"/>
      <c r="CT295" s="106"/>
      <c r="CU295" s="106"/>
      <c r="CV295" s="106"/>
      <c r="CW295" s="106"/>
      <c r="CX295" s="106"/>
      <c r="CY295" s="106"/>
      <c r="CZ295" s="106"/>
      <c r="DA295" s="106"/>
      <c r="DB295" s="106"/>
      <c r="DC295" s="106"/>
      <c r="DD295" s="106"/>
      <c r="DE295" s="106"/>
      <c r="DF295" s="106"/>
      <c r="DG295" s="106"/>
      <c r="DH295" s="106"/>
      <c r="DI295" s="106"/>
      <c r="DJ295" s="106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6"/>
      <c r="DV295" s="106"/>
      <c r="DW295" s="106"/>
      <c r="DX295" s="106"/>
      <c r="DY295" s="106"/>
      <c r="DZ295" s="106"/>
      <c r="EA295" s="106"/>
      <c r="EB295" s="106"/>
      <c r="EC295" s="106"/>
      <c r="ED295" s="106"/>
      <c r="EE295" s="106"/>
      <c r="EF295" s="106"/>
      <c r="EG295" s="106"/>
      <c r="EH295" s="106"/>
      <c r="EI295" s="106"/>
      <c r="EJ295" s="106"/>
      <c r="EK295" s="106"/>
      <c r="EL295" s="106"/>
      <c r="EM295" s="106"/>
      <c r="EN295" s="106"/>
      <c r="EO295" s="106"/>
      <c r="EP295" s="106"/>
      <c r="EQ295" s="106"/>
      <c r="ER295" s="106"/>
      <c r="ES295" s="106"/>
      <c r="ET295" s="106"/>
      <c r="EU295" s="106"/>
      <c r="EV295" s="106"/>
      <c r="EW295" s="106"/>
      <c r="EX295" s="106"/>
      <c r="EY295" s="106"/>
      <c r="EZ295" s="106"/>
      <c r="FA295" s="106"/>
      <c r="FB295" s="106"/>
      <c r="FC295" s="106"/>
      <c r="FD295" s="106"/>
      <c r="FE295" s="106"/>
      <c r="FF295" s="106"/>
      <c r="FG295" s="106"/>
      <c r="FH295" s="106"/>
      <c r="FI295" s="106"/>
      <c r="FJ295" s="106"/>
      <c r="FK295" s="106"/>
      <c r="FL295" s="106"/>
      <c r="FM295" s="106"/>
      <c r="FN295" s="106"/>
      <c r="FO295" s="106"/>
      <c r="FP295" s="106"/>
      <c r="FQ295" s="106"/>
      <c r="FR295" s="106"/>
      <c r="FS295" s="106"/>
      <c r="FT295" s="106"/>
      <c r="FU295" s="106"/>
      <c r="FV295" s="106"/>
      <c r="FW295" s="106"/>
      <c r="FX295" s="106"/>
      <c r="FY295" s="106"/>
      <c r="FZ295" s="106"/>
      <c r="GA295" s="106"/>
    </row>
    <row r="296" spans="19:183" s="102" customFormat="1" ht="14" x14ac:dyDescent="0.15"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  <c r="AU296" s="114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  <c r="BY296" s="106"/>
      <c r="BZ296" s="106"/>
      <c r="CA296" s="106"/>
      <c r="CB296" s="106"/>
      <c r="CC296" s="106"/>
      <c r="CD296" s="106"/>
      <c r="CE296" s="106"/>
      <c r="CF296" s="106"/>
      <c r="CG296" s="106"/>
      <c r="CH296" s="106"/>
      <c r="CI296" s="106"/>
      <c r="CJ296" s="106"/>
      <c r="CK296" s="106"/>
      <c r="CL296" s="106"/>
      <c r="CM296" s="106"/>
      <c r="CN296" s="106"/>
      <c r="CO296" s="106"/>
      <c r="CP296" s="106"/>
      <c r="CQ296" s="106"/>
      <c r="CR296" s="106"/>
      <c r="CS296" s="106"/>
      <c r="CT296" s="106"/>
      <c r="CU296" s="106"/>
      <c r="CV296" s="106"/>
      <c r="CW296" s="106"/>
      <c r="CX296" s="106"/>
      <c r="CY296" s="106"/>
      <c r="CZ296" s="106"/>
      <c r="DA296" s="106"/>
      <c r="DB296" s="106"/>
      <c r="DC296" s="106"/>
      <c r="DD296" s="106"/>
      <c r="DE296" s="106"/>
      <c r="DF296" s="106"/>
      <c r="DG296" s="106"/>
      <c r="DH296" s="106"/>
      <c r="DI296" s="106"/>
      <c r="DJ296" s="106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6"/>
      <c r="DV296" s="106"/>
      <c r="DW296" s="106"/>
      <c r="DX296" s="106"/>
      <c r="DY296" s="106"/>
      <c r="DZ296" s="106"/>
      <c r="EA296" s="106"/>
      <c r="EB296" s="106"/>
      <c r="EC296" s="106"/>
      <c r="ED296" s="106"/>
      <c r="EE296" s="106"/>
      <c r="EF296" s="106"/>
      <c r="EG296" s="106"/>
      <c r="EH296" s="106"/>
      <c r="EI296" s="106"/>
      <c r="EJ296" s="106"/>
      <c r="EK296" s="106"/>
      <c r="EL296" s="106"/>
      <c r="EM296" s="106"/>
      <c r="EN296" s="106"/>
      <c r="EO296" s="106"/>
      <c r="EP296" s="106"/>
      <c r="EQ296" s="106"/>
      <c r="ER296" s="106"/>
      <c r="ES296" s="106"/>
      <c r="ET296" s="106"/>
      <c r="EU296" s="106"/>
      <c r="EV296" s="106"/>
      <c r="EW296" s="106"/>
      <c r="EX296" s="106"/>
      <c r="EY296" s="106"/>
      <c r="EZ296" s="106"/>
      <c r="FA296" s="106"/>
      <c r="FB296" s="106"/>
      <c r="FC296" s="106"/>
      <c r="FD296" s="106"/>
      <c r="FE296" s="106"/>
      <c r="FF296" s="106"/>
      <c r="FG296" s="106"/>
      <c r="FH296" s="106"/>
      <c r="FI296" s="106"/>
      <c r="FJ296" s="106"/>
      <c r="FK296" s="106"/>
      <c r="FL296" s="106"/>
      <c r="FM296" s="106"/>
      <c r="FN296" s="106"/>
      <c r="FO296" s="106"/>
      <c r="FP296" s="106"/>
      <c r="FQ296" s="106"/>
      <c r="FR296" s="106"/>
      <c r="FS296" s="106"/>
      <c r="FT296" s="106"/>
      <c r="FU296" s="106"/>
      <c r="FV296" s="106"/>
      <c r="FW296" s="106"/>
      <c r="FX296" s="106"/>
      <c r="FY296" s="106"/>
      <c r="FZ296" s="106"/>
      <c r="GA296" s="106"/>
    </row>
    <row r="297" spans="19:183" s="102" customFormat="1" ht="14" x14ac:dyDescent="0.15"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  <c r="AU297" s="114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  <c r="BY297" s="106"/>
      <c r="BZ297" s="106"/>
      <c r="CA297" s="106"/>
      <c r="CB297" s="106"/>
      <c r="CC297" s="106"/>
      <c r="CD297" s="106"/>
      <c r="CE297" s="106"/>
      <c r="CF297" s="106"/>
      <c r="CG297" s="106"/>
      <c r="CH297" s="106"/>
      <c r="CI297" s="106"/>
      <c r="CJ297" s="106"/>
      <c r="CK297" s="106"/>
      <c r="CL297" s="106"/>
      <c r="CM297" s="106"/>
      <c r="CN297" s="106"/>
      <c r="CO297" s="106"/>
      <c r="CP297" s="106"/>
      <c r="CQ297" s="106"/>
      <c r="CR297" s="106"/>
      <c r="CS297" s="106"/>
      <c r="CT297" s="106"/>
      <c r="CU297" s="106"/>
      <c r="CV297" s="106"/>
      <c r="CW297" s="106"/>
      <c r="CX297" s="106"/>
      <c r="CY297" s="106"/>
      <c r="CZ297" s="106"/>
      <c r="DA297" s="106"/>
      <c r="DB297" s="106"/>
      <c r="DC297" s="106"/>
      <c r="DD297" s="106"/>
      <c r="DE297" s="106"/>
      <c r="DF297" s="106"/>
      <c r="DG297" s="106"/>
      <c r="DH297" s="106"/>
      <c r="DI297" s="106"/>
      <c r="DJ297" s="106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6"/>
      <c r="DV297" s="106"/>
      <c r="DW297" s="106"/>
      <c r="DX297" s="106"/>
      <c r="DY297" s="106"/>
      <c r="DZ297" s="106"/>
      <c r="EA297" s="106"/>
      <c r="EB297" s="106"/>
      <c r="EC297" s="106"/>
      <c r="ED297" s="106"/>
      <c r="EE297" s="106"/>
      <c r="EF297" s="106"/>
      <c r="EG297" s="106"/>
      <c r="EH297" s="106"/>
      <c r="EI297" s="106"/>
      <c r="EJ297" s="106"/>
      <c r="EK297" s="106"/>
      <c r="EL297" s="106"/>
      <c r="EM297" s="106"/>
      <c r="EN297" s="106"/>
      <c r="EO297" s="106"/>
      <c r="EP297" s="106"/>
      <c r="EQ297" s="106"/>
      <c r="ER297" s="106"/>
      <c r="ES297" s="106"/>
      <c r="ET297" s="106"/>
      <c r="EU297" s="106"/>
      <c r="EV297" s="106"/>
      <c r="EW297" s="106"/>
      <c r="EX297" s="106"/>
      <c r="EY297" s="106"/>
      <c r="EZ297" s="106"/>
      <c r="FA297" s="106"/>
      <c r="FB297" s="106"/>
      <c r="FC297" s="106"/>
      <c r="FD297" s="106"/>
      <c r="FE297" s="106"/>
      <c r="FF297" s="106"/>
      <c r="FG297" s="106"/>
      <c r="FH297" s="106"/>
      <c r="FI297" s="106"/>
      <c r="FJ297" s="106"/>
      <c r="FK297" s="106"/>
      <c r="FL297" s="106"/>
      <c r="FM297" s="106"/>
      <c r="FN297" s="106"/>
      <c r="FO297" s="106"/>
      <c r="FP297" s="106"/>
      <c r="FQ297" s="106"/>
      <c r="FR297" s="106"/>
      <c r="FS297" s="106"/>
      <c r="FT297" s="106"/>
      <c r="FU297" s="106"/>
      <c r="FV297" s="106"/>
      <c r="FW297" s="106"/>
      <c r="FX297" s="106"/>
      <c r="FY297" s="106"/>
      <c r="FZ297" s="106"/>
      <c r="GA297" s="106"/>
    </row>
    <row r="298" spans="19:183" s="102" customFormat="1" ht="14" x14ac:dyDescent="0.15"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  <c r="AU298" s="114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06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06"/>
      <c r="DA298" s="106"/>
      <c r="DB298" s="106"/>
      <c r="DC298" s="106"/>
      <c r="DD298" s="106"/>
      <c r="DE298" s="106"/>
      <c r="DF298" s="106"/>
      <c r="DG298" s="106"/>
      <c r="DH298" s="106"/>
      <c r="DI298" s="106"/>
      <c r="DJ298" s="106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6"/>
      <c r="DV298" s="106"/>
      <c r="DW298" s="106"/>
      <c r="DX298" s="106"/>
      <c r="DY298" s="106"/>
      <c r="DZ298" s="106"/>
      <c r="EA298" s="106"/>
      <c r="EB298" s="106"/>
      <c r="EC298" s="106"/>
      <c r="ED298" s="106"/>
      <c r="EE298" s="106"/>
      <c r="EF298" s="106"/>
      <c r="EG298" s="106"/>
      <c r="EH298" s="106"/>
      <c r="EI298" s="106"/>
      <c r="EJ298" s="106"/>
      <c r="EK298" s="106"/>
      <c r="EL298" s="106"/>
      <c r="EM298" s="106"/>
      <c r="EN298" s="106"/>
      <c r="EO298" s="106"/>
      <c r="EP298" s="106"/>
      <c r="EQ298" s="106"/>
      <c r="ER298" s="106"/>
      <c r="ES298" s="106"/>
      <c r="ET298" s="106"/>
      <c r="EU298" s="106"/>
      <c r="EV298" s="106"/>
      <c r="EW298" s="106"/>
      <c r="EX298" s="106"/>
      <c r="EY298" s="106"/>
      <c r="EZ298" s="106"/>
      <c r="FA298" s="106"/>
      <c r="FB298" s="106"/>
      <c r="FC298" s="106"/>
      <c r="FD298" s="106"/>
      <c r="FE298" s="106"/>
      <c r="FF298" s="106"/>
      <c r="FG298" s="106"/>
      <c r="FH298" s="106"/>
      <c r="FI298" s="106"/>
      <c r="FJ298" s="106"/>
      <c r="FK298" s="106"/>
      <c r="FL298" s="106"/>
      <c r="FM298" s="106"/>
      <c r="FN298" s="106"/>
      <c r="FO298" s="106"/>
      <c r="FP298" s="106"/>
      <c r="FQ298" s="106"/>
      <c r="FR298" s="106"/>
      <c r="FS298" s="106"/>
      <c r="FT298" s="106"/>
      <c r="FU298" s="106"/>
      <c r="FV298" s="106"/>
      <c r="FW298" s="106"/>
      <c r="FX298" s="106"/>
      <c r="FY298" s="106"/>
      <c r="FZ298" s="106"/>
      <c r="GA298" s="106"/>
    </row>
    <row r="299" spans="19:183" s="102" customFormat="1" ht="14" x14ac:dyDescent="0.15"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  <c r="AU299" s="114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  <c r="BY299" s="106"/>
      <c r="BZ299" s="106"/>
      <c r="CA299" s="106"/>
      <c r="CB299" s="106"/>
      <c r="CC299" s="106"/>
      <c r="CD299" s="106"/>
      <c r="CE299" s="106"/>
      <c r="CF299" s="106"/>
      <c r="CG299" s="106"/>
      <c r="CH299" s="106"/>
      <c r="CI299" s="106"/>
      <c r="CJ299" s="106"/>
      <c r="CK299" s="106"/>
      <c r="CL299" s="106"/>
      <c r="CM299" s="106"/>
      <c r="CN299" s="106"/>
      <c r="CO299" s="106"/>
      <c r="CP299" s="106"/>
      <c r="CQ299" s="106"/>
      <c r="CR299" s="106"/>
      <c r="CS299" s="106"/>
      <c r="CT299" s="106"/>
      <c r="CU299" s="106"/>
      <c r="CV299" s="106"/>
      <c r="CW299" s="106"/>
      <c r="CX299" s="106"/>
      <c r="CY299" s="106"/>
      <c r="CZ299" s="106"/>
      <c r="DA299" s="106"/>
      <c r="DB299" s="106"/>
      <c r="DC299" s="106"/>
      <c r="DD299" s="106"/>
      <c r="DE299" s="106"/>
      <c r="DF299" s="106"/>
      <c r="DG299" s="106"/>
      <c r="DH299" s="106"/>
      <c r="DI299" s="106"/>
      <c r="DJ299" s="106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6"/>
      <c r="DV299" s="106"/>
      <c r="DW299" s="106"/>
      <c r="DX299" s="106"/>
      <c r="DY299" s="106"/>
      <c r="DZ299" s="106"/>
      <c r="EA299" s="106"/>
      <c r="EB299" s="106"/>
      <c r="EC299" s="106"/>
      <c r="ED299" s="106"/>
      <c r="EE299" s="106"/>
      <c r="EF299" s="106"/>
      <c r="EG299" s="106"/>
      <c r="EH299" s="106"/>
      <c r="EI299" s="106"/>
      <c r="EJ299" s="106"/>
      <c r="EK299" s="106"/>
      <c r="EL299" s="106"/>
      <c r="EM299" s="106"/>
      <c r="EN299" s="106"/>
      <c r="EO299" s="106"/>
      <c r="EP299" s="106"/>
      <c r="EQ299" s="106"/>
      <c r="ER299" s="106"/>
      <c r="ES299" s="106"/>
      <c r="ET299" s="106"/>
      <c r="EU299" s="106"/>
      <c r="EV299" s="106"/>
      <c r="EW299" s="106"/>
      <c r="EX299" s="106"/>
      <c r="EY299" s="106"/>
      <c r="EZ299" s="106"/>
      <c r="FA299" s="106"/>
      <c r="FB299" s="106"/>
      <c r="FC299" s="106"/>
      <c r="FD299" s="106"/>
      <c r="FE299" s="106"/>
      <c r="FF299" s="106"/>
      <c r="FG299" s="106"/>
      <c r="FH299" s="106"/>
      <c r="FI299" s="106"/>
      <c r="FJ299" s="106"/>
      <c r="FK299" s="106"/>
      <c r="FL299" s="106"/>
      <c r="FM299" s="106"/>
      <c r="FN299" s="106"/>
      <c r="FO299" s="106"/>
      <c r="FP299" s="106"/>
      <c r="FQ299" s="106"/>
      <c r="FR299" s="106"/>
      <c r="FS299" s="106"/>
      <c r="FT299" s="106"/>
      <c r="FU299" s="106"/>
      <c r="FV299" s="106"/>
      <c r="FW299" s="106"/>
      <c r="FX299" s="106"/>
      <c r="FY299" s="106"/>
      <c r="FZ299" s="106"/>
      <c r="GA299" s="106"/>
    </row>
    <row r="300" spans="19:183" s="102" customFormat="1" ht="14" x14ac:dyDescent="0.15"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  <c r="AU300" s="114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  <c r="BY300" s="106"/>
      <c r="BZ300" s="106"/>
      <c r="CA300" s="106"/>
      <c r="CB300" s="106"/>
      <c r="CC300" s="106"/>
      <c r="CD300" s="106"/>
      <c r="CE300" s="106"/>
      <c r="CF300" s="106"/>
      <c r="CG300" s="106"/>
      <c r="CH300" s="106"/>
      <c r="CI300" s="106"/>
      <c r="CJ300" s="106"/>
      <c r="CK300" s="106"/>
      <c r="CL300" s="106"/>
      <c r="CM300" s="106"/>
      <c r="CN300" s="106"/>
      <c r="CO300" s="106"/>
      <c r="CP300" s="106"/>
      <c r="CQ300" s="106"/>
      <c r="CR300" s="106"/>
      <c r="CS300" s="106"/>
      <c r="CT300" s="106"/>
      <c r="CU300" s="106"/>
      <c r="CV300" s="106"/>
      <c r="CW300" s="106"/>
      <c r="CX300" s="106"/>
      <c r="CY300" s="106"/>
      <c r="CZ300" s="106"/>
      <c r="DA300" s="106"/>
      <c r="DB300" s="106"/>
      <c r="DC300" s="106"/>
      <c r="DD300" s="106"/>
      <c r="DE300" s="106"/>
      <c r="DF300" s="106"/>
      <c r="DG300" s="106"/>
      <c r="DH300" s="106"/>
      <c r="DI300" s="106"/>
      <c r="DJ300" s="106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6"/>
      <c r="DV300" s="106"/>
      <c r="DW300" s="106"/>
      <c r="DX300" s="106"/>
      <c r="DY300" s="106"/>
      <c r="DZ300" s="106"/>
      <c r="EA300" s="106"/>
      <c r="EB300" s="106"/>
      <c r="EC300" s="106"/>
      <c r="ED300" s="106"/>
      <c r="EE300" s="106"/>
      <c r="EF300" s="106"/>
      <c r="EG300" s="106"/>
      <c r="EH300" s="106"/>
      <c r="EI300" s="106"/>
      <c r="EJ300" s="106"/>
      <c r="EK300" s="106"/>
      <c r="EL300" s="106"/>
      <c r="EM300" s="106"/>
      <c r="EN300" s="106"/>
      <c r="EO300" s="106"/>
      <c r="EP300" s="106"/>
      <c r="EQ300" s="106"/>
      <c r="ER300" s="106"/>
      <c r="ES300" s="106"/>
      <c r="ET300" s="106"/>
      <c r="EU300" s="106"/>
      <c r="EV300" s="106"/>
      <c r="EW300" s="106"/>
      <c r="EX300" s="106"/>
      <c r="EY300" s="106"/>
      <c r="EZ300" s="106"/>
      <c r="FA300" s="106"/>
      <c r="FB300" s="106"/>
      <c r="FC300" s="106"/>
      <c r="FD300" s="106"/>
      <c r="FE300" s="106"/>
      <c r="FF300" s="106"/>
      <c r="FG300" s="106"/>
      <c r="FH300" s="106"/>
      <c r="FI300" s="106"/>
      <c r="FJ300" s="106"/>
      <c r="FK300" s="106"/>
      <c r="FL300" s="106"/>
      <c r="FM300" s="106"/>
      <c r="FN300" s="106"/>
      <c r="FO300" s="106"/>
      <c r="FP300" s="106"/>
      <c r="FQ300" s="106"/>
      <c r="FR300" s="106"/>
      <c r="FS300" s="106"/>
      <c r="FT300" s="106"/>
      <c r="FU300" s="106"/>
      <c r="FV300" s="106"/>
      <c r="FW300" s="106"/>
      <c r="FX300" s="106"/>
      <c r="FY300" s="106"/>
      <c r="FZ300" s="106"/>
      <c r="GA300" s="106"/>
    </row>
    <row r="301" spans="19:183" s="102" customFormat="1" ht="14" x14ac:dyDescent="0.15"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  <c r="AU301" s="114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  <c r="BY301" s="106"/>
      <c r="BZ301" s="106"/>
      <c r="CA301" s="106"/>
      <c r="CB301" s="106"/>
      <c r="CC301" s="106"/>
      <c r="CD301" s="106"/>
      <c r="CE301" s="106"/>
      <c r="CF301" s="106"/>
      <c r="CG301" s="106"/>
      <c r="CH301" s="106"/>
      <c r="CI301" s="106"/>
      <c r="CJ301" s="106"/>
      <c r="CK301" s="106"/>
      <c r="CL301" s="106"/>
      <c r="CM301" s="106"/>
      <c r="CN301" s="106"/>
      <c r="CO301" s="106"/>
      <c r="CP301" s="106"/>
      <c r="CQ301" s="106"/>
      <c r="CR301" s="106"/>
      <c r="CS301" s="106"/>
      <c r="CT301" s="106"/>
      <c r="CU301" s="106"/>
      <c r="CV301" s="106"/>
      <c r="CW301" s="106"/>
      <c r="CX301" s="106"/>
      <c r="CY301" s="106"/>
      <c r="CZ301" s="106"/>
      <c r="DA301" s="106"/>
      <c r="DB301" s="106"/>
      <c r="DC301" s="106"/>
      <c r="DD301" s="106"/>
      <c r="DE301" s="106"/>
      <c r="DF301" s="106"/>
      <c r="DG301" s="106"/>
      <c r="DH301" s="106"/>
      <c r="DI301" s="106"/>
      <c r="DJ301" s="106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6"/>
      <c r="DV301" s="106"/>
      <c r="DW301" s="106"/>
      <c r="DX301" s="106"/>
      <c r="DY301" s="106"/>
      <c r="DZ301" s="106"/>
      <c r="EA301" s="106"/>
      <c r="EB301" s="106"/>
      <c r="EC301" s="106"/>
      <c r="ED301" s="106"/>
      <c r="EE301" s="106"/>
      <c r="EF301" s="106"/>
      <c r="EG301" s="106"/>
      <c r="EH301" s="106"/>
      <c r="EI301" s="106"/>
      <c r="EJ301" s="106"/>
      <c r="EK301" s="106"/>
      <c r="EL301" s="106"/>
      <c r="EM301" s="106"/>
      <c r="EN301" s="106"/>
      <c r="EO301" s="106"/>
      <c r="EP301" s="106"/>
      <c r="EQ301" s="106"/>
      <c r="ER301" s="106"/>
      <c r="ES301" s="106"/>
      <c r="ET301" s="106"/>
      <c r="EU301" s="106"/>
      <c r="EV301" s="106"/>
      <c r="EW301" s="106"/>
      <c r="EX301" s="106"/>
      <c r="EY301" s="106"/>
      <c r="EZ301" s="106"/>
      <c r="FA301" s="106"/>
      <c r="FB301" s="106"/>
      <c r="FC301" s="106"/>
      <c r="FD301" s="106"/>
      <c r="FE301" s="106"/>
      <c r="FF301" s="106"/>
      <c r="FG301" s="106"/>
      <c r="FH301" s="106"/>
      <c r="FI301" s="106"/>
      <c r="FJ301" s="106"/>
      <c r="FK301" s="106"/>
      <c r="FL301" s="106"/>
      <c r="FM301" s="106"/>
      <c r="FN301" s="106"/>
      <c r="FO301" s="106"/>
      <c r="FP301" s="106"/>
      <c r="FQ301" s="106"/>
      <c r="FR301" s="106"/>
      <c r="FS301" s="106"/>
      <c r="FT301" s="106"/>
      <c r="FU301" s="106"/>
      <c r="FV301" s="106"/>
      <c r="FW301" s="106"/>
      <c r="FX301" s="106"/>
      <c r="FY301" s="106"/>
      <c r="FZ301" s="106"/>
      <c r="GA301" s="106"/>
    </row>
    <row r="302" spans="19:183" s="102" customFormat="1" ht="14" x14ac:dyDescent="0.15"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  <c r="AU302" s="114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  <c r="BY302" s="106"/>
      <c r="BZ302" s="106"/>
      <c r="CA302" s="106"/>
      <c r="CB302" s="106"/>
      <c r="CC302" s="106"/>
      <c r="CD302" s="106"/>
      <c r="CE302" s="106"/>
      <c r="CF302" s="106"/>
      <c r="CG302" s="106"/>
      <c r="CH302" s="106"/>
      <c r="CI302" s="106"/>
      <c r="CJ302" s="106"/>
      <c r="CK302" s="106"/>
      <c r="CL302" s="106"/>
      <c r="CM302" s="106"/>
      <c r="CN302" s="106"/>
      <c r="CO302" s="106"/>
      <c r="CP302" s="106"/>
      <c r="CQ302" s="106"/>
      <c r="CR302" s="106"/>
      <c r="CS302" s="106"/>
      <c r="CT302" s="106"/>
      <c r="CU302" s="106"/>
      <c r="CV302" s="106"/>
      <c r="CW302" s="106"/>
      <c r="CX302" s="106"/>
      <c r="CY302" s="106"/>
      <c r="CZ302" s="106"/>
      <c r="DA302" s="106"/>
      <c r="DB302" s="106"/>
      <c r="DC302" s="106"/>
      <c r="DD302" s="106"/>
      <c r="DE302" s="106"/>
      <c r="DF302" s="106"/>
      <c r="DG302" s="106"/>
      <c r="DH302" s="106"/>
      <c r="DI302" s="106"/>
      <c r="DJ302" s="106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6"/>
      <c r="DV302" s="106"/>
      <c r="DW302" s="106"/>
      <c r="DX302" s="106"/>
      <c r="DY302" s="106"/>
      <c r="DZ302" s="106"/>
      <c r="EA302" s="106"/>
      <c r="EB302" s="106"/>
      <c r="EC302" s="106"/>
      <c r="ED302" s="106"/>
      <c r="EE302" s="106"/>
      <c r="EF302" s="106"/>
      <c r="EG302" s="106"/>
      <c r="EH302" s="106"/>
      <c r="EI302" s="106"/>
      <c r="EJ302" s="106"/>
      <c r="EK302" s="106"/>
      <c r="EL302" s="106"/>
      <c r="EM302" s="106"/>
      <c r="EN302" s="106"/>
      <c r="EO302" s="106"/>
      <c r="EP302" s="106"/>
      <c r="EQ302" s="106"/>
      <c r="ER302" s="106"/>
      <c r="ES302" s="106"/>
      <c r="ET302" s="106"/>
      <c r="EU302" s="106"/>
      <c r="EV302" s="106"/>
      <c r="EW302" s="106"/>
      <c r="EX302" s="106"/>
      <c r="EY302" s="106"/>
      <c r="EZ302" s="106"/>
      <c r="FA302" s="106"/>
      <c r="FB302" s="106"/>
      <c r="FC302" s="106"/>
      <c r="FD302" s="106"/>
      <c r="FE302" s="106"/>
      <c r="FF302" s="106"/>
      <c r="FG302" s="106"/>
      <c r="FH302" s="106"/>
      <c r="FI302" s="106"/>
      <c r="FJ302" s="106"/>
      <c r="FK302" s="106"/>
      <c r="FL302" s="106"/>
      <c r="FM302" s="106"/>
      <c r="FN302" s="106"/>
      <c r="FO302" s="106"/>
      <c r="FP302" s="106"/>
      <c r="FQ302" s="106"/>
      <c r="FR302" s="106"/>
      <c r="FS302" s="106"/>
      <c r="FT302" s="106"/>
      <c r="FU302" s="106"/>
      <c r="FV302" s="106"/>
      <c r="FW302" s="106"/>
      <c r="FX302" s="106"/>
      <c r="FY302" s="106"/>
      <c r="FZ302" s="106"/>
      <c r="GA302" s="106"/>
    </row>
    <row r="303" spans="19:183" s="102" customFormat="1" ht="14" x14ac:dyDescent="0.15"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  <c r="AU303" s="114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  <c r="BY303" s="106"/>
      <c r="BZ303" s="106"/>
      <c r="CA303" s="106"/>
      <c r="CB303" s="106"/>
      <c r="CC303" s="106"/>
      <c r="CD303" s="106"/>
      <c r="CE303" s="106"/>
      <c r="CF303" s="106"/>
      <c r="CG303" s="106"/>
      <c r="CH303" s="106"/>
      <c r="CI303" s="106"/>
      <c r="CJ303" s="106"/>
      <c r="CK303" s="106"/>
      <c r="CL303" s="106"/>
      <c r="CM303" s="106"/>
      <c r="CN303" s="106"/>
      <c r="CO303" s="106"/>
      <c r="CP303" s="106"/>
      <c r="CQ303" s="106"/>
      <c r="CR303" s="106"/>
      <c r="CS303" s="106"/>
      <c r="CT303" s="106"/>
      <c r="CU303" s="106"/>
      <c r="CV303" s="106"/>
      <c r="CW303" s="106"/>
      <c r="CX303" s="106"/>
      <c r="CY303" s="106"/>
      <c r="CZ303" s="106"/>
      <c r="DA303" s="106"/>
      <c r="DB303" s="106"/>
      <c r="DC303" s="106"/>
      <c r="DD303" s="106"/>
      <c r="DE303" s="106"/>
      <c r="DF303" s="106"/>
      <c r="DG303" s="106"/>
      <c r="DH303" s="106"/>
      <c r="DI303" s="106"/>
      <c r="DJ303" s="106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6"/>
      <c r="DV303" s="106"/>
      <c r="DW303" s="106"/>
      <c r="DX303" s="106"/>
      <c r="DY303" s="106"/>
      <c r="DZ303" s="106"/>
      <c r="EA303" s="106"/>
      <c r="EB303" s="106"/>
      <c r="EC303" s="106"/>
      <c r="ED303" s="106"/>
      <c r="EE303" s="106"/>
      <c r="EF303" s="106"/>
      <c r="EG303" s="106"/>
      <c r="EH303" s="106"/>
      <c r="EI303" s="106"/>
      <c r="EJ303" s="106"/>
      <c r="EK303" s="106"/>
      <c r="EL303" s="106"/>
      <c r="EM303" s="106"/>
      <c r="EN303" s="106"/>
      <c r="EO303" s="106"/>
      <c r="EP303" s="106"/>
      <c r="EQ303" s="106"/>
      <c r="ER303" s="106"/>
      <c r="ES303" s="106"/>
      <c r="ET303" s="106"/>
      <c r="EU303" s="106"/>
      <c r="EV303" s="106"/>
      <c r="EW303" s="106"/>
      <c r="EX303" s="106"/>
      <c r="EY303" s="106"/>
      <c r="EZ303" s="106"/>
      <c r="FA303" s="106"/>
      <c r="FB303" s="106"/>
      <c r="FC303" s="106"/>
      <c r="FD303" s="106"/>
      <c r="FE303" s="106"/>
      <c r="FF303" s="106"/>
      <c r="FG303" s="106"/>
      <c r="FH303" s="106"/>
      <c r="FI303" s="106"/>
      <c r="FJ303" s="106"/>
      <c r="FK303" s="106"/>
      <c r="FL303" s="106"/>
      <c r="FM303" s="106"/>
      <c r="FN303" s="106"/>
      <c r="FO303" s="106"/>
      <c r="FP303" s="106"/>
      <c r="FQ303" s="106"/>
      <c r="FR303" s="106"/>
      <c r="FS303" s="106"/>
      <c r="FT303" s="106"/>
      <c r="FU303" s="106"/>
      <c r="FV303" s="106"/>
      <c r="FW303" s="106"/>
      <c r="FX303" s="106"/>
      <c r="FY303" s="106"/>
      <c r="FZ303" s="106"/>
      <c r="GA303" s="106"/>
    </row>
    <row r="304" spans="19:183" s="102" customFormat="1" ht="14" x14ac:dyDescent="0.15"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  <c r="AU304" s="114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  <c r="BY304" s="106"/>
      <c r="BZ304" s="106"/>
      <c r="CA304" s="106"/>
      <c r="CB304" s="106"/>
      <c r="CC304" s="106"/>
      <c r="CD304" s="106"/>
      <c r="CE304" s="106"/>
      <c r="CF304" s="106"/>
      <c r="CG304" s="106"/>
      <c r="CH304" s="106"/>
      <c r="CI304" s="106"/>
      <c r="CJ304" s="106"/>
      <c r="CK304" s="106"/>
      <c r="CL304" s="106"/>
      <c r="CM304" s="106"/>
      <c r="CN304" s="106"/>
      <c r="CO304" s="106"/>
      <c r="CP304" s="106"/>
      <c r="CQ304" s="106"/>
      <c r="CR304" s="106"/>
      <c r="CS304" s="106"/>
      <c r="CT304" s="106"/>
      <c r="CU304" s="106"/>
      <c r="CV304" s="106"/>
      <c r="CW304" s="106"/>
      <c r="CX304" s="106"/>
      <c r="CY304" s="106"/>
      <c r="CZ304" s="106"/>
      <c r="DA304" s="106"/>
      <c r="DB304" s="106"/>
      <c r="DC304" s="106"/>
      <c r="DD304" s="106"/>
      <c r="DE304" s="106"/>
      <c r="DF304" s="106"/>
      <c r="DG304" s="106"/>
      <c r="DH304" s="106"/>
      <c r="DI304" s="106"/>
      <c r="DJ304" s="106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6"/>
      <c r="DV304" s="106"/>
      <c r="DW304" s="106"/>
      <c r="DX304" s="106"/>
      <c r="DY304" s="106"/>
      <c r="DZ304" s="106"/>
      <c r="EA304" s="106"/>
      <c r="EB304" s="106"/>
      <c r="EC304" s="106"/>
      <c r="ED304" s="106"/>
      <c r="EE304" s="106"/>
      <c r="EF304" s="106"/>
      <c r="EG304" s="106"/>
      <c r="EH304" s="106"/>
      <c r="EI304" s="106"/>
      <c r="EJ304" s="106"/>
      <c r="EK304" s="106"/>
      <c r="EL304" s="106"/>
      <c r="EM304" s="106"/>
      <c r="EN304" s="106"/>
      <c r="EO304" s="106"/>
      <c r="EP304" s="106"/>
      <c r="EQ304" s="106"/>
      <c r="ER304" s="106"/>
      <c r="ES304" s="106"/>
      <c r="ET304" s="106"/>
      <c r="EU304" s="106"/>
      <c r="EV304" s="106"/>
      <c r="EW304" s="106"/>
      <c r="EX304" s="106"/>
      <c r="EY304" s="106"/>
      <c r="EZ304" s="106"/>
      <c r="FA304" s="106"/>
      <c r="FB304" s="106"/>
      <c r="FC304" s="106"/>
      <c r="FD304" s="106"/>
      <c r="FE304" s="106"/>
      <c r="FF304" s="106"/>
      <c r="FG304" s="106"/>
      <c r="FH304" s="106"/>
      <c r="FI304" s="106"/>
      <c r="FJ304" s="106"/>
      <c r="FK304" s="106"/>
      <c r="FL304" s="106"/>
      <c r="FM304" s="106"/>
      <c r="FN304" s="106"/>
      <c r="FO304" s="106"/>
      <c r="FP304" s="106"/>
      <c r="FQ304" s="106"/>
      <c r="FR304" s="106"/>
      <c r="FS304" s="106"/>
      <c r="FT304" s="106"/>
      <c r="FU304" s="106"/>
      <c r="FV304" s="106"/>
      <c r="FW304" s="106"/>
      <c r="FX304" s="106"/>
      <c r="FY304" s="106"/>
      <c r="FZ304" s="106"/>
      <c r="GA304" s="106"/>
    </row>
    <row r="305" spans="19:183" s="102" customFormat="1" ht="14" x14ac:dyDescent="0.15"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  <c r="AU305" s="114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  <c r="BY305" s="106"/>
      <c r="BZ305" s="106"/>
      <c r="CA305" s="106"/>
      <c r="CB305" s="106"/>
      <c r="CC305" s="106"/>
      <c r="CD305" s="106"/>
      <c r="CE305" s="106"/>
      <c r="CF305" s="106"/>
      <c r="CG305" s="106"/>
      <c r="CH305" s="106"/>
      <c r="CI305" s="106"/>
      <c r="CJ305" s="106"/>
      <c r="CK305" s="106"/>
      <c r="CL305" s="106"/>
      <c r="CM305" s="106"/>
      <c r="CN305" s="106"/>
      <c r="CO305" s="106"/>
      <c r="CP305" s="106"/>
      <c r="CQ305" s="106"/>
      <c r="CR305" s="106"/>
      <c r="CS305" s="106"/>
      <c r="CT305" s="106"/>
      <c r="CU305" s="106"/>
      <c r="CV305" s="106"/>
      <c r="CW305" s="106"/>
      <c r="CX305" s="106"/>
      <c r="CY305" s="106"/>
      <c r="CZ305" s="106"/>
      <c r="DA305" s="106"/>
      <c r="DB305" s="106"/>
      <c r="DC305" s="106"/>
      <c r="DD305" s="106"/>
      <c r="DE305" s="106"/>
      <c r="DF305" s="106"/>
      <c r="DG305" s="106"/>
      <c r="DH305" s="106"/>
      <c r="DI305" s="106"/>
      <c r="DJ305" s="106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6"/>
      <c r="DV305" s="106"/>
      <c r="DW305" s="106"/>
      <c r="DX305" s="106"/>
      <c r="DY305" s="106"/>
      <c r="DZ305" s="106"/>
      <c r="EA305" s="106"/>
      <c r="EB305" s="106"/>
      <c r="EC305" s="106"/>
      <c r="ED305" s="106"/>
      <c r="EE305" s="106"/>
      <c r="EF305" s="106"/>
      <c r="EG305" s="106"/>
      <c r="EH305" s="106"/>
      <c r="EI305" s="106"/>
      <c r="EJ305" s="106"/>
      <c r="EK305" s="106"/>
      <c r="EL305" s="106"/>
      <c r="EM305" s="106"/>
      <c r="EN305" s="106"/>
      <c r="EO305" s="106"/>
      <c r="EP305" s="106"/>
      <c r="EQ305" s="106"/>
      <c r="ER305" s="106"/>
      <c r="ES305" s="106"/>
      <c r="ET305" s="106"/>
      <c r="EU305" s="106"/>
      <c r="EV305" s="106"/>
      <c r="EW305" s="106"/>
      <c r="EX305" s="106"/>
      <c r="EY305" s="106"/>
      <c r="EZ305" s="106"/>
      <c r="FA305" s="106"/>
      <c r="FB305" s="106"/>
      <c r="FC305" s="106"/>
      <c r="FD305" s="106"/>
      <c r="FE305" s="106"/>
      <c r="FF305" s="106"/>
      <c r="FG305" s="106"/>
      <c r="FH305" s="106"/>
      <c r="FI305" s="106"/>
      <c r="FJ305" s="106"/>
      <c r="FK305" s="106"/>
      <c r="FL305" s="106"/>
      <c r="FM305" s="106"/>
      <c r="FN305" s="106"/>
      <c r="FO305" s="106"/>
      <c r="FP305" s="106"/>
      <c r="FQ305" s="106"/>
      <c r="FR305" s="106"/>
      <c r="FS305" s="106"/>
      <c r="FT305" s="106"/>
      <c r="FU305" s="106"/>
      <c r="FV305" s="106"/>
      <c r="FW305" s="106"/>
      <c r="FX305" s="106"/>
      <c r="FY305" s="106"/>
      <c r="FZ305" s="106"/>
      <c r="GA305" s="106"/>
    </row>
    <row r="306" spans="19:183" s="102" customFormat="1" ht="14" x14ac:dyDescent="0.15"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  <c r="AU306" s="114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  <c r="BY306" s="106"/>
      <c r="BZ306" s="106"/>
      <c r="CA306" s="106"/>
      <c r="CB306" s="106"/>
      <c r="CC306" s="106"/>
      <c r="CD306" s="106"/>
      <c r="CE306" s="106"/>
      <c r="CF306" s="106"/>
      <c r="CG306" s="106"/>
      <c r="CH306" s="106"/>
      <c r="CI306" s="106"/>
      <c r="CJ306" s="106"/>
      <c r="CK306" s="106"/>
      <c r="CL306" s="106"/>
      <c r="CM306" s="106"/>
      <c r="CN306" s="106"/>
      <c r="CO306" s="106"/>
      <c r="CP306" s="106"/>
      <c r="CQ306" s="106"/>
      <c r="CR306" s="106"/>
      <c r="CS306" s="106"/>
      <c r="CT306" s="106"/>
      <c r="CU306" s="106"/>
      <c r="CV306" s="106"/>
      <c r="CW306" s="106"/>
      <c r="CX306" s="106"/>
      <c r="CY306" s="106"/>
      <c r="CZ306" s="106"/>
      <c r="DA306" s="106"/>
      <c r="DB306" s="106"/>
      <c r="DC306" s="106"/>
      <c r="DD306" s="106"/>
      <c r="DE306" s="106"/>
      <c r="DF306" s="106"/>
      <c r="DG306" s="106"/>
      <c r="DH306" s="106"/>
      <c r="DI306" s="106"/>
      <c r="DJ306" s="106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6"/>
      <c r="DV306" s="106"/>
      <c r="DW306" s="106"/>
      <c r="DX306" s="106"/>
      <c r="DY306" s="106"/>
      <c r="DZ306" s="106"/>
      <c r="EA306" s="106"/>
      <c r="EB306" s="106"/>
      <c r="EC306" s="106"/>
      <c r="ED306" s="106"/>
      <c r="EE306" s="106"/>
      <c r="EF306" s="106"/>
      <c r="EG306" s="106"/>
      <c r="EH306" s="106"/>
      <c r="EI306" s="106"/>
      <c r="EJ306" s="106"/>
      <c r="EK306" s="106"/>
      <c r="EL306" s="106"/>
      <c r="EM306" s="106"/>
      <c r="EN306" s="106"/>
      <c r="EO306" s="106"/>
      <c r="EP306" s="106"/>
      <c r="EQ306" s="106"/>
      <c r="ER306" s="106"/>
      <c r="ES306" s="106"/>
      <c r="ET306" s="106"/>
      <c r="EU306" s="106"/>
      <c r="EV306" s="106"/>
      <c r="EW306" s="106"/>
      <c r="EX306" s="106"/>
      <c r="EY306" s="106"/>
      <c r="EZ306" s="106"/>
      <c r="FA306" s="106"/>
      <c r="FB306" s="106"/>
      <c r="FC306" s="106"/>
      <c r="FD306" s="106"/>
      <c r="FE306" s="106"/>
      <c r="FF306" s="106"/>
      <c r="FG306" s="106"/>
      <c r="FH306" s="106"/>
      <c r="FI306" s="106"/>
      <c r="FJ306" s="106"/>
      <c r="FK306" s="106"/>
      <c r="FL306" s="106"/>
      <c r="FM306" s="106"/>
      <c r="FN306" s="106"/>
      <c r="FO306" s="106"/>
      <c r="FP306" s="106"/>
      <c r="FQ306" s="106"/>
      <c r="FR306" s="106"/>
      <c r="FS306" s="106"/>
      <c r="FT306" s="106"/>
      <c r="FU306" s="106"/>
      <c r="FV306" s="106"/>
      <c r="FW306" s="106"/>
      <c r="FX306" s="106"/>
      <c r="FY306" s="106"/>
      <c r="FZ306" s="106"/>
      <c r="GA306" s="106"/>
    </row>
    <row r="307" spans="19:183" s="102" customFormat="1" ht="14" x14ac:dyDescent="0.15"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  <c r="AU307" s="114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  <c r="BY307" s="106"/>
      <c r="BZ307" s="106"/>
      <c r="CA307" s="106"/>
      <c r="CB307" s="106"/>
      <c r="CC307" s="106"/>
      <c r="CD307" s="106"/>
      <c r="CE307" s="106"/>
      <c r="CF307" s="106"/>
      <c r="CG307" s="106"/>
      <c r="CH307" s="106"/>
      <c r="CI307" s="106"/>
      <c r="CJ307" s="106"/>
      <c r="CK307" s="106"/>
      <c r="CL307" s="106"/>
      <c r="CM307" s="106"/>
      <c r="CN307" s="106"/>
      <c r="CO307" s="106"/>
      <c r="CP307" s="106"/>
      <c r="CQ307" s="106"/>
      <c r="CR307" s="106"/>
      <c r="CS307" s="106"/>
      <c r="CT307" s="106"/>
      <c r="CU307" s="106"/>
      <c r="CV307" s="106"/>
      <c r="CW307" s="106"/>
      <c r="CX307" s="106"/>
      <c r="CY307" s="106"/>
      <c r="CZ307" s="106"/>
      <c r="DA307" s="106"/>
      <c r="DB307" s="106"/>
      <c r="DC307" s="106"/>
      <c r="DD307" s="106"/>
      <c r="DE307" s="106"/>
      <c r="DF307" s="106"/>
      <c r="DG307" s="106"/>
      <c r="DH307" s="106"/>
      <c r="DI307" s="106"/>
      <c r="DJ307" s="106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6"/>
      <c r="DV307" s="106"/>
      <c r="DW307" s="106"/>
      <c r="DX307" s="106"/>
      <c r="DY307" s="106"/>
      <c r="DZ307" s="106"/>
      <c r="EA307" s="106"/>
      <c r="EB307" s="106"/>
      <c r="EC307" s="106"/>
      <c r="ED307" s="106"/>
      <c r="EE307" s="106"/>
      <c r="EF307" s="106"/>
      <c r="EG307" s="106"/>
      <c r="EH307" s="106"/>
      <c r="EI307" s="106"/>
      <c r="EJ307" s="106"/>
      <c r="EK307" s="106"/>
      <c r="EL307" s="106"/>
      <c r="EM307" s="106"/>
      <c r="EN307" s="106"/>
      <c r="EO307" s="106"/>
      <c r="EP307" s="106"/>
      <c r="EQ307" s="106"/>
      <c r="ER307" s="106"/>
      <c r="ES307" s="106"/>
      <c r="ET307" s="106"/>
      <c r="EU307" s="106"/>
      <c r="EV307" s="106"/>
      <c r="EW307" s="106"/>
      <c r="EX307" s="106"/>
      <c r="EY307" s="106"/>
      <c r="EZ307" s="106"/>
      <c r="FA307" s="106"/>
      <c r="FB307" s="106"/>
      <c r="FC307" s="106"/>
      <c r="FD307" s="106"/>
      <c r="FE307" s="106"/>
      <c r="FF307" s="106"/>
      <c r="FG307" s="106"/>
      <c r="FH307" s="106"/>
      <c r="FI307" s="106"/>
      <c r="FJ307" s="106"/>
      <c r="FK307" s="106"/>
      <c r="FL307" s="106"/>
      <c r="FM307" s="106"/>
      <c r="FN307" s="106"/>
      <c r="FO307" s="106"/>
      <c r="FP307" s="106"/>
      <c r="FQ307" s="106"/>
      <c r="FR307" s="106"/>
      <c r="FS307" s="106"/>
      <c r="FT307" s="106"/>
      <c r="FU307" s="106"/>
      <c r="FV307" s="106"/>
      <c r="FW307" s="106"/>
      <c r="FX307" s="106"/>
      <c r="FY307" s="106"/>
      <c r="FZ307" s="106"/>
      <c r="GA307" s="106"/>
    </row>
    <row r="308" spans="19:183" s="102" customFormat="1" ht="14" x14ac:dyDescent="0.15"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  <c r="AU308" s="114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  <c r="BY308" s="106"/>
      <c r="BZ308" s="106"/>
      <c r="CA308" s="106"/>
      <c r="CB308" s="106"/>
      <c r="CC308" s="106"/>
      <c r="CD308" s="106"/>
      <c r="CE308" s="106"/>
      <c r="CF308" s="106"/>
      <c r="CG308" s="106"/>
      <c r="CH308" s="106"/>
      <c r="CI308" s="106"/>
      <c r="CJ308" s="106"/>
      <c r="CK308" s="106"/>
      <c r="CL308" s="106"/>
      <c r="CM308" s="106"/>
      <c r="CN308" s="106"/>
      <c r="CO308" s="106"/>
      <c r="CP308" s="106"/>
      <c r="CQ308" s="106"/>
      <c r="CR308" s="106"/>
      <c r="CS308" s="106"/>
      <c r="CT308" s="106"/>
      <c r="CU308" s="106"/>
      <c r="CV308" s="106"/>
      <c r="CW308" s="106"/>
      <c r="CX308" s="106"/>
      <c r="CY308" s="106"/>
      <c r="CZ308" s="106"/>
      <c r="DA308" s="106"/>
      <c r="DB308" s="106"/>
      <c r="DC308" s="106"/>
      <c r="DD308" s="106"/>
      <c r="DE308" s="106"/>
      <c r="DF308" s="106"/>
      <c r="DG308" s="106"/>
      <c r="DH308" s="106"/>
      <c r="DI308" s="106"/>
      <c r="DJ308" s="106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6"/>
      <c r="DV308" s="106"/>
      <c r="DW308" s="106"/>
      <c r="DX308" s="106"/>
      <c r="DY308" s="106"/>
      <c r="DZ308" s="106"/>
      <c r="EA308" s="106"/>
      <c r="EB308" s="106"/>
      <c r="EC308" s="106"/>
      <c r="ED308" s="106"/>
      <c r="EE308" s="106"/>
      <c r="EF308" s="106"/>
      <c r="EG308" s="106"/>
      <c r="EH308" s="106"/>
      <c r="EI308" s="106"/>
      <c r="EJ308" s="106"/>
      <c r="EK308" s="106"/>
      <c r="EL308" s="106"/>
      <c r="EM308" s="106"/>
      <c r="EN308" s="106"/>
      <c r="EO308" s="106"/>
      <c r="EP308" s="106"/>
      <c r="EQ308" s="106"/>
      <c r="ER308" s="106"/>
      <c r="ES308" s="106"/>
      <c r="ET308" s="106"/>
      <c r="EU308" s="106"/>
      <c r="EV308" s="106"/>
      <c r="EW308" s="106"/>
      <c r="EX308" s="106"/>
      <c r="EY308" s="106"/>
      <c r="EZ308" s="106"/>
      <c r="FA308" s="106"/>
      <c r="FB308" s="106"/>
      <c r="FC308" s="106"/>
      <c r="FD308" s="106"/>
      <c r="FE308" s="106"/>
      <c r="FF308" s="106"/>
      <c r="FG308" s="106"/>
      <c r="FH308" s="106"/>
      <c r="FI308" s="106"/>
      <c r="FJ308" s="106"/>
      <c r="FK308" s="106"/>
      <c r="FL308" s="106"/>
      <c r="FM308" s="106"/>
      <c r="FN308" s="106"/>
      <c r="FO308" s="106"/>
      <c r="FP308" s="106"/>
      <c r="FQ308" s="106"/>
      <c r="FR308" s="106"/>
      <c r="FS308" s="106"/>
      <c r="FT308" s="106"/>
      <c r="FU308" s="106"/>
      <c r="FV308" s="106"/>
      <c r="FW308" s="106"/>
      <c r="FX308" s="106"/>
      <c r="FY308" s="106"/>
      <c r="FZ308" s="106"/>
      <c r="GA308" s="106"/>
    </row>
    <row r="309" spans="19:183" s="102" customFormat="1" ht="14" x14ac:dyDescent="0.15"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  <c r="AU309" s="114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  <c r="BY309" s="106"/>
      <c r="BZ309" s="106"/>
      <c r="CA309" s="106"/>
      <c r="CB309" s="106"/>
      <c r="CC309" s="106"/>
      <c r="CD309" s="106"/>
      <c r="CE309" s="106"/>
      <c r="CF309" s="106"/>
      <c r="CG309" s="106"/>
      <c r="CH309" s="106"/>
      <c r="CI309" s="106"/>
      <c r="CJ309" s="106"/>
      <c r="CK309" s="106"/>
      <c r="CL309" s="106"/>
      <c r="CM309" s="106"/>
      <c r="CN309" s="106"/>
      <c r="CO309" s="106"/>
      <c r="CP309" s="106"/>
      <c r="CQ309" s="106"/>
      <c r="CR309" s="106"/>
      <c r="CS309" s="106"/>
      <c r="CT309" s="106"/>
      <c r="CU309" s="106"/>
      <c r="CV309" s="106"/>
      <c r="CW309" s="106"/>
      <c r="CX309" s="106"/>
      <c r="CY309" s="106"/>
      <c r="CZ309" s="106"/>
      <c r="DA309" s="106"/>
      <c r="DB309" s="106"/>
      <c r="DC309" s="106"/>
      <c r="DD309" s="106"/>
      <c r="DE309" s="106"/>
      <c r="DF309" s="106"/>
      <c r="DG309" s="106"/>
      <c r="DH309" s="106"/>
      <c r="DI309" s="106"/>
      <c r="DJ309" s="106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6"/>
      <c r="DV309" s="106"/>
      <c r="DW309" s="106"/>
      <c r="DX309" s="106"/>
      <c r="DY309" s="106"/>
      <c r="DZ309" s="106"/>
      <c r="EA309" s="106"/>
      <c r="EB309" s="106"/>
      <c r="EC309" s="106"/>
      <c r="ED309" s="106"/>
      <c r="EE309" s="106"/>
      <c r="EF309" s="106"/>
      <c r="EG309" s="106"/>
      <c r="EH309" s="106"/>
      <c r="EI309" s="106"/>
      <c r="EJ309" s="106"/>
      <c r="EK309" s="106"/>
      <c r="EL309" s="106"/>
      <c r="EM309" s="106"/>
      <c r="EN309" s="106"/>
      <c r="EO309" s="106"/>
      <c r="EP309" s="106"/>
      <c r="EQ309" s="106"/>
      <c r="ER309" s="106"/>
      <c r="ES309" s="106"/>
      <c r="ET309" s="106"/>
      <c r="EU309" s="106"/>
      <c r="EV309" s="106"/>
      <c r="EW309" s="106"/>
      <c r="EX309" s="106"/>
      <c r="EY309" s="106"/>
      <c r="EZ309" s="106"/>
      <c r="FA309" s="106"/>
      <c r="FB309" s="106"/>
      <c r="FC309" s="106"/>
      <c r="FD309" s="106"/>
      <c r="FE309" s="106"/>
      <c r="FF309" s="106"/>
      <c r="FG309" s="106"/>
      <c r="FH309" s="106"/>
      <c r="FI309" s="106"/>
      <c r="FJ309" s="106"/>
      <c r="FK309" s="106"/>
      <c r="FL309" s="106"/>
      <c r="FM309" s="106"/>
      <c r="FN309" s="106"/>
      <c r="FO309" s="106"/>
      <c r="FP309" s="106"/>
      <c r="FQ309" s="106"/>
      <c r="FR309" s="106"/>
      <c r="FS309" s="106"/>
      <c r="FT309" s="106"/>
      <c r="FU309" s="106"/>
      <c r="FV309" s="106"/>
      <c r="FW309" s="106"/>
      <c r="FX309" s="106"/>
      <c r="FY309" s="106"/>
      <c r="FZ309" s="106"/>
      <c r="GA309" s="106"/>
    </row>
    <row r="310" spans="19:183" s="102" customFormat="1" ht="14" x14ac:dyDescent="0.15"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  <c r="AU310" s="114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  <c r="BY310" s="106"/>
      <c r="BZ310" s="106"/>
      <c r="CA310" s="106"/>
      <c r="CB310" s="106"/>
      <c r="CC310" s="106"/>
      <c r="CD310" s="106"/>
      <c r="CE310" s="106"/>
      <c r="CF310" s="106"/>
      <c r="CG310" s="106"/>
      <c r="CH310" s="106"/>
      <c r="CI310" s="106"/>
      <c r="CJ310" s="106"/>
      <c r="CK310" s="106"/>
      <c r="CL310" s="106"/>
      <c r="CM310" s="106"/>
      <c r="CN310" s="106"/>
      <c r="CO310" s="106"/>
      <c r="CP310" s="106"/>
      <c r="CQ310" s="106"/>
      <c r="CR310" s="106"/>
      <c r="CS310" s="106"/>
      <c r="CT310" s="106"/>
      <c r="CU310" s="106"/>
      <c r="CV310" s="106"/>
      <c r="CW310" s="106"/>
      <c r="CX310" s="106"/>
      <c r="CY310" s="106"/>
      <c r="CZ310" s="106"/>
      <c r="DA310" s="106"/>
      <c r="DB310" s="106"/>
      <c r="DC310" s="106"/>
      <c r="DD310" s="106"/>
      <c r="DE310" s="106"/>
      <c r="DF310" s="106"/>
      <c r="DG310" s="106"/>
      <c r="DH310" s="106"/>
      <c r="DI310" s="106"/>
      <c r="DJ310" s="106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6"/>
      <c r="DV310" s="106"/>
      <c r="DW310" s="106"/>
      <c r="DX310" s="106"/>
      <c r="DY310" s="106"/>
      <c r="DZ310" s="106"/>
      <c r="EA310" s="106"/>
      <c r="EB310" s="106"/>
      <c r="EC310" s="106"/>
      <c r="ED310" s="106"/>
      <c r="EE310" s="106"/>
      <c r="EF310" s="106"/>
      <c r="EG310" s="106"/>
      <c r="EH310" s="106"/>
      <c r="EI310" s="106"/>
      <c r="EJ310" s="106"/>
      <c r="EK310" s="106"/>
      <c r="EL310" s="106"/>
      <c r="EM310" s="106"/>
      <c r="EN310" s="106"/>
      <c r="EO310" s="106"/>
      <c r="EP310" s="106"/>
      <c r="EQ310" s="106"/>
      <c r="ER310" s="106"/>
      <c r="ES310" s="106"/>
      <c r="ET310" s="106"/>
      <c r="EU310" s="106"/>
      <c r="EV310" s="106"/>
      <c r="EW310" s="106"/>
      <c r="EX310" s="106"/>
      <c r="EY310" s="106"/>
      <c r="EZ310" s="106"/>
      <c r="FA310" s="106"/>
      <c r="FB310" s="106"/>
      <c r="FC310" s="106"/>
      <c r="FD310" s="106"/>
      <c r="FE310" s="106"/>
      <c r="FF310" s="106"/>
      <c r="FG310" s="106"/>
      <c r="FH310" s="106"/>
      <c r="FI310" s="106"/>
      <c r="FJ310" s="106"/>
      <c r="FK310" s="106"/>
      <c r="FL310" s="106"/>
      <c r="FM310" s="106"/>
      <c r="FN310" s="106"/>
      <c r="FO310" s="106"/>
      <c r="FP310" s="106"/>
      <c r="FQ310" s="106"/>
      <c r="FR310" s="106"/>
      <c r="FS310" s="106"/>
      <c r="FT310" s="106"/>
      <c r="FU310" s="106"/>
      <c r="FV310" s="106"/>
      <c r="FW310" s="106"/>
      <c r="FX310" s="106"/>
      <c r="FY310" s="106"/>
      <c r="FZ310" s="106"/>
      <c r="GA310" s="106"/>
    </row>
    <row r="311" spans="19:183" s="102" customFormat="1" ht="14" x14ac:dyDescent="0.15"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  <c r="AU311" s="114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  <c r="BY311" s="106"/>
      <c r="BZ311" s="106"/>
      <c r="CA311" s="106"/>
      <c r="CB311" s="106"/>
      <c r="CC311" s="106"/>
      <c r="CD311" s="106"/>
      <c r="CE311" s="106"/>
      <c r="CF311" s="106"/>
      <c r="CG311" s="106"/>
      <c r="CH311" s="106"/>
      <c r="CI311" s="106"/>
      <c r="CJ311" s="106"/>
      <c r="CK311" s="106"/>
      <c r="CL311" s="106"/>
      <c r="CM311" s="106"/>
      <c r="CN311" s="106"/>
      <c r="CO311" s="106"/>
      <c r="CP311" s="106"/>
      <c r="CQ311" s="106"/>
      <c r="CR311" s="106"/>
      <c r="CS311" s="106"/>
      <c r="CT311" s="106"/>
      <c r="CU311" s="106"/>
      <c r="CV311" s="106"/>
      <c r="CW311" s="106"/>
      <c r="CX311" s="106"/>
      <c r="CY311" s="106"/>
      <c r="CZ311" s="106"/>
      <c r="DA311" s="106"/>
      <c r="DB311" s="106"/>
      <c r="DC311" s="106"/>
      <c r="DD311" s="106"/>
      <c r="DE311" s="106"/>
      <c r="DF311" s="106"/>
      <c r="DG311" s="106"/>
      <c r="DH311" s="106"/>
      <c r="DI311" s="106"/>
      <c r="DJ311" s="106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6"/>
      <c r="DV311" s="106"/>
      <c r="DW311" s="106"/>
      <c r="DX311" s="106"/>
      <c r="DY311" s="106"/>
      <c r="DZ311" s="106"/>
      <c r="EA311" s="106"/>
      <c r="EB311" s="106"/>
      <c r="EC311" s="106"/>
      <c r="ED311" s="106"/>
      <c r="EE311" s="106"/>
      <c r="EF311" s="106"/>
      <c r="EG311" s="106"/>
      <c r="EH311" s="106"/>
      <c r="EI311" s="106"/>
      <c r="EJ311" s="106"/>
      <c r="EK311" s="106"/>
      <c r="EL311" s="106"/>
      <c r="EM311" s="106"/>
      <c r="EN311" s="106"/>
      <c r="EO311" s="106"/>
      <c r="EP311" s="106"/>
      <c r="EQ311" s="106"/>
      <c r="ER311" s="106"/>
      <c r="ES311" s="106"/>
      <c r="ET311" s="106"/>
      <c r="EU311" s="106"/>
      <c r="EV311" s="106"/>
      <c r="EW311" s="106"/>
      <c r="EX311" s="106"/>
      <c r="EY311" s="106"/>
      <c r="EZ311" s="106"/>
      <c r="FA311" s="106"/>
      <c r="FB311" s="106"/>
      <c r="FC311" s="106"/>
      <c r="FD311" s="106"/>
      <c r="FE311" s="106"/>
      <c r="FF311" s="106"/>
      <c r="FG311" s="106"/>
      <c r="FH311" s="106"/>
      <c r="FI311" s="106"/>
      <c r="FJ311" s="106"/>
      <c r="FK311" s="106"/>
      <c r="FL311" s="106"/>
      <c r="FM311" s="106"/>
      <c r="FN311" s="106"/>
      <c r="FO311" s="106"/>
      <c r="FP311" s="106"/>
      <c r="FQ311" s="106"/>
      <c r="FR311" s="106"/>
      <c r="FS311" s="106"/>
      <c r="FT311" s="106"/>
      <c r="FU311" s="106"/>
      <c r="FV311" s="106"/>
      <c r="FW311" s="106"/>
      <c r="FX311" s="106"/>
      <c r="FY311" s="106"/>
      <c r="FZ311" s="106"/>
      <c r="GA311" s="106"/>
    </row>
    <row r="312" spans="19:183" s="102" customFormat="1" ht="14" x14ac:dyDescent="0.15"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  <c r="AU312" s="114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  <c r="BY312" s="106"/>
      <c r="BZ312" s="106"/>
      <c r="CA312" s="106"/>
      <c r="CB312" s="106"/>
      <c r="CC312" s="106"/>
      <c r="CD312" s="106"/>
      <c r="CE312" s="106"/>
      <c r="CF312" s="106"/>
      <c r="CG312" s="106"/>
      <c r="CH312" s="106"/>
      <c r="CI312" s="106"/>
      <c r="CJ312" s="106"/>
      <c r="CK312" s="106"/>
      <c r="CL312" s="106"/>
      <c r="CM312" s="106"/>
      <c r="CN312" s="106"/>
      <c r="CO312" s="106"/>
      <c r="CP312" s="106"/>
      <c r="CQ312" s="106"/>
      <c r="CR312" s="106"/>
      <c r="CS312" s="106"/>
      <c r="CT312" s="106"/>
      <c r="CU312" s="106"/>
      <c r="CV312" s="106"/>
      <c r="CW312" s="106"/>
      <c r="CX312" s="106"/>
      <c r="CY312" s="106"/>
      <c r="CZ312" s="106"/>
      <c r="DA312" s="106"/>
      <c r="DB312" s="106"/>
      <c r="DC312" s="106"/>
      <c r="DD312" s="106"/>
      <c r="DE312" s="106"/>
      <c r="DF312" s="106"/>
      <c r="DG312" s="106"/>
      <c r="DH312" s="106"/>
      <c r="DI312" s="106"/>
      <c r="DJ312" s="106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6"/>
      <c r="DV312" s="106"/>
      <c r="DW312" s="106"/>
      <c r="DX312" s="106"/>
      <c r="DY312" s="106"/>
      <c r="DZ312" s="106"/>
      <c r="EA312" s="106"/>
      <c r="EB312" s="106"/>
      <c r="EC312" s="106"/>
      <c r="ED312" s="106"/>
      <c r="EE312" s="106"/>
      <c r="EF312" s="106"/>
      <c r="EG312" s="106"/>
      <c r="EH312" s="106"/>
      <c r="EI312" s="106"/>
      <c r="EJ312" s="106"/>
      <c r="EK312" s="106"/>
      <c r="EL312" s="106"/>
      <c r="EM312" s="106"/>
      <c r="EN312" s="106"/>
      <c r="EO312" s="106"/>
      <c r="EP312" s="106"/>
      <c r="EQ312" s="106"/>
      <c r="ER312" s="106"/>
      <c r="ES312" s="106"/>
      <c r="ET312" s="106"/>
      <c r="EU312" s="106"/>
      <c r="EV312" s="106"/>
      <c r="EW312" s="106"/>
      <c r="EX312" s="106"/>
      <c r="EY312" s="106"/>
      <c r="EZ312" s="106"/>
      <c r="FA312" s="106"/>
      <c r="FB312" s="106"/>
      <c r="FC312" s="106"/>
      <c r="FD312" s="106"/>
      <c r="FE312" s="106"/>
      <c r="FF312" s="106"/>
      <c r="FG312" s="106"/>
      <c r="FH312" s="106"/>
      <c r="FI312" s="106"/>
      <c r="FJ312" s="106"/>
      <c r="FK312" s="106"/>
      <c r="FL312" s="106"/>
      <c r="FM312" s="106"/>
      <c r="FN312" s="106"/>
      <c r="FO312" s="106"/>
      <c r="FP312" s="106"/>
      <c r="FQ312" s="106"/>
      <c r="FR312" s="106"/>
      <c r="FS312" s="106"/>
      <c r="FT312" s="106"/>
      <c r="FU312" s="106"/>
      <c r="FV312" s="106"/>
      <c r="FW312" s="106"/>
      <c r="FX312" s="106"/>
      <c r="FY312" s="106"/>
      <c r="FZ312" s="106"/>
      <c r="GA312" s="106"/>
    </row>
    <row r="313" spans="19:183" s="102" customFormat="1" ht="14" x14ac:dyDescent="0.15"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  <c r="BY313" s="106"/>
      <c r="BZ313" s="106"/>
      <c r="CA313" s="106"/>
      <c r="CB313" s="106"/>
      <c r="CC313" s="106"/>
      <c r="CD313" s="106"/>
      <c r="CE313" s="106"/>
      <c r="CF313" s="106"/>
      <c r="CG313" s="106"/>
      <c r="CH313" s="106"/>
      <c r="CI313" s="106"/>
      <c r="CJ313" s="106"/>
      <c r="CK313" s="106"/>
      <c r="CL313" s="106"/>
      <c r="CM313" s="106"/>
      <c r="CN313" s="106"/>
      <c r="CO313" s="106"/>
      <c r="CP313" s="106"/>
      <c r="CQ313" s="106"/>
      <c r="CR313" s="106"/>
      <c r="CS313" s="106"/>
      <c r="CT313" s="106"/>
      <c r="CU313" s="106"/>
      <c r="CV313" s="106"/>
      <c r="CW313" s="106"/>
      <c r="CX313" s="106"/>
      <c r="CY313" s="106"/>
      <c r="CZ313" s="106"/>
      <c r="DA313" s="106"/>
      <c r="DB313" s="106"/>
      <c r="DC313" s="106"/>
      <c r="DD313" s="106"/>
      <c r="DE313" s="106"/>
      <c r="DF313" s="106"/>
      <c r="DG313" s="106"/>
      <c r="DH313" s="106"/>
      <c r="DI313" s="106"/>
      <c r="DJ313" s="106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6"/>
      <c r="DV313" s="106"/>
      <c r="DW313" s="106"/>
      <c r="DX313" s="106"/>
      <c r="DY313" s="106"/>
      <c r="DZ313" s="106"/>
      <c r="EA313" s="106"/>
      <c r="EB313" s="106"/>
      <c r="EC313" s="106"/>
      <c r="ED313" s="106"/>
      <c r="EE313" s="106"/>
      <c r="EF313" s="106"/>
      <c r="EG313" s="106"/>
      <c r="EH313" s="106"/>
      <c r="EI313" s="106"/>
      <c r="EJ313" s="106"/>
      <c r="EK313" s="106"/>
      <c r="EL313" s="106"/>
      <c r="EM313" s="106"/>
      <c r="EN313" s="106"/>
      <c r="EO313" s="106"/>
      <c r="EP313" s="106"/>
      <c r="EQ313" s="106"/>
      <c r="ER313" s="106"/>
      <c r="ES313" s="106"/>
      <c r="ET313" s="106"/>
      <c r="EU313" s="106"/>
      <c r="EV313" s="106"/>
      <c r="EW313" s="106"/>
      <c r="EX313" s="106"/>
      <c r="EY313" s="106"/>
      <c r="EZ313" s="106"/>
      <c r="FA313" s="106"/>
      <c r="FB313" s="106"/>
      <c r="FC313" s="106"/>
      <c r="FD313" s="106"/>
      <c r="FE313" s="106"/>
      <c r="FF313" s="106"/>
      <c r="FG313" s="106"/>
      <c r="FH313" s="106"/>
      <c r="FI313" s="106"/>
      <c r="FJ313" s="106"/>
      <c r="FK313" s="106"/>
      <c r="FL313" s="106"/>
      <c r="FM313" s="106"/>
      <c r="FN313" s="106"/>
      <c r="FO313" s="106"/>
      <c r="FP313" s="106"/>
      <c r="FQ313" s="106"/>
      <c r="FR313" s="106"/>
      <c r="FS313" s="106"/>
      <c r="FT313" s="106"/>
      <c r="FU313" s="106"/>
      <c r="FV313" s="106"/>
      <c r="FW313" s="106"/>
      <c r="FX313" s="106"/>
      <c r="FY313" s="106"/>
      <c r="FZ313" s="106"/>
      <c r="GA313" s="106"/>
    </row>
    <row r="314" spans="19:183" s="102" customFormat="1" ht="14" x14ac:dyDescent="0.15"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  <c r="AU314" s="114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  <c r="BY314" s="106"/>
      <c r="BZ314" s="106"/>
      <c r="CA314" s="106"/>
      <c r="CB314" s="106"/>
      <c r="CC314" s="106"/>
      <c r="CD314" s="106"/>
      <c r="CE314" s="106"/>
      <c r="CF314" s="106"/>
      <c r="CG314" s="106"/>
      <c r="CH314" s="106"/>
      <c r="CI314" s="106"/>
      <c r="CJ314" s="106"/>
      <c r="CK314" s="106"/>
      <c r="CL314" s="106"/>
      <c r="CM314" s="106"/>
      <c r="CN314" s="106"/>
      <c r="CO314" s="106"/>
      <c r="CP314" s="106"/>
      <c r="CQ314" s="106"/>
      <c r="CR314" s="106"/>
      <c r="CS314" s="106"/>
      <c r="CT314" s="106"/>
      <c r="CU314" s="106"/>
      <c r="CV314" s="106"/>
      <c r="CW314" s="106"/>
      <c r="CX314" s="106"/>
      <c r="CY314" s="106"/>
      <c r="CZ314" s="106"/>
      <c r="DA314" s="106"/>
      <c r="DB314" s="106"/>
      <c r="DC314" s="106"/>
      <c r="DD314" s="106"/>
      <c r="DE314" s="106"/>
      <c r="DF314" s="106"/>
      <c r="DG314" s="106"/>
      <c r="DH314" s="106"/>
      <c r="DI314" s="106"/>
      <c r="DJ314" s="106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6"/>
      <c r="DV314" s="106"/>
      <c r="DW314" s="106"/>
      <c r="DX314" s="106"/>
      <c r="DY314" s="106"/>
      <c r="DZ314" s="106"/>
      <c r="EA314" s="106"/>
      <c r="EB314" s="106"/>
      <c r="EC314" s="106"/>
      <c r="ED314" s="106"/>
      <c r="EE314" s="106"/>
      <c r="EF314" s="106"/>
      <c r="EG314" s="106"/>
      <c r="EH314" s="106"/>
      <c r="EI314" s="106"/>
      <c r="EJ314" s="106"/>
      <c r="EK314" s="106"/>
      <c r="EL314" s="106"/>
      <c r="EM314" s="106"/>
      <c r="EN314" s="106"/>
      <c r="EO314" s="106"/>
      <c r="EP314" s="106"/>
      <c r="EQ314" s="106"/>
      <c r="ER314" s="106"/>
      <c r="ES314" s="106"/>
      <c r="ET314" s="106"/>
      <c r="EU314" s="106"/>
      <c r="EV314" s="106"/>
      <c r="EW314" s="106"/>
      <c r="EX314" s="106"/>
      <c r="EY314" s="106"/>
      <c r="EZ314" s="106"/>
      <c r="FA314" s="106"/>
      <c r="FB314" s="106"/>
      <c r="FC314" s="106"/>
      <c r="FD314" s="106"/>
      <c r="FE314" s="106"/>
      <c r="FF314" s="106"/>
      <c r="FG314" s="106"/>
      <c r="FH314" s="106"/>
      <c r="FI314" s="106"/>
      <c r="FJ314" s="106"/>
      <c r="FK314" s="106"/>
      <c r="FL314" s="106"/>
      <c r="FM314" s="106"/>
      <c r="FN314" s="106"/>
      <c r="FO314" s="106"/>
      <c r="FP314" s="106"/>
      <c r="FQ314" s="106"/>
      <c r="FR314" s="106"/>
      <c r="FS314" s="106"/>
      <c r="FT314" s="106"/>
      <c r="FU314" s="106"/>
      <c r="FV314" s="106"/>
      <c r="FW314" s="106"/>
      <c r="FX314" s="106"/>
      <c r="FY314" s="106"/>
      <c r="FZ314" s="106"/>
      <c r="GA314" s="106"/>
    </row>
    <row r="315" spans="19:183" s="102" customFormat="1" ht="14" x14ac:dyDescent="0.15"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  <c r="AU315" s="114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  <c r="BY315" s="106"/>
      <c r="BZ315" s="106"/>
      <c r="CA315" s="106"/>
      <c r="CB315" s="106"/>
      <c r="CC315" s="106"/>
      <c r="CD315" s="106"/>
      <c r="CE315" s="106"/>
      <c r="CF315" s="106"/>
      <c r="CG315" s="106"/>
      <c r="CH315" s="106"/>
      <c r="CI315" s="106"/>
      <c r="CJ315" s="106"/>
      <c r="CK315" s="106"/>
      <c r="CL315" s="106"/>
      <c r="CM315" s="106"/>
      <c r="CN315" s="106"/>
      <c r="CO315" s="106"/>
      <c r="CP315" s="106"/>
      <c r="CQ315" s="106"/>
      <c r="CR315" s="106"/>
      <c r="CS315" s="106"/>
      <c r="CT315" s="106"/>
      <c r="CU315" s="106"/>
      <c r="CV315" s="106"/>
      <c r="CW315" s="106"/>
      <c r="CX315" s="106"/>
      <c r="CY315" s="106"/>
      <c r="CZ315" s="106"/>
      <c r="DA315" s="106"/>
      <c r="DB315" s="106"/>
      <c r="DC315" s="106"/>
      <c r="DD315" s="106"/>
      <c r="DE315" s="106"/>
      <c r="DF315" s="106"/>
      <c r="DG315" s="106"/>
      <c r="DH315" s="106"/>
      <c r="DI315" s="106"/>
      <c r="DJ315" s="106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6"/>
      <c r="DV315" s="106"/>
      <c r="DW315" s="106"/>
      <c r="DX315" s="106"/>
      <c r="DY315" s="106"/>
      <c r="DZ315" s="106"/>
      <c r="EA315" s="106"/>
      <c r="EB315" s="106"/>
      <c r="EC315" s="106"/>
      <c r="ED315" s="106"/>
      <c r="EE315" s="106"/>
      <c r="EF315" s="106"/>
      <c r="EG315" s="106"/>
      <c r="EH315" s="106"/>
      <c r="EI315" s="106"/>
      <c r="EJ315" s="106"/>
      <c r="EK315" s="106"/>
      <c r="EL315" s="106"/>
      <c r="EM315" s="106"/>
      <c r="EN315" s="106"/>
      <c r="EO315" s="106"/>
      <c r="EP315" s="106"/>
      <c r="EQ315" s="106"/>
      <c r="ER315" s="106"/>
      <c r="ES315" s="106"/>
      <c r="ET315" s="106"/>
      <c r="EU315" s="106"/>
      <c r="EV315" s="106"/>
      <c r="EW315" s="106"/>
      <c r="EX315" s="106"/>
      <c r="EY315" s="106"/>
      <c r="EZ315" s="106"/>
      <c r="FA315" s="106"/>
      <c r="FB315" s="106"/>
      <c r="FC315" s="106"/>
      <c r="FD315" s="106"/>
      <c r="FE315" s="106"/>
      <c r="FF315" s="106"/>
      <c r="FG315" s="106"/>
      <c r="FH315" s="106"/>
      <c r="FI315" s="106"/>
      <c r="FJ315" s="106"/>
      <c r="FK315" s="106"/>
      <c r="FL315" s="106"/>
      <c r="FM315" s="106"/>
      <c r="FN315" s="106"/>
      <c r="FO315" s="106"/>
      <c r="FP315" s="106"/>
      <c r="FQ315" s="106"/>
      <c r="FR315" s="106"/>
      <c r="FS315" s="106"/>
      <c r="FT315" s="106"/>
      <c r="FU315" s="106"/>
      <c r="FV315" s="106"/>
      <c r="FW315" s="106"/>
      <c r="FX315" s="106"/>
      <c r="FY315" s="106"/>
      <c r="FZ315" s="106"/>
      <c r="GA315" s="106"/>
    </row>
    <row r="316" spans="19:183" s="102" customFormat="1" ht="14" x14ac:dyDescent="0.15"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  <c r="AU316" s="114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  <c r="BY316" s="106"/>
      <c r="BZ316" s="106"/>
      <c r="CA316" s="106"/>
      <c r="CB316" s="106"/>
      <c r="CC316" s="106"/>
      <c r="CD316" s="106"/>
      <c r="CE316" s="106"/>
      <c r="CF316" s="106"/>
      <c r="CG316" s="106"/>
      <c r="CH316" s="106"/>
      <c r="CI316" s="106"/>
      <c r="CJ316" s="106"/>
      <c r="CK316" s="106"/>
      <c r="CL316" s="106"/>
      <c r="CM316" s="106"/>
      <c r="CN316" s="106"/>
      <c r="CO316" s="106"/>
      <c r="CP316" s="106"/>
      <c r="CQ316" s="106"/>
      <c r="CR316" s="106"/>
      <c r="CS316" s="106"/>
      <c r="CT316" s="106"/>
      <c r="CU316" s="106"/>
      <c r="CV316" s="106"/>
      <c r="CW316" s="106"/>
      <c r="CX316" s="106"/>
      <c r="CY316" s="106"/>
      <c r="CZ316" s="106"/>
      <c r="DA316" s="106"/>
      <c r="DB316" s="106"/>
      <c r="DC316" s="106"/>
      <c r="DD316" s="106"/>
      <c r="DE316" s="106"/>
      <c r="DF316" s="106"/>
      <c r="DG316" s="106"/>
      <c r="DH316" s="106"/>
      <c r="DI316" s="106"/>
      <c r="DJ316" s="106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6"/>
      <c r="DV316" s="106"/>
      <c r="DW316" s="106"/>
      <c r="DX316" s="106"/>
      <c r="DY316" s="106"/>
      <c r="DZ316" s="106"/>
      <c r="EA316" s="106"/>
      <c r="EB316" s="106"/>
      <c r="EC316" s="106"/>
      <c r="ED316" s="106"/>
      <c r="EE316" s="106"/>
      <c r="EF316" s="106"/>
      <c r="EG316" s="106"/>
      <c r="EH316" s="106"/>
      <c r="EI316" s="106"/>
      <c r="EJ316" s="106"/>
      <c r="EK316" s="106"/>
      <c r="EL316" s="106"/>
      <c r="EM316" s="106"/>
      <c r="EN316" s="106"/>
      <c r="EO316" s="106"/>
      <c r="EP316" s="106"/>
      <c r="EQ316" s="106"/>
      <c r="ER316" s="106"/>
      <c r="ES316" s="106"/>
      <c r="ET316" s="106"/>
      <c r="EU316" s="106"/>
      <c r="EV316" s="106"/>
      <c r="EW316" s="106"/>
      <c r="EX316" s="106"/>
      <c r="EY316" s="106"/>
      <c r="EZ316" s="106"/>
      <c r="FA316" s="106"/>
      <c r="FB316" s="106"/>
      <c r="FC316" s="106"/>
      <c r="FD316" s="106"/>
      <c r="FE316" s="106"/>
      <c r="FF316" s="106"/>
      <c r="FG316" s="106"/>
      <c r="FH316" s="106"/>
      <c r="FI316" s="106"/>
      <c r="FJ316" s="106"/>
      <c r="FK316" s="106"/>
      <c r="FL316" s="106"/>
      <c r="FM316" s="106"/>
      <c r="FN316" s="106"/>
      <c r="FO316" s="106"/>
      <c r="FP316" s="106"/>
      <c r="FQ316" s="106"/>
      <c r="FR316" s="106"/>
      <c r="FS316" s="106"/>
      <c r="FT316" s="106"/>
      <c r="FU316" s="106"/>
      <c r="FV316" s="106"/>
      <c r="FW316" s="106"/>
      <c r="FX316" s="106"/>
      <c r="FY316" s="106"/>
      <c r="FZ316" s="106"/>
      <c r="GA316" s="106"/>
    </row>
    <row r="317" spans="19:183" s="102" customFormat="1" ht="14" x14ac:dyDescent="0.15"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  <c r="AU317" s="114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  <c r="BY317" s="106"/>
      <c r="BZ317" s="106"/>
      <c r="CA317" s="106"/>
      <c r="CB317" s="106"/>
      <c r="CC317" s="106"/>
      <c r="CD317" s="106"/>
      <c r="CE317" s="106"/>
      <c r="CF317" s="106"/>
      <c r="CG317" s="106"/>
      <c r="CH317" s="106"/>
      <c r="CI317" s="106"/>
      <c r="CJ317" s="106"/>
      <c r="CK317" s="106"/>
      <c r="CL317" s="106"/>
      <c r="CM317" s="106"/>
      <c r="CN317" s="106"/>
      <c r="CO317" s="106"/>
      <c r="CP317" s="106"/>
      <c r="CQ317" s="106"/>
      <c r="CR317" s="106"/>
      <c r="CS317" s="106"/>
      <c r="CT317" s="106"/>
      <c r="CU317" s="106"/>
      <c r="CV317" s="106"/>
      <c r="CW317" s="106"/>
      <c r="CX317" s="106"/>
      <c r="CY317" s="106"/>
      <c r="CZ317" s="106"/>
      <c r="DA317" s="106"/>
      <c r="DB317" s="106"/>
      <c r="DC317" s="106"/>
      <c r="DD317" s="106"/>
      <c r="DE317" s="106"/>
      <c r="DF317" s="106"/>
      <c r="DG317" s="106"/>
      <c r="DH317" s="106"/>
      <c r="DI317" s="106"/>
      <c r="DJ317" s="106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6"/>
      <c r="DV317" s="106"/>
      <c r="DW317" s="106"/>
      <c r="DX317" s="106"/>
      <c r="DY317" s="106"/>
      <c r="DZ317" s="106"/>
      <c r="EA317" s="106"/>
      <c r="EB317" s="106"/>
      <c r="EC317" s="106"/>
      <c r="ED317" s="106"/>
      <c r="EE317" s="106"/>
      <c r="EF317" s="106"/>
      <c r="EG317" s="106"/>
      <c r="EH317" s="106"/>
      <c r="EI317" s="106"/>
      <c r="EJ317" s="106"/>
      <c r="EK317" s="106"/>
      <c r="EL317" s="106"/>
      <c r="EM317" s="106"/>
      <c r="EN317" s="106"/>
      <c r="EO317" s="106"/>
      <c r="EP317" s="106"/>
      <c r="EQ317" s="106"/>
      <c r="ER317" s="106"/>
      <c r="ES317" s="106"/>
      <c r="ET317" s="106"/>
      <c r="EU317" s="106"/>
      <c r="EV317" s="106"/>
      <c r="EW317" s="106"/>
      <c r="EX317" s="106"/>
      <c r="EY317" s="106"/>
      <c r="EZ317" s="106"/>
      <c r="FA317" s="106"/>
      <c r="FB317" s="106"/>
      <c r="FC317" s="106"/>
      <c r="FD317" s="106"/>
      <c r="FE317" s="106"/>
      <c r="FF317" s="106"/>
      <c r="FG317" s="106"/>
      <c r="FH317" s="106"/>
      <c r="FI317" s="106"/>
      <c r="FJ317" s="106"/>
      <c r="FK317" s="106"/>
      <c r="FL317" s="106"/>
      <c r="FM317" s="106"/>
      <c r="FN317" s="106"/>
      <c r="FO317" s="106"/>
      <c r="FP317" s="106"/>
      <c r="FQ317" s="106"/>
      <c r="FR317" s="106"/>
      <c r="FS317" s="106"/>
      <c r="FT317" s="106"/>
      <c r="FU317" s="106"/>
      <c r="FV317" s="106"/>
      <c r="FW317" s="106"/>
      <c r="FX317" s="106"/>
      <c r="FY317" s="106"/>
      <c r="FZ317" s="106"/>
      <c r="GA317" s="106"/>
    </row>
    <row r="318" spans="19:183" s="102" customFormat="1" ht="14" x14ac:dyDescent="0.15"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  <c r="AU318" s="114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  <c r="BY318" s="106"/>
      <c r="BZ318" s="106"/>
      <c r="CA318" s="106"/>
      <c r="CB318" s="106"/>
      <c r="CC318" s="106"/>
      <c r="CD318" s="106"/>
      <c r="CE318" s="106"/>
      <c r="CF318" s="106"/>
      <c r="CG318" s="106"/>
      <c r="CH318" s="106"/>
      <c r="CI318" s="106"/>
      <c r="CJ318" s="106"/>
      <c r="CK318" s="106"/>
      <c r="CL318" s="106"/>
      <c r="CM318" s="106"/>
      <c r="CN318" s="106"/>
      <c r="CO318" s="106"/>
      <c r="CP318" s="106"/>
      <c r="CQ318" s="106"/>
      <c r="CR318" s="106"/>
      <c r="CS318" s="106"/>
      <c r="CT318" s="106"/>
      <c r="CU318" s="106"/>
      <c r="CV318" s="106"/>
      <c r="CW318" s="106"/>
      <c r="CX318" s="106"/>
      <c r="CY318" s="106"/>
      <c r="CZ318" s="106"/>
      <c r="DA318" s="106"/>
      <c r="DB318" s="106"/>
      <c r="DC318" s="106"/>
      <c r="DD318" s="106"/>
      <c r="DE318" s="106"/>
      <c r="DF318" s="106"/>
      <c r="DG318" s="106"/>
      <c r="DH318" s="106"/>
      <c r="DI318" s="106"/>
      <c r="DJ318" s="106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6"/>
      <c r="DV318" s="106"/>
      <c r="DW318" s="106"/>
      <c r="DX318" s="106"/>
      <c r="DY318" s="106"/>
      <c r="DZ318" s="106"/>
      <c r="EA318" s="106"/>
      <c r="EB318" s="106"/>
      <c r="EC318" s="106"/>
      <c r="ED318" s="106"/>
      <c r="EE318" s="106"/>
      <c r="EF318" s="106"/>
      <c r="EG318" s="106"/>
      <c r="EH318" s="106"/>
      <c r="EI318" s="106"/>
      <c r="EJ318" s="106"/>
      <c r="EK318" s="106"/>
      <c r="EL318" s="106"/>
      <c r="EM318" s="106"/>
      <c r="EN318" s="106"/>
      <c r="EO318" s="106"/>
      <c r="EP318" s="106"/>
      <c r="EQ318" s="106"/>
      <c r="ER318" s="106"/>
      <c r="ES318" s="106"/>
      <c r="ET318" s="106"/>
      <c r="EU318" s="106"/>
      <c r="EV318" s="106"/>
      <c r="EW318" s="106"/>
      <c r="EX318" s="106"/>
      <c r="EY318" s="106"/>
      <c r="EZ318" s="106"/>
      <c r="FA318" s="106"/>
      <c r="FB318" s="106"/>
      <c r="FC318" s="106"/>
      <c r="FD318" s="106"/>
      <c r="FE318" s="106"/>
      <c r="FF318" s="106"/>
      <c r="FG318" s="106"/>
      <c r="FH318" s="106"/>
      <c r="FI318" s="106"/>
      <c r="FJ318" s="106"/>
      <c r="FK318" s="106"/>
      <c r="FL318" s="106"/>
      <c r="FM318" s="106"/>
      <c r="FN318" s="106"/>
      <c r="FO318" s="106"/>
      <c r="FP318" s="106"/>
      <c r="FQ318" s="106"/>
      <c r="FR318" s="106"/>
      <c r="FS318" s="106"/>
      <c r="FT318" s="106"/>
      <c r="FU318" s="106"/>
      <c r="FV318" s="106"/>
      <c r="FW318" s="106"/>
      <c r="FX318" s="106"/>
      <c r="FY318" s="106"/>
      <c r="FZ318" s="106"/>
      <c r="GA318" s="106"/>
    </row>
    <row r="319" spans="19:183" s="102" customFormat="1" ht="14" x14ac:dyDescent="0.15"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  <c r="AU319" s="114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  <c r="BY319" s="106"/>
      <c r="BZ319" s="106"/>
      <c r="CA319" s="106"/>
      <c r="CB319" s="106"/>
      <c r="CC319" s="106"/>
      <c r="CD319" s="106"/>
      <c r="CE319" s="106"/>
      <c r="CF319" s="106"/>
      <c r="CG319" s="106"/>
      <c r="CH319" s="106"/>
      <c r="CI319" s="106"/>
      <c r="CJ319" s="106"/>
      <c r="CK319" s="106"/>
      <c r="CL319" s="106"/>
      <c r="CM319" s="106"/>
      <c r="CN319" s="106"/>
      <c r="CO319" s="106"/>
      <c r="CP319" s="106"/>
      <c r="CQ319" s="106"/>
      <c r="CR319" s="106"/>
      <c r="CS319" s="106"/>
      <c r="CT319" s="106"/>
      <c r="CU319" s="106"/>
      <c r="CV319" s="106"/>
      <c r="CW319" s="106"/>
      <c r="CX319" s="106"/>
      <c r="CY319" s="106"/>
      <c r="CZ319" s="106"/>
      <c r="DA319" s="106"/>
      <c r="DB319" s="106"/>
      <c r="DC319" s="106"/>
      <c r="DD319" s="106"/>
      <c r="DE319" s="106"/>
      <c r="DF319" s="106"/>
      <c r="DG319" s="106"/>
      <c r="DH319" s="106"/>
      <c r="DI319" s="106"/>
      <c r="DJ319" s="106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6"/>
      <c r="DV319" s="106"/>
      <c r="DW319" s="106"/>
      <c r="DX319" s="106"/>
      <c r="DY319" s="106"/>
      <c r="DZ319" s="106"/>
      <c r="EA319" s="106"/>
      <c r="EB319" s="106"/>
      <c r="EC319" s="106"/>
      <c r="ED319" s="106"/>
      <c r="EE319" s="106"/>
      <c r="EF319" s="106"/>
      <c r="EG319" s="106"/>
      <c r="EH319" s="106"/>
      <c r="EI319" s="106"/>
      <c r="EJ319" s="106"/>
      <c r="EK319" s="106"/>
      <c r="EL319" s="106"/>
      <c r="EM319" s="106"/>
      <c r="EN319" s="106"/>
      <c r="EO319" s="106"/>
      <c r="EP319" s="106"/>
      <c r="EQ319" s="106"/>
      <c r="ER319" s="106"/>
      <c r="ES319" s="106"/>
      <c r="ET319" s="106"/>
      <c r="EU319" s="106"/>
      <c r="EV319" s="106"/>
      <c r="EW319" s="106"/>
      <c r="EX319" s="106"/>
      <c r="EY319" s="106"/>
      <c r="EZ319" s="106"/>
      <c r="FA319" s="106"/>
      <c r="FB319" s="106"/>
      <c r="FC319" s="106"/>
      <c r="FD319" s="106"/>
      <c r="FE319" s="106"/>
      <c r="FF319" s="106"/>
      <c r="FG319" s="106"/>
      <c r="FH319" s="106"/>
      <c r="FI319" s="106"/>
      <c r="FJ319" s="106"/>
      <c r="FK319" s="106"/>
      <c r="FL319" s="106"/>
      <c r="FM319" s="106"/>
      <c r="FN319" s="106"/>
      <c r="FO319" s="106"/>
      <c r="FP319" s="106"/>
      <c r="FQ319" s="106"/>
      <c r="FR319" s="106"/>
      <c r="FS319" s="106"/>
      <c r="FT319" s="106"/>
      <c r="FU319" s="106"/>
      <c r="FV319" s="106"/>
      <c r="FW319" s="106"/>
      <c r="FX319" s="106"/>
      <c r="FY319" s="106"/>
      <c r="FZ319" s="106"/>
      <c r="GA319" s="106"/>
    </row>
    <row r="320" spans="19:183" s="102" customFormat="1" ht="14" x14ac:dyDescent="0.15"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  <c r="AU320" s="114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  <c r="BY320" s="106"/>
      <c r="BZ320" s="106"/>
      <c r="CA320" s="106"/>
      <c r="CB320" s="106"/>
      <c r="CC320" s="106"/>
      <c r="CD320" s="106"/>
      <c r="CE320" s="106"/>
      <c r="CF320" s="106"/>
      <c r="CG320" s="106"/>
      <c r="CH320" s="106"/>
      <c r="CI320" s="106"/>
      <c r="CJ320" s="106"/>
      <c r="CK320" s="106"/>
      <c r="CL320" s="106"/>
      <c r="CM320" s="106"/>
      <c r="CN320" s="106"/>
      <c r="CO320" s="106"/>
      <c r="CP320" s="106"/>
      <c r="CQ320" s="106"/>
      <c r="CR320" s="106"/>
      <c r="CS320" s="106"/>
      <c r="CT320" s="106"/>
      <c r="CU320" s="106"/>
      <c r="CV320" s="106"/>
      <c r="CW320" s="106"/>
      <c r="CX320" s="106"/>
      <c r="CY320" s="106"/>
      <c r="CZ320" s="106"/>
      <c r="DA320" s="106"/>
      <c r="DB320" s="106"/>
      <c r="DC320" s="106"/>
      <c r="DD320" s="106"/>
      <c r="DE320" s="106"/>
      <c r="DF320" s="106"/>
      <c r="DG320" s="106"/>
      <c r="DH320" s="106"/>
      <c r="DI320" s="106"/>
      <c r="DJ320" s="106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6"/>
      <c r="DV320" s="106"/>
      <c r="DW320" s="106"/>
      <c r="DX320" s="106"/>
      <c r="DY320" s="106"/>
      <c r="DZ320" s="106"/>
      <c r="EA320" s="106"/>
      <c r="EB320" s="106"/>
      <c r="EC320" s="106"/>
      <c r="ED320" s="106"/>
      <c r="EE320" s="106"/>
      <c r="EF320" s="106"/>
      <c r="EG320" s="106"/>
      <c r="EH320" s="106"/>
      <c r="EI320" s="106"/>
      <c r="EJ320" s="106"/>
      <c r="EK320" s="106"/>
      <c r="EL320" s="106"/>
      <c r="EM320" s="106"/>
      <c r="EN320" s="106"/>
      <c r="EO320" s="106"/>
      <c r="EP320" s="106"/>
      <c r="EQ320" s="106"/>
      <c r="ER320" s="106"/>
      <c r="ES320" s="106"/>
      <c r="ET320" s="106"/>
      <c r="EU320" s="106"/>
      <c r="EV320" s="106"/>
      <c r="EW320" s="106"/>
      <c r="EX320" s="106"/>
      <c r="EY320" s="106"/>
      <c r="EZ320" s="106"/>
      <c r="FA320" s="106"/>
      <c r="FB320" s="106"/>
      <c r="FC320" s="106"/>
      <c r="FD320" s="106"/>
      <c r="FE320" s="106"/>
      <c r="FF320" s="106"/>
      <c r="FG320" s="106"/>
      <c r="FH320" s="106"/>
      <c r="FI320" s="106"/>
      <c r="FJ320" s="106"/>
      <c r="FK320" s="106"/>
      <c r="FL320" s="106"/>
      <c r="FM320" s="106"/>
      <c r="FN320" s="106"/>
      <c r="FO320" s="106"/>
      <c r="FP320" s="106"/>
      <c r="FQ320" s="106"/>
      <c r="FR320" s="106"/>
      <c r="FS320" s="106"/>
      <c r="FT320" s="106"/>
      <c r="FU320" s="106"/>
      <c r="FV320" s="106"/>
      <c r="FW320" s="106"/>
      <c r="FX320" s="106"/>
      <c r="FY320" s="106"/>
      <c r="FZ320" s="106"/>
      <c r="GA320" s="106"/>
    </row>
    <row r="321" spans="19:183" s="102" customFormat="1" ht="14" x14ac:dyDescent="0.15"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  <c r="AU321" s="114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  <c r="BY321" s="106"/>
      <c r="BZ321" s="106"/>
      <c r="CA321" s="106"/>
      <c r="CB321" s="106"/>
      <c r="CC321" s="106"/>
      <c r="CD321" s="106"/>
      <c r="CE321" s="106"/>
      <c r="CF321" s="106"/>
      <c r="CG321" s="106"/>
      <c r="CH321" s="106"/>
      <c r="CI321" s="106"/>
      <c r="CJ321" s="106"/>
      <c r="CK321" s="106"/>
      <c r="CL321" s="106"/>
      <c r="CM321" s="106"/>
      <c r="CN321" s="106"/>
      <c r="CO321" s="106"/>
      <c r="CP321" s="106"/>
      <c r="CQ321" s="106"/>
      <c r="CR321" s="106"/>
      <c r="CS321" s="106"/>
      <c r="CT321" s="106"/>
      <c r="CU321" s="106"/>
      <c r="CV321" s="106"/>
      <c r="CW321" s="106"/>
      <c r="CX321" s="106"/>
      <c r="CY321" s="106"/>
      <c r="CZ321" s="106"/>
      <c r="DA321" s="106"/>
      <c r="DB321" s="106"/>
      <c r="DC321" s="106"/>
      <c r="DD321" s="106"/>
      <c r="DE321" s="106"/>
      <c r="DF321" s="106"/>
      <c r="DG321" s="106"/>
      <c r="DH321" s="106"/>
      <c r="DI321" s="106"/>
      <c r="DJ321" s="106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6"/>
      <c r="DV321" s="106"/>
      <c r="DW321" s="106"/>
      <c r="DX321" s="106"/>
      <c r="DY321" s="106"/>
      <c r="DZ321" s="106"/>
      <c r="EA321" s="106"/>
      <c r="EB321" s="106"/>
      <c r="EC321" s="106"/>
      <c r="ED321" s="106"/>
      <c r="EE321" s="106"/>
      <c r="EF321" s="106"/>
      <c r="EG321" s="106"/>
      <c r="EH321" s="106"/>
      <c r="EI321" s="106"/>
      <c r="EJ321" s="106"/>
      <c r="EK321" s="106"/>
      <c r="EL321" s="106"/>
      <c r="EM321" s="106"/>
      <c r="EN321" s="106"/>
      <c r="EO321" s="106"/>
      <c r="EP321" s="106"/>
      <c r="EQ321" s="106"/>
      <c r="ER321" s="106"/>
      <c r="ES321" s="106"/>
      <c r="ET321" s="106"/>
      <c r="EU321" s="106"/>
      <c r="EV321" s="106"/>
      <c r="EW321" s="106"/>
      <c r="EX321" s="106"/>
      <c r="EY321" s="106"/>
      <c r="EZ321" s="106"/>
      <c r="FA321" s="106"/>
      <c r="FB321" s="106"/>
      <c r="FC321" s="106"/>
      <c r="FD321" s="106"/>
      <c r="FE321" s="106"/>
      <c r="FF321" s="106"/>
      <c r="FG321" s="106"/>
      <c r="FH321" s="106"/>
      <c r="FI321" s="106"/>
      <c r="FJ321" s="106"/>
      <c r="FK321" s="106"/>
      <c r="FL321" s="106"/>
      <c r="FM321" s="106"/>
      <c r="FN321" s="106"/>
      <c r="FO321" s="106"/>
      <c r="FP321" s="106"/>
      <c r="FQ321" s="106"/>
      <c r="FR321" s="106"/>
      <c r="FS321" s="106"/>
      <c r="FT321" s="106"/>
      <c r="FU321" s="106"/>
      <c r="FV321" s="106"/>
      <c r="FW321" s="106"/>
      <c r="FX321" s="106"/>
      <c r="FY321" s="106"/>
      <c r="FZ321" s="106"/>
      <c r="GA321" s="106"/>
    </row>
    <row r="322" spans="19:183" s="102" customFormat="1" ht="14" x14ac:dyDescent="0.15"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  <c r="AU322" s="114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  <c r="BY322" s="106"/>
      <c r="BZ322" s="106"/>
      <c r="CA322" s="106"/>
      <c r="CB322" s="106"/>
      <c r="CC322" s="106"/>
      <c r="CD322" s="106"/>
      <c r="CE322" s="106"/>
      <c r="CF322" s="106"/>
      <c r="CG322" s="106"/>
      <c r="CH322" s="106"/>
      <c r="CI322" s="106"/>
      <c r="CJ322" s="106"/>
      <c r="CK322" s="106"/>
      <c r="CL322" s="106"/>
      <c r="CM322" s="106"/>
      <c r="CN322" s="106"/>
      <c r="CO322" s="106"/>
      <c r="CP322" s="106"/>
      <c r="CQ322" s="106"/>
      <c r="CR322" s="106"/>
      <c r="CS322" s="106"/>
      <c r="CT322" s="106"/>
      <c r="CU322" s="106"/>
      <c r="CV322" s="106"/>
      <c r="CW322" s="106"/>
      <c r="CX322" s="106"/>
      <c r="CY322" s="106"/>
      <c r="CZ322" s="106"/>
      <c r="DA322" s="106"/>
      <c r="DB322" s="106"/>
      <c r="DC322" s="106"/>
      <c r="DD322" s="106"/>
      <c r="DE322" s="106"/>
      <c r="DF322" s="106"/>
      <c r="DG322" s="106"/>
      <c r="DH322" s="106"/>
      <c r="DI322" s="106"/>
      <c r="DJ322" s="106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6"/>
      <c r="DV322" s="106"/>
      <c r="DW322" s="106"/>
      <c r="DX322" s="106"/>
      <c r="DY322" s="106"/>
      <c r="DZ322" s="106"/>
      <c r="EA322" s="106"/>
      <c r="EB322" s="106"/>
      <c r="EC322" s="106"/>
      <c r="ED322" s="106"/>
      <c r="EE322" s="106"/>
      <c r="EF322" s="106"/>
      <c r="EG322" s="106"/>
      <c r="EH322" s="106"/>
      <c r="EI322" s="106"/>
      <c r="EJ322" s="106"/>
      <c r="EK322" s="106"/>
      <c r="EL322" s="106"/>
      <c r="EM322" s="106"/>
      <c r="EN322" s="106"/>
      <c r="EO322" s="106"/>
      <c r="EP322" s="106"/>
      <c r="EQ322" s="106"/>
      <c r="ER322" s="106"/>
      <c r="ES322" s="106"/>
      <c r="ET322" s="106"/>
      <c r="EU322" s="106"/>
      <c r="EV322" s="106"/>
      <c r="EW322" s="106"/>
      <c r="EX322" s="106"/>
      <c r="EY322" s="106"/>
      <c r="EZ322" s="106"/>
      <c r="FA322" s="106"/>
      <c r="FB322" s="106"/>
      <c r="FC322" s="106"/>
      <c r="FD322" s="106"/>
      <c r="FE322" s="106"/>
      <c r="FF322" s="106"/>
      <c r="FG322" s="106"/>
      <c r="FH322" s="106"/>
      <c r="FI322" s="106"/>
      <c r="FJ322" s="106"/>
      <c r="FK322" s="106"/>
      <c r="FL322" s="106"/>
      <c r="FM322" s="106"/>
      <c r="FN322" s="106"/>
      <c r="FO322" s="106"/>
      <c r="FP322" s="106"/>
      <c r="FQ322" s="106"/>
      <c r="FR322" s="106"/>
      <c r="FS322" s="106"/>
      <c r="FT322" s="106"/>
      <c r="FU322" s="106"/>
      <c r="FV322" s="106"/>
      <c r="FW322" s="106"/>
      <c r="FX322" s="106"/>
      <c r="FY322" s="106"/>
      <c r="FZ322" s="106"/>
      <c r="GA322" s="106"/>
    </row>
    <row r="323" spans="19:183" s="102" customFormat="1" ht="14" x14ac:dyDescent="0.15"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  <c r="AU323" s="114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  <c r="BY323" s="106"/>
      <c r="BZ323" s="106"/>
      <c r="CA323" s="106"/>
      <c r="CB323" s="106"/>
      <c r="CC323" s="106"/>
      <c r="CD323" s="106"/>
      <c r="CE323" s="106"/>
      <c r="CF323" s="106"/>
      <c r="CG323" s="106"/>
      <c r="CH323" s="106"/>
      <c r="CI323" s="106"/>
      <c r="CJ323" s="106"/>
      <c r="CK323" s="106"/>
      <c r="CL323" s="106"/>
      <c r="CM323" s="106"/>
      <c r="CN323" s="106"/>
      <c r="CO323" s="106"/>
      <c r="CP323" s="106"/>
      <c r="CQ323" s="106"/>
      <c r="CR323" s="106"/>
      <c r="CS323" s="106"/>
      <c r="CT323" s="106"/>
      <c r="CU323" s="106"/>
      <c r="CV323" s="106"/>
      <c r="CW323" s="106"/>
      <c r="CX323" s="106"/>
      <c r="CY323" s="106"/>
      <c r="CZ323" s="106"/>
      <c r="DA323" s="106"/>
      <c r="DB323" s="106"/>
      <c r="DC323" s="106"/>
      <c r="DD323" s="106"/>
      <c r="DE323" s="106"/>
      <c r="DF323" s="106"/>
      <c r="DG323" s="106"/>
      <c r="DH323" s="106"/>
      <c r="DI323" s="106"/>
      <c r="DJ323" s="106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6"/>
      <c r="DV323" s="106"/>
      <c r="DW323" s="106"/>
      <c r="DX323" s="106"/>
      <c r="DY323" s="106"/>
      <c r="DZ323" s="106"/>
      <c r="EA323" s="106"/>
      <c r="EB323" s="106"/>
      <c r="EC323" s="106"/>
      <c r="ED323" s="106"/>
      <c r="EE323" s="106"/>
      <c r="EF323" s="106"/>
      <c r="EG323" s="106"/>
      <c r="EH323" s="106"/>
      <c r="EI323" s="106"/>
      <c r="EJ323" s="106"/>
      <c r="EK323" s="106"/>
      <c r="EL323" s="106"/>
      <c r="EM323" s="106"/>
      <c r="EN323" s="106"/>
      <c r="EO323" s="106"/>
      <c r="EP323" s="106"/>
      <c r="EQ323" s="106"/>
      <c r="ER323" s="106"/>
      <c r="ES323" s="106"/>
      <c r="ET323" s="106"/>
      <c r="EU323" s="106"/>
      <c r="EV323" s="106"/>
      <c r="EW323" s="106"/>
      <c r="EX323" s="106"/>
      <c r="EY323" s="106"/>
      <c r="EZ323" s="106"/>
      <c r="FA323" s="106"/>
      <c r="FB323" s="106"/>
      <c r="FC323" s="106"/>
      <c r="FD323" s="106"/>
      <c r="FE323" s="106"/>
      <c r="FF323" s="106"/>
      <c r="FG323" s="106"/>
      <c r="FH323" s="106"/>
      <c r="FI323" s="106"/>
      <c r="FJ323" s="106"/>
      <c r="FK323" s="106"/>
      <c r="FL323" s="106"/>
      <c r="FM323" s="106"/>
      <c r="FN323" s="106"/>
      <c r="FO323" s="106"/>
      <c r="FP323" s="106"/>
      <c r="FQ323" s="106"/>
      <c r="FR323" s="106"/>
      <c r="FS323" s="106"/>
      <c r="FT323" s="106"/>
      <c r="FU323" s="106"/>
      <c r="FV323" s="106"/>
      <c r="FW323" s="106"/>
      <c r="FX323" s="106"/>
      <c r="FY323" s="106"/>
      <c r="FZ323" s="106"/>
      <c r="GA323" s="106"/>
    </row>
    <row r="324" spans="19:183" s="102" customFormat="1" ht="14" x14ac:dyDescent="0.15"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  <c r="AU324" s="114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6"/>
      <c r="CJ324" s="106"/>
      <c r="CK324" s="106"/>
      <c r="CL324" s="106"/>
      <c r="CM324" s="106"/>
      <c r="CN324" s="106"/>
      <c r="CO324" s="106"/>
      <c r="CP324" s="106"/>
      <c r="CQ324" s="106"/>
      <c r="CR324" s="106"/>
      <c r="CS324" s="106"/>
      <c r="CT324" s="106"/>
      <c r="CU324" s="106"/>
      <c r="CV324" s="106"/>
      <c r="CW324" s="106"/>
      <c r="CX324" s="106"/>
      <c r="CY324" s="106"/>
      <c r="CZ324" s="106"/>
      <c r="DA324" s="106"/>
      <c r="DB324" s="106"/>
      <c r="DC324" s="106"/>
      <c r="DD324" s="106"/>
      <c r="DE324" s="106"/>
      <c r="DF324" s="106"/>
      <c r="DG324" s="106"/>
      <c r="DH324" s="106"/>
      <c r="DI324" s="106"/>
      <c r="DJ324" s="106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6"/>
      <c r="DV324" s="106"/>
      <c r="DW324" s="106"/>
      <c r="DX324" s="106"/>
      <c r="DY324" s="106"/>
      <c r="DZ324" s="106"/>
      <c r="EA324" s="106"/>
      <c r="EB324" s="106"/>
      <c r="EC324" s="106"/>
      <c r="ED324" s="106"/>
      <c r="EE324" s="106"/>
      <c r="EF324" s="106"/>
      <c r="EG324" s="106"/>
      <c r="EH324" s="106"/>
      <c r="EI324" s="106"/>
      <c r="EJ324" s="106"/>
      <c r="EK324" s="106"/>
      <c r="EL324" s="106"/>
      <c r="EM324" s="106"/>
      <c r="EN324" s="106"/>
      <c r="EO324" s="106"/>
      <c r="EP324" s="106"/>
      <c r="EQ324" s="106"/>
      <c r="ER324" s="106"/>
      <c r="ES324" s="106"/>
      <c r="ET324" s="106"/>
      <c r="EU324" s="106"/>
      <c r="EV324" s="106"/>
      <c r="EW324" s="106"/>
      <c r="EX324" s="106"/>
      <c r="EY324" s="106"/>
      <c r="EZ324" s="106"/>
      <c r="FA324" s="106"/>
      <c r="FB324" s="106"/>
      <c r="FC324" s="106"/>
      <c r="FD324" s="106"/>
      <c r="FE324" s="106"/>
      <c r="FF324" s="106"/>
      <c r="FG324" s="106"/>
      <c r="FH324" s="106"/>
      <c r="FI324" s="106"/>
      <c r="FJ324" s="106"/>
      <c r="FK324" s="106"/>
      <c r="FL324" s="106"/>
      <c r="FM324" s="106"/>
      <c r="FN324" s="106"/>
      <c r="FO324" s="106"/>
      <c r="FP324" s="106"/>
      <c r="FQ324" s="106"/>
      <c r="FR324" s="106"/>
      <c r="FS324" s="106"/>
      <c r="FT324" s="106"/>
      <c r="FU324" s="106"/>
      <c r="FV324" s="106"/>
      <c r="FW324" s="106"/>
      <c r="FX324" s="106"/>
      <c r="FY324" s="106"/>
      <c r="FZ324" s="106"/>
      <c r="GA324" s="106"/>
    </row>
    <row r="325" spans="19:183" s="102" customFormat="1" ht="14" x14ac:dyDescent="0.15"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  <c r="AU325" s="114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6"/>
      <c r="CJ325" s="106"/>
      <c r="CK325" s="106"/>
      <c r="CL325" s="106"/>
      <c r="CM325" s="106"/>
      <c r="CN325" s="106"/>
      <c r="CO325" s="106"/>
      <c r="CP325" s="106"/>
      <c r="CQ325" s="106"/>
      <c r="CR325" s="106"/>
      <c r="CS325" s="106"/>
      <c r="CT325" s="106"/>
      <c r="CU325" s="106"/>
      <c r="CV325" s="106"/>
      <c r="CW325" s="106"/>
      <c r="CX325" s="106"/>
      <c r="CY325" s="106"/>
      <c r="CZ325" s="106"/>
      <c r="DA325" s="106"/>
      <c r="DB325" s="106"/>
      <c r="DC325" s="106"/>
      <c r="DD325" s="106"/>
      <c r="DE325" s="106"/>
      <c r="DF325" s="106"/>
      <c r="DG325" s="106"/>
      <c r="DH325" s="106"/>
      <c r="DI325" s="106"/>
      <c r="DJ325" s="106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6"/>
      <c r="DV325" s="106"/>
      <c r="DW325" s="106"/>
      <c r="DX325" s="106"/>
      <c r="DY325" s="106"/>
      <c r="DZ325" s="106"/>
      <c r="EA325" s="106"/>
      <c r="EB325" s="106"/>
      <c r="EC325" s="106"/>
      <c r="ED325" s="106"/>
      <c r="EE325" s="106"/>
      <c r="EF325" s="106"/>
      <c r="EG325" s="106"/>
      <c r="EH325" s="106"/>
      <c r="EI325" s="106"/>
      <c r="EJ325" s="106"/>
      <c r="EK325" s="106"/>
      <c r="EL325" s="106"/>
      <c r="EM325" s="106"/>
      <c r="EN325" s="106"/>
      <c r="EO325" s="106"/>
      <c r="EP325" s="106"/>
      <c r="EQ325" s="106"/>
      <c r="ER325" s="106"/>
      <c r="ES325" s="106"/>
      <c r="ET325" s="106"/>
      <c r="EU325" s="106"/>
      <c r="EV325" s="106"/>
      <c r="EW325" s="106"/>
      <c r="EX325" s="106"/>
      <c r="EY325" s="106"/>
      <c r="EZ325" s="106"/>
      <c r="FA325" s="106"/>
      <c r="FB325" s="106"/>
      <c r="FC325" s="106"/>
      <c r="FD325" s="106"/>
      <c r="FE325" s="106"/>
      <c r="FF325" s="106"/>
      <c r="FG325" s="106"/>
      <c r="FH325" s="106"/>
      <c r="FI325" s="106"/>
      <c r="FJ325" s="106"/>
      <c r="FK325" s="106"/>
      <c r="FL325" s="106"/>
      <c r="FM325" s="106"/>
      <c r="FN325" s="106"/>
      <c r="FO325" s="106"/>
      <c r="FP325" s="106"/>
      <c r="FQ325" s="106"/>
      <c r="FR325" s="106"/>
      <c r="FS325" s="106"/>
      <c r="FT325" s="106"/>
      <c r="FU325" s="106"/>
      <c r="FV325" s="106"/>
      <c r="FW325" s="106"/>
      <c r="FX325" s="106"/>
      <c r="FY325" s="106"/>
      <c r="FZ325" s="106"/>
      <c r="GA325" s="106"/>
    </row>
    <row r="326" spans="19:183" s="102" customFormat="1" ht="14" x14ac:dyDescent="0.15"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  <c r="AU326" s="114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  <c r="BY326" s="106"/>
      <c r="BZ326" s="106"/>
      <c r="CA326" s="106"/>
      <c r="CB326" s="106"/>
      <c r="CC326" s="106"/>
      <c r="CD326" s="106"/>
      <c r="CE326" s="106"/>
      <c r="CF326" s="106"/>
      <c r="CG326" s="106"/>
      <c r="CH326" s="106"/>
      <c r="CI326" s="106"/>
      <c r="CJ326" s="106"/>
      <c r="CK326" s="106"/>
      <c r="CL326" s="106"/>
      <c r="CM326" s="106"/>
      <c r="CN326" s="106"/>
      <c r="CO326" s="106"/>
      <c r="CP326" s="106"/>
      <c r="CQ326" s="106"/>
      <c r="CR326" s="106"/>
      <c r="CS326" s="106"/>
      <c r="CT326" s="106"/>
      <c r="CU326" s="106"/>
      <c r="CV326" s="106"/>
      <c r="CW326" s="106"/>
      <c r="CX326" s="106"/>
      <c r="CY326" s="106"/>
      <c r="CZ326" s="106"/>
      <c r="DA326" s="106"/>
      <c r="DB326" s="106"/>
      <c r="DC326" s="106"/>
      <c r="DD326" s="106"/>
      <c r="DE326" s="106"/>
      <c r="DF326" s="106"/>
      <c r="DG326" s="106"/>
      <c r="DH326" s="106"/>
      <c r="DI326" s="106"/>
      <c r="DJ326" s="106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6"/>
      <c r="DV326" s="106"/>
      <c r="DW326" s="106"/>
      <c r="DX326" s="106"/>
      <c r="DY326" s="106"/>
      <c r="DZ326" s="106"/>
      <c r="EA326" s="106"/>
      <c r="EB326" s="106"/>
      <c r="EC326" s="106"/>
      <c r="ED326" s="106"/>
      <c r="EE326" s="106"/>
      <c r="EF326" s="106"/>
      <c r="EG326" s="106"/>
      <c r="EH326" s="106"/>
      <c r="EI326" s="106"/>
      <c r="EJ326" s="106"/>
      <c r="EK326" s="106"/>
      <c r="EL326" s="106"/>
      <c r="EM326" s="106"/>
      <c r="EN326" s="106"/>
      <c r="EO326" s="106"/>
      <c r="EP326" s="106"/>
      <c r="EQ326" s="106"/>
      <c r="ER326" s="106"/>
      <c r="ES326" s="106"/>
      <c r="ET326" s="106"/>
      <c r="EU326" s="106"/>
      <c r="EV326" s="106"/>
      <c r="EW326" s="106"/>
      <c r="EX326" s="106"/>
      <c r="EY326" s="106"/>
      <c r="EZ326" s="106"/>
      <c r="FA326" s="106"/>
      <c r="FB326" s="106"/>
      <c r="FC326" s="106"/>
      <c r="FD326" s="106"/>
      <c r="FE326" s="106"/>
      <c r="FF326" s="106"/>
      <c r="FG326" s="106"/>
      <c r="FH326" s="106"/>
      <c r="FI326" s="106"/>
      <c r="FJ326" s="106"/>
      <c r="FK326" s="106"/>
      <c r="FL326" s="106"/>
      <c r="FM326" s="106"/>
      <c r="FN326" s="106"/>
      <c r="FO326" s="106"/>
      <c r="FP326" s="106"/>
      <c r="FQ326" s="106"/>
      <c r="FR326" s="106"/>
      <c r="FS326" s="106"/>
      <c r="FT326" s="106"/>
      <c r="FU326" s="106"/>
      <c r="FV326" s="106"/>
      <c r="FW326" s="106"/>
      <c r="FX326" s="106"/>
      <c r="FY326" s="106"/>
      <c r="FZ326" s="106"/>
      <c r="GA326" s="106"/>
    </row>
    <row r="327" spans="19:183" s="102" customFormat="1" ht="14" x14ac:dyDescent="0.15"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  <c r="AU327" s="114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  <c r="BY327" s="106"/>
      <c r="BZ327" s="106"/>
      <c r="CA327" s="106"/>
      <c r="CB327" s="106"/>
      <c r="CC327" s="106"/>
      <c r="CD327" s="106"/>
      <c r="CE327" s="106"/>
      <c r="CF327" s="106"/>
      <c r="CG327" s="106"/>
      <c r="CH327" s="106"/>
      <c r="CI327" s="106"/>
      <c r="CJ327" s="106"/>
      <c r="CK327" s="106"/>
      <c r="CL327" s="106"/>
      <c r="CM327" s="106"/>
      <c r="CN327" s="106"/>
      <c r="CO327" s="106"/>
      <c r="CP327" s="106"/>
      <c r="CQ327" s="106"/>
      <c r="CR327" s="106"/>
      <c r="CS327" s="106"/>
      <c r="CT327" s="106"/>
      <c r="CU327" s="106"/>
      <c r="CV327" s="106"/>
      <c r="CW327" s="106"/>
      <c r="CX327" s="106"/>
      <c r="CY327" s="106"/>
      <c r="CZ327" s="106"/>
      <c r="DA327" s="106"/>
      <c r="DB327" s="106"/>
      <c r="DC327" s="106"/>
      <c r="DD327" s="106"/>
      <c r="DE327" s="106"/>
      <c r="DF327" s="106"/>
      <c r="DG327" s="106"/>
      <c r="DH327" s="106"/>
      <c r="DI327" s="106"/>
      <c r="DJ327" s="106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6"/>
      <c r="DV327" s="106"/>
      <c r="DW327" s="106"/>
      <c r="DX327" s="106"/>
      <c r="DY327" s="106"/>
      <c r="DZ327" s="106"/>
      <c r="EA327" s="106"/>
      <c r="EB327" s="106"/>
      <c r="EC327" s="106"/>
      <c r="ED327" s="106"/>
      <c r="EE327" s="106"/>
      <c r="EF327" s="106"/>
      <c r="EG327" s="106"/>
      <c r="EH327" s="106"/>
      <c r="EI327" s="106"/>
      <c r="EJ327" s="106"/>
      <c r="EK327" s="106"/>
      <c r="EL327" s="106"/>
      <c r="EM327" s="106"/>
      <c r="EN327" s="106"/>
      <c r="EO327" s="106"/>
      <c r="EP327" s="106"/>
      <c r="EQ327" s="106"/>
      <c r="ER327" s="106"/>
      <c r="ES327" s="106"/>
      <c r="ET327" s="106"/>
      <c r="EU327" s="106"/>
      <c r="EV327" s="106"/>
      <c r="EW327" s="106"/>
      <c r="EX327" s="106"/>
      <c r="EY327" s="106"/>
      <c r="EZ327" s="106"/>
      <c r="FA327" s="106"/>
      <c r="FB327" s="106"/>
      <c r="FC327" s="106"/>
      <c r="FD327" s="106"/>
      <c r="FE327" s="106"/>
      <c r="FF327" s="106"/>
      <c r="FG327" s="106"/>
      <c r="FH327" s="106"/>
      <c r="FI327" s="106"/>
      <c r="FJ327" s="106"/>
      <c r="FK327" s="106"/>
      <c r="FL327" s="106"/>
      <c r="FM327" s="106"/>
      <c r="FN327" s="106"/>
      <c r="FO327" s="106"/>
      <c r="FP327" s="106"/>
      <c r="FQ327" s="106"/>
      <c r="FR327" s="106"/>
      <c r="FS327" s="106"/>
      <c r="FT327" s="106"/>
      <c r="FU327" s="106"/>
      <c r="FV327" s="106"/>
      <c r="FW327" s="106"/>
      <c r="FX327" s="106"/>
      <c r="FY327" s="106"/>
      <c r="FZ327" s="106"/>
      <c r="GA327" s="106"/>
    </row>
    <row r="328" spans="19:183" s="102" customFormat="1" ht="14" x14ac:dyDescent="0.15"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  <c r="AU328" s="114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  <c r="BY328" s="106"/>
      <c r="BZ328" s="106"/>
      <c r="CA328" s="106"/>
      <c r="CB328" s="106"/>
      <c r="CC328" s="106"/>
      <c r="CD328" s="106"/>
      <c r="CE328" s="106"/>
      <c r="CF328" s="106"/>
      <c r="CG328" s="106"/>
      <c r="CH328" s="106"/>
      <c r="CI328" s="106"/>
      <c r="CJ328" s="106"/>
      <c r="CK328" s="106"/>
      <c r="CL328" s="106"/>
      <c r="CM328" s="106"/>
      <c r="CN328" s="106"/>
      <c r="CO328" s="106"/>
      <c r="CP328" s="106"/>
      <c r="CQ328" s="106"/>
      <c r="CR328" s="106"/>
      <c r="CS328" s="106"/>
      <c r="CT328" s="106"/>
      <c r="CU328" s="106"/>
      <c r="CV328" s="106"/>
      <c r="CW328" s="106"/>
      <c r="CX328" s="106"/>
      <c r="CY328" s="106"/>
      <c r="CZ328" s="106"/>
      <c r="DA328" s="106"/>
      <c r="DB328" s="106"/>
      <c r="DC328" s="106"/>
      <c r="DD328" s="106"/>
      <c r="DE328" s="106"/>
      <c r="DF328" s="106"/>
      <c r="DG328" s="106"/>
      <c r="DH328" s="106"/>
      <c r="DI328" s="106"/>
      <c r="DJ328" s="106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6"/>
      <c r="DV328" s="106"/>
      <c r="DW328" s="106"/>
      <c r="DX328" s="106"/>
      <c r="DY328" s="106"/>
      <c r="DZ328" s="106"/>
      <c r="EA328" s="106"/>
      <c r="EB328" s="106"/>
      <c r="EC328" s="106"/>
      <c r="ED328" s="106"/>
      <c r="EE328" s="106"/>
      <c r="EF328" s="106"/>
      <c r="EG328" s="106"/>
      <c r="EH328" s="106"/>
      <c r="EI328" s="106"/>
      <c r="EJ328" s="106"/>
      <c r="EK328" s="106"/>
      <c r="EL328" s="106"/>
      <c r="EM328" s="106"/>
      <c r="EN328" s="106"/>
      <c r="EO328" s="106"/>
      <c r="EP328" s="106"/>
      <c r="EQ328" s="106"/>
      <c r="ER328" s="106"/>
      <c r="ES328" s="106"/>
      <c r="ET328" s="106"/>
      <c r="EU328" s="106"/>
      <c r="EV328" s="106"/>
      <c r="EW328" s="106"/>
      <c r="EX328" s="106"/>
      <c r="EY328" s="106"/>
      <c r="EZ328" s="106"/>
      <c r="FA328" s="106"/>
      <c r="FB328" s="106"/>
      <c r="FC328" s="106"/>
      <c r="FD328" s="106"/>
      <c r="FE328" s="106"/>
      <c r="FF328" s="106"/>
      <c r="FG328" s="106"/>
      <c r="FH328" s="106"/>
      <c r="FI328" s="106"/>
      <c r="FJ328" s="106"/>
      <c r="FK328" s="106"/>
      <c r="FL328" s="106"/>
      <c r="FM328" s="106"/>
      <c r="FN328" s="106"/>
      <c r="FO328" s="106"/>
      <c r="FP328" s="106"/>
      <c r="FQ328" s="106"/>
      <c r="FR328" s="106"/>
      <c r="FS328" s="106"/>
      <c r="FT328" s="106"/>
      <c r="FU328" s="106"/>
      <c r="FV328" s="106"/>
      <c r="FW328" s="106"/>
      <c r="FX328" s="106"/>
      <c r="FY328" s="106"/>
      <c r="FZ328" s="106"/>
      <c r="GA328" s="106"/>
    </row>
    <row r="329" spans="19:183" s="102" customFormat="1" ht="14" x14ac:dyDescent="0.15"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  <c r="AU329" s="114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  <c r="BY329" s="106"/>
      <c r="BZ329" s="106"/>
      <c r="CA329" s="106"/>
      <c r="CB329" s="106"/>
      <c r="CC329" s="106"/>
      <c r="CD329" s="106"/>
      <c r="CE329" s="106"/>
      <c r="CF329" s="106"/>
      <c r="CG329" s="106"/>
      <c r="CH329" s="106"/>
      <c r="CI329" s="106"/>
      <c r="CJ329" s="106"/>
      <c r="CK329" s="106"/>
      <c r="CL329" s="106"/>
      <c r="CM329" s="106"/>
      <c r="CN329" s="106"/>
      <c r="CO329" s="106"/>
      <c r="CP329" s="106"/>
      <c r="CQ329" s="106"/>
      <c r="CR329" s="106"/>
      <c r="CS329" s="106"/>
      <c r="CT329" s="106"/>
      <c r="CU329" s="106"/>
      <c r="CV329" s="106"/>
      <c r="CW329" s="106"/>
      <c r="CX329" s="106"/>
      <c r="CY329" s="106"/>
      <c r="CZ329" s="106"/>
      <c r="DA329" s="106"/>
      <c r="DB329" s="106"/>
      <c r="DC329" s="106"/>
      <c r="DD329" s="106"/>
      <c r="DE329" s="106"/>
      <c r="DF329" s="106"/>
      <c r="DG329" s="106"/>
      <c r="DH329" s="106"/>
      <c r="DI329" s="106"/>
      <c r="DJ329" s="106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6"/>
      <c r="DV329" s="106"/>
      <c r="DW329" s="106"/>
      <c r="DX329" s="106"/>
      <c r="DY329" s="106"/>
      <c r="DZ329" s="106"/>
      <c r="EA329" s="106"/>
      <c r="EB329" s="106"/>
      <c r="EC329" s="106"/>
      <c r="ED329" s="106"/>
      <c r="EE329" s="106"/>
      <c r="EF329" s="106"/>
      <c r="EG329" s="106"/>
      <c r="EH329" s="106"/>
      <c r="EI329" s="106"/>
      <c r="EJ329" s="106"/>
      <c r="EK329" s="106"/>
      <c r="EL329" s="106"/>
      <c r="EM329" s="106"/>
      <c r="EN329" s="106"/>
      <c r="EO329" s="106"/>
      <c r="EP329" s="106"/>
      <c r="EQ329" s="106"/>
      <c r="ER329" s="106"/>
      <c r="ES329" s="106"/>
      <c r="ET329" s="106"/>
      <c r="EU329" s="106"/>
      <c r="EV329" s="106"/>
      <c r="EW329" s="106"/>
      <c r="EX329" s="106"/>
      <c r="EY329" s="106"/>
      <c r="EZ329" s="106"/>
      <c r="FA329" s="106"/>
      <c r="FB329" s="106"/>
      <c r="FC329" s="106"/>
      <c r="FD329" s="106"/>
      <c r="FE329" s="106"/>
      <c r="FF329" s="106"/>
      <c r="FG329" s="106"/>
      <c r="FH329" s="106"/>
      <c r="FI329" s="106"/>
      <c r="FJ329" s="106"/>
      <c r="FK329" s="106"/>
      <c r="FL329" s="106"/>
      <c r="FM329" s="106"/>
      <c r="FN329" s="106"/>
      <c r="FO329" s="106"/>
      <c r="FP329" s="106"/>
      <c r="FQ329" s="106"/>
      <c r="FR329" s="106"/>
      <c r="FS329" s="106"/>
      <c r="FT329" s="106"/>
      <c r="FU329" s="106"/>
      <c r="FV329" s="106"/>
      <c r="FW329" s="106"/>
      <c r="FX329" s="106"/>
      <c r="FY329" s="106"/>
      <c r="FZ329" s="106"/>
      <c r="GA329" s="106"/>
    </row>
    <row r="330" spans="19:183" s="102" customFormat="1" ht="14" x14ac:dyDescent="0.15"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  <c r="AU330" s="114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06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CL330" s="106"/>
      <c r="CM330" s="106"/>
      <c r="CN330" s="106"/>
      <c r="CO330" s="106"/>
      <c r="CP330" s="106"/>
      <c r="CQ330" s="106"/>
      <c r="CR330" s="106"/>
      <c r="CS330" s="106"/>
      <c r="CT330" s="106"/>
      <c r="CU330" s="106"/>
      <c r="CV330" s="106"/>
      <c r="CW330" s="106"/>
      <c r="CX330" s="106"/>
      <c r="CY330" s="106"/>
      <c r="CZ330" s="106"/>
      <c r="DA330" s="106"/>
      <c r="DB330" s="106"/>
      <c r="DC330" s="106"/>
      <c r="DD330" s="106"/>
      <c r="DE330" s="106"/>
      <c r="DF330" s="106"/>
      <c r="DG330" s="106"/>
      <c r="DH330" s="106"/>
      <c r="DI330" s="106"/>
      <c r="DJ330" s="106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6"/>
      <c r="DV330" s="106"/>
      <c r="DW330" s="106"/>
      <c r="DX330" s="106"/>
      <c r="DY330" s="106"/>
      <c r="DZ330" s="106"/>
      <c r="EA330" s="106"/>
      <c r="EB330" s="106"/>
      <c r="EC330" s="106"/>
      <c r="ED330" s="106"/>
      <c r="EE330" s="106"/>
      <c r="EF330" s="106"/>
      <c r="EG330" s="106"/>
      <c r="EH330" s="106"/>
      <c r="EI330" s="106"/>
      <c r="EJ330" s="106"/>
      <c r="EK330" s="106"/>
      <c r="EL330" s="106"/>
      <c r="EM330" s="106"/>
      <c r="EN330" s="106"/>
      <c r="EO330" s="106"/>
      <c r="EP330" s="106"/>
      <c r="EQ330" s="106"/>
      <c r="ER330" s="106"/>
      <c r="ES330" s="106"/>
      <c r="ET330" s="106"/>
      <c r="EU330" s="106"/>
      <c r="EV330" s="106"/>
      <c r="EW330" s="106"/>
      <c r="EX330" s="106"/>
      <c r="EY330" s="106"/>
      <c r="EZ330" s="106"/>
      <c r="FA330" s="106"/>
      <c r="FB330" s="106"/>
      <c r="FC330" s="106"/>
      <c r="FD330" s="106"/>
      <c r="FE330" s="106"/>
      <c r="FF330" s="106"/>
      <c r="FG330" s="106"/>
      <c r="FH330" s="106"/>
      <c r="FI330" s="106"/>
      <c r="FJ330" s="106"/>
      <c r="FK330" s="106"/>
      <c r="FL330" s="106"/>
      <c r="FM330" s="106"/>
      <c r="FN330" s="106"/>
      <c r="FO330" s="106"/>
      <c r="FP330" s="106"/>
      <c r="FQ330" s="106"/>
      <c r="FR330" s="106"/>
      <c r="FS330" s="106"/>
      <c r="FT330" s="106"/>
      <c r="FU330" s="106"/>
      <c r="FV330" s="106"/>
      <c r="FW330" s="106"/>
      <c r="FX330" s="106"/>
      <c r="FY330" s="106"/>
      <c r="FZ330" s="106"/>
      <c r="GA330" s="106"/>
    </row>
    <row r="331" spans="19:183" s="102" customFormat="1" ht="14" x14ac:dyDescent="0.15"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  <c r="AU331" s="114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  <c r="BY331" s="106"/>
      <c r="BZ331" s="106"/>
      <c r="CA331" s="106"/>
      <c r="CB331" s="106"/>
      <c r="CC331" s="106"/>
      <c r="CD331" s="106"/>
      <c r="CE331" s="106"/>
      <c r="CF331" s="106"/>
      <c r="CG331" s="106"/>
      <c r="CH331" s="106"/>
      <c r="CI331" s="106"/>
      <c r="CJ331" s="106"/>
      <c r="CK331" s="106"/>
      <c r="CL331" s="106"/>
      <c r="CM331" s="106"/>
      <c r="CN331" s="106"/>
      <c r="CO331" s="106"/>
      <c r="CP331" s="106"/>
      <c r="CQ331" s="106"/>
      <c r="CR331" s="106"/>
      <c r="CS331" s="106"/>
      <c r="CT331" s="106"/>
      <c r="CU331" s="106"/>
      <c r="CV331" s="106"/>
      <c r="CW331" s="106"/>
      <c r="CX331" s="106"/>
      <c r="CY331" s="106"/>
      <c r="CZ331" s="106"/>
      <c r="DA331" s="106"/>
      <c r="DB331" s="106"/>
      <c r="DC331" s="106"/>
      <c r="DD331" s="106"/>
      <c r="DE331" s="106"/>
      <c r="DF331" s="106"/>
      <c r="DG331" s="106"/>
      <c r="DH331" s="106"/>
      <c r="DI331" s="106"/>
      <c r="DJ331" s="106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6"/>
      <c r="DV331" s="106"/>
      <c r="DW331" s="106"/>
      <c r="DX331" s="106"/>
      <c r="DY331" s="106"/>
      <c r="DZ331" s="106"/>
      <c r="EA331" s="106"/>
      <c r="EB331" s="106"/>
      <c r="EC331" s="106"/>
      <c r="ED331" s="106"/>
      <c r="EE331" s="106"/>
      <c r="EF331" s="106"/>
      <c r="EG331" s="106"/>
      <c r="EH331" s="106"/>
      <c r="EI331" s="106"/>
      <c r="EJ331" s="106"/>
      <c r="EK331" s="106"/>
      <c r="EL331" s="106"/>
      <c r="EM331" s="106"/>
      <c r="EN331" s="106"/>
      <c r="EO331" s="106"/>
      <c r="EP331" s="106"/>
      <c r="EQ331" s="106"/>
      <c r="ER331" s="106"/>
      <c r="ES331" s="106"/>
      <c r="ET331" s="106"/>
      <c r="EU331" s="106"/>
      <c r="EV331" s="106"/>
      <c r="EW331" s="106"/>
      <c r="EX331" s="106"/>
      <c r="EY331" s="106"/>
      <c r="EZ331" s="106"/>
      <c r="FA331" s="106"/>
      <c r="FB331" s="106"/>
      <c r="FC331" s="106"/>
      <c r="FD331" s="106"/>
      <c r="FE331" s="106"/>
      <c r="FF331" s="106"/>
      <c r="FG331" s="106"/>
      <c r="FH331" s="106"/>
      <c r="FI331" s="106"/>
      <c r="FJ331" s="106"/>
      <c r="FK331" s="106"/>
      <c r="FL331" s="106"/>
      <c r="FM331" s="106"/>
      <c r="FN331" s="106"/>
      <c r="FO331" s="106"/>
      <c r="FP331" s="106"/>
      <c r="FQ331" s="106"/>
      <c r="FR331" s="106"/>
      <c r="FS331" s="106"/>
      <c r="FT331" s="106"/>
      <c r="FU331" s="106"/>
      <c r="FV331" s="106"/>
      <c r="FW331" s="106"/>
      <c r="FX331" s="106"/>
      <c r="FY331" s="106"/>
      <c r="FZ331" s="106"/>
      <c r="GA331" s="106"/>
    </row>
    <row r="332" spans="19:183" s="102" customFormat="1" ht="14" x14ac:dyDescent="0.15"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  <c r="AU332" s="114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  <c r="BY332" s="106"/>
      <c r="BZ332" s="106"/>
      <c r="CA332" s="106"/>
      <c r="CB332" s="106"/>
      <c r="CC332" s="106"/>
      <c r="CD332" s="106"/>
      <c r="CE332" s="106"/>
      <c r="CF332" s="106"/>
      <c r="CG332" s="106"/>
      <c r="CH332" s="106"/>
      <c r="CI332" s="106"/>
      <c r="CJ332" s="106"/>
      <c r="CK332" s="106"/>
      <c r="CL332" s="106"/>
      <c r="CM332" s="106"/>
      <c r="CN332" s="106"/>
      <c r="CO332" s="106"/>
      <c r="CP332" s="106"/>
      <c r="CQ332" s="106"/>
      <c r="CR332" s="106"/>
      <c r="CS332" s="106"/>
      <c r="CT332" s="106"/>
      <c r="CU332" s="106"/>
      <c r="CV332" s="106"/>
      <c r="CW332" s="106"/>
      <c r="CX332" s="106"/>
      <c r="CY332" s="106"/>
      <c r="CZ332" s="106"/>
      <c r="DA332" s="106"/>
      <c r="DB332" s="106"/>
      <c r="DC332" s="106"/>
      <c r="DD332" s="106"/>
      <c r="DE332" s="106"/>
      <c r="DF332" s="106"/>
      <c r="DG332" s="106"/>
      <c r="DH332" s="106"/>
      <c r="DI332" s="106"/>
      <c r="DJ332" s="106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6"/>
      <c r="DV332" s="106"/>
      <c r="DW332" s="106"/>
      <c r="DX332" s="106"/>
      <c r="DY332" s="106"/>
      <c r="DZ332" s="106"/>
      <c r="EA332" s="106"/>
      <c r="EB332" s="106"/>
      <c r="EC332" s="106"/>
      <c r="ED332" s="106"/>
      <c r="EE332" s="106"/>
      <c r="EF332" s="106"/>
      <c r="EG332" s="106"/>
      <c r="EH332" s="106"/>
      <c r="EI332" s="106"/>
      <c r="EJ332" s="106"/>
      <c r="EK332" s="106"/>
      <c r="EL332" s="106"/>
      <c r="EM332" s="106"/>
      <c r="EN332" s="106"/>
      <c r="EO332" s="106"/>
      <c r="EP332" s="106"/>
      <c r="EQ332" s="106"/>
      <c r="ER332" s="106"/>
      <c r="ES332" s="106"/>
      <c r="ET332" s="106"/>
      <c r="EU332" s="106"/>
      <c r="EV332" s="106"/>
      <c r="EW332" s="106"/>
      <c r="EX332" s="106"/>
      <c r="EY332" s="106"/>
      <c r="EZ332" s="106"/>
      <c r="FA332" s="106"/>
      <c r="FB332" s="106"/>
      <c r="FC332" s="106"/>
      <c r="FD332" s="106"/>
      <c r="FE332" s="106"/>
      <c r="FF332" s="106"/>
      <c r="FG332" s="106"/>
      <c r="FH332" s="106"/>
      <c r="FI332" s="106"/>
      <c r="FJ332" s="106"/>
      <c r="FK332" s="106"/>
      <c r="FL332" s="106"/>
      <c r="FM332" s="106"/>
      <c r="FN332" s="106"/>
      <c r="FO332" s="106"/>
      <c r="FP332" s="106"/>
      <c r="FQ332" s="106"/>
      <c r="FR332" s="106"/>
      <c r="FS332" s="106"/>
      <c r="FT332" s="106"/>
      <c r="FU332" s="106"/>
      <c r="FV332" s="106"/>
      <c r="FW332" s="106"/>
      <c r="FX332" s="106"/>
      <c r="FY332" s="106"/>
      <c r="FZ332" s="106"/>
      <c r="GA332" s="106"/>
    </row>
    <row r="333" spans="19:183" s="102" customFormat="1" ht="14" x14ac:dyDescent="0.15"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  <c r="AU333" s="114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  <c r="BY333" s="106"/>
      <c r="BZ333" s="106"/>
      <c r="CA333" s="106"/>
      <c r="CB333" s="106"/>
      <c r="CC333" s="106"/>
      <c r="CD333" s="106"/>
      <c r="CE333" s="106"/>
      <c r="CF333" s="106"/>
      <c r="CG333" s="106"/>
      <c r="CH333" s="106"/>
      <c r="CI333" s="106"/>
      <c r="CJ333" s="106"/>
      <c r="CK333" s="106"/>
      <c r="CL333" s="106"/>
      <c r="CM333" s="106"/>
      <c r="CN333" s="106"/>
      <c r="CO333" s="106"/>
      <c r="CP333" s="106"/>
      <c r="CQ333" s="106"/>
      <c r="CR333" s="106"/>
      <c r="CS333" s="106"/>
      <c r="CT333" s="106"/>
      <c r="CU333" s="106"/>
      <c r="CV333" s="106"/>
      <c r="CW333" s="106"/>
      <c r="CX333" s="106"/>
      <c r="CY333" s="106"/>
      <c r="CZ333" s="106"/>
      <c r="DA333" s="106"/>
      <c r="DB333" s="106"/>
      <c r="DC333" s="106"/>
      <c r="DD333" s="106"/>
      <c r="DE333" s="106"/>
      <c r="DF333" s="106"/>
      <c r="DG333" s="106"/>
      <c r="DH333" s="106"/>
      <c r="DI333" s="106"/>
      <c r="DJ333" s="106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6"/>
      <c r="DV333" s="106"/>
      <c r="DW333" s="106"/>
      <c r="DX333" s="106"/>
      <c r="DY333" s="106"/>
      <c r="DZ333" s="106"/>
      <c r="EA333" s="106"/>
      <c r="EB333" s="106"/>
      <c r="EC333" s="106"/>
      <c r="ED333" s="106"/>
      <c r="EE333" s="106"/>
      <c r="EF333" s="106"/>
      <c r="EG333" s="106"/>
      <c r="EH333" s="106"/>
      <c r="EI333" s="106"/>
      <c r="EJ333" s="106"/>
      <c r="EK333" s="106"/>
      <c r="EL333" s="106"/>
      <c r="EM333" s="106"/>
      <c r="EN333" s="106"/>
      <c r="EO333" s="106"/>
      <c r="EP333" s="106"/>
      <c r="EQ333" s="106"/>
      <c r="ER333" s="106"/>
      <c r="ES333" s="106"/>
      <c r="ET333" s="106"/>
      <c r="EU333" s="106"/>
      <c r="EV333" s="106"/>
      <c r="EW333" s="106"/>
      <c r="EX333" s="106"/>
      <c r="EY333" s="106"/>
      <c r="EZ333" s="106"/>
      <c r="FA333" s="106"/>
      <c r="FB333" s="106"/>
      <c r="FC333" s="106"/>
      <c r="FD333" s="106"/>
      <c r="FE333" s="106"/>
      <c r="FF333" s="106"/>
      <c r="FG333" s="106"/>
      <c r="FH333" s="106"/>
      <c r="FI333" s="106"/>
      <c r="FJ333" s="106"/>
      <c r="FK333" s="106"/>
      <c r="FL333" s="106"/>
      <c r="FM333" s="106"/>
      <c r="FN333" s="106"/>
      <c r="FO333" s="106"/>
      <c r="FP333" s="106"/>
      <c r="FQ333" s="106"/>
      <c r="FR333" s="106"/>
      <c r="FS333" s="106"/>
      <c r="FT333" s="106"/>
      <c r="FU333" s="106"/>
      <c r="FV333" s="106"/>
      <c r="FW333" s="106"/>
      <c r="FX333" s="106"/>
      <c r="FY333" s="106"/>
      <c r="FZ333" s="106"/>
      <c r="GA333" s="106"/>
    </row>
    <row r="334" spans="19:183" s="102" customFormat="1" ht="14" x14ac:dyDescent="0.15"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  <c r="AU334" s="114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  <c r="BY334" s="106"/>
      <c r="BZ334" s="106"/>
      <c r="CA334" s="106"/>
      <c r="CB334" s="106"/>
      <c r="CC334" s="106"/>
      <c r="CD334" s="106"/>
      <c r="CE334" s="106"/>
      <c r="CF334" s="106"/>
      <c r="CG334" s="106"/>
      <c r="CH334" s="106"/>
      <c r="CI334" s="106"/>
      <c r="CJ334" s="106"/>
      <c r="CK334" s="106"/>
      <c r="CL334" s="106"/>
      <c r="CM334" s="106"/>
      <c r="CN334" s="106"/>
      <c r="CO334" s="106"/>
      <c r="CP334" s="106"/>
      <c r="CQ334" s="106"/>
      <c r="CR334" s="106"/>
      <c r="CS334" s="106"/>
      <c r="CT334" s="106"/>
      <c r="CU334" s="106"/>
      <c r="CV334" s="106"/>
      <c r="CW334" s="106"/>
      <c r="CX334" s="106"/>
      <c r="CY334" s="106"/>
      <c r="CZ334" s="106"/>
      <c r="DA334" s="106"/>
      <c r="DB334" s="106"/>
      <c r="DC334" s="106"/>
      <c r="DD334" s="106"/>
      <c r="DE334" s="106"/>
      <c r="DF334" s="106"/>
      <c r="DG334" s="106"/>
      <c r="DH334" s="106"/>
      <c r="DI334" s="106"/>
      <c r="DJ334" s="106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6"/>
      <c r="DV334" s="106"/>
      <c r="DW334" s="106"/>
      <c r="DX334" s="106"/>
      <c r="DY334" s="106"/>
      <c r="DZ334" s="106"/>
      <c r="EA334" s="106"/>
      <c r="EB334" s="106"/>
      <c r="EC334" s="106"/>
      <c r="ED334" s="106"/>
      <c r="EE334" s="106"/>
      <c r="EF334" s="106"/>
      <c r="EG334" s="106"/>
      <c r="EH334" s="106"/>
      <c r="EI334" s="106"/>
      <c r="EJ334" s="106"/>
      <c r="EK334" s="106"/>
      <c r="EL334" s="106"/>
      <c r="EM334" s="106"/>
      <c r="EN334" s="106"/>
      <c r="EO334" s="106"/>
      <c r="EP334" s="106"/>
      <c r="EQ334" s="106"/>
      <c r="ER334" s="106"/>
      <c r="ES334" s="106"/>
      <c r="ET334" s="106"/>
      <c r="EU334" s="106"/>
      <c r="EV334" s="106"/>
      <c r="EW334" s="106"/>
      <c r="EX334" s="106"/>
      <c r="EY334" s="106"/>
      <c r="EZ334" s="106"/>
      <c r="FA334" s="106"/>
      <c r="FB334" s="106"/>
      <c r="FC334" s="106"/>
      <c r="FD334" s="106"/>
      <c r="FE334" s="106"/>
      <c r="FF334" s="106"/>
      <c r="FG334" s="106"/>
      <c r="FH334" s="106"/>
      <c r="FI334" s="106"/>
      <c r="FJ334" s="106"/>
      <c r="FK334" s="106"/>
      <c r="FL334" s="106"/>
      <c r="FM334" s="106"/>
      <c r="FN334" s="106"/>
      <c r="FO334" s="106"/>
      <c r="FP334" s="106"/>
      <c r="FQ334" s="106"/>
      <c r="FR334" s="106"/>
      <c r="FS334" s="106"/>
      <c r="FT334" s="106"/>
      <c r="FU334" s="106"/>
      <c r="FV334" s="106"/>
      <c r="FW334" s="106"/>
      <c r="FX334" s="106"/>
      <c r="FY334" s="106"/>
      <c r="FZ334" s="106"/>
      <c r="GA334" s="106"/>
    </row>
    <row r="335" spans="19:183" s="102" customFormat="1" ht="14" x14ac:dyDescent="0.15"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  <c r="AU335" s="114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  <c r="BY335" s="106"/>
      <c r="BZ335" s="106"/>
      <c r="CA335" s="106"/>
      <c r="CB335" s="106"/>
      <c r="CC335" s="106"/>
      <c r="CD335" s="106"/>
      <c r="CE335" s="106"/>
      <c r="CF335" s="106"/>
      <c r="CG335" s="106"/>
      <c r="CH335" s="106"/>
      <c r="CI335" s="106"/>
      <c r="CJ335" s="106"/>
      <c r="CK335" s="106"/>
      <c r="CL335" s="106"/>
      <c r="CM335" s="106"/>
      <c r="CN335" s="106"/>
      <c r="CO335" s="106"/>
      <c r="CP335" s="106"/>
      <c r="CQ335" s="106"/>
      <c r="CR335" s="106"/>
      <c r="CS335" s="106"/>
      <c r="CT335" s="106"/>
      <c r="CU335" s="106"/>
      <c r="CV335" s="106"/>
      <c r="CW335" s="106"/>
      <c r="CX335" s="106"/>
      <c r="CY335" s="106"/>
      <c r="CZ335" s="106"/>
      <c r="DA335" s="106"/>
      <c r="DB335" s="106"/>
      <c r="DC335" s="106"/>
      <c r="DD335" s="106"/>
      <c r="DE335" s="106"/>
      <c r="DF335" s="106"/>
      <c r="DG335" s="106"/>
      <c r="DH335" s="106"/>
      <c r="DI335" s="106"/>
      <c r="DJ335" s="106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6"/>
      <c r="DV335" s="106"/>
      <c r="DW335" s="106"/>
      <c r="DX335" s="106"/>
      <c r="DY335" s="106"/>
      <c r="DZ335" s="106"/>
      <c r="EA335" s="106"/>
      <c r="EB335" s="106"/>
      <c r="EC335" s="106"/>
      <c r="ED335" s="106"/>
      <c r="EE335" s="106"/>
      <c r="EF335" s="106"/>
      <c r="EG335" s="106"/>
      <c r="EH335" s="106"/>
      <c r="EI335" s="106"/>
      <c r="EJ335" s="106"/>
      <c r="EK335" s="106"/>
      <c r="EL335" s="106"/>
      <c r="EM335" s="106"/>
      <c r="EN335" s="106"/>
      <c r="EO335" s="106"/>
      <c r="EP335" s="106"/>
      <c r="EQ335" s="106"/>
      <c r="ER335" s="106"/>
      <c r="ES335" s="106"/>
      <c r="ET335" s="106"/>
      <c r="EU335" s="106"/>
      <c r="EV335" s="106"/>
      <c r="EW335" s="106"/>
      <c r="EX335" s="106"/>
      <c r="EY335" s="106"/>
      <c r="EZ335" s="106"/>
      <c r="FA335" s="106"/>
      <c r="FB335" s="106"/>
      <c r="FC335" s="106"/>
      <c r="FD335" s="106"/>
      <c r="FE335" s="106"/>
      <c r="FF335" s="106"/>
      <c r="FG335" s="106"/>
      <c r="FH335" s="106"/>
      <c r="FI335" s="106"/>
      <c r="FJ335" s="106"/>
      <c r="FK335" s="106"/>
      <c r="FL335" s="106"/>
      <c r="FM335" s="106"/>
      <c r="FN335" s="106"/>
      <c r="FO335" s="106"/>
      <c r="FP335" s="106"/>
      <c r="FQ335" s="106"/>
      <c r="FR335" s="106"/>
      <c r="FS335" s="106"/>
      <c r="FT335" s="106"/>
      <c r="FU335" s="106"/>
      <c r="FV335" s="106"/>
      <c r="FW335" s="106"/>
      <c r="FX335" s="106"/>
      <c r="FY335" s="106"/>
      <c r="FZ335" s="106"/>
      <c r="GA335" s="106"/>
    </row>
    <row r="336" spans="19:183" s="102" customFormat="1" ht="14" x14ac:dyDescent="0.15"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  <c r="AU336" s="114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  <c r="BY336" s="106"/>
      <c r="BZ336" s="106"/>
      <c r="CA336" s="106"/>
      <c r="CB336" s="106"/>
      <c r="CC336" s="106"/>
      <c r="CD336" s="106"/>
      <c r="CE336" s="106"/>
      <c r="CF336" s="106"/>
      <c r="CG336" s="106"/>
      <c r="CH336" s="106"/>
      <c r="CI336" s="106"/>
      <c r="CJ336" s="106"/>
      <c r="CK336" s="106"/>
      <c r="CL336" s="106"/>
      <c r="CM336" s="106"/>
      <c r="CN336" s="106"/>
      <c r="CO336" s="106"/>
      <c r="CP336" s="106"/>
      <c r="CQ336" s="106"/>
      <c r="CR336" s="106"/>
      <c r="CS336" s="106"/>
      <c r="CT336" s="106"/>
      <c r="CU336" s="106"/>
      <c r="CV336" s="106"/>
      <c r="CW336" s="106"/>
      <c r="CX336" s="106"/>
      <c r="CY336" s="106"/>
      <c r="CZ336" s="106"/>
      <c r="DA336" s="106"/>
      <c r="DB336" s="106"/>
      <c r="DC336" s="106"/>
      <c r="DD336" s="106"/>
      <c r="DE336" s="106"/>
      <c r="DF336" s="106"/>
      <c r="DG336" s="106"/>
      <c r="DH336" s="106"/>
      <c r="DI336" s="106"/>
      <c r="DJ336" s="106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6"/>
      <c r="DV336" s="106"/>
      <c r="DW336" s="106"/>
      <c r="DX336" s="106"/>
      <c r="DY336" s="106"/>
      <c r="DZ336" s="106"/>
      <c r="EA336" s="106"/>
      <c r="EB336" s="106"/>
      <c r="EC336" s="106"/>
      <c r="ED336" s="106"/>
      <c r="EE336" s="106"/>
      <c r="EF336" s="106"/>
      <c r="EG336" s="106"/>
      <c r="EH336" s="106"/>
      <c r="EI336" s="106"/>
      <c r="EJ336" s="106"/>
      <c r="EK336" s="106"/>
      <c r="EL336" s="106"/>
      <c r="EM336" s="106"/>
      <c r="EN336" s="106"/>
      <c r="EO336" s="106"/>
      <c r="EP336" s="106"/>
      <c r="EQ336" s="106"/>
      <c r="ER336" s="106"/>
      <c r="ES336" s="106"/>
      <c r="ET336" s="106"/>
      <c r="EU336" s="106"/>
      <c r="EV336" s="106"/>
      <c r="EW336" s="106"/>
      <c r="EX336" s="106"/>
      <c r="EY336" s="106"/>
      <c r="EZ336" s="106"/>
      <c r="FA336" s="106"/>
      <c r="FB336" s="106"/>
      <c r="FC336" s="106"/>
      <c r="FD336" s="106"/>
      <c r="FE336" s="106"/>
      <c r="FF336" s="106"/>
      <c r="FG336" s="106"/>
      <c r="FH336" s="106"/>
      <c r="FI336" s="106"/>
      <c r="FJ336" s="106"/>
      <c r="FK336" s="106"/>
      <c r="FL336" s="106"/>
      <c r="FM336" s="106"/>
      <c r="FN336" s="106"/>
      <c r="FO336" s="106"/>
      <c r="FP336" s="106"/>
      <c r="FQ336" s="106"/>
      <c r="FR336" s="106"/>
      <c r="FS336" s="106"/>
      <c r="FT336" s="106"/>
      <c r="FU336" s="106"/>
      <c r="FV336" s="106"/>
      <c r="FW336" s="106"/>
      <c r="FX336" s="106"/>
      <c r="FY336" s="106"/>
      <c r="FZ336" s="106"/>
      <c r="GA336" s="106"/>
    </row>
    <row r="337" spans="19:183" s="102" customFormat="1" ht="14" x14ac:dyDescent="0.15"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  <c r="AU337" s="114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6"/>
      <c r="CK337" s="106"/>
      <c r="CL337" s="106"/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6"/>
      <c r="CY337" s="106"/>
      <c r="CZ337" s="106"/>
      <c r="DA337" s="106"/>
      <c r="DB337" s="106"/>
      <c r="DC337" s="106"/>
      <c r="DD337" s="106"/>
      <c r="DE337" s="106"/>
      <c r="DF337" s="106"/>
      <c r="DG337" s="106"/>
      <c r="DH337" s="106"/>
      <c r="DI337" s="106"/>
      <c r="DJ337" s="106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6"/>
      <c r="DV337" s="106"/>
      <c r="DW337" s="106"/>
      <c r="DX337" s="106"/>
      <c r="DY337" s="106"/>
      <c r="DZ337" s="106"/>
      <c r="EA337" s="106"/>
      <c r="EB337" s="106"/>
      <c r="EC337" s="106"/>
      <c r="ED337" s="106"/>
      <c r="EE337" s="106"/>
      <c r="EF337" s="106"/>
      <c r="EG337" s="106"/>
      <c r="EH337" s="106"/>
      <c r="EI337" s="106"/>
      <c r="EJ337" s="106"/>
      <c r="EK337" s="106"/>
      <c r="EL337" s="106"/>
      <c r="EM337" s="106"/>
      <c r="EN337" s="106"/>
      <c r="EO337" s="106"/>
      <c r="EP337" s="106"/>
      <c r="EQ337" s="106"/>
      <c r="ER337" s="106"/>
      <c r="ES337" s="106"/>
      <c r="ET337" s="106"/>
      <c r="EU337" s="106"/>
      <c r="EV337" s="106"/>
      <c r="EW337" s="106"/>
      <c r="EX337" s="106"/>
      <c r="EY337" s="106"/>
      <c r="EZ337" s="106"/>
      <c r="FA337" s="106"/>
      <c r="FB337" s="106"/>
      <c r="FC337" s="106"/>
      <c r="FD337" s="106"/>
      <c r="FE337" s="106"/>
      <c r="FF337" s="106"/>
      <c r="FG337" s="106"/>
      <c r="FH337" s="106"/>
      <c r="FI337" s="106"/>
      <c r="FJ337" s="106"/>
      <c r="FK337" s="106"/>
      <c r="FL337" s="106"/>
      <c r="FM337" s="106"/>
      <c r="FN337" s="106"/>
      <c r="FO337" s="106"/>
      <c r="FP337" s="106"/>
      <c r="FQ337" s="106"/>
      <c r="FR337" s="106"/>
      <c r="FS337" s="106"/>
      <c r="FT337" s="106"/>
      <c r="FU337" s="106"/>
      <c r="FV337" s="106"/>
      <c r="FW337" s="106"/>
      <c r="FX337" s="106"/>
      <c r="FY337" s="106"/>
      <c r="FZ337" s="106"/>
      <c r="GA337" s="106"/>
    </row>
    <row r="338" spans="19:183" s="102" customFormat="1" ht="14" x14ac:dyDescent="0.15"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  <c r="AU338" s="114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  <c r="BY338" s="106"/>
      <c r="BZ338" s="106"/>
      <c r="CA338" s="106"/>
      <c r="CB338" s="106"/>
      <c r="CC338" s="106"/>
      <c r="CD338" s="106"/>
      <c r="CE338" s="106"/>
      <c r="CF338" s="106"/>
      <c r="CG338" s="106"/>
      <c r="CH338" s="106"/>
      <c r="CI338" s="106"/>
      <c r="CJ338" s="106"/>
      <c r="CK338" s="106"/>
      <c r="CL338" s="106"/>
      <c r="CM338" s="106"/>
      <c r="CN338" s="106"/>
      <c r="CO338" s="106"/>
      <c r="CP338" s="106"/>
      <c r="CQ338" s="106"/>
      <c r="CR338" s="106"/>
      <c r="CS338" s="106"/>
      <c r="CT338" s="106"/>
      <c r="CU338" s="106"/>
      <c r="CV338" s="106"/>
      <c r="CW338" s="106"/>
      <c r="CX338" s="106"/>
      <c r="CY338" s="106"/>
      <c r="CZ338" s="106"/>
      <c r="DA338" s="106"/>
      <c r="DB338" s="106"/>
      <c r="DC338" s="106"/>
      <c r="DD338" s="106"/>
      <c r="DE338" s="106"/>
      <c r="DF338" s="106"/>
      <c r="DG338" s="106"/>
      <c r="DH338" s="106"/>
      <c r="DI338" s="106"/>
      <c r="DJ338" s="106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6"/>
      <c r="DV338" s="106"/>
      <c r="DW338" s="106"/>
      <c r="DX338" s="106"/>
      <c r="DY338" s="106"/>
      <c r="DZ338" s="106"/>
      <c r="EA338" s="106"/>
      <c r="EB338" s="106"/>
      <c r="EC338" s="106"/>
      <c r="ED338" s="106"/>
      <c r="EE338" s="106"/>
      <c r="EF338" s="106"/>
      <c r="EG338" s="106"/>
      <c r="EH338" s="106"/>
      <c r="EI338" s="106"/>
      <c r="EJ338" s="106"/>
      <c r="EK338" s="106"/>
      <c r="EL338" s="106"/>
      <c r="EM338" s="106"/>
      <c r="EN338" s="106"/>
      <c r="EO338" s="106"/>
      <c r="EP338" s="106"/>
      <c r="EQ338" s="106"/>
      <c r="ER338" s="106"/>
      <c r="ES338" s="106"/>
      <c r="ET338" s="106"/>
      <c r="EU338" s="106"/>
      <c r="EV338" s="106"/>
      <c r="EW338" s="106"/>
      <c r="EX338" s="106"/>
      <c r="EY338" s="106"/>
      <c r="EZ338" s="106"/>
      <c r="FA338" s="106"/>
      <c r="FB338" s="106"/>
      <c r="FC338" s="106"/>
      <c r="FD338" s="106"/>
      <c r="FE338" s="106"/>
      <c r="FF338" s="106"/>
      <c r="FG338" s="106"/>
      <c r="FH338" s="106"/>
      <c r="FI338" s="106"/>
      <c r="FJ338" s="106"/>
      <c r="FK338" s="106"/>
      <c r="FL338" s="106"/>
      <c r="FM338" s="106"/>
      <c r="FN338" s="106"/>
      <c r="FO338" s="106"/>
      <c r="FP338" s="106"/>
      <c r="FQ338" s="106"/>
      <c r="FR338" s="106"/>
      <c r="FS338" s="106"/>
      <c r="FT338" s="106"/>
      <c r="FU338" s="106"/>
      <c r="FV338" s="106"/>
      <c r="FW338" s="106"/>
      <c r="FX338" s="106"/>
      <c r="FY338" s="106"/>
      <c r="FZ338" s="106"/>
      <c r="GA338" s="106"/>
    </row>
    <row r="339" spans="19:183" s="102" customFormat="1" ht="14" x14ac:dyDescent="0.15"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  <c r="AR339" s="114"/>
      <c r="AS339" s="114"/>
      <c r="AT339" s="114"/>
      <c r="AU339" s="114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  <c r="BY339" s="106"/>
      <c r="BZ339" s="106"/>
      <c r="CA339" s="106"/>
      <c r="CB339" s="106"/>
      <c r="CC339" s="106"/>
      <c r="CD339" s="106"/>
      <c r="CE339" s="106"/>
      <c r="CF339" s="106"/>
      <c r="CG339" s="106"/>
      <c r="CH339" s="106"/>
      <c r="CI339" s="106"/>
      <c r="CJ339" s="106"/>
      <c r="CK339" s="106"/>
      <c r="CL339" s="106"/>
      <c r="CM339" s="106"/>
      <c r="CN339" s="106"/>
      <c r="CO339" s="106"/>
      <c r="CP339" s="106"/>
      <c r="CQ339" s="106"/>
      <c r="CR339" s="106"/>
      <c r="CS339" s="106"/>
      <c r="CT339" s="106"/>
      <c r="CU339" s="106"/>
      <c r="CV339" s="106"/>
      <c r="CW339" s="106"/>
      <c r="CX339" s="106"/>
      <c r="CY339" s="106"/>
      <c r="CZ339" s="106"/>
      <c r="DA339" s="106"/>
      <c r="DB339" s="106"/>
      <c r="DC339" s="106"/>
      <c r="DD339" s="106"/>
      <c r="DE339" s="106"/>
      <c r="DF339" s="106"/>
      <c r="DG339" s="106"/>
      <c r="DH339" s="106"/>
      <c r="DI339" s="106"/>
      <c r="DJ339" s="106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6"/>
      <c r="DV339" s="106"/>
      <c r="DW339" s="106"/>
      <c r="DX339" s="106"/>
      <c r="DY339" s="106"/>
      <c r="DZ339" s="106"/>
      <c r="EA339" s="106"/>
      <c r="EB339" s="106"/>
      <c r="EC339" s="106"/>
      <c r="ED339" s="106"/>
      <c r="EE339" s="106"/>
      <c r="EF339" s="106"/>
      <c r="EG339" s="106"/>
      <c r="EH339" s="106"/>
      <c r="EI339" s="106"/>
      <c r="EJ339" s="106"/>
      <c r="EK339" s="106"/>
      <c r="EL339" s="106"/>
      <c r="EM339" s="106"/>
      <c r="EN339" s="106"/>
      <c r="EO339" s="106"/>
      <c r="EP339" s="106"/>
      <c r="EQ339" s="106"/>
      <c r="ER339" s="106"/>
      <c r="ES339" s="106"/>
      <c r="ET339" s="106"/>
      <c r="EU339" s="106"/>
      <c r="EV339" s="106"/>
      <c r="EW339" s="106"/>
      <c r="EX339" s="106"/>
      <c r="EY339" s="106"/>
      <c r="EZ339" s="106"/>
      <c r="FA339" s="106"/>
      <c r="FB339" s="106"/>
      <c r="FC339" s="106"/>
      <c r="FD339" s="106"/>
      <c r="FE339" s="106"/>
      <c r="FF339" s="106"/>
      <c r="FG339" s="106"/>
      <c r="FH339" s="106"/>
      <c r="FI339" s="106"/>
      <c r="FJ339" s="106"/>
      <c r="FK339" s="106"/>
      <c r="FL339" s="106"/>
      <c r="FM339" s="106"/>
      <c r="FN339" s="106"/>
      <c r="FO339" s="106"/>
      <c r="FP339" s="106"/>
      <c r="FQ339" s="106"/>
      <c r="FR339" s="106"/>
      <c r="FS339" s="106"/>
      <c r="FT339" s="106"/>
      <c r="FU339" s="106"/>
      <c r="FV339" s="106"/>
      <c r="FW339" s="106"/>
      <c r="FX339" s="106"/>
      <c r="FY339" s="106"/>
      <c r="FZ339" s="106"/>
      <c r="GA339" s="106"/>
    </row>
    <row r="340" spans="19:183" s="102" customFormat="1" ht="14" x14ac:dyDescent="0.15"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  <c r="AR340" s="114"/>
      <c r="AS340" s="114"/>
      <c r="AT340" s="114"/>
      <c r="AU340" s="114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06"/>
      <c r="CI340" s="106"/>
      <c r="CJ340" s="106"/>
      <c r="CK340" s="106"/>
      <c r="CL340" s="106"/>
      <c r="CM340" s="106"/>
      <c r="CN340" s="106"/>
      <c r="CO340" s="106"/>
      <c r="CP340" s="106"/>
      <c r="CQ340" s="106"/>
      <c r="CR340" s="106"/>
      <c r="CS340" s="106"/>
      <c r="CT340" s="106"/>
      <c r="CU340" s="106"/>
      <c r="CV340" s="106"/>
      <c r="CW340" s="106"/>
      <c r="CX340" s="106"/>
      <c r="CY340" s="106"/>
      <c r="CZ340" s="106"/>
      <c r="DA340" s="106"/>
      <c r="DB340" s="106"/>
      <c r="DC340" s="106"/>
      <c r="DD340" s="106"/>
      <c r="DE340" s="106"/>
      <c r="DF340" s="106"/>
      <c r="DG340" s="106"/>
      <c r="DH340" s="106"/>
      <c r="DI340" s="106"/>
      <c r="DJ340" s="106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6"/>
      <c r="DV340" s="106"/>
      <c r="DW340" s="106"/>
      <c r="DX340" s="106"/>
      <c r="DY340" s="106"/>
      <c r="DZ340" s="106"/>
      <c r="EA340" s="106"/>
      <c r="EB340" s="106"/>
      <c r="EC340" s="106"/>
      <c r="ED340" s="106"/>
      <c r="EE340" s="106"/>
      <c r="EF340" s="106"/>
      <c r="EG340" s="106"/>
      <c r="EH340" s="106"/>
      <c r="EI340" s="106"/>
      <c r="EJ340" s="106"/>
      <c r="EK340" s="106"/>
      <c r="EL340" s="106"/>
      <c r="EM340" s="106"/>
      <c r="EN340" s="106"/>
      <c r="EO340" s="106"/>
      <c r="EP340" s="106"/>
      <c r="EQ340" s="106"/>
      <c r="ER340" s="106"/>
      <c r="ES340" s="106"/>
      <c r="ET340" s="106"/>
      <c r="EU340" s="106"/>
      <c r="EV340" s="106"/>
      <c r="EW340" s="106"/>
      <c r="EX340" s="106"/>
      <c r="EY340" s="106"/>
      <c r="EZ340" s="106"/>
      <c r="FA340" s="106"/>
      <c r="FB340" s="106"/>
      <c r="FC340" s="106"/>
      <c r="FD340" s="106"/>
      <c r="FE340" s="106"/>
      <c r="FF340" s="106"/>
      <c r="FG340" s="106"/>
      <c r="FH340" s="106"/>
      <c r="FI340" s="106"/>
      <c r="FJ340" s="106"/>
      <c r="FK340" s="106"/>
      <c r="FL340" s="106"/>
      <c r="FM340" s="106"/>
      <c r="FN340" s="106"/>
      <c r="FO340" s="106"/>
      <c r="FP340" s="106"/>
      <c r="FQ340" s="106"/>
      <c r="FR340" s="106"/>
      <c r="FS340" s="106"/>
      <c r="FT340" s="106"/>
      <c r="FU340" s="106"/>
      <c r="FV340" s="106"/>
      <c r="FW340" s="106"/>
      <c r="FX340" s="106"/>
      <c r="FY340" s="106"/>
      <c r="FZ340" s="106"/>
      <c r="GA340" s="106"/>
    </row>
    <row r="341" spans="19:183" s="102" customFormat="1" ht="14" x14ac:dyDescent="0.15"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  <c r="AR341" s="114"/>
      <c r="AS341" s="114"/>
      <c r="AT341" s="114"/>
      <c r="AU341" s="114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  <c r="BY341" s="106"/>
      <c r="BZ341" s="106"/>
      <c r="CA341" s="106"/>
      <c r="CB341" s="106"/>
      <c r="CC341" s="106"/>
      <c r="CD341" s="106"/>
      <c r="CE341" s="106"/>
      <c r="CF341" s="106"/>
      <c r="CG341" s="106"/>
      <c r="CH341" s="106"/>
      <c r="CI341" s="106"/>
      <c r="CJ341" s="106"/>
      <c r="CK341" s="106"/>
      <c r="CL341" s="106"/>
      <c r="CM341" s="106"/>
      <c r="CN341" s="106"/>
      <c r="CO341" s="106"/>
      <c r="CP341" s="106"/>
      <c r="CQ341" s="106"/>
      <c r="CR341" s="106"/>
      <c r="CS341" s="106"/>
      <c r="CT341" s="106"/>
      <c r="CU341" s="106"/>
      <c r="CV341" s="106"/>
      <c r="CW341" s="106"/>
      <c r="CX341" s="106"/>
      <c r="CY341" s="106"/>
      <c r="CZ341" s="106"/>
      <c r="DA341" s="106"/>
      <c r="DB341" s="106"/>
      <c r="DC341" s="106"/>
      <c r="DD341" s="106"/>
      <c r="DE341" s="106"/>
      <c r="DF341" s="106"/>
      <c r="DG341" s="106"/>
      <c r="DH341" s="106"/>
      <c r="DI341" s="106"/>
      <c r="DJ341" s="106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6"/>
      <c r="DV341" s="106"/>
      <c r="DW341" s="106"/>
      <c r="DX341" s="106"/>
      <c r="DY341" s="106"/>
      <c r="DZ341" s="106"/>
      <c r="EA341" s="106"/>
      <c r="EB341" s="106"/>
      <c r="EC341" s="106"/>
      <c r="ED341" s="106"/>
      <c r="EE341" s="106"/>
      <c r="EF341" s="106"/>
      <c r="EG341" s="106"/>
      <c r="EH341" s="106"/>
      <c r="EI341" s="106"/>
      <c r="EJ341" s="106"/>
      <c r="EK341" s="106"/>
      <c r="EL341" s="106"/>
      <c r="EM341" s="106"/>
      <c r="EN341" s="106"/>
      <c r="EO341" s="106"/>
      <c r="EP341" s="106"/>
      <c r="EQ341" s="106"/>
      <c r="ER341" s="106"/>
      <c r="ES341" s="106"/>
      <c r="ET341" s="106"/>
      <c r="EU341" s="106"/>
      <c r="EV341" s="106"/>
      <c r="EW341" s="106"/>
      <c r="EX341" s="106"/>
      <c r="EY341" s="106"/>
      <c r="EZ341" s="106"/>
      <c r="FA341" s="106"/>
      <c r="FB341" s="106"/>
      <c r="FC341" s="106"/>
      <c r="FD341" s="106"/>
      <c r="FE341" s="106"/>
      <c r="FF341" s="106"/>
      <c r="FG341" s="106"/>
      <c r="FH341" s="106"/>
      <c r="FI341" s="106"/>
      <c r="FJ341" s="106"/>
      <c r="FK341" s="106"/>
      <c r="FL341" s="106"/>
      <c r="FM341" s="106"/>
      <c r="FN341" s="106"/>
      <c r="FO341" s="106"/>
      <c r="FP341" s="106"/>
      <c r="FQ341" s="106"/>
      <c r="FR341" s="106"/>
      <c r="FS341" s="106"/>
      <c r="FT341" s="106"/>
      <c r="FU341" s="106"/>
      <c r="FV341" s="106"/>
      <c r="FW341" s="106"/>
      <c r="FX341" s="106"/>
      <c r="FY341" s="106"/>
      <c r="FZ341" s="106"/>
      <c r="GA341" s="106"/>
    </row>
    <row r="342" spans="19:183" s="102" customFormat="1" ht="14" x14ac:dyDescent="0.15"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  <c r="AR342" s="114"/>
      <c r="AS342" s="114"/>
      <c r="AT342" s="114"/>
      <c r="AU342" s="114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6"/>
      <c r="CB342" s="106"/>
      <c r="CC342" s="106"/>
      <c r="CD342" s="106"/>
      <c r="CE342" s="106"/>
      <c r="CF342" s="106"/>
      <c r="CG342" s="106"/>
      <c r="CH342" s="106"/>
      <c r="CI342" s="106"/>
      <c r="CJ342" s="106"/>
      <c r="CK342" s="106"/>
      <c r="CL342" s="106"/>
      <c r="CM342" s="106"/>
      <c r="CN342" s="106"/>
      <c r="CO342" s="106"/>
      <c r="CP342" s="106"/>
      <c r="CQ342" s="106"/>
      <c r="CR342" s="106"/>
      <c r="CS342" s="106"/>
      <c r="CT342" s="106"/>
      <c r="CU342" s="106"/>
      <c r="CV342" s="106"/>
      <c r="CW342" s="106"/>
      <c r="CX342" s="106"/>
      <c r="CY342" s="106"/>
      <c r="CZ342" s="106"/>
      <c r="DA342" s="106"/>
      <c r="DB342" s="106"/>
      <c r="DC342" s="106"/>
      <c r="DD342" s="106"/>
      <c r="DE342" s="106"/>
      <c r="DF342" s="106"/>
      <c r="DG342" s="106"/>
      <c r="DH342" s="106"/>
      <c r="DI342" s="106"/>
      <c r="DJ342" s="106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6"/>
      <c r="DV342" s="106"/>
      <c r="DW342" s="106"/>
      <c r="DX342" s="106"/>
      <c r="DY342" s="106"/>
      <c r="DZ342" s="106"/>
      <c r="EA342" s="106"/>
      <c r="EB342" s="106"/>
      <c r="EC342" s="106"/>
      <c r="ED342" s="106"/>
      <c r="EE342" s="106"/>
      <c r="EF342" s="106"/>
      <c r="EG342" s="106"/>
      <c r="EH342" s="106"/>
      <c r="EI342" s="106"/>
      <c r="EJ342" s="106"/>
      <c r="EK342" s="106"/>
      <c r="EL342" s="106"/>
      <c r="EM342" s="106"/>
      <c r="EN342" s="106"/>
      <c r="EO342" s="106"/>
      <c r="EP342" s="106"/>
      <c r="EQ342" s="106"/>
      <c r="ER342" s="106"/>
      <c r="ES342" s="106"/>
      <c r="ET342" s="106"/>
      <c r="EU342" s="106"/>
      <c r="EV342" s="106"/>
      <c r="EW342" s="106"/>
      <c r="EX342" s="106"/>
      <c r="EY342" s="106"/>
      <c r="EZ342" s="106"/>
      <c r="FA342" s="106"/>
      <c r="FB342" s="106"/>
      <c r="FC342" s="106"/>
      <c r="FD342" s="106"/>
      <c r="FE342" s="106"/>
      <c r="FF342" s="106"/>
      <c r="FG342" s="106"/>
      <c r="FH342" s="106"/>
      <c r="FI342" s="106"/>
      <c r="FJ342" s="106"/>
      <c r="FK342" s="106"/>
      <c r="FL342" s="106"/>
      <c r="FM342" s="106"/>
      <c r="FN342" s="106"/>
      <c r="FO342" s="106"/>
      <c r="FP342" s="106"/>
      <c r="FQ342" s="106"/>
      <c r="FR342" s="106"/>
      <c r="FS342" s="106"/>
      <c r="FT342" s="106"/>
      <c r="FU342" s="106"/>
      <c r="FV342" s="106"/>
      <c r="FW342" s="106"/>
      <c r="FX342" s="106"/>
      <c r="FY342" s="106"/>
      <c r="FZ342" s="106"/>
      <c r="GA342" s="106"/>
    </row>
    <row r="343" spans="19:183" s="102" customFormat="1" ht="14" x14ac:dyDescent="0.15"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  <c r="AR343" s="114"/>
      <c r="AS343" s="114"/>
      <c r="AT343" s="114"/>
      <c r="AU343" s="114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  <c r="BY343" s="106"/>
      <c r="BZ343" s="106"/>
      <c r="CA343" s="106"/>
      <c r="CB343" s="106"/>
      <c r="CC343" s="106"/>
      <c r="CD343" s="106"/>
      <c r="CE343" s="106"/>
      <c r="CF343" s="106"/>
      <c r="CG343" s="106"/>
      <c r="CH343" s="106"/>
      <c r="CI343" s="106"/>
      <c r="CJ343" s="106"/>
      <c r="CK343" s="106"/>
      <c r="CL343" s="106"/>
      <c r="CM343" s="106"/>
      <c r="CN343" s="106"/>
      <c r="CO343" s="106"/>
      <c r="CP343" s="106"/>
      <c r="CQ343" s="106"/>
      <c r="CR343" s="106"/>
      <c r="CS343" s="106"/>
      <c r="CT343" s="106"/>
      <c r="CU343" s="106"/>
      <c r="CV343" s="106"/>
      <c r="CW343" s="106"/>
      <c r="CX343" s="106"/>
      <c r="CY343" s="106"/>
      <c r="CZ343" s="106"/>
      <c r="DA343" s="106"/>
      <c r="DB343" s="106"/>
      <c r="DC343" s="106"/>
      <c r="DD343" s="106"/>
      <c r="DE343" s="106"/>
      <c r="DF343" s="106"/>
      <c r="DG343" s="106"/>
      <c r="DH343" s="106"/>
      <c r="DI343" s="106"/>
      <c r="DJ343" s="106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6"/>
      <c r="DV343" s="106"/>
      <c r="DW343" s="106"/>
      <c r="DX343" s="106"/>
      <c r="DY343" s="106"/>
      <c r="DZ343" s="106"/>
      <c r="EA343" s="106"/>
      <c r="EB343" s="106"/>
      <c r="EC343" s="106"/>
      <c r="ED343" s="106"/>
      <c r="EE343" s="106"/>
      <c r="EF343" s="106"/>
      <c r="EG343" s="106"/>
      <c r="EH343" s="106"/>
      <c r="EI343" s="106"/>
      <c r="EJ343" s="106"/>
      <c r="EK343" s="106"/>
      <c r="EL343" s="106"/>
      <c r="EM343" s="106"/>
      <c r="EN343" s="106"/>
      <c r="EO343" s="106"/>
      <c r="EP343" s="106"/>
      <c r="EQ343" s="106"/>
      <c r="ER343" s="106"/>
      <c r="ES343" s="106"/>
      <c r="ET343" s="106"/>
      <c r="EU343" s="106"/>
      <c r="EV343" s="106"/>
      <c r="EW343" s="106"/>
      <c r="EX343" s="106"/>
      <c r="EY343" s="106"/>
      <c r="EZ343" s="106"/>
      <c r="FA343" s="106"/>
      <c r="FB343" s="106"/>
      <c r="FC343" s="106"/>
      <c r="FD343" s="106"/>
      <c r="FE343" s="106"/>
      <c r="FF343" s="106"/>
      <c r="FG343" s="106"/>
      <c r="FH343" s="106"/>
      <c r="FI343" s="106"/>
      <c r="FJ343" s="106"/>
      <c r="FK343" s="106"/>
      <c r="FL343" s="106"/>
      <c r="FM343" s="106"/>
      <c r="FN343" s="106"/>
      <c r="FO343" s="106"/>
      <c r="FP343" s="106"/>
      <c r="FQ343" s="106"/>
      <c r="FR343" s="106"/>
      <c r="FS343" s="106"/>
      <c r="FT343" s="106"/>
      <c r="FU343" s="106"/>
      <c r="FV343" s="106"/>
      <c r="FW343" s="106"/>
      <c r="FX343" s="106"/>
      <c r="FY343" s="106"/>
      <c r="FZ343" s="106"/>
      <c r="GA343" s="106"/>
    </row>
    <row r="344" spans="19:183" s="102" customFormat="1" ht="14" x14ac:dyDescent="0.15"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  <c r="AR344" s="114"/>
      <c r="AS344" s="114"/>
      <c r="AT344" s="114"/>
      <c r="AU344" s="114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  <c r="BY344" s="106"/>
      <c r="BZ344" s="106"/>
      <c r="CA344" s="106"/>
      <c r="CB344" s="106"/>
      <c r="CC344" s="106"/>
      <c r="CD344" s="106"/>
      <c r="CE344" s="106"/>
      <c r="CF344" s="106"/>
      <c r="CG344" s="106"/>
      <c r="CH344" s="106"/>
      <c r="CI344" s="106"/>
      <c r="CJ344" s="106"/>
      <c r="CK344" s="106"/>
      <c r="CL344" s="106"/>
      <c r="CM344" s="106"/>
      <c r="CN344" s="106"/>
      <c r="CO344" s="106"/>
      <c r="CP344" s="106"/>
      <c r="CQ344" s="106"/>
      <c r="CR344" s="106"/>
      <c r="CS344" s="106"/>
      <c r="CT344" s="106"/>
      <c r="CU344" s="106"/>
      <c r="CV344" s="106"/>
      <c r="CW344" s="106"/>
      <c r="CX344" s="106"/>
      <c r="CY344" s="106"/>
      <c r="CZ344" s="106"/>
      <c r="DA344" s="106"/>
      <c r="DB344" s="106"/>
      <c r="DC344" s="106"/>
      <c r="DD344" s="106"/>
      <c r="DE344" s="106"/>
      <c r="DF344" s="106"/>
      <c r="DG344" s="106"/>
      <c r="DH344" s="106"/>
      <c r="DI344" s="106"/>
      <c r="DJ344" s="106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6"/>
      <c r="DV344" s="106"/>
      <c r="DW344" s="106"/>
      <c r="DX344" s="106"/>
      <c r="DY344" s="106"/>
      <c r="DZ344" s="106"/>
      <c r="EA344" s="106"/>
      <c r="EB344" s="106"/>
      <c r="EC344" s="106"/>
      <c r="ED344" s="106"/>
      <c r="EE344" s="106"/>
      <c r="EF344" s="106"/>
      <c r="EG344" s="106"/>
      <c r="EH344" s="106"/>
      <c r="EI344" s="106"/>
      <c r="EJ344" s="106"/>
      <c r="EK344" s="106"/>
      <c r="EL344" s="106"/>
      <c r="EM344" s="106"/>
      <c r="EN344" s="106"/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106"/>
      <c r="EY344" s="106"/>
      <c r="EZ344" s="106"/>
      <c r="FA344" s="106"/>
      <c r="FB344" s="106"/>
      <c r="FC344" s="106"/>
      <c r="FD344" s="106"/>
      <c r="FE344" s="106"/>
      <c r="FF344" s="106"/>
      <c r="FG344" s="106"/>
      <c r="FH344" s="106"/>
      <c r="FI344" s="106"/>
      <c r="FJ344" s="106"/>
      <c r="FK344" s="106"/>
      <c r="FL344" s="106"/>
      <c r="FM344" s="106"/>
      <c r="FN344" s="106"/>
      <c r="FO344" s="106"/>
      <c r="FP344" s="106"/>
      <c r="FQ344" s="106"/>
      <c r="FR344" s="106"/>
      <c r="FS344" s="106"/>
      <c r="FT344" s="106"/>
      <c r="FU344" s="106"/>
      <c r="FV344" s="106"/>
      <c r="FW344" s="106"/>
      <c r="FX344" s="106"/>
      <c r="FY344" s="106"/>
      <c r="FZ344" s="106"/>
      <c r="GA344" s="106"/>
    </row>
    <row r="345" spans="19:183" s="102" customFormat="1" ht="14" x14ac:dyDescent="0.15"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  <c r="AR345" s="114"/>
      <c r="AS345" s="114"/>
      <c r="AT345" s="114"/>
      <c r="AU345" s="114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  <c r="BY345" s="106"/>
      <c r="BZ345" s="106"/>
      <c r="CA345" s="106"/>
      <c r="CB345" s="106"/>
      <c r="CC345" s="106"/>
      <c r="CD345" s="106"/>
      <c r="CE345" s="106"/>
      <c r="CF345" s="106"/>
      <c r="CG345" s="106"/>
      <c r="CH345" s="106"/>
      <c r="CI345" s="106"/>
      <c r="CJ345" s="106"/>
      <c r="CK345" s="106"/>
      <c r="CL345" s="106"/>
      <c r="CM345" s="106"/>
      <c r="CN345" s="106"/>
      <c r="CO345" s="106"/>
      <c r="CP345" s="106"/>
      <c r="CQ345" s="106"/>
      <c r="CR345" s="106"/>
      <c r="CS345" s="106"/>
      <c r="CT345" s="106"/>
      <c r="CU345" s="106"/>
      <c r="CV345" s="106"/>
      <c r="CW345" s="106"/>
      <c r="CX345" s="106"/>
      <c r="CY345" s="106"/>
      <c r="CZ345" s="106"/>
      <c r="DA345" s="106"/>
      <c r="DB345" s="106"/>
      <c r="DC345" s="106"/>
      <c r="DD345" s="106"/>
      <c r="DE345" s="106"/>
      <c r="DF345" s="106"/>
      <c r="DG345" s="106"/>
      <c r="DH345" s="106"/>
      <c r="DI345" s="106"/>
      <c r="DJ345" s="106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6"/>
      <c r="DV345" s="106"/>
      <c r="DW345" s="106"/>
      <c r="DX345" s="106"/>
      <c r="DY345" s="106"/>
      <c r="DZ345" s="106"/>
      <c r="EA345" s="106"/>
      <c r="EB345" s="106"/>
      <c r="EC345" s="106"/>
      <c r="ED345" s="106"/>
      <c r="EE345" s="106"/>
      <c r="EF345" s="106"/>
      <c r="EG345" s="106"/>
      <c r="EH345" s="106"/>
      <c r="EI345" s="106"/>
      <c r="EJ345" s="106"/>
      <c r="EK345" s="106"/>
      <c r="EL345" s="106"/>
      <c r="EM345" s="106"/>
      <c r="EN345" s="106"/>
      <c r="EO345" s="106"/>
      <c r="EP345" s="106"/>
      <c r="EQ345" s="106"/>
      <c r="ER345" s="106"/>
      <c r="ES345" s="106"/>
      <c r="ET345" s="106"/>
      <c r="EU345" s="106"/>
      <c r="EV345" s="106"/>
      <c r="EW345" s="106"/>
      <c r="EX345" s="106"/>
      <c r="EY345" s="106"/>
      <c r="EZ345" s="106"/>
      <c r="FA345" s="106"/>
      <c r="FB345" s="106"/>
      <c r="FC345" s="106"/>
      <c r="FD345" s="106"/>
      <c r="FE345" s="106"/>
      <c r="FF345" s="106"/>
      <c r="FG345" s="106"/>
      <c r="FH345" s="106"/>
      <c r="FI345" s="106"/>
      <c r="FJ345" s="106"/>
      <c r="FK345" s="106"/>
      <c r="FL345" s="106"/>
      <c r="FM345" s="106"/>
      <c r="FN345" s="106"/>
      <c r="FO345" s="106"/>
      <c r="FP345" s="106"/>
      <c r="FQ345" s="106"/>
      <c r="FR345" s="106"/>
      <c r="FS345" s="106"/>
      <c r="FT345" s="106"/>
      <c r="FU345" s="106"/>
      <c r="FV345" s="106"/>
      <c r="FW345" s="106"/>
      <c r="FX345" s="106"/>
      <c r="FY345" s="106"/>
      <c r="FZ345" s="106"/>
      <c r="GA345" s="106"/>
    </row>
    <row r="346" spans="19:183" s="102" customFormat="1" ht="14" x14ac:dyDescent="0.15"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  <c r="AR346" s="114"/>
      <c r="AS346" s="114"/>
      <c r="AT346" s="114"/>
      <c r="AU346" s="114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  <c r="BY346" s="106"/>
      <c r="BZ346" s="106"/>
      <c r="CA346" s="106"/>
      <c r="CB346" s="106"/>
      <c r="CC346" s="106"/>
      <c r="CD346" s="106"/>
      <c r="CE346" s="106"/>
      <c r="CF346" s="106"/>
      <c r="CG346" s="106"/>
      <c r="CH346" s="106"/>
      <c r="CI346" s="106"/>
      <c r="CJ346" s="106"/>
      <c r="CK346" s="106"/>
      <c r="CL346" s="106"/>
      <c r="CM346" s="106"/>
      <c r="CN346" s="106"/>
      <c r="CO346" s="106"/>
      <c r="CP346" s="106"/>
      <c r="CQ346" s="106"/>
      <c r="CR346" s="106"/>
      <c r="CS346" s="106"/>
      <c r="CT346" s="106"/>
      <c r="CU346" s="106"/>
      <c r="CV346" s="106"/>
      <c r="CW346" s="106"/>
      <c r="CX346" s="106"/>
      <c r="CY346" s="106"/>
      <c r="CZ346" s="106"/>
      <c r="DA346" s="106"/>
      <c r="DB346" s="106"/>
      <c r="DC346" s="106"/>
      <c r="DD346" s="106"/>
      <c r="DE346" s="106"/>
      <c r="DF346" s="106"/>
      <c r="DG346" s="106"/>
      <c r="DH346" s="106"/>
      <c r="DI346" s="106"/>
      <c r="DJ346" s="106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6"/>
      <c r="DV346" s="106"/>
      <c r="DW346" s="106"/>
      <c r="DX346" s="106"/>
      <c r="DY346" s="106"/>
      <c r="DZ346" s="106"/>
      <c r="EA346" s="106"/>
      <c r="EB346" s="106"/>
      <c r="EC346" s="106"/>
      <c r="ED346" s="106"/>
      <c r="EE346" s="106"/>
      <c r="EF346" s="106"/>
      <c r="EG346" s="106"/>
      <c r="EH346" s="106"/>
      <c r="EI346" s="106"/>
      <c r="EJ346" s="106"/>
      <c r="EK346" s="106"/>
      <c r="EL346" s="106"/>
      <c r="EM346" s="106"/>
      <c r="EN346" s="106"/>
      <c r="EO346" s="106"/>
      <c r="EP346" s="106"/>
      <c r="EQ346" s="106"/>
      <c r="ER346" s="106"/>
      <c r="ES346" s="106"/>
      <c r="ET346" s="106"/>
      <c r="EU346" s="106"/>
      <c r="EV346" s="106"/>
      <c r="EW346" s="106"/>
      <c r="EX346" s="106"/>
      <c r="EY346" s="106"/>
      <c r="EZ346" s="106"/>
      <c r="FA346" s="106"/>
      <c r="FB346" s="106"/>
      <c r="FC346" s="106"/>
      <c r="FD346" s="106"/>
      <c r="FE346" s="106"/>
      <c r="FF346" s="106"/>
      <c r="FG346" s="106"/>
      <c r="FH346" s="106"/>
      <c r="FI346" s="106"/>
      <c r="FJ346" s="106"/>
      <c r="FK346" s="106"/>
      <c r="FL346" s="106"/>
      <c r="FM346" s="106"/>
      <c r="FN346" s="106"/>
      <c r="FO346" s="106"/>
      <c r="FP346" s="106"/>
      <c r="FQ346" s="106"/>
      <c r="FR346" s="106"/>
      <c r="FS346" s="106"/>
      <c r="FT346" s="106"/>
      <c r="FU346" s="106"/>
      <c r="FV346" s="106"/>
      <c r="FW346" s="106"/>
      <c r="FX346" s="106"/>
      <c r="FY346" s="106"/>
      <c r="FZ346" s="106"/>
      <c r="GA346" s="106"/>
    </row>
    <row r="347" spans="19:183" s="102" customFormat="1" ht="14" x14ac:dyDescent="0.15"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  <c r="AR347" s="114"/>
      <c r="AS347" s="114"/>
      <c r="AT347" s="114"/>
      <c r="AU347" s="114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  <c r="BY347" s="106"/>
      <c r="BZ347" s="106"/>
      <c r="CA347" s="106"/>
      <c r="CB347" s="106"/>
      <c r="CC347" s="106"/>
      <c r="CD347" s="106"/>
      <c r="CE347" s="106"/>
      <c r="CF347" s="106"/>
      <c r="CG347" s="106"/>
      <c r="CH347" s="106"/>
      <c r="CI347" s="106"/>
      <c r="CJ347" s="106"/>
      <c r="CK347" s="106"/>
      <c r="CL347" s="106"/>
      <c r="CM347" s="106"/>
      <c r="CN347" s="106"/>
      <c r="CO347" s="106"/>
      <c r="CP347" s="106"/>
      <c r="CQ347" s="106"/>
      <c r="CR347" s="106"/>
      <c r="CS347" s="106"/>
      <c r="CT347" s="106"/>
      <c r="CU347" s="106"/>
      <c r="CV347" s="106"/>
      <c r="CW347" s="106"/>
      <c r="CX347" s="106"/>
      <c r="CY347" s="106"/>
      <c r="CZ347" s="106"/>
      <c r="DA347" s="106"/>
      <c r="DB347" s="106"/>
      <c r="DC347" s="106"/>
      <c r="DD347" s="106"/>
      <c r="DE347" s="106"/>
      <c r="DF347" s="106"/>
      <c r="DG347" s="106"/>
      <c r="DH347" s="106"/>
      <c r="DI347" s="106"/>
      <c r="DJ347" s="106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6"/>
      <c r="DV347" s="106"/>
      <c r="DW347" s="106"/>
      <c r="DX347" s="106"/>
      <c r="DY347" s="106"/>
      <c r="DZ347" s="106"/>
      <c r="EA347" s="106"/>
      <c r="EB347" s="106"/>
      <c r="EC347" s="106"/>
      <c r="ED347" s="106"/>
      <c r="EE347" s="106"/>
      <c r="EF347" s="106"/>
      <c r="EG347" s="106"/>
      <c r="EH347" s="106"/>
      <c r="EI347" s="106"/>
      <c r="EJ347" s="106"/>
      <c r="EK347" s="106"/>
      <c r="EL347" s="106"/>
      <c r="EM347" s="106"/>
      <c r="EN347" s="106"/>
      <c r="EO347" s="106"/>
      <c r="EP347" s="106"/>
      <c r="EQ347" s="106"/>
      <c r="ER347" s="106"/>
      <c r="ES347" s="106"/>
      <c r="ET347" s="106"/>
      <c r="EU347" s="106"/>
      <c r="EV347" s="106"/>
      <c r="EW347" s="106"/>
      <c r="EX347" s="106"/>
      <c r="EY347" s="106"/>
      <c r="EZ347" s="106"/>
      <c r="FA347" s="106"/>
      <c r="FB347" s="106"/>
      <c r="FC347" s="106"/>
      <c r="FD347" s="106"/>
      <c r="FE347" s="106"/>
      <c r="FF347" s="106"/>
      <c r="FG347" s="106"/>
      <c r="FH347" s="106"/>
      <c r="FI347" s="106"/>
      <c r="FJ347" s="106"/>
      <c r="FK347" s="106"/>
      <c r="FL347" s="106"/>
      <c r="FM347" s="106"/>
      <c r="FN347" s="106"/>
      <c r="FO347" s="106"/>
      <c r="FP347" s="106"/>
      <c r="FQ347" s="106"/>
      <c r="FR347" s="106"/>
      <c r="FS347" s="106"/>
      <c r="FT347" s="106"/>
      <c r="FU347" s="106"/>
      <c r="FV347" s="106"/>
      <c r="FW347" s="106"/>
      <c r="FX347" s="106"/>
      <c r="FY347" s="106"/>
      <c r="FZ347" s="106"/>
      <c r="GA347" s="106"/>
    </row>
    <row r="348" spans="19:183" s="102" customFormat="1" ht="14" x14ac:dyDescent="0.15"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  <c r="AR348" s="114"/>
      <c r="AS348" s="114"/>
      <c r="AT348" s="114"/>
      <c r="AU348" s="114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  <c r="BY348" s="106"/>
      <c r="BZ348" s="106"/>
      <c r="CA348" s="106"/>
      <c r="CB348" s="106"/>
      <c r="CC348" s="106"/>
      <c r="CD348" s="106"/>
      <c r="CE348" s="106"/>
      <c r="CF348" s="106"/>
      <c r="CG348" s="106"/>
      <c r="CH348" s="106"/>
      <c r="CI348" s="106"/>
      <c r="CJ348" s="106"/>
      <c r="CK348" s="106"/>
      <c r="CL348" s="106"/>
      <c r="CM348" s="106"/>
      <c r="CN348" s="106"/>
      <c r="CO348" s="106"/>
      <c r="CP348" s="106"/>
      <c r="CQ348" s="106"/>
      <c r="CR348" s="106"/>
      <c r="CS348" s="106"/>
      <c r="CT348" s="106"/>
      <c r="CU348" s="106"/>
      <c r="CV348" s="106"/>
      <c r="CW348" s="106"/>
      <c r="CX348" s="106"/>
      <c r="CY348" s="106"/>
      <c r="CZ348" s="106"/>
      <c r="DA348" s="106"/>
      <c r="DB348" s="106"/>
      <c r="DC348" s="106"/>
      <c r="DD348" s="106"/>
      <c r="DE348" s="106"/>
      <c r="DF348" s="106"/>
      <c r="DG348" s="106"/>
      <c r="DH348" s="106"/>
      <c r="DI348" s="106"/>
      <c r="DJ348" s="106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6"/>
      <c r="DV348" s="106"/>
      <c r="DW348" s="106"/>
      <c r="DX348" s="106"/>
      <c r="DY348" s="106"/>
      <c r="DZ348" s="106"/>
      <c r="EA348" s="106"/>
      <c r="EB348" s="106"/>
      <c r="EC348" s="106"/>
      <c r="ED348" s="106"/>
      <c r="EE348" s="106"/>
      <c r="EF348" s="106"/>
      <c r="EG348" s="106"/>
      <c r="EH348" s="106"/>
      <c r="EI348" s="106"/>
      <c r="EJ348" s="106"/>
      <c r="EK348" s="106"/>
      <c r="EL348" s="106"/>
      <c r="EM348" s="106"/>
      <c r="EN348" s="106"/>
      <c r="EO348" s="106"/>
      <c r="EP348" s="106"/>
      <c r="EQ348" s="106"/>
      <c r="ER348" s="106"/>
      <c r="ES348" s="106"/>
      <c r="ET348" s="106"/>
      <c r="EU348" s="106"/>
      <c r="EV348" s="106"/>
      <c r="EW348" s="106"/>
      <c r="EX348" s="106"/>
      <c r="EY348" s="106"/>
      <c r="EZ348" s="106"/>
      <c r="FA348" s="106"/>
      <c r="FB348" s="106"/>
      <c r="FC348" s="106"/>
      <c r="FD348" s="106"/>
      <c r="FE348" s="106"/>
      <c r="FF348" s="106"/>
      <c r="FG348" s="106"/>
      <c r="FH348" s="106"/>
      <c r="FI348" s="106"/>
      <c r="FJ348" s="106"/>
      <c r="FK348" s="106"/>
      <c r="FL348" s="106"/>
      <c r="FM348" s="106"/>
      <c r="FN348" s="106"/>
      <c r="FO348" s="106"/>
      <c r="FP348" s="106"/>
      <c r="FQ348" s="106"/>
      <c r="FR348" s="106"/>
      <c r="FS348" s="106"/>
      <c r="FT348" s="106"/>
      <c r="FU348" s="106"/>
      <c r="FV348" s="106"/>
      <c r="FW348" s="106"/>
      <c r="FX348" s="106"/>
      <c r="FY348" s="106"/>
      <c r="FZ348" s="106"/>
      <c r="GA348" s="106"/>
    </row>
    <row r="349" spans="19:183" s="102" customFormat="1" x14ac:dyDescent="0.15"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6"/>
      <c r="CB349" s="106"/>
      <c r="CC349" s="106"/>
      <c r="CD349" s="106"/>
      <c r="CE349" s="106"/>
      <c r="CF349" s="106"/>
      <c r="CG349" s="106"/>
      <c r="CH349" s="106"/>
      <c r="CI349" s="106"/>
      <c r="CJ349" s="106"/>
      <c r="CK349" s="106"/>
      <c r="CL349" s="106"/>
      <c r="CM349" s="106"/>
      <c r="CN349" s="106"/>
      <c r="CO349" s="106"/>
      <c r="CP349" s="106"/>
      <c r="CQ349" s="106"/>
      <c r="CR349" s="106"/>
      <c r="CS349" s="106"/>
      <c r="CT349" s="106"/>
      <c r="CU349" s="106"/>
      <c r="CV349" s="106"/>
      <c r="CW349" s="106"/>
      <c r="CX349" s="106"/>
      <c r="CY349" s="106"/>
      <c r="CZ349" s="106"/>
      <c r="DA349" s="106"/>
      <c r="DB349" s="106"/>
      <c r="DC349" s="106"/>
      <c r="DD349" s="106"/>
      <c r="DE349" s="106"/>
      <c r="DF349" s="106"/>
      <c r="DG349" s="106"/>
      <c r="DH349" s="106"/>
      <c r="DI349" s="106"/>
      <c r="DJ349" s="106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6"/>
      <c r="DV349" s="106"/>
      <c r="DW349" s="106"/>
      <c r="DX349" s="106"/>
      <c r="DY349" s="106"/>
      <c r="DZ349" s="106"/>
      <c r="EA349" s="106"/>
      <c r="EB349" s="106"/>
      <c r="EC349" s="106"/>
      <c r="ED349" s="106"/>
      <c r="EE349" s="106"/>
      <c r="EF349" s="106"/>
      <c r="EG349" s="106"/>
      <c r="EH349" s="106"/>
      <c r="EI349" s="106"/>
      <c r="EJ349" s="106"/>
      <c r="EK349" s="106"/>
      <c r="EL349" s="106"/>
      <c r="EM349" s="106"/>
      <c r="EN349" s="106"/>
      <c r="EO349" s="106"/>
      <c r="EP349" s="106"/>
      <c r="EQ349" s="106"/>
      <c r="ER349" s="106"/>
      <c r="ES349" s="106"/>
      <c r="ET349" s="106"/>
      <c r="EU349" s="106"/>
      <c r="EV349" s="106"/>
      <c r="EW349" s="106"/>
      <c r="EX349" s="106"/>
      <c r="EY349" s="106"/>
      <c r="EZ349" s="106"/>
      <c r="FA349" s="106"/>
      <c r="FB349" s="106"/>
      <c r="FC349" s="106"/>
      <c r="FD349" s="106"/>
      <c r="FE349" s="106"/>
      <c r="FF349" s="106"/>
      <c r="FG349" s="106"/>
      <c r="FH349" s="106"/>
      <c r="FI349" s="106"/>
      <c r="FJ349" s="106"/>
      <c r="FK349" s="106"/>
      <c r="FL349" s="106"/>
      <c r="FM349" s="106"/>
      <c r="FN349" s="106"/>
      <c r="FO349" s="106"/>
      <c r="FP349" s="106"/>
      <c r="FQ349" s="106"/>
      <c r="FR349" s="106"/>
      <c r="FS349" s="106"/>
      <c r="FT349" s="106"/>
      <c r="FU349" s="106"/>
      <c r="FV349" s="106"/>
      <c r="FW349" s="106"/>
      <c r="FX349" s="106"/>
      <c r="FY349" s="106"/>
      <c r="FZ349" s="106"/>
      <c r="GA349" s="106"/>
    </row>
    <row r="350" spans="19:183" s="102" customFormat="1" x14ac:dyDescent="0.15"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  <c r="BY350" s="106"/>
      <c r="BZ350" s="106"/>
      <c r="CA350" s="106"/>
      <c r="CB350" s="106"/>
      <c r="CC350" s="106"/>
      <c r="CD350" s="106"/>
      <c r="CE350" s="106"/>
      <c r="CF350" s="106"/>
      <c r="CG350" s="106"/>
      <c r="CH350" s="106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06"/>
      <c r="DA350" s="106"/>
      <c r="DB350" s="106"/>
      <c r="DC350" s="106"/>
      <c r="DD350" s="106"/>
      <c r="DE350" s="106"/>
      <c r="DF350" s="106"/>
      <c r="DG350" s="106"/>
      <c r="DH350" s="106"/>
      <c r="DI350" s="106"/>
      <c r="DJ350" s="106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6"/>
      <c r="DV350" s="106"/>
      <c r="DW350" s="106"/>
      <c r="DX350" s="106"/>
      <c r="DY350" s="106"/>
      <c r="DZ350" s="106"/>
      <c r="EA350" s="106"/>
      <c r="EB350" s="106"/>
      <c r="EC350" s="106"/>
      <c r="ED350" s="106"/>
      <c r="EE350" s="106"/>
      <c r="EF350" s="106"/>
      <c r="EG350" s="106"/>
      <c r="EH350" s="106"/>
      <c r="EI350" s="106"/>
      <c r="EJ350" s="106"/>
      <c r="EK350" s="106"/>
      <c r="EL350" s="106"/>
      <c r="EM350" s="106"/>
      <c r="EN350" s="106"/>
      <c r="EO350" s="106"/>
      <c r="EP350" s="106"/>
      <c r="EQ350" s="106"/>
      <c r="ER350" s="106"/>
      <c r="ES350" s="106"/>
      <c r="ET350" s="106"/>
      <c r="EU350" s="106"/>
      <c r="EV350" s="106"/>
      <c r="EW350" s="106"/>
      <c r="EX350" s="106"/>
      <c r="EY350" s="106"/>
      <c r="EZ350" s="106"/>
      <c r="FA350" s="106"/>
      <c r="FB350" s="106"/>
      <c r="FC350" s="106"/>
      <c r="FD350" s="106"/>
      <c r="FE350" s="106"/>
      <c r="FF350" s="106"/>
      <c r="FG350" s="106"/>
      <c r="FH350" s="106"/>
      <c r="FI350" s="106"/>
      <c r="FJ350" s="106"/>
      <c r="FK350" s="106"/>
      <c r="FL350" s="106"/>
      <c r="FM350" s="106"/>
      <c r="FN350" s="106"/>
      <c r="FO350" s="106"/>
      <c r="FP350" s="106"/>
      <c r="FQ350" s="106"/>
      <c r="FR350" s="106"/>
      <c r="FS350" s="106"/>
      <c r="FT350" s="106"/>
      <c r="FU350" s="106"/>
      <c r="FV350" s="106"/>
      <c r="FW350" s="106"/>
      <c r="FX350" s="106"/>
      <c r="FY350" s="106"/>
      <c r="FZ350" s="106"/>
      <c r="GA350" s="106"/>
    </row>
    <row r="351" spans="19:183" s="102" customFormat="1" x14ac:dyDescent="0.15"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  <c r="BY351" s="106"/>
      <c r="BZ351" s="106"/>
      <c r="CA351" s="106"/>
      <c r="CB351" s="106"/>
      <c r="CC351" s="106"/>
      <c r="CD351" s="106"/>
      <c r="CE351" s="106"/>
      <c r="CF351" s="106"/>
      <c r="CG351" s="106"/>
      <c r="CH351" s="106"/>
      <c r="CI351" s="106"/>
      <c r="CJ351" s="106"/>
      <c r="CK351" s="106"/>
      <c r="CL351" s="106"/>
      <c r="CM351" s="106"/>
      <c r="CN351" s="106"/>
      <c r="CO351" s="106"/>
      <c r="CP351" s="106"/>
      <c r="CQ351" s="106"/>
      <c r="CR351" s="106"/>
      <c r="CS351" s="106"/>
      <c r="CT351" s="106"/>
      <c r="CU351" s="106"/>
      <c r="CV351" s="106"/>
      <c r="CW351" s="106"/>
      <c r="CX351" s="106"/>
      <c r="CY351" s="106"/>
      <c r="CZ351" s="106"/>
      <c r="DA351" s="106"/>
      <c r="DB351" s="106"/>
      <c r="DC351" s="106"/>
      <c r="DD351" s="106"/>
      <c r="DE351" s="106"/>
      <c r="DF351" s="106"/>
      <c r="DG351" s="106"/>
      <c r="DH351" s="106"/>
      <c r="DI351" s="106"/>
      <c r="DJ351" s="106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6"/>
      <c r="DV351" s="106"/>
      <c r="DW351" s="106"/>
      <c r="DX351" s="106"/>
      <c r="DY351" s="106"/>
      <c r="DZ351" s="106"/>
      <c r="EA351" s="106"/>
      <c r="EB351" s="106"/>
      <c r="EC351" s="106"/>
      <c r="ED351" s="106"/>
      <c r="EE351" s="106"/>
      <c r="EF351" s="106"/>
      <c r="EG351" s="106"/>
      <c r="EH351" s="106"/>
      <c r="EI351" s="106"/>
      <c r="EJ351" s="106"/>
      <c r="EK351" s="106"/>
      <c r="EL351" s="106"/>
      <c r="EM351" s="106"/>
      <c r="EN351" s="106"/>
      <c r="EO351" s="106"/>
      <c r="EP351" s="106"/>
      <c r="EQ351" s="106"/>
      <c r="ER351" s="106"/>
      <c r="ES351" s="106"/>
      <c r="ET351" s="106"/>
      <c r="EU351" s="106"/>
      <c r="EV351" s="106"/>
      <c r="EW351" s="106"/>
      <c r="EX351" s="106"/>
      <c r="EY351" s="106"/>
      <c r="EZ351" s="106"/>
      <c r="FA351" s="106"/>
      <c r="FB351" s="106"/>
      <c r="FC351" s="106"/>
      <c r="FD351" s="106"/>
      <c r="FE351" s="106"/>
      <c r="FF351" s="106"/>
      <c r="FG351" s="106"/>
      <c r="FH351" s="106"/>
      <c r="FI351" s="106"/>
      <c r="FJ351" s="106"/>
      <c r="FK351" s="106"/>
      <c r="FL351" s="106"/>
      <c r="FM351" s="106"/>
      <c r="FN351" s="106"/>
      <c r="FO351" s="106"/>
      <c r="FP351" s="106"/>
      <c r="FQ351" s="106"/>
      <c r="FR351" s="106"/>
      <c r="FS351" s="106"/>
      <c r="FT351" s="106"/>
      <c r="FU351" s="106"/>
      <c r="FV351" s="106"/>
      <c r="FW351" s="106"/>
      <c r="FX351" s="106"/>
      <c r="FY351" s="106"/>
      <c r="FZ351" s="106"/>
      <c r="GA351" s="106"/>
    </row>
    <row r="352" spans="19:183" s="102" customFormat="1" x14ac:dyDescent="0.15"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  <c r="BY352" s="106"/>
      <c r="BZ352" s="106"/>
      <c r="CA352" s="106"/>
      <c r="CB352" s="106"/>
      <c r="CC352" s="106"/>
      <c r="CD352" s="106"/>
      <c r="CE352" s="106"/>
      <c r="CF352" s="106"/>
      <c r="CG352" s="106"/>
      <c r="CH352" s="106"/>
      <c r="CI352" s="106"/>
      <c r="CJ352" s="106"/>
      <c r="CK352" s="106"/>
      <c r="CL352" s="106"/>
      <c r="CM352" s="106"/>
      <c r="CN352" s="106"/>
      <c r="CO352" s="106"/>
      <c r="CP352" s="106"/>
      <c r="CQ352" s="106"/>
      <c r="CR352" s="106"/>
      <c r="CS352" s="106"/>
      <c r="CT352" s="106"/>
      <c r="CU352" s="106"/>
      <c r="CV352" s="106"/>
      <c r="CW352" s="106"/>
      <c r="CX352" s="106"/>
      <c r="CY352" s="106"/>
      <c r="CZ352" s="106"/>
      <c r="DA352" s="106"/>
      <c r="DB352" s="106"/>
      <c r="DC352" s="106"/>
      <c r="DD352" s="106"/>
      <c r="DE352" s="106"/>
      <c r="DF352" s="106"/>
      <c r="DG352" s="106"/>
      <c r="DH352" s="106"/>
      <c r="DI352" s="106"/>
      <c r="DJ352" s="106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6"/>
      <c r="DV352" s="106"/>
      <c r="DW352" s="106"/>
      <c r="DX352" s="106"/>
      <c r="DY352" s="106"/>
      <c r="DZ352" s="106"/>
      <c r="EA352" s="106"/>
      <c r="EB352" s="106"/>
      <c r="EC352" s="106"/>
      <c r="ED352" s="106"/>
      <c r="EE352" s="106"/>
      <c r="EF352" s="106"/>
      <c r="EG352" s="106"/>
      <c r="EH352" s="106"/>
      <c r="EI352" s="106"/>
      <c r="EJ352" s="106"/>
      <c r="EK352" s="106"/>
      <c r="EL352" s="106"/>
      <c r="EM352" s="106"/>
      <c r="EN352" s="106"/>
      <c r="EO352" s="106"/>
      <c r="EP352" s="106"/>
      <c r="EQ352" s="106"/>
      <c r="ER352" s="106"/>
      <c r="ES352" s="106"/>
      <c r="ET352" s="106"/>
      <c r="EU352" s="106"/>
      <c r="EV352" s="106"/>
      <c r="EW352" s="106"/>
      <c r="EX352" s="106"/>
      <c r="EY352" s="106"/>
      <c r="EZ352" s="106"/>
      <c r="FA352" s="106"/>
      <c r="FB352" s="106"/>
      <c r="FC352" s="106"/>
      <c r="FD352" s="106"/>
      <c r="FE352" s="106"/>
      <c r="FF352" s="106"/>
      <c r="FG352" s="106"/>
      <c r="FH352" s="106"/>
      <c r="FI352" s="106"/>
      <c r="FJ352" s="106"/>
      <c r="FK352" s="106"/>
      <c r="FL352" s="106"/>
      <c r="FM352" s="106"/>
      <c r="FN352" s="106"/>
      <c r="FO352" s="106"/>
      <c r="FP352" s="106"/>
      <c r="FQ352" s="106"/>
      <c r="FR352" s="106"/>
      <c r="FS352" s="106"/>
      <c r="FT352" s="106"/>
      <c r="FU352" s="106"/>
      <c r="FV352" s="106"/>
      <c r="FW352" s="106"/>
      <c r="FX352" s="106"/>
      <c r="FY352" s="106"/>
      <c r="FZ352" s="106"/>
      <c r="GA352" s="106"/>
    </row>
    <row r="353" spans="19:183" s="102" customFormat="1" x14ac:dyDescent="0.15"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  <c r="BY353" s="106"/>
      <c r="BZ353" s="106"/>
      <c r="CA353" s="106"/>
      <c r="CB353" s="106"/>
      <c r="CC353" s="106"/>
      <c r="CD353" s="106"/>
      <c r="CE353" s="106"/>
      <c r="CF353" s="106"/>
      <c r="CG353" s="106"/>
      <c r="CH353" s="106"/>
      <c r="CI353" s="106"/>
      <c r="CJ353" s="106"/>
      <c r="CK353" s="106"/>
      <c r="CL353" s="106"/>
      <c r="CM353" s="106"/>
      <c r="CN353" s="106"/>
      <c r="CO353" s="106"/>
      <c r="CP353" s="106"/>
      <c r="CQ353" s="106"/>
      <c r="CR353" s="106"/>
      <c r="CS353" s="106"/>
      <c r="CT353" s="106"/>
      <c r="CU353" s="106"/>
      <c r="CV353" s="106"/>
      <c r="CW353" s="106"/>
      <c r="CX353" s="106"/>
      <c r="CY353" s="106"/>
      <c r="CZ353" s="106"/>
      <c r="DA353" s="106"/>
      <c r="DB353" s="106"/>
      <c r="DC353" s="106"/>
      <c r="DD353" s="106"/>
      <c r="DE353" s="106"/>
      <c r="DF353" s="106"/>
      <c r="DG353" s="106"/>
      <c r="DH353" s="106"/>
      <c r="DI353" s="106"/>
      <c r="DJ353" s="106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6"/>
      <c r="DV353" s="106"/>
      <c r="DW353" s="106"/>
      <c r="DX353" s="106"/>
      <c r="DY353" s="106"/>
      <c r="DZ353" s="106"/>
      <c r="EA353" s="106"/>
      <c r="EB353" s="106"/>
      <c r="EC353" s="106"/>
      <c r="ED353" s="106"/>
      <c r="EE353" s="106"/>
      <c r="EF353" s="106"/>
      <c r="EG353" s="106"/>
      <c r="EH353" s="106"/>
      <c r="EI353" s="106"/>
      <c r="EJ353" s="106"/>
      <c r="EK353" s="106"/>
      <c r="EL353" s="106"/>
      <c r="EM353" s="106"/>
      <c r="EN353" s="106"/>
      <c r="EO353" s="106"/>
      <c r="EP353" s="106"/>
      <c r="EQ353" s="106"/>
      <c r="ER353" s="106"/>
      <c r="ES353" s="106"/>
      <c r="ET353" s="106"/>
      <c r="EU353" s="106"/>
      <c r="EV353" s="106"/>
      <c r="EW353" s="106"/>
      <c r="EX353" s="106"/>
      <c r="EY353" s="106"/>
      <c r="EZ353" s="106"/>
      <c r="FA353" s="106"/>
      <c r="FB353" s="106"/>
      <c r="FC353" s="106"/>
      <c r="FD353" s="106"/>
      <c r="FE353" s="106"/>
      <c r="FF353" s="106"/>
      <c r="FG353" s="106"/>
      <c r="FH353" s="106"/>
      <c r="FI353" s="106"/>
      <c r="FJ353" s="106"/>
      <c r="FK353" s="106"/>
      <c r="FL353" s="106"/>
      <c r="FM353" s="106"/>
      <c r="FN353" s="106"/>
      <c r="FO353" s="106"/>
      <c r="FP353" s="106"/>
      <c r="FQ353" s="106"/>
      <c r="FR353" s="106"/>
      <c r="FS353" s="106"/>
      <c r="FT353" s="106"/>
      <c r="FU353" s="106"/>
      <c r="FV353" s="106"/>
      <c r="FW353" s="106"/>
      <c r="FX353" s="106"/>
      <c r="FY353" s="106"/>
      <c r="FZ353" s="106"/>
      <c r="GA353" s="106"/>
    </row>
    <row r="354" spans="19:183" s="102" customFormat="1" x14ac:dyDescent="0.15"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  <c r="BY354" s="106"/>
      <c r="BZ354" s="106"/>
      <c r="CA354" s="106"/>
      <c r="CB354" s="106"/>
      <c r="CC354" s="106"/>
      <c r="CD354" s="106"/>
      <c r="CE354" s="106"/>
      <c r="CF354" s="106"/>
      <c r="CG354" s="106"/>
      <c r="CH354" s="106"/>
      <c r="CI354" s="106"/>
      <c r="CJ354" s="106"/>
      <c r="CK354" s="106"/>
      <c r="CL354" s="106"/>
      <c r="CM354" s="106"/>
      <c r="CN354" s="106"/>
      <c r="CO354" s="106"/>
      <c r="CP354" s="106"/>
      <c r="CQ354" s="106"/>
      <c r="CR354" s="106"/>
      <c r="CS354" s="106"/>
      <c r="CT354" s="106"/>
      <c r="CU354" s="106"/>
      <c r="CV354" s="106"/>
      <c r="CW354" s="106"/>
      <c r="CX354" s="106"/>
      <c r="CY354" s="106"/>
      <c r="CZ354" s="106"/>
      <c r="DA354" s="106"/>
      <c r="DB354" s="106"/>
      <c r="DC354" s="106"/>
      <c r="DD354" s="106"/>
      <c r="DE354" s="106"/>
      <c r="DF354" s="106"/>
      <c r="DG354" s="106"/>
      <c r="DH354" s="106"/>
      <c r="DI354" s="106"/>
      <c r="DJ354" s="106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6"/>
      <c r="DV354" s="106"/>
      <c r="DW354" s="106"/>
      <c r="DX354" s="106"/>
      <c r="DY354" s="106"/>
      <c r="DZ354" s="106"/>
      <c r="EA354" s="106"/>
      <c r="EB354" s="106"/>
      <c r="EC354" s="106"/>
      <c r="ED354" s="106"/>
      <c r="EE354" s="106"/>
      <c r="EF354" s="106"/>
      <c r="EG354" s="106"/>
      <c r="EH354" s="106"/>
      <c r="EI354" s="106"/>
      <c r="EJ354" s="106"/>
      <c r="EK354" s="106"/>
      <c r="EL354" s="106"/>
      <c r="EM354" s="106"/>
      <c r="EN354" s="106"/>
      <c r="EO354" s="106"/>
      <c r="EP354" s="106"/>
      <c r="EQ354" s="106"/>
      <c r="ER354" s="106"/>
      <c r="ES354" s="106"/>
      <c r="ET354" s="106"/>
      <c r="EU354" s="106"/>
      <c r="EV354" s="106"/>
      <c r="EW354" s="106"/>
      <c r="EX354" s="106"/>
      <c r="EY354" s="106"/>
      <c r="EZ354" s="106"/>
      <c r="FA354" s="106"/>
      <c r="FB354" s="106"/>
      <c r="FC354" s="106"/>
      <c r="FD354" s="106"/>
      <c r="FE354" s="106"/>
      <c r="FF354" s="106"/>
      <c r="FG354" s="106"/>
      <c r="FH354" s="106"/>
      <c r="FI354" s="106"/>
      <c r="FJ354" s="106"/>
      <c r="FK354" s="106"/>
      <c r="FL354" s="106"/>
      <c r="FM354" s="106"/>
      <c r="FN354" s="106"/>
      <c r="FO354" s="106"/>
      <c r="FP354" s="106"/>
      <c r="FQ354" s="106"/>
      <c r="FR354" s="106"/>
      <c r="FS354" s="106"/>
      <c r="FT354" s="106"/>
      <c r="FU354" s="106"/>
      <c r="FV354" s="106"/>
      <c r="FW354" s="106"/>
      <c r="FX354" s="106"/>
      <c r="FY354" s="106"/>
      <c r="FZ354" s="106"/>
      <c r="GA354" s="106"/>
    </row>
    <row r="355" spans="19:183" s="102" customFormat="1" x14ac:dyDescent="0.15"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  <c r="BY355" s="106"/>
      <c r="BZ355" s="106"/>
      <c r="CA355" s="106"/>
      <c r="CB355" s="106"/>
      <c r="CC355" s="106"/>
      <c r="CD355" s="106"/>
      <c r="CE355" s="106"/>
      <c r="CF355" s="106"/>
      <c r="CG355" s="106"/>
      <c r="CH355" s="106"/>
      <c r="CI355" s="106"/>
      <c r="CJ355" s="106"/>
      <c r="CK355" s="106"/>
      <c r="CL355" s="106"/>
      <c r="CM355" s="106"/>
      <c r="CN355" s="106"/>
      <c r="CO355" s="106"/>
      <c r="CP355" s="106"/>
      <c r="CQ355" s="106"/>
      <c r="CR355" s="106"/>
      <c r="CS355" s="106"/>
      <c r="CT355" s="106"/>
      <c r="CU355" s="106"/>
      <c r="CV355" s="106"/>
      <c r="CW355" s="106"/>
      <c r="CX355" s="106"/>
      <c r="CY355" s="106"/>
      <c r="CZ355" s="106"/>
      <c r="DA355" s="106"/>
      <c r="DB355" s="106"/>
      <c r="DC355" s="106"/>
      <c r="DD355" s="106"/>
      <c r="DE355" s="106"/>
      <c r="DF355" s="106"/>
      <c r="DG355" s="106"/>
      <c r="DH355" s="106"/>
      <c r="DI355" s="106"/>
      <c r="DJ355" s="106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6"/>
      <c r="DV355" s="106"/>
      <c r="DW355" s="106"/>
      <c r="DX355" s="106"/>
      <c r="DY355" s="106"/>
      <c r="DZ355" s="106"/>
      <c r="EA355" s="106"/>
      <c r="EB355" s="106"/>
      <c r="EC355" s="106"/>
      <c r="ED355" s="106"/>
      <c r="EE355" s="106"/>
      <c r="EF355" s="106"/>
      <c r="EG355" s="106"/>
      <c r="EH355" s="106"/>
      <c r="EI355" s="106"/>
      <c r="EJ355" s="106"/>
      <c r="EK355" s="106"/>
      <c r="EL355" s="106"/>
      <c r="EM355" s="106"/>
      <c r="EN355" s="106"/>
      <c r="EO355" s="106"/>
      <c r="EP355" s="106"/>
      <c r="EQ355" s="106"/>
      <c r="ER355" s="106"/>
      <c r="ES355" s="106"/>
      <c r="ET355" s="106"/>
      <c r="EU355" s="106"/>
      <c r="EV355" s="106"/>
      <c r="EW355" s="106"/>
      <c r="EX355" s="106"/>
      <c r="EY355" s="106"/>
      <c r="EZ355" s="106"/>
      <c r="FA355" s="106"/>
      <c r="FB355" s="106"/>
      <c r="FC355" s="106"/>
      <c r="FD355" s="106"/>
      <c r="FE355" s="106"/>
      <c r="FF355" s="106"/>
      <c r="FG355" s="106"/>
      <c r="FH355" s="106"/>
      <c r="FI355" s="106"/>
      <c r="FJ355" s="106"/>
      <c r="FK355" s="106"/>
      <c r="FL355" s="106"/>
      <c r="FM355" s="106"/>
      <c r="FN355" s="106"/>
      <c r="FO355" s="106"/>
      <c r="FP355" s="106"/>
      <c r="FQ355" s="106"/>
      <c r="FR355" s="106"/>
      <c r="FS355" s="106"/>
      <c r="FT355" s="106"/>
      <c r="FU355" s="106"/>
      <c r="FV355" s="106"/>
      <c r="FW355" s="106"/>
      <c r="FX355" s="106"/>
      <c r="FY355" s="106"/>
      <c r="FZ355" s="106"/>
      <c r="GA355" s="106"/>
    </row>
    <row r="356" spans="19:183" s="102" customFormat="1" x14ac:dyDescent="0.15"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  <c r="BY356" s="106"/>
      <c r="BZ356" s="106"/>
      <c r="CA356" s="106"/>
      <c r="CB356" s="106"/>
      <c r="CC356" s="106"/>
      <c r="CD356" s="106"/>
      <c r="CE356" s="106"/>
      <c r="CF356" s="106"/>
      <c r="CG356" s="106"/>
      <c r="CH356" s="106"/>
      <c r="CI356" s="106"/>
      <c r="CJ356" s="106"/>
      <c r="CK356" s="106"/>
      <c r="CL356" s="106"/>
      <c r="CM356" s="106"/>
      <c r="CN356" s="106"/>
      <c r="CO356" s="106"/>
      <c r="CP356" s="106"/>
      <c r="CQ356" s="106"/>
      <c r="CR356" s="106"/>
      <c r="CS356" s="106"/>
      <c r="CT356" s="106"/>
      <c r="CU356" s="106"/>
      <c r="CV356" s="106"/>
      <c r="CW356" s="106"/>
      <c r="CX356" s="106"/>
      <c r="CY356" s="106"/>
      <c r="CZ356" s="106"/>
      <c r="DA356" s="106"/>
      <c r="DB356" s="106"/>
      <c r="DC356" s="106"/>
      <c r="DD356" s="106"/>
      <c r="DE356" s="106"/>
      <c r="DF356" s="106"/>
      <c r="DG356" s="106"/>
      <c r="DH356" s="106"/>
      <c r="DI356" s="106"/>
      <c r="DJ356" s="106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6"/>
      <c r="DV356" s="106"/>
      <c r="DW356" s="106"/>
      <c r="DX356" s="106"/>
      <c r="DY356" s="106"/>
      <c r="DZ356" s="106"/>
      <c r="EA356" s="106"/>
      <c r="EB356" s="106"/>
      <c r="EC356" s="106"/>
      <c r="ED356" s="106"/>
      <c r="EE356" s="106"/>
      <c r="EF356" s="106"/>
      <c r="EG356" s="106"/>
      <c r="EH356" s="106"/>
      <c r="EI356" s="106"/>
      <c r="EJ356" s="106"/>
      <c r="EK356" s="106"/>
      <c r="EL356" s="106"/>
      <c r="EM356" s="106"/>
      <c r="EN356" s="106"/>
      <c r="EO356" s="106"/>
      <c r="EP356" s="106"/>
      <c r="EQ356" s="106"/>
      <c r="ER356" s="106"/>
      <c r="ES356" s="106"/>
      <c r="ET356" s="106"/>
      <c r="EU356" s="106"/>
      <c r="EV356" s="106"/>
      <c r="EW356" s="106"/>
      <c r="EX356" s="106"/>
      <c r="EY356" s="106"/>
      <c r="EZ356" s="106"/>
      <c r="FA356" s="106"/>
      <c r="FB356" s="106"/>
      <c r="FC356" s="106"/>
      <c r="FD356" s="106"/>
      <c r="FE356" s="106"/>
      <c r="FF356" s="106"/>
      <c r="FG356" s="106"/>
      <c r="FH356" s="106"/>
      <c r="FI356" s="106"/>
      <c r="FJ356" s="106"/>
      <c r="FK356" s="106"/>
      <c r="FL356" s="106"/>
      <c r="FM356" s="106"/>
      <c r="FN356" s="106"/>
      <c r="FO356" s="106"/>
      <c r="FP356" s="106"/>
      <c r="FQ356" s="106"/>
      <c r="FR356" s="106"/>
      <c r="FS356" s="106"/>
      <c r="FT356" s="106"/>
      <c r="FU356" s="106"/>
      <c r="FV356" s="106"/>
      <c r="FW356" s="106"/>
      <c r="FX356" s="106"/>
      <c r="FY356" s="106"/>
      <c r="FZ356" s="106"/>
      <c r="GA356" s="106"/>
    </row>
    <row r="357" spans="19:183" s="102" customFormat="1" x14ac:dyDescent="0.15"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CL357" s="106"/>
      <c r="CM357" s="106"/>
      <c r="CN357" s="106"/>
      <c r="CO357" s="106"/>
      <c r="CP357" s="106"/>
      <c r="CQ357" s="106"/>
      <c r="CR357" s="106"/>
      <c r="CS357" s="106"/>
      <c r="CT357" s="106"/>
      <c r="CU357" s="106"/>
      <c r="CV357" s="106"/>
      <c r="CW357" s="106"/>
      <c r="CX357" s="106"/>
      <c r="CY357" s="106"/>
      <c r="CZ357" s="106"/>
      <c r="DA357" s="106"/>
      <c r="DB357" s="106"/>
      <c r="DC357" s="106"/>
      <c r="DD357" s="106"/>
      <c r="DE357" s="106"/>
      <c r="DF357" s="106"/>
      <c r="DG357" s="106"/>
      <c r="DH357" s="106"/>
      <c r="DI357" s="106"/>
      <c r="DJ357" s="106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6"/>
      <c r="DV357" s="106"/>
      <c r="DW357" s="106"/>
      <c r="DX357" s="106"/>
      <c r="DY357" s="106"/>
      <c r="DZ357" s="106"/>
      <c r="EA357" s="106"/>
      <c r="EB357" s="106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06"/>
      <c r="EZ357" s="106"/>
      <c r="FA357" s="106"/>
      <c r="FB357" s="106"/>
      <c r="FC357" s="106"/>
      <c r="FD357" s="106"/>
      <c r="FE357" s="106"/>
      <c r="FF357" s="106"/>
      <c r="FG357" s="106"/>
      <c r="FH357" s="106"/>
      <c r="FI357" s="106"/>
      <c r="FJ357" s="106"/>
      <c r="FK357" s="106"/>
      <c r="FL357" s="106"/>
      <c r="FM357" s="106"/>
      <c r="FN357" s="106"/>
      <c r="FO357" s="106"/>
      <c r="FP357" s="106"/>
      <c r="FQ357" s="106"/>
      <c r="FR357" s="106"/>
      <c r="FS357" s="106"/>
      <c r="FT357" s="106"/>
      <c r="FU357" s="106"/>
      <c r="FV357" s="106"/>
      <c r="FW357" s="106"/>
      <c r="FX357" s="106"/>
      <c r="FY357" s="106"/>
      <c r="FZ357" s="106"/>
      <c r="GA357" s="106"/>
    </row>
    <row r="358" spans="19:183" s="102" customFormat="1" x14ac:dyDescent="0.15"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CL358" s="106"/>
      <c r="CM358" s="106"/>
      <c r="CN358" s="106"/>
      <c r="CO358" s="106"/>
      <c r="CP358" s="106"/>
      <c r="CQ358" s="106"/>
      <c r="CR358" s="106"/>
      <c r="CS358" s="106"/>
      <c r="CT358" s="106"/>
      <c r="CU358" s="106"/>
      <c r="CV358" s="106"/>
      <c r="CW358" s="106"/>
      <c r="CX358" s="106"/>
      <c r="CY358" s="106"/>
      <c r="CZ358" s="106"/>
      <c r="DA358" s="106"/>
      <c r="DB358" s="106"/>
      <c r="DC358" s="106"/>
      <c r="DD358" s="106"/>
      <c r="DE358" s="106"/>
      <c r="DF358" s="106"/>
      <c r="DG358" s="106"/>
      <c r="DH358" s="106"/>
      <c r="DI358" s="106"/>
      <c r="DJ358" s="106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6"/>
      <c r="DV358" s="106"/>
      <c r="DW358" s="106"/>
      <c r="DX358" s="106"/>
      <c r="DY358" s="106"/>
      <c r="DZ358" s="106"/>
      <c r="EA358" s="106"/>
      <c r="EB358" s="106"/>
      <c r="EC358" s="106"/>
      <c r="ED358" s="106"/>
      <c r="EE358" s="106"/>
      <c r="EF358" s="106"/>
      <c r="EG358" s="106"/>
      <c r="EH358" s="106"/>
      <c r="EI358" s="106"/>
      <c r="EJ358" s="106"/>
      <c r="EK358" s="106"/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06"/>
      <c r="EZ358" s="106"/>
      <c r="FA358" s="106"/>
      <c r="FB358" s="106"/>
      <c r="FC358" s="106"/>
      <c r="FD358" s="106"/>
      <c r="FE358" s="106"/>
      <c r="FF358" s="106"/>
      <c r="FG358" s="106"/>
      <c r="FH358" s="106"/>
      <c r="FI358" s="106"/>
      <c r="FJ358" s="106"/>
      <c r="FK358" s="106"/>
      <c r="FL358" s="106"/>
      <c r="FM358" s="106"/>
      <c r="FN358" s="106"/>
      <c r="FO358" s="106"/>
      <c r="FP358" s="106"/>
      <c r="FQ358" s="106"/>
      <c r="FR358" s="106"/>
      <c r="FS358" s="106"/>
      <c r="FT358" s="106"/>
      <c r="FU358" s="106"/>
      <c r="FV358" s="106"/>
      <c r="FW358" s="106"/>
      <c r="FX358" s="106"/>
      <c r="FY358" s="106"/>
      <c r="FZ358" s="106"/>
      <c r="GA358" s="106"/>
    </row>
    <row r="359" spans="19:183" s="102" customFormat="1" x14ac:dyDescent="0.15"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  <c r="CL359" s="106"/>
      <c r="CM359" s="106"/>
      <c r="CN359" s="106"/>
      <c r="CO359" s="106"/>
      <c r="CP359" s="106"/>
      <c r="CQ359" s="106"/>
      <c r="CR359" s="106"/>
      <c r="CS359" s="106"/>
      <c r="CT359" s="106"/>
      <c r="CU359" s="106"/>
      <c r="CV359" s="106"/>
      <c r="CW359" s="106"/>
      <c r="CX359" s="106"/>
      <c r="CY359" s="106"/>
      <c r="CZ359" s="106"/>
      <c r="DA359" s="106"/>
      <c r="DB359" s="106"/>
      <c r="DC359" s="106"/>
      <c r="DD359" s="106"/>
      <c r="DE359" s="106"/>
      <c r="DF359" s="106"/>
      <c r="DG359" s="106"/>
      <c r="DH359" s="106"/>
      <c r="DI359" s="106"/>
      <c r="DJ359" s="106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6"/>
      <c r="DV359" s="106"/>
      <c r="DW359" s="106"/>
      <c r="DX359" s="106"/>
      <c r="DY359" s="106"/>
      <c r="DZ359" s="106"/>
      <c r="EA359" s="106"/>
      <c r="EB359" s="106"/>
      <c r="EC359" s="106"/>
      <c r="ED359" s="106"/>
      <c r="EE359" s="106"/>
      <c r="EF359" s="106"/>
      <c r="EG359" s="106"/>
      <c r="EH359" s="106"/>
      <c r="EI359" s="106"/>
      <c r="EJ359" s="106"/>
      <c r="EK359" s="106"/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6"/>
      <c r="EV359" s="106"/>
      <c r="EW359" s="106"/>
      <c r="EX359" s="106"/>
      <c r="EY359" s="106"/>
      <c r="EZ359" s="106"/>
      <c r="FA359" s="106"/>
      <c r="FB359" s="106"/>
      <c r="FC359" s="106"/>
      <c r="FD359" s="106"/>
      <c r="FE359" s="106"/>
      <c r="FF359" s="106"/>
      <c r="FG359" s="106"/>
      <c r="FH359" s="106"/>
      <c r="FI359" s="106"/>
      <c r="FJ359" s="106"/>
      <c r="FK359" s="106"/>
      <c r="FL359" s="106"/>
      <c r="FM359" s="106"/>
      <c r="FN359" s="106"/>
      <c r="FO359" s="106"/>
      <c r="FP359" s="106"/>
      <c r="FQ359" s="106"/>
      <c r="FR359" s="106"/>
      <c r="FS359" s="106"/>
      <c r="FT359" s="106"/>
      <c r="FU359" s="106"/>
      <c r="FV359" s="106"/>
      <c r="FW359" s="106"/>
      <c r="FX359" s="106"/>
      <c r="FY359" s="106"/>
      <c r="FZ359" s="106"/>
      <c r="GA359" s="106"/>
    </row>
    <row r="360" spans="19:183" s="102" customFormat="1" x14ac:dyDescent="0.15"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  <c r="BY360" s="106"/>
      <c r="BZ360" s="106"/>
      <c r="CA360" s="106"/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  <c r="CL360" s="106"/>
      <c r="CM360" s="106"/>
      <c r="CN360" s="106"/>
      <c r="CO360" s="106"/>
      <c r="CP360" s="106"/>
      <c r="CQ360" s="106"/>
      <c r="CR360" s="106"/>
      <c r="CS360" s="106"/>
      <c r="CT360" s="106"/>
      <c r="CU360" s="106"/>
      <c r="CV360" s="106"/>
      <c r="CW360" s="106"/>
      <c r="CX360" s="106"/>
      <c r="CY360" s="106"/>
      <c r="CZ360" s="106"/>
      <c r="DA360" s="106"/>
      <c r="DB360" s="106"/>
      <c r="DC360" s="106"/>
      <c r="DD360" s="106"/>
      <c r="DE360" s="106"/>
      <c r="DF360" s="106"/>
      <c r="DG360" s="106"/>
      <c r="DH360" s="106"/>
      <c r="DI360" s="106"/>
      <c r="DJ360" s="106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6"/>
      <c r="DV360" s="106"/>
      <c r="DW360" s="106"/>
      <c r="DX360" s="106"/>
      <c r="DY360" s="106"/>
      <c r="DZ360" s="106"/>
      <c r="EA360" s="106"/>
      <c r="EB360" s="106"/>
      <c r="EC360" s="106"/>
      <c r="ED360" s="106"/>
      <c r="EE360" s="106"/>
      <c r="EF360" s="106"/>
      <c r="EG360" s="106"/>
      <c r="EH360" s="106"/>
      <c r="EI360" s="106"/>
      <c r="EJ360" s="106"/>
      <c r="EK360" s="106"/>
      <c r="EL360" s="106"/>
      <c r="EM360" s="106"/>
      <c r="EN360" s="106"/>
      <c r="EO360" s="106"/>
      <c r="EP360" s="106"/>
      <c r="EQ360" s="106"/>
      <c r="ER360" s="106"/>
      <c r="ES360" s="106"/>
      <c r="ET360" s="106"/>
      <c r="EU360" s="106"/>
      <c r="EV360" s="106"/>
      <c r="EW360" s="106"/>
      <c r="EX360" s="106"/>
      <c r="EY360" s="106"/>
      <c r="EZ360" s="106"/>
      <c r="FA360" s="106"/>
      <c r="FB360" s="106"/>
      <c r="FC360" s="106"/>
      <c r="FD360" s="106"/>
      <c r="FE360" s="106"/>
      <c r="FF360" s="106"/>
      <c r="FG360" s="106"/>
      <c r="FH360" s="106"/>
      <c r="FI360" s="106"/>
      <c r="FJ360" s="106"/>
      <c r="FK360" s="106"/>
      <c r="FL360" s="106"/>
      <c r="FM360" s="106"/>
      <c r="FN360" s="106"/>
      <c r="FO360" s="106"/>
      <c r="FP360" s="106"/>
      <c r="FQ360" s="106"/>
      <c r="FR360" s="106"/>
      <c r="FS360" s="106"/>
      <c r="FT360" s="106"/>
      <c r="FU360" s="106"/>
      <c r="FV360" s="106"/>
      <c r="FW360" s="106"/>
      <c r="FX360" s="106"/>
      <c r="FY360" s="106"/>
      <c r="FZ360" s="106"/>
      <c r="GA360" s="106"/>
    </row>
    <row r="361" spans="19:183" s="102" customFormat="1" x14ac:dyDescent="0.15"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6"/>
      <c r="CO361" s="106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6"/>
      <c r="DC361" s="106"/>
      <c r="DD361" s="106"/>
      <c r="DE361" s="106"/>
      <c r="DF361" s="106"/>
      <c r="DG361" s="106"/>
      <c r="DH361" s="106"/>
      <c r="DI361" s="106"/>
      <c r="DJ361" s="106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6"/>
      <c r="DV361" s="106"/>
      <c r="DW361" s="106"/>
      <c r="DX361" s="106"/>
      <c r="DY361" s="106"/>
      <c r="DZ361" s="106"/>
      <c r="EA361" s="106"/>
      <c r="EB361" s="106"/>
      <c r="EC361" s="106"/>
      <c r="ED361" s="106"/>
      <c r="EE361" s="106"/>
      <c r="EF361" s="106"/>
      <c r="EG361" s="106"/>
      <c r="EH361" s="106"/>
      <c r="EI361" s="106"/>
      <c r="EJ361" s="106"/>
      <c r="EK361" s="106"/>
      <c r="EL361" s="106"/>
      <c r="EM361" s="106"/>
      <c r="EN361" s="106"/>
      <c r="EO361" s="106"/>
      <c r="EP361" s="106"/>
      <c r="EQ361" s="106"/>
      <c r="ER361" s="106"/>
      <c r="ES361" s="106"/>
      <c r="ET361" s="106"/>
      <c r="EU361" s="106"/>
      <c r="EV361" s="106"/>
      <c r="EW361" s="106"/>
      <c r="EX361" s="106"/>
      <c r="EY361" s="106"/>
      <c r="EZ361" s="106"/>
      <c r="FA361" s="106"/>
      <c r="FB361" s="106"/>
      <c r="FC361" s="106"/>
      <c r="FD361" s="106"/>
      <c r="FE361" s="106"/>
      <c r="FF361" s="106"/>
      <c r="FG361" s="106"/>
      <c r="FH361" s="106"/>
      <c r="FI361" s="106"/>
      <c r="FJ361" s="106"/>
      <c r="FK361" s="106"/>
      <c r="FL361" s="106"/>
      <c r="FM361" s="106"/>
      <c r="FN361" s="106"/>
      <c r="FO361" s="106"/>
      <c r="FP361" s="106"/>
      <c r="FQ361" s="106"/>
      <c r="FR361" s="106"/>
      <c r="FS361" s="106"/>
      <c r="FT361" s="106"/>
      <c r="FU361" s="106"/>
      <c r="FV361" s="106"/>
      <c r="FW361" s="106"/>
      <c r="FX361" s="106"/>
      <c r="FY361" s="106"/>
      <c r="FZ361" s="106"/>
      <c r="GA361" s="106"/>
    </row>
    <row r="362" spans="19:183" s="102" customFormat="1" x14ac:dyDescent="0.15"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  <c r="BY362" s="106"/>
      <c r="BZ362" s="106"/>
      <c r="CA362" s="106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CL362" s="106"/>
      <c r="CM362" s="106"/>
      <c r="CN362" s="106"/>
      <c r="CO362" s="106"/>
      <c r="CP362" s="106"/>
      <c r="CQ362" s="106"/>
      <c r="CR362" s="106"/>
      <c r="CS362" s="106"/>
      <c r="CT362" s="106"/>
      <c r="CU362" s="106"/>
      <c r="CV362" s="106"/>
      <c r="CW362" s="106"/>
      <c r="CX362" s="106"/>
      <c r="CY362" s="106"/>
      <c r="CZ362" s="106"/>
      <c r="DA362" s="106"/>
      <c r="DB362" s="106"/>
      <c r="DC362" s="106"/>
      <c r="DD362" s="106"/>
      <c r="DE362" s="106"/>
      <c r="DF362" s="106"/>
      <c r="DG362" s="106"/>
      <c r="DH362" s="106"/>
      <c r="DI362" s="106"/>
      <c r="DJ362" s="106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6"/>
      <c r="DV362" s="106"/>
      <c r="DW362" s="106"/>
      <c r="DX362" s="106"/>
      <c r="DY362" s="106"/>
      <c r="DZ362" s="106"/>
      <c r="EA362" s="106"/>
      <c r="EB362" s="106"/>
      <c r="EC362" s="106"/>
      <c r="ED362" s="106"/>
      <c r="EE362" s="106"/>
      <c r="EF362" s="106"/>
      <c r="EG362" s="106"/>
      <c r="EH362" s="106"/>
      <c r="EI362" s="106"/>
      <c r="EJ362" s="106"/>
      <c r="EK362" s="106"/>
      <c r="EL362" s="106"/>
      <c r="EM362" s="106"/>
      <c r="EN362" s="106"/>
      <c r="EO362" s="106"/>
      <c r="EP362" s="106"/>
      <c r="EQ362" s="106"/>
      <c r="ER362" s="106"/>
      <c r="ES362" s="106"/>
      <c r="ET362" s="106"/>
      <c r="EU362" s="106"/>
      <c r="EV362" s="106"/>
      <c r="EW362" s="106"/>
      <c r="EX362" s="106"/>
      <c r="EY362" s="106"/>
      <c r="EZ362" s="106"/>
      <c r="FA362" s="106"/>
      <c r="FB362" s="106"/>
      <c r="FC362" s="106"/>
      <c r="FD362" s="106"/>
      <c r="FE362" s="106"/>
      <c r="FF362" s="106"/>
      <c r="FG362" s="106"/>
      <c r="FH362" s="106"/>
      <c r="FI362" s="106"/>
      <c r="FJ362" s="106"/>
      <c r="FK362" s="106"/>
      <c r="FL362" s="106"/>
      <c r="FM362" s="106"/>
      <c r="FN362" s="106"/>
      <c r="FO362" s="106"/>
      <c r="FP362" s="106"/>
      <c r="FQ362" s="106"/>
      <c r="FR362" s="106"/>
      <c r="FS362" s="106"/>
      <c r="FT362" s="106"/>
      <c r="FU362" s="106"/>
      <c r="FV362" s="106"/>
      <c r="FW362" s="106"/>
      <c r="FX362" s="106"/>
      <c r="FY362" s="106"/>
      <c r="FZ362" s="106"/>
      <c r="GA362" s="106"/>
    </row>
    <row r="363" spans="19:183" s="102" customFormat="1" x14ac:dyDescent="0.15"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  <c r="BY363" s="106"/>
      <c r="BZ363" s="106"/>
      <c r="CA363" s="106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CL363" s="106"/>
      <c r="CM363" s="106"/>
      <c r="CN363" s="106"/>
      <c r="CO363" s="106"/>
      <c r="CP363" s="106"/>
      <c r="CQ363" s="106"/>
      <c r="CR363" s="106"/>
      <c r="CS363" s="106"/>
      <c r="CT363" s="106"/>
      <c r="CU363" s="106"/>
      <c r="CV363" s="106"/>
      <c r="CW363" s="106"/>
      <c r="CX363" s="106"/>
      <c r="CY363" s="106"/>
      <c r="CZ363" s="106"/>
      <c r="DA363" s="106"/>
      <c r="DB363" s="106"/>
      <c r="DC363" s="106"/>
      <c r="DD363" s="106"/>
      <c r="DE363" s="106"/>
      <c r="DF363" s="106"/>
      <c r="DG363" s="106"/>
      <c r="DH363" s="106"/>
      <c r="DI363" s="106"/>
      <c r="DJ363" s="106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6"/>
      <c r="DV363" s="106"/>
      <c r="DW363" s="106"/>
      <c r="DX363" s="106"/>
      <c r="DY363" s="106"/>
      <c r="DZ363" s="106"/>
      <c r="EA363" s="106"/>
      <c r="EB363" s="106"/>
      <c r="EC363" s="106"/>
      <c r="ED363" s="106"/>
      <c r="EE363" s="106"/>
      <c r="EF363" s="106"/>
      <c r="EG363" s="106"/>
      <c r="EH363" s="106"/>
      <c r="EI363" s="106"/>
      <c r="EJ363" s="106"/>
      <c r="EK363" s="106"/>
      <c r="EL363" s="106"/>
      <c r="EM363" s="106"/>
      <c r="EN363" s="106"/>
      <c r="EO363" s="106"/>
      <c r="EP363" s="106"/>
      <c r="EQ363" s="106"/>
      <c r="ER363" s="106"/>
      <c r="ES363" s="106"/>
      <c r="ET363" s="106"/>
      <c r="EU363" s="106"/>
      <c r="EV363" s="106"/>
      <c r="EW363" s="106"/>
      <c r="EX363" s="106"/>
      <c r="EY363" s="106"/>
      <c r="EZ363" s="106"/>
      <c r="FA363" s="106"/>
      <c r="FB363" s="106"/>
      <c r="FC363" s="106"/>
      <c r="FD363" s="106"/>
      <c r="FE363" s="106"/>
      <c r="FF363" s="106"/>
      <c r="FG363" s="106"/>
      <c r="FH363" s="106"/>
      <c r="FI363" s="106"/>
      <c r="FJ363" s="106"/>
      <c r="FK363" s="106"/>
      <c r="FL363" s="106"/>
      <c r="FM363" s="106"/>
      <c r="FN363" s="106"/>
      <c r="FO363" s="106"/>
      <c r="FP363" s="106"/>
      <c r="FQ363" s="106"/>
      <c r="FR363" s="106"/>
      <c r="FS363" s="106"/>
      <c r="FT363" s="106"/>
      <c r="FU363" s="106"/>
      <c r="FV363" s="106"/>
      <c r="FW363" s="106"/>
      <c r="FX363" s="106"/>
      <c r="FY363" s="106"/>
      <c r="FZ363" s="106"/>
      <c r="GA363" s="106"/>
    </row>
    <row r="364" spans="19:183" s="102" customFormat="1" x14ac:dyDescent="0.15"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  <c r="BY364" s="106"/>
      <c r="BZ364" s="106"/>
      <c r="CA364" s="106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CL364" s="106"/>
      <c r="CM364" s="106"/>
      <c r="CN364" s="106"/>
      <c r="CO364" s="106"/>
      <c r="CP364" s="106"/>
      <c r="CQ364" s="106"/>
      <c r="CR364" s="106"/>
      <c r="CS364" s="106"/>
      <c r="CT364" s="106"/>
      <c r="CU364" s="106"/>
      <c r="CV364" s="106"/>
      <c r="CW364" s="106"/>
      <c r="CX364" s="106"/>
      <c r="CY364" s="106"/>
      <c r="CZ364" s="106"/>
      <c r="DA364" s="106"/>
      <c r="DB364" s="106"/>
      <c r="DC364" s="106"/>
      <c r="DD364" s="106"/>
      <c r="DE364" s="106"/>
      <c r="DF364" s="106"/>
      <c r="DG364" s="106"/>
      <c r="DH364" s="106"/>
      <c r="DI364" s="106"/>
      <c r="DJ364" s="106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6"/>
      <c r="DV364" s="106"/>
      <c r="DW364" s="106"/>
      <c r="DX364" s="106"/>
      <c r="DY364" s="106"/>
      <c r="DZ364" s="106"/>
      <c r="EA364" s="106"/>
      <c r="EB364" s="106"/>
      <c r="EC364" s="106"/>
      <c r="ED364" s="106"/>
      <c r="EE364" s="106"/>
      <c r="EF364" s="106"/>
      <c r="EG364" s="106"/>
      <c r="EH364" s="106"/>
      <c r="EI364" s="106"/>
      <c r="EJ364" s="106"/>
      <c r="EK364" s="106"/>
      <c r="EL364" s="106"/>
      <c r="EM364" s="106"/>
      <c r="EN364" s="106"/>
      <c r="EO364" s="106"/>
      <c r="EP364" s="106"/>
      <c r="EQ364" s="106"/>
      <c r="ER364" s="106"/>
      <c r="ES364" s="106"/>
      <c r="ET364" s="106"/>
      <c r="EU364" s="106"/>
      <c r="EV364" s="106"/>
      <c r="EW364" s="106"/>
      <c r="EX364" s="106"/>
      <c r="EY364" s="106"/>
      <c r="EZ364" s="106"/>
      <c r="FA364" s="106"/>
      <c r="FB364" s="106"/>
      <c r="FC364" s="106"/>
      <c r="FD364" s="106"/>
      <c r="FE364" s="106"/>
      <c r="FF364" s="106"/>
      <c r="FG364" s="106"/>
      <c r="FH364" s="106"/>
      <c r="FI364" s="106"/>
      <c r="FJ364" s="106"/>
      <c r="FK364" s="106"/>
      <c r="FL364" s="106"/>
      <c r="FM364" s="106"/>
      <c r="FN364" s="106"/>
      <c r="FO364" s="106"/>
      <c r="FP364" s="106"/>
      <c r="FQ364" s="106"/>
      <c r="FR364" s="106"/>
      <c r="FS364" s="106"/>
      <c r="FT364" s="106"/>
      <c r="FU364" s="106"/>
      <c r="FV364" s="106"/>
      <c r="FW364" s="106"/>
      <c r="FX364" s="106"/>
      <c r="FY364" s="106"/>
      <c r="FZ364" s="106"/>
      <c r="GA364" s="106"/>
    </row>
    <row r="365" spans="19:183" s="102" customFormat="1" x14ac:dyDescent="0.15"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6"/>
      <c r="CO365" s="106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6"/>
      <c r="DC365" s="106"/>
      <c r="DD365" s="106"/>
      <c r="DE365" s="106"/>
      <c r="DF365" s="106"/>
      <c r="DG365" s="106"/>
      <c r="DH365" s="106"/>
      <c r="DI365" s="106"/>
      <c r="DJ365" s="106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6"/>
      <c r="DV365" s="106"/>
      <c r="DW365" s="106"/>
      <c r="DX365" s="106"/>
      <c r="DY365" s="106"/>
      <c r="DZ365" s="106"/>
      <c r="EA365" s="106"/>
      <c r="EB365" s="106"/>
      <c r="EC365" s="106"/>
      <c r="ED365" s="106"/>
      <c r="EE365" s="106"/>
      <c r="EF365" s="106"/>
      <c r="EG365" s="106"/>
      <c r="EH365" s="106"/>
      <c r="EI365" s="106"/>
      <c r="EJ365" s="106"/>
      <c r="EK365" s="106"/>
      <c r="EL365" s="106"/>
      <c r="EM365" s="106"/>
      <c r="EN365" s="106"/>
      <c r="EO365" s="106"/>
      <c r="EP365" s="106"/>
      <c r="EQ365" s="106"/>
      <c r="ER365" s="106"/>
      <c r="ES365" s="106"/>
      <c r="ET365" s="106"/>
      <c r="EU365" s="106"/>
      <c r="EV365" s="106"/>
      <c r="EW365" s="106"/>
      <c r="EX365" s="106"/>
      <c r="EY365" s="106"/>
      <c r="EZ365" s="106"/>
      <c r="FA365" s="106"/>
      <c r="FB365" s="106"/>
      <c r="FC365" s="106"/>
      <c r="FD365" s="106"/>
      <c r="FE365" s="106"/>
      <c r="FF365" s="106"/>
      <c r="FG365" s="106"/>
      <c r="FH365" s="106"/>
      <c r="FI365" s="106"/>
      <c r="FJ365" s="106"/>
      <c r="FK365" s="106"/>
      <c r="FL365" s="106"/>
      <c r="FM365" s="106"/>
      <c r="FN365" s="106"/>
      <c r="FO365" s="106"/>
      <c r="FP365" s="106"/>
      <c r="FQ365" s="106"/>
      <c r="FR365" s="106"/>
      <c r="FS365" s="106"/>
      <c r="FT365" s="106"/>
      <c r="FU365" s="106"/>
      <c r="FV365" s="106"/>
      <c r="FW365" s="106"/>
      <c r="FX365" s="106"/>
      <c r="FY365" s="106"/>
      <c r="FZ365" s="106"/>
      <c r="GA365" s="106"/>
    </row>
    <row r="366" spans="19:183" s="102" customFormat="1" x14ac:dyDescent="0.15"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6"/>
      <c r="CO366" s="106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6"/>
      <c r="DC366" s="106"/>
      <c r="DD366" s="106"/>
      <c r="DE366" s="106"/>
      <c r="DF366" s="106"/>
      <c r="DG366" s="106"/>
      <c r="DH366" s="106"/>
      <c r="DI366" s="106"/>
      <c r="DJ366" s="106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6"/>
      <c r="DV366" s="106"/>
      <c r="DW366" s="106"/>
      <c r="DX366" s="106"/>
      <c r="DY366" s="106"/>
      <c r="DZ366" s="106"/>
      <c r="EA366" s="106"/>
      <c r="EB366" s="106"/>
      <c r="EC366" s="106"/>
      <c r="ED366" s="106"/>
      <c r="EE366" s="106"/>
      <c r="EF366" s="106"/>
      <c r="EG366" s="106"/>
      <c r="EH366" s="106"/>
      <c r="EI366" s="106"/>
      <c r="EJ366" s="106"/>
      <c r="EK366" s="106"/>
      <c r="EL366" s="106"/>
      <c r="EM366" s="106"/>
      <c r="EN366" s="106"/>
      <c r="EO366" s="106"/>
      <c r="EP366" s="106"/>
      <c r="EQ366" s="106"/>
      <c r="ER366" s="106"/>
      <c r="ES366" s="106"/>
      <c r="ET366" s="106"/>
      <c r="EU366" s="106"/>
      <c r="EV366" s="106"/>
      <c r="EW366" s="106"/>
      <c r="EX366" s="106"/>
      <c r="EY366" s="106"/>
      <c r="EZ366" s="106"/>
      <c r="FA366" s="106"/>
      <c r="FB366" s="106"/>
      <c r="FC366" s="106"/>
      <c r="FD366" s="106"/>
      <c r="FE366" s="106"/>
      <c r="FF366" s="106"/>
      <c r="FG366" s="106"/>
      <c r="FH366" s="106"/>
      <c r="FI366" s="106"/>
      <c r="FJ366" s="106"/>
      <c r="FK366" s="106"/>
      <c r="FL366" s="106"/>
      <c r="FM366" s="106"/>
      <c r="FN366" s="106"/>
      <c r="FO366" s="106"/>
      <c r="FP366" s="106"/>
      <c r="FQ366" s="106"/>
      <c r="FR366" s="106"/>
      <c r="FS366" s="106"/>
      <c r="FT366" s="106"/>
      <c r="FU366" s="106"/>
      <c r="FV366" s="106"/>
      <c r="FW366" s="106"/>
      <c r="FX366" s="106"/>
      <c r="FY366" s="106"/>
      <c r="FZ366" s="106"/>
      <c r="GA366" s="106"/>
    </row>
    <row r="367" spans="19:183" s="102" customFormat="1" x14ac:dyDescent="0.15"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  <c r="BY367" s="106"/>
      <c r="BZ367" s="106"/>
      <c r="CA367" s="106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6"/>
      <c r="DC367" s="106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6"/>
      <c r="DV367" s="106"/>
      <c r="DW367" s="106"/>
      <c r="DX367" s="106"/>
      <c r="DY367" s="106"/>
      <c r="DZ367" s="106"/>
      <c r="EA367" s="106"/>
      <c r="EB367" s="106"/>
      <c r="EC367" s="106"/>
      <c r="ED367" s="106"/>
      <c r="EE367" s="106"/>
      <c r="EF367" s="106"/>
      <c r="EG367" s="106"/>
      <c r="EH367" s="106"/>
      <c r="EI367" s="106"/>
      <c r="EJ367" s="106"/>
      <c r="EK367" s="106"/>
      <c r="EL367" s="106"/>
      <c r="EM367" s="106"/>
      <c r="EN367" s="106"/>
      <c r="EO367" s="106"/>
      <c r="EP367" s="106"/>
      <c r="EQ367" s="106"/>
      <c r="ER367" s="106"/>
      <c r="ES367" s="106"/>
      <c r="ET367" s="106"/>
      <c r="EU367" s="106"/>
      <c r="EV367" s="106"/>
      <c r="EW367" s="106"/>
      <c r="EX367" s="106"/>
      <c r="EY367" s="106"/>
      <c r="EZ367" s="106"/>
      <c r="FA367" s="106"/>
      <c r="FB367" s="106"/>
      <c r="FC367" s="106"/>
      <c r="FD367" s="106"/>
      <c r="FE367" s="106"/>
      <c r="FF367" s="106"/>
      <c r="FG367" s="106"/>
      <c r="FH367" s="106"/>
      <c r="FI367" s="106"/>
      <c r="FJ367" s="106"/>
      <c r="FK367" s="106"/>
      <c r="FL367" s="106"/>
      <c r="FM367" s="106"/>
      <c r="FN367" s="106"/>
      <c r="FO367" s="106"/>
      <c r="FP367" s="106"/>
      <c r="FQ367" s="106"/>
      <c r="FR367" s="106"/>
      <c r="FS367" s="106"/>
      <c r="FT367" s="106"/>
      <c r="FU367" s="106"/>
      <c r="FV367" s="106"/>
      <c r="FW367" s="106"/>
      <c r="FX367" s="106"/>
      <c r="FY367" s="106"/>
      <c r="FZ367" s="106"/>
      <c r="GA367" s="106"/>
    </row>
    <row r="368" spans="19:183" s="102" customFormat="1" x14ac:dyDescent="0.15"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  <c r="BY368" s="106"/>
      <c r="BZ368" s="106"/>
      <c r="CA368" s="106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CL368" s="106"/>
      <c r="CM368" s="106"/>
      <c r="CN368" s="106"/>
      <c r="CO368" s="106"/>
      <c r="CP368" s="106"/>
      <c r="CQ368" s="106"/>
      <c r="CR368" s="106"/>
      <c r="CS368" s="106"/>
      <c r="CT368" s="106"/>
      <c r="CU368" s="106"/>
      <c r="CV368" s="106"/>
      <c r="CW368" s="106"/>
      <c r="CX368" s="106"/>
      <c r="CY368" s="106"/>
      <c r="CZ368" s="106"/>
      <c r="DA368" s="106"/>
      <c r="DB368" s="106"/>
      <c r="DC368" s="106"/>
      <c r="DD368" s="106"/>
      <c r="DE368" s="106"/>
      <c r="DF368" s="106"/>
      <c r="DG368" s="106"/>
      <c r="DH368" s="106"/>
      <c r="DI368" s="106"/>
      <c r="DJ368" s="106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6"/>
      <c r="DV368" s="106"/>
      <c r="DW368" s="106"/>
      <c r="DX368" s="106"/>
      <c r="DY368" s="106"/>
      <c r="DZ368" s="106"/>
      <c r="EA368" s="106"/>
      <c r="EB368" s="106"/>
      <c r="EC368" s="106"/>
      <c r="ED368" s="106"/>
      <c r="EE368" s="106"/>
      <c r="EF368" s="106"/>
      <c r="EG368" s="106"/>
      <c r="EH368" s="106"/>
      <c r="EI368" s="106"/>
      <c r="EJ368" s="106"/>
      <c r="EK368" s="106"/>
      <c r="EL368" s="106"/>
      <c r="EM368" s="106"/>
      <c r="EN368" s="106"/>
      <c r="EO368" s="106"/>
      <c r="EP368" s="106"/>
      <c r="EQ368" s="106"/>
      <c r="ER368" s="106"/>
      <c r="ES368" s="106"/>
      <c r="ET368" s="106"/>
      <c r="EU368" s="106"/>
      <c r="EV368" s="106"/>
      <c r="EW368" s="106"/>
      <c r="EX368" s="106"/>
      <c r="EY368" s="106"/>
      <c r="EZ368" s="106"/>
      <c r="FA368" s="106"/>
      <c r="FB368" s="106"/>
      <c r="FC368" s="106"/>
      <c r="FD368" s="106"/>
      <c r="FE368" s="106"/>
      <c r="FF368" s="106"/>
      <c r="FG368" s="106"/>
      <c r="FH368" s="106"/>
      <c r="FI368" s="106"/>
      <c r="FJ368" s="106"/>
      <c r="FK368" s="106"/>
      <c r="FL368" s="106"/>
      <c r="FM368" s="106"/>
      <c r="FN368" s="106"/>
      <c r="FO368" s="106"/>
      <c r="FP368" s="106"/>
      <c r="FQ368" s="106"/>
      <c r="FR368" s="106"/>
      <c r="FS368" s="106"/>
      <c r="FT368" s="106"/>
      <c r="FU368" s="106"/>
      <c r="FV368" s="106"/>
      <c r="FW368" s="106"/>
      <c r="FX368" s="106"/>
      <c r="FY368" s="106"/>
      <c r="FZ368" s="106"/>
      <c r="GA368" s="106"/>
    </row>
    <row r="369" spans="19:183" s="102" customFormat="1" x14ac:dyDescent="0.15"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  <c r="BY369" s="106"/>
      <c r="BZ369" s="106"/>
      <c r="CA369" s="106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CL369" s="106"/>
      <c r="CM369" s="106"/>
      <c r="CN369" s="106"/>
      <c r="CO369" s="106"/>
      <c r="CP369" s="106"/>
      <c r="CQ369" s="106"/>
      <c r="CR369" s="106"/>
      <c r="CS369" s="106"/>
      <c r="CT369" s="106"/>
      <c r="CU369" s="106"/>
      <c r="CV369" s="106"/>
      <c r="CW369" s="106"/>
      <c r="CX369" s="106"/>
      <c r="CY369" s="106"/>
      <c r="CZ369" s="106"/>
      <c r="DA369" s="106"/>
      <c r="DB369" s="106"/>
      <c r="DC369" s="106"/>
      <c r="DD369" s="106"/>
      <c r="DE369" s="106"/>
      <c r="DF369" s="106"/>
      <c r="DG369" s="106"/>
      <c r="DH369" s="106"/>
      <c r="DI369" s="106"/>
      <c r="DJ369" s="106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6"/>
      <c r="DV369" s="106"/>
      <c r="DW369" s="106"/>
      <c r="DX369" s="106"/>
      <c r="DY369" s="106"/>
      <c r="DZ369" s="106"/>
      <c r="EA369" s="106"/>
      <c r="EB369" s="106"/>
      <c r="EC369" s="106"/>
      <c r="ED369" s="106"/>
      <c r="EE369" s="106"/>
      <c r="EF369" s="106"/>
      <c r="EG369" s="106"/>
      <c r="EH369" s="106"/>
      <c r="EI369" s="106"/>
      <c r="EJ369" s="106"/>
      <c r="EK369" s="106"/>
      <c r="EL369" s="106"/>
      <c r="EM369" s="106"/>
      <c r="EN369" s="106"/>
      <c r="EO369" s="106"/>
      <c r="EP369" s="106"/>
      <c r="EQ369" s="106"/>
      <c r="ER369" s="106"/>
      <c r="ES369" s="106"/>
      <c r="ET369" s="106"/>
      <c r="EU369" s="106"/>
      <c r="EV369" s="106"/>
      <c r="EW369" s="106"/>
      <c r="EX369" s="106"/>
      <c r="EY369" s="106"/>
      <c r="EZ369" s="106"/>
      <c r="FA369" s="106"/>
      <c r="FB369" s="106"/>
      <c r="FC369" s="106"/>
      <c r="FD369" s="106"/>
      <c r="FE369" s="106"/>
      <c r="FF369" s="106"/>
      <c r="FG369" s="106"/>
      <c r="FH369" s="106"/>
      <c r="FI369" s="106"/>
      <c r="FJ369" s="106"/>
      <c r="FK369" s="106"/>
      <c r="FL369" s="106"/>
      <c r="FM369" s="106"/>
      <c r="FN369" s="106"/>
      <c r="FO369" s="106"/>
      <c r="FP369" s="106"/>
      <c r="FQ369" s="106"/>
      <c r="FR369" s="106"/>
      <c r="FS369" s="106"/>
      <c r="FT369" s="106"/>
      <c r="FU369" s="106"/>
      <c r="FV369" s="106"/>
      <c r="FW369" s="106"/>
      <c r="FX369" s="106"/>
      <c r="FY369" s="106"/>
      <c r="FZ369" s="106"/>
      <c r="GA369" s="106"/>
    </row>
    <row r="370" spans="19:183" s="102" customFormat="1" x14ac:dyDescent="0.15"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6"/>
      <c r="CO370" s="106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6"/>
      <c r="DC370" s="106"/>
      <c r="DD370" s="106"/>
      <c r="DE370" s="106"/>
      <c r="DF370" s="106"/>
      <c r="DG370" s="106"/>
      <c r="DH370" s="106"/>
      <c r="DI370" s="106"/>
      <c r="DJ370" s="106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6"/>
      <c r="DV370" s="106"/>
      <c r="DW370" s="106"/>
      <c r="DX370" s="106"/>
      <c r="DY370" s="106"/>
      <c r="DZ370" s="106"/>
      <c r="EA370" s="106"/>
      <c r="EB370" s="106"/>
      <c r="EC370" s="106"/>
      <c r="ED370" s="106"/>
      <c r="EE370" s="106"/>
      <c r="EF370" s="106"/>
      <c r="EG370" s="106"/>
      <c r="EH370" s="106"/>
      <c r="EI370" s="106"/>
      <c r="EJ370" s="106"/>
      <c r="EK370" s="106"/>
      <c r="EL370" s="106"/>
      <c r="EM370" s="106"/>
      <c r="EN370" s="106"/>
      <c r="EO370" s="106"/>
      <c r="EP370" s="106"/>
      <c r="EQ370" s="106"/>
      <c r="ER370" s="106"/>
      <c r="ES370" s="106"/>
      <c r="ET370" s="106"/>
      <c r="EU370" s="106"/>
      <c r="EV370" s="106"/>
      <c r="EW370" s="106"/>
      <c r="EX370" s="106"/>
      <c r="EY370" s="106"/>
      <c r="EZ370" s="106"/>
      <c r="FA370" s="106"/>
      <c r="FB370" s="106"/>
      <c r="FC370" s="106"/>
      <c r="FD370" s="106"/>
      <c r="FE370" s="106"/>
      <c r="FF370" s="106"/>
      <c r="FG370" s="106"/>
      <c r="FH370" s="106"/>
      <c r="FI370" s="106"/>
      <c r="FJ370" s="106"/>
      <c r="FK370" s="106"/>
      <c r="FL370" s="106"/>
      <c r="FM370" s="106"/>
      <c r="FN370" s="106"/>
      <c r="FO370" s="106"/>
      <c r="FP370" s="106"/>
      <c r="FQ370" s="106"/>
      <c r="FR370" s="106"/>
      <c r="FS370" s="106"/>
      <c r="FT370" s="106"/>
      <c r="FU370" s="106"/>
      <c r="FV370" s="106"/>
      <c r="FW370" s="106"/>
      <c r="FX370" s="106"/>
      <c r="FY370" s="106"/>
      <c r="FZ370" s="106"/>
      <c r="GA370" s="106"/>
    </row>
    <row r="371" spans="19:183" s="102" customFormat="1" x14ac:dyDescent="0.15"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  <c r="BY371" s="106"/>
      <c r="BZ371" s="106"/>
      <c r="CA371" s="106"/>
      <c r="CB371" s="106"/>
      <c r="CC371" s="106"/>
      <c r="CD371" s="106"/>
      <c r="CE371" s="106"/>
      <c r="CF371" s="106"/>
      <c r="CG371" s="106"/>
      <c r="CH371" s="106"/>
      <c r="CI371" s="106"/>
      <c r="CJ371" s="106"/>
      <c r="CK371" s="106"/>
      <c r="CL371" s="106"/>
      <c r="CM371" s="106"/>
      <c r="CN371" s="106"/>
      <c r="CO371" s="106"/>
      <c r="CP371" s="106"/>
      <c r="CQ371" s="106"/>
      <c r="CR371" s="106"/>
      <c r="CS371" s="106"/>
      <c r="CT371" s="106"/>
      <c r="CU371" s="106"/>
      <c r="CV371" s="106"/>
      <c r="CW371" s="106"/>
      <c r="CX371" s="106"/>
      <c r="CY371" s="106"/>
      <c r="CZ371" s="106"/>
      <c r="DA371" s="106"/>
      <c r="DB371" s="106"/>
      <c r="DC371" s="106"/>
      <c r="DD371" s="106"/>
      <c r="DE371" s="106"/>
      <c r="DF371" s="106"/>
      <c r="DG371" s="106"/>
      <c r="DH371" s="106"/>
      <c r="DI371" s="106"/>
      <c r="DJ371" s="106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6"/>
      <c r="DV371" s="106"/>
      <c r="DW371" s="106"/>
      <c r="DX371" s="106"/>
      <c r="DY371" s="106"/>
      <c r="DZ371" s="106"/>
      <c r="EA371" s="106"/>
      <c r="EB371" s="106"/>
      <c r="EC371" s="106"/>
      <c r="ED371" s="106"/>
      <c r="EE371" s="106"/>
      <c r="EF371" s="106"/>
      <c r="EG371" s="106"/>
      <c r="EH371" s="106"/>
      <c r="EI371" s="106"/>
      <c r="EJ371" s="106"/>
      <c r="EK371" s="106"/>
      <c r="EL371" s="106"/>
      <c r="EM371" s="106"/>
      <c r="EN371" s="106"/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106"/>
      <c r="EY371" s="106"/>
      <c r="EZ371" s="106"/>
      <c r="FA371" s="106"/>
      <c r="FB371" s="106"/>
      <c r="FC371" s="106"/>
      <c r="FD371" s="106"/>
      <c r="FE371" s="106"/>
      <c r="FF371" s="106"/>
      <c r="FG371" s="106"/>
      <c r="FH371" s="106"/>
      <c r="FI371" s="106"/>
      <c r="FJ371" s="106"/>
      <c r="FK371" s="106"/>
      <c r="FL371" s="106"/>
      <c r="FM371" s="106"/>
      <c r="FN371" s="106"/>
      <c r="FO371" s="106"/>
      <c r="FP371" s="106"/>
      <c r="FQ371" s="106"/>
      <c r="FR371" s="106"/>
      <c r="FS371" s="106"/>
      <c r="FT371" s="106"/>
      <c r="FU371" s="106"/>
      <c r="FV371" s="106"/>
      <c r="FW371" s="106"/>
      <c r="FX371" s="106"/>
      <c r="FY371" s="106"/>
      <c r="FZ371" s="106"/>
      <c r="GA371" s="106"/>
    </row>
    <row r="372" spans="19:183" s="102" customFormat="1" x14ac:dyDescent="0.15"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  <c r="BY372" s="106"/>
      <c r="BZ372" s="106"/>
      <c r="CA372" s="106"/>
      <c r="CB372" s="106"/>
      <c r="CC372" s="106"/>
      <c r="CD372" s="106"/>
      <c r="CE372" s="106"/>
      <c r="CF372" s="106"/>
      <c r="CG372" s="106"/>
      <c r="CH372" s="106"/>
      <c r="CI372" s="106"/>
      <c r="CJ372" s="106"/>
      <c r="CK372" s="106"/>
      <c r="CL372" s="106"/>
      <c r="CM372" s="106"/>
      <c r="CN372" s="106"/>
      <c r="CO372" s="106"/>
      <c r="CP372" s="106"/>
      <c r="CQ372" s="106"/>
      <c r="CR372" s="106"/>
      <c r="CS372" s="106"/>
      <c r="CT372" s="106"/>
      <c r="CU372" s="106"/>
      <c r="CV372" s="106"/>
      <c r="CW372" s="106"/>
      <c r="CX372" s="106"/>
      <c r="CY372" s="106"/>
      <c r="CZ372" s="106"/>
      <c r="DA372" s="106"/>
      <c r="DB372" s="106"/>
      <c r="DC372" s="106"/>
      <c r="DD372" s="106"/>
      <c r="DE372" s="106"/>
      <c r="DF372" s="106"/>
      <c r="DG372" s="106"/>
      <c r="DH372" s="106"/>
      <c r="DI372" s="106"/>
      <c r="DJ372" s="106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6"/>
      <c r="DV372" s="106"/>
      <c r="DW372" s="106"/>
      <c r="DX372" s="106"/>
      <c r="DY372" s="106"/>
      <c r="DZ372" s="106"/>
      <c r="EA372" s="106"/>
      <c r="EB372" s="106"/>
      <c r="EC372" s="106"/>
      <c r="ED372" s="106"/>
      <c r="EE372" s="106"/>
      <c r="EF372" s="106"/>
      <c r="EG372" s="106"/>
      <c r="EH372" s="106"/>
      <c r="EI372" s="106"/>
      <c r="EJ372" s="106"/>
      <c r="EK372" s="106"/>
      <c r="EL372" s="106"/>
      <c r="EM372" s="106"/>
      <c r="EN372" s="106"/>
      <c r="EO372" s="106"/>
      <c r="EP372" s="106"/>
      <c r="EQ372" s="106"/>
      <c r="ER372" s="106"/>
      <c r="ES372" s="106"/>
      <c r="ET372" s="106"/>
      <c r="EU372" s="106"/>
      <c r="EV372" s="106"/>
      <c r="EW372" s="106"/>
      <c r="EX372" s="106"/>
      <c r="EY372" s="106"/>
      <c r="EZ372" s="106"/>
      <c r="FA372" s="106"/>
      <c r="FB372" s="106"/>
      <c r="FC372" s="106"/>
      <c r="FD372" s="106"/>
      <c r="FE372" s="106"/>
      <c r="FF372" s="106"/>
      <c r="FG372" s="106"/>
      <c r="FH372" s="106"/>
      <c r="FI372" s="106"/>
      <c r="FJ372" s="106"/>
      <c r="FK372" s="106"/>
      <c r="FL372" s="106"/>
      <c r="FM372" s="106"/>
      <c r="FN372" s="106"/>
      <c r="FO372" s="106"/>
      <c r="FP372" s="106"/>
      <c r="FQ372" s="106"/>
      <c r="FR372" s="106"/>
      <c r="FS372" s="106"/>
      <c r="FT372" s="106"/>
      <c r="FU372" s="106"/>
      <c r="FV372" s="106"/>
      <c r="FW372" s="106"/>
      <c r="FX372" s="106"/>
      <c r="FY372" s="106"/>
      <c r="FZ372" s="106"/>
      <c r="GA372" s="106"/>
    </row>
    <row r="373" spans="19:183" s="102" customFormat="1" x14ac:dyDescent="0.15"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CL373" s="106"/>
      <c r="CM373" s="106"/>
      <c r="CN373" s="106"/>
      <c r="CO373" s="106"/>
      <c r="CP373" s="106"/>
      <c r="CQ373" s="106"/>
      <c r="CR373" s="106"/>
      <c r="CS373" s="106"/>
      <c r="CT373" s="106"/>
      <c r="CU373" s="106"/>
      <c r="CV373" s="106"/>
      <c r="CW373" s="106"/>
      <c r="CX373" s="106"/>
      <c r="CY373" s="106"/>
      <c r="CZ373" s="106"/>
      <c r="DA373" s="106"/>
      <c r="DB373" s="106"/>
      <c r="DC373" s="106"/>
      <c r="DD373" s="106"/>
      <c r="DE373" s="106"/>
      <c r="DF373" s="106"/>
      <c r="DG373" s="106"/>
      <c r="DH373" s="106"/>
      <c r="DI373" s="106"/>
      <c r="DJ373" s="106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6"/>
      <c r="DV373" s="106"/>
      <c r="DW373" s="106"/>
      <c r="DX373" s="106"/>
      <c r="DY373" s="106"/>
      <c r="DZ373" s="106"/>
      <c r="EA373" s="106"/>
      <c r="EB373" s="106"/>
      <c r="EC373" s="106"/>
      <c r="ED373" s="106"/>
      <c r="EE373" s="106"/>
      <c r="EF373" s="106"/>
      <c r="EG373" s="106"/>
      <c r="EH373" s="106"/>
      <c r="EI373" s="106"/>
      <c r="EJ373" s="106"/>
      <c r="EK373" s="106"/>
      <c r="EL373" s="106"/>
      <c r="EM373" s="106"/>
      <c r="EN373" s="106"/>
      <c r="EO373" s="106"/>
      <c r="EP373" s="106"/>
      <c r="EQ373" s="106"/>
      <c r="ER373" s="106"/>
      <c r="ES373" s="106"/>
      <c r="ET373" s="106"/>
      <c r="EU373" s="106"/>
      <c r="EV373" s="106"/>
      <c r="EW373" s="106"/>
      <c r="EX373" s="106"/>
      <c r="EY373" s="106"/>
      <c r="EZ373" s="106"/>
      <c r="FA373" s="106"/>
      <c r="FB373" s="106"/>
      <c r="FC373" s="106"/>
      <c r="FD373" s="106"/>
      <c r="FE373" s="106"/>
      <c r="FF373" s="106"/>
      <c r="FG373" s="106"/>
      <c r="FH373" s="106"/>
      <c r="FI373" s="106"/>
      <c r="FJ373" s="106"/>
      <c r="FK373" s="106"/>
      <c r="FL373" s="106"/>
      <c r="FM373" s="106"/>
      <c r="FN373" s="106"/>
      <c r="FO373" s="106"/>
      <c r="FP373" s="106"/>
      <c r="FQ373" s="106"/>
      <c r="FR373" s="106"/>
      <c r="FS373" s="106"/>
      <c r="FT373" s="106"/>
      <c r="FU373" s="106"/>
      <c r="FV373" s="106"/>
      <c r="FW373" s="106"/>
      <c r="FX373" s="106"/>
      <c r="FY373" s="106"/>
      <c r="FZ373" s="106"/>
      <c r="GA373" s="106"/>
    </row>
    <row r="374" spans="19:183" s="102" customFormat="1" x14ac:dyDescent="0.15"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CL374" s="106"/>
      <c r="CM374" s="106"/>
      <c r="CN374" s="106"/>
      <c r="CO374" s="106"/>
      <c r="CP374" s="106"/>
      <c r="CQ374" s="106"/>
      <c r="CR374" s="106"/>
      <c r="CS374" s="106"/>
      <c r="CT374" s="106"/>
      <c r="CU374" s="106"/>
      <c r="CV374" s="106"/>
      <c r="CW374" s="106"/>
      <c r="CX374" s="106"/>
      <c r="CY374" s="106"/>
      <c r="CZ374" s="106"/>
      <c r="DA374" s="106"/>
      <c r="DB374" s="106"/>
      <c r="DC374" s="106"/>
      <c r="DD374" s="106"/>
      <c r="DE374" s="106"/>
      <c r="DF374" s="106"/>
      <c r="DG374" s="106"/>
      <c r="DH374" s="106"/>
      <c r="DI374" s="106"/>
      <c r="DJ374" s="106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6"/>
      <c r="DV374" s="106"/>
      <c r="DW374" s="106"/>
      <c r="DX374" s="106"/>
      <c r="DY374" s="106"/>
      <c r="DZ374" s="106"/>
      <c r="EA374" s="106"/>
      <c r="EB374" s="106"/>
      <c r="EC374" s="106"/>
      <c r="ED374" s="106"/>
      <c r="EE374" s="106"/>
      <c r="EF374" s="106"/>
      <c r="EG374" s="106"/>
      <c r="EH374" s="106"/>
      <c r="EI374" s="106"/>
      <c r="EJ374" s="106"/>
      <c r="EK374" s="106"/>
      <c r="EL374" s="106"/>
      <c r="EM374" s="106"/>
      <c r="EN374" s="106"/>
      <c r="EO374" s="106"/>
      <c r="EP374" s="106"/>
      <c r="EQ374" s="106"/>
      <c r="ER374" s="106"/>
      <c r="ES374" s="106"/>
      <c r="ET374" s="106"/>
      <c r="EU374" s="106"/>
      <c r="EV374" s="106"/>
      <c r="EW374" s="106"/>
      <c r="EX374" s="106"/>
      <c r="EY374" s="106"/>
      <c r="EZ374" s="106"/>
      <c r="FA374" s="106"/>
      <c r="FB374" s="106"/>
      <c r="FC374" s="106"/>
      <c r="FD374" s="106"/>
      <c r="FE374" s="106"/>
      <c r="FF374" s="106"/>
      <c r="FG374" s="106"/>
      <c r="FH374" s="106"/>
      <c r="FI374" s="106"/>
      <c r="FJ374" s="106"/>
      <c r="FK374" s="106"/>
      <c r="FL374" s="106"/>
      <c r="FM374" s="106"/>
      <c r="FN374" s="106"/>
      <c r="FO374" s="106"/>
      <c r="FP374" s="106"/>
      <c r="FQ374" s="106"/>
      <c r="FR374" s="106"/>
      <c r="FS374" s="106"/>
      <c r="FT374" s="106"/>
      <c r="FU374" s="106"/>
      <c r="FV374" s="106"/>
      <c r="FW374" s="106"/>
      <c r="FX374" s="106"/>
      <c r="FY374" s="106"/>
      <c r="FZ374" s="106"/>
      <c r="GA374" s="106"/>
    </row>
    <row r="375" spans="19:183" s="102" customFormat="1" x14ac:dyDescent="0.15"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6"/>
      <c r="EG375" s="106"/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06"/>
      <c r="EZ375" s="106"/>
      <c r="FA375" s="106"/>
      <c r="FB375" s="106"/>
      <c r="FC375" s="106"/>
      <c r="FD375" s="106"/>
      <c r="FE375" s="106"/>
      <c r="FF375" s="106"/>
      <c r="FG375" s="106"/>
      <c r="FH375" s="106"/>
      <c r="FI375" s="106"/>
      <c r="FJ375" s="106"/>
      <c r="FK375" s="106"/>
      <c r="FL375" s="106"/>
      <c r="FM375" s="106"/>
      <c r="FN375" s="106"/>
      <c r="FO375" s="106"/>
      <c r="FP375" s="106"/>
      <c r="FQ375" s="106"/>
      <c r="FR375" s="106"/>
      <c r="FS375" s="106"/>
      <c r="FT375" s="106"/>
      <c r="FU375" s="106"/>
      <c r="FV375" s="106"/>
      <c r="FW375" s="106"/>
      <c r="FX375" s="106"/>
      <c r="FY375" s="106"/>
      <c r="FZ375" s="106"/>
      <c r="GA375" s="106"/>
    </row>
    <row r="376" spans="19:183" s="102" customFormat="1" x14ac:dyDescent="0.15"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6"/>
      <c r="EG376" s="106"/>
      <c r="EH376" s="106"/>
      <c r="EI376" s="106"/>
      <c r="EJ376" s="106"/>
      <c r="EK376" s="106"/>
      <c r="EL376" s="106"/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6"/>
      <c r="EW376" s="106"/>
      <c r="EX376" s="106"/>
      <c r="EY376" s="106"/>
      <c r="EZ376" s="106"/>
      <c r="FA376" s="106"/>
      <c r="FB376" s="106"/>
      <c r="FC376" s="106"/>
      <c r="FD376" s="106"/>
      <c r="FE376" s="106"/>
      <c r="FF376" s="106"/>
      <c r="FG376" s="106"/>
      <c r="FH376" s="106"/>
      <c r="FI376" s="106"/>
      <c r="FJ376" s="106"/>
      <c r="FK376" s="106"/>
      <c r="FL376" s="106"/>
      <c r="FM376" s="106"/>
      <c r="FN376" s="106"/>
      <c r="FO376" s="106"/>
      <c r="FP376" s="106"/>
      <c r="FQ376" s="106"/>
      <c r="FR376" s="106"/>
      <c r="FS376" s="106"/>
      <c r="FT376" s="106"/>
      <c r="FU376" s="106"/>
      <c r="FV376" s="106"/>
      <c r="FW376" s="106"/>
      <c r="FX376" s="106"/>
      <c r="FY376" s="106"/>
      <c r="FZ376" s="106"/>
      <c r="GA376" s="106"/>
    </row>
    <row r="377" spans="19:183" s="102" customFormat="1" x14ac:dyDescent="0.15"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6"/>
      <c r="DD377" s="106"/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6"/>
      <c r="DV377" s="106"/>
      <c r="DW377" s="106"/>
      <c r="DX377" s="106"/>
      <c r="DY377" s="106"/>
      <c r="DZ377" s="106"/>
      <c r="EA377" s="106"/>
      <c r="EB377" s="106"/>
      <c r="EC377" s="106"/>
      <c r="ED377" s="106"/>
      <c r="EE377" s="106"/>
      <c r="EF377" s="106"/>
      <c r="EG377" s="106"/>
      <c r="EH377" s="106"/>
      <c r="EI377" s="106"/>
      <c r="EJ377" s="106"/>
      <c r="EK377" s="106"/>
      <c r="EL377" s="106"/>
      <c r="EM377" s="106"/>
      <c r="EN377" s="106"/>
      <c r="EO377" s="106"/>
      <c r="EP377" s="106"/>
      <c r="EQ377" s="106"/>
      <c r="ER377" s="106"/>
      <c r="ES377" s="106"/>
      <c r="ET377" s="106"/>
      <c r="EU377" s="106"/>
      <c r="EV377" s="106"/>
      <c r="EW377" s="106"/>
      <c r="EX377" s="106"/>
      <c r="EY377" s="106"/>
      <c r="EZ377" s="106"/>
      <c r="FA377" s="106"/>
      <c r="FB377" s="106"/>
      <c r="FC377" s="106"/>
      <c r="FD377" s="106"/>
      <c r="FE377" s="106"/>
      <c r="FF377" s="106"/>
      <c r="FG377" s="106"/>
      <c r="FH377" s="106"/>
      <c r="FI377" s="106"/>
      <c r="FJ377" s="106"/>
      <c r="FK377" s="106"/>
      <c r="FL377" s="106"/>
      <c r="FM377" s="106"/>
      <c r="FN377" s="106"/>
      <c r="FO377" s="106"/>
      <c r="FP377" s="106"/>
      <c r="FQ377" s="106"/>
      <c r="FR377" s="106"/>
      <c r="FS377" s="106"/>
      <c r="FT377" s="106"/>
      <c r="FU377" s="106"/>
      <c r="FV377" s="106"/>
      <c r="FW377" s="106"/>
      <c r="FX377" s="106"/>
      <c r="FY377" s="106"/>
      <c r="FZ377" s="106"/>
      <c r="GA377" s="106"/>
    </row>
    <row r="378" spans="19:183" s="102" customFormat="1" x14ac:dyDescent="0.15"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6"/>
      <c r="DD378" s="106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6"/>
      <c r="DV378" s="106"/>
      <c r="DW378" s="106"/>
      <c r="DX378" s="106"/>
      <c r="DY378" s="106"/>
      <c r="DZ378" s="106"/>
      <c r="EA378" s="106"/>
      <c r="EB378" s="106"/>
      <c r="EC378" s="106"/>
      <c r="ED378" s="106"/>
      <c r="EE378" s="106"/>
      <c r="EF378" s="106"/>
      <c r="EG378" s="106"/>
      <c r="EH378" s="106"/>
      <c r="EI378" s="106"/>
      <c r="EJ378" s="106"/>
      <c r="EK378" s="106"/>
      <c r="EL378" s="106"/>
      <c r="EM378" s="106"/>
      <c r="EN378" s="106"/>
      <c r="EO378" s="106"/>
      <c r="EP378" s="106"/>
      <c r="EQ378" s="106"/>
      <c r="ER378" s="106"/>
      <c r="ES378" s="106"/>
      <c r="ET378" s="106"/>
      <c r="EU378" s="106"/>
      <c r="EV378" s="106"/>
      <c r="EW378" s="106"/>
      <c r="EX378" s="106"/>
      <c r="EY378" s="106"/>
      <c r="EZ378" s="106"/>
      <c r="FA378" s="106"/>
      <c r="FB378" s="106"/>
      <c r="FC378" s="106"/>
      <c r="FD378" s="106"/>
      <c r="FE378" s="106"/>
      <c r="FF378" s="106"/>
      <c r="FG378" s="106"/>
      <c r="FH378" s="106"/>
      <c r="FI378" s="106"/>
      <c r="FJ378" s="106"/>
      <c r="FK378" s="106"/>
      <c r="FL378" s="106"/>
      <c r="FM378" s="106"/>
      <c r="FN378" s="106"/>
      <c r="FO378" s="106"/>
      <c r="FP378" s="106"/>
      <c r="FQ378" s="106"/>
      <c r="FR378" s="106"/>
      <c r="FS378" s="106"/>
      <c r="FT378" s="106"/>
      <c r="FU378" s="106"/>
      <c r="FV378" s="106"/>
      <c r="FW378" s="106"/>
      <c r="FX378" s="106"/>
      <c r="FY378" s="106"/>
      <c r="FZ378" s="106"/>
      <c r="GA378" s="106"/>
    </row>
    <row r="379" spans="19:183" s="102" customFormat="1" x14ac:dyDescent="0.15"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6"/>
      <c r="DV379" s="106"/>
      <c r="DW379" s="106"/>
      <c r="DX379" s="106"/>
      <c r="DY379" s="106"/>
      <c r="DZ379" s="106"/>
      <c r="EA379" s="106"/>
      <c r="EB379" s="106"/>
      <c r="EC379" s="106"/>
      <c r="ED379" s="106"/>
      <c r="EE379" s="106"/>
      <c r="EF379" s="106"/>
      <c r="EG379" s="106"/>
      <c r="EH379" s="106"/>
      <c r="EI379" s="106"/>
      <c r="EJ379" s="106"/>
      <c r="EK379" s="106"/>
      <c r="EL379" s="106"/>
      <c r="EM379" s="106"/>
      <c r="EN379" s="106"/>
      <c r="EO379" s="106"/>
      <c r="EP379" s="106"/>
      <c r="EQ379" s="106"/>
      <c r="ER379" s="106"/>
      <c r="ES379" s="106"/>
      <c r="ET379" s="106"/>
      <c r="EU379" s="106"/>
      <c r="EV379" s="106"/>
      <c r="EW379" s="106"/>
      <c r="EX379" s="106"/>
      <c r="EY379" s="106"/>
      <c r="EZ379" s="106"/>
      <c r="FA379" s="106"/>
      <c r="FB379" s="106"/>
      <c r="FC379" s="106"/>
      <c r="FD379" s="106"/>
      <c r="FE379" s="106"/>
      <c r="FF379" s="106"/>
      <c r="FG379" s="106"/>
      <c r="FH379" s="106"/>
      <c r="FI379" s="106"/>
      <c r="FJ379" s="106"/>
      <c r="FK379" s="106"/>
      <c r="FL379" s="106"/>
      <c r="FM379" s="106"/>
      <c r="FN379" s="106"/>
      <c r="FO379" s="106"/>
      <c r="FP379" s="106"/>
      <c r="FQ379" s="106"/>
      <c r="FR379" s="106"/>
      <c r="FS379" s="106"/>
      <c r="FT379" s="106"/>
      <c r="FU379" s="106"/>
      <c r="FV379" s="106"/>
      <c r="FW379" s="106"/>
      <c r="FX379" s="106"/>
      <c r="FY379" s="106"/>
      <c r="FZ379" s="106"/>
      <c r="GA379" s="106"/>
    </row>
    <row r="380" spans="19:183" s="102" customFormat="1" x14ac:dyDescent="0.15"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  <c r="EI380" s="106"/>
      <c r="EJ380" s="106"/>
      <c r="EK380" s="106"/>
      <c r="EL380" s="106"/>
      <c r="EM380" s="106"/>
      <c r="EN380" s="106"/>
      <c r="EO380" s="106"/>
      <c r="EP380" s="106"/>
      <c r="EQ380" s="106"/>
      <c r="ER380" s="106"/>
      <c r="ES380" s="106"/>
      <c r="ET380" s="106"/>
      <c r="EU380" s="106"/>
      <c r="EV380" s="106"/>
      <c r="EW380" s="106"/>
      <c r="EX380" s="106"/>
      <c r="EY380" s="106"/>
      <c r="EZ380" s="106"/>
      <c r="FA380" s="106"/>
      <c r="FB380" s="106"/>
      <c r="FC380" s="106"/>
      <c r="FD380" s="106"/>
      <c r="FE380" s="106"/>
      <c r="FF380" s="106"/>
      <c r="FG380" s="106"/>
      <c r="FH380" s="106"/>
      <c r="FI380" s="106"/>
      <c r="FJ380" s="106"/>
      <c r="FK380" s="106"/>
      <c r="FL380" s="106"/>
      <c r="FM380" s="106"/>
      <c r="FN380" s="106"/>
      <c r="FO380" s="106"/>
      <c r="FP380" s="106"/>
      <c r="FQ380" s="106"/>
      <c r="FR380" s="106"/>
      <c r="FS380" s="106"/>
      <c r="FT380" s="106"/>
      <c r="FU380" s="106"/>
      <c r="FV380" s="106"/>
      <c r="FW380" s="106"/>
      <c r="FX380" s="106"/>
      <c r="FY380" s="106"/>
      <c r="FZ380" s="106"/>
      <c r="GA380" s="106"/>
    </row>
    <row r="381" spans="19:183" s="102" customFormat="1" x14ac:dyDescent="0.15"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6"/>
      <c r="DV381" s="106"/>
      <c r="DW381" s="106"/>
      <c r="DX381" s="106"/>
      <c r="DY381" s="106"/>
      <c r="DZ381" s="106"/>
      <c r="EA381" s="106"/>
      <c r="EB381" s="106"/>
      <c r="EC381" s="106"/>
      <c r="ED381" s="106"/>
      <c r="EE381" s="106"/>
      <c r="EF381" s="106"/>
      <c r="EG381" s="106"/>
      <c r="EH381" s="106"/>
      <c r="EI381" s="106"/>
      <c r="EJ381" s="106"/>
      <c r="EK381" s="106"/>
      <c r="EL381" s="106"/>
      <c r="EM381" s="106"/>
      <c r="EN381" s="106"/>
      <c r="EO381" s="106"/>
      <c r="EP381" s="106"/>
      <c r="EQ381" s="106"/>
      <c r="ER381" s="106"/>
      <c r="ES381" s="106"/>
      <c r="ET381" s="106"/>
      <c r="EU381" s="106"/>
      <c r="EV381" s="106"/>
      <c r="EW381" s="106"/>
      <c r="EX381" s="106"/>
      <c r="EY381" s="106"/>
      <c r="EZ381" s="106"/>
      <c r="FA381" s="106"/>
      <c r="FB381" s="106"/>
      <c r="FC381" s="106"/>
      <c r="FD381" s="106"/>
      <c r="FE381" s="106"/>
      <c r="FF381" s="106"/>
      <c r="FG381" s="106"/>
      <c r="FH381" s="106"/>
      <c r="FI381" s="106"/>
      <c r="FJ381" s="106"/>
      <c r="FK381" s="106"/>
      <c r="FL381" s="106"/>
      <c r="FM381" s="106"/>
      <c r="FN381" s="106"/>
      <c r="FO381" s="106"/>
      <c r="FP381" s="106"/>
      <c r="FQ381" s="106"/>
      <c r="FR381" s="106"/>
      <c r="FS381" s="106"/>
      <c r="FT381" s="106"/>
      <c r="FU381" s="106"/>
      <c r="FV381" s="106"/>
      <c r="FW381" s="106"/>
      <c r="FX381" s="106"/>
      <c r="FY381" s="106"/>
      <c r="FZ381" s="106"/>
      <c r="GA381" s="106"/>
    </row>
    <row r="382" spans="19:183" s="102" customFormat="1" x14ac:dyDescent="0.15"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6"/>
      <c r="DD382" s="106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6"/>
      <c r="DV382" s="106"/>
      <c r="DW382" s="106"/>
      <c r="DX382" s="106"/>
      <c r="DY382" s="106"/>
      <c r="DZ382" s="106"/>
      <c r="EA382" s="106"/>
      <c r="EB382" s="106"/>
      <c r="EC382" s="106"/>
      <c r="ED382" s="106"/>
      <c r="EE382" s="106"/>
      <c r="EF382" s="106"/>
      <c r="EG382" s="106"/>
      <c r="EH382" s="106"/>
      <c r="EI382" s="106"/>
      <c r="EJ382" s="106"/>
      <c r="EK382" s="106"/>
      <c r="EL382" s="106"/>
      <c r="EM382" s="106"/>
      <c r="EN382" s="106"/>
      <c r="EO382" s="106"/>
      <c r="EP382" s="106"/>
      <c r="EQ382" s="106"/>
      <c r="ER382" s="106"/>
      <c r="ES382" s="106"/>
      <c r="ET382" s="106"/>
      <c r="EU382" s="106"/>
      <c r="EV382" s="106"/>
      <c r="EW382" s="106"/>
      <c r="EX382" s="106"/>
      <c r="EY382" s="106"/>
      <c r="EZ382" s="106"/>
      <c r="FA382" s="106"/>
      <c r="FB382" s="106"/>
      <c r="FC382" s="106"/>
      <c r="FD382" s="106"/>
      <c r="FE382" s="106"/>
      <c r="FF382" s="106"/>
      <c r="FG382" s="106"/>
      <c r="FH382" s="106"/>
      <c r="FI382" s="106"/>
      <c r="FJ382" s="106"/>
      <c r="FK382" s="106"/>
      <c r="FL382" s="106"/>
      <c r="FM382" s="106"/>
      <c r="FN382" s="106"/>
      <c r="FO382" s="106"/>
      <c r="FP382" s="106"/>
      <c r="FQ382" s="106"/>
      <c r="FR382" s="106"/>
      <c r="FS382" s="106"/>
      <c r="FT382" s="106"/>
      <c r="FU382" s="106"/>
      <c r="FV382" s="106"/>
      <c r="FW382" s="106"/>
      <c r="FX382" s="106"/>
      <c r="FY382" s="106"/>
      <c r="FZ382" s="106"/>
      <c r="GA382" s="106"/>
    </row>
    <row r="383" spans="19:183" s="102" customFormat="1" x14ac:dyDescent="0.15"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6"/>
      <c r="DD383" s="106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6"/>
      <c r="DV383" s="106"/>
      <c r="DW383" s="106"/>
      <c r="DX383" s="106"/>
      <c r="DY383" s="106"/>
      <c r="DZ383" s="106"/>
      <c r="EA383" s="106"/>
      <c r="EB383" s="106"/>
      <c r="EC383" s="106"/>
      <c r="ED383" s="106"/>
      <c r="EE383" s="106"/>
      <c r="EF383" s="106"/>
      <c r="EG383" s="106"/>
      <c r="EH383" s="106"/>
      <c r="EI383" s="106"/>
      <c r="EJ383" s="106"/>
      <c r="EK383" s="106"/>
      <c r="EL383" s="106"/>
      <c r="EM383" s="106"/>
      <c r="EN383" s="106"/>
      <c r="EO383" s="106"/>
      <c r="EP383" s="106"/>
      <c r="EQ383" s="106"/>
      <c r="ER383" s="106"/>
      <c r="ES383" s="106"/>
      <c r="ET383" s="106"/>
      <c r="EU383" s="106"/>
      <c r="EV383" s="106"/>
      <c r="EW383" s="106"/>
      <c r="EX383" s="106"/>
      <c r="EY383" s="106"/>
      <c r="EZ383" s="106"/>
      <c r="FA383" s="106"/>
      <c r="FB383" s="106"/>
      <c r="FC383" s="106"/>
      <c r="FD383" s="106"/>
      <c r="FE383" s="106"/>
      <c r="FF383" s="106"/>
      <c r="FG383" s="106"/>
      <c r="FH383" s="106"/>
      <c r="FI383" s="106"/>
      <c r="FJ383" s="106"/>
      <c r="FK383" s="106"/>
      <c r="FL383" s="106"/>
      <c r="FM383" s="106"/>
      <c r="FN383" s="106"/>
      <c r="FO383" s="106"/>
      <c r="FP383" s="106"/>
      <c r="FQ383" s="106"/>
      <c r="FR383" s="106"/>
      <c r="FS383" s="106"/>
      <c r="FT383" s="106"/>
      <c r="FU383" s="106"/>
      <c r="FV383" s="106"/>
      <c r="FW383" s="106"/>
      <c r="FX383" s="106"/>
      <c r="FY383" s="106"/>
      <c r="FZ383" s="106"/>
      <c r="GA383" s="106"/>
    </row>
    <row r="384" spans="19:183" s="102" customFormat="1" x14ac:dyDescent="0.15"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6"/>
      <c r="DV384" s="106"/>
      <c r="DW384" s="106"/>
      <c r="DX384" s="106"/>
      <c r="DY384" s="106"/>
      <c r="DZ384" s="106"/>
      <c r="EA384" s="106"/>
      <c r="EB384" s="106"/>
      <c r="EC384" s="106"/>
      <c r="ED384" s="106"/>
      <c r="EE384" s="106"/>
      <c r="EF384" s="106"/>
      <c r="EG384" s="106"/>
      <c r="EH384" s="106"/>
      <c r="EI384" s="106"/>
      <c r="EJ384" s="106"/>
      <c r="EK384" s="106"/>
      <c r="EL384" s="106"/>
      <c r="EM384" s="106"/>
      <c r="EN384" s="106"/>
      <c r="EO384" s="106"/>
      <c r="EP384" s="106"/>
      <c r="EQ384" s="106"/>
      <c r="ER384" s="106"/>
      <c r="ES384" s="106"/>
      <c r="ET384" s="106"/>
      <c r="EU384" s="106"/>
      <c r="EV384" s="106"/>
      <c r="EW384" s="106"/>
      <c r="EX384" s="106"/>
      <c r="EY384" s="106"/>
      <c r="EZ384" s="106"/>
      <c r="FA384" s="106"/>
      <c r="FB384" s="106"/>
      <c r="FC384" s="106"/>
      <c r="FD384" s="106"/>
      <c r="FE384" s="106"/>
      <c r="FF384" s="106"/>
      <c r="FG384" s="106"/>
      <c r="FH384" s="106"/>
      <c r="FI384" s="106"/>
      <c r="FJ384" s="106"/>
      <c r="FK384" s="106"/>
      <c r="FL384" s="106"/>
      <c r="FM384" s="106"/>
      <c r="FN384" s="106"/>
      <c r="FO384" s="106"/>
      <c r="FP384" s="106"/>
      <c r="FQ384" s="106"/>
      <c r="FR384" s="106"/>
      <c r="FS384" s="106"/>
      <c r="FT384" s="106"/>
      <c r="FU384" s="106"/>
      <c r="FV384" s="106"/>
      <c r="FW384" s="106"/>
      <c r="FX384" s="106"/>
      <c r="FY384" s="106"/>
      <c r="FZ384" s="106"/>
      <c r="GA384" s="106"/>
    </row>
    <row r="385" spans="19:183" s="102" customFormat="1" x14ac:dyDescent="0.15"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6"/>
      <c r="DD385" s="106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6"/>
      <c r="DV385" s="106"/>
      <c r="DW385" s="106"/>
      <c r="DX385" s="106"/>
      <c r="DY385" s="106"/>
      <c r="DZ385" s="106"/>
      <c r="EA385" s="106"/>
      <c r="EB385" s="106"/>
      <c r="EC385" s="106"/>
      <c r="ED385" s="106"/>
      <c r="EE385" s="106"/>
      <c r="EF385" s="106"/>
      <c r="EG385" s="106"/>
      <c r="EH385" s="106"/>
      <c r="EI385" s="106"/>
      <c r="EJ385" s="106"/>
      <c r="EK385" s="106"/>
      <c r="EL385" s="106"/>
      <c r="EM385" s="106"/>
      <c r="EN385" s="106"/>
      <c r="EO385" s="106"/>
      <c r="EP385" s="106"/>
      <c r="EQ385" s="106"/>
      <c r="ER385" s="106"/>
      <c r="ES385" s="106"/>
      <c r="ET385" s="106"/>
      <c r="EU385" s="106"/>
      <c r="EV385" s="106"/>
      <c r="EW385" s="106"/>
      <c r="EX385" s="106"/>
      <c r="EY385" s="106"/>
      <c r="EZ385" s="106"/>
      <c r="FA385" s="106"/>
      <c r="FB385" s="106"/>
      <c r="FC385" s="106"/>
      <c r="FD385" s="106"/>
      <c r="FE385" s="106"/>
      <c r="FF385" s="106"/>
      <c r="FG385" s="106"/>
      <c r="FH385" s="106"/>
      <c r="FI385" s="106"/>
      <c r="FJ385" s="106"/>
      <c r="FK385" s="106"/>
      <c r="FL385" s="106"/>
      <c r="FM385" s="106"/>
      <c r="FN385" s="106"/>
      <c r="FO385" s="106"/>
      <c r="FP385" s="106"/>
      <c r="FQ385" s="106"/>
      <c r="FR385" s="106"/>
      <c r="FS385" s="106"/>
      <c r="FT385" s="106"/>
      <c r="FU385" s="106"/>
      <c r="FV385" s="106"/>
      <c r="FW385" s="106"/>
      <c r="FX385" s="106"/>
      <c r="FY385" s="106"/>
      <c r="FZ385" s="106"/>
      <c r="GA385" s="106"/>
    </row>
    <row r="386" spans="19:183" s="102" customFormat="1" x14ac:dyDescent="0.15"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6"/>
      <c r="DV386" s="106"/>
      <c r="DW386" s="106"/>
      <c r="DX386" s="106"/>
      <c r="DY386" s="106"/>
      <c r="DZ386" s="106"/>
      <c r="EA386" s="106"/>
      <c r="EB386" s="106"/>
      <c r="EC386" s="106"/>
      <c r="ED386" s="106"/>
      <c r="EE386" s="106"/>
      <c r="EF386" s="106"/>
      <c r="EG386" s="106"/>
      <c r="EH386" s="106"/>
      <c r="EI386" s="106"/>
      <c r="EJ386" s="106"/>
      <c r="EK386" s="106"/>
      <c r="EL386" s="106"/>
      <c r="EM386" s="106"/>
      <c r="EN386" s="106"/>
      <c r="EO386" s="106"/>
      <c r="EP386" s="106"/>
      <c r="EQ386" s="106"/>
      <c r="ER386" s="106"/>
      <c r="ES386" s="106"/>
      <c r="ET386" s="106"/>
      <c r="EU386" s="106"/>
      <c r="EV386" s="106"/>
      <c r="EW386" s="106"/>
      <c r="EX386" s="106"/>
      <c r="EY386" s="106"/>
      <c r="EZ386" s="106"/>
      <c r="FA386" s="106"/>
      <c r="FB386" s="106"/>
      <c r="FC386" s="106"/>
      <c r="FD386" s="106"/>
      <c r="FE386" s="106"/>
      <c r="FF386" s="106"/>
      <c r="FG386" s="106"/>
      <c r="FH386" s="106"/>
      <c r="FI386" s="106"/>
      <c r="FJ386" s="106"/>
      <c r="FK386" s="106"/>
      <c r="FL386" s="106"/>
      <c r="FM386" s="106"/>
      <c r="FN386" s="106"/>
      <c r="FO386" s="106"/>
      <c r="FP386" s="106"/>
      <c r="FQ386" s="106"/>
      <c r="FR386" s="106"/>
      <c r="FS386" s="106"/>
      <c r="FT386" s="106"/>
      <c r="FU386" s="106"/>
      <c r="FV386" s="106"/>
      <c r="FW386" s="106"/>
      <c r="FX386" s="106"/>
      <c r="FY386" s="106"/>
      <c r="FZ386" s="106"/>
      <c r="GA386" s="106"/>
    </row>
    <row r="387" spans="19:183" s="102" customFormat="1" x14ac:dyDescent="0.15"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6"/>
      <c r="DV387" s="106"/>
      <c r="DW387" s="106"/>
      <c r="DX387" s="106"/>
      <c r="DY387" s="106"/>
      <c r="DZ387" s="106"/>
      <c r="EA387" s="106"/>
      <c r="EB387" s="106"/>
      <c r="EC387" s="106"/>
      <c r="ED387" s="106"/>
      <c r="EE387" s="106"/>
      <c r="EF387" s="106"/>
      <c r="EG387" s="106"/>
      <c r="EH387" s="106"/>
      <c r="EI387" s="106"/>
      <c r="EJ387" s="106"/>
      <c r="EK387" s="106"/>
      <c r="EL387" s="106"/>
      <c r="EM387" s="106"/>
      <c r="EN387" s="106"/>
      <c r="EO387" s="106"/>
      <c r="EP387" s="106"/>
      <c r="EQ387" s="106"/>
      <c r="ER387" s="106"/>
      <c r="ES387" s="106"/>
      <c r="ET387" s="106"/>
      <c r="EU387" s="106"/>
      <c r="EV387" s="106"/>
      <c r="EW387" s="106"/>
      <c r="EX387" s="106"/>
      <c r="EY387" s="106"/>
      <c r="EZ387" s="106"/>
      <c r="FA387" s="106"/>
      <c r="FB387" s="106"/>
      <c r="FC387" s="106"/>
      <c r="FD387" s="106"/>
      <c r="FE387" s="106"/>
      <c r="FF387" s="106"/>
      <c r="FG387" s="106"/>
      <c r="FH387" s="106"/>
      <c r="FI387" s="106"/>
      <c r="FJ387" s="106"/>
      <c r="FK387" s="106"/>
      <c r="FL387" s="106"/>
      <c r="FM387" s="106"/>
      <c r="FN387" s="106"/>
      <c r="FO387" s="106"/>
      <c r="FP387" s="106"/>
      <c r="FQ387" s="106"/>
      <c r="FR387" s="106"/>
      <c r="FS387" s="106"/>
      <c r="FT387" s="106"/>
      <c r="FU387" s="106"/>
      <c r="FV387" s="106"/>
      <c r="FW387" s="106"/>
      <c r="FX387" s="106"/>
      <c r="FY387" s="106"/>
      <c r="FZ387" s="106"/>
      <c r="GA387" s="106"/>
    </row>
    <row r="388" spans="19:183" s="102" customFormat="1" x14ac:dyDescent="0.15"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6"/>
      <c r="DV388" s="106"/>
      <c r="DW388" s="106"/>
      <c r="DX388" s="106"/>
      <c r="DY388" s="106"/>
      <c r="DZ388" s="106"/>
      <c r="EA388" s="106"/>
      <c r="EB388" s="106"/>
      <c r="EC388" s="106"/>
      <c r="ED388" s="106"/>
      <c r="EE388" s="106"/>
      <c r="EF388" s="106"/>
      <c r="EG388" s="106"/>
      <c r="EH388" s="106"/>
      <c r="EI388" s="106"/>
      <c r="EJ388" s="106"/>
      <c r="EK388" s="106"/>
      <c r="EL388" s="106"/>
      <c r="EM388" s="106"/>
      <c r="EN388" s="106"/>
      <c r="EO388" s="106"/>
      <c r="EP388" s="106"/>
      <c r="EQ388" s="106"/>
      <c r="ER388" s="106"/>
      <c r="ES388" s="106"/>
      <c r="ET388" s="106"/>
      <c r="EU388" s="106"/>
      <c r="EV388" s="106"/>
      <c r="EW388" s="106"/>
      <c r="EX388" s="106"/>
      <c r="EY388" s="106"/>
      <c r="EZ388" s="106"/>
      <c r="FA388" s="106"/>
      <c r="FB388" s="106"/>
      <c r="FC388" s="106"/>
      <c r="FD388" s="106"/>
      <c r="FE388" s="106"/>
      <c r="FF388" s="106"/>
      <c r="FG388" s="106"/>
      <c r="FH388" s="106"/>
      <c r="FI388" s="106"/>
      <c r="FJ388" s="106"/>
      <c r="FK388" s="106"/>
      <c r="FL388" s="106"/>
      <c r="FM388" s="106"/>
      <c r="FN388" s="106"/>
      <c r="FO388" s="106"/>
      <c r="FP388" s="106"/>
      <c r="FQ388" s="106"/>
      <c r="FR388" s="106"/>
      <c r="FS388" s="106"/>
      <c r="FT388" s="106"/>
      <c r="FU388" s="106"/>
      <c r="FV388" s="106"/>
      <c r="FW388" s="106"/>
      <c r="FX388" s="106"/>
      <c r="FY388" s="106"/>
      <c r="FZ388" s="106"/>
      <c r="GA388" s="106"/>
    </row>
    <row r="389" spans="19:183" s="102" customFormat="1" x14ac:dyDescent="0.15"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  <c r="EB389" s="106"/>
      <c r="EC389" s="106"/>
      <c r="ED389" s="106"/>
      <c r="EE389" s="106"/>
      <c r="EF389" s="106"/>
      <c r="EG389" s="106"/>
      <c r="EH389" s="106"/>
      <c r="EI389" s="106"/>
      <c r="EJ389" s="106"/>
      <c r="EK389" s="106"/>
      <c r="EL389" s="106"/>
      <c r="EM389" s="106"/>
      <c r="EN389" s="106"/>
      <c r="EO389" s="106"/>
      <c r="EP389" s="106"/>
      <c r="EQ389" s="106"/>
      <c r="ER389" s="106"/>
      <c r="ES389" s="106"/>
      <c r="ET389" s="106"/>
      <c r="EU389" s="106"/>
      <c r="EV389" s="106"/>
      <c r="EW389" s="106"/>
      <c r="EX389" s="106"/>
      <c r="EY389" s="106"/>
      <c r="EZ389" s="106"/>
      <c r="FA389" s="106"/>
      <c r="FB389" s="106"/>
      <c r="FC389" s="106"/>
      <c r="FD389" s="106"/>
      <c r="FE389" s="106"/>
      <c r="FF389" s="106"/>
      <c r="FG389" s="106"/>
      <c r="FH389" s="106"/>
      <c r="FI389" s="106"/>
      <c r="FJ389" s="106"/>
      <c r="FK389" s="106"/>
      <c r="FL389" s="106"/>
      <c r="FM389" s="106"/>
      <c r="FN389" s="106"/>
      <c r="FO389" s="106"/>
      <c r="FP389" s="106"/>
      <c r="FQ389" s="106"/>
      <c r="FR389" s="106"/>
      <c r="FS389" s="106"/>
      <c r="FT389" s="106"/>
      <c r="FU389" s="106"/>
      <c r="FV389" s="106"/>
      <c r="FW389" s="106"/>
      <c r="FX389" s="106"/>
      <c r="FY389" s="106"/>
      <c r="FZ389" s="106"/>
      <c r="GA389" s="106"/>
    </row>
    <row r="390" spans="19:183" s="102" customFormat="1" x14ac:dyDescent="0.15"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  <c r="BY390" s="106"/>
      <c r="BZ390" s="106"/>
      <c r="CA390" s="106"/>
      <c r="CB390" s="106"/>
      <c r="CC390" s="106"/>
      <c r="CD390" s="106"/>
      <c r="CE390" s="106"/>
      <c r="CF390" s="106"/>
      <c r="CG390" s="106"/>
      <c r="CH390" s="106"/>
      <c r="CI390" s="106"/>
      <c r="CJ390" s="106"/>
      <c r="CK390" s="106"/>
      <c r="CL390" s="106"/>
      <c r="CM390" s="106"/>
      <c r="CN390" s="106"/>
      <c r="CO390" s="106"/>
      <c r="CP390" s="106"/>
      <c r="CQ390" s="106"/>
      <c r="CR390" s="106"/>
      <c r="CS390" s="106"/>
      <c r="CT390" s="106"/>
      <c r="CU390" s="106"/>
      <c r="CV390" s="106"/>
      <c r="CW390" s="106"/>
      <c r="CX390" s="106"/>
      <c r="CY390" s="106"/>
      <c r="CZ390" s="106"/>
      <c r="DA390" s="106"/>
      <c r="DB390" s="106"/>
      <c r="DC390" s="106"/>
      <c r="DD390" s="106"/>
      <c r="DE390" s="106"/>
      <c r="DF390" s="106"/>
      <c r="DG390" s="106"/>
      <c r="DH390" s="106"/>
      <c r="DI390" s="106"/>
      <c r="DJ390" s="106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6"/>
      <c r="DV390" s="106"/>
      <c r="DW390" s="106"/>
      <c r="DX390" s="106"/>
      <c r="DY390" s="106"/>
      <c r="DZ390" s="106"/>
      <c r="EA390" s="106"/>
      <c r="EB390" s="106"/>
      <c r="EC390" s="106"/>
      <c r="ED390" s="106"/>
      <c r="EE390" s="106"/>
      <c r="EF390" s="106"/>
      <c r="EG390" s="106"/>
      <c r="EH390" s="106"/>
      <c r="EI390" s="106"/>
      <c r="EJ390" s="106"/>
      <c r="EK390" s="106"/>
      <c r="EL390" s="106"/>
      <c r="EM390" s="106"/>
      <c r="EN390" s="106"/>
      <c r="EO390" s="106"/>
      <c r="EP390" s="106"/>
      <c r="EQ390" s="106"/>
      <c r="ER390" s="106"/>
      <c r="ES390" s="106"/>
      <c r="ET390" s="106"/>
      <c r="EU390" s="106"/>
      <c r="EV390" s="106"/>
      <c r="EW390" s="106"/>
      <c r="EX390" s="106"/>
      <c r="EY390" s="106"/>
      <c r="EZ390" s="106"/>
      <c r="FA390" s="106"/>
      <c r="FB390" s="106"/>
      <c r="FC390" s="106"/>
      <c r="FD390" s="106"/>
      <c r="FE390" s="106"/>
      <c r="FF390" s="106"/>
      <c r="FG390" s="106"/>
      <c r="FH390" s="106"/>
      <c r="FI390" s="106"/>
      <c r="FJ390" s="106"/>
      <c r="FK390" s="106"/>
      <c r="FL390" s="106"/>
      <c r="FM390" s="106"/>
      <c r="FN390" s="106"/>
      <c r="FO390" s="106"/>
      <c r="FP390" s="106"/>
      <c r="FQ390" s="106"/>
      <c r="FR390" s="106"/>
      <c r="FS390" s="106"/>
      <c r="FT390" s="106"/>
      <c r="FU390" s="106"/>
      <c r="FV390" s="106"/>
      <c r="FW390" s="106"/>
      <c r="FX390" s="106"/>
      <c r="FY390" s="106"/>
      <c r="FZ390" s="106"/>
      <c r="GA390" s="106"/>
    </row>
    <row r="391" spans="19:183" s="102" customFormat="1" x14ac:dyDescent="0.15"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  <c r="CL391" s="106"/>
      <c r="CM391" s="106"/>
      <c r="CN391" s="106"/>
      <c r="CO391" s="106"/>
      <c r="CP391" s="106"/>
      <c r="CQ391" s="106"/>
      <c r="CR391" s="106"/>
      <c r="CS391" s="106"/>
      <c r="CT391" s="106"/>
      <c r="CU391" s="106"/>
      <c r="CV391" s="106"/>
      <c r="CW391" s="106"/>
      <c r="CX391" s="106"/>
      <c r="CY391" s="106"/>
      <c r="CZ391" s="106"/>
      <c r="DA391" s="106"/>
      <c r="DB391" s="106"/>
      <c r="DC391" s="106"/>
      <c r="DD391" s="106"/>
      <c r="DE391" s="106"/>
      <c r="DF391" s="106"/>
      <c r="DG391" s="106"/>
      <c r="DH391" s="106"/>
      <c r="DI391" s="106"/>
      <c r="DJ391" s="106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6"/>
      <c r="DV391" s="106"/>
      <c r="DW391" s="106"/>
      <c r="DX391" s="106"/>
      <c r="DY391" s="106"/>
      <c r="DZ391" s="106"/>
      <c r="EA391" s="106"/>
      <c r="EB391" s="106"/>
      <c r="EC391" s="106"/>
      <c r="ED391" s="106"/>
      <c r="EE391" s="106"/>
      <c r="EF391" s="106"/>
      <c r="EG391" s="106"/>
      <c r="EH391" s="106"/>
      <c r="EI391" s="106"/>
      <c r="EJ391" s="106"/>
      <c r="EK391" s="106"/>
      <c r="EL391" s="106"/>
      <c r="EM391" s="106"/>
      <c r="EN391" s="106"/>
      <c r="EO391" s="106"/>
      <c r="EP391" s="106"/>
      <c r="EQ391" s="106"/>
      <c r="ER391" s="106"/>
      <c r="ES391" s="106"/>
      <c r="ET391" s="106"/>
      <c r="EU391" s="106"/>
      <c r="EV391" s="106"/>
      <c r="EW391" s="106"/>
      <c r="EX391" s="106"/>
      <c r="EY391" s="106"/>
      <c r="EZ391" s="106"/>
      <c r="FA391" s="106"/>
      <c r="FB391" s="106"/>
      <c r="FC391" s="106"/>
      <c r="FD391" s="106"/>
      <c r="FE391" s="106"/>
      <c r="FF391" s="106"/>
      <c r="FG391" s="106"/>
      <c r="FH391" s="106"/>
      <c r="FI391" s="106"/>
      <c r="FJ391" s="106"/>
      <c r="FK391" s="106"/>
      <c r="FL391" s="106"/>
      <c r="FM391" s="106"/>
      <c r="FN391" s="106"/>
      <c r="FO391" s="106"/>
      <c r="FP391" s="106"/>
      <c r="FQ391" s="106"/>
      <c r="FR391" s="106"/>
      <c r="FS391" s="106"/>
      <c r="FT391" s="106"/>
      <c r="FU391" s="106"/>
      <c r="FV391" s="106"/>
      <c r="FW391" s="106"/>
      <c r="FX391" s="106"/>
      <c r="FY391" s="106"/>
      <c r="FZ391" s="106"/>
      <c r="GA391" s="106"/>
    </row>
    <row r="392" spans="19:183" s="102" customFormat="1" x14ac:dyDescent="0.15"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6"/>
      <c r="DV392" s="106"/>
      <c r="DW392" s="106"/>
      <c r="DX392" s="106"/>
      <c r="DY392" s="106"/>
      <c r="DZ392" s="106"/>
      <c r="EA392" s="106"/>
      <c r="EB392" s="106"/>
      <c r="EC392" s="106"/>
      <c r="ED392" s="106"/>
      <c r="EE392" s="106"/>
      <c r="EF392" s="106"/>
      <c r="EG392" s="106"/>
      <c r="EH392" s="106"/>
      <c r="EI392" s="106"/>
      <c r="EJ392" s="106"/>
      <c r="EK392" s="106"/>
      <c r="EL392" s="106"/>
      <c r="EM392" s="106"/>
      <c r="EN392" s="106"/>
      <c r="EO392" s="106"/>
      <c r="EP392" s="106"/>
      <c r="EQ392" s="106"/>
      <c r="ER392" s="106"/>
      <c r="ES392" s="106"/>
      <c r="ET392" s="106"/>
      <c r="EU392" s="106"/>
      <c r="EV392" s="106"/>
      <c r="EW392" s="106"/>
      <c r="EX392" s="106"/>
      <c r="EY392" s="106"/>
      <c r="EZ392" s="106"/>
      <c r="FA392" s="106"/>
      <c r="FB392" s="106"/>
      <c r="FC392" s="106"/>
      <c r="FD392" s="106"/>
      <c r="FE392" s="106"/>
      <c r="FF392" s="106"/>
      <c r="FG392" s="106"/>
      <c r="FH392" s="106"/>
      <c r="FI392" s="106"/>
      <c r="FJ392" s="106"/>
      <c r="FK392" s="106"/>
      <c r="FL392" s="106"/>
      <c r="FM392" s="106"/>
      <c r="FN392" s="106"/>
      <c r="FO392" s="106"/>
      <c r="FP392" s="106"/>
      <c r="FQ392" s="106"/>
      <c r="FR392" s="106"/>
      <c r="FS392" s="106"/>
      <c r="FT392" s="106"/>
      <c r="FU392" s="106"/>
      <c r="FV392" s="106"/>
      <c r="FW392" s="106"/>
      <c r="FX392" s="106"/>
      <c r="FY392" s="106"/>
      <c r="FZ392" s="106"/>
      <c r="GA392" s="106"/>
    </row>
    <row r="393" spans="19:183" s="102" customFormat="1" x14ac:dyDescent="0.15"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6"/>
      <c r="DD393" s="106"/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6"/>
      <c r="DV393" s="106"/>
      <c r="DW393" s="106"/>
      <c r="DX393" s="106"/>
      <c r="DY393" s="106"/>
      <c r="DZ393" s="106"/>
      <c r="EA393" s="106"/>
      <c r="EB393" s="106"/>
      <c r="EC393" s="106"/>
      <c r="ED393" s="106"/>
      <c r="EE393" s="106"/>
      <c r="EF393" s="106"/>
      <c r="EG393" s="106"/>
      <c r="EH393" s="106"/>
      <c r="EI393" s="106"/>
      <c r="EJ393" s="106"/>
      <c r="EK393" s="106"/>
      <c r="EL393" s="106"/>
      <c r="EM393" s="106"/>
      <c r="EN393" s="106"/>
      <c r="EO393" s="106"/>
      <c r="EP393" s="106"/>
      <c r="EQ393" s="106"/>
      <c r="ER393" s="106"/>
      <c r="ES393" s="106"/>
      <c r="ET393" s="106"/>
      <c r="EU393" s="106"/>
      <c r="EV393" s="106"/>
      <c r="EW393" s="106"/>
      <c r="EX393" s="106"/>
      <c r="EY393" s="106"/>
      <c r="EZ393" s="106"/>
      <c r="FA393" s="106"/>
      <c r="FB393" s="106"/>
      <c r="FC393" s="106"/>
      <c r="FD393" s="106"/>
      <c r="FE393" s="106"/>
      <c r="FF393" s="106"/>
      <c r="FG393" s="106"/>
      <c r="FH393" s="106"/>
      <c r="FI393" s="106"/>
      <c r="FJ393" s="106"/>
      <c r="FK393" s="106"/>
      <c r="FL393" s="106"/>
      <c r="FM393" s="106"/>
      <c r="FN393" s="106"/>
      <c r="FO393" s="106"/>
      <c r="FP393" s="106"/>
      <c r="FQ393" s="106"/>
      <c r="FR393" s="106"/>
      <c r="FS393" s="106"/>
      <c r="FT393" s="106"/>
      <c r="FU393" s="106"/>
      <c r="FV393" s="106"/>
      <c r="FW393" s="106"/>
      <c r="FX393" s="106"/>
      <c r="FY393" s="106"/>
      <c r="FZ393" s="106"/>
      <c r="GA393" s="106"/>
    </row>
    <row r="394" spans="19:183" s="102" customFormat="1" x14ac:dyDescent="0.15"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6"/>
      <c r="DD394" s="106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6"/>
      <c r="DV394" s="106"/>
      <c r="DW394" s="106"/>
      <c r="DX394" s="106"/>
      <c r="DY394" s="106"/>
      <c r="DZ394" s="106"/>
      <c r="EA394" s="106"/>
      <c r="EB394" s="106"/>
      <c r="EC394" s="106"/>
      <c r="ED394" s="106"/>
      <c r="EE394" s="106"/>
      <c r="EF394" s="106"/>
      <c r="EG394" s="106"/>
      <c r="EH394" s="106"/>
      <c r="EI394" s="106"/>
      <c r="EJ394" s="106"/>
      <c r="EK394" s="106"/>
      <c r="EL394" s="106"/>
      <c r="EM394" s="106"/>
      <c r="EN394" s="106"/>
      <c r="EO394" s="106"/>
      <c r="EP394" s="106"/>
      <c r="EQ394" s="106"/>
      <c r="ER394" s="106"/>
      <c r="ES394" s="106"/>
      <c r="ET394" s="106"/>
      <c r="EU394" s="106"/>
      <c r="EV394" s="106"/>
      <c r="EW394" s="106"/>
      <c r="EX394" s="106"/>
      <c r="EY394" s="106"/>
      <c r="EZ394" s="106"/>
      <c r="FA394" s="106"/>
      <c r="FB394" s="106"/>
      <c r="FC394" s="106"/>
      <c r="FD394" s="106"/>
      <c r="FE394" s="106"/>
      <c r="FF394" s="106"/>
      <c r="FG394" s="106"/>
      <c r="FH394" s="106"/>
      <c r="FI394" s="106"/>
      <c r="FJ394" s="106"/>
      <c r="FK394" s="106"/>
      <c r="FL394" s="106"/>
      <c r="FM394" s="106"/>
      <c r="FN394" s="106"/>
      <c r="FO394" s="106"/>
      <c r="FP394" s="106"/>
      <c r="FQ394" s="106"/>
      <c r="FR394" s="106"/>
      <c r="FS394" s="106"/>
      <c r="FT394" s="106"/>
      <c r="FU394" s="106"/>
      <c r="FV394" s="106"/>
      <c r="FW394" s="106"/>
      <c r="FX394" s="106"/>
      <c r="FY394" s="106"/>
      <c r="FZ394" s="106"/>
      <c r="GA394" s="106"/>
    </row>
    <row r="395" spans="19:183" s="102" customFormat="1" x14ac:dyDescent="0.15"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6"/>
      <c r="DV395" s="106"/>
      <c r="DW395" s="106"/>
      <c r="DX395" s="106"/>
      <c r="DY395" s="106"/>
      <c r="DZ395" s="106"/>
      <c r="EA395" s="106"/>
      <c r="EB395" s="106"/>
      <c r="EC395" s="106"/>
      <c r="ED395" s="106"/>
      <c r="EE395" s="106"/>
      <c r="EF395" s="106"/>
      <c r="EG395" s="106"/>
      <c r="EH395" s="106"/>
      <c r="EI395" s="106"/>
      <c r="EJ395" s="106"/>
      <c r="EK395" s="106"/>
      <c r="EL395" s="106"/>
      <c r="EM395" s="106"/>
      <c r="EN395" s="106"/>
      <c r="EO395" s="106"/>
      <c r="EP395" s="106"/>
      <c r="EQ395" s="106"/>
      <c r="ER395" s="106"/>
      <c r="ES395" s="106"/>
      <c r="ET395" s="106"/>
      <c r="EU395" s="106"/>
      <c r="EV395" s="106"/>
      <c r="EW395" s="106"/>
      <c r="EX395" s="106"/>
      <c r="EY395" s="106"/>
      <c r="EZ395" s="106"/>
      <c r="FA395" s="106"/>
      <c r="FB395" s="106"/>
      <c r="FC395" s="106"/>
      <c r="FD395" s="106"/>
      <c r="FE395" s="106"/>
      <c r="FF395" s="106"/>
      <c r="FG395" s="106"/>
      <c r="FH395" s="106"/>
      <c r="FI395" s="106"/>
      <c r="FJ395" s="106"/>
      <c r="FK395" s="106"/>
      <c r="FL395" s="106"/>
      <c r="FM395" s="106"/>
      <c r="FN395" s="106"/>
      <c r="FO395" s="106"/>
      <c r="FP395" s="106"/>
      <c r="FQ395" s="106"/>
      <c r="FR395" s="106"/>
      <c r="FS395" s="106"/>
      <c r="FT395" s="106"/>
      <c r="FU395" s="106"/>
      <c r="FV395" s="106"/>
      <c r="FW395" s="106"/>
      <c r="FX395" s="106"/>
      <c r="FY395" s="106"/>
      <c r="FZ395" s="106"/>
      <c r="GA395" s="106"/>
    </row>
    <row r="396" spans="19:183" s="102" customFormat="1" x14ac:dyDescent="0.15"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6"/>
      <c r="DD396" s="106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6"/>
      <c r="DV396" s="106"/>
      <c r="DW396" s="106"/>
      <c r="DX396" s="106"/>
      <c r="DY396" s="106"/>
      <c r="DZ396" s="106"/>
      <c r="EA396" s="106"/>
      <c r="EB396" s="106"/>
      <c r="EC396" s="106"/>
      <c r="ED396" s="106"/>
      <c r="EE396" s="106"/>
      <c r="EF396" s="106"/>
      <c r="EG396" s="106"/>
      <c r="EH396" s="106"/>
      <c r="EI396" s="106"/>
      <c r="EJ396" s="106"/>
      <c r="EK396" s="106"/>
      <c r="EL396" s="106"/>
      <c r="EM396" s="106"/>
      <c r="EN396" s="106"/>
      <c r="EO396" s="106"/>
      <c r="EP396" s="106"/>
      <c r="EQ396" s="106"/>
      <c r="ER396" s="106"/>
      <c r="ES396" s="106"/>
      <c r="ET396" s="106"/>
      <c r="EU396" s="106"/>
      <c r="EV396" s="106"/>
      <c r="EW396" s="106"/>
      <c r="EX396" s="106"/>
      <c r="EY396" s="106"/>
      <c r="EZ396" s="106"/>
      <c r="FA396" s="106"/>
      <c r="FB396" s="106"/>
      <c r="FC396" s="106"/>
      <c r="FD396" s="106"/>
      <c r="FE396" s="106"/>
      <c r="FF396" s="106"/>
      <c r="FG396" s="106"/>
      <c r="FH396" s="106"/>
      <c r="FI396" s="106"/>
      <c r="FJ396" s="106"/>
      <c r="FK396" s="106"/>
      <c r="FL396" s="106"/>
      <c r="FM396" s="106"/>
      <c r="FN396" s="106"/>
      <c r="FO396" s="106"/>
      <c r="FP396" s="106"/>
      <c r="FQ396" s="106"/>
      <c r="FR396" s="106"/>
      <c r="FS396" s="106"/>
      <c r="FT396" s="106"/>
      <c r="FU396" s="106"/>
      <c r="FV396" s="106"/>
      <c r="FW396" s="106"/>
      <c r="FX396" s="106"/>
      <c r="FY396" s="106"/>
      <c r="FZ396" s="106"/>
      <c r="GA396" s="106"/>
    </row>
    <row r="397" spans="19:183" s="102" customFormat="1" x14ac:dyDescent="0.15"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6"/>
      <c r="DD397" s="106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6"/>
      <c r="DV397" s="106"/>
      <c r="DW397" s="106"/>
      <c r="DX397" s="106"/>
      <c r="DY397" s="106"/>
      <c r="DZ397" s="106"/>
      <c r="EA397" s="106"/>
      <c r="EB397" s="106"/>
      <c r="EC397" s="106"/>
      <c r="ED397" s="106"/>
      <c r="EE397" s="106"/>
      <c r="EF397" s="106"/>
      <c r="EG397" s="106"/>
      <c r="EH397" s="106"/>
      <c r="EI397" s="106"/>
      <c r="EJ397" s="106"/>
      <c r="EK397" s="106"/>
      <c r="EL397" s="106"/>
      <c r="EM397" s="106"/>
      <c r="EN397" s="106"/>
      <c r="EO397" s="106"/>
      <c r="EP397" s="106"/>
      <c r="EQ397" s="106"/>
      <c r="ER397" s="106"/>
      <c r="ES397" s="106"/>
      <c r="ET397" s="106"/>
      <c r="EU397" s="106"/>
      <c r="EV397" s="106"/>
      <c r="EW397" s="106"/>
      <c r="EX397" s="106"/>
      <c r="EY397" s="106"/>
      <c r="EZ397" s="106"/>
      <c r="FA397" s="106"/>
      <c r="FB397" s="106"/>
      <c r="FC397" s="106"/>
      <c r="FD397" s="106"/>
      <c r="FE397" s="106"/>
      <c r="FF397" s="106"/>
      <c r="FG397" s="106"/>
      <c r="FH397" s="106"/>
      <c r="FI397" s="106"/>
      <c r="FJ397" s="106"/>
      <c r="FK397" s="106"/>
      <c r="FL397" s="106"/>
      <c r="FM397" s="106"/>
      <c r="FN397" s="106"/>
      <c r="FO397" s="106"/>
      <c r="FP397" s="106"/>
      <c r="FQ397" s="106"/>
      <c r="FR397" s="106"/>
      <c r="FS397" s="106"/>
      <c r="FT397" s="106"/>
      <c r="FU397" s="106"/>
      <c r="FV397" s="106"/>
      <c r="FW397" s="106"/>
      <c r="FX397" s="106"/>
      <c r="FY397" s="106"/>
      <c r="FZ397" s="106"/>
      <c r="GA397" s="106"/>
    </row>
    <row r="398" spans="19:183" s="102" customFormat="1" x14ac:dyDescent="0.15"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06"/>
      <c r="EA398" s="106"/>
      <c r="EB398" s="106"/>
      <c r="EC398" s="106"/>
      <c r="ED398" s="106"/>
      <c r="EE398" s="106"/>
      <c r="EF398" s="106"/>
      <c r="EG398" s="106"/>
      <c r="EH398" s="106"/>
      <c r="EI398" s="106"/>
      <c r="EJ398" s="106"/>
      <c r="EK398" s="106"/>
      <c r="EL398" s="106"/>
      <c r="EM398" s="106"/>
      <c r="EN398" s="106"/>
      <c r="EO398" s="106"/>
      <c r="EP398" s="106"/>
      <c r="EQ398" s="106"/>
      <c r="ER398" s="106"/>
      <c r="ES398" s="106"/>
      <c r="ET398" s="106"/>
      <c r="EU398" s="106"/>
      <c r="EV398" s="106"/>
      <c r="EW398" s="106"/>
      <c r="EX398" s="106"/>
      <c r="EY398" s="106"/>
      <c r="EZ398" s="106"/>
      <c r="FA398" s="106"/>
      <c r="FB398" s="106"/>
      <c r="FC398" s="106"/>
      <c r="FD398" s="106"/>
      <c r="FE398" s="106"/>
      <c r="FF398" s="106"/>
      <c r="FG398" s="106"/>
      <c r="FH398" s="106"/>
      <c r="FI398" s="106"/>
      <c r="FJ398" s="106"/>
      <c r="FK398" s="106"/>
      <c r="FL398" s="106"/>
      <c r="FM398" s="106"/>
      <c r="FN398" s="106"/>
      <c r="FO398" s="106"/>
      <c r="FP398" s="106"/>
      <c r="FQ398" s="106"/>
      <c r="FR398" s="106"/>
      <c r="FS398" s="106"/>
      <c r="FT398" s="106"/>
      <c r="FU398" s="106"/>
      <c r="FV398" s="106"/>
      <c r="FW398" s="106"/>
      <c r="FX398" s="106"/>
      <c r="FY398" s="106"/>
      <c r="FZ398" s="106"/>
      <c r="GA398" s="106"/>
    </row>
    <row r="399" spans="19:183" s="102" customFormat="1" x14ac:dyDescent="0.15"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6"/>
      <c r="DD399" s="106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6"/>
      <c r="DV399" s="106"/>
      <c r="DW399" s="106"/>
      <c r="DX399" s="106"/>
      <c r="DY399" s="106"/>
      <c r="DZ399" s="106"/>
      <c r="EA399" s="106"/>
      <c r="EB399" s="106"/>
      <c r="EC399" s="106"/>
      <c r="ED399" s="106"/>
      <c r="EE399" s="106"/>
      <c r="EF399" s="106"/>
      <c r="EG399" s="106"/>
      <c r="EH399" s="106"/>
      <c r="EI399" s="106"/>
      <c r="EJ399" s="106"/>
      <c r="EK399" s="106"/>
      <c r="EL399" s="106"/>
      <c r="EM399" s="106"/>
      <c r="EN399" s="106"/>
      <c r="EO399" s="106"/>
      <c r="EP399" s="106"/>
      <c r="EQ399" s="106"/>
      <c r="ER399" s="106"/>
      <c r="ES399" s="106"/>
      <c r="ET399" s="106"/>
      <c r="EU399" s="106"/>
      <c r="EV399" s="106"/>
      <c r="EW399" s="106"/>
      <c r="EX399" s="106"/>
      <c r="EY399" s="106"/>
      <c r="EZ399" s="106"/>
      <c r="FA399" s="106"/>
      <c r="FB399" s="106"/>
      <c r="FC399" s="106"/>
      <c r="FD399" s="106"/>
      <c r="FE399" s="106"/>
      <c r="FF399" s="106"/>
      <c r="FG399" s="106"/>
      <c r="FH399" s="106"/>
      <c r="FI399" s="106"/>
      <c r="FJ399" s="106"/>
      <c r="FK399" s="106"/>
      <c r="FL399" s="106"/>
      <c r="FM399" s="106"/>
      <c r="FN399" s="106"/>
      <c r="FO399" s="106"/>
      <c r="FP399" s="106"/>
      <c r="FQ399" s="106"/>
      <c r="FR399" s="106"/>
      <c r="FS399" s="106"/>
      <c r="FT399" s="106"/>
      <c r="FU399" s="106"/>
      <c r="FV399" s="106"/>
      <c r="FW399" s="106"/>
      <c r="FX399" s="106"/>
      <c r="FY399" s="106"/>
      <c r="FZ399" s="106"/>
      <c r="GA399" s="106"/>
    </row>
  </sheetData>
  <sheetProtection algorithmName="SHA-512" hashValue="GIkXN1hXjJhDT+OvKJqZ6Phquvt05Ubn95GCt7yW/pOXX+vl25EPuXJlUncHWMw3JPVHzs4pQkctv/a6XiZQpw==" saltValue="PKcLw1Rg0WRP37m33jCBAQ==" spinCount="100000" sheet="1" objects="1" scenarios="1"/>
  <conditionalFormatting sqref="A8:R24">
    <cfRule type="expression" dxfId="7" priority="3">
      <formula>MOD(ROW(),2)=0</formula>
    </cfRule>
  </conditionalFormatting>
  <conditionalFormatting sqref="A34:R46">
    <cfRule type="expression" dxfId="6" priority="2">
      <formula>MOD(ROW(),2)=0</formula>
    </cfRule>
  </conditionalFormatting>
  <conditionalFormatting sqref="A56:R72">
    <cfRule type="expression" dxfId="5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9CB48-27AE-9648-B702-98A5BABDC32F}">
  <sheetPr codeName="Sheet11">
    <tabColor theme="9"/>
  </sheetPr>
  <dimension ref="A1:EH820"/>
  <sheetViews>
    <sheetView zoomScale="93" zoomScaleNormal="93"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16.6640625" style="66" customWidth="1"/>
    <col min="3" max="8" width="12.1640625" style="66" customWidth="1"/>
    <col min="9" max="138" width="10.83203125" style="106"/>
    <col min="139" max="16384" width="10.83203125" style="66"/>
  </cols>
  <sheetData>
    <row r="1" spans="1:37" s="106" customFormat="1" ht="14" x14ac:dyDescent="0.15">
      <c r="A1" s="105" t="s">
        <v>24</v>
      </c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</row>
    <row r="2" spans="1:37" s="106" customFormat="1" ht="14" x14ac:dyDescent="0.15">
      <c r="A2" s="107" t="s">
        <v>21</v>
      </c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</row>
    <row r="3" spans="1:37" s="106" customFormat="1" ht="15" thickBot="1" x14ac:dyDescent="0.2">
      <c r="A3" s="105"/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105"/>
      <c r="X3" s="105"/>
      <c r="Y3" s="105"/>
      <c r="Z3" s="105"/>
      <c r="AA3" s="105"/>
      <c r="AB3" s="105"/>
      <c r="AC3" s="105"/>
      <c r="AD3" s="105"/>
      <c r="AE3" s="105"/>
      <c r="AF3" s="105"/>
      <c r="AG3" s="105"/>
      <c r="AH3" s="105"/>
      <c r="AI3" s="105"/>
      <c r="AJ3" s="105"/>
      <c r="AK3" s="105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05"/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</row>
    <row r="7" spans="1:37" ht="30" x14ac:dyDescent="0.15">
      <c r="A7" s="120" t="s">
        <v>144</v>
      </c>
      <c r="B7" s="120" t="s">
        <v>320</v>
      </c>
      <c r="C7" s="120" t="s">
        <v>204</v>
      </c>
      <c r="D7" s="120" t="s">
        <v>22</v>
      </c>
      <c r="E7" s="120" t="s">
        <v>205</v>
      </c>
      <c r="F7" s="120" t="s">
        <v>206</v>
      </c>
      <c r="G7" s="123" t="s">
        <v>207</v>
      </c>
      <c r="H7" s="128" t="s">
        <v>23</v>
      </c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</row>
    <row r="8" spans="1:37" ht="18" customHeight="1" thickBot="1" x14ac:dyDescent="0.2">
      <c r="A8" s="115" t="str">
        <f>'ERG Apr 2018'!K2</f>
        <v>Ergon Energy</v>
      </c>
      <c r="B8" s="98" t="str">
        <f>'ERG Apr 2018'!L2</f>
        <v>Regulated</v>
      </c>
      <c r="C8" s="80">
        <f>91*'ERG Apr 2018'!M2/100</f>
        <v>109.65409</v>
      </c>
      <c r="D8" s="80">
        <f>$C$5*'ERG Apr 2018'!N2/100</f>
        <v>1386</v>
      </c>
      <c r="E8" s="81">
        <v>0</v>
      </c>
      <c r="F8" s="82">
        <f>SUM(C8:E8)</f>
        <v>1495.65409</v>
      </c>
      <c r="G8" s="83">
        <f>F8*4</f>
        <v>5982.61636</v>
      </c>
      <c r="H8" s="84">
        <f>G8*1.1</f>
        <v>6580.8779960000002</v>
      </c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7" s="106" customFormat="1" ht="14" x14ac:dyDescent="0.15"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</row>
    <row r="10" spans="1:37" s="106" customFormat="1" ht="15" thickBot="1" x14ac:dyDescent="0.2"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37" ht="30" x14ac:dyDescent="0.15">
      <c r="A16" s="120" t="s">
        <v>144</v>
      </c>
      <c r="B16" s="120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</row>
    <row r="17" spans="1:37" ht="18" customHeight="1" thickBot="1" x14ac:dyDescent="0.2">
      <c r="A17" s="115" t="str">
        <f>'ERG Apr 2018'!K3</f>
        <v>Ergon Energy</v>
      </c>
      <c r="B17" s="98" t="str">
        <f>'ERG Apr 2018'!L3</f>
        <v>Regulated</v>
      </c>
      <c r="C17" s="80">
        <f>91*'ERG Apr 2018'!M3/100</f>
        <v>109.65409</v>
      </c>
      <c r="D17" s="80">
        <f>(C12*C13)*'ERG Apr 2018'!N3/100</f>
        <v>970.2</v>
      </c>
      <c r="E17" s="81">
        <f>(C12*C14)*'ERG Apr 2018'!AF3/100</f>
        <v>236.61</v>
      </c>
      <c r="F17" s="82">
        <f>SUM(C17:E17)</f>
        <v>1316.4640899999999</v>
      </c>
      <c r="G17" s="83">
        <f>F17*4</f>
        <v>5265.8563599999998</v>
      </c>
      <c r="H17" s="84">
        <f>G17*1.1</f>
        <v>5792.4419960000005</v>
      </c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</row>
    <row r="18" spans="1:37" s="106" customFormat="1" ht="14" x14ac:dyDescent="0.15"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1:37" s="106" customFormat="1" ht="15" thickBot="1" x14ac:dyDescent="0.2"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</row>
    <row r="25" spans="1:37" ht="30" x14ac:dyDescent="0.15">
      <c r="A25" s="120" t="s">
        <v>144</v>
      </c>
      <c r="B25" s="120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</row>
    <row r="26" spans="1:37" ht="18" customHeight="1" thickBot="1" x14ac:dyDescent="0.2">
      <c r="A26" s="115" t="str">
        <f>'ERG Apr 2018'!K4</f>
        <v>Ergon Energy</v>
      </c>
      <c r="B26" s="98" t="str">
        <f>'ERG Apr 2018'!L4</f>
        <v>Regulated</v>
      </c>
      <c r="C26" s="80">
        <f>91*'ERG Apr 2018'!M4/100</f>
        <v>109.65409</v>
      </c>
      <c r="D26" s="80">
        <f>(C21*C22)*'ERG Apr 2018'!N4/100</f>
        <v>2001.825</v>
      </c>
      <c r="E26" s="81">
        <f>(C21*C23)*'ERG Apr 2018'!W4/100</f>
        <v>358.02</v>
      </c>
      <c r="F26" s="82">
        <f>SUM(C26:E26)</f>
        <v>2469.4990899999998</v>
      </c>
      <c r="G26" s="83">
        <f>F26*4</f>
        <v>9877.9963599999992</v>
      </c>
      <c r="H26" s="84">
        <f>G26*1.1</f>
        <v>10865.795996000001</v>
      </c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</row>
    <row r="27" spans="1:37" s="106" customFormat="1" ht="14" x14ac:dyDescent="0.15"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</row>
    <row r="28" spans="1:37" s="106" customFormat="1" ht="14" x14ac:dyDescent="0.15"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</row>
    <row r="29" spans="1:37" s="106" customFormat="1" ht="14" x14ac:dyDescent="0.15"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</row>
    <row r="30" spans="1:37" s="106" customFormat="1" ht="14" x14ac:dyDescent="0.15"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</row>
    <row r="31" spans="1:37" s="106" customFormat="1" ht="14" x14ac:dyDescent="0.15"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</row>
    <row r="32" spans="1:37" s="106" customFormat="1" ht="14" x14ac:dyDescent="0.15"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</row>
    <row r="33" spans="10:37" s="106" customFormat="1" ht="14" x14ac:dyDescent="0.15"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</row>
    <row r="34" spans="10:37" s="106" customFormat="1" ht="14" x14ac:dyDescent="0.15"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</row>
    <row r="35" spans="10:37" s="106" customFormat="1" ht="14" x14ac:dyDescent="0.15"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</row>
    <row r="36" spans="10:37" s="106" customFormat="1" ht="14" x14ac:dyDescent="0.15"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</row>
    <row r="37" spans="10:37" s="106" customFormat="1" x14ac:dyDescent="0.15"/>
    <row r="38" spans="10:37" s="106" customFormat="1" x14ac:dyDescent="0.15"/>
    <row r="39" spans="10:37" s="106" customFormat="1" x14ac:dyDescent="0.15"/>
    <row r="40" spans="10:37" s="106" customFormat="1" x14ac:dyDescent="0.15"/>
    <row r="41" spans="10:37" s="106" customFormat="1" x14ac:dyDescent="0.15"/>
    <row r="42" spans="10:37" s="106" customFormat="1" x14ac:dyDescent="0.15"/>
    <row r="43" spans="10:37" s="106" customFormat="1" x14ac:dyDescent="0.15"/>
    <row r="44" spans="10:37" s="106" customFormat="1" x14ac:dyDescent="0.15"/>
    <row r="45" spans="10:37" s="106" customFormat="1" x14ac:dyDescent="0.15"/>
    <row r="46" spans="10:37" s="106" customFormat="1" x14ac:dyDescent="0.15"/>
    <row r="47" spans="10:37" s="106" customFormat="1" x14ac:dyDescent="0.15"/>
    <row r="48" spans="10:37" s="106" customFormat="1" x14ac:dyDescent="0.15"/>
    <row r="49" s="106" customFormat="1" x14ac:dyDescent="0.15"/>
    <row r="50" s="106" customFormat="1" x14ac:dyDescent="0.15"/>
    <row r="51" s="106" customFormat="1" x14ac:dyDescent="0.15"/>
    <row r="52" s="106" customFormat="1" x14ac:dyDescent="0.15"/>
    <row r="53" s="106" customFormat="1" x14ac:dyDescent="0.15"/>
    <row r="54" s="106" customFormat="1" x14ac:dyDescent="0.15"/>
    <row r="55" s="106" customFormat="1" x14ac:dyDescent="0.15"/>
    <row r="56" s="106" customFormat="1" x14ac:dyDescent="0.15"/>
    <row r="57" s="106" customFormat="1" x14ac:dyDescent="0.15"/>
    <row r="58" s="106" customFormat="1" x14ac:dyDescent="0.15"/>
    <row r="59" s="106" customFormat="1" x14ac:dyDescent="0.15"/>
    <row r="60" s="106" customFormat="1" x14ac:dyDescent="0.15"/>
    <row r="61" s="106" customFormat="1" x14ac:dyDescent="0.15"/>
    <row r="62" s="106" customFormat="1" x14ac:dyDescent="0.15"/>
    <row r="63" s="106" customFormat="1" x14ac:dyDescent="0.15"/>
    <row r="64" s="106" customFormat="1" x14ac:dyDescent="0.15"/>
    <row r="65" s="106" customFormat="1" x14ac:dyDescent="0.15"/>
    <row r="66" s="106" customFormat="1" x14ac:dyDescent="0.15"/>
    <row r="67" s="106" customFormat="1" x14ac:dyDescent="0.15"/>
    <row r="68" s="106" customFormat="1" x14ac:dyDescent="0.15"/>
    <row r="69" s="106" customFormat="1" x14ac:dyDescent="0.15"/>
    <row r="70" s="106" customFormat="1" x14ac:dyDescent="0.15"/>
    <row r="71" s="106" customFormat="1" x14ac:dyDescent="0.15"/>
    <row r="72" s="106" customFormat="1" x14ac:dyDescent="0.15"/>
    <row r="73" s="106" customFormat="1" x14ac:dyDescent="0.15"/>
    <row r="74" s="106" customFormat="1" x14ac:dyDescent="0.15"/>
    <row r="75" s="106" customFormat="1" x14ac:dyDescent="0.15"/>
    <row r="76" s="106" customFormat="1" x14ac:dyDescent="0.15"/>
    <row r="77" s="106" customFormat="1" x14ac:dyDescent="0.15"/>
    <row r="78" s="106" customFormat="1" x14ac:dyDescent="0.15"/>
    <row r="79" s="106" customFormat="1" x14ac:dyDescent="0.15"/>
    <row r="80" s="106" customFormat="1" x14ac:dyDescent="0.15"/>
    <row r="81" s="106" customFormat="1" x14ac:dyDescent="0.15"/>
    <row r="82" s="106" customFormat="1" x14ac:dyDescent="0.15"/>
    <row r="83" s="106" customFormat="1" x14ac:dyDescent="0.15"/>
    <row r="84" s="106" customFormat="1" x14ac:dyDescent="0.15"/>
    <row r="85" s="106" customFormat="1" x14ac:dyDescent="0.15"/>
    <row r="86" s="106" customFormat="1" x14ac:dyDescent="0.15"/>
    <row r="87" s="106" customFormat="1" x14ac:dyDescent="0.15"/>
    <row r="88" s="106" customFormat="1" x14ac:dyDescent="0.15"/>
    <row r="89" s="106" customFormat="1" x14ac:dyDescent="0.15"/>
    <row r="90" s="106" customFormat="1" x14ac:dyDescent="0.15"/>
    <row r="91" s="106" customFormat="1" x14ac:dyDescent="0.15"/>
    <row r="92" s="106" customFormat="1" x14ac:dyDescent="0.15"/>
    <row r="93" s="106" customFormat="1" x14ac:dyDescent="0.15"/>
    <row r="94" s="106" customFormat="1" x14ac:dyDescent="0.15"/>
    <row r="95" s="106" customFormat="1" x14ac:dyDescent="0.15"/>
    <row r="96" s="106" customFormat="1" x14ac:dyDescent="0.15"/>
    <row r="97" s="106" customFormat="1" x14ac:dyDescent="0.15"/>
    <row r="98" s="106" customFormat="1" x14ac:dyDescent="0.15"/>
    <row r="99" s="106" customFormat="1" x14ac:dyDescent="0.15"/>
    <row r="100" s="106" customFormat="1" x14ac:dyDescent="0.15"/>
    <row r="101" s="106" customFormat="1" x14ac:dyDescent="0.15"/>
    <row r="102" s="106" customFormat="1" x14ac:dyDescent="0.15"/>
    <row r="103" s="106" customFormat="1" x14ac:dyDescent="0.15"/>
    <row r="104" s="106" customFormat="1" x14ac:dyDescent="0.15"/>
    <row r="105" s="106" customFormat="1" x14ac:dyDescent="0.15"/>
    <row r="106" s="106" customFormat="1" x14ac:dyDescent="0.15"/>
    <row r="107" s="106" customFormat="1" x14ac:dyDescent="0.15"/>
    <row r="108" s="106" customFormat="1" x14ac:dyDescent="0.15"/>
    <row r="109" s="106" customFormat="1" x14ac:dyDescent="0.15"/>
    <row r="110" s="106" customFormat="1" x14ac:dyDescent="0.15"/>
    <row r="111" s="106" customFormat="1" x14ac:dyDescent="0.15"/>
    <row r="112" s="106" customFormat="1" x14ac:dyDescent="0.15"/>
    <row r="113" s="106" customFormat="1" x14ac:dyDescent="0.15"/>
    <row r="114" s="106" customFormat="1" x14ac:dyDescent="0.15"/>
    <row r="115" s="106" customFormat="1" x14ac:dyDescent="0.15"/>
    <row r="116" s="106" customFormat="1" x14ac:dyDescent="0.15"/>
    <row r="117" s="106" customFormat="1" x14ac:dyDescent="0.15"/>
    <row r="118" s="106" customFormat="1" x14ac:dyDescent="0.15"/>
    <row r="119" s="106" customFormat="1" x14ac:dyDescent="0.15"/>
    <row r="120" s="106" customFormat="1" x14ac:dyDescent="0.15"/>
    <row r="121" s="106" customFormat="1" x14ac:dyDescent="0.15"/>
    <row r="122" s="106" customFormat="1" x14ac:dyDescent="0.15"/>
    <row r="123" s="106" customFormat="1" x14ac:dyDescent="0.15"/>
    <row r="124" s="106" customFormat="1" x14ac:dyDescent="0.15"/>
    <row r="125" s="106" customFormat="1" x14ac:dyDescent="0.15"/>
    <row r="126" s="106" customFormat="1" x14ac:dyDescent="0.15"/>
    <row r="127" s="106" customFormat="1" x14ac:dyDescent="0.15"/>
    <row r="128" s="106" customFormat="1" x14ac:dyDescent="0.15"/>
    <row r="129" s="106" customFormat="1" x14ac:dyDescent="0.15"/>
    <row r="130" s="106" customFormat="1" x14ac:dyDescent="0.15"/>
    <row r="131" s="106" customFormat="1" x14ac:dyDescent="0.15"/>
    <row r="132" s="106" customFormat="1" x14ac:dyDescent="0.15"/>
    <row r="133" s="106" customFormat="1" x14ac:dyDescent="0.15"/>
    <row r="134" s="106" customFormat="1" x14ac:dyDescent="0.15"/>
    <row r="135" s="106" customFormat="1" x14ac:dyDescent="0.15"/>
    <row r="136" s="106" customFormat="1" x14ac:dyDescent="0.15"/>
    <row r="137" s="106" customFormat="1" x14ac:dyDescent="0.15"/>
    <row r="138" s="106" customFormat="1" x14ac:dyDescent="0.15"/>
    <row r="139" s="106" customFormat="1" x14ac:dyDescent="0.15"/>
    <row r="140" s="106" customFormat="1" x14ac:dyDescent="0.15"/>
    <row r="141" s="106" customFormat="1" x14ac:dyDescent="0.15"/>
    <row r="142" s="106" customFormat="1" x14ac:dyDescent="0.15"/>
    <row r="143" s="106" customFormat="1" x14ac:dyDescent="0.15"/>
    <row r="144" s="106" customFormat="1" x14ac:dyDescent="0.15"/>
    <row r="145" s="106" customFormat="1" x14ac:dyDescent="0.15"/>
    <row r="146" s="106" customFormat="1" x14ac:dyDescent="0.15"/>
    <row r="147" s="106" customFormat="1" x14ac:dyDescent="0.15"/>
    <row r="148" s="106" customFormat="1" x14ac:dyDescent="0.15"/>
    <row r="149" s="106" customFormat="1" x14ac:dyDescent="0.15"/>
    <row r="150" s="106" customFormat="1" x14ac:dyDescent="0.15"/>
    <row r="151" s="106" customFormat="1" x14ac:dyDescent="0.15"/>
    <row r="152" s="106" customFormat="1" x14ac:dyDescent="0.15"/>
    <row r="153" s="106" customFormat="1" x14ac:dyDescent="0.15"/>
    <row r="154" s="106" customFormat="1" x14ac:dyDescent="0.15"/>
    <row r="155" s="106" customFormat="1" x14ac:dyDescent="0.15"/>
    <row r="156" s="106" customFormat="1" x14ac:dyDescent="0.15"/>
    <row r="157" s="106" customFormat="1" x14ac:dyDescent="0.15"/>
    <row r="158" s="106" customFormat="1" x14ac:dyDescent="0.15"/>
    <row r="159" s="106" customFormat="1" x14ac:dyDescent="0.15"/>
    <row r="160" s="106" customFormat="1" x14ac:dyDescent="0.15"/>
    <row r="161" s="106" customFormat="1" x14ac:dyDescent="0.15"/>
    <row r="162" s="106" customFormat="1" x14ac:dyDescent="0.15"/>
    <row r="163" s="106" customFormat="1" x14ac:dyDescent="0.15"/>
    <row r="164" s="106" customFormat="1" x14ac:dyDescent="0.15"/>
    <row r="165" s="106" customFormat="1" x14ac:dyDescent="0.15"/>
    <row r="166" s="106" customFormat="1" x14ac:dyDescent="0.15"/>
    <row r="167" s="106" customFormat="1" x14ac:dyDescent="0.15"/>
    <row r="168" s="106" customFormat="1" x14ac:dyDescent="0.15"/>
    <row r="169" s="106" customFormat="1" x14ac:dyDescent="0.15"/>
    <row r="170" s="106" customFormat="1" x14ac:dyDescent="0.15"/>
    <row r="171" s="106" customFormat="1" x14ac:dyDescent="0.15"/>
    <row r="172" s="106" customFormat="1" x14ac:dyDescent="0.15"/>
    <row r="173" s="106" customFormat="1" x14ac:dyDescent="0.15"/>
    <row r="174" s="106" customFormat="1" x14ac:dyDescent="0.15"/>
    <row r="175" s="106" customFormat="1" x14ac:dyDescent="0.15"/>
    <row r="176" s="106" customFormat="1" x14ac:dyDescent="0.15"/>
    <row r="177" s="106" customFormat="1" x14ac:dyDescent="0.15"/>
    <row r="178" s="106" customFormat="1" x14ac:dyDescent="0.15"/>
    <row r="179" s="106" customFormat="1" x14ac:dyDescent="0.15"/>
    <row r="180" s="106" customFormat="1" x14ac:dyDescent="0.15"/>
    <row r="181" s="106" customFormat="1" x14ac:dyDescent="0.15"/>
    <row r="182" s="106" customFormat="1" x14ac:dyDescent="0.15"/>
    <row r="183" s="106" customFormat="1" x14ac:dyDescent="0.15"/>
    <row r="184" s="106" customFormat="1" x14ac:dyDescent="0.15"/>
    <row r="185" s="106" customFormat="1" x14ac:dyDescent="0.15"/>
    <row r="186" s="106" customFormat="1" x14ac:dyDescent="0.15"/>
    <row r="187" s="106" customFormat="1" x14ac:dyDescent="0.15"/>
    <row r="188" s="106" customFormat="1" x14ac:dyDescent="0.15"/>
    <row r="189" s="106" customFormat="1" x14ac:dyDescent="0.15"/>
    <row r="190" s="106" customFormat="1" x14ac:dyDescent="0.15"/>
    <row r="191" s="106" customFormat="1" x14ac:dyDescent="0.15"/>
    <row r="192" s="106" customFormat="1" x14ac:dyDescent="0.15"/>
    <row r="193" s="106" customFormat="1" x14ac:dyDescent="0.15"/>
    <row r="194" s="106" customFormat="1" x14ac:dyDescent="0.15"/>
    <row r="195" s="106" customFormat="1" x14ac:dyDescent="0.15"/>
    <row r="196" s="106" customFormat="1" x14ac:dyDescent="0.15"/>
    <row r="197" s="106" customFormat="1" x14ac:dyDescent="0.15"/>
    <row r="198" s="106" customFormat="1" x14ac:dyDescent="0.15"/>
    <row r="199" s="106" customFormat="1" x14ac:dyDescent="0.15"/>
    <row r="200" s="106" customFormat="1" x14ac:dyDescent="0.15"/>
    <row r="201" s="106" customFormat="1" x14ac:dyDescent="0.15"/>
    <row r="202" s="106" customFormat="1" x14ac:dyDescent="0.15"/>
    <row r="203" s="106" customFormat="1" x14ac:dyDescent="0.15"/>
    <row r="204" s="106" customFormat="1" x14ac:dyDescent="0.15"/>
    <row r="205" s="106" customFormat="1" x14ac:dyDescent="0.15"/>
    <row r="206" s="106" customFormat="1" x14ac:dyDescent="0.15"/>
    <row r="207" s="106" customFormat="1" x14ac:dyDescent="0.15"/>
    <row r="208" s="106" customFormat="1" x14ac:dyDescent="0.15"/>
    <row r="209" s="106" customFormat="1" x14ac:dyDescent="0.15"/>
    <row r="210" s="106" customFormat="1" x14ac:dyDescent="0.15"/>
    <row r="211" s="106" customFormat="1" x14ac:dyDescent="0.15"/>
    <row r="212" s="106" customFormat="1" x14ac:dyDescent="0.15"/>
    <row r="213" s="106" customFormat="1" x14ac:dyDescent="0.15"/>
    <row r="214" s="106" customFormat="1" x14ac:dyDescent="0.15"/>
    <row r="215" s="106" customFormat="1" x14ac:dyDescent="0.15"/>
    <row r="216" s="106" customFormat="1" x14ac:dyDescent="0.15"/>
    <row r="217" s="106" customFormat="1" x14ac:dyDescent="0.15"/>
    <row r="218" s="106" customFormat="1" x14ac:dyDescent="0.15"/>
    <row r="219" s="106" customFormat="1" x14ac:dyDescent="0.15"/>
    <row r="220" s="106" customFormat="1" x14ac:dyDescent="0.15"/>
    <row r="221" s="106" customFormat="1" x14ac:dyDescent="0.15"/>
    <row r="222" s="106" customFormat="1" x14ac:dyDescent="0.15"/>
    <row r="223" s="106" customFormat="1" x14ac:dyDescent="0.15"/>
    <row r="224" s="106" customFormat="1" x14ac:dyDescent="0.15"/>
    <row r="225" s="106" customFormat="1" x14ac:dyDescent="0.15"/>
    <row r="226" s="106" customFormat="1" x14ac:dyDescent="0.15"/>
    <row r="227" s="106" customFormat="1" x14ac:dyDescent="0.15"/>
    <row r="228" s="106" customFormat="1" x14ac:dyDescent="0.15"/>
    <row r="229" s="106" customFormat="1" x14ac:dyDescent="0.15"/>
    <row r="230" s="106" customFormat="1" x14ac:dyDescent="0.15"/>
    <row r="231" s="106" customFormat="1" x14ac:dyDescent="0.15"/>
    <row r="232" s="106" customFormat="1" x14ac:dyDescent="0.15"/>
    <row r="233" s="106" customFormat="1" x14ac:dyDescent="0.15"/>
    <row r="234" s="106" customFormat="1" x14ac:dyDescent="0.15"/>
    <row r="235" s="106" customFormat="1" x14ac:dyDescent="0.15"/>
    <row r="236" s="106" customFormat="1" x14ac:dyDescent="0.15"/>
    <row r="237" s="106" customFormat="1" x14ac:dyDescent="0.15"/>
    <row r="238" s="106" customFormat="1" x14ac:dyDescent="0.15"/>
    <row r="239" s="106" customFormat="1" x14ac:dyDescent="0.15"/>
    <row r="240" s="106" customFormat="1" x14ac:dyDescent="0.15"/>
    <row r="241" s="106" customFormat="1" x14ac:dyDescent="0.15"/>
    <row r="242" s="106" customFormat="1" x14ac:dyDescent="0.15"/>
    <row r="243" s="106" customFormat="1" x14ac:dyDescent="0.15"/>
    <row r="244" s="106" customFormat="1" x14ac:dyDescent="0.15"/>
    <row r="245" s="106" customFormat="1" x14ac:dyDescent="0.15"/>
    <row r="246" s="106" customFormat="1" x14ac:dyDescent="0.15"/>
    <row r="247" s="106" customFormat="1" x14ac:dyDescent="0.15"/>
    <row r="248" s="106" customFormat="1" x14ac:dyDescent="0.15"/>
    <row r="249" s="106" customFormat="1" x14ac:dyDescent="0.15"/>
    <row r="250" s="106" customFormat="1" x14ac:dyDescent="0.15"/>
    <row r="251" s="106" customFormat="1" x14ac:dyDescent="0.15"/>
    <row r="252" s="106" customFormat="1" x14ac:dyDescent="0.15"/>
    <row r="253" s="106" customFormat="1" x14ac:dyDescent="0.15"/>
    <row r="254" s="106" customFormat="1" x14ac:dyDescent="0.15"/>
    <row r="255" s="106" customFormat="1" x14ac:dyDescent="0.15"/>
    <row r="256" s="106" customFormat="1" x14ac:dyDescent="0.15"/>
    <row r="257" s="106" customFormat="1" x14ac:dyDescent="0.15"/>
    <row r="258" s="106" customFormat="1" x14ac:dyDescent="0.15"/>
    <row r="259" s="106" customFormat="1" x14ac:dyDescent="0.15"/>
    <row r="260" s="106" customFormat="1" x14ac:dyDescent="0.15"/>
    <row r="261" s="106" customFormat="1" x14ac:dyDescent="0.15"/>
    <row r="262" s="106" customFormat="1" x14ac:dyDescent="0.15"/>
    <row r="263" s="106" customFormat="1" x14ac:dyDescent="0.15"/>
    <row r="264" s="106" customFormat="1" x14ac:dyDescent="0.15"/>
    <row r="265" s="106" customFormat="1" x14ac:dyDescent="0.15"/>
    <row r="266" s="106" customFormat="1" x14ac:dyDescent="0.15"/>
    <row r="267" s="106" customFormat="1" x14ac:dyDescent="0.15"/>
    <row r="268" s="106" customFormat="1" x14ac:dyDescent="0.15"/>
    <row r="269" s="106" customFormat="1" x14ac:dyDescent="0.15"/>
    <row r="270" s="106" customFormat="1" x14ac:dyDescent="0.15"/>
    <row r="271" s="106" customFormat="1" x14ac:dyDescent="0.15"/>
    <row r="272" s="106" customFormat="1" x14ac:dyDescent="0.15"/>
    <row r="273" s="106" customFormat="1" x14ac:dyDescent="0.15"/>
    <row r="274" s="106" customFormat="1" x14ac:dyDescent="0.15"/>
    <row r="275" s="106" customFormat="1" x14ac:dyDescent="0.15"/>
    <row r="276" s="106" customFormat="1" x14ac:dyDescent="0.15"/>
    <row r="277" s="106" customFormat="1" x14ac:dyDescent="0.15"/>
    <row r="278" s="106" customFormat="1" x14ac:dyDescent="0.15"/>
    <row r="279" s="106" customFormat="1" x14ac:dyDescent="0.15"/>
    <row r="280" s="106" customFormat="1" x14ac:dyDescent="0.15"/>
    <row r="281" s="106" customFormat="1" x14ac:dyDescent="0.15"/>
    <row r="282" s="106" customFormat="1" x14ac:dyDescent="0.15"/>
    <row r="283" s="106" customFormat="1" x14ac:dyDescent="0.15"/>
    <row r="284" s="106" customFormat="1" x14ac:dyDescent="0.15"/>
    <row r="285" s="106" customFormat="1" x14ac:dyDescent="0.15"/>
    <row r="286" s="106" customFormat="1" x14ac:dyDescent="0.15"/>
    <row r="287" s="106" customFormat="1" x14ac:dyDescent="0.15"/>
    <row r="288" s="106" customFormat="1" x14ac:dyDescent="0.15"/>
    <row r="289" s="106" customFormat="1" x14ac:dyDescent="0.15"/>
    <row r="290" s="106" customFormat="1" x14ac:dyDescent="0.15"/>
    <row r="291" s="106" customFormat="1" x14ac:dyDescent="0.15"/>
    <row r="292" s="106" customFormat="1" x14ac:dyDescent="0.15"/>
    <row r="293" s="106" customFormat="1" x14ac:dyDescent="0.15"/>
    <row r="294" s="106" customFormat="1" x14ac:dyDescent="0.15"/>
    <row r="295" s="106" customFormat="1" x14ac:dyDescent="0.15"/>
    <row r="296" s="106" customFormat="1" x14ac:dyDescent="0.15"/>
    <row r="297" s="106" customFormat="1" x14ac:dyDescent="0.15"/>
    <row r="298" s="106" customFormat="1" x14ac:dyDescent="0.15"/>
    <row r="299" s="106" customFormat="1" x14ac:dyDescent="0.15"/>
    <row r="300" s="106" customFormat="1" x14ac:dyDescent="0.15"/>
    <row r="301" s="106" customFormat="1" x14ac:dyDescent="0.15"/>
    <row r="302" s="106" customFormat="1" x14ac:dyDescent="0.15"/>
    <row r="303" s="106" customFormat="1" x14ac:dyDescent="0.15"/>
    <row r="304" s="106" customFormat="1" x14ac:dyDescent="0.15"/>
    <row r="305" s="106" customFormat="1" x14ac:dyDescent="0.15"/>
    <row r="306" s="106" customFormat="1" x14ac:dyDescent="0.15"/>
    <row r="307" s="106" customFormat="1" x14ac:dyDescent="0.15"/>
    <row r="308" s="106" customFormat="1" x14ac:dyDescent="0.15"/>
    <row r="309" s="106" customFormat="1" x14ac:dyDescent="0.15"/>
    <row r="310" s="106" customFormat="1" x14ac:dyDescent="0.15"/>
    <row r="311" s="106" customFormat="1" x14ac:dyDescent="0.15"/>
    <row r="312" s="106" customFormat="1" x14ac:dyDescent="0.15"/>
    <row r="313" s="106" customFormat="1" x14ac:dyDescent="0.15"/>
    <row r="314" s="106" customFormat="1" x14ac:dyDescent="0.15"/>
    <row r="315" s="106" customFormat="1" x14ac:dyDescent="0.15"/>
    <row r="316" s="106" customFormat="1" x14ac:dyDescent="0.15"/>
    <row r="317" s="106" customFormat="1" x14ac:dyDescent="0.15"/>
    <row r="318" s="106" customFormat="1" x14ac:dyDescent="0.15"/>
    <row r="319" s="106" customFormat="1" x14ac:dyDescent="0.15"/>
    <row r="320" s="106" customFormat="1" x14ac:dyDescent="0.15"/>
    <row r="321" s="106" customFormat="1" x14ac:dyDescent="0.15"/>
    <row r="322" s="106" customFormat="1" x14ac:dyDescent="0.15"/>
    <row r="323" s="106" customFormat="1" x14ac:dyDescent="0.15"/>
    <row r="324" s="106" customFormat="1" x14ac:dyDescent="0.15"/>
    <row r="325" s="106" customFormat="1" x14ac:dyDescent="0.15"/>
    <row r="326" s="106" customFormat="1" x14ac:dyDescent="0.15"/>
    <row r="327" s="106" customFormat="1" x14ac:dyDescent="0.15"/>
    <row r="328" s="106" customFormat="1" x14ac:dyDescent="0.15"/>
    <row r="329" s="106" customFormat="1" x14ac:dyDescent="0.15"/>
    <row r="330" s="106" customFormat="1" x14ac:dyDescent="0.15"/>
    <row r="331" s="106" customFormat="1" x14ac:dyDescent="0.15"/>
    <row r="332" s="106" customFormat="1" x14ac:dyDescent="0.15"/>
    <row r="333" s="106" customFormat="1" x14ac:dyDescent="0.15"/>
    <row r="334" s="106" customFormat="1" x14ac:dyDescent="0.15"/>
    <row r="335" s="106" customFormat="1" x14ac:dyDescent="0.15"/>
    <row r="336" s="106" customFormat="1" x14ac:dyDescent="0.15"/>
    <row r="337" s="106" customFormat="1" x14ac:dyDescent="0.15"/>
    <row r="338" s="106" customFormat="1" x14ac:dyDescent="0.15"/>
    <row r="339" s="106" customFormat="1" x14ac:dyDescent="0.15"/>
    <row r="340" s="106" customFormat="1" x14ac:dyDescent="0.15"/>
    <row r="341" s="106" customFormat="1" x14ac:dyDescent="0.15"/>
    <row r="342" s="106" customFormat="1" x14ac:dyDescent="0.15"/>
    <row r="343" s="106" customFormat="1" x14ac:dyDescent="0.15"/>
    <row r="344" s="106" customFormat="1" x14ac:dyDescent="0.15"/>
    <row r="345" s="106" customFormat="1" x14ac:dyDescent="0.15"/>
    <row r="346" s="106" customFormat="1" x14ac:dyDescent="0.15"/>
    <row r="347" s="106" customFormat="1" x14ac:dyDescent="0.15"/>
    <row r="348" s="106" customFormat="1" x14ac:dyDescent="0.15"/>
    <row r="349" s="106" customFormat="1" x14ac:dyDescent="0.15"/>
    <row r="350" s="106" customFormat="1" x14ac:dyDescent="0.15"/>
    <row r="351" s="106" customFormat="1" x14ac:dyDescent="0.15"/>
    <row r="352" s="106" customFormat="1" x14ac:dyDescent="0.15"/>
    <row r="353" s="106" customFormat="1" x14ac:dyDescent="0.15"/>
    <row r="354" s="106" customFormat="1" x14ac:dyDescent="0.15"/>
    <row r="355" s="106" customFormat="1" x14ac:dyDescent="0.15"/>
    <row r="356" s="106" customFormat="1" x14ac:dyDescent="0.15"/>
    <row r="357" s="106" customFormat="1" x14ac:dyDescent="0.15"/>
    <row r="358" s="106" customFormat="1" x14ac:dyDescent="0.15"/>
    <row r="359" s="106" customFormat="1" x14ac:dyDescent="0.15"/>
    <row r="360" s="106" customFormat="1" x14ac:dyDescent="0.15"/>
    <row r="361" s="106" customFormat="1" x14ac:dyDescent="0.15"/>
    <row r="362" s="106" customFormat="1" x14ac:dyDescent="0.15"/>
    <row r="363" s="106" customFormat="1" x14ac:dyDescent="0.15"/>
    <row r="364" s="106" customFormat="1" x14ac:dyDescent="0.15"/>
    <row r="365" s="106" customFormat="1" x14ac:dyDescent="0.15"/>
    <row r="366" s="106" customFormat="1" x14ac:dyDescent="0.15"/>
    <row r="367" s="106" customFormat="1" x14ac:dyDescent="0.15"/>
    <row r="368" s="106" customFormat="1" x14ac:dyDescent="0.15"/>
    <row r="369" spans="9:138" s="106" customFormat="1" x14ac:dyDescent="0.15"/>
    <row r="370" spans="9:138" s="106" customFormat="1" x14ac:dyDescent="0.15"/>
    <row r="371" spans="9:138" s="106" customFormat="1" x14ac:dyDescent="0.15"/>
    <row r="372" spans="9:138" s="106" customFormat="1" x14ac:dyDescent="0.15"/>
    <row r="373" spans="9:138" s="102" customFormat="1" x14ac:dyDescent="0.15"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CL373" s="106"/>
      <c r="CM373" s="106"/>
      <c r="CN373" s="106"/>
      <c r="CO373" s="106"/>
      <c r="CP373" s="106"/>
      <c r="CQ373" s="106"/>
      <c r="CR373" s="106"/>
      <c r="CS373" s="106"/>
      <c r="CT373" s="106"/>
      <c r="CU373" s="106"/>
      <c r="CV373" s="106"/>
      <c r="CW373" s="106"/>
      <c r="CX373" s="106"/>
      <c r="CY373" s="106"/>
      <c r="CZ373" s="106"/>
      <c r="DA373" s="106"/>
      <c r="DB373" s="106"/>
      <c r="DC373" s="106"/>
      <c r="DD373" s="106"/>
      <c r="DE373" s="106"/>
      <c r="DF373" s="106"/>
      <c r="DG373" s="106"/>
      <c r="DH373" s="106"/>
      <c r="DI373" s="106"/>
      <c r="DJ373" s="106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6"/>
      <c r="DV373" s="106"/>
      <c r="DW373" s="106"/>
      <c r="DX373" s="106"/>
      <c r="DY373" s="106"/>
      <c r="DZ373" s="106"/>
      <c r="EA373" s="106"/>
      <c r="EB373" s="106"/>
      <c r="EC373" s="106"/>
      <c r="ED373" s="106"/>
      <c r="EE373" s="106"/>
      <c r="EF373" s="106"/>
      <c r="EG373" s="106"/>
      <c r="EH373" s="106"/>
    </row>
    <row r="374" spans="9:138" s="102" customFormat="1" x14ac:dyDescent="0.15"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CL374" s="106"/>
      <c r="CM374" s="106"/>
      <c r="CN374" s="106"/>
      <c r="CO374" s="106"/>
      <c r="CP374" s="106"/>
      <c r="CQ374" s="106"/>
      <c r="CR374" s="106"/>
      <c r="CS374" s="106"/>
      <c r="CT374" s="106"/>
      <c r="CU374" s="106"/>
      <c r="CV374" s="106"/>
      <c r="CW374" s="106"/>
      <c r="CX374" s="106"/>
      <c r="CY374" s="106"/>
      <c r="CZ374" s="106"/>
      <c r="DA374" s="106"/>
      <c r="DB374" s="106"/>
      <c r="DC374" s="106"/>
      <c r="DD374" s="106"/>
      <c r="DE374" s="106"/>
      <c r="DF374" s="106"/>
      <c r="DG374" s="106"/>
      <c r="DH374" s="106"/>
      <c r="DI374" s="106"/>
      <c r="DJ374" s="106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6"/>
      <c r="DV374" s="106"/>
      <c r="DW374" s="106"/>
      <c r="DX374" s="106"/>
      <c r="DY374" s="106"/>
      <c r="DZ374" s="106"/>
      <c r="EA374" s="106"/>
      <c r="EB374" s="106"/>
      <c r="EC374" s="106"/>
      <c r="ED374" s="106"/>
      <c r="EE374" s="106"/>
      <c r="EF374" s="106"/>
      <c r="EG374" s="106"/>
      <c r="EH374" s="106"/>
    </row>
    <row r="375" spans="9:138" s="102" customFormat="1" x14ac:dyDescent="0.15"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6"/>
      <c r="EG375" s="106"/>
      <c r="EH375" s="106"/>
    </row>
    <row r="376" spans="9:138" s="102" customFormat="1" x14ac:dyDescent="0.15"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6"/>
      <c r="EG376" s="106"/>
      <c r="EH376" s="106"/>
    </row>
    <row r="377" spans="9:138" s="102" customFormat="1" x14ac:dyDescent="0.15"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6"/>
      <c r="DD377" s="106"/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6"/>
      <c r="DV377" s="106"/>
      <c r="DW377" s="106"/>
      <c r="DX377" s="106"/>
      <c r="DY377" s="106"/>
      <c r="DZ377" s="106"/>
      <c r="EA377" s="106"/>
      <c r="EB377" s="106"/>
      <c r="EC377" s="106"/>
      <c r="ED377" s="106"/>
      <c r="EE377" s="106"/>
      <c r="EF377" s="106"/>
      <c r="EG377" s="106"/>
      <c r="EH377" s="106"/>
    </row>
    <row r="378" spans="9:138" s="102" customFormat="1" x14ac:dyDescent="0.15"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6"/>
      <c r="DD378" s="106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6"/>
      <c r="DV378" s="106"/>
      <c r="DW378" s="106"/>
      <c r="DX378" s="106"/>
      <c r="DY378" s="106"/>
      <c r="DZ378" s="106"/>
      <c r="EA378" s="106"/>
      <c r="EB378" s="106"/>
      <c r="EC378" s="106"/>
      <c r="ED378" s="106"/>
      <c r="EE378" s="106"/>
      <c r="EF378" s="106"/>
      <c r="EG378" s="106"/>
      <c r="EH378" s="106"/>
    </row>
    <row r="379" spans="9:138" s="102" customFormat="1" x14ac:dyDescent="0.15"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6"/>
      <c r="DV379" s="106"/>
      <c r="DW379" s="106"/>
      <c r="DX379" s="106"/>
      <c r="DY379" s="106"/>
      <c r="DZ379" s="106"/>
      <c r="EA379" s="106"/>
      <c r="EB379" s="106"/>
      <c r="EC379" s="106"/>
      <c r="ED379" s="106"/>
      <c r="EE379" s="106"/>
      <c r="EF379" s="106"/>
      <c r="EG379" s="106"/>
      <c r="EH379" s="106"/>
    </row>
    <row r="380" spans="9:138" s="102" customFormat="1" x14ac:dyDescent="0.15"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</row>
    <row r="381" spans="9:138" s="102" customFormat="1" x14ac:dyDescent="0.15"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6"/>
      <c r="DV381" s="106"/>
      <c r="DW381" s="106"/>
      <c r="DX381" s="106"/>
      <c r="DY381" s="106"/>
      <c r="DZ381" s="106"/>
      <c r="EA381" s="106"/>
      <c r="EB381" s="106"/>
      <c r="EC381" s="106"/>
      <c r="ED381" s="106"/>
      <c r="EE381" s="106"/>
      <c r="EF381" s="106"/>
      <c r="EG381" s="106"/>
      <c r="EH381" s="106"/>
    </row>
    <row r="382" spans="9:138" s="102" customFormat="1" x14ac:dyDescent="0.15"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6"/>
      <c r="DD382" s="106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6"/>
      <c r="DV382" s="106"/>
      <c r="DW382" s="106"/>
      <c r="DX382" s="106"/>
      <c r="DY382" s="106"/>
      <c r="DZ382" s="106"/>
      <c r="EA382" s="106"/>
      <c r="EB382" s="106"/>
      <c r="EC382" s="106"/>
      <c r="ED382" s="106"/>
      <c r="EE382" s="106"/>
      <c r="EF382" s="106"/>
      <c r="EG382" s="106"/>
      <c r="EH382" s="106"/>
    </row>
    <row r="383" spans="9:138" s="102" customFormat="1" x14ac:dyDescent="0.15"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6"/>
      <c r="DD383" s="106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6"/>
      <c r="DV383" s="106"/>
      <c r="DW383" s="106"/>
      <c r="DX383" s="106"/>
      <c r="DY383" s="106"/>
      <c r="DZ383" s="106"/>
      <c r="EA383" s="106"/>
      <c r="EB383" s="106"/>
      <c r="EC383" s="106"/>
      <c r="ED383" s="106"/>
      <c r="EE383" s="106"/>
      <c r="EF383" s="106"/>
      <c r="EG383" s="106"/>
      <c r="EH383" s="106"/>
    </row>
    <row r="384" spans="9:138" s="102" customFormat="1" x14ac:dyDescent="0.15"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6"/>
      <c r="DV384" s="106"/>
      <c r="DW384" s="106"/>
      <c r="DX384" s="106"/>
      <c r="DY384" s="106"/>
      <c r="DZ384" s="106"/>
      <c r="EA384" s="106"/>
      <c r="EB384" s="106"/>
      <c r="EC384" s="106"/>
      <c r="ED384" s="106"/>
      <c r="EE384" s="106"/>
      <c r="EF384" s="106"/>
      <c r="EG384" s="106"/>
      <c r="EH384" s="106"/>
    </row>
    <row r="385" spans="9:138" s="102" customFormat="1" x14ac:dyDescent="0.15"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6"/>
      <c r="DD385" s="106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6"/>
      <c r="DV385" s="106"/>
      <c r="DW385" s="106"/>
      <c r="DX385" s="106"/>
      <c r="DY385" s="106"/>
      <c r="DZ385" s="106"/>
      <c r="EA385" s="106"/>
      <c r="EB385" s="106"/>
      <c r="EC385" s="106"/>
      <c r="ED385" s="106"/>
      <c r="EE385" s="106"/>
      <c r="EF385" s="106"/>
      <c r="EG385" s="106"/>
      <c r="EH385" s="106"/>
    </row>
    <row r="386" spans="9:138" s="102" customFormat="1" x14ac:dyDescent="0.15"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6"/>
      <c r="DV386" s="106"/>
      <c r="DW386" s="106"/>
      <c r="DX386" s="106"/>
      <c r="DY386" s="106"/>
      <c r="DZ386" s="106"/>
      <c r="EA386" s="106"/>
      <c r="EB386" s="106"/>
      <c r="EC386" s="106"/>
      <c r="ED386" s="106"/>
      <c r="EE386" s="106"/>
      <c r="EF386" s="106"/>
      <c r="EG386" s="106"/>
      <c r="EH386" s="106"/>
    </row>
    <row r="387" spans="9:138" s="102" customFormat="1" x14ac:dyDescent="0.15"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6"/>
      <c r="DV387" s="106"/>
      <c r="DW387" s="106"/>
      <c r="DX387" s="106"/>
      <c r="DY387" s="106"/>
      <c r="DZ387" s="106"/>
      <c r="EA387" s="106"/>
      <c r="EB387" s="106"/>
      <c r="EC387" s="106"/>
      <c r="ED387" s="106"/>
      <c r="EE387" s="106"/>
      <c r="EF387" s="106"/>
      <c r="EG387" s="106"/>
      <c r="EH387" s="106"/>
    </row>
    <row r="388" spans="9:138" s="102" customFormat="1" x14ac:dyDescent="0.15"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6"/>
      <c r="DV388" s="106"/>
      <c r="DW388" s="106"/>
      <c r="DX388" s="106"/>
      <c r="DY388" s="106"/>
      <c r="DZ388" s="106"/>
      <c r="EA388" s="106"/>
      <c r="EB388" s="106"/>
      <c r="EC388" s="106"/>
      <c r="ED388" s="106"/>
      <c r="EE388" s="106"/>
      <c r="EF388" s="106"/>
      <c r="EG388" s="106"/>
      <c r="EH388" s="106"/>
    </row>
    <row r="389" spans="9:138" s="102" customFormat="1" x14ac:dyDescent="0.15"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  <c r="EB389" s="106"/>
      <c r="EC389" s="106"/>
      <c r="ED389" s="106"/>
      <c r="EE389" s="106"/>
      <c r="EF389" s="106"/>
      <c r="EG389" s="106"/>
      <c r="EH389" s="106"/>
    </row>
    <row r="390" spans="9:138" s="102" customFormat="1" x14ac:dyDescent="0.15"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  <c r="BY390" s="106"/>
      <c r="BZ390" s="106"/>
      <c r="CA390" s="106"/>
      <c r="CB390" s="106"/>
      <c r="CC390" s="106"/>
      <c r="CD390" s="106"/>
      <c r="CE390" s="106"/>
      <c r="CF390" s="106"/>
      <c r="CG390" s="106"/>
      <c r="CH390" s="106"/>
      <c r="CI390" s="106"/>
      <c r="CJ390" s="106"/>
      <c r="CK390" s="106"/>
      <c r="CL390" s="106"/>
      <c r="CM390" s="106"/>
      <c r="CN390" s="106"/>
      <c r="CO390" s="106"/>
      <c r="CP390" s="106"/>
      <c r="CQ390" s="106"/>
      <c r="CR390" s="106"/>
      <c r="CS390" s="106"/>
      <c r="CT390" s="106"/>
      <c r="CU390" s="106"/>
      <c r="CV390" s="106"/>
      <c r="CW390" s="106"/>
      <c r="CX390" s="106"/>
      <c r="CY390" s="106"/>
      <c r="CZ390" s="106"/>
      <c r="DA390" s="106"/>
      <c r="DB390" s="106"/>
      <c r="DC390" s="106"/>
      <c r="DD390" s="106"/>
      <c r="DE390" s="106"/>
      <c r="DF390" s="106"/>
      <c r="DG390" s="106"/>
      <c r="DH390" s="106"/>
      <c r="DI390" s="106"/>
      <c r="DJ390" s="106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6"/>
      <c r="DV390" s="106"/>
      <c r="DW390" s="106"/>
      <c r="DX390" s="106"/>
      <c r="DY390" s="106"/>
      <c r="DZ390" s="106"/>
      <c r="EA390" s="106"/>
      <c r="EB390" s="106"/>
      <c r="EC390" s="106"/>
      <c r="ED390" s="106"/>
      <c r="EE390" s="106"/>
      <c r="EF390" s="106"/>
      <c r="EG390" s="106"/>
      <c r="EH390" s="106"/>
    </row>
    <row r="391" spans="9:138" s="102" customFormat="1" x14ac:dyDescent="0.15"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  <c r="CL391" s="106"/>
      <c r="CM391" s="106"/>
      <c r="CN391" s="106"/>
      <c r="CO391" s="106"/>
      <c r="CP391" s="106"/>
      <c r="CQ391" s="106"/>
      <c r="CR391" s="106"/>
      <c r="CS391" s="106"/>
      <c r="CT391" s="106"/>
      <c r="CU391" s="106"/>
      <c r="CV391" s="106"/>
      <c r="CW391" s="106"/>
      <c r="CX391" s="106"/>
      <c r="CY391" s="106"/>
      <c r="CZ391" s="106"/>
      <c r="DA391" s="106"/>
      <c r="DB391" s="106"/>
      <c r="DC391" s="106"/>
      <c r="DD391" s="106"/>
      <c r="DE391" s="106"/>
      <c r="DF391" s="106"/>
      <c r="DG391" s="106"/>
      <c r="DH391" s="106"/>
      <c r="DI391" s="106"/>
      <c r="DJ391" s="106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6"/>
      <c r="DV391" s="106"/>
      <c r="DW391" s="106"/>
      <c r="DX391" s="106"/>
      <c r="DY391" s="106"/>
      <c r="DZ391" s="106"/>
      <c r="EA391" s="106"/>
      <c r="EB391" s="106"/>
      <c r="EC391" s="106"/>
      <c r="ED391" s="106"/>
      <c r="EE391" s="106"/>
      <c r="EF391" s="106"/>
      <c r="EG391" s="106"/>
      <c r="EH391" s="106"/>
    </row>
    <row r="392" spans="9:138" s="102" customFormat="1" x14ac:dyDescent="0.15"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6"/>
      <c r="DV392" s="106"/>
      <c r="DW392" s="106"/>
      <c r="DX392" s="106"/>
      <c r="DY392" s="106"/>
      <c r="DZ392" s="106"/>
      <c r="EA392" s="106"/>
      <c r="EB392" s="106"/>
      <c r="EC392" s="106"/>
      <c r="ED392" s="106"/>
      <c r="EE392" s="106"/>
      <c r="EF392" s="106"/>
      <c r="EG392" s="106"/>
      <c r="EH392" s="106"/>
    </row>
    <row r="393" spans="9:138" s="102" customFormat="1" x14ac:dyDescent="0.15"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6"/>
      <c r="DD393" s="106"/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6"/>
      <c r="DV393" s="106"/>
      <c r="DW393" s="106"/>
      <c r="DX393" s="106"/>
      <c r="DY393" s="106"/>
      <c r="DZ393" s="106"/>
      <c r="EA393" s="106"/>
      <c r="EB393" s="106"/>
      <c r="EC393" s="106"/>
      <c r="ED393" s="106"/>
      <c r="EE393" s="106"/>
      <c r="EF393" s="106"/>
      <c r="EG393" s="106"/>
      <c r="EH393" s="106"/>
    </row>
    <row r="394" spans="9:138" s="102" customFormat="1" x14ac:dyDescent="0.15"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6"/>
      <c r="DD394" s="106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6"/>
      <c r="DV394" s="106"/>
      <c r="DW394" s="106"/>
      <c r="DX394" s="106"/>
      <c r="DY394" s="106"/>
      <c r="DZ394" s="106"/>
      <c r="EA394" s="106"/>
      <c r="EB394" s="106"/>
      <c r="EC394" s="106"/>
      <c r="ED394" s="106"/>
      <c r="EE394" s="106"/>
      <c r="EF394" s="106"/>
      <c r="EG394" s="106"/>
      <c r="EH394" s="106"/>
    </row>
    <row r="395" spans="9:138" s="102" customFormat="1" x14ac:dyDescent="0.15"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6"/>
      <c r="DV395" s="106"/>
      <c r="DW395" s="106"/>
      <c r="DX395" s="106"/>
      <c r="DY395" s="106"/>
      <c r="DZ395" s="106"/>
      <c r="EA395" s="106"/>
      <c r="EB395" s="106"/>
      <c r="EC395" s="106"/>
      <c r="ED395" s="106"/>
      <c r="EE395" s="106"/>
      <c r="EF395" s="106"/>
      <c r="EG395" s="106"/>
      <c r="EH395" s="106"/>
    </row>
    <row r="396" spans="9:138" s="102" customFormat="1" x14ac:dyDescent="0.15"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6"/>
      <c r="DD396" s="106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6"/>
      <c r="DV396" s="106"/>
      <c r="DW396" s="106"/>
      <c r="DX396" s="106"/>
      <c r="DY396" s="106"/>
      <c r="DZ396" s="106"/>
      <c r="EA396" s="106"/>
      <c r="EB396" s="106"/>
      <c r="EC396" s="106"/>
      <c r="ED396" s="106"/>
      <c r="EE396" s="106"/>
      <c r="EF396" s="106"/>
      <c r="EG396" s="106"/>
      <c r="EH396" s="106"/>
    </row>
    <row r="397" spans="9:138" s="102" customFormat="1" x14ac:dyDescent="0.15"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6"/>
      <c r="DD397" s="106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6"/>
      <c r="DV397" s="106"/>
      <c r="DW397" s="106"/>
      <c r="DX397" s="106"/>
      <c r="DY397" s="106"/>
      <c r="DZ397" s="106"/>
      <c r="EA397" s="106"/>
      <c r="EB397" s="106"/>
      <c r="EC397" s="106"/>
      <c r="ED397" s="106"/>
      <c r="EE397" s="106"/>
      <c r="EF397" s="106"/>
      <c r="EG397" s="106"/>
      <c r="EH397" s="106"/>
    </row>
    <row r="398" spans="9:138" s="102" customFormat="1" x14ac:dyDescent="0.15"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06"/>
      <c r="EA398" s="106"/>
      <c r="EB398" s="106"/>
      <c r="EC398" s="106"/>
      <c r="ED398" s="106"/>
      <c r="EE398" s="106"/>
      <c r="EF398" s="106"/>
      <c r="EG398" s="106"/>
      <c r="EH398" s="106"/>
    </row>
    <row r="399" spans="9:138" s="102" customFormat="1" x14ac:dyDescent="0.15"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6"/>
      <c r="DD399" s="106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6"/>
      <c r="DV399" s="106"/>
      <c r="DW399" s="106"/>
      <c r="DX399" s="106"/>
      <c r="DY399" s="106"/>
      <c r="DZ399" s="106"/>
      <c r="EA399" s="106"/>
      <c r="EB399" s="106"/>
      <c r="EC399" s="106"/>
      <c r="ED399" s="106"/>
      <c r="EE399" s="106"/>
      <c r="EF399" s="106"/>
      <c r="EG399" s="106"/>
      <c r="EH399" s="106"/>
    </row>
    <row r="400" spans="9:138" s="102" customFormat="1" x14ac:dyDescent="0.15"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  <c r="BY400" s="106"/>
      <c r="BZ400" s="106"/>
      <c r="CA400" s="106"/>
      <c r="CB400" s="106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6"/>
      <c r="CP400" s="106"/>
      <c r="CQ400" s="106"/>
      <c r="CR400" s="106"/>
      <c r="CS400" s="106"/>
      <c r="CT400" s="106"/>
      <c r="CU400" s="106"/>
      <c r="CV400" s="106"/>
      <c r="CW400" s="106"/>
      <c r="CX400" s="106"/>
      <c r="CY400" s="106"/>
      <c r="CZ400" s="106"/>
      <c r="DA400" s="106"/>
      <c r="DB400" s="106"/>
      <c r="DC400" s="106"/>
      <c r="DD400" s="106"/>
      <c r="DE400" s="106"/>
      <c r="DF400" s="106"/>
      <c r="DG400" s="106"/>
      <c r="DH400" s="106"/>
      <c r="DI400" s="106"/>
      <c r="DJ400" s="106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6"/>
      <c r="DV400" s="106"/>
      <c r="DW400" s="106"/>
      <c r="DX400" s="106"/>
      <c r="DY400" s="106"/>
      <c r="DZ400" s="106"/>
      <c r="EA400" s="106"/>
      <c r="EB400" s="106"/>
      <c r="EC400" s="106"/>
      <c r="ED400" s="106"/>
      <c r="EE400" s="106"/>
      <c r="EF400" s="106"/>
      <c r="EG400" s="106"/>
      <c r="EH400" s="106"/>
    </row>
    <row r="401" spans="9:138" s="102" customFormat="1" x14ac:dyDescent="0.15"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  <c r="BY401" s="106"/>
      <c r="BZ401" s="106"/>
      <c r="CA401" s="106"/>
      <c r="CB401" s="106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6"/>
      <c r="CP401" s="106"/>
      <c r="CQ401" s="106"/>
      <c r="CR401" s="106"/>
      <c r="CS401" s="106"/>
      <c r="CT401" s="106"/>
      <c r="CU401" s="106"/>
      <c r="CV401" s="106"/>
      <c r="CW401" s="106"/>
      <c r="CX401" s="106"/>
      <c r="CY401" s="106"/>
      <c r="CZ401" s="106"/>
      <c r="DA401" s="106"/>
      <c r="DB401" s="106"/>
      <c r="DC401" s="106"/>
      <c r="DD401" s="106"/>
      <c r="DE401" s="106"/>
      <c r="DF401" s="106"/>
      <c r="DG401" s="106"/>
      <c r="DH401" s="106"/>
      <c r="DI401" s="106"/>
      <c r="DJ401" s="106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6"/>
      <c r="DV401" s="106"/>
      <c r="DW401" s="106"/>
      <c r="DX401" s="106"/>
      <c r="DY401" s="106"/>
      <c r="DZ401" s="106"/>
      <c r="EA401" s="106"/>
      <c r="EB401" s="106"/>
      <c r="EC401" s="106"/>
      <c r="ED401" s="106"/>
      <c r="EE401" s="106"/>
      <c r="EF401" s="106"/>
      <c r="EG401" s="106"/>
      <c r="EH401" s="106"/>
    </row>
    <row r="402" spans="9:138" s="102" customFormat="1" x14ac:dyDescent="0.15"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  <c r="BY402" s="106"/>
      <c r="BZ402" s="106"/>
      <c r="CA402" s="106"/>
      <c r="CB402" s="106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6"/>
      <c r="CP402" s="106"/>
      <c r="CQ402" s="106"/>
      <c r="CR402" s="106"/>
      <c r="CS402" s="106"/>
      <c r="CT402" s="106"/>
      <c r="CU402" s="106"/>
      <c r="CV402" s="106"/>
      <c r="CW402" s="106"/>
      <c r="CX402" s="106"/>
      <c r="CY402" s="106"/>
      <c r="CZ402" s="106"/>
      <c r="DA402" s="106"/>
      <c r="DB402" s="106"/>
      <c r="DC402" s="106"/>
      <c r="DD402" s="106"/>
      <c r="DE402" s="106"/>
      <c r="DF402" s="106"/>
      <c r="DG402" s="106"/>
      <c r="DH402" s="106"/>
      <c r="DI402" s="106"/>
      <c r="DJ402" s="106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6"/>
      <c r="DV402" s="106"/>
      <c r="DW402" s="106"/>
      <c r="DX402" s="106"/>
      <c r="DY402" s="106"/>
      <c r="DZ402" s="106"/>
      <c r="EA402" s="106"/>
      <c r="EB402" s="106"/>
      <c r="EC402" s="106"/>
      <c r="ED402" s="106"/>
      <c r="EE402" s="106"/>
      <c r="EF402" s="106"/>
      <c r="EG402" s="106"/>
      <c r="EH402" s="106"/>
    </row>
    <row r="403" spans="9:138" s="102" customFormat="1" x14ac:dyDescent="0.15"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  <c r="BY403" s="106"/>
      <c r="BZ403" s="106"/>
      <c r="CA403" s="106"/>
      <c r="CB403" s="106"/>
      <c r="CC403" s="106"/>
      <c r="CD403" s="106"/>
      <c r="CE403" s="106"/>
      <c r="CF403" s="106"/>
      <c r="CG403" s="106"/>
      <c r="CH403" s="106"/>
      <c r="CI403" s="106"/>
      <c r="CJ403" s="106"/>
      <c r="CK403" s="106"/>
      <c r="CL403" s="106"/>
      <c r="CM403" s="106"/>
      <c r="CN403" s="106"/>
      <c r="CO403" s="106"/>
      <c r="CP403" s="106"/>
      <c r="CQ403" s="106"/>
      <c r="CR403" s="106"/>
      <c r="CS403" s="106"/>
      <c r="CT403" s="106"/>
      <c r="CU403" s="106"/>
      <c r="CV403" s="106"/>
      <c r="CW403" s="106"/>
      <c r="CX403" s="106"/>
      <c r="CY403" s="106"/>
      <c r="CZ403" s="106"/>
      <c r="DA403" s="106"/>
      <c r="DB403" s="106"/>
      <c r="DC403" s="106"/>
      <c r="DD403" s="106"/>
      <c r="DE403" s="106"/>
      <c r="DF403" s="106"/>
      <c r="DG403" s="106"/>
      <c r="DH403" s="106"/>
      <c r="DI403" s="106"/>
      <c r="DJ403" s="106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6"/>
      <c r="DV403" s="106"/>
      <c r="DW403" s="106"/>
      <c r="DX403" s="106"/>
      <c r="DY403" s="106"/>
      <c r="DZ403" s="106"/>
      <c r="EA403" s="106"/>
      <c r="EB403" s="106"/>
      <c r="EC403" s="106"/>
      <c r="ED403" s="106"/>
      <c r="EE403" s="106"/>
      <c r="EF403" s="106"/>
      <c r="EG403" s="106"/>
      <c r="EH403" s="106"/>
    </row>
    <row r="404" spans="9:138" s="102" customFormat="1" x14ac:dyDescent="0.15"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  <c r="BY404" s="106"/>
      <c r="BZ404" s="106"/>
      <c r="CA404" s="106"/>
      <c r="CB404" s="106"/>
      <c r="CC404" s="106"/>
      <c r="CD404" s="106"/>
      <c r="CE404" s="106"/>
      <c r="CF404" s="106"/>
      <c r="CG404" s="106"/>
      <c r="CH404" s="106"/>
      <c r="CI404" s="106"/>
      <c r="CJ404" s="106"/>
      <c r="CK404" s="106"/>
      <c r="CL404" s="106"/>
      <c r="CM404" s="106"/>
      <c r="CN404" s="106"/>
      <c r="CO404" s="106"/>
      <c r="CP404" s="106"/>
      <c r="CQ404" s="106"/>
      <c r="CR404" s="106"/>
      <c r="CS404" s="106"/>
      <c r="CT404" s="106"/>
      <c r="CU404" s="106"/>
      <c r="CV404" s="106"/>
      <c r="CW404" s="106"/>
      <c r="CX404" s="106"/>
      <c r="CY404" s="106"/>
      <c r="CZ404" s="106"/>
      <c r="DA404" s="106"/>
      <c r="DB404" s="106"/>
      <c r="DC404" s="106"/>
      <c r="DD404" s="106"/>
      <c r="DE404" s="106"/>
      <c r="DF404" s="106"/>
      <c r="DG404" s="106"/>
      <c r="DH404" s="106"/>
      <c r="DI404" s="106"/>
      <c r="DJ404" s="106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6"/>
      <c r="DV404" s="106"/>
      <c r="DW404" s="106"/>
      <c r="DX404" s="106"/>
      <c r="DY404" s="106"/>
      <c r="DZ404" s="106"/>
      <c r="EA404" s="106"/>
      <c r="EB404" s="106"/>
      <c r="EC404" s="106"/>
      <c r="ED404" s="106"/>
      <c r="EE404" s="106"/>
      <c r="EF404" s="106"/>
      <c r="EG404" s="106"/>
      <c r="EH404" s="106"/>
    </row>
    <row r="405" spans="9:138" s="102" customFormat="1" x14ac:dyDescent="0.15"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  <c r="BY405" s="106"/>
      <c r="BZ405" s="106"/>
      <c r="CA405" s="106"/>
      <c r="CB405" s="106"/>
      <c r="CC405" s="106"/>
      <c r="CD405" s="106"/>
      <c r="CE405" s="106"/>
      <c r="CF405" s="106"/>
      <c r="CG405" s="106"/>
      <c r="CH405" s="106"/>
      <c r="CI405" s="106"/>
      <c r="CJ405" s="106"/>
      <c r="CK405" s="106"/>
      <c r="CL405" s="106"/>
      <c r="CM405" s="106"/>
      <c r="CN405" s="106"/>
      <c r="CO405" s="106"/>
      <c r="CP405" s="106"/>
      <c r="CQ405" s="106"/>
      <c r="CR405" s="106"/>
      <c r="CS405" s="106"/>
      <c r="CT405" s="106"/>
      <c r="CU405" s="106"/>
      <c r="CV405" s="106"/>
      <c r="CW405" s="106"/>
      <c r="CX405" s="106"/>
      <c r="CY405" s="106"/>
      <c r="CZ405" s="106"/>
      <c r="DA405" s="106"/>
      <c r="DB405" s="106"/>
      <c r="DC405" s="106"/>
      <c r="DD405" s="106"/>
      <c r="DE405" s="106"/>
      <c r="DF405" s="106"/>
      <c r="DG405" s="106"/>
      <c r="DH405" s="106"/>
      <c r="DI405" s="106"/>
      <c r="DJ405" s="106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6"/>
      <c r="DV405" s="106"/>
      <c r="DW405" s="106"/>
      <c r="DX405" s="106"/>
      <c r="DY405" s="106"/>
      <c r="DZ405" s="106"/>
      <c r="EA405" s="106"/>
      <c r="EB405" s="106"/>
      <c r="EC405" s="106"/>
      <c r="ED405" s="106"/>
      <c r="EE405" s="106"/>
      <c r="EF405" s="106"/>
      <c r="EG405" s="106"/>
      <c r="EH405" s="106"/>
    </row>
    <row r="406" spans="9:138" s="102" customFormat="1" x14ac:dyDescent="0.15"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6"/>
      <c r="CO406" s="106"/>
      <c r="CP406" s="106"/>
      <c r="CQ406" s="106"/>
      <c r="CR406" s="106"/>
      <c r="CS406" s="106"/>
      <c r="CT406" s="106"/>
      <c r="CU406" s="106"/>
      <c r="CV406" s="106"/>
      <c r="CW406" s="106"/>
      <c r="CX406" s="106"/>
      <c r="CY406" s="106"/>
      <c r="CZ406" s="106"/>
      <c r="DA406" s="106"/>
      <c r="DB406" s="106"/>
      <c r="DC406" s="106"/>
      <c r="DD406" s="106"/>
      <c r="DE406" s="106"/>
      <c r="DF406" s="106"/>
      <c r="DG406" s="106"/>
      <c r="DH406" s="106"/>
      <c r="DI406" s="106"/>
      <c r="DJ406" s="106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6"/>
      <c r="DV406" s="106"/>
      <c r="DW406" s="106"/>
      <c r="DX406" s="106"/>
      <c r="DY406" s="106"/>
      <c r="DZ406" s="106"/>
      <c r="EA406" s="106"/>
      <c r="EB406" s="106"/>
      <c r="EC406" s="106"/>
      <c r="ED406" s="106"/>
      <c r="EE406" s="106"/>
      <c r="EF406" s="106"/>
      <c r="EG406" s="106"/>
      <c r="EH406" s="106"/>
    </row>
    <row r="407" spans="9:138" s="102" customFormat="1" x14ac:dyDescent="0.15"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6"/>
      <c r="CO407" s="106"/>
      <c r="CP407" s="106"/>
      <c r="CQ407" s="106"/>
      <c r="CR407" s="106"/>
      <c r="CS407" s="106"/>
      <c r="CT407" s="106"/>
      <c r="CU407" s="106"/>
      <c r="CV407" s="106"/>
      <c r="CW407" s="106"/>
      <c r="CX407" s="106"/>
      <c r="CY407" s="106"/>
      <c r="CZ407" s="106"/>
      <c r="DA407" s="106"/>
      <c r="DB407" s="106"/>
      <c r="DC407" s="106"/>
      <c r="DD407" s="106"/>
      <c r="DE407" s="106"/>
      <c r="DF407" s="106"/>
      <c r="DG407" s="106"/>
      <c r="DH407" s="106"/>
      <c r="DI407" s="106"/>
      <c r="DJ407" s="106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6"/>
      <c r="DV407" s="106"/>
      <c r="DW407" s="106"/>
      <c r="DX407" s="106"/>
      <c r="DY407" s="106"/>
      <c r="DZ407" s="106"/>
      <c r="EA407" s="106"/>
      <c r="EB407" s="106"/>
      <c r="EC407" s="106"/>
      <c r="ED407" s="106"/>
      <c r="EE407" s="106"/>
      <c r="EF407" s="106"/>
      <c r="EG407" s="106"/>
      <c r="EH407" s="106"/>
    </row>
    <row r="408" spans="9:138" s="102" customFormat="1" x14ac:dyDescent="0.15"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  <c r="BY408" s="106"/>
      <c r="BZ408" s="106"/>
      <c r="CA408" s="106"/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6"/>
      <c r="CO408" s="106"/>
      <c r="CP408" s="106"/>
      <c r="CQ408" s="106"/>
      <c r="CR408" s="106"/>
      <c r="CS408" s="106"/>
      <c r="CT408" s="106"/>
      <c r="CU408" s="106"/>
      <c r="CV408" s="106"/>
      <c r="CW408" s="106"/>
      <c r="CX408" s="106"/>
      <c r="CY408" s="106"/>
      <c r="CZ408" s="106"/>
      <c r="DA408" s="106"/>
      <c r="DB408" s="106"/>
      <c r="DC408" s="106"/>
      <c r="DD408" s="106"/>
      <c r="DE408" s="106"/>
      <c r="DF408" s="106"/>
      <c r="DG408" s="106"/>
      <c r="DH408" s="106"/>
      <c r="DI408" s="106"/>
      <c r="DJ408" s="106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6"/>
      <c r="DV408" s="106"/>
      <c r="DW408" s="106"/>
      <c r="DX408" s="106"/>
      <c r="DY408" s="106"/>
      <c r="DZ408" s="106"/>
      <c r="EA408" s="106"/>
      <c r="EB408" s="106"/>
      <c r="EC408" s="106"/>
      <c r="ED408" s="106"/>
      <c r="EE408" s="106"/>
      <c r="EF408" s="106"/>
      <c r="EG408" s="106"/>
      <c r="EH408" s="106"/>
    </row>
    <row r="409" spans="9:138" s="102" customFormat="1" x14ac:dyDescent="0.15"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6"/>
      <c r="CO409" s="106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6"/>
      <c r="DC409" s="106"/>
      <c r="DD409" s="106"/>
      <c r="DE409" s="106"/>
      <c r="DF409" s="106"/>
      <c r="DG409" s="106"/>
      <c r="DH409" s="106"/>
      <c r="DI409" s="106"/>
      <c r="DJ409" s="106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6"/>
      <c r="DV409" s="106"/>
      <c r="DW409" s="106"/>
      <c r="DX409" s="106"/>
      <c r="DY409" s="106"/>
      <c r="DZ409" s="106"/>
      <c r="EA409" s="106"/>
      <c r="EB409" s="106"/>
      <c r="EC409" s="106"/>
      <c r="ED409" s="106"/>
      <c r="EE409" s="106"/>
      <c r="EF409" s="106"/>
      <c r="EG409" s="106"/>
      <c r="EH409" s="106"/>
    </row>
    <row r="410" spans="9:138" s="102" customFormat="1" x14ac:dyDescent="0.15"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6"/>
      <c r="CO410" s="106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6"/>
      <c r="DC410" s="106"/>
      <c r="DD410" s="106"/>
      <c r="DE410" s="106"/>
      <c r="DF410" s="106"/>
      <c r="DG410" s="106"/>
      <c r="DH410" s="106"/>
      <c r="DI410" s="106"/>
      <c r="DJ410" s="106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6"/>
      <c r="DV410" s="106"/>
      <c r="DW410" s="106"/>
      <c r="DX410" s="106"/>
      <c r="DY410" s="106"/>
      <c r="DZ410" s="106"/>
      <c r="EA410" s="106"/>
      <c r="EB410" s="106"/>
      <c r="EC410" s="106"/>
      <c r="ED410" s="106"/>
      <c r="EE410" s="106"/>
      <c r="EF410" s="106"/>
      <c r="EG410" s="106"/>
      <c r="EH410" s="106"/>
    </row>
    <row r="411" spans="9:138" s="102" customFormat="1" x14ac:dyDescent="0.15"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  <c r="BY411" s="106"/>
      <c r="BZ411" s="106"/>
      <c r="CA411" s="106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6"/>
      <c r="CO411" s="106"/>
      <c r="CP411" s="106"/>
      <c r="CQ411" s="106"/>
      <c r="CR411" s="106"/>
      <c r="CS411" s="106"/>
      <c r="CT411" s="106"/>
      <c r="CU411" s="106"/>
      <c r="CV411" s="106"/>
      <c r="CW411" s="106"/>
      <c r="CX411" s="106"/>
      <c r="CY411" s="106"/>
      <c r="CZ411" s="106"/>
      <c r="DA411" s="106"/>
      <c r="DB411" s="106"/>
      <c r="DC411" s="106"/>
      <c r="DD411" s="106"/>
      <c r="DE411" s="106"/>
      <c r="DF411" s="106"/>
      <c r="DG411" s="106"/>
      <c r="DH411" s="106"/>
      <c r="DI411" s="106"/>
      <c r="DJ411" s="106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6"/>
      <c r="DV411" s="106"/>
      <c r="DW411" s="106"/>
      <c r="DX411" s="106"/>
      <c r="DY411" s="106"/>
      <c r="DZ411" s="106"/>
      <c r="EA411" s="106"/>
      <c r="EB411" s="106"/>
      <c r="EC411" s="106"/>
      <c r="ED411" s="106"/>
      <c r="EE411" s="106"/>
      <c r="EF411" s="106"/>
      <c r="EG411" s="106"/>
      <c r="EH411" s="106"/>
    </row>
    <row r="412" spans="9:138" s="102" customFormat="1" x14ac:dyDescent="0.15"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  <c r="BY412" s="106"/>
      <c r="BZ412" s="106"/>
      <c r="CA412" s="106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6"/>
      <c r="CO412" s="106"/>
      <c r="CP412" s="106"/>
      <c r="CQ412" s="106"/>
      <c r="CR412" s="106"/>
      <c r="CS412" s="106"/>
      <c r="CT412" s="106"/>
      <c r="CU412" s="106"/>
      <c r="CV412" s="106"/>
      <c r="CW412" s="106"/>
      <c r="CX412" s="106"/>
      <c r="CY412" s="106"/>
      <c r="CZ412" s="106"/>
      <c r="DA412" s="106"/>
      <c r="DB412" s="106"/>
      <c r="DC412" s="106"/>
      <c r="DD412" s="106"/>
      <c r="DE412" s="106"/>
      <c r="DF412" s="106"/>
      <c r="DG412" s="106"/>
      <c r="DH412" s="106"/>
      <c r="DI412" s="106"/>
      <c r="DJ412" s="106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6"/>
      <c r="DV412" s="106"/>
      <c r="DW412" s="106"/>
      <c r="DX412" s="106"/>
      <c r="DY412" s="106"/>
      <c r="DZ412" s="106"/>
      <c r="EA412" s="106"/>
      <c r="EB412" s="106"/>
      <c r="EC412" s="106"/>
      <c r="ED412" s="106"/>
      <c r="EE412" s="106"/>
      <c r="EF412" s="106"/>
      <c r="EG412" s="106"/>
      <c r="EH412" s="106"/>
    </row>
    <row r="413" spans="9:138" s="102" customFormat="1" x14ac:dyDescent="0.15"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  <c r="BY413" s="106"/>
      <c r="BZ413" s="106"/>
      <c r="CA413" s="106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6"/>
      <c r="CO413" s="106"/>
      <c r="CP413" s="106"/>
      <c r="CQ413" s="106"/>
      <c r="CR413" s="106"/>
      <c r="CS413" s="106"/>
      <c r="CT413" s="106"/>
      <c r="CU413" s="106"/>
      <c r="CV413" s="106"/>
      <c r="CW413" s="106"/>
      <c r="CX413" s="106"/>
      <c r="CY413" s="106"/>
      <c r="CZ413" s="106"/>
      <c r="DA413" s="106"/>
      <c r="DB413" s="106"/>
      <c r="DC413" s="106"/>
      <c r="DD413" s="106"/>
      <c r="DE413" s="106"/>
      <c r="DF413" s="106"/>
      <c r="DG413" s="106"/>
      <c r="DH413" s="106"/>
      <c r="DI413" s="106"/>
      <c r="DJ413" s="106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6"/>
      <c r="DV413" s="106"/>
      <c r="DW413" s="106"/>
      <c r="DX413" s="106"/>
      <c r="DY413" s="106"/>
      <c r="DZ413" s="106"/>
      <c r="EA413" s="106"/>
      <c r="EB413" s="106"/>
      <c r="EC413" s="106"/>
      <c r="ED413" s="106"/>
      <c r="EE413" s="106"/>
      <c r="EF413" s="106"/>
      <c r="EG413" s="106"/>
      <c r="EH413" s="106"/>
    </row>
    <row r="414" spans="9:138" s="102" customFormat="1" x14ac:dyDescent="0.15"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6"/>
      <c r="CO414" s="106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6"/>
      <c r="DC414" s="106"/>
      <c r="DD414" s="106"/>
      <c r="DE414" s="106"/>
      <c r="DF414" s="106"/>
      <c r="DG414" s="106"/>
      <c r="DH414" s="106"/>
      <c r="DI414" s="106"/>
      <c r="DJ414" s="106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6"/>
      <c r="DV414" s="106"/>
      <c r="DW414" s="106"/>
      <c r="DX414" s="106"/>
      <c r="DY414" s="106"/>
      <c r="DZ414" s="106"/>
      <c r="EA414" s="106"/>
      <c r="EB414" s="106"/>
      <c r="EC414" s="106"/>
      <c r="ED414" s="106"/>
      <c r="EE414" s="106"/>
      <c r="EF414" s="106"/>
      <c r="EG414" s="106"/>
      <c r="EH414" s="106"/>
    </row>
    <row r="415" spans="9:138" s="102" customFormat="1" x14ac:dyDescent="0.15"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  <c r="BY415" s="106"/>
      <c r="BZ415" s="106"/>
      <c r="CA415" s="106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6"/>
      <c r="CO415" s="106"/>
      <c r="CP415" s="106"/>
      <c r="CQ415" s="106"/>
      <c r="CR415" s="106"/>
      <c r="CS415" s="106"/>
      <c r="CT415" s="106"/>
      <c r="CU415" s="106"/>
      <c r="CV415" s="106"/>
      <c r="CW415" s="106"/>
      <c r="CX415" s="106"/>
      <c r="CY415" s="106"/>
      <c r="CZ415" s="106"/>
      <c r="DA415" s="106"/>
      <c r="DB415" s="106"/>
      <c r="DC415" s="106"/>
      <c r="DD415" s="106"/>
      <c r="DE415" s="106"/>
      <c r="DF415" s="106"/>
      <c r="DG415" s="106"/>
      <c r="DH415" s="106"/>
      <c r="DI415" s="106"/>
      <c r="DJ415" s="106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6"/>
      <c r="DV415" s="106"/>
      <c r="DW415" s="106"/>
      <c r="DX415" s="106"/>
      <c r="DY415" s="106"/>
      <c r="DZ415" s="106"/>
      <c r="EA415" s="106"/>
      <c r="EB415" s="106"/>
      <c r="EC415" s="106"/>
      <c r="ED415" s="106"/>
      <c r="EE415" s="106"/>
      <c r="EF415" s="106"/>
      <c r="EG415" s="106"/>
      <c r="EH415" s="106"/>
    </row>
    <row r="416" spans="9:138" s="102" customFormat="1" x14ac:dyDescent="0.15"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  <c r="BY416" s="106"/>
      <c r="BZ416" s="106"/>
      <c r="CA416" s="106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6"/>
      <c r="CO416" s="106"/>
      <c r="CP416" s="106"/>
      <c r="CQ416" s="106"/>
      <c r="CR416" s="106"/>
      <c r="CS416" s="106"/>
      <c r="CT416" s="106"/>
      <c r="CU416" s="106"/>
      <c r="CV416" s="106"/>
      <c r="CW416" s="106"/>
      <c r="CX416" s="106"/>
      <c r="CY416" s="106"/>
      <c r="CZ416" s="106"/>
      <c r="DA416" s="106"/>
      <c r="DB416" s="106"/>
      <c r="DC416" s="106"/>
      <c r="DD416" s="106"/>
      <c r="DE416" s="106"/>
      <c r="DF416" s="106"/>
      <c r="DG416" s="106"/>
      <c r="DH416" s="106"/>
      <c r="DI416" s="106"/>
      <c r="DJ416" s="106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6"/>
      <c r="DV416" s="106"/>
      <c r="DW416" s="106"/>
      <c r="DX416" s="106"/>
      <c r="DY416" s="106"/>
      <c r="DZ416" s="106"/>
      <c r="EA416" s="106"/>
      <c r="EB416" s="106"/>
      <c r="EC416" s="106"/>
      <c r="ED416" s="106"/>
      <c r="EE416" s="106"/>
      <c r="EF416" s="106"/>
      <c r="EG416" s="106"/>
      <c r="EH416" s="106"/>
    </row>
    <row r="417" spans="9:138" s="102" customFormat="1" x14ac:dyDescent="0.15"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  <c r="BY417" s="106"/>
      <c r="BZ417" s="106"/>
      <c r="CA417" s="106"/>
      <c r="CB417" s="106"/>
      <c r="CC417" s="106"/>
      <c r="CD417" s="106"/>
      <c r="CE417" s="106"/>
      <c r="CF417" s="106"/>
      <c r="CG417" s="106"/>
      <c r="CH417" s="106"/>
      <c r="CI417" s="106"/>
      <c r="CJ417" s="106"/>
      <c r="CK417" s="106"/>
      <c r="CL417" s="106"/>
      <c r="CM417" s="106"/>
      <c r="CN417" s="106"/>
      <c r="CO417" s="106"/>
      <c r="CP417" s="106"/>
      <c r="CQ417" s="106"/>
      <c r="CR417" s="106"/>
      <c r="CS417" s="106"/>
      <c r="CT417" s="106"/>
      <c r="CU417" s="106"/>
      <c r="CV417" s="106"/>
      <c r="CW417" s="106"/>
      <c r="CX417" s="106"/>
      <c r="CY417" s="106"/>
      <c r="CZ417" s="106"/>
      <c r="DA417" s="106"/>
      <c r="DB417" s="106"/>
      <c r="DC417" s="106"/>
      <c r="DD417" s="106"/>
      <c r="DE417" s="106"/>
      <c r="DF417" s="106"/>
      <c r="DG417" s="106"/>
      <c r="DH417" s="106"/>
      <c r="DI417" s="106"/>
      <c r="DJ417" s="106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6"/>
      <c r="DV417" s="106"/>
      <c r="DW417" s="106"/>
      <c r="DX417" s="106"/>
      <c r="DY417" s="106"/>
      <c r="DZ417" s="106"/>
      <c r="EA417" s="106"/>
      <c r="EB417" s="106"/>
      <c r="EC417" s="106"/>
      <c r="ED417" s="106"/>
      <c r="EE417" s="106"/>
      <c r="EF417" s="106"/>
      <c r="EG417" s="106"/>
      <c r="EH417" s="106"/>
    </row>
    <row r="418" spans="9:138" s="102" customFormat="1" x14ac:dyDescent="0.15"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  <c r="BY418" s="106"/>
      <c r="BZ418" s="106"/>
      <c r="CA418" s="106"/>
      <c r="CB418" s="106"/>
      <c r="CC418" s="106"/>
      <c r="CD418" s="106"/>
      <c r="CE418" s="106"/>
      <c r="CF418" s="106"/>
      <c r="CG418" s="106"/>
      <c r="CH418" s="106"/>
      <c r="CI418" s="106"/>
      <c r="CJ418" s="106"/>
      <c r="CK418" s="106"/>
      <c r="CL418" s="106"/>
      <c r="CM418" s="106"/>
      <c r="CN418" s="106"/>
      <c r="CO418" s="106"/>
      <c r="CP418" s="106"/>
      <c r="CQ418" s="106"/>
      <c r="CR418" s="106"/>
      <c r="CS418" s="106"/>
      <c r="CT418" s="106"/>
      <c r="CU418" s="106"/>
      <c r="CV418" s="106"/>
      <c r="CW418" s="106"/>
      <c r="CX418" s="106"/>
      <c r="CY418" s="106"/>
      <c r="CZ418" s="106"/>
      <c r="DA418" s="106"/>
      <c r="DB418" s="106"/>
      <c r="DC418" s="106"/>
      <c r="DD418" s="106"/>
      <c r="DE418" s="106"/>
      <c r="DF418" s="106"/>
      <c r="DG418" s="106"/>
      <c r="DH418" s="106"/>
      <c r="DI418" s="106"/>
      <c r="DJ418" s="106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6"/>
      <c r="DV418" s="106"/>
      <c r="DW418" s="106"/>
      <c r="DX418" s="106"/>
      <c r="DY418" s="106"/>
      <c r="DZ418" s="106"/>
      <c r="EA418" s="106"/>
      <c r="EB418" s="106"/>
      <c r="EC418" s="106"/>
      <c r="ED418" s="106"/>
      <c r="EE418" s="106"/>
      <c r="EF418" s="106"/>
      <c r="EG418" s="106"/>
      <c r="EH418" s="106"/>
    </row>
    <row r="419" spans="9:138" s="102" customFormat="1" x14ac:dyDescent="0.15"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  <c r="BY419" s="106"/>
      <c r="BZ419" s="106"/>
      <c r="CA419" s="106"/>
      <c r="CB419" s="106"/>
      <c r="CC419" s="106"/>
      <c r="CD419" s="106"/>
      <c r="CE419" s="106"/>
      <c r="CF419" s="106"/>
      <c r="CG419" s="106"/>
      <c r="CH419" s="106"/>
      <c r="CI419" s="106"/>
      <c r="CJ419" s="106"/>
      <c r="CK419" s="106"/>
      <c r="CL419" s="106"/>
      <c r="CM419" s="106"/>
      <c r="CN419" s="106"/>
      <c r="CO419" s="106"/>
      <c r="CP419" s="106"/>
      <c r="CQ419" s="106"/>
      <c r="CR419" s="106"/>
      <c r="CS419" s="106"/>
      <c r="CT419" s="106"/>
      <c r="CU419" s="106"/>
      <c r="CV419" s="106"/>
      <c r="CW419" s="106"/>
      <c r="CX419" s="106"/>
      <c r="CY419" s="106"/>
      <c r="CZ419" s="106"/>
      <c r="DA419" s="106"/>
      <c r="DB419" s="106"/>
      <c r="DC419" s="106"/>
      <c r="DD419" s="106"/>
      <c r="DE419" s="106"/>
      <c r="DF419" s="106"/>
      <c r="DG419" s="106"/>
      <c r="DH419" s="106"/>
      <c r="DI419" s="106"/>
      <c r="DJ419" s="106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6"/>
      <c r="DV419" s="106"/>
      <c r="DW419" s="106"/>
      <c r="DX419" s="106"/>
      <c r="DY419" s="106"/>
      <c r="DZ419" s="106"/>
      <c r="EA419" s="106"/>
      <c r="EB419" s="106"/>
      <c r="EC419" s="106"/>
      <c r="ED419" s="106"/>
      <c r="EE419" s="106"/>
      <c r="EF419" s="106"/>
      <c r="EG419" s="106"/>
      <c r="EH419" s="106"/>
    </row>
    <row r="420" spans="9:138" s="102" customFormat="1" x14ac:dyDescent="0.15"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  <c r="BY420" s="106"/>
      <c r="BZ420" s="106"/>
      <c r="CA420" s="106"/>
      <c r="CB420" s="106"/>
      <c r="CC420" s="106"/>
      <c r="CD420" s="106"/>
      <c r="CE420" s="106"/>
      <c r="CF420" s="106"/>
      <c r="CG420" s="106"/>
      <c r="CH420" s="106"/>
      <c r="CI420" s="106"/>
      <c r="CJ420" s="106"/>
      <c r="CK420" s="106"/>
      <c r="CL420" s="106"/>
      <c r="CM420" s="106"/>
      <c r="CN420" s="106"/>
      <c r="CO420" s="106"/>
      <c r="CP420" s="106"/>
      <c r="CQ420" s="106"/>
      <c r="CR420" s="106"/>
      <c r="CS420" s="106"/>
      <c r="CT420" s="106"/>
      <c r="CU420" s="106"/>
      <c r="CV420" s="106"/>
      <c r="CW420" s="106"/>
      <c r="CX420" s="106"/>
      <c r="CY420" s="106"/>
      <c r="CZ420" s="106"/>
      <c r="DA420" s="106"/>
      <c r="DB420" s="106"/>
      <c r="DC420" s="106"/>
      <c r="DD420" s="106"/>
      <c r="DE420" s="106"/>
      <c r="DF420" s="106"/>
      <c r="DG420" s="106"/>
      <c r="DH420" s="106"/>
      <c r="DI420" s="106"/>
      <c r="DJ420" s="106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6"/>
      <c r="DV420" s="106"/>
      <c r="DW420" s="106"/>
      <c r="DX420" s="106"/>
      <c r="DY420" s="106"/>
      <c r="DZ420" s="106"/>
      <c r="EA420" s="106"/>
      <c r="EB420" s="106"/>
      <c r="EC420" s="106"/>
      <c r="ED420" s="106"/>
      <c r="EE420" s="106"/>
      <c r="EF420" s="106"/>
      <c r="EG420" s="106"/>
      <c r="EH420" s="106"/>
    </row>
    <row r="421" spans="9:138" s="102" customFormat="1" x14ac:dyDescent="0.15"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  <c r="BY421" s="106"/>
      <c r="BZ421" s="106"/>
      <c r="CA421" s="106"/>
      <c r="CB421" s="106"/>
      <c r="CC421" s="106"/>
      <c r="CD421" s="106"/>
      <c r="CE421" s="106"/>
      <c r="CF421" s="106"/>
      <c r="CG421" s="106"/>
      <c r="CH421" s="106"/>
      <c r="CI421" s="106"/>
      <c r="CJ421" s="106"/>
      <c r="CK421" s="106"/>
      <c r="CL421" s="106"/>
      <c r="CM421" s="106"/>
      <c r="CN421" s="106"/>
      <c r="CO421" s="106"/>
      <c r="CP421" s="106"/>
      <c r="CQ421" s="106"/>
      <c r="CR421" s="106"/>
      <c r="CS421" s="106"/>
      <c r="CT421" s="106"/>
      <c r="CU421" s="106"/>
      <c r="CV421" s="106"/>
      <c r="CW421" s="106"/>
      <c r="CX421" s="106"/>
      <c r="CY421" s="106"/>
      <c r="CZ421" s="106"/>
      <c r="DA421" s="106"/>
      <c r="DB421" s="106"/>
      <c r="DC421" s="106"/>
      <c r="DD421" s="106"/>
      <c r="DE421" s="106"/>
      <c r="DF421" s="106"/>
      <c r="DG421" s="106"/>
      <c r="DH421" s="106"/>
      <c r="DI421" s="106"/>
      <c r="DJ421" s="106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6"/>
      <c r="DV421" s="106"/>
      <c r="DW421" s="106"/>
      <c r="DX421" s="106"/>
      <c r="DY421" s="106"/>
      <c r="DZ421" s="106"/>
      <c r="EA421" s="106"/>
      <c r="EB421" s="106"/>
      <c r="EC421" s="106"/>
      <c r="ED421" s="106"/>
      <c r="EE421" s="106"/>
      <c r="EF421" s="106"/>
      <c r="EG421" s="106"/>
      <c r="EH421" s="106"/>
    </row>
    <row r="422" spans="9:138" s="102" customFormat="1" x14ac:dyDescent="0.15"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  <c r="BY422" s="106"/>
      <c r="BZ422" s="106"/>
      <c r="CA422" s="106"/>
      <c r="CB422" s="106"/>
      <c r="CC422" s="106"/>
      <c r="CD422" s="106"/>
      <c r="CE422" s="106"/>
      <c r="CF422" s="106"/>
      <c r="CG422" s="106"/>
      <c r="CH422" s="106"/>
      <c r="CI422" s="106"/>
      <c r="CJ422" s="106"/>
      <c r="CK422" s="106"/>
      <c r="CL422" s="106"/>
      <c r="CM422" s="106"/>
      <c r="CN422" s="106"/>
      <c r="CO422" s="106"/>
      <c r="CP422" s="106"/>
      <c r="CQ422" s="106"/>
      <c r="CR422" s="106"/>
      <c r="CS422" s="106"/>
      <c r="CT422" s="106"/>
      <c r="CU422" s="106"/>
      <c r="CV422" s="106"/>
      <c r="CW422" s="106"/>
      <c r="CX422" s="106"/>
      <c r="CY422" s="106"/>
      <c r="CZ422" s="106"/>
      <c r="DA422" s="106"/>
      <c r="DB422" s="106"/>
      <c r="DC422" s="106"/>
      <c r="DD422" s="106"/>
      <c r="DE422" s="106"/>
      <c r="DF422" s="106"/>
      <c r="DG422" s="106"/>
      <c r="DH422" s="106"/>
      <c r="DI422" s="106"/>
      <c r="DJ422" s="106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6"/>
      <c r="DV422" s="106"/>
      <c r="DW422" s="106"/>
      <c r="DX422" s="106"/>
      <c r="DY422" s="106"/>
      <c r="DZ422" s="106"/>
      <c r="EA422" s="106"/>
      <c r="EB422" s="106"/>
      <c r="EC422" s="106"/>
      <c r="ED422" s="106"/>
      <c r="EE422" s="106"/>
      <c r="EF422" s="106"/>
      <c r="EG422" s="106"/>
      <c r="EH422" s="106"/>
    </row>
    <row r="423" spans="9:138" s="102" customFormat="1" x14ac:dyDescent="0.15"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  <c r="BY423" s="106"/>
      <c r="BZ423" s="106"/>
      <c r="CA423" s="106"/>
      <c r="CB423" s="106"/>
      <c r="CC423" s="106"/>
      <c r="CD423" s="106"/>
      <c r="CE423" s="106"/>
      <c r="CF423" s="106"/>
      <c r="CG423" s="106"/>
      <c r="CH423" s="106"/>
      <c r="CI423" s="106"/>
      <c r="CJ423" s="106"/>
      <c r="CK423" s="106"/>
      <c r="CL423" s="106"/>
      <c r="CM423" s="106"/>
      <c r="CN423" s="106"/>
      <c r="CO423" s="106"/>
      <c r="CP423" s="106"/>
      <c r="CQ423" s="106"/>
      <c r="CR423" s="106"/>
      <c r="CS423" s="106"/>
      <c r="CT423" s="106"/>
      <c r="CU423" s="106"/>
      <c r="CV423" s="106"/>
      <c r="CW423" s="106"/>
      <c r="CX423" s="106"/>
      <c r="CY423" s="106"/>
      <c r="CZ423" s="106"/>
      <c r="DA423" s="106"/>
      <c r="DB423" s="106"/>
      <c r="DC423" s="106"/>
      <c r="DD423" s="106"/>
      <c r="DE423" s="106"/>
      <c r="DF423" s="106"/>
      <c r="DG423" s="106"/>
      <c r="DH423" s="106"/>
      <c r="DI423" s="106"/>
      <c r="DJ423" s="106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6"/>
      <c r="DV423" s="106"/>
      <c r="DW423" s="106"/>
      <c r="DX423" s="106"/>
      <c r="DY423" s="106"/>
      <c r="DZ423" s="106"/>
      <c r="EA423" s="106"/>
      <c r="EB423" s="106"/>
      <c r="EC423" s="106"/>
      <c r="ED423" s="106"/>
      <c r="EE423" s="106"/>
      <c r="EF423" s="106"/>
      <c r="EG423" s="106"/>
      <c r="EH423" s="106"/>
    </row>
    <row r="424" spans="9:138" s="102" customFormat="1" x14ac:dyDescent="0.15"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  <c r="BY424" s="106"/>
      <c r="BZ424" s="106"/>
      <c r="CA424" s="106"/>
      <c r="CB424" s="106"/>
      <c r="CC424" s="106"/>
      <c r="CD424" s="106"/>
      <c r="CE424" s="106"/>
      <c r="CF424" s="106"/>
      <c r="CG424" s="106"/>
      <c r="CH424" s="106"/>
      <c r="CI424" s="106"/>
      <c r="CJ424" s="106"/>
      <c r="CK424" s="106"/>
      <c r="CL424" s="106"/>
      <c r="CM424" s="106"/>
      <c r="CN424" s="106"/>
      <c r="CO424" s="106"/>
      <c r="CP424" s="106"/>
      <c r="CQ424" s="106"/>
      <c r="CR424" s="106"/>
      <c r="CS424" s="106"/>
      <c r="CT424" s="106"/>
      <c r="CU424" s="106"/>
      <c r="CV424" s="106"/>
      <c r="CW424" s="106"/>
      <c r="CX424" s="106"/>
      <c r="CY424" s="106"/>
      <c r="CZ424" s="106"/>
      <c r="DA424" s="106"/>
      <c r="DB424" s="106"/>
      <c r="DC424" s="106"/>
      <c r="DD424" s="106"/>
      <c r="DE424" s="106"/>
      <c r="DF424" s="106"/>
      <c r="DG424" s="106"/>
      <c r="DH424" s="106"/>
      <c r="DI424" s="106"/>
      <c r="DJ424" s="106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6"/>
      <c r="DV424" s="106"/>
      <c r="DW424" s="106"/>
      <c r="DX424" s="106"/>
      <c r="DY424" s="106"/>
      <c r="DZ424" s="106"/>
      <c r="EA424" s="106"/>
      <c r="EB424" s="106"/>
      <c r="EC424" s="106"/>
      <c r="ED424" s="106"/>
      <c r="EE424" s="106"/>
      <c r="EF424" s="106"/>
      <c r="EG424" s="106"/>
      <c r="EH424" s="106"/>
    </row>
    <row r="425" spans="9:138" s="102" customFormat="1" x14ac:dyDescent="0.15"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  <c r="BY425" s="106"/>
      <c r="BZ425" s="106"/>
      <c r="CA425" s="106"/>
      <c r="CB425" s="106"/>
      <c r="CC425" s="106"/>
      <c r="CD425" s="106"/>
      <c r="CE425" s="106"/>
      <c r="CF425" s="106"/>
      <c r="CG425" s="106"/>
      <c r="CH425" s="106"/>
      <c r="CI425" s="106"/>
      <c r="CJ425" s="106"/>
      <c r="CK425" s="106"/>
      <c r="CL425" s="106"/>
      <c r="CM425" s="106"/>
      <c r="CN425" s="106"/>
      <c r="CO425" s="106"/>
      <c r="CP425" s="106"/>
      <c r="CQ425" s="106"/>
      <c r="CR425" s="106"/>
      <c r="CS425" s="106"/>
      <c r="CT425" s="106"/>
      <c r="CU425" s="106"/>
      <c r="CV425" s="106"/>
      <c r="CW425" s="106"/>
      <c r="CX425" s="106"/>
      <c r="CY425" s="106"/>
      <c r="CZ425" s="106"/>
      <c r="DA425" s="106"/>
      <c r="DB425" s="106"/>
      <c r="DC425" s="106"/>
      <c r="DD425" s="106"/>
      <c r="DE425" s="106"/>
      <c r="DF425" s="106"/>
      <c r="DG425" s="106"/>
      <c r="DH425" s="106"/>
      <c r="DI425" s="106"/>
      <c r="DJ425" s="106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6"/>
      <c r="DV425" s="106"/>
      <c r="DW425" s="106"/>
      <c r="DX425" s="106"/>
      <c r="DY425" s="106"/>
      <c r="DZ425" s="106"/>
      <c r="EA425" s="106"/>
      <c r="EB425" s="106"/>
      <c r="EC425" s="106"/>
      <c r="ED425" s="106"/>
      <c r="EE425" s="106"/>
      <c r="EF425" s="106"/>
      <c r="EG425" s="106"/>
      <c r="EH425" s="106"/>
    </row>
    <row r="426" spans="9:138" s="102" customFormat="1" x14ac:dyDescent="0.15"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  <c r="BY426" s="106"/>
      <c r="BZ426" s="106"/>
      <c r="CA426" s="106"/>
      <c r="CB426" s="106"/>
      <c r="CC426" s="106"/>
      <c r="CD426" s="106"/>
      <c r="CE426" s="106"/>
      <c r="CF426" s="106"/>
      <c r="CG426" s="106"/>
      <c r="CH426" s="106"/>
      <c r="CI426" s="106"/>
      <c r="CJ426" s="106"/>
      <c r="CK426" s="106"/>
      <c r="CL426" s="106"/>
      <c r="CM426" s="106"/>
      <c r="CN426" s="106"/>
      <c r="CO426" s="106"/>
      <c r="CP426" s="106"/>
      <c r="CQ426" s="106"/>
      <c r="CR426" s="106"/>
      <c r="CS426" s="106"/>
      <c r="CT426" s="106"/>
      <c r="CU426" s="106"/>
      <c r="CV426" s="106"/>
      <c r="CW426" s="106"/>
      <c r="CX426" s="106"/>
      <c r="CY426" s="106"/>
      <c r="CZ426" s="106"/>
      <c r="DA426" s="106"/>
      <c r="DB426" s="106"/>
      <c r="DC426" s="106"/>
      <c r="DD426" s="106"/>
      <c r="DE426" s="106"/>
      <c r="DF426" s="106"/>
      <c r="DG426" s="106"/>
      <c r="DH426" s="106"/>
      <c r="DI426" s="106"/>
      <c r="DJ426" s="106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6"/>
      <c r="DV426" s="106"/>
      <c r="DW426" s="106"/>
      <c r="DX426" s="106"/>
      <c r="DY426" s="106"/>
      <c r="DZ426" s="106"/>
      <c r="EA426" s="106"/>
      <c r="EB426" s="106"/>
      <c r="EC426" s="106"/>
      <c r="ED426" s="106"/>
      <c r="EE426" s="106"/>
      <c r="EF426" s="106"/>
      <c r="EG426" s="106"/>
      <c r="EH426" s="106"/>
    </row>
    <row r="427" spans="9:138" s="102" customFormat="1" x14ac:dyDescent="0.15"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  <c r="BY427" s="106"/>
      <c r="BZ427" s="106"/>
      <c r="CA427" s="106"/>
      <c r="CB427" s="106"/>
      <c r="CC427" s="106"/>
      <c r="CD427" s="106"/>
      <c r="CE427" s="106"/>
      <c r="CF427" s="106"/>
      <c r="CG427" s="106"/>
      <c r="CH427" s="106"/>
      <c r="CI427" s="106"/>
      <c r="CJ427" s="106"/>
      <c r="CK427" s="106"/>
      <c r="CL427" s="106"/>
      <c r="CM427" s="106"/>
      <c r="CN427" s="106"/>
      <c r="CO427" s="106"/>
      <c r="CP427" s="106"/>
      <c r="CQ427" s="106"/>
      <c r="CR427" s="106"/>
      <c r="CS427" s="106"/>
      <c r="CT427" s="106"/>
      <c r="CU427" s="106"/>
      <c r="CV427" s="106"/>
      <c r="CW427" s="106"/>
      <c r="CX427" s="106"/>
      <c r="CY427" s="106"/>
      <c r="CZ427" s="106"/>
      <c r="DA427" s="106"/>
      <c r="DB427" s="106"/>
      <c r="DC427" s="106"/>
      <c r="DD427" s="106"/>
      <c r="DE427" s="106"/>
      <c r="DF427" s="106"/>
      <c r="DG427" s="106"/>
      <c r="DH427" s="106"/>
      <c r="DI427" s="106"/>
      <c r="DJ427" s="106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6"/>
      <c r="DV427" s="106"/>
      <c r="DW427" s="106"/>
      <c r="DX427" s="106"/>
      <c r="DY427" s="106"/>
      <c r="DZ427" s="106"/>
      <c r="EA427" s="106"/>
      <c r="EB427" s="106"/>
      <c r="EC427" s="106"/>
      <c r="ED427" s="106"/>
      <c r="EE427" s="106"/>
      <c r="EF427" s="106"/>
      <c r="EG427" s="106"/>
      <c r="EH427" s="106"/>
    </row>
    <row r="428" spans="9:138" s="102" customFormat="1" x14ac:dyDescent="0.15"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6"/>
      <c r="DG428" s="106"/>
      <c r="DH428" s="106"/>
      <c r="DI428" s="106"/>
      <c r="DJ428" s="106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6"/>
      <c r="DV428" s="106"/>
      <c r="DW428" s="106"/>
      <c r="DX428" s="106"/>
      <c r="DY428" s="106"/>
      <c r="DZ428" s="106"/>
      <c r="EA428" s="106"/>
      <c r="EB428" s="106"/>
      <c r="EC428" s="106"/>
      <c r="ED428" s="106"/>
      <c r="EE428" s="106"/>
      <c r="EF428" s="106"/>
      <c r="EG428" s="106"/>
      <c r="EH428" s="106"/>
    </row>
    <row r="429" spans="9:138" s="102" customFormat="1" x14ac:dyDescent="0.15"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6"/>
      <c r="CH429" s="106"/>
      <c r="CI429" s="106"/>
      <c r="CJ429" s="106"/>
      <c r="CK429" s="106"/>
      <c r="CL429" s="106"/>
      <c r="CM429" s="106"/>
      <c r="CN429" s="106"/>
      <c r="CO429" s="106"/>
      <c r="CP429" s="106"/>
      <c r="CQ429" s="106"/>
      <c r="CR429" s="106"/>
      <c r="CS429" s="106"/>
      <c r="CT429" s="106"/>
      <c r="CU429" s="106"/>
      <c r="CV429" s="106"/>
      <c r="CW429" s="106"/>
      <c r="CX429" s="106"/>
      <c r="CY429" s="106"/>
      <c r="CZ429" s="106"/>
      <c r="DA429" s="106"/>
      <c r="DB429" s="106"/>
      <c r="DC429" s="106"/>
      <c r="DD429" s="106"/>
      <c r="DE429" s="106"/>
      <c r="DF429" s="106"/>
      <c r="DG429" s="106"/>
      <c r="DH429" s="106"/>
      <c r="DI429" s="106"/>
      <c r="DJ429" s="106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6"/>
      <c r="DV429" s="106"/>
      <c r="DW429" s="106"/>
      <c r="DX429" s="106"/>
      <c r="DY429" s="106"/>
      <c r="DZ429" s="106"/>
      <c r="EA429" s="106"/>
      <c r="EB429" s="106"/>
      <c r="EC429" s="106"/>
      <c r="ED429" s="106"/>
      <c r="EE429" s="106"/>
      <c r="EF429" s="106"/>
      <c r="EG429" s="106"/>
      <c r="EH429" s="106"/>
    </row>
    <row r="430" spans="9:138" s="102" customFormat="1" x14ac:dyDescent="0.15"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  <c r="BY430" s="106"/>
      <c r="BZ430" s="106"/>
      <c r="CA430" s="106"/>
      <c r="CB430" s="106"/>
      <c r="CC430" s="106"/>
      <c r="CD430" s="106"/>
      <c r="CE430" s="106"/>
      <c r="CF430" s="106"/>
      <c r="CG430" s="106"/>
      <c r="CH430" s="106"/>
      <c r="CI430" s="106"/>
      <c r="CJ430" s="106"/>
      <c r="CK430" s="106"/>
      <c r="CL430" s="106"/>
      <c r="CM430" s="106"/>
      <c r="CN430" s="106"/>
      <c r="CO430" s="106"/>
      <c r="CP430" s="106"/>
      <c r="CQ430" s="106"/>
      <c r="CR430" s="106"/>
      <c r="CS430" s="106"/>
      <c r="CT430" s="106"/>
      <c r="CU430" s="106"/>
      <c r="CV430" s="106"/>
      <c r="CW430" s="106"/>
      <c r="CX430" s="106"/>
      <c r="CY430" s="106"/>
      <c r="CZ430" s="106"/>
      <c r="DA430" s="106"/>
      <c r="DB430" s="106"/>
      <c r="DC430" s="106"/>
      <c r="DD430" s="106"/>
      <c r="DE430" s="106"/>
      <c r="DF430" s="106"/>
      <c r="DG430" s="106"/>
      <c r="DH430" s="106"/>
      <c r="DI430" s="106"/>
      <c r="DJ430" s="106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6"/>
      <c r="DV430" s="106"/>
      <c r="DW430" s="106"/>
      <c r="DX430" s="106"/>
      <c r="DY430" s="106"/>
      <c r="DZ430" s="106"/>
      <c r="EA430" s="106"/>
      <c r="EB430" s="106"/>
      <c r="EC430" s="106"/>
      <c r="ED430" s="106"/>
      <c r="EE430" s="106"/>
      <c r="EF430" s="106"/>
      <c r="EG430" s="106"/>
      <c r="EH430" s="106"/>
    </row>
    <row r="431" spans="9:138" s="102" customFormat="1" x14ac:dyDescent="0.15"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  <c r="BY431" s="106"/>
      <c r="BZ431" s="106"/>
      <c r="CA431" s="106"/>
      <c r="CB431" s="106"/>
      <c r="CC431" s="106"/>
      <c r="CD431" s="106"/>
      <c r="CE431" s="106"/>
      <c r="CF431" s="106"/>
      <c r="CG431" s="106"/>
      <c r="CH431" s="106"/>
      <c r="CI431" s="106"/>
      <c r="CJ431" s="106"/>
      <c r="CK431" s="106"/>
      <c r="CL431" s="106"/>
      <c r="CM431" s="106"/>
      <c r="CN431" s="106"/>
      <c r="CO431" s="106"/>
      <c r="CP431" s="106"/>
      <c r="CQ431" s="106"/>
      <c r="CR431" s="106"/>
      <c r="CS431" s="106"/>
      <c r="CT431" s="106"/>
      <c r="CU431" s="106"/>
      <c r="CV431" s="106"/>
      <c r="CW431" s="106"/>
      <c r="CX431" s="106"/>
      <c r="CY431" s="106"/>
      <c r="CZ431" s="106"/>
      <c r="DA431" s="106"/>
      <c r="DB431" s="106"/>
      <c r="DC431" s="106"/>
      <c r="DD431" s="106"/>
      <c r="DE431" s="106"/>
      <c r="DF431" s="106"/>
      <c r="DG431" s="106"/>
      <c r="DH431" s="106"/>
      <c r="DI431" s="106"/>
      <c r="DJ431" s="106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6"/>
      <c r="DV431" s="106"/>
      <c r="DW431" s="106"/>
      <c r="DX431" s="106"/>
      <c r="DY431" s="106"/>
      <c r="DZ431" s="106"/>
      <c r="EA431" s="106"/>
      <c r="EB431" s="106"/>
      <c r="EC431" s="106"/>
      <c r="ED431" s="106"/>
      <c r="EE431" s="106"/>
      <c r="EF431" s="106"/>
      <c r="EG431" s="106"/>
      <c r="EH431" s="106"/>
    </row>
    <row r="432" spans="9:138" s="102" customFormat="1" x14ac:dyDescent="0.15"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  <c r="BY432" s="106"/>
      <c r="BZ432" s="106"/>
      <c r="CA432" s="106"/>
      <c r="CB432" s="106"/>
      <c r="CC432" s="106"/>
      <c r="CD432" s="106"/>
      <c r="CE432" s="106"/>
      <c r="CF432" s="106"/>
      <c r="CG432" s="106"/>
      <c r="CH432" s="106"/>
      <c r="CI432" s="106"/>
      <c r="CJ432" s="106"/>
      <c r="CK432" s="106"/>
      <c r="CL432" s="106"/>
      <c r="CM432" s="106"/>
      <c r="CN432" s="106"/>
      <c r="CO432" s="106"/>
      <c r="CP432" s="106"/>
      <c r="CQ432" s="106"/>
      <c r="CR432" s="106"/>
      <c r="CS432" s="106"/>
      <c r="CT432" s="106"/>
      <c r="CU432" s="106"/>
      <c r="CV432" s="106"/>
      <c r="CW432" s="106"/>
      <c r="CX432" s="106"/>
      <c r="CY432" s="106"/>
      <c r="CZ432" s="106"/>
      <c r="DA432" s="106"/>
      <c r="DB432" s="106"/>
      <c r="DC432" s="106"/>
      <c r="DD432" s="106"/>
      <c r="DE432" s="106"/>
      <c r="DF432" s="106"/>
      <c r="DG432" s="106"/>
      <c r="DH432" s="106"/>
      <c r="DI432" s="106"/>
      <c r="DJ432" s="106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6"/>
      <c r="DV432" s="106"/>
      <c r="DW432" s="106"/>
      <c r="DX432" s="106"/>
      <c r="DY432" s="106"/>
      <c r="DZ432" s="106"/>
      <c r="EA432" s="106"/>
      <c r="EB432" s="106"/>
      <c r="EC432" s="106"/>
      <c r="ED432" s="106"/>
      <c r="EE432" s="106"/>
      <c r="EF432" s="106"/>
      <c r="EG432" s="106"/>
      <c r="EH432" s="106"/>
    </row>
    <row r="433" spans="9:138" s="102" customFormat="1" x14ac:dyDescent="0.15"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  <c r="BY433" s="106"/>
      <c r="BZ433" s="106"/>
      <c r="CA433" s="106"/>
      <c r="CB433" s="106"/>
      <c r="CC433" s="106"/>
      <c r="CD433" s="106"/>
      <c r="CE433" s="106"/>
      <c r="CF433" s="106"/>
      <c r="CG433" s="106"/>
      <c r="CH433" s="106"/>
      <c r="CI433" s="106"/>
      <c r="CJ433" s="106"/>
      <c r="CK433" s="106"/>
      <c r="CL433" s="106"/>
      <c r="CM433" s="106"/>
      <c r="CN433" s="106"/>
      <c r="CO433" s="106"/>
      <c r="CP433" s="106"/>
      <c r="CQ433" s="106"/>
      <c r="CR433" s="106"/>
      <c r="CS433" s="106"/>
      <c r="CT433" s="106"/>
      <c r="CU433" s="106"/>
      <c r="CV433" s="106"/>
      <c r="CW433" s="106"/>
      <c r="CX433" s="106"/>
      <c r="CY433" s="106"/>
      <c r="CZ433" s="106"/>
      <c r="DA433" s="106"/>
      <c r="DB433" s="106"/>
      <c r="DC433" s="106"/>
      <c r="DD433" s="106"/>
      <c r="DE433" s="106"/>
      <c r="DF433" s="106"/>
      <c r="DG433" s="106"/>
      <c r="DH433" s="106"/>
      <c r="DI433" s="106"/>
      <c r="DJ433" s="106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6"/>
      <c r="DV433" s="106"/>
      <c r="DW433" s="106"/>
      <c r="DX433" s="106"/>
      <c r="DY433" s="106"/>
      <c r="DZ433" s="106"/>
      <c r="EA433" s="106"/>
      <c r="EB433" s="106"/>
      <c r="EC433" s="106"/>
      <c r="ED433" s="106"/>
      <c r="EE433" s="106"/>
      <c r="EF433" s="106"/>
      <c r="EG433" s="106"/>
      <c r="EH433" s="106"/>
    </row>
    <row r="434" spans="9:138" s="102" customFormat="1" x14ac:dyDescent="0.15"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  <c r="BY434" s="106"/>
      <c r="BZ434" s="106"/>
      <c r="CA434" s="106"/>
      <c r="CB434" s="106"/>
      <c r="CC434" s="106"/>
      <c r="CD434" s="106"/>
      <c r="CE434" s="106"/>
      <c r="CF434" s="106"/>
      <c r="CG434" s="106"/>
      <c r="CH434" s="106"/>
      <c r="CI434" s="106"/>
      <c r="CJ434" s="106"/>
      <c r="CK434" s="106"/>
      <c r="CL434" s="106"/>
      <c r="CM434" s="106"/>
      <c r="CN434" s="106"/>
      <c r="CO434" s="106"/>
      <c r="CP434" s="106"/>
      <c r="CQ434" s="106"/>
      <c r="CR434" s="106"/>
      <c r="CS434" s="106"/>
      <c r="CT434" s="106"/>
      <c r="CU434" s="106"/>
      <c r="CV434" s="106"/>
      <c r="CW434" s="106"/>
      <c r="CX434" s="106"/>
      <c r="CY434" s="106"/>
      <c r="CZ434" s="106"/>
      <c r="DA434" s="106"/>
      <c r="DB434" s="106"/>
      <c r="DC434" s="106"/>
      <c r="DD434" s="106"/>
      <c r="DE434" s="106"/>
      <c r="DF434" s="106"/>
      <c r="DG434" s="106"/>
      <c r="DH434" s="106"/>
      <c r="DI434" s="106"/>
      <c r="DJ434" s="106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6"/>
      <c r="DV434" s="106"/>
      <c r="DW434" s="106"/>
      <c r="DX434" s="106"/>
      <c r="DY434" s="106"/>
      <c r="DZ434" s="106"/>
      <c r="EA434" s="106"/>
      <c r="EB434" s="106"/>
      <c r="EC434" s="106"/>
      <c r="ED434" s="106"/>
      <c r="EE434" s="106"/>
      <c r="EF434" s="106"/>
      <c r="EG434" s="106"/>
      <c r="EH434" s="106"/>
    </row>
    <row r="435" spans="9:138" s="102" customFormat="1" x14ac:dyDescent="0.15"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  <c r="BY435" s="106"/>
      <c r="BZ435" s="106"/>
      <c r="CA435" s="106"/>
      <c r="CB435" s="106"/>
      <c r="CC435" s="106"/>
      <c r="CD435" s="106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6"/>
      <c r="CQ435" s="106"/>
      <c r="CR435" s="106"/>
      <c r="CS435" s="106"/>
      <c r="CT435" s="106"/>
      <c r="CU435" s="106"/>
      <c r="CV435" s="106"/>
      <c r="CW435" s="106"/>
      <c r="CX435" s="106"/>
      <c r="CY435" s="106"/>
      <c r="CZ435" s="106"/>
      <c r="DA435" s="106"/>
      <c r="DB435" s="106"/>
      <c r="DC435" s="106"/>
      <c r="DD435" s="106"/>
      <c r="DE435" s="106"/>
      <c r="DF435" s="106"/>
      <c r="DG435" s="106"/>
      <c r="DH435" s="106"/>
      <c r="DI435" s="106"/>
      <c r="DJ435" s="106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6"/>
      <c r="DV435" s="106"/>
      <c r="DW435" s="106"/>
      <c r="DX435" s="106"/>
      <c r="DY435" s="106"/>
      <c r="DZ435" s="106"/>
      <c r="EA435" s="106"/>
      <c r="EB435" s="106"/>
      <c r="EC435" s="106"/>
      <c r="ED435" s="106"/>
      <c r="EE435" s="106"/>
      <c r="EF435" s="106"/>
      <c r="EG435" s="106"/>
      <c r="EH435" s="106"/>
    </row>
    <row r="436" spans="9:138" s="102" customFormat="1" x14ac:dyDescent="0.15"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  <c r="BY436" s="106"/>
      <c r="BZ436" s="106"/>
      <c r="CA436" s="106"/>
      <c r="CB436" s="106"/>
      <c r="CC436" s="106"/>
      <c r="CD436" s="106"/>
      <c r="CE436" s="106"/>
      <c r="CF436" s="106"/>
      <c r="CG436" s="106"/>
      <c r="CH436" s="106"/>
      <c r="CI436" s="106"/>
      <c r="CJ436" s="106"/>
      <c r="CK436" s="106"/>
      <c r="CL436" s="106"/>
      <c r="CM436" s="106"/>
      <c r="CN436" s="106"/>
      <c r="CO436" s="106"/>
      <c r="CP436" s="106"/>
      <c r="CQ436" s="106"/>
      <c r="CR436" s="106"/>
      <c r="CS436" s="106"/>
      <c r="CT436" s="106"/>
      <c r="CU436" s="106"/>
      <c r="CV436" s="106"/>
      <c r="CW436" s="106"/>
      <c r="CX436" s="106"/>
      <c r="CY436" s="106"/>
      <c r="CZ436" s="106"/>
      <c r="DA436" s="106"/>
      <c r="DB436" s="106"/>
      <c r="DC436" s="106"/>
      <c r="DD436" s="106"/>
      <c r="DE436" s="106"/>
      <c r="DF436" s="106"/>
      <c r="DG436" s="106"/>
      <c r="DH436" s="106"/>
      <c r="DI436" s="106"/>
      <c r="DJ436" s="106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6"/>
      <c r="DV436" s="106"/>
      <c r="DW436" s="106"/>
      <c r="DX436" s="106"/>
      <c r="DY436" s="106"/>
      <c r="DZ436" s="106"/>
      <c r="EA436" s="106"/>
      <c r="EB436" s="106"/>
      <c r="EC436" s="106"/>
      <c r="ED436" s="106"/>
      <c r="EE436" s="106"/>
      <c r="EF436" s="106"/>
      <c r="EG436" s="106"/>
      <c r="EH436" s="106"/>
    </row>
    <row r="437" spans="9:138" s="102" customFormat="1" x14ac:dyDescent="0.15"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  <c r="BY437" s="106"/>
      <c r="BZ437" s="106"/>
      <c r="CA437" s="106"/>
      <c r="CB437" s="106"/>
      <c r="CC437" s="106"/>
      <c r="CD437" s="106"/>
      <c r="CE437" s="106"/>
      <c r="CF437" s="106"/>
      <c r="CG437" s="106"/>
      <c r="CH437" s="106"/>
      <c r="CI437" s="106"/>
      <c r="CJ437" s="106"/>
      <c r="CK437" s="106"/>
      <c r="CL437" s="106"/>
      <c r="CM437" s="106"/>
      <c r="CN437" s="106"/>
      <c r="CO437" s="106"/>
      <c r="CP437" s="106"/>
      <c r="CQ437" s="106"/>
      <c r="CR437" s="106"/>
      <c r="CS437" s="106"/>
      <c r="CT437" s="106"/>
      <c r="CU437" s="106"/>
      <c r="CV437" s="106"/>
      <c r="CW437" s="106"/>
      <c r="CX437" s="106"/>
      <c r="CY437" s="106"/>
      <c r="CZ437" s="106"/>
      <c r="DA437" s="106"/>
      <c r="DB437" s="106"/>
      <c r="DC437" s="106"/>
      <c r="DD437" s="106"/>
      <c r="DE437" s="106"/>
      <c r="DF437" s="106"/>
      <c r="DG437" s="106"/>
      <c r="DH437" s="106"/>
      <c r="DI437" s="106"/>
      <c r="DJ437" s="106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6"/>
      <c r="DV437" s="106"/>
      <c r="DW437" s="106"/>
      <c r="DX437" s="106"/>
      <c r="DY437" s="106"/>
      <c r="DZ437" s="106"/>
      <c r="EA437" s="106"/>
      <c r="EB437" s="106"/>
      <c r="EC437" s="106"/>
      <c r="ED437" s="106"/>
      <c r="EE437" s="106"/>
      <c r="EF437" s="106"/>
      <c r="EG437" s="106"/>
      <c r="EH437" s="106"/>
    </row>
    <row r="438" spans="9:138" s="102" customFormat="1" x14ac:dyDescent="0.15"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  <c r="BY438" s="106"/>
      <c r="BZ438" s="106"/>
      <c r="CA438" s="106"/>
      <c r="CB438" s="106"/>
      <c r="CC438" s="106"/>
      <c r="CD438" s="106"/>
      <c r="CE438" s="106"/>
      <c r="CF438" s="106"/>
      <c r="CG438" s="106"/>
      <c r="CH438" s="106"/>
      <c r="CI438" s="106"/>
      <c r="CJ438" s="106"/>
      <c r="CK438" s="106"/>
      <c r="CL438" s="106"/>
      <c r="CM438" s="106"/>
      <c r="CN438" s="106"/>
      <c r="CO438" s="106"/>
      <c r="CP438" s="106"/>
      <c r="CQ438" s="106"/>
      <c r="CR438" s="106"/>
      <c r="CS438" s="106"/>
      <c r="CT438" s="106"/>
      <c r="CU438" s="106"/>
      <c r="CV438" s="106"/>
      <c r="CW438" s="106"/>
      <c r="CX438" s="106"/>
      <c r="CY438" s="106"/>
      <c r="CZ438" s="106"/>
      <c r="DA438" s="106"/>
      <c r="DB438" s="106"/>
      <c r="DC438" s="106"/>
      <c r="DD438" s="106"/>
      <c r="DE438" s="106"/>
      <c r="DF438" s="106"/>
      <c r="DG438" s="106"/>
      <c r="DH438" s="106"/>
      <c r="DI438" s="106"/>
      <c r="DJ438" s="106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6"/>
      <c r="DV438" s="106"/>
      <c r="DW438" s="106"/>
      <c r="DX438" s="106"/>
      <c r="DY438" s="106"/>
      <c r="DZ438" s="106"/>
      <c r="EA438" s="106"/>
      <c r="EB438" s="106"/>
      <c r="EC438" s="106"/>
      <c r="ED438" s="106"/>
      <c r="EE438" s="106"/>
      <c r="EF438" s="106"/>
      <c r="EG438" s="106"/>
      <c r="EH438" s="106"/>
    </row>
    <row r="439" spans="9:138" s="102" customFormat="1" x14ac:dyDescent="0.15"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  <c r="BY439" s="106"/>
      <c r="BZ439" s="106"/>
      <c r="CA439" s="106"/>
      <c r="CB439" s="106"/>
      <c r="CC439" s="106"/>
      <c r="CD439" s="106"/>
      <c r="CE439" s="106"/>
      <c r="CF439" s="106"/>
      <c r="CG439" s="106"/>
      <c r="CH439" s="106"/>
      <c r="CI439" s="106"/>
      <c r="CJ439" s="106"/>
      <c r="CK439" s="106"/>
      <c r="CL439" s="106"/>
      <c r="CM439" s="106"/>
      <c r="CN439" s="106"/>
      <c r="CO439" s="106"/>
      <c r="CP439" s="106"/>
      <c r="CQ439" s="106"/>
      <c r="CR439" s="106"/>
      <c r="CS439" s="106"/>
      <c r="CT439" s="106"/>
      <c r="CU439" s="106"/>
      <c r="CV439" s="106"/>
      <c r="CW439" s="106"/>
      <c r="CX439" s="106"/>
      <c r="CY439" s="106"/>
      <c r="CZ439" s="106"/>
      <c r="DA439" s="106"/>
      <c r="DB439" s="106"/>
      <c r="DC439" s="106"/>
      <c r="DD439" s="106"/>
      <c r="DE439" s="106"/>
      <c r="DF439" s="106"/>
      <c r="DG439" s="106"/>
      <c r="DH439" s="106"/>
      <c r="DI439" s="106"/>
      <c r="DJ439" s="106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6"/>
      <c r="DV439" s="106"/>
      <c r="DW439" s="106"/>
      <c r="DX439" s="106"/>
      <c r="DY439" s="106"/>
      <c r="DZ439" s="106"/>
      <c r="EA439" s="106"/>
      <c r="EB439" s="106"/>
      <c r="EC439" s="106"/>
      <c r="ED439" s="106"/>
      <c r="EE439" s="106"/>
      <c r="EF439" s="106"/>
      <c r="EG439" s="106"/>
      <c r="EH439" s="106"/>
    </row>
    <row r="440" spans="9:138" s="102" customFormat="1" x14ac:dyDescent="0.15"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  <c r="BY440" s="106"/>
      <c r="BZ440" s="106"/>
      <c r="CA440" s="106"/>
      <c r="CB440" s="106"/>
      <c r="CC440" s="106"/>
      <c r="CD440" s="106"/>
      <c r="CE440" s="106"/>
      <c r="CF440" s="106"/>
      <c r="CG440" s="106"/>
      <c r="CH440" s="106"/>
      <c r="CI440" s="106"/>
      <c r="CJ440" s="106"/>
      <c r="CK440" s="106"/>
      <c r="CL440" s="106"/>
      <c r="CM440" s="106"/>
      <c r="CN440" s="106"/>
      <c r="CO440" s="106"/>
      <c r="CP440" s="106"/>
      <c r="CQ440" s="106"/>
      <c r="CR440" s="106"/>
      <c r="CS440" s="106"/>
      <c r="CT440" s="106"/>
      <c r="CU440" s="106"/>
      <c r="CV440" s="106"/>
      <c r="CW440" s="106"/>
      <c r="CX440" s="106"/>
      <c r="CY440" s="106"/>
      <c r="CZ440" s="106"/>
      <c r="DA440" s="106"/>
      <c r="DB440" s="106"/>
      <c r="DC440" s="106"/>
      <c r="DD440" s="106"/>
      <c r="DE440" s="106"/>
      <c r="DF440" s="106"/>
      <c r="DG440" s="106"/>
      <c r="DH440" s="106"/>
      <c r="DI440" s="106"/>
      <c r="DJ440" s="106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6"/>
      <c r="DV440" s="106"/>
      <c r="DW440" s="106"/>
      <c r="DX440" s="106"/>
      <c r="DY440" s="106"/>
      <c r="DZ440" s="106"/>
      <c r="EA440" s="106"/>
      <c r="EB440" s="106"/>
      <c r="EC440" s="106"/>
      <c r="ED440" s="106"/>
      <c r="EE440" s="106"/>
      <c r="EF440" s="106"/>
      <c r="EG440" s="106"/>
      <c r="EH440" s="106"/>
    </row>
    <row r="441" spans="9:138" s="102" customFormat="1" x14ac:dyDescent="0.15"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  <c r="BY441" s="106"/>
      <c r="BZ441" s="106"/>
      <c r="CA441" s="106"/>
      <c r="CB441" s="106"/>
      <c r="CC441" s="106"/>
      <c r="CD441" s="106"/>
      <c r="CE441" s="106"/>
      <c r="CF441" s="106"/>
      <c r="CG441" s="106"/>
      <c r="CH441" s="106"/>
      <c r="CI441" s="106"/>
      <c r="CJ441" s="106"/>
      <c r="CK441" s="106"/>
      <c r="CL441" s="106"/>
      <c r="CM441" s="106"/>
      <c r="CN441" s="106"/>
      <c r="CO441" s="106"/>
      <c r="CP441" s="106"/>
      <c r="CQ441" s="106"/>
      <c r="CR441" s="106"/>
      <c r="CS441" s="106"/>
      <c r="CT441" s="106"/>
      <c r="CU441" s="106"/>
      <c r="CV441" s="106"/>
      <c r="CW441" s="106"/>
      <c r="CX441" s="106"/>
      <c r="CY441" s="106"/>
      <c r="CZ441" s="106"/>
      <c r="DA441" s="106"/>
      <c r="DB441" s="106"/>
      <c r="DC441" s="106"/>
      <c r="DD441" s="106"/>
      <c r="DE441" s="106"/>
      <c r="DF441" s="106"/>
      <c r="DG441" s="106"/>
      <c r="DH441" s="106"/>
      <c r="DI441" s="106"/>
      <c r="DJ441" s="106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6"/>
      <c r="DV441" s="106"/>
      <c r="DW441" s="106"/>
      <c r="DX441" s="106"/>
      <c r="DY441" s="106"/>
      <c r="DZ441" s="106"/>
      <c r="EA441" s="106"/>
      <c r="EB441" s="106"/>
      <c r="EC441" s="106"/>
      <c r="ED441" s="106"/>
      <c r="EE441" s="106"/>
      <c r="EF441" s="106"/>
      <c r="EG441" s="106"/>
      <c r="EH441" s="106"/>
    </row>
    <row r="442" spans="9:138" s="102" customFormat="1" x14ac:dyDescent="0.15"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  <c r="BY442" s="106"/>
      <c r="BZ442" s="106"/>
      <c r="CA442" s="106"/>
      <c r="CB442" s="106"/>
      <c r="CC442" s="106"/>
      <c r="CD442" s="106"/>
      <c r="CE442" s="106"/>
      <c r="CF442" s="106"/>
      <c r="CG442" s="106"/>
      <c r="CH442" s="106"/>
      <c r="CI442" s="106"/>
      <c r="CJ442" s="106"/>
      <c r="CK442" s="106"/>
      <c r="CL442" s="106"/>
      <c r="CM442" s="106"/>
      <c r="CN442" s="106"/>
      <c r="CO442" s="106"/>
      <c r="CP442" s="106"/>
      <c r="CQ442" s="106"/>
      <c r="CR442" s="106"/>
      <c r="CS442" s="106"/>
      <c r="CT442" s="106"/>
      <c r="CU442" s="106"/>
      <c r="CV442" s="106"/>
      <c r="CW442" s="106"/>
      <c r="CX442" s="106"/>
      <c r="CY442" s="106"/>
      <c r="CZ442" s="106"/>
      <c r="DA442" s="106"/>
      <c r="DB442" s="106"/>
      <c r="DC442" s="106"/>
      <c r="DD442" s="106"/>
      <c r="DE442" s="106"/>
      <c r="DF442" s="106"/>
      <c r="DG442" s="106"/>
      <c r="DH442" s="106"/>
      <c r="DI442" s="106"/>
      <c r="DJ442" s="106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6"/>
      <c r="DV442" s="106"/>
      <c r="DW442" s="106"/>
      <c r="DX442" s="106"/>
      <c r="DY442" s="106"/>
      <c r="DZ442" s="106"/>
      <c r="EA442" s="106"/>
      <c r="EB442" s="106"/>
      <c r="EC442" s="106"/>
      <c r="ED442" s="106"/>
      <c r="EE442" s="106"/>
      <c r="EF442" s="106"/>
      <c r="EG442" s="106"/>
      <c r="EH442" s="106"/>
    </row>
    <row r="443" spans="9:138" s="102" customFormat="1" x14ac:dyDescent="0.15"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  <c r="BY443" s="106"/>
      <c r="BZ443" s="106"/>
      <c r="CA443" s="106"/>
      <c r="CB443" s="106"/>
      <c r="CC443" s="106"/>
      <c r="CD443" s="106"/>
      <c r="CE443" s="106"/>
      <c r="CF443" s="106"/>
      <c r="CG443" s="106"/>
      <c r="CH443" s="106"/>
      <c r="CI443" s="106"/>
      <c r="CJ443" s="106"/>
      <c r="CK443" s="106"/>
      <c r="CL443" s="106"/>
      <c r="CM443" s="106"/>
      <c r="CN443" s="106"/>
      <c r="CO443" s="106"/>
      <c r="CP443" s="106"/>
      <c r="CQ443" s="106"/>
      <c r="CR443" s="106"/>
      <c r="CS443" s="106"/>
      <c r="CT443" s="106"/>
      <c r="CU443" s="106"/>
      <c r="CV443" s="106"/>
      <c r="CW443" s="106"/>
      <c r="CX443" s="106"/>
      <c r="CY443" s="106"/>
      <c r="CZ443" s="106"/>
      <c r="DA443" s="106"/>
      <c r="DB443" s="106"/>
      <c r="DC443" s="106"/>
      <c r="DD443" s="106"/>
      <c r="DE443" s="106"/>
      <c r="DF443" s="106"/>
      <c r="DG443" s="106"/>
      <c r="DH443" s="106"/>
      <c r="DI443" s="106"/>
      <c r="DJ443" s="106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6"/>
      <c r="DV443" s="106"/>
      <c r="DW443" s="106"/>
      <c r="DX443" s="106"/>
      <c r="DY443" s="106"/>
      <c r="DZ443" s="106"/>
      <c r="EA443" s="106"/>
      <c r="EB443" s="106"/>
      <c r="EC443" s="106"/>
      <c r="ED443" s="106"/>
      <c r="EE443" s="106"/>
      <c r="EF443" s="106"/>
      <c r="EG443" s="106"/>
      <c r="EH443" s="106"/>
    </row>
    <row r="444" spans="9:138" s="102" customFormat="1" x14ac:dyDescent="0.15"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  <c r="BY444" s="106"/>
      <c r="BZ444" s="106"/>
      <c r="CA444" s="106"/>
      <c r="CB444" s="106"/>
      <c r="CC444" s="106"/>
      <c r="CD444" s="106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6"/>
      <c r="CQ444" s="106"/>
      <c r="CR444" s="106"/>
      <c r="CS444" s="106"/>
      <c r="CT444" s="106"/>
      <c r="CU444" s="106"/>
      <c r="CV444" s="106"/>
      <c r="CW444" s="106"/>
      <c r="CX444" s="106"/>
      <c r="CY444" s="106"/>
      <c r="CZ444" s="106"/>
      <c r="DA444" s="106"/>
      <c r="DB444" s="106"/>
      <c r="DC444" s="106"/>
      <c r="DD444" s="106"/>
      <c r="DE444" s="106"/>
      <c r="DF444" s="106"/>
      <c r="DG444" s="106"/>
      <c r="DH444" s="106"/>
      <c r="DI444" s="106"/>
      <c r="DJ444" s="106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6"/>
      <c r="DV444" s="106"/>
      <c r="DW444" s="106"/>
      <c r="DX444" s="106"/>
      <c r="DY444" s="106"/>
      <c r="DZ444" s="106"/>
      <c r="EA444" s="106"/>
      <c r="EB444" s="106"/>
      <c r="EC444" s="106"/>
      <c r="ED444" s="106"/>
      <c r="EE444" s="106"/>
      <c r="EF444" s="106"/>
      <c r="EG444" s="106"/>
      <c r="EH444" s="106"/>
    </row>
    <row r="445" spans="9:138" s="102" customFormat="1" x14ac:dyDescent="0.15"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  <c r="BY445" s="106"/>
      <c r="BZ445" s="106"/>
      <c r="CA445" s="106"/>
      <c r="CB445" s="106"/>
      <c r="CC445" s="106"/>
      <c r="CD445" s="106"/>
      <c r="CE445" s="106"/>
      <c r="CF445" s="106"/>
      <c r="CG445" s="106"/>
      <c r="CH445" s="106"/>
      <c r="CI445" s="106"/>
      <c r="CJ445" s="106"/>
      <c r="CK445" s="106"/>
      <c r="CL445" s="106"/>
      <c r="CM445" s="106"/>
      <c r="CN445" s="106"/>
      <c r="CO445" s="106"/>
      <c r="CP445" s="106"/>
      <c r="CQ445" s="106"/>
      <c r="CR445" s="106"/>
      <c r="CS445" s="106"/>
      <c r="CT445" s="106"/>
      <c r="CU445" s="106"/>
      <c r="CV445" s="106"/>
      <c r="CW445" s="106"/>
      <c r="CX445" s="106"/>
      <c r="CY445" s="106"/>
      <c r="CZ445" s="106"/>
      <c r="DA445" s="106"/>
      <c r="DB445" s="106"/>
      <c r="DC445" s="106"/>
      <c r="DD445" s="106"/>
      <c r="DE445" s="106"/>
      <c r="DF445" s="106"/>
      <c r="DG445" s="106"/>
      <c r="DH445" s="106"/>
      <c r="DI445" s="106"/>
      <c r="DJ445" s="106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6"/>
      <c r="DV445" s="106"/>
      <c r="DW445" s="106"/>
      <c r="DX445" s="106"/>
      <c r="DY445" s="106"/>
      <c r="DZ445" s="106"/>
      <c r="EA445" s="106"/>
      <c r="EB445" s="106"/>
      <c r="EC445" s="106"/>
      <c r="ED445" s="106"/>
      <c r="EE445" s="106"/>
      <c r="EF445" s="106"/>
      <c r="EG445" s="106"/>
      <c r="EH445" s="106"/>
    </row>
    <row r="446" spans="9:138" s="102" customFormat="1" x14ac:dyDescent="0.15"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  <c r="BY446" s="106"/>
      <c r="BZ446" s="106"/>
      <c r="CA446" s="106"/>
      <c r="CB446" s="106"/>
      <c r="CC446" s="106"/>
      <c r="CD446" s="106"/>
      <c r="CE446" s="106"/>
      <c r="CF446" s="106"/>
      <c r="CG446" s="106"/>
      <c r="CH446" s="106"/>
      <c r="CI446" s="106"/>
      <c r="CJ446" s="106"/>
      <c r="CK446" s="106"/>
      <c r="CL446" s="106"/>
      <c r="CM446" s="106"/>
      <c r="CN446" s="106"/>
      <c r="CO446" s="106"/>
      <c r="CP446" s="106"/>
      <c r="CQ446" s="106"/>
      <c r="CR446" s="106"/>
      <c r="CS446" s="106"/>
      <c r="CT446" s="106"/>
      <c r="CU446" s="106"/>
      <c r="CV446" s="106"/>
      <c r="CW446" s="106"/>
      <c r="CX446" s="106"/>
      <c r="CY446" s="106"/>
      <c r="CZ446" s="106"/>
      <c r="DA446" s="106"/>
      <c r="DB446" s="106"/>
      <c r="DC446" s="106"/>
      <c r="DD446" s="106"/>
      <c r="DE446" s="106"/>
      <c r="DF446" s="106"/>
      <c r="DG446" s="106"/>
      <c r="DH446" s="106"/>
      <c r="DI446" s="106"/>
      <c r="DJ446" s="106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6"/>
      <c r="DV446" s="106"/>
      <c r="DW446" s="106"/>
      <c r="DX446" s="106"/>
      <c r="DY446" s="106"/>
      <c r="DZ446" s="106"/>
      <c r="EA446" s="106"/>
      <c r="EB446" s="106"/>
      <c r="EC446" s="106"/>
      <c r="ED446" s="106"/>
      <c r="EE446" s="106"/>
      <c r="EF446" s="106"/>
      <c r="EG446" s="106"/>
      <c r="EH446" s="106"/>
    </row>
    <row r="447" spans="9:138" s="102" customFormat="1" x14ac:dyDescent="0.15"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  <c r="BY447" s="106"/>
      <c r="BZ447" s="106"/>
      <c r="CA447" s="106"/>
      <c r="CB447" s="106"/>
      <c r="CC447" s="106"/>
      <c r="CD447" s="106"/>
      <c r="CE447" s="106"/>
      <c r="CF447" s="106"/>
      <c r="CG447" s="106"/>
      <c r="CH447" s="106"/>
      <c r="CI447" s="106"/>
      <c r="CJ447" s="106"/>
      <c r="CK447" s="106"/>
      <c r="CL447" s="106"/>
      <c r="CM447" s="106"/>
      <c r="CN447" s="106"/>
      <c r="CO447" s="106"/>
      <c r="CP447" s="106"/>
      <c r="CQ447" s="106"/>
      <c r="CR447" s="106"/>
      <c r="CS447" s="106"/>
      <c r="CT447" s="106"/>
      <c r="CU447" s="106"/>
      <c r="CV447" s="106"/>
      <c r="CW447" s="106"/>
      <c r="CX447" s="106"/>
      <c r="CY447" s="106"/>
      <c r="CZ447" s="106"/>
      <c r="DA447" s="106"/>
      <c r="DB447" s="106"/>
      <c r="DC447" s="106"/>
      <c r="DD447" s="106"/>
      <c r="DE447" s="106"/>
      <c r="DF447" s="106"/>
      <c r="DG447" s="106"/>
      <c r="DH447" s="106"/>
      <c r="DI447" s="106"/>
      <c r="DJ447" s="106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6"/>
      <c r="DV447" s="106"/>
      <c r="DW447" s="106"/>
      <c r="DX447" s="106"/>
      <c r="DY447" s="106"/>
      <c r="DZ447" s="106"/>
      <c r="EA447" s="106"/>
      <c r="EB447" s="106"/>
      <c r="EC447" s="106"/>
      <c r="ED447" s="106"/>
      <c r="EE447" s="106"/>
      <c r="EF447" s="106"/>
      <c r="EG447" s="106"/>
      <c r="EH447" s="106"/>
    </row>
    <row r="448" spans="9:138" s="102" customFormat="1" x14ac:dyDescent="0.15"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  <c r="BY448" s="106"/>
      <c r="BZ448" s="106"/>
      <c r="CA448" s="106"/>
      <c r="CB448" s="106"/>
      <c r="CC448" s="106"/>
      <c r="CD448" s="106"/>
      <c r="CE448" s="106"/>
      <c r="CF448" s="106"/>
      <c r="CG448" s="106"/>
      <c r="CH448" s="106"/>
      <c r="CI448" s="106"/>
      <c r="CJ448" s="106"/>
      <c r="CK448" s="106"/>
      <c r="CL448" s="106"/>
      <c r="CM448" s="106"/>
      <c r="CN448" s="106"/>
      <c r="CO448" s="106"/>
      <c r="CP448" s="106"/>
      <c r="CQ448" s="106"/>
      <c r="CR448" s="106"/>
      <c r="CS448" s="106"/>
      <c r="CT448" s="106"/>
      <c r="CU448" s="106"/>
      <c r="CV448" s="106"/>
      <c r="CW448" s="106"/>
      <c r="CX448" s="106"/>
      <c r="CY448" s="106"/>
      <c r="CZ448" s="106"/>
      <c r="DA448" s="106"/>
      <c r="DB448" s="106"/>
      <c r="DC448" s="106"/>
      <c r="DD448" s="106"/>
      <c r="DE448" s="106"/>
      <c r="DF448" s="106"/>
      <c r="DG448" s="106"/>
      <c r="DH448" s="106"/>
      <c r="DI448" s="106"/>
      <c r="DJ448" s="106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6"/>
      <c r="DV448" s="106"/>
      <c r="DW448" s="106"/>
      <c r="DX448" s="106"/>
      <c r="DY448" s="106"/>
      <c r="DZ448" s="106"/>
      <c r="EA448" s="106"/>
      <c r="EB448" s="106"/>
      <c r="EC448" s="106"/>
      <c r="ED448" s="106"/>
      <c r="EE448" s="106"/>
      <c r="EF448" s="106"/>
      <c r="EG448" s="106"/>
      <c r="EH448" s="106"/>
    </row>
    <row r="449" spans="9:138" s="102" customFormat="1" x14ac:dyDescent="0.15"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  <c r="BY449" s="106"/>
      <c r="BZ449" s="106"/>
      <c r="CA449" s="106"/>
      <c r="CB449" s="106"/>
      <c r="CC449" s="106"/>
      <c r="CD449" s="106"/>
      <c r="CE449" s="106"/>
      <c r="CF449" s="106"/>
      <c r="CG449" s="106"/>
      <c r="CH449" s="106"/>
      <c r="CI449" s="106"/>
      <c r="CJ449" s="106"/>
      <c r="CK449" s="106"/>
      <c r="CL449" s="106"/>
      <c r="CM449" s="106"/>
      <c r="CN449" s="106"/>
      <c r="CO449" s="106"/>
      <c r="CP449" s="106"/>
      <c r="CQ449" s="106"/>
      <c r="CR449" s="106"/>
      <c r="CS449" s="106"/>
      <c r="CT449" s="106"/>
      <c r="CU449" s="106"/>
      <c r="CV449" s="106"/>
      <c r="CW449" s="106"/>
      <c r="CX449" s="106"/>
      <c r="CY449" s="106"/>
      <c r="CZ449" s="106"/>
      <c r="DA449" s="106"/>
      <c r="DB449" s="106"/>
      <c r="DC449" s="106"/>
      <c r="DD449" s="106"/>
      <c r="DE449" s="106"/>
      <c r="DF449" s="106"/>
      <c r="DG449" s="106"/>
      <c r="DH449" s="106"/>
      <c r="DI449" s="106"/>
      <c r="DJ449" s="106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6"/>
      <c r="DV449" s="106"/>
      <c r="DW449" s="106"/>
      <c r="DX449" s="106"/>
      <c r="DY449" s="106"/>
      <c r="DZ449" s="106"/>
      <c r="EA449" s="106"/>
      <c r="EB449" s="106"/>
      <c r="EC449" s="106"/>
      <c r="ED449" s="106"/>
      <c r="EE449" s="106"/>
      <c r="EF449" s="106"/>
      <c r="EG449" s="106"/>
      <c r="EH449" s="106"/>
    </row>
    <row r="450" spans="9:138" s="102" customFormat="1" x14ac:dyDescent="0.15"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  <c r="BY450" s="106"/>
      <c r="BZ450" s="106"/>
      <c r="CA450" s="106"/>
      <c r="CB450" s="106"/>
      <c r="CC450" s="106"/>
      <c r="CD450" s="106"/>
      <c r="CE450" s="106"/>
      <c r="CF450" s="106"/>
      <c r="CG450" s="106"/>
      <c r="CH450" s="106"/>
      <c r="CI450" s="106"/>
      <c r="CJ450" s="106"/>
      <c r="CK450" s="106"/>
      <c r="CL450" s="106"/>
      <c r="CM450" s="106"/>
      <c r="CN450" s="106"/>
      <c r="CO450" s="106"/>
      <c r="CP450" s="106"/>
      <c r="CQ450" s="106"/>
      <c r="CR450" s="106"/>
      <c r="CS450" s="106"/>
      <c r="CT450" s="106"/>
      <c r="CU450" s="106"/>
      <c r="CV450" s="106"/>
      <c r="CW450" s="106"/>
      <c r="CX450" s="106"/>
      <c r="CY450" s="106"/>
      <c r="CZ450" s="106"/>
      <c r="DA450" s="106"/>
      <c r="DB450" s="106"/>
      <c r="DC450" s="106"/>
      <c r="DD450" s="106"/>
      <c r="DE450" s="106"/>
      <c r="DF450" s="106"/>
      <c r="DG450" s="106"/>
      <c r="DH450" s="106"/>
      <c r="DI450" s="106"/>
      <c r="DJ450" s="106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6"/>
      <c r="DV450" s="106"/>
      <c r="DW450" s="106"/>
      <c r="DX450" s="106"/>
      <c r="DY450" s="106"/>
      <c r="DZ450" s="106"/>
      <c r="EA450" s="106"/>
      <c r="EB450" s="106"/>
      <c r="EC450" s="106"/>
      <c r="ED450" s="106"/>
      <c r="EE450" s="106"/>
      <c r="EF450" s="106"/>
      <c r="EG450" s="106"/>
      <c r="EH450" s="106"/>
    </row>
    <row r="451" spans="9:138" s="102" customFormat="1" x14ac:dyDescent="0.15"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  <c r="BY451" s="106"/>
      <c r="BZ451" s="106"/>
      <c r="CA451" s="106"/>
      <c r="CB451" s="106"/>
      <c r="CC451" s="106"/>
      <c r="CD451" s="106"/>
      <c r="CE451" s="106"/>
      <c r="CF451" s="106"/>
      <c r="CG451" s="106"/>
      <c r="CH451" s="106"/>
      <c r="CI451" s="106"/>
      <c r="CJ451" s="106"/>
      <c r="CK451" s="106"/>
      <c r="CL451" s="106"/>
      <c r="CM451" s="106"/>
      <c r="CN451" s="106"/>
      <c r="CO451" s="106"/>
      <c r="CP451" s="106"/>
      <c r="CQ451" s="106"/>
      <c r="CR451" s="106"/>
      <c r="CS451" s="106"/>
      <c r="CT451" s="106"/>
      <c r="CU451" s="106"/>
      <c r="CV451" s="106"/>
      <c r="CW451" s="106"/>
      <c r="CX451" s="106"/>
      <c r="CY451" s="106"/>
      <c r="CZ451" s="106"/>
      <c r="DA451" s="106"/>
      <c r="DB451" s="106"/>
      <c r="DC451" s="106"/>
      <c r="DD451" s="106"/>
      <c r="DE451" s="106"/>
      <c r="DF451" s="106"/>
      <c r="DG451" s="106"/>
      <c r="DH451" s="106"/>
      <c r="DI451" s="106"/>
      <c r="DJ451" s="106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6"/>
      <c r="DV451" s="106"/>
      <c r="DW451" s="106"/>
      <c r="DX451" s="106"/>
      <c r="DY451" s="106"/>
      <c r="DZ451" s="106"/>
      <c r="EA451" s="106"/>
      <c r="EB451" s="106"/>
      <c r="EC451" s="106"/>
      <c r="ED451" s="106"/>
      <c r="EE451" s="106"/>
      <c r="EF451" s="106"/>
      <c r="EG451" s="106"/>
      <c r="EH451" s="106"/>
    </row>
    <row r="452" spans="9:138" s="95" customFormat="1" x14ac:dyDescent="0.15"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  <c r="BY452" s="106"/>
      <c r="BZ452" s="106"/>
      <c r="CA452" s="106"/>
      <c r="CB452" s="106"/>
      <c r="CC452" s="106"/>
      <c r="CD452" s="106"/>
      <c r="CE452" s="106"/>
      <c r="CF452" s="106"/>
      <c r="CG452" s="106"/>
      <c r="CH452" s="106"/>
      <c r="CI452" s="106"/>
      <c r="CJ452" s="106"/>
      <c r="CK452" s="106"/>
      <c r="CL452" s="106"/>
      <c r="CM452" s="106"/>
      <c r="CN452" s="106"/>
      <c r="CO452" s="106"/>
      <c r="CP452" s="106"/>
      <c r="CQ452" s="106"/>
      <c r="CR452" s="106"/>
      <c r="CS452" s="106"/>
      <c r="CT452" s="106"/>
      <c r="CU452" s="106"/>
      <c r="CV452" s="106"/>
      <c r="CW452" s="106"/>
      <c r="CX452" s="106"/>
      <c r="CY452" s="106"/>
      <c r="CZ452" s="106"/>
      <c r="DA452" s="106"/>
      <c r="DB452" s="106"/>
      <c r="DC452" s="106"/>
      <c r="DD452" s="106"/>
      <c r="DE452" s="106"/>
      <c r="DF452" s="106"/>
      <c r="DG452" s="106"/>
      <c r="DH452" s="106"/>
      <c r="DI452" s="106"/>
      <c r="DJ452" s="106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6"/>
      <c r="DV452" s="106"/>
      <c r="DW452" s="106"/>
      <c r="DX452" s="106"/>
      <c r="DY452" s="106"/>
      <c r="DZ452" s="106"/>
      <c r="EA452" s="106"/>
      <c r="EB452" s="106"/>
      <c r="EC452" s="106"/>
      <c r="ED452" s="106"/>
      <c r="EE452" s="106"/>
      <c r="EF452" s="106"/>
      <c r="EG452" s="106"/>
      <c r="EH452" s="106"/>
    </row>
    <row r="453" spans="9:138" s="95" customFormat="1" x14ac:dyDescent="0.15"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  <c r="BY453" s="106"/>
      <c r="BZ453" s="106"/>
      <c r="CA453" s="106"/>
      <c r="CB453" s="106"/>
      <c r="CC453" s="106"/>
      <c r="CD453" s="106"/>
      <c r="CE453" s="106"/>
      <c r="CF453" s="106"/>
      <c r="CG453" s="106"/>
      <c r="CH453" s="106"/>
      <c r="CI453" s="106"/>
      <c r="CJ453" s="106"/>
      <c r="CK453" s="106"/>
      <c r="CL453" s="106"/>
      <c r="CM453" s="106"/>
      <c r="CN453" s="106"/>
      <c r="CO453" s="106"/>
      <c r="CP453" s="106"/>
      <c r="CQ453" s="106"/>
      <c r="CR453" s="106"/>
      <c r="CS453" s="106"/>
      <c r="CT453" s="106"/>
      <c r="CU453" s="106"/>
      <c r="CV453" s="106"/>
      <c r="CW453" s="106"/>
      <c r="CX453" s="106"/>
      <c r="CY453" s="106"/>
      <c r="CZ453" s="106"/>
      <c r="DA453" s="106"/>
      <c r="DB453" s="106"/>
      <c r="DC453" s="106"/>
      <c r="DD453" s="106"/>
      <c r="DE453" s="106"/>
      <c r="DF453" s="106"/>
      <c r="DG453" s="106"/>
      <c r="DH453" s="106"/>
      <c r="DI453" s="106"/>
      <c r="DJ453" s="106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6"/>
      <c r="DV453" s="106"/>
      <c r="DW453" s="106"/>
      <c r="DX453" s="106"/>
      <c r="DY453" s="106"/>
      <c r="DZ453" s="106"/>
      <c r="EA453" s="106"/>
      <c r="EB453" s="106"/>
      <c r="EC453" s="106"/>
      <c r="ED453" s="106"/>
      <c r="EE453" s="106"/>
      <c r="EF453" s="106"/>
      <c r="EG453" s="106"/>
      <c r="EH453" s="106"/>
    </row>
    <row r="454" spans="9:138" s="95" customFormat="1" x14ac:dyDescent="0.15"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  <c r="BY454" s="106"/>
      <c r="BZ454" s="106"/>
      <c r="CA454" s="106"/>
      <c r="CB454" s="106"/>
      <c r="CC454" s="106"/>
      <c r="CD454" s="106"/>
      <c r="CE454" s="106"/>
      <c r="CF454" s="106"/>
      <c r="CG454" s="106"/>
      <c r="CH454" s="106"/>
      <c r="CI454" s="106"/>
      <c r="CJ454" s="106"/>
      <c r="CK454" s="106"/>
      <c r="CL454" s="106"/>
      <c r="CM454" s="106"/>
      <c r="CN454" s="106"/>
      <c r="CO454" s="106"/>
      <c r="CP454" s="106"/>
      <c r="CQ454" s="106"/>
      <c r="CR454" s="106"/>
      <c r="CS454" s="106"/>
      <c r="CT454" s="106"/>
      <c r="CU454" s="106"/>
      <c r="CV454" s="106"/>
      <c r="CW454" s="106"/>
      <c r="CX454" s="106"/>
      <c r="CY454" s="106"/>
      <c r="CZ454" s="106"/>
      <c r="DA454" s="106"/>
      <c r="DB454" s="106"/>
      <c r="DC454" s="106"/>
      <c r="DD454" s="106"/>
      <c r="DE454" s="106"/>
      <c r="DF454" s="106"/>
      <c r="DG454" s="106"/>
      <c r="DH454" s="106"/>
      <c r="DI454" s="106"/>
      <c r="DJ454" s="106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6"/>
      <c r="DV454" s="106"/>
      <c r="DW454" s="106"/>
      <c r="DX454" s="106"/>
      <c r="DY454" s="106"/>
      <c r="DZ454" s="106"/>
      <c r="EA454" s="106"/>
      <c r="EB454" s="106"/>
      <c r="EC454" s="106"/>
      <c r="ED454" s="106"/>
      <c r="EE454" s="106"/>
      <c r="EF454" s="106"/>
      <c r="EG454" s="106"/>
      <c r="EH454" s="106"/>
    </row>
    <row r="455" spans="9:138" s="95" customFormat="1" x14ac:dyDescent="0.15"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  <c r="BY455" s="106"/>
      <c r="BZ455" s="106"/>
      <c r="CA455" s="106"/>
      <c r="CB455" s="106"/>
      <c r="CC455" s="106"/>
      <c r="CD455" s="106"/>
      <c r="CE455" s="106"/>
      <c r="CF455" s="106"/>
      <c r="CG455" s="106"/>
      <c r="CH455" s="106"/>
      <c r="CI455" s="106"/>
      <c r="CJ455" s="106"/>
      <c r="CK455" s="106"/>
      <c r="CL455" s="106"/>
      <c r="CM455" s="106"/>
      <c r="CN455" s="106"/>
      <c r="CO455" s="106"/>
      <c r="CP455" s="106"/>
      <c r="CQ455" s="106"/>
      <c r="CR455" s="106"/>
      <c r="CS455" s="106"/>
      <c r="CT455" s="106"/>
      <c r="CU455" s="106"/>
      <c r="CV455" s="106"/>
      <c r="CW455" s="106"/>
      <c r="CX455" s="106"/>
      <c r="CY455" s="106"/>
      <c r="CZ455" s="106"/>
      <c r="DA455" s="106"/>
      <c r="DB455" s="106"/>
      <c r="DC455" s="106"/>
      <c r="DD455" s="106"/>
      <c r="DE455" s="106"/>
      <c r="DF455" s="106"/>
      <c r="DG455" s="106"/>
      <c r="DH455" s="106"/>
      <c r="DI455" s="106"/>
      <c r="DJ455" s="106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6"/>
      <c r="DV455" s="106"/>
      <c r="DW455" s="106"/>
      <c r="DX455" s="106"/>
      <c r="DY455" s="106"/>
      <c r="DZ455" s="106"/>
      <c r="EA455" s="106"/>
      <c r="EB455" s="106"/>
      <c r="EC455" s="106"/>
      <c r="ED455" s="106"/>
      <c r="EE455" s="106"/>
      <c r="EF455" s="106"/>
      <c r="EG455" s="106"/>
      <c r="EH455" s="106"/>
    </row>
    <row r="456" spans="9:138" s="95" customFormat="1" x14ac:dyDescent="0.15"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  <c r="BY456" s="106"/>
      <c r="BZ456" s="106"/>
      <c r="CA456" s="106"/>
      <c r="CB456" s="106"/>
      <c r="CC456" s="106"/>
      <c r="CD456" s="106"/>
      <c r="CE456" s="106"/>
      <c r="CF456" s="106"/>
      <c r="CG456" s="106"/>
      <c r="CH456" s="106"/>
      <c r="CI456" s="106"/>
      <c r="CJ456" s="106"/>
      <c r="CK456" s="106"/>
      <c r="CL456" s="106"/>
      <c r="CM456" s="106"/>
      <c r="CN456" s="106"/>
      <c r="CO456" s="106"/>
      <c r="CP456" s="106"/>
      <c r="CQ456" s="106"/>
      <c r="CR456" s="106"/>
      <c r="CS456" s="106"/>
      <c r="CT456" s="106"/>
      <c r="CU456" s="106"/>
      <c r="CV456" s="106"/>
      <c r="CW456" s="106"/>
      <c r="CX456" s="106"/>
      <c r="CY456" s="106"/>
      <c r="CZ456" s="106"/>
      <c r="DA456" s="106"/>
      <c r="DB456" s="106"/>
      <c r="DC456" s="106"/>
      <c r="DD456" s="106"/>
      <c r="DE456" s="106"/>
      <c r="DF456" s="106"/>
      <c r="DG456" s="106"/>
      <c r="DH456" s="106"/>
      <c r="DI456" s="106"/>
      <c r="DJ456" s="106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6"/>
      <c r="DV456" s="106"/>
      <c r="DW456" s="106"/>
      <c r="DX456" s="106"/>
      <c r="DY456" s="106"/>
      <c r="DZ456" s="106"/>
      <c r="EA456" s="106"/>
      <c r="EB456" s="106"/>
      <c r="EC456" s="106"/>
      <c r="ED456" s="106"/>
      <c r="EE456" s="106"/>
      <c r="EF456" s="106"/>
      <c r="EG456" s="106"/>
      <c r="EH456" s="106"/>
    </row>
    <row r="457" spans="9:138" s="95" customFormat="1" x14ac:dyDescent="0.15"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  <c r="BY457" s="106"/>
      <c r="BZ457" s="106"/>
      <c r="CA457" s="106"/>
      <c r="CB457" s="106"/>
      <c r="CC457" s="106"/>
      <c r="CD457" s="106"/>
      <c r="CE457" s="106"/>
      <c r="CF457" s="106"/>
      <c r="CG457" s="106"/>
      <c r="CH457" s="106"/>
      <c r="CI457" s="106"/>
      <c r="CJ457" s="106"/>
      <c r="CK457" s="106"/>
      <c r="CL457" s="106"/>
      <c r="CM457" s="106"/>
      <c r="CN457" s="106"/>
      <c r="CO457" s="106"/>
      <c r="CP457" s="106"/>
      <c r="CQ457" s="106"/>
      <c r="CR457" s="106"/>
      <c r="CS457" s="106"/>
      <c r="CT457" s="106"/>
      <c r="CU457" s="106"/>
      <c r="CV457" s="106"/>
      <c r="CW457" s="106"/>
      <c r="CX457" s="106"/>
      <c r="CY457" s="106"/>
      <c r="CZ457" s="106"/>
      <c r="DA457" s="106"/>
      <c r="DB457" s="106"/>
      <c r="DC457" s="106"/>
      <c r="DD457" s="106"/>
      <c r="DE457" s="106"/>
      <c r="DF457" s="106"/>
      <c r="DG457" s="106"/>
      <c r="DH457" s="106"/>
      <c r="DI457" s="106"/>
      <c r="DJ457" s="106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6"/>
      <c r="DV457" s="106"/>
      <c r="DW457" s="106"/>
      <c r="DX457" s="106"/>
      <c r="DY457" s="106"/>
      <c r="DZ457" s="106"/>
      <c r="EA457" s="106"/>
      <c r="EB457" s="106"/>
      <c r="EC457" s="106"/>
      <c r="ED457" s="106"/>
      <c r="EE457" s="106"/>
      <c r="EF457" s="106"/>
      <c r="EG457" s="106"/>
      <c r="EH457" s="106"/>
    </row>
    <row r="458" spans="9:138" s="95" customFormat="1" x14ac:dyDescent="0.15"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  <c r="BY458" s="106"/>
      <c r="BZ458" s="106"/>
      <c r="CA458" s="106"/>
      <c r="CB458" s="106"/>
      <c r="CC458" s="106"/>
      <c r="CD458" s="106"/>
      <c r="CE458" s="106"/>
      <c r="CF458" s="106"/>
      <c r="CG458" s="106"/>
      <c r="CH458" s="106"/>
      <c r="CI458" s="106"/>
      <c r="CJ458" s="106"/>
      <c r="CK458" s="106"/>
      <c r="CL458" s="106"/>
      <c r="CM458" s="106"/>
      <c r="CN458" s="106"/>
      <c r="CO458" s="106"/>
      <c r="CP458" s="106"/>
      <c r="CQ458" s="106"/>
      <c r="CR458" s="106"/>
      <c r="CS458" s="106"/>
      <c r="CT458" s="106"/>
      <c r="CU458" s="106"/>
      <c r="CV458" s="106"/>
      <c r="CW458" s="106"/>
      <c r="CX458" s="106"/>
      <c r="CY458" s="106"/>
      <c r="CZ458" s="106"/>
      <c r="DA458" s="106"/>
      <c r="DB458" s="106"/>
      <c r="DC458" s="106"/>
      <c r="DD458" s="106"/>
      <c r="DE458" s="106"/>
      <c r="DF458" s="106"/>
      <c r="DG458" s="106"/>
      <c r="DH458" s="106"/>
      <c r="DI458" s="106"/>
      <c r="DJ458" s="106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6"/>
      <c r="DV458" s="106"/>
      <c r="DW458" s="106"/>
      <c r="DX458" s="106"/>
      <c r="DY458" s="106"/>
      <c r="DZ458" s="106"/>
      <c r="EA458" s="106"/>
      <c r="EB458" s="106"/>
      <c r="EC458" s="106"/>
      <c r="ED458" s="106"/>
      <c r="EE458" s="106"/>
      <c r="EF458" s="106"/>
      <c r="EG458" s="106"/>
      <c r="EH458" s="106"/>
    </row>
    <row r="459" spans="9:138" s="95" customFormat="1" x14ac:dyDescent="0.15"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  <c r="BY459" s="106"/>
      <c r="BZ459" s="106"/>
      <c r="CA459" s="106"/>
      <c r="CB459" s="106"/>
      <c r="CC459" s="106"/>
      <c r="CD459" s="106"/>
      <c r="CE459" s="106"/>
      <c r="CF459" s="106"/>
      <c r="CG459" s="106"/>
      <c r="CH459" s="106"/>
      <c r="CI459" s="106"/>
      <c r="CJ459" s="106"/>
      <c r="CK459" s="106"/>
      <c r="CL459" s="106"/>
      <c r="CM459" s="106"/>
      <c r="CN459" s="106"/>
      <c r="CO459" s="106"/>
      <c r="CP459" s="106"/>
      <c r="CQ459" s="106"/>
      <c r="CR459" s="106"/>
      <c r="CS459" s="106"/>
      <c r="CT459" s="106"/>
      <c r="CU459" s="106"/>
      <c r="CV459" s="106"/>
      <c r="CW459" s="106"/>
      <c r="CX459" s="106"/>
      <c r="CY459" s="106"/>
      <c r="CZ459" s="106"/>
      <c r="DA459" s="106"/>
      <c r="DB459" s="106"/>
      <c r="DC459" s="106"/>
      <c r="DD459" s="106"/>
      <c r="DE459" s="106"/>
      <c r="DF459" s="106"/>
      <c r="DG459" s="106"/>
      <c r="DH459" s="106"/>
      <c r="DI459" s="106"/>
      <c r="DJ459" s="106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6"/>
      <c r="DV459" s="106"/>
      <c r="DW459" s="106"/>
      <c r="DX459" s="106"/>
      <c r="DY459" s="106"/>
      <c r="DZ459" s="106"/>
      <c r="EA459" s="106"/>
      <c r="EB459" s="106"/>
      <c r="EC459" s="106"/>
      <c r="ED459" s="106"/>
      <c r="EE459" s="106"/>
      <c r="EF459" s="106"/>
      <c r="EG459" s="106"/>
      <c r="EH459" s="106"/>
    </row>
    <row r="460" spans="9:138" s="95" customFormat="1" x14ac:dyDescent="0.15"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  <c r="BY460" s="106"/>
      <c r="BZ460" s="106"/>
      <c r="CA460" s="106"/>
      <c r="CB460" s="106"/>
      <c r="CC460" s="106"/>
      <c r="CD460" s="106"/>
      <c r="CE460" s="106"/>
      <c r="CF460" s="106"/>
      <c r="CG460" s="106"/>
      <c r="CH460" s="106"/>
      <c r="CI460" s="106"/>
      <c r="CJ460" s="106"/>
      <c r="CK460" s="106"/>
      <c r="CL460" s="106"/>
      <c r="CM460" s="106"/>
      <c r="CN460" s="106"/>
      <c r="CO460" s="106"/>
      <c r="CP460" s="106"/>
      <c r="CQ460" s="106"/>
      <c r="CR460" s="106"/>
      <c r="CS460" s="106"/>
      <c r="CT460" s="106"/>
      <c r="CU460" s="106"/>
      <c r="CV460" s="106"/>
      <c r="CW460" s="106"/>
      <c r="CX460" s="106"/>
      <c r="CY460" s="106"/>
      <c r="CZ460" s="106"/>
      <c r="DA460" s="106"/>
      <c r="DB460" s="106"/>
      <c r="DC460" s="106"/>
      <c r="DD460" s="106"/>
      <c r="DE460" s="106"/>
      <c r="DF460" s="106"/>
      <c r="DG460" s="106"/>
      <c r="DH460" s="106"/>
      <c r="DI460" s="106"/>
      <c r="DJ460" s="106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6"/>
      <c r="DV460" s="106"/>
      <c r="DW460" s="106"/>
      <c r="DX460" s="106"/>
      <c r="DY460" s="106"/>
      <c r="DZ460" s="106"/>
      <c r="EA460" s="106"/>
      <c r="EB460" s="106"/>
      <c r="EC460" s="106"/>
      <c r="ED460" s="106"/>
      <c r="EE460" s="106"/>
      <c r="EF460" s="106"/>
      <c r="EG460" s="106"/>
      <c r="EH460" s="106"/>
    </row>
    <row r="461" spans="9:138" s="95" customFormat="1" x14ac:dyDescent="0.15"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  <c r="BY461" s="106"/>
      <c r="BZ461" s="106"/>
      <c r="CA461" s="106"/>
      <c r="CB461" s="106"/>
      <c r="CC461" s="106"/>
      <c r="CD461" s="106"/>
      <c r="CE461" s="106"/>
      <c r="CF461" s="106"/>
      <c r="CG461" s="106"/>
      <c r="CH461" s="106"/>
      <c r="CI461" s="106"/>
      <c r="CJ461" s="106"/>
      <c r="CK461" s="106"/>
      <c r="CL461" s="106"/>
      <c r="CM461" s="106"/>
      <c r="CN461" s="106"/>
      <c r="CO461" s="106"/>
      <c r="CP461" s="106"/>
      <c r="CQ461" s="106"/>
      <c r="CR461" s="106"/>
      <c r="CS461" s="106"/>
      <c r="CT461" s="106"/>
      <c r="CU461" s="106"/>
      <c r="CV461" s="106"/>
      <c r="CW461" s="106"/>
      <c r="CX461" s="106"/>
      <c r="CY461" s="106"/>
      <c r="CZ461" s="106"/>
      <c r="DA461" s="106"/>
      <c r="DB461" s="106"/>
      <c r="DC461" s="106"/>
      <c r="DD461" s="106"/>
      <c r="DE461" s="106"/>
      <c r="DF461" s="106"/>
      <c r="DG461" s="106"/>
      <c r="DH461" s="106"/>
      <c r="DI461" s="106"/>
      <c r="DJ461" s="106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6"/>
      <c r="DV461" s="106"/>
      <c r="DW461" s="106"/>
      <c r="DX461" s="106"/>
      <c r="DY461" s="106"/>
      <c r="DZ461" s="106"/>
      <c r="EA461" s="106"/>
      <c r="EB461" s="106"/>
      <c r="EC461" s="106"/>
      <c r="ED461" s="106"/>
      <c r="EE461" s="106"/>
      <c r="EF461" s="106"/>
      <c r="EG461" s="106"/>
      <c r="EH461" s="106"/>
    </row>
    <row r="462" spans="9:138" s="95" customFormat="1" x14ac:dyDescent="0.15"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  <c r="BY462" s="106"/>
      <c r="BZ462" s="106"/>
      <c r="CA462" s="106"/>
      <c r="CB462" s="106"/>
      <c r="CC462" s="106"/>
      <c r="CD462" s="106"/>
      <c r="CE462" s="106"/>
      <c r="CF462" s="106"/>
      <c r="CG462" s="106"/>
      <c r="CH462" s="106"/>
      <c r="CI462" s="106"/>
      <c r="CJ462" s="106"/>
      <c r="CK462" s="106"/>
      <c r="CL462" s="106"/>
      <c r="CM462" s="106"/>
      <c r="CN462" s="106"/>
      <c r="CO462" s="106"/>
      <c r="CP462" s="106"/>
      <c r="CQ462" s="106"/>
      <c r="CR462" s="106"/>
      <c r="CS462" s="106"/>
      <c r="CT462" s="106"/>
      <c r="CU462" s="106"/>
      <c r="CV462" s="106"/>
      <c r="CW462" s="106"/>
      <c r="CX462" s="106"/>
      <c r="CY462" s="106"/>
      <c r="CZ462" s="106"/>
      <c r="DA462" s="106"/>
      <c r="DB462" s="106"/>
      <c r="DC462" s="106"/>
      <c r="DD462" s="106"/>
      <c r="DE462" s="106"/>
      <c r="DF462" s="106"/>
      <c r="DG462" s="106"/>
      <c r="DH462" s="106"/>
      <c r="DI462" s="106"/>
      <c r="DJ462" s="106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6"/>
      <c r="DV462" s="106"/>
      <c r="DW462" s="106"/>
      <c r="DX462" s="106"/>
      <c r="DY462" s="106"/>
      <c r="DZ462" s="106"/>
      <c r="EA462" s="106"/>
      <c r="EB462" s="106"/>
      <c r="EC462" s="106"/>
      <c r="ED462" s="106"/>
      <c r="EE462" s="106"/>
      <c r="EF462" s="106"/>
      <c r="EG462" s="106"/>
      <c r="EH462" s="106"/>
    </row>
    <row r="463" spans="9:138" s="95" customFormat="1" x14ac:dyDescent="0.15"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  <c r="BY463" s="106"/>
      <c r="BZ463" s="106"/>
      <c r="CA463" s="106"/>
      <c r="CB463" s="106"/>
      <c r="CC463" s="106"/>
      <c r="CD463" s="106"/>
      <c r="CE463" s="106"/>
      <c r="CF463" s="106"/>
      <c r="CG463" s="106"/>
      <c r="CH463" s="106"/>
      <c r="CI463" s="106"/>
      <c r="CJ463" s="106"/>
      <c r="CK463" s="106"/>
      <c r="CL463" s="106"/>
      <c r="CM463" s="106"/>
      <c r="CN463" s="106"/>
      <c r="CO463" s="106"/>
      <c r="CP463" s="106"/>
      <c r="CQ463" s="106"/>
      <c r="CR463" s="106"/>
      <c r="CS463" s="106"/>
      <c r="CT463" s="106"/>
      <c r="CU463" s="106"/>
      <c r="CV463" s="106"/>
      <c r="CW463" s="106"/>
      <c r="CX463" s="106"/>
      <c r="CY463" s="106"/>
      <c r="CZ463" s="106"/>
      <c r="DA463" s="106"/>
      <c r="DB463" s="106"/>
      <c r="DC463" s="106"/>
      <c r="DD463" s="106"/>
      <c r="DE463" s="106"/>
      <c r="DF463" s="106"/>
      <c r="DG463" s="106"/>
      <c r="DH463" s="106"/>
      <c r="DI463" s="106"/>
      <c r="DJ463" s="106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6"/>
      <c r="DV463" s="106"/>
      <c r="DW463" s="106"/>
      <c r="DX463" s="106"/>
      <c r="DY463" s="106"/>
      <c r="DZ463" s="106"/>
      <c r="EA463" s="106"/>
      <c r="EB463" s="106"/>
      <c r="EC463" s="106"/>
      <c r="ED463" s="106"/>
      <c r="EE463" s="106"/>
      <c r="EF463" s="106"/>
      <c r="EG463" s="106"/>
      <c r="EH463" s="106"/>
    </row>
    <row r="464" spans="9:138" s="95" customFormat="1" x14ac:dyDescent="0.15"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  <c r="BY464" s="106"/>
      <c r="BZ464" s="106"/>
      <c r="CA464" s="106"/>
      <c r="CB464" s="106"/>
      <c r="CC464" s="106"/>
      <c r="CD464" s="106"/>
      <c r="CE464" s="106"/>
      <c r="CF464" s="106"/>
      <c r="CG464" s="106"/>
      <c r="CH464" s="106"/>
      <c r="CI464" s="106"/>
      <c r="CJ464" s="106"/>
      <c r="CK464" s="106"/>
      <c r="CL464" s="106"/>
      <c r="CM464" s="106"/>
      <c r="CN464" s="106"/>
      <c r="CO464" s="106"/>
      <c r="CP464" s="106"/>
      <c r="CQ464" s="106"/>
      <c r="CR464" s="106"/>
      <c r="CS464" s="106"/>
      <c r="CT464" s="106"/>
      <c r="CU464" s="106"/>
      <c r="CV464" s="106"/>
      <c r="CW464" s="106"/>
      <c r="CX464" s="106"/>
      <c r="CY464" s="106"/>
      <c r="CZ464" s="106"/>
      <c r="DA464" s="106"/>
      <c r="DB464" s="106"/>
      <c r="DC464" s="106"/>
      <c r="DD464" s="106"/>
      <c r="DE464" s="106"/>
      <c r="DF464" s="106"/>
      <c r="DG464" s="106"/>
      <c r="DH464" s="106"/>
      <c r="DI464" s="106"/>
      <c r="DJ464" s="106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6"/>
      <c r="DV464" s="106"/>
      <c r="DW464" s="106"/>
      <c r="DX464" s="106"/>
      <c r="DY464" s="106"/>
      <c r="DZ464" s="106"/>
      <c r="EA464" s="106"/>
      <c r="EB464" s="106"/>
      <c r="EC464" s="106"/>
      <c r="ED464" s="106"/>
      <c r="EE464" s="106"/>
      <c r="EF464" s="106"/>
      <c r="EG464" s="106"/>
      <c r="EH464" s="106"/>
    </row>
    <row r="465" spans="9:138" s="95" customFormat="1" x14ac:dyDescent="0.15"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  <c r="BY465" s="106"/>
      <c r="BZ465" s="106"/>
      <c r="CA465" s="106"/>
      <c r="CB465" s="106"/>
      <c r="CC465" s="106"/>
      <c r="CD465" s="106"/>
      <c r="CE465" s="106"/>
      <c r="CF465" s="106"/>
      <c r="CG465" s="106"/>
      <c r="CH465" s="106"/>
      <c r="CI465" s="106"/>
      <c r="CJ465" s="106"/>
      <c r="CK465" s="106"/>
      <c r="CL465" s="106"/>
      <c r="CM465" s="106"/>
      <c r="CN465" s="106"/>
      <c r="CO465" s="106"/>
      <c r="CP465" s="106"/>
      <c r="CQ465" s="106"/>
      <c r="CR465" s="106"/>
      <c r="CS465" s="106"/>
      <c r="CT465" s="106"/>
      <c r="CU465" s="106"/>
      <c r="CV465" s="106"/>
      <c r="CW465" s="106"/>
      <c r="CX465" s="106"/>
      <c r="CY465" s="106"/>
      <c r="CZ465" s="106"/>
      <c r="DA465" s="106"/>
      <c r="DB465" s="106"/>
      <c r="DC465" s="106"/>
      <c r="DD465" s="106"/>
      <c r="DE465" s="106"/>
      <c r="DF465" s="106"/>
      <c r="DG465" s="106"/>
      <c r="DH465" s="106"/>
      <c r="DI465" s="106"/>
      <c r="DJ465" s="106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6"/>
      <c r="DV465" s="106"/>
      <c r="DW465" s="106"/>
      <c r="DX465" s="106"/>
      <c r="DY465" s="106"/>
      <c r="DZ465" s="106"/>
      <c r="EA465" s="106"/>
      <c r="EB465" s="106"/>
      <c r="EC465" s="106"/>
      <c r="ED465" s="106"/>
      <c r="EE465" s="106"/>
      <c r="EF465" s="106"/>
      <c r="EG465" s="106"/>
      <c r="EH465" s="106"/>
    </row>
    <row r="466" spans="9:138" s="95" customFormat="1" x14ac:dyDescent="0.15"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  <c r="BY466" s="106"/>
      <c r="BZ466" s="106"/>
      <c r="CA466" s="106"/>
      <c r="CB466" s="106"/>
      <c r="CC466" s="106"/>
      <c r="CD466" s="106"/>
      <c r="CE466" s="106"/>
      <c r="CF466" s="106"/>
      <c r="CG466" s="106"/>
      <c r="CH466" s="106"/>
      <c r="CI466" s="106"/>
      <c r="CJ466" s="106"/>
      <c r="CK466" s="106"/>
      <c r="CL466" s="106"/>
      <c r="CM466" s="106"/>
      <c r="CN466" s="106"/>
      <c r="CO466" s="106"/>
      <c r="CP466" s="106"/>
      <c r="CQ466" s="106"/>
      <c r="CR466" s="106"/>
      <c r="CS466" s="106"/>
      <c r="CT466" s="106"/>
      <c r="CU466" s="106"/>
      <c r="CV466" s="106"/>
      <c r="CW466" s="106"/>
      <c r="CX466" s="106"/>
      <c r="CY466" s="106"/>
      <c r="CZ466" s="106"/>
      <c r="DA466" s="106"/>
      <c r="DB466" s="106"/>
      <c r="DC466" s="106"/>
      <c r="DD466" s="106"/>
      <c r="DE466" s="106"/>
      <c r="DF466" s="106"/>
      <c r="DG466" s="106"/>
      <c r="DH466" s="106"/>
      <c r="DI466" s="106"/>
      <c r="DJ466" s="106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6"/>
      <c r="DV466" s="106"/>
      <c r="DW466" s="106"/>
      <c r="DX466" s="106"/>
      <c r="DY466" s="106"/>
      <c r="DZ466" s="106"/>
      <c r="EA466" s="106"/>
      <c r="EB466" s="106"/>
      <c r="EC466" s="106"/>
      <c r="ED466" s="106"/>
      <c r="EE466" s="106"/>
      <c r="EF466" s="106"/>
      <c r="EG466" s="106"/>
      <c r="EH466" s="106"/>
    </row>
    <row r="467" spans="9:138" s="95" customFormat="1" x14ac:dyDescent="0.15"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  <c r="BY467" s="106"/>
      <c r="BZ467" s="106"/>
      <c r="CA467" s="106"/>
      <c r="CB467" s="106"/>
      <c r="CC467" s="106"/>
      <c r="CD467" s="106"/>
      <c r="CE467" s="106"/>
      <c r="CF467" s="106"/>
      <c r="CG467" s="106"/>
      <c r="CH467" s="106"/>
      <c r="CI467" s="106"/>
      <c r="CJ467" s="106"/>
      <c r="CK467" s="106"/>
      <c r="CL467" s="106"/>
      <c r="CM467" s="106"/>
      <c r="CN467" s="106"/>
      <c r="CO467" s="106"/>
      <c r="CP467" s="106"/>
      <c r="CQ467" s="106"/>
      <c r="CR467" s="106"/>
      <c r="CS467" s="106"/>
      <c r="CT467" s="106"/>
      <c r="CU467" s="106"/>
      <c r="CV467" s="106"/>
      <c r="CW467" s="106"/>
      <c r="CX467" s="106"/>
      <c r="CY467" s="106"/>
      <c r="CZ467" s="106"/>
      <c r="DA467" s="106"/>
      <c r="DB467" s="106"/>
      <c r="DC467" s="106"/>
      <c r="DD467" s="106"/>
      <c r="DE467" s="106"/>
      <c r="DF467" s="106"/>
      <c r="DG467" s="106"/>
      <c r="DH467" s="106"/>
      <c r="DI467" s="106"/>
      <c r="DJ467" s="106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6"/>
      <c r="DV467" s="106"/>
      <c r="DW467" s="106"/>
      <c r="DX467" s="106"/>
      <c r="DY467" s="106"/>
      <c r="DZ467" s="106"/>
      <c r="EA467" s="106"/>
      <c r="EB467" s="106"/>
      <c r="EC467" s="106"/>
      <c r="ED467" s="106"/>
      <c r="EE467" s="106"/>
      <c r="EF467" s="106"/>
      <c r="EG467" s="106"/>
      <c r="EH467" s="106"/>
    </row>
    <row r="468" spans="9:138" s="95" customFormat="1" x14ac:dyDescent="0.15"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  <c r="BY468" s="106"/>
      <c r="BZ468" s="106"/>
      <c r="CA468" s="106"/>
      <c r="CB468" s="106"/>
      <c r="CC468" s="106"/>
      <c r="CD468" s="106"/>
      <c r="CE468" s="106"/>
      <c r="CF468" s="106"/>
      <c r="CG468" s="106"/>
      <c r="CH468" s="106"/>
      <c r="CI468" s="106"/>
      <c r="CJ468" s="106"/>
      <c r="CK468" s="106"/>
      <c r="CL468" s="106"/>
      <c r="CM468" s="106"/>
      <c r="CN468" s="106"/>
      <c r="CO468" s="106"/>
      <c r="CP468" s="106"/>
      <c r="CQ468" s="106"/>
      <c r="CR468" s="106"/>
      <c r="CS468" s="106"/>
      <c r="CT468" s="106"/>
      <c r="CU468" s="106"/>
      <c r="CV468" s="106"/>
      <c r="CW468" s="106"/>
      <c r="CX468" s="106"/>
      <c r="CY468" s="106"/>
      <c r="CZ468" s="106"/>
      <c r="DA468" s="106"/>
      <c r="DB468" s="106"/>
      <c r="DC468" s="106"/>
      <c r="DD468" s="106"/>
      <c r="DE468" s="106"/>
      <c r="DF468" s="106"/>
      <c r="DG468" s="106"/>
      <c r="DH468" s="106"/>
      <c r="DI468" s="106"/>
      <c r="DJ468" s="106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6"/>
      <c r="DV468" s="106"/>
      <c r="DW468" s="106"/>
      <c r="DX468" s="106"/>
      <c r="DY468" s="106"/>
      <c r="DZ468" s="106"/>
      <c r="EA468" s="106"/>
      <c r="EB468" s="106"/>
      <c r="EC468" s="106"/>
      <c r="ED468" s="106"/>
      <c r="EE468" s="106"/>
      <c r="EF468" s="106"/>
      <c r="EG468" s="106"/>
      <c r="EH468" s="106"/>
    </row>
    <row r="469" spans="9:138" s="95" customFormat="1" x14ac:dyDescent="0.15"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  <c r="BY469" s="106"/>
      <c r="BZ469" s="106"/>
      <c r="CA469" s="106"/>
      <c r="CB469" s="106"/>
      <c r="CC469" s="106"/>
      <c r="CD469" s="106"/>
      <c r="CE469" s="106"/>
      <c r="CF469" s="106"/>
      <c r="CG469" s="106"/>
      <c r="CH469" s="106"/>
      <c r="CI469" s="106"/>
      <c r="CJ469" s="106"/>
      <c r="CK469" s="106"/>
      <c r="CL469" s="106"/>
      <c r="CM469" s="106"/>
      <c r="CN469" s="106"/>
      <c r="CO469" s="106"/>
      <c r="CP469" s="106"/>
      <c r="CQ469" s="106"/>
      <c r="CR469" s="106"/>
      <c r="CS469" s="106"/>
      <c r="CT469" s="106"/>
      <c r="CU469" s="106"/>
      <c r="CV469" s="106"/>
      <c r="CW469" s="106"/>
      <c r="CX469" s="106"/>
      <c r="CY469" s="106"/>
      <c r="CZ469" s="106"/>
      <c r="DA469" s="106"/>
      <c r="DB469" s="106"/>
      <c r="DC469" s="106"/>
      <c r="DD469" s="106"/>
      <c r="DE469" s="106"/>
      <c r="DF469" s="106"/>
      <c r="DG469" s="106"/>
      <c r="DH469" s="106"/>
      <c r="DI469" s="106"/>
      <c r="DJ469" s="106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6"/>
      <c r="DV469" s="106"/>
      <c r="DW469" s="106"/>
      <c r="DX469" s="106"/>
      <c r="DY469" s="106"/>
      <c r="DZ469" s="106"/>
      <c r="EA469" s="106"/>
      <c r="EB469" s="106"/>
      <c r="EC469" s="106"/>
      <c r="ED469" s="106"/>
      <c r="EE469" s="106"/>
      <c r="EF469" s="106"/>
      <c r="EG469" s="106"/>
      <c r="EH469" s="106"/>
    </row>
    <row r="470" spans="9:138" s="95" customFormat="1" x14ac:dyDescent="0.15"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  <c r="BY470" s="106"/>
      <c r="BZ470" s="106"/>
      <c r="CA470" s="106"/>
      <c r="CB470" s="106"/>
      <c r="CC470" s="106"/>
      <c r="CD470" s="106"/>
      <c r="CE470" s="106"/>
      <c r="CF470" s="106"/>
      <c r="CG470" s="106"/>
      <c r="CH470" s="106"/>
      <c r="CI470" s="106"/>
      <c r="CJ470" s="106"/>
      <c r="CK470" s="106"/>
      <c r="CL470" s="106"/>
      <c r="CM470" s="106"/>
      <c r="CN470" s="106"/>
      <c r="CO470" s="106"/>
      <c r="CP470" s="106"/>
      <c r="CQ470" s="106"/>
      <c r="CR470" s="106"/>
      <c r="CS470" s="106"/>
      <c r="CT470" s="106"/>
      <c r="CU470" s="106"/>
      <c r="CV470" s="106"/>
      <c r="CW470" s="106"/>
      <c r="CX470" s="106"/>
      <c r="CY470" s="106"/>
      <c r="CZ470" s="106"/>
      <c r="DA470" s="106"/>
      <c r="DB470" s="106"/>
      <c r="DC470" s="106"/>
      <c r="DD470" s="106"/>
      <c r="DE470" s="106"/>
      <c r="DF470" s="106"/>
      <c r="DG470" s="106"/>
      <c r="DH470" s="106"/>
      <c r="DI470" s="106"/>
      <c r="DJ470" s="106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6"/>
      <c r="DV470" s="106"/>
      <c r="DW470" s="106"/>
      <c r="DX470" s="106"/>
      <c r="DY470" s="106"/>
      <c r="DZ470" s="106"/>
      <c r="EA470" s="106"/>
      <c r="EB470" s="106"/>
      <c r="EC470" s="106"/>
      <c r="ED470" s="106"/>
      <c r="EE470" s="106"/>
      <c r="EF470" s="106"/>
      <c r="EG470" s="106"/>
      <c r="EH470" s="106"/>
    </row>
    <row r="471" spans="9:138" s="95" customFormat="1" x14ac:dyDescent="0.15"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  <c r="BY471" s="106"/>
      <c r="BZ471" s="106"/>
      <c r="CA471" s="106"/>
      <c r="CB471" s="106"/>
      <c r="CC471" s="106"/>
      <c r="CD471" s="106"/>
      <c r="CE471" s="106"/>
      <c r="CF471" s="106"/>
      <c r="CG471" s="106"/>
      <c r="CH471" s="106"/>
      <c r="CI471" s="106"/>
      <c r="CJ471" s="106"/>
      <c r="CK471" s="106"/>
      <c r="CL471" s="106"/>
      <c r="CM471" s="106"/>
      <c r="CN471" s="106"/>
      <c r="CO471" s="106"/>
      <c r="CP471" s="106"/>
      <c r="CQ471" s="106"/>
      <c r="CR471" s="106"/>
      <c r="CS471" s="106"/>
      <c r="CT471" s="106"/>
      <c r="CU471" s="106"/>
      <c r="CV471" s="106"/>
      <c r="CW471" s="106"/>
      <c r="CX471" s="106"/>
      <c r="CY471" s="106"/>
      <c r="CZ471" s="106"/>
      <c r="DA471" s="106"/>
      <c r="DB471" s="106"/>
      <c r="DC471" s="106"/>
      <c r="DD471" s="106"/>
      <c r="DE471" s="106"/>
      <c r="DF471" s="106"/>
      <c r="DG471" s="106"/>
      <c r="DH471" s="106"/>
      <c r="DI471" s="106"/>
      <c r="DJ471" s="106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6"/>
      <c r="DV471" s="106"/>
      <c r="DW471" s="106"/>
      <c r="DX471" s="106"/>
      <c r="DY471" s="106"/>
      <c r="DZ471" s="106"/>
      <c r="EA471" s="106"/>
      <c r="EB471" s="106"/>
      <c r="EC471" s="106"/>
      <c r="ED471" s="106"/>
      <c r="EE471" s="106"/>
      <c r="EF471" s="106"/>
      <c r="EG471" s="106"/>
      <c r="EH471" s="106"/>
    </row>
    <row r="472" spans="9:138" s="95" customFormat="1" x14ac:dyDescent="0.15"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  <c r="BY472" s="106"/>
      <c r="BZ472" s="106"/>
      <c r="CA472" s="106"/>
      <c r="CB472" s="106"/>
      <c r="CC472" s="106"/>
      <c r="CD472" s="106"/>
      <c r="CE472" s="106"/>
      <c r="CF472" s="106"/>
      <c r="CG472" s="106"/>
      <c r="CH472" s="106"/>
      <c r="CI472" s="106"/>
      <c r="CJ472" s="106"/>
      <c r="CK472" s="106"/>
      <c r="CL472" s="106"/>
      <c r="CM472" s="106"/>
      <c r="CN472" s="106"/>
      <c r="CO472" s="106"/>
      <c r="CP472" s="106"/>
      <c r="CQ472" s="106"/>
      <c r="CR472" s="106"/>
      <c r="CS472" s="106"/>
      <c r="CT472" s="106"/>
      <c r="CU472" s="106"/>
      <c r="CV472" s="106"/>
      <c r="CW472" s="106"/>
      <c r="CX472" s="106"/>
      <c r="CY472" s="106"/>
      <c r="CZ472" s="106"/>
      <c r="DA472" s="106"/>
      <c r="DB472" s="106"/>
      <c r="DC472" s="106"/>
      <c r="DD472" s="106"/>
      <c r="DE472" s="106"/>
      <c r="DF472" s="106"/>
      <c r="DG472" s="106"/>
      <c r="DH472" s="106"/>
      <c r="DI472" s="106"/>
      <c r="DJ472" s="106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6"/>
      <c r="DV472" s="106"/>
      <c r="DW472" s="106"/>
      <c r="DX472" s="106"/>
      <c r="DY472" s="106"/>
      <c r="DZ472" s="106"/>
      <c r="EA472" s="106"/>
      <c r="EB472" s="106"/>
      <c r="EC472" s="106"/>
      <c r="ED472" s="106"/>
      <c r="EE472" s="106"/>
      <c r="EF472" s="106"/>
      <c r="EG472" s="106"/>
      <c r="EH472" s="106"/>
    </row>
    <row r="473" spans="9:138" s="95" customFormat="1" x14ac:dyDescent="0.15"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  <c r="BY473" s="106"/>
      <c r="BZ473" s="106"/>
      <c r="CA473" s="106"/>
      <c r="CB473" s="106"/>
      <c r="CC473" s="106"/>
      <c r="CD473" s="106"/>
      <c r="CE473" s="106"/>
      <c r="CF473" s="106"/>
      <c r="CG473" s="106"/>
      <c r="CH473" s="106"/>
      <c r="CI473" s="106"/>
      <c r="CJ473" s="106"/>
      <c r="CK473" s="106"/>
      <c r="CL473" s="106"/>
      <c r="CM473" s="106"/>
      <c r="CN473" s="106"/>
      <c r="CO473" s="106"/>
      <c r="CP473" s="106"/>
      <c r="CQ473" s="106"/>
      <c r="CR473" s="106"/>
      <c r="CS473" s="106"/>
      <c r="CT473" s="106"/>
      <c r="CU473" s="106"/>
      <c r="CV473" s="106"/>
      <c r="CW473" s="106"/>
      <c r="CX473" s="106"/>
      <c r="CY473" s="106"/>
      <c r="CZ473" s="106"/>
      <c r="DA473" s="106"/>
      <c r="DB473" s="106"/>
      <c r="DC473" s="106"/>
      <c r="DD473" s="106"/>
      <c r="DE473" s="106"/>
      <c r="DF473" s="106"/>
      <c r="DG473" s="106"/>
      <c r="DH473" s="106"/>
      <c r="DI473" s="106"/>
      <c r="DJ473" s="106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6"/>
      <c r="DV473" s="106"/>
      <c r="DW473" s="106"/>
      <c r="DX473" s="106"/>
      <c r="DY473" s="106"/>
      <c r="DZ473" s="106"/>
      <c r="EA473" s="106"/>
      <c r="EB473" s="106"/>
      <c r="EC473" s="106"/>
      <c r="ED473" s="106"/>
      <c r="EE473" s="106"/>
      <c r="EF473" s="106"/>
      <c r="EG473" s="106"/>
      <c r="EH473" s="106"/>
    </row>
    <row r="474" spans="9:138" s="95" customFormat="1" x14ac:dyDescent="0.15"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  <c r="BY474" s="106"/>
      <c r="BZ474" s="106"/>
      <c r="CA474" s="106"/>
      <c r="CB474" s="106"/>
      <c r="CC474" s="106"/>
      <c r="CD474" s="106"/>
      <c r="CE474" s="106"/>
      <c r="CF474" s="106"/>
      <c r="CG474" s="106"/>
      <c r="CH474" s="106"/>
      <c r="CI474" s="106"/>
      <c r="CJ474" s="106"/>
      <c r="CK474" s="106"/>
      <c r="CL474" s="106"/>
      <c r="CM474" s="106"/>
      <c r="CN474" s="106"/>
      <c r="CO474" s="106"/>
      <c r="CP474" s="106"/>
      <c r="CQ474" s="106"/>
      <c r="CR474" s="106"/>
      <c r="CS474" s="106"/>
      <c r="CT474" s="106"/>
      <c r="CU474" s="106"/>
      <c r="CV474" s="106"/>
      <c r="CW474" s="106"/>
      <c r="CX474" s="106"/>
      <c r="CY474" s="106"/>
      <c r="CZ474" s="106"/>
      <c r="DA474" s="106"/>
      <c r="DB474" s="106"/>
      <c r="DC474" s="106"/>
      <c r="DD474" s="106"/>
      <c r="DE474" s="106"/>
      <c r="DF474" s="106"/>
      <c r="DG474" s="106"/>
      <c r="DH474" s="106"/>
      <c r="DI474" s="106"/>
      <c r="DJ474" s="106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6"/>
      <c r="DV474" s="106"/>
      <c r="DW474" s="106"/>
      <c r="DX474" s="106"/>
      <c r="DY474" s="106"/>
      <c r="DZ474" s="106"/>
      <c r="EA474" s="106"/>
      <c r="EB474" s="106"/>
      <c r="EC474" s="106"/>
      <c r="ED474" s="106"/>
      <c r="EE474" s="106"/>
      <c r="EF474" s="106"/>
      <c r="EG474" s="106"/>
      <c r="EH474" s="106"/>
    </row>
    <row r="475" spans="9:138" s="95" customFormat="1" x14ac:dyDescent="0.15"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  <c r="BY475" s="106"/>
      <c r="BZ475" s="106"/>
      <c r="CA475" s="106"/>
      <c r="CB475" s="106"/>
      <c r="CC475" s="106"/>
      <c r="CD475" s="106"/>
      <c r="CE475" s="106"/>
      <c r="CF475" s="106"/>
      <c r="CG475" s="106"/>
      <c r="CH475" s="106"/>
      <c r="CI475" s="106"/>
      <c r="CJ475" s="106"/>
      <c r="CK475" s="106"/>
      <c r="CL475" s="106"/>
      <c r="CM475" s="106"/>
      <c r="CN475" s="106"/>
      <c r="CO475" s="106"/>
      <c r="CP475" s="106"/>
      <c r="CQ475" s="106"/>
      <c r="CR475" s="106"/>
      <c r="CS475" s="106"/>
      <c r="CT475" s="106"/>
      <c r="CU475" s="106"/>
      <c r="CV475" s="106"/>
      <c r="CW475" s="106"/>
      <c r="CX475" s="106"/>
      <c r="CY475" s="106"/>
      <c r="CZ475" s="106"/>
      <c r="DA475" s="106"/>
      <c r="DB475" s="106"/>
      <c r="DC475" s="106"/>
      <c r="DD475" s="106"/>
      <c r="DE475" s="106"/>
      <c r="DF475" s="106"/>
      <c r="DG475" s="106"/>
      <c r="DH475" s="106"/>
      <c r="DI475" s="106"/>
      <c r="DJ475" s="106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6"/>
      <c r="DV475" s="106"/>
      <c r="DW475" s="106"/>
      <c r="DX475" s="106"/>
      <c r="DY475" s="106"/>
      <c r="DZ475" s="106"/>
      <c r="EA475" s="106"/>
      <c r="EB475" s="106"/>
      <c r="EC475" s="106"/>
      <c r="ED475" s="106"/>
      <c r="EE475" s="106"/>
      <c r="EF475" s="106"/>
      <c r="EG475" s="106"/>
      <c r="EH475" s="106"/>
    </row>
    <row r="476" spans="9:138" s="95" customFormat="1" x14ac:dyDescent="0.15"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  <c r="BY476" s="106"/>
      <c r="BZ476" s="106"/>
      <c r="CA476" s="106"/>
      <c r="CB476" s="106"/>
      <c r="CC476" s="106"/>
      <c r="CD476" s="106"/>
      <c r="CE476" s="106"/>
      <c r="CF476" s="106"/>
      <c r="CG476" s="106"/>
      <c r="CH476" s="106"/>
      <c r="CI476" s="106"/>
      <c r="CJ476" s="106"/>
      <c r="CK476" s="106"/>
      <c r="CL476" s="106"/>
      <c r="CM476" s="106"/>
      <c r="CN476" s="106"/>
      <c r="CO476" s="106"/>
      <c r="CP476" s="106"/>
      <c r="CQ476" s="106"/>
      <c r="CR476" s="106"/>
      <c r="CS476" s="106"/>
      <c r="CT476" s="106"/>
      <c r="CU476" s="106"/>
      <c r="CV476" s="106"/>
      <c r="CW476" s="106"/>
      <c r="CX476" s="106"/>
      <c r="CY476" s="106"/>
      <c r="CZ476" s="106"/>
      <c r="DA476" s="106"/>
      <c r="DB476" s="106"/>
      <c r="DC476" s="106"/>
      <c r="DD476" s="106"/>
      <c r="DE476" s="106"/>
      <c r="DF476" s="106"/>
      <c r="DG476" s="106"/>
      <c r="DH476" s="106"/>
      <c r="DI476" s="106"/>
      <c r="DJ476" s="106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6"/>
      <c r="DV476" s="106"/>
      <c r="DW476" s="106"/>
      <c r="DX476" s="106"/>
      <c r="DY476" s="106"/>
      <c r="DZ476" s="106"/>
      <c r="EA476" s="106"/>
      <c r="EB476" s="106"/>
      <c r="EC476" s="106"/>
      <c r="ED476" s="106"/>
      <c r="EE476" s="106"/>
      <c r="EF476" s="106"/>
      <c r="EG476" s="106"/>
      <c r="EH476" s="106"/>
    </row>
    <row r="477" spans="9:138" s="95" customFormat="1" x14ac:dyDescent="0.15"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  <c r="BY477" s="106"/>
      <c r="BZ477" s="106"/>
      <c r="CA477" s="106"/>
      <c r="CB477" s="106"/>
      <c r="CC477" s="106"/>
      <c r="CD477" s="106"/>
      <c r="CE477" s="106"/>
      <c r="CF477" s="106"/>
      <c r="CG477" s="106"/>
      <c r="CH477" s="106"/>
      <c r="CI477" s="106"/>
      <c r="CJ477" s="106"/>
      <c r="CK477" s="106"/>
      <c r="CL477" s="106"/>
      <c r="CM477" s="106"/>
      <c r="CN477" s="106"/>
      <c r="CO477" s="106"/>
      <c r="CP477" s="106"/>
      <c r="CQ477" s="106"/>
      <c r="CR477" s="106"/>
      <c r="CS477" s="106"/>
      <c r="CT477" s="106"/>
      <c r="CU477" s="106"/>
      <c r="CV477" s="106"/>
      <c r="CW477" s="106"/>
      <c r="CX477" s="106"/>
      <c r="CY477" s="106"/>
      <c r="CZ477" s="106"/>
      <c r="DA477" s="106"/>
      <c r="DB477" s="106"/>
      <c r="DC477" s="106"/>
      <c r="DD477" s="106"/>
      <c r="DE477" s="106"/>
      <c r="DF477" s="106"/>
      <c r="DG477" s="106"/>
      <c r="DH477" s="106"/>
      <c r="DI477" s="106"/>
      <c r="DJ477" s="106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6"/>
      <c r="DV477" s="106"/>
      <c r="DW477" s="106"/>
      <c r="DX477" s="106"/>
      <c r="DY477" s="106"/>
      <c r="DZ477" s="106"/>
      <c r="EA477" s="106"/>
      <c r="EB477" s="106"/>
      <c r="EC477" s="106"/>
      <c r="ED477" s="106"/>
      <c r="EE477" s="106"/>
      <c r="EF477" s="106"/>
      <c r="EG477" s="106"/>
      <c r="EH477" s="106"/>
    </row>
    <row r="478" spans="9:138" s="95" customFormat="1" x14ac:dyDescent="0.15"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6"/>
      <c r="DV478" s="106"/>
      <c r="DW478" s="106"/>
      <c r="DX478" s="106"/>
      <c r="DY478" s="106"/>
      <c r="DZ478" s="106"/>
      <c r="EA478" s="106"/>
      <c r="EB478" s="106"/>
      <c r="EC478" s="106"/>
      <c r="ED478" s="106"/>
      <c r="EE478" s="106"/>
      <c r="EF478" s="106"/>
      <c r="EG478" s="106"/>
      <c r="EH478" s="106"/>
    </row>
    <row r="479" spans="9:138" s="95" customFormat="1" x14ac:dyDescent="0.15"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6"/>
      <c r="DV479" s="106"/>
      <c r="DW479" s="106"/>
      <c r="DX479" s="106"/>
      <c r="DY479" s="106"/>
      <c r="DZ479" s="106"/>
      <c r="EA479" s="106"/>
      <c r="EB479" s="106"/>
      <c r="EC479" s="106"/>
      <c r="ED479" s="106"/>
      <c r="EE479" s="106"/>
      <c r="EF479" s="106"/>
      <c r="EG479" s="106"/>
      <c r="EH479" s="106"/>
    </row>
    <row r="480" spans="9:138" s="95" customFormat="1" x14ac:dyDescent="0.15"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  <c r="EA480" s="106"/>
      <c r="EB480" s="106"/>
      <c r="EC480" s="106"/>
      <c r="ED480" s="106"/>
      <c r="EE480" s="106"/>
      <c r="EF480" s="106"/>
      <c r="EG480" s="106"/>
      <c r="EH480" s="106"/>
    </row>
    <row r="481" spans="9:138" s="95" customFormat="1" x14ac:dyDescent="0.15"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  <c r="BY481" s="106"/>
      <c r="BZ481" s="106"/>
      <c r="CA481" s="106"/>
      <c r="CB481" s="106"/>
      <c r="CC481" s="106"/>
      <c r="CD481" s="106"/>
      <c r="CE481" s="106"/>
      <c r="CF481" s="106"/>
      <c r="CG481" s="106"/>
      <c r="CH481" s="106"/>
      <c r="CI481" s="106"/>
      <c r="CJ481" s="106"/>
      <c r="CK481" s="106"/>
      <c r="CL481" s="106"/>
      <c r="CM481" s="106"/>
      <c r="CN481" s="106"/>
      <c r="CO481" s="106"/>
      <c r="CP481" s="106"/>
      <c r="CQ481" s="106"/>
      <c r="CR481" s="106"/>
      <c r="CS481" s="106"/>
      <c r="CT481" s="106"/>
      <c r="CU481" s="106"/>
      <c r="CV481" s="106"/>
      <c r="CW481" s="106"/>
      <c r="CX481" s="106"/>
      <c r="CY481" s="106"/>
      <c r="CZ481" s="106"/>
      <c r="DA481" s="106"/>
      <c r="DB481" s="106"/>
      <c r="DC481" s="106"/>
      <c r="DD481" s="106"/>
      <c r="DE481" s="106"/>
      <c r="DF481" s="106"/>
      <c r="DG481" s="106"/>
      <c r="DH481" s="106"/>
      <c r="DI481" s="106"/>
      <c r="DJ481" s="106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6"/>
      <c r="DV481" s="106"/>
      <c r="DW481" s="106"/>
      <c r="DX481" s="106"/>
      <c r="DY481" s="106"/>
      <c r="DZ481" s="106"/>
      <c r="EA481" s="106"/>
      <c r="EB481" s="106"/>
      <c r="EC481" s="106"/>
      <c r="ED481" s="106"/>
      <c r="EE481" s="106"/>
      <c r="EF481" s="106"/>
      <c r="EG481" s="106"/>
      <c r="EH481" s="106"/>
    </row>
    <row r="482" spans="9:138" s="95" customFormat="1" x14ac:dyDescent="0.15"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6"/>
      <c r="DV482" s="106"/>
      <c r="DW482" s="106"/>
      <c r="DX482" s="106"/>
      <c r="DY482" s="106"/>
      <c r="DZ482" s="106"/>
      <c r="EA482" s="106"/>
      <c r="EB482" s="106"/>
      <c r="EC482" s="106"/>
      <c r="ED482" s="106"/>
      <c r="EE482" s="106"/>
      <c r="EF482" s="106"/>
      <c r="EG482" s="106"/>
      <c r="EH482" s="106"/>
    </row>
    <row r="483" spans="9:138" s="95" customFormat="1" x14ac:dyDescent="0.15"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  <c r="BY483" s="106"/>
      <c r="BZ483" s="106"/>
      <c r="CA483" s="106"/>
      <c r="CB483" s="106"/>
      <c r="CC483" s="106"/>
      <c r="CD483" s="106"/>
      <c r="CE483" s="106"/>
      <c r="CF483" s="106"/>
      <c r="CG483" s="106"/>
      <c r="CH483" s="106"/>
      <c r="CI483" s="106"/>
      <c r="CJ483" s="106"/>
      <c r="CK483" s="106"/>
      <c r="CL483" s="106"/>
      <c r="CM483" s="106"/>
      <c r="CN483" s="106"/>
      <c r="CO483" s="106"/>
      <c r="CP483" s="106"/>
      <c r="CQ483" s="106"/>
      <c r="CR483" s="106"/>
      <c r="CS483" s="106"/>
      <c r="CT483" s="106"/>
      <c r="CU483" s="106"/>
      <c r="CV483" s="106"/>
      <c r="CW483" s="106"/>
      <c r="CX483" s="106"/>
      <c r="CY483" s="106"/>
      <c r="CZ483" s="106"/>
      <c r="DA483" s="106"/>
      <c r="DB483" s="106"/>
      <c r="DC483" s="106"/>
      <c r="DD483" s="106"/>
      <c r="DE483" s="106"/>
      <c r="DF483" s="106"/>
      <c r="DG483" s="106"/>
      <c r="DH483" s="106"/>
      <c r="DI483" s="106"/>
      <c r="DJ483" s="106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6"/>
      <c r="DV483" s="106"/>
      <c r="DW483" s="106"/>
      <c r="DX483" s="106"/>
      <c r="DY483" s="106"/>
      <c r="DZ483" s="106"/>
      <c r="EA483" s="106"/>
      <c r="EB483" s="106"/>
      <c r="EC483" s="106"/>
      <c r="ED483" s="106"/>
      <c r="EE483" s="106"/>
      <c r="EF483" s="106"/>
      <c r="EG483" s="106"/>
      <c r="EH483" s="106"/>
    </row>
    <row r="484" spans="9:138" s="95" customFormat="1" x14ac:dyDescent="0.15"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  <c r="BY484" s="106"/>
      <c r="BZ484" s="106"/>
      <c r="CA484" s="106"/>
      <c r="CB484" s="106"/>
      <c r="CC484" s="106"/>
      <c r="CD484" s="106"/>
      <c r="CE484" s="106"/>
      <c r="CF484" s="106"/>
      <c r="CG484" s="106"/>
      <c r="CH484" s="106"/>
      <c r="CI484" s="106"/>
      <c r="CJ484" s="106"/>
      <c r="CK484" s="106"/>
      <c r="CL484" s="106"/>
      <c r="CM484" s="106"/>
      <c r="CN484" s="106"/>
      <c r="CO484" s="106"/>
      <c r="CP484" s="106"/>
      <c r="CQ484" s="106"/>
      <c r="CR484" s="106"/>
      <c r="CS484" s="106"/>
      <c r="CT484" s="106"/>
      <c r="CU484" s="106"/>
      <c r="CV484" s="106"/>
      <c r="CW484" s="106"/>
      <c r="CX484" s="106"/>
      <c r="CY484" s="106"/>
      <c r="CZ484" s="106"/>
      <c r="DA484" s="106"/>
      <c r="DB484" s="106"/>
      <c r="DC484" s="106"/>
      <c r="DD484" s="106"/>
      <c r="DE484" s="106"/>
      <c r="DF484" s="106"/>
      <c r="DG484" s="106"/>
      <c r="DH484" s="106"/>
      <c r="DI484" s="106"/>
      <c r="DJ484" s="106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6"/>
      <c r="DV484" s="106"/>
      <c r="DW484" s="106"/>
      <c r="DX484" s="106"/>
      <c r="DY484" s="106"/>
      <c r="DZ484" s="106"/>
      <c r="EA484" s="106"/>
      <c r="EB484" s="106"/>
      <c r="EC484" s="106"/>
      <c r="ED484" s="106"/>
      <c r="EE484" s="106"/>
      <c r="EF484" s="106"/>
      <c r="EG484" s="106"/>
      <c r="EH484" s="106"/>
    </row>
    <row r="485" spans="9:138" s="95" customFormat="1" x14ac:dyDescent="0.15"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6"/>
      <c r="DV485" s="106"/>
      <c r="DW485" s="106"/>
      <c r="DX485" s="106"/>
      <c r="DY485" s="106"/>
      <c r="DZ485" s="106"/>
      <c r="EA485" s="106"/>
      <c r="EB485" s="106"/>
      <c r="EC485" s="106"/>
      <c r="ED485" s="106"/>
      <c r="EE485" s="106"/>
      <c r="EF485" s="106"/>
      <c r="EG485" s="106"/>
      <c r="EH485" s="106"/>
    </row>
    <row r="486" spans="9:138" s="95" customFormat="1" x14ac:dyDescent="0.15"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  <c r="BY486" s="106"/>
      <c r="BZ486" s="106"/>
      <c r="CA486" s="106"/>
      <c r="CB486" s="106"/>
      <c r="CC486" s="106"/>
      <c r="CD486" s="106"/>
      <c r="CE486" s="106"/>
      <c r="CF486" s="106"/>
      <c r="CG486" s="106"/>
      <c r="CH486" s="106"/>
      <c r="CI486" s="106"/>
      <c r="CJ486" s="106"/>
      <c r="CK486" s="106"/>
      <c r="CL486" s="106"/>
      <c r="CM486" s="106"/>
      <c r="CN486" s="106"/>
      <c r="CO486" s="106"/>
      <c r="CP486" s="106"/>
      <c r="CQ486" s="106"/>
      <c r="CR486" s="106"/>
      <c r="CS486" s="106"/>
      <c r="CT486" s="106"/>
      <c r="CU486" s="106"/>
      <c r="CV486" s="106"/>
      <c r="CW486" s="106"/>
      <c r="CX486" s="106"/>
      <c r="CY486" s="106"/>
      <c r="CZ486" s="106"/>
      <c r="DA486" s="106"/>
      <c r="DB486" s="106"/>
      <c r="DC486" s="106"/>
      <c r="DD486" s="106"/>
      <c r="DE486" s="106"/>
      <c r="DF486" s="106"/>
      <c r="DG486" s="106"/>
      <c r="DH486" s="106"/>
      <c r="DI486" s="106"/>
      <c r="DJ486" s="106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6"/>
      <c r="DV486" s="106"/>
      <c r="DW486" s="106"/>
      <c r="DX486" s="106"/>
      <c r="DY486" s="106"/>
      <c r="DZ486" s="106"/>
      <c r="EA486" s="106"/>
      <c r="EB486" s="106"/>
      <c r="EC486" s="106"/>
      <c r="ED486" s="106"/>
      <c r="EE486" s="106"/>
      <c r="EF486" s="106"/>
      <c r="EG486" s="106"/>
      <c r="EH486" s="106"/>
    </row>
    <row r="487" spans="9:138" s="95" customFormat="1" x14ac:dyDescent="0.15"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  <c r="BY487" s="106"/>
      <c r="BZ487" s="106"/>
      <c r="CA487" s="106"/>
      <c r="CB487" s="106"/>
      <c r="CC487" s="106"/>
      <c r="CD487" s="106"/>
      <c r="CE487" s="106"/>
      <c r="CF487" s="106"/>
      <c r="CG487" s="106"/>
      <c r="CH487" s="106"/>
      <c r="CI487" s="106"/>
      <c r="CJ487" s="106"/>
      <c r="CK487" s="106"/>
      <c r="CL487" s="106"/>
      <c r="CM487" s="106"/>
      <c r="CN487" s="106"/>
      <c r="CO487" s="106"/>
      <c r="CP487" s="106"/>
      <c r="CQ487" s="106"/>
      <c r="CR487" s="106"/>
      <c r="CS487" s="106"/>
      <c r="CT487" s="106"/>
      <c r="CU487" s="106"/>
      <c r="CV487" s="106"/>
      <c r="CW487" s="106"/>
      <c r="CX487" s="106"/>
      <c r="CY487" s="106"/>
      <c r="CZ487" s="106"/>
      <c r="DA487" s="106"/>
      <c r="DB487" s="106"/>
      <c r="DC487" s="106"/>
      <c r="DD487" s="106"/>
      <c r="DE487" s="106"/>
      <c r="DF487" s="106"/>
      <c r="DG487" s="106"/>
      <c r="DH487" s="106"/>
      <c r="DI487" s="106"/>
      <c r="DJ487" s="106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6"/>
      <c r="DV487" s="106"/>
      <c r="DW487" s="106"/>
      <c r="DX487" s="106"/>
      <c r="DY487" s="106"/>
      <c r="DZ487" s="106"/>
      <c r="EA487" s="106"/>
      <c r="EB487" s="106"/>
      <c r="EC487" s="106"/>
      <c r="ED487" s="106"/>
      <c r="EE487" s="106"/>
      <c r="EF487" s="106"/>
      <c r="EG487" s="106"/>
      <c r="EH487" s="106"/>
    </row>
    <row r="488" spans="9:138" s="95" customFormat="1" x14ac:dyDescent="0.15"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  <c r="BY488" s="106"/>
      <c r="BZ488" s="106"/>
      <c r="CA488" s="106"/>
      <c r="CB488" s="106"/>
      <c r="CC488" s="106"/>
      <c r="CD488" s="106"/>
      <c r="CE488" s="106"/>
      <c r="CF488" s="106"/>
      <c r="CG488" s="106"/>
      <c r="CH488" s="106"/>
      <c r="CI488" s="106"/>
      <c r="CJ488" s="106"/>
      <c r="CK488" s="106"/>
      <c r="CL488" s="106"/>
      <c r="CM488" s="106"/>
      <c r="CN488" s="106"/>
      <c r="CO488" s="106"/>
      <c r="CP488" s="106"/>
      <c r="CQ488" s="106"/>
      <c r="CR488" s="106"/>
      <c r="CS488" s="106"/>
      <c r="CT488" s="106"/>
      <c r="CU488" s="106"/>
      <c r="CV488" s="106"/>
      <c r="CW488" s="106"/>
      <c r="CX488" s="106"/>
      <c r="CY488" s="106"/>
      <c r="CZ488" s="106"/>
      <c r="DA488" s="106"/>
      <c r="DB488" s="106"/>
      <c r="DC488" s="106"/>
      <c r="DD488" s="106"/>
      <c r="DE488" s="106"/>
      <c r="DF488" s="106"/>
      <c r="DG488" s="106"/>
      <c r="DH488" s="106"/>
      <c r="DI488" s="106"/>
      <c r="DJ488" s="106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6"/>
      <c r="DV488" s="106"/>
      <c r="DW488" s="106"/>
      <c r="DX488" s="106"/>
      <c r="DY488" s="106"/>
      <c r="DZ488" s="106"/>
      <c r="EA488" s="106"/>
      <c r="EB488" s="106"/>
      <c r="EC488" s="106"/>
      <c r="ED488" s="106"/>
      <c r="EE488" s="106"/>
      <c r="EF488" s="106"/>
      <c r="EG488" s="106"/>
      <c r="EH488" s="106"/>
    </row>
    <row r="489" spans="9:138" s="95" customFormat="1" x14ac:dyDescent="0.15"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  <c r="BY489" s="106"/>
      <c r="BZ489" s="106"/>
      <c r="CA489" s="106"/>
      <c r="CB489" s="106"/>
      <c r="CC489" s="106"/>
      <c r="CD489" s="106"/>
      <c r="CE489" s="106"/>
      <c r="CF489" s="106"/>
      <c r="CG489" s="106"/>
      <c r="CH489" s="106"/>
      <c r="CI489" s="106"/>
      <c r="CJ489" s="106"/>
      <c r="CK489" s="106"/>
      <c r="CL489" s="106"/>
      <c r="CM489" s="106"/>
      <c r="CN489" s="106"/>
      <c r="CO489" s="106"/>
      <c r="CP489" s="106"/>
      <c r="CQ489" s="106"/>
      <c r="CR489" s="106"/>
      <c r="CS489" s="106"/>
      <c r="CT489" s="106"/>
      <c r="CU489" s="106"/>
      <c r="CV489" s="106"/>
      <c r="CW489" s="106"/>
      <c r="CX489" s="106"/>
      <c r="CY489" s="106"/>
      <c r="CZ489" s="106"/>
      <c r="DA489" s="106"/>
      <c r="DB489" s="106"/>
      <c r="DC489" s="106"/>
      <c r="DD489" s="106"/>
      <c r="DE489" s="106"/>
      <c r="DF489" s="106"/>
      <c r="DG489" s="106"/>
      <c r="DH489" s="106"/>
      <c r="DI489" s="106"/>
      <c r="DJ489" s="106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6"/>
      <c r="DV489" s="106"/>
      <c r="DW489" s="106"/>
      <c r="DX489" s="106"/>
      <c r="DY489" s="106"/>
      <c r="DZ489" s="106"/>
      <c r="EA489" s="106"/>
      <c r="EB489" s="106"/>
      <c r="EC489" s="106"/>
      <c r="ED489" s="106"/>
      <c r="EE489" s="106"/>
      <c r="EF489" s="106"/>
      <c r="EG489" s="106"/>
      <c r="EH489" s="106"/>
    </row>
    <row r="490" spans="9:138" s="95" customFormat="1" x14ac:dyDescent="0.15"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  <c r="BY490" s="106"/>
      <c r="BZ490" s="106"/>
      <c r="CA490" s="106"/>
      <c r="CB490" s="106"/>
      <c r="CC490" s="106"/>
      <c r="CD490" s="106"/>
      <c r="CE490" s="106"/>
      <c r="CF490" s="106"/>
      <c r="CG490" s="106"/>
      <c r="CH490" s="106"/>
      <c r="CI490" s="106"/>
      <c r="CJ490" s="106"/>
      <c r="CK490" s="106"/>
      <c r="CL490" s="106"/>
      <c r="CM490" s="106"/>
      <c r="CN490" s="106"/>
      <c r="CO490" s="106"/>
      <c r="CP490" s="106"/>
      <c r="CQ490" s="106"/>
      <c r="CR490" s="106"/>
      <c r="CS490" s="106"/>
      <c r="CT490" s="106"/>
      <c r="CU490" s="106"/>
      <c r="CV490" s="106"/>
      <c r="CW490" s="106"/>
      <c r="CX490" s="106"/>
      <c r="CY490" s="106"/>
      <c r="CZ490" s="106"/>
      <c r="DA490" s="106"/>
      <c r="DB490" s="106"/>
      <c r="DC490" s="106"/>
      <c r="DD490" s="106"/>
      <c r="DE490" s="106"/>
      <c r="DF490" s="106"/>
      <c r="DG490" s="106"/>
      <c r="DH490" s="106"/>
      <c r="DI490" s="106"/>
      <c r="DJ490" s="106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6"/>
      <c r="DV490" s="106"/>
      <c r="DW490" s="106"/>
      <c r="DX490" s="106"/>
      <c r="DY490" s="106"/>
      <c r="DZ490" s="106"/>
      <c r="EA490" s="106"/>
      <c r="EB490" s="106"/>
      <c r="EC490" s="106"/>
      <c r="ED490" s="106"/>
      <c r="EE490" s="106"/>
      <c r="EF490" s="106"/>
      <c r="EG490" s="106"/>
      <c r="EH490" s="106"/>
    </row>
    <row r="491" spans="9:138" s="95" customFormat="1" x14ac:dyDescent="0.15"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  <c r="BY491" s="106"/>
      <c r="BZ491" s="106"/>
      <c r="CA491" s="106"/>
      <c r="CB491" s="106"/>
      <c r="CC491" s="106"/>
      <c r="CD491" s="106"/>
      <c r="CE491" s="106"/>
      <c r="CF491" s="106"/>
      <c r="CG491" s="106"/>
      <c r="CH491" s="106"/>
      <c r="CI491" s="106"/>
      <c r="CJ491" s="106"/>
      <c r="CK491" s="106"/>
      <c r="CL491" s="106"/>
      <c r="CM491" s="106"/>
      <c r="CN491" s="106"/>
      <c r="CO491" s="106"/>
      <c r="CP491" s="106"/>
      <c r="CQ491" s="106"/>
      <c r="CR491" s="106"/>
      <c r="CS491" s="106"/>
      <c r="CT491" s="106"/>
      <c r="CU491" s="106"/>
      <c r="CV491" s="106"/>
      <c r="CW491" s="106"/>
      <c r="CX491" s="106"/>
      <c r="CY491" s="106"/>
      <c r="CZ491" s="106"/>
      <c r="DA491" s="106"/>
      <c r="DB491" s="106"/>
      <c r="DC491" s="106"/>
      <c r="DD491" s="106"/>
      <c r="DE491" s="106"/>
      <c r="DF491" s="106"/>
      <c r="DG491" s="106"/>
      <c r="DH491" s="106"/>
      <c r="DI491" s="106"/>
      <c r="DJ491" s="106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6"/>
      <c r="DV491" s="106"/>
      <c r="DW491" s="106"/>
      <c r="DX491" s="106"/>
      <c r="DY491" s="106"/>
      <c r="DZ491" s="106"/>
      <c r="EA491" s="106"/>
      <c r="EB491" s="106"/>
      <c r="EC491" s="106"/>
      <c r="ED491" s="106"/>
      <c r="EE491" s="106"/>
      <c r="EF491" s="106"/>
      <c r="EG491" s="106"/>
      <c r="EH491" s="106"/>
    </row>
    <row r="492" spans="9:138" s="95" customFormat="1" x14ac:dyDescent="0.15"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  <c r="BY492" s="106"/>
      <c r="BZ492" s="106"/>
      <c r="CA492" s="106"/>
      <c r="CB492" s="106"/>
      <c r="CC492" s="106"/>
      <c r="CD492" s="106"/>
      <c r="CE492" s="106"/>
      <c r="CF492" s="106"/>
      <c r="CG492" s="106"/>
      <c r="CH492" s="106"/>
      <c r="CI492" s="106"/>
      <c r="CJ492" s="106"/>
      <c r="CK492" s="106"/>
      <c r="CL492" s="106"/>
      <c r="CM492" s="106"/>
      <c r="CN492" s="106"/>
      <c r="CO492" s="106"/>
      <c r="CP492" s="106"/>
      <c r="CQ492" s="106"/>
      <c r="CR492" s="106"/>
      <c r="CS492" s="106"/>
      <c r="CT492" s="106"/>
      <c r="CU492" s="106"/>
      <c r="CV492" s="106"/>
      <c r="CW492" s="106"/>
      <c r="CX492" s="106"/>
      <c r="CY492" s="106"/>
      <c r="CZ492" s="106"/>
      <c r="DA492" s="106"/>
      <c r="DB492" s="106"/>
      <c r="DC492" s="106"/>
      <c r="DD492" s="106"/>
      <c r="DE492" s="106"/>
      <c r="DF492" s="106"/>
      <c r="DG492" s="106"/>
      <c r="DH492" s="106"/>
      <c r="DI492" s="106"/>
      <c r="DJ492" s="106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6"/>
      <c r="DV492" s="106"/>
      <c r="DW492" s="106"/>
      <c r="DX492" s="106"/>
      <c r="DY492" s="106"/>
      <c r="DZ492" s="106"/>
      <c r="EA492" s="106"/>
      <c r="EB492" s="106"/>
      <c r="EC492" s="106"/>
      <c r="ED492" s="106"/>
      <c r="EE492" s="106"/>
      <c r="EF492" s="106"/>
      <c r="EG492" s="106"/>
      <c r="EH492" s="106"/>
    </row>
    <row r="493" spans="9:138" s="95" customFormat="1" x14ac:dyDescent="0.15"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  <c r="BY493" s="106"/>
      <c r="BZ493" s="106"/>
      <c r="CA493" s="106"/>
      <c r="CB493" s="106"/>
      <c r="CC493" s="106"/>
      <c r="CD493" s="106"/>
      <c r="CE493" s="106"/>
      <c r="CF493" s="106"/>
      <c r="CG493" s="106"/>
      <c r="CH493" s="106"/>
      <c r="CI493" s="106"/>
      <c r="CJ493" s="106"/>
      <c r="CK493" s="106"/>
      <c r="CL493" s="106"/>
      <c r="CM493" s="106"/>
      <c r="CN493" s="106"/>
      <c r="CO493" s="106"/>
      <c r="CP493" s="106"/>
      <c r="CQ493" s="106"/>
      <c r="CR493" s="106"/>
      <c r="CS493" s="106"/>
      <c r="CT493" s="106"/>
      <c r="CU493" s="106"/>
      <c r="CV493" s="106"/>
      <c r="CW493" s="106"/>
      <c r="CX493" s="106"/>
      <c r="CY493" s="106"/>
      <c r="CZ493" s="106"/>
      <c r="DA493" s="106"/>
      <c r="DB493" s="106"/>
      <c r="DC493" s="106"/>
      <c r="DD493" s="106"/>
      <c r="DE493" s="106"/>
      <c r="DF493" s="106"/>
      <c r="DG493" s="106"/>
      <c r="DH493" s="106"/>
      <c r="DI493" s="106"/>
      <c r="DJ493" s="106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6"/>
      <c r="DV493" s="106"/>
      <c r="DW493" s="106"/>
      <c r="DX493" s="106"/>
      <c r="DY493" s="106"/>
      <c r="DZ493" s="106"/>
      <c r="EA493" s="106"/>
      <c r="EB493" s="106"/>
      <c r="EC493" s="106"/>
      <c r="ED493" s="106"/>
      <c r="EE493" s="106"/>
      <c r="EF493" s="106"/>
      <c r="EG493" s="106"/>
      <c r="EH493" s="106"/>
    </row>
    <row r="494" spans="9:138" s="95" customFormat="1" x14ac:dyDescent="0.15"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  <c r="BY494" s="106"/>
      <c r="BZ494" s="106"/>
      <c r="CA494" s="106"/>
      <c r="CB494" s="106"/>
      <c r="CC494" s="106"/>
      <c r="CD494" s="106"/>
      <c r="CE494" s="106"/>
      <c r="CF494" s="106"/>
      <c r="CG494" s="106"/>
      <c r="CH494" s="106"/>
      <c r="CI494" s="106"/>
      <c r="CJ494" s="106"/>
      <c r="CK494" s="106"/>
      <c r="CL494" s="106"/>
      <c r="CM494" s="106"/>
      <c r="CN494" s="106"/>
      <c r="CO494" s="106"/>
      <c r="CP494" s="106"/>
      <c r="CQ494" s="106"/>
      <c r="CR494" s="106"/>
      <c r="CS494" s="106"/>
      <c r="CT494" s="106"/>
      <c r="CU494" s="106"/>
      <c r="CV494" s="106"/>
      <c r="CW494" s="106"/>
      <c r="CX494" s="106"/>
      <c r="CY494" s="106"/>
      <c r="CZ494" s="106"/>
      <c r="DA494" s="106"/>
      <c r="DB494" s="106"/>
      <c r="DC494" s="106"/>
      <c r="DD494" s="106"/>
      <c r="DE494" s="106"/>
      <c r="DF494" s="106"/>
      <c r="DG494" s="106"/>
      <c r="DH494" s="106"/>
      <c r="DI494" s="106"/>
      <c r="DJ494" s="106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6"/>
      <c r="DV494" s="106"/>
      <c r="DW494" s="106"/>
      <c r="DX494" s="106"/>
      <c r="DY494" s="106"/>
      <c r="DZ494" s="106"/>
      <c r="EA494" s="106"/>
      <c r="EB494" s="106"/>
      <c r="EC494" s="106"/>
      <c r="ED494" s="106"/>
      <c r="EE494" s="106"/>
      <c r="EF494" s="106"/>
      <c r="EG494" s="106"/>
      <c r="EH494" s="106"/>
    </row>
    <row r="495" spans="9:138" s="95" customFormat="1" x14ac:dyDescent="0.15"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  <c r="BY495" s="106"/>
      <c r="BZ495" s="106"/>
      <c r="CA495" s="106"/>
      <c r="CB495" s="106"/>
      <c r="CC495" s="106"/>
      <c r="CD495" s="106"/>
      <c r="CE495" s="106"/>
      <c r="CF495" s="106"/>
      <c r="CG495" s="106"/>
      <c r="CH495" s="106"/>
      <c r="CI495" s="106"/>
      <c r="CJ495" s="106"/>
      <c r="CK495" s="106"/>
      <c r="CL495" s="106"/>
      <c r="CM495" s="106"/>
      <c r="CN495" s="106"/>
      <c r="CO495" s="106"/>
      <c r="CP495" s="106"/>
      <c r="CQ495" s="106"/>
      <c r="CR495" s="106"/>
      <c r="CS495" s="106"/>
      <c r="CT495" s="106"/>
      <c r="CU495" s="106"/>
      <c r="CV495" s="106"/>
      <c r="CW495" s="106"/>
      <c r="CX495" s="106"/>
      <c r="CY495" s="106"/>
      <c r="CZ495" s="106"/>
      <c r="DA495" s="106"/>
      <c r="DB495" s="106"/>
      <c r="DC495" s="106"/>
      <c r="DD495" s="106"/>
      <c r="DE495" s="106"/>
      <c r="DF495" s="106"/>
      <c r="DG495" s="106"/>
      <c r="DH495" s="106"/>
      <c r="DI495" s="106"/>
      <c r="DJ495" s="106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6"/>
      <c r="DV495" s="106"/>
      <c r="DW495" s="106"/>
      <c r="DX495" s="106"/>
      <c r="DY495" s="106"/>
      <c r="DZ495" s="106"/>
      <c r="EA495" s="106"/>
      <c r="EB495" s="106"/>
      <c r="EC495" s="106"/>
      <c r="ED495" s="106"/>
      <c r="EE495" s="106"/>
      <c r="EF495" s="106"/>
      <c r="EG495" s="106"/>
      <c r="EH495" s="106"/>
    </row>
    <row r="496" spans="9:138" s="95" customFormat="1" x14ac:dyDescent="0.15"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  <c r="BY496" s="106"/>
      <c r="BZ496" s="106"/>
      <c r="CA496" s="106"/>
      <c r="CB496" s="106"/>
      <c r="CC496" s="106"/>
      <c r="CD496" s="106"/>
      <c r="CE496" s="106"/>
      <c r="CF496" s="106"/>
      <c r="CG496" s="106"/>
      <c r="CH496" s="106"/>
      <c r="CI496" s="106"/>
      <c r="CJ496" s="106"/>
      <c r="CK496" s="106"/>
      <c r="CL496" s="106"/>
      <c r="CM496" s="106"/>
      <c r="CN496" s="106"/>
      <c r="CO496" s="106"/>
      <c r="CP496" s="106"/>
      <c r="CQ496" s="106"/>
      <c r="CR496" s="106"/>
      <c r="CS496" s="106"/>
      <c r="CT496" s="106"/>
      <c r="CU496" s="106"/>
      <c r="CV496" s="106"/>
      <c r="CW496" s="106"/>
      <c r="CX496" s="106"/>
      <c r="CY496" s="106"/>
      <c r="CZ496" s="106"/>
      <c r="DA496" s="106"/>
      <c r="DB496" s="106"/>
      <c r="DC496" s="106"/>
      <c r="DD496" s="106"/>
      <c r="DE496" s="106"/>
      <c r="DF496" s="106"/>
      <c r="DG496" s="106"/>
      <c r="DH496" s="106"/>
      <c r="DI496" s="106"/>
      <c r="DJ496" s="106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6"/>
      <c r="DV496" s="106"/>
      <c r="DW496" s="106"/>
      <c r="DX496" s="106"/>
      <c r="DY496" s="106"/>
      <c r="DZ496" s="106"/>
      <c r="EA496" s="106"/>
      <c r="EB496" s="106"/>
      <c r="EC496" s="106"/>
      <c r="ED496" s="106"/>
      <c r="EE496" s="106"/>
      <c r="EF496" s="106"/>
      <c r="EG496" s="106"/>
      <c r="EH496" s="106"/>
    </row>
    <row r="497" spans="9:138" s="95" customFormat="1" x14ac:dyDescent="0.15"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  <c r="BY497" s="106"/>
      <c r="BZ497" s="106"/>
      <c r="CA497" s="106"/>
      <c r="CB497" s="106"/>
      <c r="CC497" s="106"/>
      <c r="CD497" s="106"/>
      <c r="CE497" s="106"/>
      <c r="CF497" s="106"/>
      <c r="CG497" s="106"/>
      <c r="CH497" s="106"/>
      <c r="CI497" s="106"/>
      <c r="CJ497" s="106"/>
      <c r="CK497" s="106"/>
      <c r="CL497" s="106"/>
      <c r="CM497" s="106"/>
      <c r="CN497" s="106"/>
      <c r="CO497" s="106"/>
      <c r="CP497" s="106"/>
      <c r="CQ497" s="106"/>
      <c r="CR497" s="106"/>
      <c r="CS497" s="106"/>
      <c r="CT497" s="106"/>
      <c r="CU497" s="106"/>
      <c r="CV497" s="106"/>
      <c r="CW497" s="106"/>
      <c r="CX497" s="106"/>
      <c r="CY497" s="106"/>
      <c r="CZ497" s="106"/>
      <c r="DA497" s="106"/>
      <c r="DB497" s="106"/>
      <c r="DC497" s="106"/>
      <c r="DD497" s="106"/>
      <c r="DE497" s="106"/>
      <c r="DF497" s="106"/>
      <c r="DG497" s="106"/>
      <c r="DH497" s="106"/>
      <c r="DI497" s="106"/>
      <c r="DJ497" s="106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6"/>
      <c r="DV497" s="106"/>
      <c r="DW497" s="106"/>
      <c r="DX497" s="106"/>
      <c r="DY497" s="106"/>
      <c r="DZ497" s="106"/>
      <c r="EA497" s="106"/>
      <c r="EB497" s="106"/>
      <c r="EC497" s="106"/>
      <c r="ED497" s="106"/>
      <c r="EE497" s="106"/>
      <c r="EF497" s="106"/>
      <c r="EG497" s="106"/>
      <c r="EH497" s="106"/>
    </row>
    <row r="498" spans="9:138" s="95" customFormat="1" x14ac:dyDescent="0.15"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  <c r="BY498" s="106"/>
      <c r="BZ498" s="106"/>
      <c r="CA498" s="106"/>
      <c r="CB498" s="106"/>
      <c r="CC498" s="106"/>
      <c r="CD498" s="106"/>
      <c r="CE498" s="106"/>
      <c r="CF498" s="106"/>
      <c r="CG498" s="106"/>
      <c r="CH498" s="106"/>
      <c r="CI498" s="106"/>
      <c r="CJ498" s="106"/>
      <c r="CK498" s="106"/>
      <c r="CL498" s="106"/>
      <c r="CM498" s="106"/>
      <c r="CN498" s="106"/>
      <c r="CO498" s="106"/>
      <c r="CP498" s="106"/>
      <c r="CQ498" s="106"/>
      <c r="CR498" s="106"/>
      <c r="CS498" s="106"/>
      <c r="CT498" s="106"/>
      <c r="CU498" s="106"/>
      <c r="CV498" s="106"/>
      <c r="CW498" s="106"/>
      <c r="CX498" s="106"/>
      <c r="CY498" s="106"/>
      <c r="CZ498" s="106"/>
      <c r="DA498" s="106"/>
      <c r="DB498" s="106"/>
      <c r="DC498" s="106"/>
      <c r="DD498" s="106"/>
      <c r="DE498" s="106"/>
      <c r="DF498" s="106"/>
      <c r="DG498" s="106"/>
      <c r="DH498" s="106"/>
      <c r="DI498" s="106"/>
      <c r="DJ498" s="106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6"/>
      <c r="DV498" s="106"/>
      <c r="DW498" s="106"/>
      <c r="DX498" s="106"/>
      <c r="DY498" s="106"/>
      <c r="DZ498" s="106"/>
      <c r="EA498" s="106"/>
      <c r="EB498" s="106"/>
      <c r="EC498" s="106"/>
      <c r="ED498" s="106"/>
      <c r="EE498" s="106"/>
      <c r="EF498" s="106"/>
      <c r="EG498" s="106"/>
      <c r="EH498" s="106"/>
    </row>
    <row r="499" spans="9:138" s="95" customFormat="1" x14ac:dyDescent="0.15"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  <c r="BY499" s="106"/>
      <c r="BZ499" s="106"/>
      <c r="CA499" s="106"/>
      <c r="CB499" s="106"/>
      <c r="CC499" s="106"/>
      <c r="CD499" s="106"/>
      <c r="CE499" s="106"/>
      <c r="CF499" s="106"/>
      <c r="CG499" s="106"/>
      <c r="CH499" s="106"/>
      <c r="CI499" s="106"/>
      <c r="CJ499" s="106"/>
      <c r="CK499" s="106"/>
      <c r="CL499" s="106"/>
      <c r="CM499" s="106"/>
      <c r="CN499" s="106"/>
      <c r="CO499" s="106"/>
      <c r="CP499" s="106"/>
      <c r="CQ499" s="106"/>
      <c r="CR499" s="106"/>
      <c r="CS499" s="106"/>
      <c r="CT499" s="106"/>
      <c r="CU499" s="106"/>
      <c r="CV499" s="106"/>
      <c r="CW499" s="106"/>
      <c r="CX499" s="106"/>
      <c r="CY499" s="106"/>
      <c r="CZ499" s="106"/>
      <c r="DA499" s="106"/>
      <c r="DB499" s="106"/>
      <c r="DC499" s="106"/>
      <c r="DD499" s="106"/>
      <c r="DE499" s="106"/>
      <c r="DF499" s="106"/>
      <c r="DG499" s="106"/>
      <c r="DH499" s="106"/>
      <c r="DI499" s="106"/>
      <c r="DJ499" s="106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6"/>
      <c r="DV499" s="106"/>
      <c r="DW499" s="106"/>
      <c r="DX499" s="106"/>
      <c r="DY499" s="106"/>
      <c r="DZ499" s="106"/>
      <c r="EA499" s="106"/>
      <c r="EB499" s="106"/>
      <c r="EC499" s="106"/>
      <c r="ED499" s="106"/>
      <c r="EE499" s="106"/>
      <c r="EF499" s="106"/>
      <c r="EG499" s="106"/>
      <c r="EH499" s="106"/>
    </row>
    <row r="500" spans="9:138" s="95" customFormat="1" x14ac:dyDescent="0.15"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  <c r="BY500" s="106"/>
      <c r="BZ500" s="106"/>
      <c r="CA500" s="106"/>
      <c r="CB500" s="106"/>
      <c r="CC500" s="106"/>
      <c r="CD500" s="106"/>
      <c r="CE500" s="106"/>
      <c r="CF500" s="106"/>
      <c r="CG500" s="106"/>
      <c r="CH500" s="106"/>
      <c r="CI500" s="106"/>
      <c r="CJ500" s="106"/>
      <c r="CK500" s="106"/>
      <c r="CL500" s="106"/>
      <c r="CM500" s="106"/>
      <c r="CN500" s="106"/>
      <c r="CO500" s="106"/>
      <c r="CP500" s="106"/>
      <c r="CQ500" s="106"/>
      <c r="CR500" s="106"/>
      <c r="CS500" s="106"/>
      <c r="CT500" s="106"/>
      <c r="CU500" s="106"/>
      <c r="CV500" s="106"/>
      <c r="CW500" s="106"/>
      <c r="CX500" s="106"/>
      <c r="CY500" s="106"/>
      <c r="CZ500" s="106"/>
      <c r="DA500" s="106"/>
      <c r="DB500" s="106"/>
      <c r="DC500" s="106"/>
      <c r="DD500" s="106"/>
      <c r="DE500" s="106"/>
      <c r="DF500" s="106"/>
      <c r="DG500" s="106"/>
      <c r="DH500" s="106"/>
      <c r="DI500" s="106"/>
      <c r="DJ500" s="106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6"/>
      <c r="DV500" s="106"/>
      <c r="DW500" s="106"/>
      <c r="DX500" s="106"/>
      <c r="DY500" s="106"/>
      <c r="DZ500" s="106"/>
      <c r="EA500" s="106"/>
      <c r="EB500" s="106"/>
      <c r="EC500" s="106"/>
      <c r="ED500" s="106"/>
      <c r="EE500" s="106"/>
      <c r="EF500" s="106"/>
      <c r="EG500" s="106"/>
      <c r="EH500" s="106"/>
    </row>
    <row r="501" spans="9:138" s="95" customFormat="1" x14ac:dyDescent="0.15"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  <c r="BY501" s="106"/>
      <c r="BZ501" s="106"/>
      <c r="CA501" s="106"/>
      <c r="CB501" s="106"/>
      <c r="CC501" s="106"/>
      <c r="CD501" s="106"/>
      <c r="CE501" s="106"/>
      <c r="CF501" s="106"/>
      <c r="CG501" s="106"/>
      <c r="CH501" s="106"/>
      <c r="CI501" s="106"/>
      <c r="CJ501" s="106"/>
      <c r="CK501" s="106"/>
      <c r="CL501" s="106"/>
      <c r="CM501" s="106"/>
      <c r="CN501" s="106"/>
      <c r="CO501" s="106"/>
      <c r="CP501" s="106"/>
      <c r="CQ501" s="106"/>
      <c r="CR501" s="106"/>
      <c r="CS501" s="106"/>
      <c r="CT501" s="106"/>
      <c r="CU501" s="106"/>
      <c r="CV501" s="106"/>
      <c r="CW501" s="106"/>
      <c r="CX501" s="106"/>
      <c r="CY501" s="106"/>
      <c r="CZ501" s="106"/>
      <c r="DA501" s="106"/>
      <c r="DB501" s="106"/>
      <c r="DC501" s="106"/>
      <c r="DD501" s="106"/>
      <c r="DE501" s="106"/>
      <c r="DF501" s="106"/>
      <c r="DG501" s="106"/>
      <c r="DH501" s="106"/>
      <c r="DI501" s="106"/>
      <c r="DJ501" s="106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6"/>
      <c r="DV501" s="106"/>
      <c r="DW501" s="106"/>
      <c r="DX501" s="106"/>
      <c r="DY501" s="106"/>
      <c r="DZ501" s="106"/>
      <c r="EA501" s="106"/>
      <c r="EB501" s="106"/>
      <c r="EC501" s="106"/>
      <c r="ED501" s="106"/>
      <c r="EE501" s="106"/>
      <c r="EF501" s="106"/>
      <c r="EG501" s="106"/>
      <c r="EH501" s="106"/>
    </row>
    <row r="502" spans="9:138" s="95" customFormat="1" x14ac:dyDescent="0.15"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  <c r="BY502" s="106"/>
      <c r="BZ502" s="106"/>
      <c r="CA502" s="106"/>
      <c r="CB502" s="106"/>
      <c r="CC502" s="106"/>
      <c r="CD502" s="106"/>
      <c r="CE502" s="106"/>
      <c r="CF502" s="106"/>
      <c r="CG502" s="106"/>
      <c r="CH502" s="106"/>
      <c r="CI502" s="106"/>
      <c r="CJ502" s="106"/>
      <c r="CK502" s="106"/>
      <c r="CL502" s="106"/>
      <c r="CM502" s="106"/>
      <c r="CN502" s="106"/>
      <c r="CO502" s="106"/>
      <c r="CP502" s="106"/>
      <c r="CQ502" s="106"/>
      <c r="CR502" s="106"/>
      <c r="CS502" s="106"/>
      <c r="CT502" s="106"/>
      <c r="CU502" s="106"/>
      <c r="CV502" s="106"/>
      <c r="CW502" s="106"/>
      <c r="CX502" s="106"/>
      <c r="CY502" s="106"/>
      <c r="CZ502" s="106"/>
      <c r="DA502" s="106"/>
      <c r="DB502" s="106"/>
      <c r="DC502" s="106"/>
      <c r="DD502" s="106"/>
      <c r="DE502" s="106"/>
      <c r="DF502" s="106"/>
      <c r="DG502" s="106"/>
      <c r="DH502" s="106"/>
      <c r="DI502" s="106"/>
      <c r="DJ502" s="106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6"/>
      <c r="DV502" s="106"/>
      <c r="DW502" s="106"/>
      <c r="DX502" s="106"/>
      <c r="DY502" s="106"/>
      <c r="DZ502" s="106"/>
      <c r="EA502" s="106"/>
      <c r="EB502" s="106"/>
      <c r="EC502" s="106"/>
      <c r="ED502" s="106"/>
      <c r="EE502" s="106"/>
      <c r="EF502" s="106"/>
      <c r="EG502" s="106"/>
      <c r="EH502" s="106"/>
    </row>
    <row r="503" spans="9:138" s="95" customFormat="1" x14ac:dyDescent="0.15"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  <c r="BY503" s="106"/>
      <c r="BZ503" s="106"/>
      <c r="CA503" s="106"/>
      <c r="CB503" s="106"/>
      <c r="CC503" s="106"/>
      <c r="CD503" s="106"/>
      <c r="CE503" s="106"/>
      <c r="CF503" s="106"/>
      <c r="CG503" s="106"/>
      <c r="CH503" s="106"/>
      <c r="CI503" s="106"/>
      <c r="CJ503" s="106"/>
      <c r="CK503" s="106"/>
      <c r="CL503" s="106"/>
      <c r="CM503" s="106"/>
      <c r="CN503" s="106"/>
      <c r="CO503" s="106"/>
      <c r="CP503" s="106"/>
      <c r="CQ503" s="106"/>
      <c r="CR503" s="106"/>
      <c r="CS503" s="106"/>
      <c r="CT503" s="106"/>
      <c r="CU503" s="106"/>
      <c r="CV503" s="106"/>
      <c r="CW503" s="106"/>
      <c r="CX503" s="106"/>
      <c r="CY503" s="106"/>
      <c r="CZ503" s="106"/>
      <c r="DA503" s="106"/>
      <c r="DB503" s="106"/>
      <c r="DC503" s="106"/>
      <c r="DD503" s="106"/>
      <c r="DE503" s="106"/>
      <c r="DF503" s="106"/>
      <c r="DG503" s="106"/>
      <c r="DH503" s="106"/>
      <c r="DI503" s="106"/>
      <c r="DJ503" s="106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6"/>
      <c r="DV503" s="106"/>
      <c r="DW503" s="106"/>
      <c r="DX503" s="106"/>
      <c r="DY503" s="106"/>
      <c r="DZ503" s="106"/>
      <c r="EA503" s="106"/>
      <c r="EB503" s="106"/>
      <c r="EC503" s="106"/>
      <c r="ED503" s="106"/>
      <c r="EE503" s="106"/>
      <c r="EF503" s="106"/>
      <c r="EG503" s="106"/>
      <c r="EH503" s="106"/>
    </row>
    <row r="504" spans="9:138" s="95" customFormat="1" x14ac:dyDescent="0.15"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  <c r="BY504" s="106"/>
      <c r="BZ504" s="106"/>
      <c r="CA504" s="106"/>
      <c r="CB504" s="106"/>
      <c r="CC504" s="106"/>
      <c r="CD504" s="106"/>
      <c r="CE504" s="106"/>
      <c r="CF504" s="106"/>
      <c r="CG504" s="106"/>
      <c r="CH504" s="106"/>
      <c r="CI504" s="106"/>
      <c r="CJ504" s="106"/>
      <c r="CK504" s="106"/>
      <c r="CL504" s="106"/>
      <c r="CM504" s="106"/>
      <c r="CN504" s="106"/>
      <c r="CO504" s="106"/>
      <c r="CP504" s="106"/>
      <c r="CQ504" s="106"/>
      <c r="CR504" s="106"/>
      <c r="CS504" s="106"/>
      <c r="CT504" s="106"/>
      <c r="CU504" s="106"/>
      <c r="CV504" s="106"/>
      <c r="CW504" s="106"/>
      <c r="CX504" s="106"/>
      <c r="CY504" s="106"/>
      <c r="CZ504" s="106"/>
      <c r="DA504" s="106"/>
      <c r="DB504" s="106"/>
      <c r="DC504" s="106"/>
      <c r="DD504" s="106"/>
      <c r="DE504" s="106"/>
      <c r="DF504" s="106"/>
      <c r="DG504" s="106"/>
      <c r="DH504" s="106"/>
      <c r="DI504" s="106"/>
      <c r="DJ504" s="106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6"/>
      <c r="DV504" s="106"/>
      <c r="DW504" s="106"/>
      <c r="DX504" s="106"/>
      <c r="DY504" s="106"/>
      <c r="DZ504" s="106"/>
      <c r="EA504" s="106"/>
      <c r="EB504" s="106"/>
      <c r="EC504" s="106"/>
      <c r="ED504" s="106"/>
      <c r="EE504" s="106"/>
      <c r="EF504" s="106"/>
      <c r="EG504" s="106"/>
      <c r="EH504" s="106"/>
    </row>
    <row r="505" spans="9:138" s="95" customFormat="1" x14ac:dyDescent="0.15"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  <c r="BY505" s="106"/>
      <c r="BZ505" s="106"/>
      <c r="CA505" s="106"/>
      <c r="CB505" s="106"/>
      <c r="CC505" s="106"/>
      <c r="CD505" s="106"/>
      <c r="CE505" s="106"/>
      <c r="CF505" s="106"/>
      <c r="CG505" s="106"/>
      <c r="CH505" s="106"/>
      <c r="CI505" s="106"/>
      <c r="CJ505" s="106"/>
      <c r="CK505" s="106"/>
      <c r="CL505" s="106"/>
      <c r="CM505" s="106"/>
      <c r="CN505" s="106"/>
      <c r="CO505" s="106"/>
      <c r="CP505" s="106"/>
      <c r="CQ505" s="106"/>
      <c r="CR505" s="106"/>
      <c r="CS505" s="106"/>
      <c r="CT505" s="106"/>
      <c r="CU505" s="106"/>
      <c r="CV505" s="106"/>
      <c r="CW505" s="106"/>
      <c r="CX505" s="106"/>
      <c r="CY505" s="106"/>
      <c r="CZ505" s="106"/>
      <c r="DA505" s="106"/>
      <c r="DB505" s="106"/>
      <c r="DC505" s="106"/>
      <c r="DD505" s="106"/>
      <c r="DE505" s="106"/>
      <c r="DF505" s="106"/>
      <c r="DG505" s="106"/>
      <c r="DH505" s="106"/>
      <c r="DI505" s="106"/>
      <c r="DJ505" s="106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6"/>
      <c r="DV505" s="106"/>
      <c r="DW505" s="106"/>
      <c r="DX505" s="106"/>
      <c r="DY505" s="106"/>
      <c r="DZ505" s="106"/>
      <c r="EA505" s="106"/>
      <c r="EB505" s="106"/>
      <c r="EC505" s="106"/>
      <c r="ED505" s="106"/>
      <c r="EE505" s="106"/>
      <c r="EF505" s="106"/>
      <c r="EG505" s="106"/>
      <c r="EH505" s="106"/>
    </row>
    <row r="506" spans="9:138" s="95" customFormat="1" x14ac:dyDescent="0.15"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  <c r="BY506" s="106"/>
      <c r="BZ506" s="106"/>
      <c r="CA506" s="106"/>
      <c r="CB506" s="106"/>
      <c r="CC506" s="106"/>
      <c r="CD506" s="106"/>
      <c r="CE506" s="106"/>
      <c r="CF506" s="106"/>
      <c r="CG506" s="106"/>
      <c r="CH506" s="106"/>
      <c r="CI506" s="106"/>
      <c r="CJ506" s="106"/>
      <c r="CK506" s="106"/>
      <c r="CL506" s="106"/>
      <c r="CM506" s="106"/>
      <c r="CN506" s="106"/>
      <c r="CO506" s="106"/>
      <c r="CP506" s="106"/>
      <c r="CQ506" s="106"/>
      <c r="CR506" s="106"/>
      <c r="CS506" s="106"/>
      <c r="CT506" s="106"/>
      <c r="CU506" s="106"/>
      <c r="CV506" s="106"/>
      <c r="CW506" s="106"/>
      <c r="CX506" s="106"/>
      <c r="CY506" s="106"/>
      <c r="CZ506" s="106"/>
      <c r="DA506" s="106"/>
      <c r="DB506" s="106"/>
      <c r="DC506" s="106"/>
      <c r="DD506" s="106"/>
      <c r="DE506" s="106"/>
      <c r="DF506" s="106"/>
      <c r="DG506" s="106"/>
      <c r="DH506" s="106"/>
      <c r="DI506" s="106"/>
      <c r="DJ506" s="106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6"/>
      <c r="DV506" s="106"/>
      <c r="DW506" s="106"/>
      <c r="DX506" s="106"/>
      <c r="DY506" s="106"/>
      <c r="DZ506" s="106"/>
      <c r="EA506" s="106"/>
      <c r="EB506" s="106"/>
      <c r="EC506" s="106"/>
      <c r="ED506" s="106"/>
      <c r="EE506" s="106"/>
      <c r="EF506" s="106"/>
      <c r="EG506" s="106"/>
      <c r="EH506" s="106"/>
    </row>
    <row r="507" spans="9:138" s="95" customFormat="1" x14ac:dyDescent="0.15"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  <c r="BY507" s="106"/>
      <c r="BZ507" s="106"/>
      <c r="CA507" s="106"/>
      <c r="CB507" s="106"/>
      <c r="CC507" s="106"/>
      <c r="CD507" s="106"/>
      <c r="CE507" s="106"/>
      <c r="CF507" s="106"/>
      <c r="CG507" s="106"/>
      <c r="CH507" s="106"/>
      <c r="CI507" s="106"/>
      <c r="CJ507" s="106"/>
      <c r="CK507" s="106"/>
      <c r="CL507" s="106"/>
      <c r="CM507" s="106"/>
      <c r="CN507" s="106"/>
      <c r="CO507" s="106"/>
      <c r="CP507" s="106"/>
      <c r="CQ507" s="106"/>
      <c r="CR507" s="106"/>
      <c r="CS507" s="106"/>
      <c r="CT507" s="106"/>
      <c r="CU507" s="106"/>
      <c r="CV507" s="106"/>
      <c r="CW507" s="106"/>
      <c r="CX507" s="106"/>
      <c r="CY507" s="106"/>
      <c r="CZ507" s="106"/>
      <c r="DA507" s="106"/>
      <c r="DB507" s="106"/>
      <c r="DC507" s="106"/>
      <c r="DD507" s="106"/>
      <c r="DE507" s="106"/>
      <c r="DF507" s="106"/>
      <c r="DG507" s="106"/>
      <c r="DH507" s="106"/>
      <c r="DI507" s="106"/>
      <c r="DJ507" s="106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6"/>
      <c r="DV507" s="106"/>
      <c r="DW507" s="106"/>
      <c r="DX507" s="106"/>
      <c r="DY507" s="106"/>
      <c r="DZ507" s="106"/>
      <c r="EA507" s="106"/>
      <c r="EB507" s="106"/>
      <c r="EC507" s="106"/>
      <c r="ED507" s="106"/>
      <c r="EE507" s="106"/>
      <c r="EF507" s="106"/>
      <c r="EG507" s="106"/>
      <c r="EH507" s="106"/>
    </row>
    <row r="508" spans="9:138" s="95" customFormat="1" x14ac:dyDescent="0.15"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  <c r="BY508" s="106"/>
      <c r="BZ508" s="106"/>
      <c r="CA508" s="106"/>
      <c r="CB508" s="106"/>
      <c r="CC508" s="106"/>
      <c r="CD508" s="106"/>
      <c r="CE508" s="106"/>
      <c r="CF508" s="106"/>
      <c r="CG508" s="106"/>
      <c r="CH508" s="106"/>
      <c r="CI508" s="106"/>
      <c r="CJ508" s="106"/>
      <c r="CK508" s="106"/>
      <c r="CL508" s="106"/>
      <c r="CM508" s="106"/>
      <c r="CN508" s="106"/>
      <c r="CO508" s="106"/>
      <c r="CP508" s="106"/>
      <c r="CQ508" s="106"/>
      <c r="CR508" s="106"/>
      <c r="CS508" s="106"/>
      <c r="CT508" s="106"/>
      <c r="CU508" s="106"/>
      <c r="CV508" s="106"/>
      <c r="CW508" s="106"/>
      <c r="CX508" s="106"/>
      <c r="CY508" s="106"/>
      <c r="CZ508" s="106"/>
      <c r="DA508" s="106"/>
      <c r="DB508" s="106"/>
      <c r="DC508" s="106"/>
      <c r="DD508" s="106"/>
      <c r="DE508" s="106"/>
      <c r="DF508" s="106"/>
      <c r="DG508" s="106"/>
      <c r="DH508" s="106"/>
      <c r="DI508" s="106"/>
      <c r="DJ508" s="106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6"/>
      <c r="DV508" s="106"/>
      <c r="DW508" s="106"/>
      <c r="DX508" s="106"/>
      <c r="DY508" s="106"/>
      <c r="DZ508" s="106"/>
      <c r="EA508" s="106"/>
      <c r="EB508" s="106"/>
      <c r="EC508" s="106"/>
      <c r="ED508" s="106"/>
      <c r="EE508" s="106"/>
      <c r="EF508" s="106"/>
      <c r="EG508" s="106"/>
      <c r="EH508" s="106"/>
    </row>
    <row r="509" spans="9:138" s="95" customFormat="1" x14ac:dyDescent="0.15"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  <c r="BY509" s="106"/>
      <c r="BZ509" s="106"/>
      <c r="CA509" s="106"/>
      <c r="CB509" s="106"/>
      <c r="CC509" s="106"/>
      <c r="CD509" s="106"/>
      <c r="CE509" s="106"/>
      <c r="CF509" s="106"/>
      <c r="CG509" s="106"/>
      <c r="CH509" s="106"/>
      <c r="CI509" s="106"/>
      <c r="CJ509" s="106"/>
      <c r="CK509" s="106"/>
      <c r="CL509" s="106"/>
      <c r="CM509" s="106"/>
      <c r="CN509" s="106"/>
      <c r="CO509" s="106"/>
      <c r="CP509" s="106"/>
      <c r="CQ509" s="106"/>
      <c r="CR509" s="106"/>
      <c r="CS509" s="106"/>
      <c r="CT509" s="106"/>
      <c r="CU509" s="106"/>
      <c r="CV509" s="106"/>
      <c r="CW509" s="106"/>
      <c r="CX509" s="106"/>
      <c r="CY509" s="106"/>
      <c r="CZ509" s="106"/>
      <c r="DA509" s="106"/>
      <c r="DB509" s="106"/>
      <c r="DC509" s="106"/>
      <c r="DD509" s="106"/>
      <c r="DE509" s="106"/>
      <c r="DF509" s="106"/>
      <c r="DG509" s="106"/>
      <c r="DH509" s="106"/>
      <c r="DI509" s="106"/>
      <c r="DJ509" s="106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6"/>
      <c r="DV509" s="106"/>
      <c r="DW509" s="106"/>
      <c r="DX509" s="106"/>
      <c r="DY509" s="106"/>
      <c r="DZ509" s="106"/>
      <c r="EA509" s="106"/>
      <c r="EB509" s="106"/>
      <c r="EC509" s="106"/>
      <c r="ED509" s="106"/>
      <c r="EE509" s="106"/>
      <c r="EF509" s="106"/>
      <c r="EG509" s="106"/>
      <c r="EH509" s="106"/>
    </row>
    <row r="510" spans="9:138" s="95" customFormat="1" x14ac:dyDescent="0.15"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  <c r="BY510" s="106"/>
      <c r="BZ510" s="106"/>
      <c r="CA510" s="106"/>
      <c r="CB510" s="106"/>
      <c r="CC510" s="106"/>
      <c r="CD510" s="106"/>
      <c r="CE510" s="106"/>
      <c r="CF510" s="106"/>
      <c r="CG510" s="106"/>
      <c r="CH510" s="106"/>
      <c r="CI510" s="106"/>
      <c r="CJ510" s="106"/>
      <c r="CK510" s="106"/>
      <c r="CL510" s="106"/>
      <c r="CM510" s="106"/>
      <c r="CN510" s="106"/>
      <c r="CO510" s="106"/>
      <c r="CP510" s="106"/>
      <c r="CQ510" s="106"/>
      <c r="CR510" s="106"/>
      <c r="CS510" s="106"/>
      <c r="CT510" s="106"/>
      <c r="CU510" s="106"/>
      <c r="CV510" s="106"/>
      <c r="CW510" s="106"/>
      <c r="CX510" s="106"/>
      <c r="CY510" s="106"/>
      <c r="CZ510" s="106"/>
      <c r="DA510" s="106"/>
      <c r="DB510" s="106"/>
      <c r="DC510" s="106"/>
      <c r="DD510" s="106"/>
      <c r="DE510" s="106"/>
      <c r="DF510" s="106"/>
      <c r="DG510" s="106"/>
      <c r="DH510" s="106"/>
      <c r="DI510" s="106"/>
      <c r="DJ510" s="106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6"/>
      <c r="DV510" s="106"/>
      <c r="DW510" s="106"/>
      <c r="DX510" s="106"/>
      <c r="DY510" s="106"/>
      <c r="DZ510" s="106"/>
      <c r="EA510" s="106"/>
      <c r="EB510" s="106"/>
      <c r="EC510" s="106"/>
      <c r="ED510" s="106"/>
      <c r="EE510" s="106"/>
      <c r="EF510" s="106"/>
      <c r="EG510" s="106"/>
      <c r="EH510" s="106"/>
    </row>
    <row r="511" spans="9:138" s="95" customFormat="1" x14ac:dyDescent="0.15"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  <c r="BY511" s="106"/>
      <c r="BZ511" s="106"/>
      <c r="CA511" s="106"/>
      <c r="CB511" s="106"/>
      <c r="CC511" s="106"/>
      <c r="CD511" s="106"/>
      <c r="CE511" s="106"/>
      <c r="CF511" s="106"/>
      <c r="CG511" s="106"/>
      <c r="CH511" s="106"/>
      <c r="CI511" s="106"/>
      <c r="CJ511" s="106"/>
      <c r="CK511" s="106"/>
      <c r="CL511" s="106"/>
      <c r="CM511" s="106"/>
      <c r="CN511" s="106"/>
      <c r="CO511" s="106"/>
      <c r="CP511" s="106"/>
      <c r="CQ511" s="106"/>
      <c r="CR511" s="106"/>
      <c r="CS511" s="106"/>
      <c r="CT511" s="106"/>
      <c r="CU511" s="106"/>
      <c r="CV511" s="106"/>
      <c r="CW511" s="106"/>
      <c r="CX511" s="106"/>
      <c r="CY511" s="106"/>
      <c r="CZ511" s="106"/>
      <c r="DA511" s="106"/>
      <c r="DB511" s="106"/>
      <c r="DC511" s="106"/>
      <c r="DD511" s="106"/>
      <c r="DE511" s="106"/>
      <c r="DF511" s="106"/>
      <c r="DG511" s="106"/>
      <c r="DH511" s="106"/>
      <c r="DI511" s="106"/>
      <c r="DJ511" s="106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6"/>
      <c r="DV511" s="106"/>
      <c r="DW511" s="106"/>
      <c r="DX511" s="106"/>
      <c r="DY511" s="106"/>
      <c r="DZ511" s="106"/>
      <c r="EA511" s="106"/>
      <c r="EB511" s="106"/>
      <c r="EC511" s="106"/>
      <c r="ED511" s="106"/>
      <c r="EE511" s="106"/>
      <c r="EF511" s="106"/>
      <c r="EG511" s="106"/>
      <c r="EH511" s="106"/>
    </row>
    <row r="512" spans="9:138" s="95" customFormat="1" x14ac:dyDescent="0.15"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  <c r="BY512" s="106"/>
      <c r="BZ512" s="106"/>
      <c r="CA512" s="106"/>
      <c r="CB512" s="106"/>
      <c r="CC512" s="106"/>
      <c r="CD512" s="106"/>
      <c r="CE512" s="106"/>
      <c r="CF512" s="106"/>
      <c r="CG512" s="106"/>
      <c r="CH512" s="106"/>
      <c r="CI512" s="106"/>
      <c r="CJ512" s="106"/>
      <c r="CK512" s="106"/>
      <c r="CL512" s="106"/>
      <c r="CM512" s="106"/>
      <c r="CN512" s="106"/>
      <c r="CO512" s="106"/>
      <c r="CP512" s="106"/>
      <c r="CQ512" s="106"/>
      <c r="CR512" s="106"/>
      <c r="CS512" s="106"/>
      <c r="CT512" s="106"/>
      <c r="CU512" s="106"/>
      <c r="CV512" s="106"/>
      <c r="CW512" s="106"/>
      <c r="CX512" s="106"/>
      <c r="CY512" s="106"/>
      <c r="CZ512" s="106"/>
      <c r="DA512" s="106"/>
      <c r="DB512" s="106"/>
      <c r="DC512" s="106"/>
      <c r="DD512" s="106"/>
      <c r="DE512" s="106"/>
      <c r="DF512" s="106"/>
      <c r="DG512" s="106"/>
      <c r="DH512" s="106"/>
      <c r="DI512" s="106"/>
      <c r="DJ512" s="106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6"/>
      <c r="DV512" s="106"/>
      <c r="DW512" s="106"/>
      <c r="DX512" s="106"/>
      <c r="DY512" s="106"/>
      <c r="DZ512" s="106"/>
      <c r="EA512" s="106"/>
      <c r="EB512" s="106"/>
      <c r="EC512" s="106"/>
      <c r="ED512" s="106"/>
      <c r="EE512" s="106"/>
      <c r="EF512" s="106"/>
      <c r="EG512" s="106"/>
      <c r="EH512" s="106"/>
    </row>
    <row r="513" spans="9:138" s="95" customFormat="1" x14ac:dyDescent="0.15"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  <c r="BY513" s="106"/>
      <c r="BZ513" s="106"/>
      <c r="CA513" s="106"/>
      <c r="CB513" s="106"/>
      <c r="CC513" s="106"/>
      <c r="CD513" s="106"/>
      <c r="CE513" s="106"/>
      <c r="CF513" s="106"/>
      <c r="CG513" s="106"/>
      <c r="CH513" s="106"/>
      <c r="CI513" s="106"/>
      <c r="CJ513" s="106"/>
      <c r="CK513" s="106"/>
      <c r="CL513" s="106"/>
      <c r="CM513" s="106"/>
      <c r="CN513" s="106"/>
      <c r="CO513" s="106"/>
      <c r="CP513" s="106"/>
      <c r="CQ513" s="106"/>
      <c r="CR513" s="106"/>
      <c r="CS513" s="106"/>
      <c r="CT513" s="106"/>
      <c r="CU513" s="106"/>
      <c r="CV513" s="106"/>
      <c r="CW513" s="106"/>
      <c r="CX513" s="106"/>
      <c r="CY513" s="106"/>
      <c r="CZ513" s="106"/>
      <c r="DA513" s="106"/>
      <c r="DB513" s="106"/>
      <c r="DC513" s="106"/>
      <c r="DD513" s="106"/>
      <c r="DE513" s="106"/>
      <c r="DF513" s="106"/>
      <c r="DG513" s="106"/>
      <c r="DH513" s="106"/>
      <c r="DI513" s="106"/>
      <c r="DJ513" s="106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6"/>
      <c r="DV513" s="106"/>
      <c r="DW513" s="106"/>
      <c r="DX513" s="106"/>
      <c r="DY513" s="106"/>
      <c r="DZ513" s="106"/>
      <c r="EA513" s="106"/>
      <c r="EB513" s="106"/>
      <c r="EC513" s="106"/>
      <c r="ED513" s="106"/>
      <c r="EE513" s="106"/>
      <c r="EF513" s="106"/>
      <c r="EG513" s="106"/>
      <c r="EH513" s="106"/>
    </row>
    <row r="514" spans="9:138" s="95" customFormat="1" x14ac:dyDescent="0.15"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  <c r="BY514" s="106"/>
      <c r="BZ514" s="106"/>
      <c r="CA514" s="106"/>
      <c r="CB514" s="106"/>
      <c r="CC514" s="106"/>
      <c r="CD514" s="106"/>
      <c r="CE514" s="106"/>
      <c r="CF514" s="106"/>
      <c r="CG514" s="106"/>
      <c r="CH514" s="106"/>
      <c r="CI514" s="106"/>
      <c r="CJ514" s="106"/>
      <c r="CK514" s="106"/>
      <c r="CL514" s="106"/>
      <c r="CM514" s="106"/>
      <c r="CN514" s="106"/>
      <c r="CO514" s="106"/>
      <c r="CP514" s="106"/>
      <c r="CQ514" s="106"/>
      <c r="CR514" s="106"/>
      <c r="CS514" s="106"/>
      <c r="CT514" s="106"/>
      <c r="CU514" s="106"/>
      <c r="CV514" s="106"/>
      <c r="CW514" s="106"/>
      <c r="CX514" s="106"/>
      <c r="CY514" s="106"/>
      <c r="CZ514" s="106"/>
      <c r="DA514" s="106"/>
      <c r="DB514" s="106"/>
      <c r="DC514" s="106"/>
      <c r="DD514" s="106"/>
      <c r="DE514" s="106"/>
      <c r="DF514" s="106"/>
      <c r="DG514" s="106"/>
      <c r="DH514" s="106"/>
      <c r="DI514" s="106"/>
      <c r="DJ514" s="106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6"/>
      <c r="DV514" s="106"/>
      <c r="DW514" s="106"/>
      <c r="DX514" s="106"/>
      <c r="DY514" s="106"/>
      <c r="DZ514" s="106"/>
      <c r="EA514" s="106"/>
      <c r="EB514" s="106"/>
      <c r="EC514" s="106"/>
      <c r="ED514" s="106"/>
      <c r="EE514" s="106"/>
      <c r="EF514" s="106"/>
      <c r="EG514" s="106"/>
      <c r="EH514" s="106"/>
    </row>
    <row r="515" spans="9:138" s="95" customFormat="1" x14ac:dyDescent="0.15"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  <c r="BY515" s="106"/>
      <c r="BZ515" s="106"/>
      <c r="CA515" s="106"/>
      <c r="CB515" s="106"/>
      <c r="CC515" s="106"/>
      <c r="CD515" s="106"/>
      <c r="CE515" s="106"/>
      <c r="CF515" s="106"/>
      <c r="CG515" s="106"/>
      <c r="CH515" s="106"/>
      <c r="CI515" s="106"/>
      <c r="CJ515" s="106"/>
      <c r="CK515" s="106"/>
      <c r="CL515" s="106"/>
      <c r="CM515" s="106"/>
      <c r="CN515" s="106"/>
      <c r="CO515" s="106"/>
      <c r="CP515" s="106"/>
      <c r="CQ515" s="106"/>
      <c r="CR515" s="106"/>
      <c r="CS515" s="106"/>
      <c r="CT515" s="106"/>
      <c r="CU515" s="106"/>
      <c r="CV515" s="106"/>
      <c r="CW515" s="106"/>
      <c r="CX515" s="106"/>
      <c r="CY515" s="106"/>
      <c r="CZ515" s="106"/>
      <c r="DA515" s="106"/>
      <c r="DB515" s="106"/>
      <c r="DC515" s="106"/>
      <c r="DD515" s="106"/>
      <c r="DE515" s="106"/>
      <c r="DF515" s="106"/>
      <c r="DG515" s="106"/>
      <c r="DH515" s="106"/>
      <c r="DI515" s="106"/>
      <c r="DJ515" s="106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6"/>
      <c r="DV515" s="106"/>
      <c r="DW515" s="106"/>
      <c r="DX515" s="106"/>
      <c r="DY515" s="106"/>
      <c r="DZ515" s="106"/>
      <c r="EA515" s="106"/>
      <c r="EB515" s="106"/>
      <c r="EC515" s="106"/>
      <c r="ED515" s="106"/>
      <c r="EE515" s="106"/>
      <c r="EF515" s="106"/>
      <c r="EG515" s="106"/>
      <c r="EH515" s="106"/>
    </row>
    <row r="516" spans="9:138" s="95" customFormat="1" x14ac:dyDescent="0.15"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</row>
    <row r="517" spans="9:138" s="95" customFormat="1" x14ac:dyDescent="0.15"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</row>
    <row r="518" spans="9:138" s="95" customFormat="1" x14ac:dyDescent="0.15"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</row>
    <row r="519" spans="9:138" s="95" customFormat="1" x14ac:dyDescent="0.15"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</row>
    <row r="520" spans="9:138" s="95" customFormat="1" x14ac:dyDescent="0.15"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</row>
    <row r="521" spans="9:138" s="95" customFormat="1" x14ac:dyDescent="0.15"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</row>
    <row r="522" spans="9:138" s="95" customFormat="1" x14ac:dyDescent="0.15"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</row>
    <row r="523" spans="9:138" s="95" customFormat="1" x14ac:dyDescent="0.15"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</row>
    <row r="524" spans="9:138" s="95" customFormat="1" x14ac:dyDescent="0.15"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</row>
    <row r="525" spans="9:138" s="95" customFormat="1" x14ac:dyDescent="0.15"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</row>
    <row r="526" spans="9:138" s="95" customFormat="1" x14ac:dyDescent="0.15"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</row>
    <row r="527" spans="9:138" s="95" customFormat="1" x14ac:dyDescent="0.15"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</row>
    <row r="528" spans="9:138" s="95" customFormat="1" x14ac:dyDescent="0.15"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</row>
    <row r="529" spans="9:138" s="95" customFormat="1" x14ac:dyDescent="0.15"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</row>
    <row r="530" spans="9:138" s="95" customFormat="1" x14ac:dyDescent="0.15"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</row>
    <row r="531" spans="9:138" s="95" customFormat="1" x14ac:dyDescent="0.15"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</row>
    <row r="532" spans="9:138" s="95" customFormat="1" x14ac:dyDescent="0.15"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</row>
    <row r="533" spans="9:138" s="95" customFormat="1" x14ac:dyDescent="0.15"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</row>
    <row r="534" spans="9:138" s="95" customFormat="1" x14ac:dyDescent="0.15"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</row>
    <row r="535" spans="9:138" s="95" customFormat="1" x14ac:dyDescent="0.15"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</row>
    <row r="536" spans="9:138" s="95" customFormat="1" x14ac:dyDescent="0.15"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</row>
    <row r="537" spans="9:138" s="95" customFormat="1" x14ac:dyDescent="0.15"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</row>
    <row r="538" spans="9:138" s="95" customFormat="1" x14ac:dyDescent="0.15"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</row>
    <row r="539" spans="9:138" s="95" customFormat="1" x14ac:dyDescent="0.15"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</row>
    <row r="540" spans="9:138" s="95" customFormat="1" x14ac:dyDescent="0.15"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</row>
    <row r="541" spans="9:138" s="95" customFormat="1" x14ac:dyDescent="0.15"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</row>
    <row r="542" spans="9:138" s="95" customFormat="1" x14ac:dyDescent="0.15"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</row>
    <row r="543" spans="9:138" s="95" customFormat="1" x14ac:dyDescent="0.15"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</row>
    <row r="544" spans="9:138" s="95" customFormat="1" x14ac:dyDescent="0.15"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</row>
    <row r="545" spans="9:138" s="95" customFormat="1" x14ac:dyDescent="0.15"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</row>
    <row r="546" spans="9:138" s="95" customFormat="1" x14ac:dyDescent="0.15"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</row>
    <row r="547" spans="9:138" s="95" customFormat="1" x14ac:dyDescent="0.15"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</row>
    <row r="548" spans="9:138" s="95" customFormat="1" x14ac:dyDescent="0.15"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</row>
    <row r="549" spans="9:138" s="95" customFormat="1" x14ac:dyDescent="0.15"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</row>
    <row r="550" spans="9:138" s="95" customFormat="1" x14ac:dyDescent="0.15"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</row>
    <row r="551" spans="9:138" s="95" customFormat="1" x14ac:dyDescent="0.15"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</row>
    <row r="552" spans="9:138" s="95" customFormat="1" x14ac:dyDescent="0.15"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</row>
    <row r="553" spans="9:138" s="95" customFormat="1" x14ac:dyDescent="0.15"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</row>
    <row r="554" spans="9:138" s="95" customFormat="1" x14ac:dyDescent="0.15"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</row>
    <row r="555" spans="9:138" s="95" customFormat="1" x14ac:dyDescent="0.15"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</row>
    <row r="556" spans="9:138" s="95" customFormat="1" x14ac:dyDescent="0.15"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</row>
    <row r="557" spans="9:138" s="95" customFormat="1" x14ac:dyDescent="0.15"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</row>
    <row r="558" spans="9:138" s="95" customFormat="1" x14ac:dyDescent="0.15"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</row>
    <row r="559" spans="9:138" s="95" customFormat="1" x14ac:dyDescent="0.15"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</row>
    <row r="560" spans="9:138" s="95" customFormat="1" x14ac:dyDescent="0.15"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</row>
    <row r="561" spans="9:138" s="95" customFormat="1" x14ac:dyDescent="0.15"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</row>
    <row r="562" spans="9:138" s="95" customFormat="1" x14ac:dyDescent="0.15"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</row>
    <row r="563" spans="9:138" s="95" customFormat="1" x14ac:dyDescent="0.15"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</row>
    <row r="564" spans="9:138" s="95" customFormat="1" x14ac:dyDescent="0.15"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  <c r="BY564" s="106"/>
      <c r="BZ564" s="106"/>
      <c r="CA564" s="106"/>
      <c r="CB564" s="106"/>
      <c r="CC564" s="106"/>
      <c r="CD564" s="106"/>
      <c r="CE564" s="106"/>
      <c r="CF564" s="106"/>
      <c r="CG564" s="106"/>
      <c r="CH564" s="106"/>
      <c r="CI564" s="106"/>
      <c r="CJ564" s="106"/>
      <c r="CK564" s="106"/>
      <c r="CL564" s="106"/>
      <c r="CM564" s="106"/>
      <c r="CN564" s="106"/>
      <c r="CO564" s="106"/>
      <c r="CP564" s="106"/>
      <c r="CQ564" s="106"/>
      <c r="CR564" s="106"/>
      <c r="CS564" s="106"/>
      <c r="CT564" s="106"/>
      <c r="CU564" s="106"/>
      <c r="CV564" s="106"/>
      <c r="CW564" s="106"/>
      <c r="CX564" s="106"/>
      <c r="CY564" s="106"/>
      <c r="CZ564" s="106"/>
      <c r="DA564" s="106"/>
      <c r="DB564" s="106"/>
      <c r="DC564" s="106"/>
      <c r="DD564" s="106"/>
      <c r="DE564" s="106"/>
      <c r="DF564" s="106"/>
      <c r="DG564" s="106"/>
      <c r="DH564" s="106"/>
      <c r="DI564" s="106"/>
      <c r="DJ564" s="106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6"/>
      <c r="DV564" s="106"/>
      <c r="DW564" s="106"/>
      <c r="DX564" s="106"/>
      <c r="DY564" s="106"/>
      <c r="DZ564" s="106"/>
      <c r="EA564" s="106"/>
      <c r="EB564" s="106"/>
      <c r="EC564" s="106"/>
      <c r="ED564" s="106"/>
      <c r="EE564" s="106"/>
      <c r="EF564" s="106"/>
      <c r="EG564" s="106"/>
      <c r="EH564" s="106"/>
    </row>
    <row r="565" spans="9:138" s="95" customFormat="1" x14ac:dyDescent="0.15"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  <c r="BY565" s="106"/>
      <c r="BZ565" s="106"/>
      <c r="CA565" s="106"/>
      <c r="CB565" s="106"/>
      <c r="CC565" s="106"/>
      <c r="CD565" s="106"/>
      <c r="CE565" s="106"/>
      <c r="CF565" s="106"/>
      <c r="CG565" s="106"/>
      <c r="CH565" s="106"/>
      <c r="CI565" s="106"/>
      <c r="CJ565" s="106"/>
      <c r="CK565" s="106"/>
      <c r="CL565" s="106"/>
      <c r="CM565" s="106"/>
      <c r="CN565" s="106"/>
      <c r="CO565" s="106"/>
      <c r="CP565" s="106"/>
      <c r="CQ565" s="106"/>
      <c r="CR565" s="106"/>
      <c r="CS565" s="106"/>
      <c r="CT565" s="106"/>
      <c r="CU565" s="106"/>
      <c r="CV565" s="106"/>
      <c r="CW565" s="106"/>
      <c r="CX565" s="106"/>
      <c r="CY565" s="106"/>
      <c r="CZ565" s="106"/>
      <c r="DA565" s="106"/>
      <c r="DB565" s="106"/>
      <c r="DC565" s="106"/>
      <c r="DD565" s="106"/>
      <c r="DE565" s="106"/>
      <c r="DF565" s="106"/>
      <c r="DG565" s="106"/>
      <c r="DH565" s="106"/>
      <c r="DI565" s="106"/>
      <c r="DJ565" s="106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6"/>
      <c r="DV565" s="106"/>
      <c r="DW565" s="106"/>
      <c r="DX565" s="106"/>
      <c r="DY565" s="106"/>
      <c r="DZ565" s="106"/>
      <c r="EA565" s="106"/>
      <c r="EB565" s="106"/>
      <c r="EC565" s="106"/>
      <c r="ED565" s="106"/>
      <c r="EE565" s="106"/>
      <c r="EF565" s="106"/>
      <c r="EG565" s="106"/>
      <c r="EH565" s="106"/>
    </row>
    <row r="566" spans="9:138" s="95" customFormat="1" x14ac:dyDescent="0.15"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  <c r="BY566" s="106"/>
      <c r="BZ566" s="106"/>
      <c r="CA566" s="106"/>
      <c r="CB566" s="106"/>
      <c r="CC566" s="106"/>
      <c r="CD566" s="106"/>
      <c r="CE566" s="106"/>
      <c r="CF566" s="106"/>
      <c r="CG566" s="106"/>
      <c r="CH566" s="106"/>
      <c r="CI566" s="106"/>
      <c r="CJ566" s="106"/>
      <c r="CK566" s="106"/>
      <c r="CL566" s="106"/>
      <c r="CM566" s="106"/>
      <c r="CN566" s="106"/>
      <c r="CO566" s="106"/>
      <c r="CP566" s="106"/>
      <c r="CQ566" s="106"/>
      <c r="CR566" s="106"/>
      <c r="CS566" s="106"/>
      <c r="CT566" s="106"/>
      <c r="CU566" s="106"/>
      <c r="CV566" s="106"/>
      <c r="CW566" s="106"/>
      <c r="CX566" s="106"/>
      <c r="CY566" s="106"/>
      <c r="CZ566" s="106"/>
      <c r="DA566" s="106"/>
      <c r="DB566" s="106"/>
      <c r="DC566" s="106"/>
      <c r="DD566" s="106"/>
      <c r="DE566" s="106"/>
      <c r="DF566" s="106"/>
      <c r="DG566" s="106"/>
      <c r="DH566" s="106"/>
      <c r="DI566" s="106"/>
      <c r="DJ566" s="106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6"/>
      <c r="DV566" s="106"/>
      <c r="DW566" s="106"/>
      <c r="DX566" s="106"/>
      <c r="DY566" s="106"/>
      <c r="DZ566" s="106"/>
      <c r="EA566" s="106"/>
      <c r="EB566" s="106"/>
      <c r="EC566" s="106"/>
      <c r="ED566" s="106"/>
      <c r="EE566" s="106"/>
      <c r="EF566" s="106"/>
      <c r="EG566" s="106"/>
      <c r="EH566" s="106"/>
    </row>
    <row r="567" spans="9:138" s="95" customFormat="1" x14ac:dyDescent="0.15"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  <c r="BY567" s="106"/>
      <c r="BZ567" s="106"/>
      <c r="CA567" s="106"/>
      <c r="CB567" s="106"/>
      <c r="CC567" s="106"/>
      <c r="CD567" s="106"/>
      <c r="CE567" s="106"/>
      <c r="CF567" s="106"/>
      <c r="CG567" s="106"/>
      <c r="CH567" s="106"/>
      <c r="CI567" s="106"/>
      <c r="CJ567" s="106"/>
      <c r="CK567" s="106"/>
      <c r="CL567" s="106"/>
      <c r="CM567" s="106"/>
      <c r="CN567" s="106"/>
      <c r="CO567" s="106"/>
      <c r="CP567" s="106"/>
      <c r="CQ567" s="106"/>
      <c r="CR567" s="106"/>
      <c r="CS567" s="106"/>
      <c r="CT567" s="106"/>
      <c r="CU567" s="106"/>
      <c r="CV567" s="106"/>
      <c r="CW567" s="106"/>
      <c r="CX567" s="106"/>
      <c r="CY567" s="106"/>
      <c r="CZ567" s="106"/>
      <c r="DA567" s="106"/>
      <c r="DB567" s="106"/>
      <c r="DC567" s="106"/>
      <c r="DD567" s="106"/>
      <c r="DE567" s="106"/>
      <c r="DF567" s="106"/>
      <c r="DG567" s="106"/>
      <c r="DH567" s="106"/>
      <c r="DI567" s="106"/>
      <c r="DJ567" s="106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6"/>
      <c r="DV567" s="106"/>
      <c r="DW567" s="106"/>
      <c r="DX567" s="106"/>
      <c r="DY567" s="106"/>
      <c r="DZ567" s="106"/>
      <c r="EA567" s="106"/>
      <c r="EB567" s="106"/>
      <c r="EC567" s="106"/>
      <c r="ED567" s="106"/>
      <c r="EE567" s="106"/>
      <c r="EF567" s="106"/>
      <c r="EG567" s="106"/>
      <c r="EH567" s="106"/>
    </row>
    <row r="568" spans="9:138" s="95" customFormat="1" x14ac:dyDescent="0.15"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  <c r="BY568" s="106"/>
      <c r="BZ568" s="106"/>
      <c r="CA568" s="106"/>
      <c r="CB568" s="106"/>
      <c r="CC568" s="106"/>
      <c r="CD568" s="106"/>
      <c r="CE568" s="106"/>
      <c r="CF568" s="106"/>
      <c r="CG568" s="106"/>
      <c r="CH568" s="106"/>
      <c r="CI568" s="106"/>
      <c r="CJ568" s="106"/>
      <c r="CK568" s="106"/>
      <c r="CL568" s="106"/>
      <c r="CM568" s="106"/>
      <c r="CN568" s="106"/>
      <c r="CO568" s="106"/>
      <c r="CP568" s="106"/>
      <c r="CQ568" s="106"/>
      <c r="CR568" s="106"/>
      <c r="CS568" s="106"/>
      <c r="CT568" s="106"/>
      <c r="CU568" s="106"/>
      <c r="CV568" s="106"/>
      <c r="CW568" s="106"/>
      <c r="CX568" s="106"/>
      <c r="CY568" s="106"/>
      <c r="CZ568" s="106"/>
      <c r="DA568" s="106"/>
      <c r="DB568" s="106"/>
      <c r="DC568" s="106"/>
      <c r="DD568" s="106"/>
      <c r="DE568" s="106"/>
      <c r="DF568" s="106"/>
      <c r="DG568" s="106"/>
      <c r="DH568" s="106"/>
      <c r="DI568" s="106"/>
      <c r="DJ568" s="106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6"/>
      <c r="DV568" s="106"/>
      <c r="DW568" s="106"/>
      <c r="DX568" s="106"/>
      <c r="DY568" s="106"/>
      <c r="DZ568" s="106"/>
      <c r="EA568" s="106"/>
      <c r="EB568" s="106"/>
      <c r="EC568" s="106"/>
      <c r="ED568" s="106"/>
      <c r="EE568" s="106"/>
      <c r="EF568" s="106"/>
      <c r="EG568" s="106"/>
      <c r="EH568" s="106"/>
    </row>
    <row r="569" spans="9:138" s="95" customFormat="1" x14ac:dyDescent="0.15"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  <c r="BY569" s="106"/>
      <c r="BZ569" s="106"/>
      <c r="CA569" s="106"/>
      <c r="CB569" s="106"/>
      <c r="CC569" s="106"/>
      <c r="CD569" s="106"/>
      <c r="CE569" s="106"/>
      <c r="CF569" s="106"/>
      <c r="CG569" s="106"/>
      <c r="CH569" s="106"/>
      <c r="CI569" s="106"/>
      <c r="CJ569" s="106"/>
      <c r="CK569" s="106"/>
      <c r="CL569" s="106"/>
      <c r="CM569" s="106"/>
      <c r="CN569" s="106"/>
      <c r="CO569" s="106"/>
      <c r="CP569" s="106"/>
      <c r="CQ569" s="106"/>
      <c r="CR569" s="106"/>
      <c r="CS569" s="106"/>
      <c r="CT569" s="106"/>
      <c r="CU569" s="106"/>
      <c r="CV569" s="106"/>
      <c r="CW569" s="106"/>
      <c r="CX569" s="106"/>
      <c r="CY569" s="106"/>
      <c r="CZ569" s="106"/>
      <c r="DA569" s="106"/>
      <c r="DB569" s="106"/>
      <c r="DC569" s="106"/>
      <c r="DD569" s="106"/>
      <c r="DE569" s="106"/>
      <c r="DF569" s="106"/>
      <c r="DG569" s="106"/>
      <c r="DH569" s="106"/>
      <c r="DI569" s="106"/>
      <c r="DJ569" s="106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6"/>
      <c r="DV569" s="106"/>
      <c r="DW569" s="106"/>
      <c r="DX569" s="106"/>
      <c r="DY569" s="106"/>
      <c r="DZ569" s="106"/>
      <c r="EA569" s="106"/>
      <c r="EB569" s="106"/>
      <c r="EC569" s="106"/>
      <c r="ED569" s="106"/>
      <c r="EE569" s="106"/>
      <c r="EF569" s="106"/>
      <c r="EG569" s="106"/>
      <c r="EH569" s="106"/>
    </row>
    <row r="570" spans="9:138" s="95" customFormat="1" x14ac:dyDescent="0.15"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E570" s="106"/>
      <c r="CF570" s="106"/>
      <c r="CG570" s="106"/>
      <c r="CH570" s="106"/>
      <c r="CI570" s="106"/>
      <c r="CJ570" s="106"/>
      <c r="CK570" s="106"/>
      <c r="CL570" s="106"/>
      <c r="CM570" s="106"/>
      <c r="CN570" s="106"/>
      <c r="CO570" s="106"/>
      <c r="CP570" s="106"/>
      <c r="CQ570" s="106"/>
      <c r="CR570" s="106"/>
      <c r="CS570" s="106"/>
      <c r="CT570" s="106"/>
      <c r="CU570" s="106"/>
      <c r="CV570" s="106"/>
      <c r="CW570" s="106"/>
      <c r="CX570" s="106"/>
      <c r="CY570" s="106"/>
      <c r="CZ570" s="106"/>
      <c r="DA570" s="106"/>
      <c r="DB570" s="106"/>
      <c r="DC570" s="106"/>
      <c r="DD570" s="106"/>
      <c r="DE570" s="106"/>
      <c r="DF570" s="106"/>
      <c r="DG570" s="106"/>
      <c r="DH570" s="106"/>
      <c r="DI570" s="106"/>
      <c r="DJ570" s="106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6"/>
      <c r="DV570" s="106"/>
      <c r="DW570" s="106"/>
      <c r="DX570" s="106"/>
      <c r="DY570" s="106"/>
      <c r="DZ570" s="106"/>
      <c r="EA570" s="106"/>
      <c r="EB570" s="106"/>
      <c r="EC570" s="106"/>
      <c r="ED570" s="106"/>
      <c r="EE570" s="106"/>
      <c r="EF570" s="106"/>
      <c r="EG570" s="106"/>
      <c r="EH570" s="106"/>
    </row>
    <row r="571" spans="9:138" s="95" customFormat="1" x14ac:dyDescent="0.15"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  <c r="BY571" s="106"/>
      <c r="BZ571" s="106"/>
      <c r="CA571" s="106"/>
      <c r="CB571" s="106"/>
      <c r="CC571" s="106"/>
      <c r="CD571" s="106"/>
      <c r="CE571" s="106"/>
      <c r="CF571" s="106"/>
      <c r="CG571" s="106"/>
      <c r="CH571" s="106"/>
      <c r="CI571" s="106"/>
      <c r="CJ571" s="106"/>
      <c r="CK571" s="106"/>
      <c r="CL571" s="106"/>
      <c r="CM571" s="106"/>
      <c r="CN571" s="106"/>
      <c r="CO571" s="106"/>
      <c r="CP571" s="106"/>
      <c r="CQ571" s="106"/>
      <c r="CR571" s="106"/>
      <c r="CS571" s="106"/>
      <c r="CT571" s="106"/>
      <c r="CU571" s="106"/>
      <c r="CV571" s="106"/>
      <c r="CW571" s="106"/>
      <c r="CX571" s="106"/>
      <c r="CY571" s="106"/>
      <c r="CZ571" s="106"/>
      <c r="DA571" s="106"/>
      <c r="DB571" s="106"/>
      <c r="DC571" s="106"/>
      <c r="DD571" s="106"/>
      <c r="DE571" s="106"/>
      <c r="DF571" s="106"/>
      <c r="DG571" s="106"/>
      <c r="DH571" s="106"/>
      <c r="DI571" s="106"/>
      <c r="DJ571" s="106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6"/>
      <c r="DV571" s="106"/>
      <c r="DW571" s="106"/>
      <c r="DX571" s="106"/>
      <c r="DY571" s="106"/>
      <c r="DZ571" s="106"/>
      <c r="EA571" s="106"/>
      <c r="EB571" s="106"/>
      <c r="EC571" s="106"/>
      <c r="ED571" s="106"/>
      <c r="EE571" s="106"/>
      <c r="EF571" s="106"/>
      <c r="EG571" s="106"/>
      <c r="EH571" s="106"/>
    </row>
    <row r="572" spans="9:138" s="95" customFormat="1" x14ac:dyDescent="0.15"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  <c r="BY572" s="106"/>
      <c r="BZ572" s="106"/>
      <c r="CA572" s="106"/>
      <c r="CB572" s="106"/>
      <c r="CC572" s="106"/>
      <c r="CD572" s="106"/>
      <c r="CE572" s="106"/>
      <c r="CF572" s="106"/>
      <c r="CG572" s="106"/>
      <c r="CH572" s="106"/>
      <c r="CI572" s="106"/>
      <c r="CJ572" s="106"/>
      <c r="CK572" s="106"/>
      <c r="CL572" s="106"/>
      <c r="CM572" s="106"/>
      <c r="CN572" s="106"/>
      <c r="CO572" s="106"/>
      <c r="CP572" s="106"/>
      <c r="CQ572" s="106"/>
      <c r="CR572" s="106"/>
      <c r="CS572" s="106"/>
      <c r="CT572" s="106"/>
      <c r="CU572" s="106"/>
      <c r="CV572" s="106"/>
      <c r="CW572" s="106"/>
      <c r="CX572" s="106"/>
      <c r="CY572" s="106"/>
      <c r="CZ572" s="106"/>
      <c r="DA572" s="106"/>
      <c r="DB572" s="106"/>
      <c r="DC572" s="106"/>
      <c r="DD572" s="106"/>
      <c r="DE572" s="106"/>
      <c r="DF572" s="106"/>
      <c r="DG572" s="106"/>
      <c r="DH572" s="106"/>
      <c r="DI572" s="106"/>
      <c r="DJ572" s="106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6"/>
      <c r="DV572" s="106"/>
      <c r="DW572" s="106"/>
      <c r="DX572" s="106"/>
      <c r="DY572" s="106"/>
      <c r="DZ572" s="106"/>
      <c r="EA572" s="106"/>
      <c r="EB572" s="106"/>
      <c r="EC572" s="106"/>
      <c r="ED572" s="106"/>
      <c r="EE572" s="106"/>
      <c r="EF572" s="106"/>
      <c r="EG572" s="106"/>
      <c r="EH572" s="106"/>
    </row>
    <row r="573" spans="9:138" s="95" customFormat="1" x14ac:dyDescent="0.15"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  <c r="BY573" s="106"/>
      <c r="BZ573" s="106"/>
      <c r="CA573" s="106"/>
      <c r="CB573" s="106"/>
      <c r="CC573" s="106"/>
      <c r="CD573" s="106"/>
      <c r="CE573" s="106"/>
      <c r="CF573" s="106"/>
      <c r="CG573" s="106"/>
      <c r="CH573" s="106"/>
      <c r="CI573" s="106"/>
      <c r="CJ573" s="106"/>
      <c r="CK573" s="106"/>
      <c r="CL573" s="106"/>
      <c r="CM573" s="106"/>
      <c r="CN573" s="106"/>
      <c r="CO573" s="106"/>
      <c r="CP573" s="106"/>
      <c r="CQ573" s="106"/>
      <c r="CR573" s="106"/>
      <c r="CS573" s="106"/>
      <c r="CT573" s="106"/>
      <c r="CU573" s="106"/>
      <c r="CV573" s="106"/>
      <c r="CW573" s="106"/>
      <c r="CX573" s="106"/>
      <c r="CY573" s="106"/>
      <c r="CZ573" s="106"/>
      <c r="DA573" s="106"/>
      <c r="DB573" s="106"/>
      <c r="DC573" s="106"/>
      <c r="DD573" s="106"/>
      <c r="DE573" s="106"/>
      <c r="DF573" s="106"/>
      <c r="DG573" s="106"/>
      <c r="DH573" s="106"/>
      <c r="DI573" s="106"/>
      <c r="DJ573" s="106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6"/>
      <c r="DV573" s="106"/>
      <c r="DW573" s="106"/>
      <c r="DX573" s="106"/>
      <c r="DY573" s="106"/>
      <c r="DZ573" s="106"/>
      <c r="EA573" s="106"/>
      <c r="EB573" s="106"/>
      <c r="EC573" s="106"/>
      <c r="ED573" s="106"/>
      <c r="EE573" s="106"/>
      <c r="EF573" s="106"/>
      <c r="EG573" s="106"/>
      <c r="EH573" s="106"/>
    </row>
    <row r="574" spans="9:138" s="95" customFormat="1" x14ac:dyDescent="0.15"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  <c r="BY574" s="106"/>
      <c r="BZ574" s="106"/>
      <c r="CA574" s="106"/>
      <c r="CB574" s="106"/>
      <c r="CC574" s="106"/>
      <c r="CD574" s="106"/>
      <c r="CE574" s="106"/>
      <c r="CF574" s="106"/>
      <c r="CG574" s="106"/>
      <c r="CH574" s="106"/>
      <c r="CI574" s="106"/>
      <c r="CJ574" s="106"/>
      <c r="CK574" s="106"/>
      <c r="CL574" s="106"/>
      <c r="CM574" s="106"/>
      <c r="CN574" s="106"/>
      <c r="CO574" s="106"/>
      <c r="CP574" s="106"/>
      <c r="CQ574" s="106"/>
      <c r="CR574" s="106"/>
      <c r="CS574" s="106"/>
      <c r="CT574" s="106"/>
      <c r="CU574" s="106"/>
      <c r="CV574" s="106"/>
      <c r="CW574" s="106"/>
      <c r="CX574" s="106"/>
      <c r="CY574" s="106"/>
      <c r="CZ574" s="106"/>
      <c r="DA574" s="106"/>
      <c r="DB574" s="106"/>
      <c r="DC574" s="106"/>
      <c r="DD574" s="106"/>
      <c r="DE574" s="106"/>
      <c r="DF574" s="106"/>
      <c r="DG574" s="106"/>
      <c r="DH574" s="106"/>
      <c r="DI574" s="106"/>
      <c r="DJ574" s="106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6"/>
      <c r="DV574" s="106"/>
      <c r="DW574" s="106"/>
      <c r="DX574" s="106"/>
      <c r="DY574" s="106"/>
      <c r="DZ574" s="106"/>
      <c r="EA574" s="106"/>
      <c r="EB574" s="106"/>
      <c r="EC574" s="106"/>
      <c r="ED574" s="106"/>
      <c r="EE574" s="106"/>
      <c r="EF574" s="106"/>
      <c r="EG574" s="106"/>
      <c r="EH574" s="106"/>
    </row>
    <row r="575" spans="9:138" s="95" customFormat="1" x14ac:dyDescent="0.15"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  <c r="BY575" s="106"/>
      <c r="BZ575" s="106"/>
      <c r="CA575" s="106"/>
      <c r="CB575" s="106"/>
      <c r="CC575" s="106"/>
      <c r="CD575" s="106"/>
      <c r="CE575" s="106"/>
      <c r="CF575" s="106"/>
      <c r="CG575" s="106"/>
      <c r="CH575" s="106"/>
      <c r="CI575" s="106"/>
      <c r="CJ575" s="106"/>
      <c r="CK575" s="106"/>
      <c r="CL575" s="106"/>
      <c r="CM575" s="106"/>
      <c r="CN575" s="106"/>
      <c r="CO575" s="106"/>
      <c r="CP575" s="106"/>
      <c r="CQ575" s="106"/>
      <c r="CR575" s="106"/>
      <c r="CS575" s="106"/>
      <c r="CT575" s="106"/>
      <c r="CU575" s="106"/>
      <c r="CV575" s="106"/>
      <c r="CW575" s="106"/>
      <c r="CX575" s="106"/>
      <c r="CY575" s="106"/>
      <c r="CZ575" s="106"/>
      <c r="DA575" s="106"/>
      <c r="DB575" s="106"/>
      <c r="DC575" s="106"/>
      <c r="DD575" s="106"/>
      <c r="DE575" s="106"/>
      <c r="DF575" s="106"/>
      <c r="DG575" s="106"/>
      <c r="DH575" s="106"/>
      <c r="DI575" s="106"/>
      <c r="DJ575" s="106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6"/>
      <c r="DV575" s="106"/>
      <c r="DW575" s="106"/>
      <c r="DX575" s="106"/>
      <c r="DY575" s="106"/>
      <c r="DZ575" s="106"/>
      <c r="EA575" s="106"/>
      <c r="EB575" s="106"/>
      <c r="EC575" s="106"/>
      <c r="ED575" s="106"/>
      <c r="EE575" s="106"/>
      <c r="EF575" s="106"/>
      <c r="EG575" s="106"/>
      <c r="EH575" s="106"/>
    </row>
    <row r="576" spans="9:138" s="95" customFormat="1" x14ac:dyDescent="0.15"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  <c r="BY576" s="106"/>
      <c r="BZ576" s="106"/>
      <c r="CA576" s="106"/>
      <c r="CB576" s="106"/>
      <c r="CC576" s="106"/>
      <c r="CD576" s="106"/>
      <c r="CE576" s="106"/>
      <c r="CF576" s="106"/>
      <c r="CG576" s="106"/>
      <c r="CH576" s="106"/>
      <c r="CI576" s="106"/>
      <c r="CJ576" s="106"/>
      <c r="CK576" s="106"/>
      <c r="CL576" s="106"/>
      <c r="CM576" s="106"/>
      <c r="CN576" s="106"/>
      <c r="CO576" s="106"/>
      <c r="CP576" s="106"/>
      <c r="CQ576" s="106"/>
      <c r="CR576" s="106"/>
      <c r="CS576" s="106"/>
      <c r="CT576" s="106"/>
      <c r="CU576" s="106"/>
      <c r="CV576" s="106"/>
      <c r="CW576" s="106"/>
      <c r="CX576" s="106"/>
      <c r="CY576" s="106"/>
      <c r="CZ576" s="106"/>
      <c r="DA576" s="106"/>
      <c r="DB576" s="106"/>
      <c r="DC576" s="106"/>
      <c r="DD576" s="106"/>
      <c r="DE576" s="106"/>
      <c r="DF576" s="106"/>
      <c r="DG576" s="106"/>
      <c r="DH576" s="106"/>
      <c r="DI576" s="106"/>
      <c r="DJ576" s="106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6"/>
      <c r="DV576" s="106"/>
      <c r="DW576" s="106"/>
      <c r="DX576" s="106"/>
      <c r="DY576" s="106"/>
      <c r="DZ576" s="106"/>
      <c r="EA576" s="106"/>
      <c r="EB576" s="106"/>
      <c r="EC576" s="106"/>
      <c r="ED576" s="106"/>
      <c r="EE576" s="106"/>
      <c r="EF576" s="106"/>
      <c r="EG576" s="106"/>
      <c r="EH576" s="106"/>
    </row>
    <row r="577" spans="9:138" s="95" customFormat="1" x14ac:dyDescent="0.15"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  <c r="BY577" s="106"/>
      <c r="BZ577" s="106"/>
      <c r="CA577" s="106"/>
      <c r="CB577" s="106"/>
      <c r="CC577" s="106"/>
      <c r="CD577" s="106"/>
      <c r="CE577" s="106"/>
      <c r="CF577" s="106"/>
      <c r="CG577" s="106"/>
      <c r="CH577" s="106"/>
      <c r="CI577" s="106"/>
      <c r="CJ577" s="106"/>
      <c r="CK577" s="106"/>
      <c r="CL577" s="106"/>
      <c r="CM577" s="106"/>
      <c r="CN577" s="106"/>
      <c r="CO577" s="106"/>
      <c r="CP577" s="106"/>
      <c r="CQ577" s="106"/>
      <c r="CR577" s="106"/>
      <c r="CS577" s="106"/>
      <c r="CT577" s="106"/>
      <c r="CU577" s="106"/>
      <c r="CV577" s="106"/>
      <c r="CW577" s="106"/>
      <c r="CX577" s="106"/>
      <c r="CY577" s="106"/>
      <c r="CZ577" s="106"/>
      <c r="DA577" s="106"/>
      <c r="DB577" s="106"/>
      <c r="DC577" s="106"/>
      <c r="DD577" s="106"/>
      <c r="DE577" s="106"/>
      <c r="DF577" s="106"/>
      <c r="DG577" s="106"/>
      <c r="DH577" s="106"/>
      <c r="DI577" s="106"/>
      <c r="DJ577" s="106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6"/>
      <c r="DV577" s="106"/>
      <c r="DW577" s="106"/>
      <c r="DX577" s="106"/>
      <c r="DY577" s="106"/>
      <c r="DZ577" s="106"/>
      <c r="EA577" s="106"/>
      <c r="EB577" s="106"/>
      <c r="EC577" s="106"/>
      <c r="ED577" s="106"/>
      <c r="EE577" s="106"/>
      <c r="EF577" s="106"/>
      <c r="EG577" s="106"/>
      <c r="EH577" s="106"/>
    </row>
    <row r="578" spans="9:138" s="95" customFormat="1" x14ac:dyDescent="0.15"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  <c r="BY578" s="106"/>
      <c r="BZ578" s="106"/>
      <c r="CA578" s="106"/>
      <c r="CB578" s="106"/>
      <c r="CC578" s="106"/>
      <c r="CD578" s="106"/>
      <c r="CE578" s="106"/>
      <c r="CF578" s="106"/>
      <c r="CG578" s="106"/>
      <c r="CH578" s="106"/>
      <c r="CI578" s="106"/>
      <c r="CJ578" s="106"/>
      <c r="CK578" s="106"/>
      <c r="CL578" s="106"/>
      <c r="CM578" s="106"/>
      <c r="CN578" s="106"/>
      <c r="CO578" s="106"/>
      <c r="CP578" s="106"/>
      <c r="CQ578" s="106"/>
      <c r="CR578" s="106"/>
      <c r="CS578" s="106"/>
      <c r="CT578" s="106"/>
      <c r="CU578" s="106"/>
      <c r="CV578" s="106"/>
      <c r="CW578" s="106"/>
      <c r="CX578" s="106"/>
      <c r="CY578" s="106"/>
      <c r="CZ578" s="106"/>
      <c r="DA578" s="106"/>
      <c r="DB578" s="106"/>
      <c r="DC578" s="106"/>
      <c r="DD578" s="106"/>
      <c r="DE578" s="106"/>
      <c r="DF578" s="106"/>
      <c r="DG578" s="106"/>
      <c r="DH578" s="106"/>
      <c r="DI578" s="106"/>
      <c r="DJ578" s="106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6"/>
      <c r="DV578" s="106"/>
      <c r="DW578" s="106"/>
      <c r="DX578" s="106"/>
      <c r="DY578" s="106"/>
      <c r="DZ578" s="106"/>
      <c r="EA578" s="106"/>
      <c r="EB578" s="106"/>
      <c r="EC578" s="106"/>
      <c r="ED578" s="106"/>
      <c r="EE578" s="106"/>
      <c r="EF578" s="106"/>
      <c r="EG578" s="106"/>
      <c r="EH578" s="106"/>
    </row>
    <row r="579" spans="9:138" s="95" customFormat="1" x14ac:dyDescent="0.15"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  <c r="BY579" s="106"/>
      <c r="BZ579" s="106"/>
      <c r="CA579" s="106"/>
      <c r="CB579" s="106"/>
      <c r="CC579" s="106"/>
      <c r="CD579" s="106"/>
      <c r="CE579" s="106"/>
      <c r="CF579" s="106"/>
      <c r="CG579" s="106"/>
      <c r="CH579" s="106"/>
      <c r="CI579" s="106"/>
      <c r="CJ579" s="106"/>
      <c r="CK579" s="106"/>
      <c r="CL579" s="106"/>
      <c r="CM579" s="106"/>
      <c r="CN579" s="106"/>
      <c r="CO579" s="106"/>
      <c r="CP579" s="106"/>
      <c r="CQ579" s="106"/>
      <c r="CR579" s="106"/>
      <c r="CS579" s="106"/>
      <c r="CT579" s="106"/>
      <c r="CU579" s="106"/>
      <c r="CV579" s="106"/>
      <c r="CW579" s="106"/>
      <c r="CX579" s="106"/>
      <c r="CY579" s="106"/>
      <c r="CZ579" s="106"/>
      <c r="DA579" s="106"/>
      <c r="DB579" s="106"/>
      <c r="DC579" s="106"/>
      <c r="DD579" s="106"/>
      <c r="DE579" s="106"/>
      <c r="DF579" s="106"/>
      <c r="DG579" s="106"/>
      <c r="DH579" s="106"/>
      <c r="DI579" s="106"/>
      <c r="DJ579" s="106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6"/>
      <c r="DV579" s="106"/>
      <c r="DW579" s="106"/>
      <c r="DX579" s="106"/>
      <c r="DY579" s="106"/>
      <c r="DZ579" s="106"/>
      <c r="EA579" s="106"/>
      <c r="EB579" s="106"/>
      <c r="EC579" s="106"/>
      <c r="ED579" s="106"/>
      <c r="EE579" s="106"/>
      <c r="EF579" s="106"/>
      <c r="EG579" s="106"/>
      <c r="EH579" s="106"/>
    </row>
    <row r="580" spans="9:138" s="95" customFormat="1" x14ac:dyDescent="0.15"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  <c r="BY580" s="106"/>
      <c r="BZ580" s="106"/>
      <c r="CA580" s="106"/>
      <c r="CB580" s="106"/>
      <c r="CC580" s="106"/>
      <c r="CD580" s="106"/>
      <c r="CE580" s="106"/>
      <c r="CF580" s="106"/>
      <c r="CG580" s="106"/>
      <c r="CH580" s="106"/>
      <c r="CI580" s="106"/>
      <c r="CJ580" s="106"/>
      <c r="CK580" s="106"/>
      <c r="CL580" s="106"/>
      <c r="CM580" s="106"/>
      <c r="CN580" s="106"/>
      <c r="CO580" s="106"/>
      <c r="CP580" s="106"/>
      <c r="CQ580" s="106"/>
      <c r="CR580" s="106"/>
      <c r="CS580" s="106"/>
      <c r="CT580" s="106"/>
      <c r="CU580" s="106"/>
      <c r="CV580" s="106"/>
      <c r="CW580" s="106"/>
      <c r="CX580" s="106"/>
      <c r="CY580" s="106"/>
      <c r="CZ580" s="106"/>
      <c r="DA580" s="106"/>
      <c r="DB580" s="106"/>
      <c r="DC580" s="106"/>
      <c r="DD580" s="106"/>
      <c r="DE580" s="106"/>
      <c r="DF580" s="106"/>
      <c r="DG580" s="106"/>
      <c r="DH580" s="106"/>
      <c r="DI580" s="106"/>
      <c r="DJ580" s="106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6"/>
      <c r="DV580" s="106"/>
      <c r="DW580" s="106"/>
      <c r="DX580" s="106"/>
      <c r="DY580" s="106"/>
      <c r="DZ580" s="106"/>
      <c r="EA580" s="106"/>
      <c r="EB580" s="106"/>
      <c r="EC580" s="106"/>
      <c r="ED580" s="106"/>
      <c r="EE580" s="106"/>
      <c r="EF580" s="106"/>
      <c r="EG580" s="106"/>
      <c r="EH580" s="106"/>
    </row>
    <row r="581" spans="9:138" s="95" customFormat="1" x14ac:dyDescent="0.15"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  <c r="BY581" s="106"/>
      <c r="BZ581" s="106"/>
      <c r="CA581" s="106"/>
      <c r="CB581" s="106"/>
      <c r="CC581" s="106"/>
      <c r="CD581" s="106"/>
      <c r="CE581" s="106"/>
      <c r="CF581" s="106"/>
      <c r="CG581" s="106"/>
      <c r="CH581" s="106"/>
      <c r="CI581" s="106"/>
      <c r="CJ581" s="106"/>
      <c r="CK581" s="106"/>
      <c r="CL581" s="106"/>
      <c r="CM581" s="106"/>
      <c r="CN581" s="106"/>
      <c r="CO581" s="106"/>
      <c r="CP581" s="106"/>
      <c r="CQ581" s="106"/>
      <c r="CR581" s="106"/>
      <c r="CS581" s="106"/>
      <c r="CT581" s="106"/>
      <c r="CU581" s="106"/>
      <c r="CV581" s="106"/>
      <c r="CW581" s="106"/>
      <c r="CX581" s="106"/>
      <c r="CY581" s="106"/>
      <c r="CZ581" s="106"/>
      <c r="DA581" s="106"/>
      <c r="DB581" s="106"/>
      <c r="DC581" s="106"/>
      <c r="DD581" s="106"/>
      <c r="DE581" s="106"/>
      <c r="DF581" s="106"/>
      <c r="DG581" s="106"/>
      <c r="DH581" s="106"/>
      <c r="DI581" s="106"/>
      <c r="DJ581" s="106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6"/>
      <c r="DV581" s="106"/>
      <c r="DW581" s="106"/>
      <c r="DX581" s="106"/>
      <c r="DY581" s="106"/>
      <c r="DZ581" s="106"/>
      <c r="EA581" s="106"/>
      <c r="EB581" s="106"/>
      <c r="EC581" s="106"/>
      <c r="ED581" s="106"/>
      <c r="EE581" s="106"/>
      <c r="EF581" s="106"/>
      <c r="EG581" s="106"/>
      <c r="EH581" s="106"/>
    </row>
    <row r="582" spans="9:138" s="95" customFormat="1" x14ac:dyDescent="0.15"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  <c r="BY582" s="106"/>
      <c r="BZ582" s="106"/>
      <c r="CA582" s="106"/>
      <c r="CB582" s="106"/>
      <c r="CC582" s="106"/>
      <c r="CD582" s="106"/>
      <c r="CE582" s="106"/>
      <c r="CF582" s="106"/>
      <c r="CG582" s="106"/>
      <c r="CH582" s="106"/>
      <c r="CI582" s="106"/>
      <c r="CJ582" s="106"/>
      <c r="CK582" s="106"/>
      <c r="CL582" s="106"/>
      <c r="CM582" s="106"/>
      <c r="CN582" s="106"/>
      <c r="CO582" s="106"/>
      <c r="CP582" s="106"/>
      <c r="CQ582" s="106"/>
      <c r="CR582" s="106"/>
      <c r="CS582" s="106"/>
      <c r="CT582" s="106"/>
      <c r="CU582" s="106"/>
      <c r="CV582" s="106"/>
      <c r="CW582" s="106"/>
      <c r="CX582" s="106"/>
      <c r="CY582" s="106"/>
      <c r="CZ582" s="106"/>
      <c r="DA582" s="106"/>
      <c r="DB582" s="106"/>
      <c r="DC582" s="106"/>
      <c r="DD582" s="106"/>
      <c r="DE582" s="106"/>
      <c r="DF582" s="106"/>
      <c r="DG582" s="106"/>
      <c r="DH582" s="106"/>
      <c r="DI582" s="106"/>
      <c r="DJ582" s="106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6"/>
      <c r="DV582" s="106"/>
      <c r="DW582" s="106"/>
      <c r="DX582" s="106"/>
      <c r="DY582" s="106"/>
      <c r="DZ582" s="106"/>
      <c r="EA582" s="106"/>
      <c r="EB582" s="106"/>
      <c r="EC582" s="106"/>
      <c r="ED582" s="106"/>
      <c r="EE582" s="106"/>
      <c r="EF582" s="106"/>
      <c r="EG582" s="106"/>
      <c r="EH582" s="106"/>
    </row>
    <row r="583" spans="9:138" s="95" customFormat="1" x14ac:dyDescent="0.15"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  <c r="BY583" s="106"/>
      <c r="BZ583" s="106"/>
      <c r="CA583" s="106"/>
      <c r="CB583" s="106"/>
      <c r="CC583" s="106"/>
      <c r="CD583" s="106"/>
      <c r="CE583" s="106"/>
      <c r="CF583" s="106"/>
      <c r="CG583" s="106"/>
      <c r="CH583" s="106"/>
      <c r="CI583" s="106"/>
      <c r="CJ583" s="106"/>
      <c r="CK583" s="106"/>
      <c r="CL583" s="106"/>
      <c r="CM583" s="106"/>
      <c r="CN583" s="106"/>
      <c r="CO583" s="106"/>
      <c r="CP583" s="106"/>
      <c r="CQ583" s="106"/>
      <c r="CR583" s="106"/>
      <c r="CS583" s="106"/>
      <c r="CT583" s="106"/>
      <c r="CU583" s="106"/>
      <c r="CV583" s="106"/>
      <c r="CW583" s="106"/>
      <c r="CX583" s="106"/>
      <c r="CY583" s="106"/>
      <c r="CZ583" s="106"/>
      <c r="DA583" s="106"/>
      <c r="DB583" s="106"/>
      <c r="DC583" s="106"/>
      <c r="DD583" s="106"/>
      <c r="DE583" s="106"/>
      <c r="DF583" s="106"/>
      <c r="DG583" s="106"/>
      <c r="DH583" s="106"/>
      <c r="DI583" s="106"/>
      <c r="DJ583" s="106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6"/>
      <c r="DV583" s="106"/>
      <c r="DW583" s="106"/>
      <c r="DX583" s="106"/>
      <c r="DY583" s="106"/>
      <c r="DZ583" s="106"/>
      <c r="EA583" s="106"/>
      <c r="EB583" s="106"/>
      <c r="EC583" s="106"/>
      <c r="ED583" s="106"/>
      <c r="EE583" s="106"/>
      <c r="EF583" s="106"/>
      <c r="EG583" s="106"/>
      <c r="EH583" s="106"/>
    </row>
    <row r="584" spans="9:138" s="95" customFormat="1" x14ac:dyDescent="0.15"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  <c r="BY584" s="106"/>
      <c r="BZ584" s="106"/>
      <c r="CA584" s="106"/>
      <c r="CB584" s="106"/>
      <c r="CC584" s="106"/>
      <c r="CD584" s="106"/>
      <c r="CE584" s="106"/>
      <c r="CF584" s="106"/>
      <c r="CG584" s="106"/>
      <c r="CH584" s="106"/>
      <c r="CI584" s="106"/>
      <c r="CJ584" s="106"/>
      <c r="CK584" s="106"/>
      <c r="CL584" s="106"/>
      <c r="CM584" s="106"/>
      <c r="CN584" s="106"/>
      <c r="CO584" s="106"/>
      <c r="CP584" s="106"/>
      <c r="CQ584" s="106"/>
      <c r="CR584" s="106"/>
      <c r="CS584" s="106"/>
      <c r="CT584" s="106"/>
      <c r="CU584" s="106"/>
      <c r="CV584" s="106"/>
      <c r="CW584" s="106"/>
      <c r="CX584" s="106"/>
      <c r="CY584" s="106"/>
      <c r="CZ584" s="106"/>
      <c r="DA584" s="106"/>
      <c r="DB584" s="106"/>
      <c r="DC584" s="106"/>
      <c r="DD584" s="106"/>
      <c r="DE584" s="106"/>
      <c r="DF584" s="106"/>
      <c r="DG584" s="106"/>
      <c r="DH584" s="106"/>
      <c r="DI584" s="106"/>
      <c r="DJ584" s="106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6"/>
      <c r="DV584" s="106"/>
      <c r="DW584" s="106"/>
      <c r="DX584" s="106"/>
      <c r="DY584" s="106"/>
      <c r="DZ584" s="106"/>
      <c r="EA584" s="106"/>
      <c r="EB584" s="106"/>
      <c r="EC584" s="106"/>
      <c r="ED584" s="106"/>
      <c r="EE584" s="106"/>
      <c r="EF584" s="106"/>
      <c r="EG584" s="106"/>
      <c r="EH584" s="106"/>
    </row>
    <row r="585" spans="9:138" s="95" customFormat="1" x14ac:dyDescent="0.15"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  <c r="BY585" s="106"/>
      <c r="BZ585" s="106"/>
      <c r="CA585" s="106"/>
      <c r="CB585" s="106"/>
      <c r="CC585" s="106"/>
      <c r="CD585" s="106"/>
      <c r="CE585" s="106"/>
      <c r="CF585" s="106"/>
      <c r="CG585" s="106"/>
      <c r="CH585" s="106"/>
      <c r="CI585" s="106"/>
      <c r="CJ585" s="106"/>
      <c r="CK585" s="106"/>
      <c r="CL585" s="106"/>
      <c r="CM585" s="106"/>
      <c r="CN585" s="106"/>
      <c r="CO585" s="106"/>
      <c r="CP585" s="106"/>
      <c r="CQ585" s="106"/>
      <c r="CR585" s="106"/>
      <c r="CS585" s="106"/>
      <c r="CT585" s="106"/>
      <c r="CU585" s="106"/>
      <c r="CV585" s="106"/>
      <c r="CW585" s="106"/>
      <c r="CX585" s="106"/>
      <c r="CY585" s="106"/>
      <c r="CZ585" s="106"/>
      <c r="DA585" s="106"/>
      <c r="DB585" s="106"/>
      <c r="DC585" s="106"/>
      <c r="DD585" s="106"/>
      <c r="DE585" s="106"/>
      <c r="DF585" s="106"/>
      <c r="DG585" s="106"/>
      <c r="DH585" s="106"/>
      <c r="DI585" s="106"/>
      <c r="DJ585" s="106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6"/>
      <c r="DV585" s="106"/>
      <c r="DW585" s="106"/>
      <c r="DX585" s="106"/>
      <c r="DY585" s="106"/>
      <c r="DZ585" s="106"/>
      <c r="EA585" s="106"/>
      <c r="EB585" s="106"/>
      <c r="EC585" s="106"/>
      <c r="ED585" s="106"/>
      <c r="EE585" s="106"/>
      <c r="EF585" s="106"/>
      <c r="EG585" s="106"/>
      <c r="EH585" s="106"/>
    </row>
    <row r="586" spans="9:138" s="95" customFormat="1" x14ac:dyDescent="0.15"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  <c r="BY586" s="106"/>
      <c r="BZ586" s="106"/>
      <c r="CA586" s="106"/>
      <c r="CB586" s="106"/>
      <c r="CC586" s="106"/>
      <c r="CD586" s="106"/>
      <c r="CE586" s="106"/>
      <c r="CF586" s="106"/>
      <c r="CG586" s="106"/>
      <c r="CH586" s="106"/>
      <c r="CI586" s="106"/>
      <c r="CJ586" s="106"/>
      <c r="CK586" s="106"/>
      <c r="CL586" s="106"/>
      <c r="CM586" s="106"/>
      <c r="CN586" s="106"/>
      <c r="CO586" s="106"/>
      <c r="CP586" s="106"/>
      <c r="CQ586" s="106"/>
      <c r="CR586" s="106"/>
      <c r="CS586" s="106"/>
      <c r="CT586" s="106"/>
      <c r="CU586" s="106"/>
      <c r="CV586" s="106"/>
      <c r="CW586" s="106"/>
      <c r="CX586" s="106"/>
      <c r="CY586" s="106"/>
      <c r="CZ586" s="106"/>
      <c r="DA586" s="106"/>
      <c r="DB586" s="106"/>
      <c r="DC586" s="106"/>
      <c r="DD586" s="106"/>
      <c r="DE586" s="106"/>
      <c r="DF586" s="106"/>
      <c r="DG586" s="106"/>
      <c r="DH586" s="106"/>
      <c r="DI586" s="106"/>
      <c r="DJ586" s="106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6"/>
      <c r="DV586" s="106"/>
      <c r="DW586" s="106"/>
      <c r="DX586" s="106"/>
      <c r="DY586" s="106"/>
      <c r="DZ586" s="106"/>
      <c r="EA586" s="106"/>
      <c r="EB586" s="106"/>
      <c r="EC586" s="106"/>
      <c r="ED586" s="106"/>
      <c r="EE586" s="106"/>
      <c r="EF586" s="106"/>
      <c r="EG586" s="106"/>
      <c r="EH586" s="106"/>
    </row>
    <row r="587" spans="9:138" s="95" customFormat="1" x14ac:dyDescent="0.15"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  <c r="BY587" s="106"/>
      <c r="BZ587" s="106"/>
      <c r="CA587" s="106"/>
      <c r="CB587" s="106"/>
      <c r="CC587" s="106"/>
      <c r="CD587" s="106"/>
      <c r="CE587" s="106"/>
      <c r="CF587" s="106"/>
      <c r="CG587" s="106"/>
      <c r="CH587" s="106"/>
      <c r="CI587" s="106"/>
      <c r="CJ587" s="106"/>
      <c r="CK587" s="106"/>
      <c r="CL587" s="106"/>
      <c r="CM587" s="106"/>
      <c r="CN587" s="106"/>
      <c r="CO587" s="106"/>
      <c r="CP587" s="106"/>
      <c r="CQ587" s="106"/>
      <c r="CR587" s="106"/>
      <c r="CS587" s="106"/>
      <c r="CT587" s="106"/>
      <c r="CU587" s="106"/>
      <c r="CV587" s="106"/>
      <c r="CW587" s="106"/>
      <c r="CX587" s="106"/>
      <c r="CY587" s="106"/>
      <c r="CZ587" s="106"/>
      <c r="DA587" s="106"/>
      <c r="DB587" s="106"/>
      <c r="DC587" s="106"/>
      <c r="DD587" s="106"/>
      <c r="DE587" s="106"/>
      <c r="DF587" s="106"/>
      <c r="DG587" s="106"/>
      <c r="DH587" s="106"/>
      <c r="DI587" s="106"/>
      <c r="DJ587" s="106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6"/>
      <c r="DV587" s="106"/>
      <c r="DW587" s="106"/>
      <c r="DX587" s="106"/>
      <c r="DY587" s="106"/>
      <c r="DZ587" s="106"/>
      <c r="EA587" s="106"/>
      <c r="EB587" s="106"/>
      <c r="EC587" s="106"/>
      <c r="ED587" s="106"/>
      <c r="EE587" s="106"/>
      <c r="EF587" s="106"/>
      <c r="EG587" s="106"/>
      <c r="EH587" s="106"/>
    </row>
    <row r="588" spans="9:138" s="95" customFormat="1" x14ac:dyDescent="0.15"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  <c r="BY588" s="106"/>
      <c r="BZ588" s="106"/>
      <c r="CA588" s="106"/>
      <c r="CB588" s="106"/>
      <c r="CC588" s="106"/>
      <c r="CD588" s="106"/>
      <c r="CE588" s="106"/>
      <c r="CF588" s="106"/>
      <c r="CG588" s="106"/>
      <c r="CH588" s="106"/>
      <c r="CI588" s="106"/>
      <c r="CJ588" s="106"/>
      <c r="CK588" s="106"/>
      <c r="CL588" s="106"/>
      <c r="CM588" s="106"/>
      <c r="CN588" s="106"/>
      <c r="CO588" s="106"/>
      <c r="CP588" s="106"/>
      <c r="CQ588" s="106"/>
      <c r="CR588" s="106"/>
      <c r="CS588" s="106"/>
      <c r="CT588" s="106"/>
      <c r="CU588" s="106"/>
      <c r="CV588" s="106"/>
      <c r="CW588" s="106"/>
      <c r="CX588" s="106"/>
      <c r="CY588" s="106"/>
      <c r="CZ588" s="106"/>
      <c r="DA588" s="106"/>
      <c r="DB588" s="106"/>
      <c r="DC588" s="106"/>
      <c r="DD588" s="106"/>
      <c r="DE588" s="106"/>
      <c r="DF588" s="106"/>
      <c r="DG588" s="106"/>
      <c r="DH588" s="106"/>
      <c r="DI588" s="106"/>
      <c r="DJ588" s="106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6"/>
      <c r="DV588" s="106"/>
      <c r="DW588" s="106"/>
      <c r="DX588" s="106"/>
      <c r="DY588" s="106"/>
      <c r="DZ588" s="106"/>
      <c r="EA588" s="106"/>
      <c r="EB588" s="106"/>
      <c r="EC588" s="106"/>
      <c r="ED588" s="106"/>
      <c r="EE588" s="106"/>
      <c r="EF588" s="106"/>
      <c r="EG588" s="106"/>
      <c r="EH588" s="106"/>
    </row>
    <row r="589" spans="9:138" s="95" customFormat="1" x14ac:dyDescent="0.15"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  <c r="BY589" s="106"/>
      <c r="BZ589" s="106"/>
      <c r="CA589" s="106"/>
      <c r="CB589" s="106"/>
      <c r="CC589" s="106"/>
      <c r="CD589" s="106"/>
      <c r="CE589" s="106"/>
      <c r="CF589" s="106"/>
      <c r="CG589" s="106"/>
      <c r="CH589" s="106"/>
      <c r="CI589" s="106"/>
      <c r="CJ589" s="106"/>
      <c r="CK589" s="106"/>
      <c r="CL589" s="106"/>
      <c r="CM589" s="106"/>
      <c r="CN589" s="106"/>
      <c r="CO589" s="106"/>
      <c r="CP589" s="106"/>
      <c r="CQ589" s="106"/>
      <c r="CR589" s="106"/>
      <c r="CS589" s="106"/>
      <c r="CT589" s="106"/>
      <c r="CU589" s="106"/>
      <c r="CV589" s="106"/>
      <c r="CW589" s="106"/>
      <c r="CX589" s="106"/>
      <c r="CY589" s="106"/>
      <c r="CZ589" s="106"/>
      <c r="DA589" s="106"/>
      <c r="DB589" s="106"/>
      <c r="DC589" s="106"/>
      <c r="DD589" s="106"/>
      <c r="DE589" s="106"/>
      <c r="DF589" s="106"/>
      <c r="DG589" s="106"/>
      <c r="DH589" s="106"/>
      <c r="DI589" s="106"/>
      <c r="DJ589" s="106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6"/>
      <c r="DV589" s="106"/>
      <c r="DW589" s="106"/>
      <c r="DX589" s="106"/>
      <c r="DY589" s="106"/>
      <c r="DZ589" s="106"/>
      <c r="EA589" s="106"/>
      <c r="EB589" s="106"/>
      <c r="EC589" s="106"/>
      <c r="ED589" s="106"/>
      <c r="EE589" s="106"/>
      <c r="EF589" s="106"/>
      <c r="EG589" s="106"/>
      <c r="EH589" s="106"/>
    </row>
    <row r="590" spans="9:138" s="95" customFormat="1" x14ac:dyDescent="0.15"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  <c r="BY590" s="106"/>
      <c r="BZ590" s="106"/>
      <c r="CA590" s="106"/>
      <c r="CB590" s="106"/>
      <c r="CC590" s="106"/>
      <c r="CD590" s="106"/>
      <c r="CE590" s="106"/>
      <c r="CF590" s="106"/>
      <c r="CG590" s="106"/>
      <c r="CH590" s="106"/>
      <c r="CI590" s="106"/>
      <c r="CJ590" s="106"/>
      <c r="CK590" s="106"/>
      <c r="CL590" s="106"/>
      <c r="CM590" s="106"/>
      <c r="CN590" s="106"/>
      <c r="CO590" s="106"/>
      <c r="CP590" s="106"/>
      <c r="CQ590" s="106"/>
      <c r="CR590" s="106"/>
      <c r="CS590" s="106"/>
      <c r="CT590" s="106"/>
      <c r="CU590" s="106"/>
      <c r="CV590" s="106"/>
      <c r="CW590" s="106"/>
      <c r="CX590" s="106"/>
      <c r="CY590" s="106"/>
      <c r="CZ590" s="106"/>
      <c r="DA590" s="106"/>
      <c r="DB590" s="106"/>
      <c r="DC590" s="106"/>
      <c r="DD590" s="106"/>
      <c r="DE590" s="106"/>
      <c r="DF590" s="106"/>
      <c r="DG590" s="106"/>
      <c r="DH590" s="106"/>
      <c r="DI590" s="106"/>
      <c r="DJ590" s="106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6"/>
      <c r="DV590" s="106"/>
      <c r="DW590" s="106"/>
      <c r="DX590" s="106"/>
      <c r="DY590" s="106"/>
      <c r="DZ590" s="106"/>
      <c r="EA590" s="106"/>
      <c r="EB590" s="106"/>
      <c r="EC590" s="106"/>
      <c r="ED590" s="106"/>
      <c r="EE590" s="106"/>
      <c r="EF590" s="106"/>
      <c r="EG590" s="106"/>
      <c r="EH590" s="106"/>
    </row>
    <row r="591" spans="9:138" s="95" customFormat="1" x14ac:dyDescent="0.15"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  <c r="BY591" s="106"/>
      <c r="BZ591" s="106"/>
      <c r="CA591" s="106"/>
      <c r="CB591" s="106"/>
      <c r="CC591" s="106"/>
      <c r="CD591" s="106"/>
      <c r="CE591" s="106"/>
      <c r="CF591" s="106"/>
      <c r="CG591" s="106"/>
      <c r="CH591" s="106"/>
      <c r="CI591" s="106"/>
      <c r="CJ591" s="106"/>
      <c r="CK591" s="106"/>
      <c r="CL591" s="106"/>
      <c r="CM591" s="106"/>
      <c r="CN591" s="106"/>
      <c r="CO591" s="106"/>
      <c r="CP591" s="106"/>
      <c r="CQ591" s="106"/>
      <c r="CR591" s="106"/>
      <c r="CS591" s="106"/>
      <c r="CT591" s="106"/>
      <c r="CU591" s="106"/>
      <c r="CV591" s="106"/>
      <c r="CW591" s="106"/>
      <c r="CX591" s="106"/>
      <c r="CY591" s="106"/>
      <c r="CZ591" s="106"/>
      <c r="DA591" s="106"/>
      <c r="DB591" s="106"/>
      <c r="DC591" s="106"/>
      <c r="DD591" s="106"/>
      <c r="DE591" s="106"/>
      <c r="DF591" s="106"/>
      <c r="DG591" s="106"/>
      <c r="DH591" s="106"/>
      <c r="DI591" s="106"/>
      <c r="DJ591" s="106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6"/>
      <c r="DV591" s="106"/>
      <c r="DW591" s="106"/>
      <c r="DX591" s="106"/>
      <c r="DY591" s="106"/>
      <c r="DZ591" s="106"/>
      <c r="EA591" s="106"/>
      <c r="EB591" s="106"/>
      <c r="EC591" s="106"/>
      <c r="ED591" s="106"/>
      <c r="EE591" s="106"/>
      <c r="EF591" s="106"/>
      <c r="EG591" s="106"/>
      <c r="EH591" s="106"/>
    </row>
    <row r="592" spans="9:138" s="95" customFormat="1" x14ac:dyDescent="0.15"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  <c r="BY592" s="106"/>
      <c r="BZ592" s="106"/>
      <c r="CA592" s="106"/>
      <c r="CB592" s="106"/>
      <c r="CC592" s="106"/>
      <c r="CD592" s="106"/>
      <c r="CE592" s="106"/>
      <c r="CF592" s="106"/>
      <c r="CG592" s="106"/>
      <c r="CH592" s="106"/>
      <c r="CI592" s="106"/>
      <c r="CJ592" s="106"/>
      <c r="CK592" s="106"/>
      <c r="CL592" s="106"/>
      <c r="CM592" s="106"/>
      <c r="CN592" s="106"/>
      <c r="CO592" s="106"/>
      <c r="CP592" s="106"/>
      <c r="CQ592" s="106"/>
      <c r="CR592" s="106"/>
      <c r="CS592" s="106"/>
      <c r="CT592" s="106"/>
      <c r="CU592" s="106"/>
      <c r="CV592" s="106"/>
      <c r="CW592" s="106"/>
      <c r="CX592" s="106"/>
      <c r="CY592" s="106"/>
      <c r="CZ592" s="106"/>
      <c r="DA592" s="106"/>
      <c r="DB592" s="106"/>
      <c r="DC592" s="106"/>
      <c r="DD592" s="106"/>
      <c r="DE592" s="106"/>
      <c r="DF592" s="106"/>
      <c r="DG592" s="106"/>
      <c r="DH592" s="106"/>
      <c r="DI592" s="106"/>
      <c r="DJ592" s="106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6"/>
      <c r="DV592" s="106"/>
      <c r="DW592" s="106"/>
      <c r="DX592" s="106"/>
      <c r="DY592" s="106"/>
      <c r="DZ592" s="106"/>
      <c r="EA592" s="106"/>
      <c r="EB592" s="106"/>
      <c r="EC592" s="106"/>
      <c r="ED592" s="106"/>
      <c r="EE592" s="106"/>
      <c r="EF592" s="106"/>
      <c r="EG592" s="106"/>
      <c r="EH592" s="106"/>
    </row>
    <row r="593" spans="9:138" s="95" customFormat="1" x14ac:dyDescent="0.15"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  <c r="BY593" s="106"/>
      <c r="BZ593" s="106"/>
      <c r="CA593" s="106"/>
      <c r="CB593" s="106"/>
      <c r="CC593" s="106"/>
      <c r="CD593" s="106"/>
      <c r="CE593" s="106"/>
      <c r="CF593" s="106"/>
      <c r="CG593" s="106"/>
      <c r="CH593" s="106"/>
      <c r="CI593" s="106"/>
      <c r="CJ593" s="106"/>
      <c r="CK593" s="106"/>
      <c r="CL593" s="106"/>
      <c r="CM593" s="106"/>
      <c r="CN593" s="106"/>
      <c r="CO593" s="106"/>
      <c r="CP593" s="106"/>
      <c r="CQ593" s="106"/>
      <c r="CR593" s="106"/>
      <c r="CS593" s="106"/>
      <c r="CT593" s="106"/>
      <c r="CU593" s="106"/>
      <c r="CV593" s="106"/>
      <c r="CW593" s="106"/>
      <c r="CX593" s="106"/>
      <c r="CY593" s="106"/>
      <c r="CZ593" s="106"/>
      <c r="DA593" s="106"/>
      <c r="DB593" s="106"/>
      <c r="DC593" s="106"/>
      <c r="DD593" s="106"/>
      <c r="DE593" s="106"/>
      <c r="DF593" s="106"/>
      <c r="DG593" s="106"/>
      <c r="DH593" s="106"/>
      <c r="DI593" s="106"/>
      <c r="DJ593" s="106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6"/>
      <c r="DV593" s="106"/>
      <c r="DW593" s="106"/>
      <c r="DX593" s="106"/>
      <c r="DY593" s="106"/>
      <c r="DZ593" s="106"/>
      <c r="EA593" s="106"/>
      <c r="EB593" s="106"/>
      <c r="EC593" s="106"/>
      <c r="ED593" s="106"/>
      <c r="EE593" s="106"/>
      <c r="EF593" s="106"/>
      <c r="EG593" s="106"/>
      <c r="EH593" s="106"/>
    </row>
    <row r="594" spans="9:138" s="95" customFormat="1" x14ac:dyDescent="0.15"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  <c r="BY594" s="106"/>
      <c r="BZ594" s="106"/>
      <c r="CA594" s="106"/>
      <c r="CB594" s="106"/>
      <c r="CC594" s="106"/>
      <c r="CD594" s="106"/>
      <c r="CE594" s="106"/>
      <c r="CF594" s="106"/>
      <c r="CG594" s="106"/>
      <c r="CH594" s="106"/>
      <c r="CI594" s="106"/>
      <c r="CJ594" s="106"/>
      <c r="CK594" s="106"/>
      <c r="CL594" s="106"/>
      <c r="CM594" s="106"/>
      <c r="CN594" s="106"/>
      <c r="CO594" s="106"/>
      <c r="CP594" s="106"/>
      <c r="CQ594" s="106"/>
      <c r="CR594" s="106"/>
      <c r="CS594" s="106"/>
      <c r="CT594" s="106"/>
      <c r="CU594" s="106"/>
      <c r="CV594" s="106"/>
      <c r="CW594" s="106"/>
      <c r="CX594" s="106"/>
      <c r="CY594" s="106"/>
      <c r="CZ594" s="106"/>
      <c r="DA594" s="106"/>
      <c r="DB594" s="106"/>
      <c r="DC594" s="106"/>
      <c r="DD594" s="106"/>
      <c r="DE594" s="106"/>
      <c r="DF594" s="106"/>
      <c r="DG594" s="106"/>
      <c r="DH594" s="106"/>
      <c r="DI594" s="106"/>
      <c r="DJ594" s="106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6"/>
      <c r="DV594" s="106"/>
      <c r="DW594" s="106"/>
      <c r="DX594" s="106"/>
      <c r="DY594" s="106"/>
      <c r="DZ594" s="106"/>
      <c r="EA594" s="106"/>
      <c r="EB594" s="106"/>
      <c r="EC594" s="106"/>
      <c r="ED594" s="106"/>
      <c r="EE594" s="106"/>
      <c r="EF594" s="106"/>
      <c r="EG594" s="106"/>
      <c r="EH594" s="106"/>
    </row>
    <row r="595" spans="9:138" s="95" customFormat="1" x14ac:dyDescent="0.15"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  <c r="BY595" s="106"/>
      <c r="BZ595" s="106"/>
      <c r="CA595" s="106"/>
      <c r="CB595" s="106"/>
      <c r="CC595" s="106"/>
      <c r="CD595" s="106"/>
      <c r="CE595" s="106"/>
      <c r="CF595" s="106"/>
      <c r="CG595" s="106"/>
      <c r="CH595" s="106"/>
      <c r="CI595" s="106"/>
      <c r="CJ595" s="106"/>
      <c r="CK595" s="106"/>
      <c r="CL595" s="106"/>
      <c r="CM595" s="106"/>
      <c r="CN595" s="106"/>
      <c r="CO595" s="106"/>
      <c r="CP595" s="106"/>
      <c r="CQ595" s="106"/>
      <c r="CR595" s="106"/>
      <c r="CS595" s="106"/>
      <c r="CT595" s="106"/>
      <c r="CU595" s="106"/>
      <c r="CV595" s="106"/>
      <c r="CW595" s="106"/>
      <c r="CX595" s="106"/>
      <c r="CY595" s="106"/>
      <c r="CZ595" s="106"/>
      <c r="DA595" s="106"/>
      <c r="DB595" s="106"/>
      <c r="DC595" s="106"/>
      <c r="DD595" s="106"/>
      <c r="DE595" s="106"/>
      <c r="DF595" s="106"/>
      <c r="DG595" s="106"/>
      <c r="DH595" s="106"/>
      <c r="DI595" s="106"/>
      <c r="DJ595" s="106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6"/>
      <c r="DV595" s="106"/>
      <c r="DW595" s="106"/>
      <c r="DX595" s="106"/>
      <c r="DY595" s="106"/>
      <c r="DZ595" s="106"/>
      <c r="EA595" s="106"/>
      <c r="EB595" s="106"/>
      <c r="EC595" s="106"/>
      <c r="ED595" s="106"/>
      <c r="EE595" s="106"/>
      <c r="EF595" s="106"/>
      <c r="EG595" s="106"/>
      <c r="EH595" s="106"/>
    </row>
    <row r="596" spans="9:138" s="95" customFormat="1" x14ac:dyDescent="0.15"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  <c r="BY596" s="106"/>
      <c r="BZ596" s="106"/>
      <c r="CA596" s="106"/>
      <c r="CB596" s="106"/>
      <c r="CC596" s="106"/>
      <c r="CD596" s="106"/>
      <c r="CE596" s="106"/>
      <c r="CF596" s="106"/>
      <c r="CG596" s="106"/>
      <c r="CH596" s="106"/>
      <c r="CI596" s="106"/>
      <c r="CJ596" s="106"/>
      <c r="CK596" s="106"/>
      <c r="CL596" s="106"/>
      <c r="CM596" s="106"/>
      <c r="CN596" s="106"/>
      <c r="CO596" s="106"/>
      <c r="CP596" s="106"/>
      <c r="CQ596" s="106"/>
      <c r="CR596" s="106"/>
      <c r="CS596" s="106"/>
      <c r="CT596" s="106"/>
      <c r="CU596" s="106"/>
      <c r="CV596" s="106"/>
      <c r="CW596" s="106"/>
      <c r="CX596" s="106"/>
      <c r="CY596" s="106"/>
      <c r="CZ596" s="106"/>
      <c r="DA596" s="106"/>
      <c r="DB596" s="106"/>
      <c r="DC596" s="106"/>
      <c r="DD596" s="106"/>
      <c r="DE596" s="106"/>
      <c r="DF596" s="106"/>
      <c r="DG596" s="106"/>
      <c r="DH596" s="106"/>
      <c r="DI596" s="106"/>
      <c r="DJ596" s="106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6"/>
      <c r="DV596" s="106"/>
      <c r="DW596" s="106"/>
      <c r="DX596" s="106"/>
      <c r="DY596" s="106"/>
      <c r="DZ596" s="106"/>
      <c r="EA596" s="106"/>
      <c r="EB596" s="106"/>
      <c r="EC596" s="106"/>
      <c r="ED596" s="106"/>
      <c r="EE596" s="106"/>
      <c r="EF596" s="106"/>
      <c r="EG596" s="106"/>
      <c r="EH596" s="106"/>
    </row>
    <row r="597" spans="9:138" s="95" customFormat="1" x14ac:dyDescent="0.15"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  <c r="BY597" s="106"/>
      <c r="BZ597" s="106"/>
      <c r="CA597" s="106"/>
      <c r="CB597" s="106"/>
      <c r="CC597" s="106"/>
      <c r="CD597" s="106"/>
      <c r="CE597" s="106"/>
      <c r="CF597" s="106"/>
      <c r="CG597" s="106"/>
      <c r="CH597" s="106"/>
      <c r="CI597" s="106"/>
      <c r="CJ597" s="106"/>
      <c r="CK597" s="106"/>
      <c r="CL597" s="106"/>
      <c r="CM597" s="106"/>
      <c r="CN597" s="106"/>
      <c r="CO597" s="106"/>
      <c r="CP597" s="106"/>
      <c r="CQ597" s="106"/>
      <c r="CR597" s="106"/>
      <c r="CS597" s="106"/>
      <c r="CT597" s="106"/>
      <c r="CU597" s="106"/>
      <c r="CV597" s="106"/>
      <c r="CW597" s="106"/>
      <c r="CX597" s="106"/>
      <c r="CY597" s="106"/>
      <c r="CZ597" s="106"/>
      <c r="DA597" s="106"/>
      <c r="DB597" s="106"/>
      <c r="DC597" s="106"/>
      <c r="DD597" s="106"/>
      <c r="DE597" s="106"/>
      <c r="DF597" s="106"/>
      <c r="DG597" s="106"/>
      <c r="DH597" s="106"/>
      <c r="DI597" s="106"/>
      <c r="DJ597" s="106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6"/>
      <c r="DV597" s="106"/>
      <c r="DW597" s="106"/>
      <c r="DX597" s="106"/>
      <c r="DY597" s="106"/>
      <c r="DZ597" s="106"/>
      <c r="EA597" s="106"/>
      <c r="EB597" s="106"/>
      <c r="EC597" s="106"/>
      <c r="ED597" s="106"/>
      <c r="EE597" s="106"/>
      <c r="EF597" s="106"/>
      <c r="EG597" s="106"/>
      <c r="EH597" s="106"/>
    </row>
    <row r="598" spans="9:138" s="95" customFormat="1" x14ac:dyDescent="0.15"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  <c r="BY598" s="106"/>
      <c r="BZ598" s="106"/>
      <c r="CA598" s="106"/>
      <c r="CB598" s="106"/>
      <c r="CC598" s="106"/>
      <c r="CD598" s="106"/>
      <c r="CE598" s="106"/>
      <c r="CF598" s="106"/>
      <c r="CG598" s="106"/>
      <c r="CH598" s="106"/>
      <c r="CI598" s="106"/>
      <c r="CJ598" s="106"/>
      <c r="CK598" s="106"/>
      <c r="CL598" s="106"/>
      <c r="CM598" s="106"/>
      <c r="CN598" s="106"/>
      <c r="CO598" s="106"/>
      <c r="CP598" s="106"/>
      <c r="CQ598" s="106"/>
      <c r="CR598" s="106"/>
      <c r="CS598" s="106"/>
      <c r="CT598" s="106"/>
      <c r="CU598" s="106"/>
      <c r="CV598" s="106"/>
      <c r="CW598" s="106"/>
      <c r="CX598" s="106"/>
      <c r="CY598" s="106"/>
      <c r="CZ598" s="106"/>
      <c r="DA598" s="106"/>
      <c r="DB598" s="106"/>
      <c r="DC598" s="106"/>
      <c r="DD598" s="106"/>
      <c r="DE598" s="106"/>
      <c r="DF598" s="106"/>
      <c r="DG598" s="106"/>
      <c r="DH598" s="106"/>
      <c r="DI598" s="106"/>
      <c r="DJ598" s="106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6"/>
      <c r="DV598" s="106"/>
      <c r="DW598" s="106"/>
      <c r="DX598" s="106"/>
      <c r="DY598" s="106"/>
      <c r="DZ598" s="106"/>
      <c r="EA598" s="106"/>
      <c r="EB598" s="106"/>
      <c r="EC598" s="106"/>
      <c r="ED598" s="106"/>
      <c r="EE598" s="106"/>
      <c r="EF598" s="106"/>
      <c r="EG598" s="106"/>
      <c r="EH598" s="106"/>
    </row>
    <row r="599" spans="9:138" s="95" customFormat="1" x14ac:dyDescent="0.15"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  <c r="BY599" s="106"/>
      <c r="BZ599" s="106"/>
      <c r="CA599" s="106"/>
      <c r="CB599" s="106"/>
      <c r="CC599" s="106"/>
      <c r="CD599" s="106"/>
      <c r="CE599" s="106"/>
      <c r="CF599" s="106"/>
      <c r="CG599" s="106"/>
      <c r="CH599" s="106"/>
      <c r="CI599" s="106"/>
      <c r="CJ599" s="106"/>
      <c r="CK599" s="106"/>
      <c r="CL599" s="106"/>
      <c r="CM599" s="106"/>
      <c r="CN599" s="106"/>
      <c r="CO599" s="106"/>
      <c r="CP599" s="106"/>
      <c r="CQ599" s="106"/>
      <c r="CR599" s="106"/>
      <c r="CS599" s="106"/>
      <c r="CT599" s="106"/>
      <c r="CU599" s="106"/>
      <c r="CV599" s="106"/>
      <c r="CW599" s="106"/>
      <c r="CX599" s="106"/>
      <c r="CY599" s="106"/>
      <c r="CZ599" s="106"/>
      <c r="DA599" s="106"/>
      <c r="DB599" s="106"/>
      <c r="DC599" s="106"/>
      <c r="DD599" s="106"/>
      <c r="DE599" s="106"/>
      <c r="DF599" s="106"/>
      <c r="DG599" s="106"/>
      <c r="DH599" s="106"/>
      <c r="DI599" s="106"/>
      <c r="DJ599" s="106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6"/>
      <c r="DV599" s="106"/>
      <c r="DW599" s="106"/>
      <c r="DX599" s="106"/>
      <c r="DY599" s="106"/>
      <c r="DZ599" s="106"/>
      <c r="EA599" s="106"/>
      <c r="EB599" s="106"/>
      <c r="EC599" s="106"/>
      <c r="ED599" s="106"/>
      <c r="EE599" s="106"/>
      <c r="EF599" s="106"/>
      <c r="EG599" s="106"/>
      <c r="EH599" s="106"/>
    </row>
    <row r="600" spans="9:138" s="95" customFormat="1" x14ac:dyDescent="0.15"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  <c r="BY600" s="106"/>
      <c r="BZ600" s="106"/>
      <c r="CA600" s="106"/>
      <c r="CB600" s="106"/>
      <c r="CC600" s="106"/>
      <c r="CD600" s="106"/>
      <c r="CE600" s="106"/>
      <c r="CF600" s="106"/>
      <c r="CG600" s="106"/>
      <c r="CH600" s="106"/>
      <c r="CI600" s="106"/>
      <c r="CJ600" s="106"/>
      <c r="CK600" s="106"/>
      <c r="CL600" s="106"/>
      <c r="CM600" s="106"/>
      <c r="CN600" s="106"/>
      <c r="CO600" s="106"/>
      <c r="CP600" s="106"/>
      <c r="CQ600" s="106"/>
      <c r="CR600" s="106"/>
      <c r="CS600" s="106"/>
      <c r="CT600" s="106"/>
      <c r="CU600" s="106"/>
      <c r="CV600" s="106"/>
      <c r="CW600" s="106"/>
      <c r="CX600" s="106"/>
      <c r="CY600" s="106"/>
      <c r="CZ600" s="106"/>
      <c r="DA600" s="106"/>
      <c r="DB600" s="106"/>
      <c r="DC600" s="106"/>
      <c r="DD600" s="106"/>
      <c r="DE600" s="106"/>
      <c r="DF600" s="106"/>
      <c r="DG600" s="106"/>
      <c r="DH600" s="106"/>
      <c r="DI600" s="106"/>
      <c r="DJ600" s="106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6"/>
      <c r="DV600" s="106"/>
      <c r="DW600" s="106"/>
      <c r="DX600" s="106"/>
      <c r="DY600" s="106"/>
      <c r="DZ600" s="106"/>
      <c r="EA600" s="106"/>
      <c r="EB600" s="106"/>
      <c r="EC600" s="106"/>
      <c r="ED600" s="106"/>
      <c r="EE600" s="106"/>
      <c r="EF600" s="106"/>
      <c r="EG600" s="106"/>
      <c r="EH600" s="106"/>
    </row>
    <row r="601" spans="9:138" s="95" customFormat="1" x14ac:dyDescent="0.15"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  <c r="BY601" s="106"/>
      <c r="BZ601" s="106"/>
      <c r="CA601" s="106"/>
      <c r="CB601" s="106"/>
      <c r="CC601" s="106"/>
      <c r="CD601" s="106"/>
      <c r="CE601" s="106"/>
      <c r="CF601" s="106"/>
      <c r="CG601" s="106"/>
      <c r="CH601" s="106"/>
      <c r="CI601" s="106"/>
      <c r="CJ601" s="106"/>
      <c r="CK601" s="106"/>
      <c r="CL601" s="106"/>
      <c r="CM601" s="106"/>
      <c r="CN601" s="106"/>
      <c r="CO601" s="106"/>
      <c r="CP601" s="106"/>
      <c r="CQ601" s="106"/>
      <c r="CR601" s="106"/>
      <c r="CS601" s="106"/>
      <c r="CT601" s="106"/>
      <c r="CU601" s="106"/>
      <c r="CV601" s="106"/>
      <c r="CW601" s="106"/>
      <c r="CX601" s="106"/>
      <c r="CY601" s="106"/>
      <c r="CZ601" s="106"/>
      <c r="DA601" s="106"/>
      <c r="DB601" s="106"/>
      <c r="DC601" s="106"/>
      <c r="DD601" s="106"/>
      <c r="DE601" s="106"/>
      <c r="DF601" s="106"/>
      <c r="DG601" s="106"/>
      <c r="DH601" s="106"/>
      <c r="DI601" s="106"/>
      <c r="DJ601" s="106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6"/>
      <c r="DV601" s="106"/>
      <c r="DW601" s="106"/>
      <c r="DX601" s="106"/>
      <c r="DY601" s="106"/>
      <c r="DZ601" s="106"/>
      <c r="EA601" s="106"/>
      <c r="EB601" s="106"/>
      <c r="EC601" s="106"/>
      <c r="ED601" s="106"/>
      <c r="EE601" s="106"/>
      <c r="EF601" s="106"/>
      <c r="EG601" s="106"/>
      <c r="EH601" s="106"/>
    </row>
    <row r="602" spans="9:138" s="95" customFormat="1" x14ac:dyDescent="0.15"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  <c r="BY602" s="106"/>
      <c r="BZ602" s="106"/>
      <c r="CA602" s="106"/>
      <c r="CB602" s="106"/>
      <c r="CC602" s="106"/>
      <c r="CD602" s="106"/>
      <c r="CE602" s="106"/>
      <c r="CF602" s="106"/>
      <c r="CG602" s="106"/>
      <c r="CH602" s="106"/>
      <c r="CI602" s="106"/>
      <c r="CJ602" s="106"/>
      <c r="CK602" s="106"/>
      <c r="CL602" s="106"/>
      <c r="CM602" s="106"/>
      <c r="CN602" s="106"/>
      <c r="CO602" s="106"/>
      <c r="CP602" s="106"/>
      <c r="CQ602" s="106"/>
      <c r="CR602" s="106"/>
      <c r="CS602" s="106"/>
      <c r="CT602" s="106"/>
      <c r="CU602" s="106"/>
      <c r="CV602" s="106"/>
      <c r="CW602" s="106"/>
      <c r="CX602" s="106"/>
      <c r="CY602" s="106"/>
      <c r="CZ602" s="106"/>
      <c r="DA602" s="106"/>
      <c r="DB602" s="106"/>
      <c r="DC602" s="106"/>
      <c r="DD602" s="106"/>
      <c r="DE602" s="106"/>
      <c r="DF602" s="106"/>
      <c r="DG602" s="106"/>
      <c r="DH602" s="106"/>
      <c r="DI602" s="106"/>
      <c r="DJ602" s="106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6"/>
      <c r="DV602" s="106"/>
      <c r="DW602" s="106"/>
      <c r="DX602" s="106"/>
      <c r="DY602" s="106"/>
      <c r="DZ602" s="106"/>
      <c r="EA602" s="106"/>
      <c r="EB602" s="106"/>
      <c r="EC602" s="106"/>
      <c r="ED602" s="106"/>
      <c r="EE602" s="106"/>
      <c r="EF602" s="106"/>
      <c r="EG602" s="106"/>
      <c r="EH602" s="106"/>
    </row>
    <row r="603" spans="9:138" s="95" customFormat="1" x14ac:dyDescent="0.15"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  <c r="BY603" s="106"/>
      <c r="BZ603" s="106"/>
      <c r="CA603" s="106"/>
      <c r="CB603" s="106"/>
      <c r="CC603" s="106"/>
      <c r="CD603" s="106"/>
      <c r="CE603" s="106"/>
      <c r="CF603" s="106"/>
      <c r="CG603" s="106"/>
      <c r="CH603" s="106"/>
      <c r="CI603" s="106"/>
      <c r="CJ603" s="106"/>
      <c r="CK603" s="106"/>
      <c r="CL603" s="106"/>
      <c r="CM603" s="106"/>
      <c r="CN603" s="106"/>
      <c r="CO603" s="106"/>
      <c r="CP603" s="106"/>
      <c r="CQ603" s="106"/>
      <c r="CR603" s="106"/>
      <c r="CS603" s="106"/>
      <c r="CT603" s="106"/>
      <c r="CU603" s="106"/>
      <c r="CV603" s="106"/>
      <c r="CW603" s="106"/>
      <c r="CX603" s="106"/>
      <c r="CY603" s="106"/>
      <c r="CZ603" s="106"/>
      <c r="DA603" s="106"/>
      <c r="DB603" s="106"/>
      <c r="DC603" s="106"/>
      <c r="DD603" s="106"/>
      <c r="DE603" s="106"/>
      <c r="DF603" s="106"/>
      <c r="DG603" s="106"/>
      <c r="DH603" s="106"/>
      <c r="DI603" s="106"/>
      <c r="DJ603" s="106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6"/>
      <c r="DV603" s="106"/>
      <c r="DW603" s="106"/>
      <c r="DX603" s="106"/>
      <c r="DY603" s="106"/>
      <c r="DZ603" s="106"/>
      <c r="EA603" s="106"/>
      <c r="EB603" s="106"/>
      <c r="EC603" s="106"/>
      <c r="ED603" s="106"/>
      <c r="EE603" s="106"/>
      <c r="EF603" s="106"/>
      <c r="EG603" s="106"/>
      <c r="EH603" s="106"/>
    </row>
    <row r="604" spans="9:138" s="95" customFormat="1" x14ac:dyDescent="0.15"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  <c r="BY604" s="106"/>
      <c r="BZ604" s="106"/>
      <c r="CA604" s="106"/>
      <c r="CB604" s="106"/>
      <c r="CC604" s="106"/>
      <c r="CD604" s="106"/>
      <c r="CE604" s="106"/>
      <c r="CF604" s="106"/>
      <c r="CG604" s="106"/>
      <c r="CH604" s="106"/>
      <c r="CI604" s="106"/>
      <c r="CJ604" s="106"/>
      <c r="CK604" s="106"/>
      <c r="CL604" s="106"/>
      <c r="CM604" s="106"/>
      <c r="CN604" s="106"/>
      <c r="CO604" s="106"/>
      <c r="CP604" s="106"/>
      <c r="CQ604" s="106"/>
      <c r="CR604" s="106"/>
      <c r="CS604" s="106"/>
      <c r="CT604" s="106"/>
      <c r="CU604" s="106"/>
      <c r="CV604" s="106"/>
      <c r="CW604" s="106"/>
      <c r="CX604" s="106"/>
      <c r="CY604" s="106"/>
      <c r="CZ604" s="106"/>
      <c r="DA604" s="106"/>
      <c r="DB604" s="106"/>
      <c r="DC604" s="106"/>
      <c r="DD604" s="106"/>
      <c r="DE604" s="106"/>
      <c r="DF604" s="106"/>
      <c r="DG604" s="106"/>
      <c r="DH604" s="106"/>
      <c r="DI604" s="106"/>
      <c r="DJ604" s="106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6"/>
      <c r="DV604" s="106"/>
      <c r="DW604" s="106"/>
      <c r="DX604" s="106"/>
      <c r="DY604" s="106"/>
      <c r="DZ604" s="106"/>
      <c r="EA604" s="106"/>
      <c r="EB604" s="106"/>
      <c r="EC604" s="106"/>
      <c r="ED604" s="106"/>
      <c r="EE604" s="106"/>
      <c r="EF604" s="106"/>
      <c r="EG604" s="106"/>
      <c r="EH604" s="106"/>
    </row>
    <row r="605" spans="9:138" s="95" customFormat="1" x14ac:dyDescent="0.15"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  <c r="BY605" s="106"/>
      <c r="BZ605" s="106"/>
      <c r="CA605" s="106"/>
      <c r="CB605" s="106"/>
      <c r="CC605" s="106"/>
      <c r="CD605" s="106"/>
      <c r="CE605" s="106"/>
      <c r="CF605" s="106"/>
      <c r="CG605" s="106"/>
      <c r="CH605" s="106"/>
      <c r="CI605" s="106"/>
      <c r="CJ605" s="106"/>
      <c r="CK605" s="106"/>
      <c r="CL605" s="106"/>
      <c r="CM605" s="106"/>
      <c r="CN605" s="106"/>
      <c r="CO605" s="106"/>
      <c r="CP605" s="106"/>
      <c r="CQ605" s="106"/>
      <c r="CR605" s="106"/>
      <c r="CS605" s="106"/>
      <c r="CT605" s="106"/>
      <c r="CU605" s="106"/>
      <c r="CV605" s="106"/>
      <c r="CW605" s="106"/>
      <c r="CX605" s="106"/>
      <c r="CY605" s="106"/>
      <c r="CZ605" s="106"/>
      <c r="DA605" s="106"/>
      <c r="DB605" s="106"/>
      <c r="DC605" s="106"/>
      <c r="DD605" s="106"/>
      <c r="DE605" s="106"/>
      <c r="DF605" s="106"/>
      <c r="DG605" s="106"/>
      <c r="DH605" s="106"/>
      <c r="DI605" s="106"/>
      <c r="DJ605" s="106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6"/>
      <c r="DV605" s="106"/>
      <c r="DW605" s="106"/>
      <c r="DX605" s="106"/>
      <c r="DY605" s="106"/>
      <c r="DZ605" s="106"/>
      <c r="EA605" s="106"/>
      <c r="EB605" s="106"/>
      <c r="EC605" s="106"/>
      <c r="ED605" s="106"/>
      <c r="EE605" s="106"/>
      <c r="EF605" s="106"/>
      <c r="EG605" s="106"/>
      <c r="EH605" s="106"/>
    </row>
    <row r="606" spans="9:138" s="95" customFormat="1" x14ac:dyDescent="0.15"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  <c r="BY606" s="106"/>
      <c r="BZ606" s="106"/>
      <c r="CA606" s="106"/>
      <c r="CB606" s="106"/>
      <c r="CC606" s="106"/>
      <c r="CD606" s="106"/>
      <c r="CE606" s="106"/>
      <c r="CF606" s="106"/>
      <c r="CG606" s="106"/>
      <c r="CH606" s="106"/>
      <c r="CI606" s="106"/>
      <c r="CJ606" s="106"/>
      <c r="CK606" s="106"/>
      <c r="CL606" s="106"/>
      <c r="CM606" s="106"/>
      <c r="CN606" s="106"/>
      <c r="CO606" s="106"/>
      <c r="CP606" s="106"/>
      <c r="CQ606" s="106"/>
      <c r="CR606" s="106"/>
      <c r="CS606" s="106"/>
      <c r="CT606" s="106"/>
      <c r="CU606" s="106"/>
      <c r="CV606" s="106"/>
      <c r="CW606" s="106"/>
      <c r="CX606" s="106"/>
      <c r="CY606" s="106"/>
      <c r="CZ606" s="106"/>
      <c r="DA606" s="106"/>
      <c r="DB606" s="106"/>
      <c r="DC606" s="106"/>
      <c r="DD606" s="106"/>
      <c r="DE606" s="106"/>
      <c r="DF606" s="106"/>
      <c r="DG606" s="106"/>
      <c r="DH606" s="106"/>
      <c r="DI606" s="106"/>
      <c r="DJ606" s="106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6"/>
      <c r="DV606" s="106"/>
      <c r="DW606" s="106"/>
      <c r="DX606" s="106"/>
      <c r="DY606" s="106"/>
      <c r="DZ606" s="106"/>
      <c r="EA606" s="106"/>
      <c r="EB606" s="106"/>
      <c r="EC606" s="106"/>
      <c r="ED606" s="106"/>
      <c r="EE606" s="106"/>
      <c r="EF606" s="106"/>
      <c r="EG606" s="106"/>
      <c r="EH606" s="106"/>
    </row>
    <row r="607" spans="9:138" s="95" customFormat="1" x14ac:dyDescent="0.15"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  <c r="BY607" s="106"/>
      <c r="BZ607" s="106"/>
      <c r="CA607" s="106"/>
      <c r="CB607" s="106"/>
      <c r="CC607" s="106"/>
      <c r="CD607" s="106"/>
      <c r="CE607" s="106"/>
      <c r="CF607" s="106"/>
      <c r="CG607" s="106"/>
      <c r="CH607" s="106"/>
      <c r="CI607" s="106"/>
      <c r="CJ607" s="106"/>
      <c r="CK607" s="106"/>
      <c r="CL607" s="106"/>
      <c r="CM607" s="106"/>
      <c r="CN607" s="106"/>
      <c r="CO607" s="106"/>
      <c r="CP607" s="106"/>
      <c r="CQ607" s="106"/>
      <c r="CR607" s="106"/>
      <c r="CS607" s="106"/>
      <c r="CT607" s="106"/>
      <c r="CU607" s="106"/>
      <c r="CV607" s="106"/>
      <c r="CW607" s="106"/>
      <c r="CX607" s="106"/>
      <c r="CY607" s="106"/>
      <c r="CZ607" s="106"/>
      <c r="DA607" s="106"/>
      <c r="DB607" s="106"/>
      <c r="DC607" s="106"/>
      <c r="DD607" s="106"/>
      <c r="DE607" s="106"/>
      <c r="DF607" s="106"/>
      <c r="DG607" s="106"/>
      <c r="DH607" s="106"/>
      <c r="DI607" s="106"/>
      <c r="DJ607" s="106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6"/>
      <c r="DV607" s="106"/>
      <c r="DW607" s="106"/>
      <c r="DX607" s="106"/>
      <c r="DY607" s="106"/>
      <c r="DZ607" s="106"/>
      <c r="EA607" s="106"/>
      <c r="EB607" s="106"/>
      <c r="EC607" s="106"/>
      <c r="ED607" s="106"/>
      <c r="EE607" s="106"/>
      <c r="EF607" s="106"/>
      <c r="EG607" s="106"/>
      <c r="EH607" s="106"/>
    </row>
    <row r="608" spans="9:138" s="95" customFormat="1" x14ac:dyDescent="0.15"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  <c r="BY608" s="106"/>
      <c r="BZ608" s="106"/>
      <c r="CA608" s="106"/>
      <c r="CB608" s="106"/>
      <c r="CC608" s="106"/>
      <c r="CD608" s="106"/>
      <c r="CE608" s="106"/>
      <c r="CF608" s="106"/>
      <c r="CG608" s="106"/>
      <c r="CH608" s="106"/>
      <c r="CI608" s="106"/>
      <c r="CJ608" s="106"/>
      <c r="CK608" s="106"/>
      <c r="CL608" s="106"/>
      <c r="CM608" s="106"/>
      <c r="CN608" s="106"/>
      <c r="CO608" s="106"/>
      <c r="CP608" s="106"/>
      <c r="CQ608" s="106"/>
      <c r="CR608" s="106"/>
      <c r="CS608" s="106"/>
      <c r="CT608" s="106"/>
      <c r="CU608" s="106"/>
      <c r="CV608" s="106"/>
      <c r="CW608" s="106"/>
      <c r="CX608" s="106"/>
      <c r="CY608" s="106"/>
      <c r="CZ608" s="106"/>
      <c r="DA608" s="106"/>
      <c r="DB608" s="106"/>
      <c r="DC608" s="106"/>
      <c r="DD608" s="106"/>
      <c r="DE608" s="106"/>
      <c r="DF608" s="106"/>
      <c r="DG608" s="106"/>
      <c r="DH608" s="106"/>
      <c r="DI608" s="106"/>
      <c r="DJ608" s="106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6"/>
      <c r="DV608" s="106"/>
      <c r="DW608" s="106"/>
      <c r="DX608" s="106"/>
      <c r="DY608" s="106"/>
      <c r="DZ608" s="106"/>
      <c r="EA608" s="106"/>
      <c r="EB608" s="106"/>
      <c r="EC608" s="106"/>
      <c r="ED608" s="106"/>
      <c r="EE608" s="106"/>
      <c r="EF608" s="106"/>
      <c r="EG608" s="106"/>
      <c r="EH608" s="106"/>
    </row>
    <row r="609" spans="9:138" s="95" customFormat="1" x14ac:dyDescent="0.15"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  <c r="BY609" s="106"/>
      <c r="BZ609" s="106"/>
      <c r="CA609" s="106"/>
      <c r="CB609" s="106"/>
      <c r="CC609" s="106"/>
      <c r="CD609" s="106"/>
      <c r="CE609" s="106"/>
      <c r="CF609" s="106"/>
      <c r="CG609" s="106"/>
      <c r="CH609" s="106"/>
      <c r="CI609" s="106"/>
      <c r="CJ609" s="106"/>
      <c r="CK609" s="106"/>
      <c r="CL609" s="106"/>
      <c r="CM609" s="106"/>
      <c r="CN609" s="106"/>
      <c r="CO609" s="106"/>
      <c r="CP609" s="106"/>
      <c r="CQ609" s="106"/>
      <c r="CR609" s="106"/>
      <c r="CS609" s="106"/>
      <c r="CT609" s="106"/>
      <c r="CU609" s="106"/>
      <c r="CV609" s="106"/>
      <c r="CW609" s="106"/>
      <c r="CX609" s="106"/>
      <c r="CY609" s="106"/>
      <c r="CZ609" s="106"/>
      <c r="DA609" s="106"/>
      <c r="DB609" s="106"/>
      <c r="DC609" s="106"/>
      <c r="DD609" s="106"/>
      <c r="DE609" s="106"/>
      <c r="DF609" s="106"/>
      <c r="DG609" s="106"/>
      <c r="DH609" s="106"/>
      <c r="DI609" s="106"/>
      <c r="DJ609" s="106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6"/>
      <c r="DV609" s="106"/>
      <c r="DW609" s="106"/>
      <c r="DX609" s="106"/>
      <c r="DY609" s="106"/>
      <c r="DZ609" s="106"/>
      <c r="EA609" s="106"/>
      <c r="EB609" s="106"/>
      <c r="EC609" s="106"/>
      <c r="ED609" s="106"/>
      <c r="EE609" s="106"/>
      <c r="EF609" s="106"/>
      <c r="EG609" s="106"/>
      <c r="EH609" s="106"/>
    </row>
    <row r="610" spans="9:138" s="95" customFormat="1" x14ac:dyDescent="0.15"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  <c r="BY610" s="106"/>
      <c r="BZ610" s="106"/>
      <c r="CA610" s="106"/>
      <c r="CB610" s="106"/>
      <c r="CC610" s="106"/>
      <c r="CD610" s="106"/>
      <c r="CE610" s="106"/>
      <c r="CF610" s="106"/>
      <c r="CG610" s="106"/>
      <c r="CH610" s="106"/>
      <c r="CI610" s="106"/>
      <c r="CJ610" s="106"/>
      <c r="CK610" s="106"/>
      <c r="CL610" s="106"/>
      <c r="CM610" s="106"/>
      <c r="CN610" s="106"/>
      <c r="CO610" s="106"/>
      <c r="CP610" s="106"/>
      <c r="CQ610" s="106"/>
      <c r="CR610" s="106"/>
      <c r="CS610" s="106"/>
      <c r="CT610" s="106"/>
      <c r="CU610" s="106"/>
      <c r="CV610" s="106"/>
      <c r="CW610" s="106"/>
      <c r="CX610" s="106"/>
      <c r="CY610" s="106"/>
      <c r="CZ610" s="106"/>
      <c r="DA610" s="106"/>
      <c r="DB610" s="106"/>
      <c r="DC610" s="106"/>
      <c r="DD610" s="106"/>
      <c r="DE610" s="106"/>
      <c r="DF610" s="106"/>
      <c r="DG610" s="106"/>
      <c r="DH610" s="106"/>
      <c r="DI610" s="106"/>
      <c r="DJ610" s="106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6"/>
      <c r="DV610" s="106"/>
      <c r="DW610" s="106"/>
      <c r="DX610" s="106"/>
      <c r="DY610" s="106"/>
      <c r="DZ610" s="106"/>
      <c r="EA610" s="106"/>
      <c r="EB610" s="106"/>
      <c r="EC610" s="106"/>
      <c r="ED610" s="106"/>
      <c r="EE610" s="106"/>
      <c r="EF610" s="106"/>
      <c r="EG610" s="106"/>
      <c r="EH610" s="106"/>
    </row>
    <row r="611" spans="9:138" s="95" customFormat="1" x14ac:dyDescent="0.15"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  <c r="BY611" s="106"/>
      <c r="BZ611" s="106"/>
      <c r="CA611" s="106"/>
      <c r="CB611" s="106"/>
      <c r="CC611" s="106"/>
      <c r="CD611" s="106"/>
      <c r="CE611" s="106"/>
      <c r="CF611" s="106"/>
      <c r="CG611" s="106"/>
      <c r="CH611" s="106"/>
      <c r="CI611" s="106"/>
      <c r="CJ611" s="106"/>
      <c r="CK611" s="106"/>
      <c r="CL611" s="106"/>
      <c r="CM611" s="106"/>
      <c r="CN611" s="106"/>
      <c r="CO611" s="106"/>
      <c r="CP611" s="106"/>
      <c r="CQ611" s="106"/>
      <c r="CR611" s="106"/>
      <c r="CS611" s="106"/>
      <c r="CT611" s="106"/>
      <c r="CU611" s="106"/>
      <c r="CV611" s="106"/>
      <c r="CW611" s="106"/>
      <c r="CX611" s="106"/>
      <c r="CY611" s="106"/>
      <c r="CZ611" s="106"/>
      <c r="DA611" s="106"/>
      <c r="DB611" s="106"/>
      <c r="DC611" s="106"/>
      <c r="DD611" s="106"/>
      <c r="DE611" s="106"/>
      <c r="DF611" s="106"/>
      <c r="DG611" s="106"/>
      <c r="DH611" s="106"/>
      <c r="DI611" s="106"/>
      <c r="DJ611" s="106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6"/>
      <c r="DV611" s="106"/>
      <c r="DW611" s="106"/>
      <c r="DX611" s="106"/>
      <c r="DY611" s="106"/>
      <c r="DZ611" s="106"/>
      <c r="EA611" s="106"/>
      <c r="EB611" s="106"/>
      <c r="EC611" s="106"/>
      <c r="ED611" s="106"/>
      <c r="EE611" s="106"/>
      <c r="EF611" s="106"/>
      <c r="EG611" s="106"/>
      <c r="EH611" s="106"/>
    </row>
    <row r="612" spans="9:138" s="95" customFormat="1" x14ac:dyDescent="0.15"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  <c r="BY612" s="106"/>
      <c r="BZ612" s="106"/>
      <c r="CA612" s="106"/>
      <c r="CB612" s="106"/>
      <c r="CC612" s="106"/>
      <c r="CD612" s="106"/>
      <c r="CE612" s="106"/>
      <c r="CF612" s="106"/>
      <c r="CG612" s="106"/>
      <c r="CH612" s="106"/>
      <c r="CI612" s="106"/>
      <c r="CJ612" s="106"/>
      <c r="CK612" s="106"/>
      <c r="CL612" s="106"/>
      <c r="CM612" s="106"/>
      <c r="CN612" s="106"/>
      <c r="CO612" s="106"/>
      <c r="CP612" s="106"/>
      <c r="CQ612" s="106"/>
      <c r="CR612" s="106"/>
      <c r="CS612" s="106"/>
      <c r="CT612" s="106"/>
      <c r="CU612" s="106"/>
      <c r="CV612" s="106"/>
      <c r="CW612" s="106"/>
      <c r="CX612" s="106"/>
      <c r="CY612" s="106"/>
      <c r="CZ612" s="106"/>
      <c r="DA612" s="106"/>
      <c r="DB612" s="106"/>
      <c r="DC612" s="106"/>
      <c r="DD612" s="106"/>
      <c r="DE612" s="106"/>
      <c r="DF612" s="106"/>
      <c r="DG612" s="106"/>
      <c r="DH612" s="106"/>
      <c r="DI612" s="106"/>
      <c r="DJ612" s="106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6"/>
      <c r="DV612" s="106"/>
      <c r="DW612" s="106"/>
      <c r="DX612" s="106"/>
      <c r="DY612" s="106"/>
      <c r="DZ612" s="106"/>
      <c r="EA612" s="106"/>
      <c r="EB612" s="106"/>
      <c r="EC612" s="106"/>
      <c r="ED612" s="106"/>
      <c r="EE612" s="106"/>
      <c r="EF612" s="106"/>
      <c r="EG612" s="106"/>
      <c r="EH612" s="106"/>
    </row>
    <row r="613" spans="9:138" s="95" customFormat="1" x14ac:dyDescent="0.15"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  <c r="BY613" s="106"/>
      <c r="BZ613" s="106"/>
      <c r="CA613" s="106"/>
      <c r="CB613" s="106"/>
      <c r="CC613" s="106"/>
      <c r="CD613" s="106"/>
      <c r="CE613" s="106"/>
      <c r="CF613" s="106"/>
      <c r="CG613" s="106"/>
      <c r="CH613" s="106"/>
      <c r="CI613" s="106"/>
      <c r="CJ613" s="106"/>
      <c r="CK613" s="106"/>
      <c r="CL613" s="106"/>
      <c r="CM613" s="106"/>
      <c r="CN613" s="106"/>
      <c r="CO613" s="106"/>
      <c r="CP613" s="106"/>
      <c r="CQ613" s="106"/>
      <c r="CR613" s="106"/>
      <c r="CS613" s="106"/>
      <c r="CT613" s="106"/>
      <c r="CU613" s="106"/>
      <c r="CV613" s="106"/>
      <c r="CW613" s="106"/>
      <c r="CX613" s="106"/>
      <c r="CY613" s="106"/>
      <c r="CZ613" s="106"/>
      <c r="DA613" s="106"/>
      <c r="DB613" s="106"/>
      <c r="DC613" s="106"/>
      <c r="DD613" s="106"/>
      <c r="DE613" s="106"/>
      <c r="DF613" s="106"/>
      <c r="DG613" s="106"/>
      <c r="DH613" s="106"/>
      <c r="DI613" s="106"/>
      <c r="DJ613" s="106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6"/>
      <c r="DV613" s="106"/>
      <c r="DW613" s="106"/>
      <c r="DX613" s="106"/>
      <c r="DY613" s="106"/>
      <c r="DZ613" s="106"/>
      <c r="EA613" s="106"/>
      <c r="EB613" s="106"/>
      <c r="EC613" s="106"/>
      <c r="ED613" s="106"/>
      <c r="EE613" s="106"/>
      <c r="EF613" s="106"/>
      <c r="EG613" s="106"/>
      <c r="EH613" s="106"/>
    </row>
    <row r="614" spans="9:138" s="95" customFormat="1" x14ac:dyDescent="0.15"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  <c r="BY614" s="106"/>
      <c r="BZ614" s="106"/>
      <c r="CA614" s="106"/>
      <c r="CB614" s="106"/>
      <c r="CC614" s="106"/>
      <c r="CD614" s="106"/>
      <c r="CE614" s="106"/>
      <c r="CF614" s="106"/>
      <c r="CG614" s="106"/>
      <c r="CH614" s="106"/>
      <c r="CI614" s="106"/>
      <c r="CJ614" s="106"/>
      <c r="CK614" s="106"/>
      <c r="CL614" s="106"/>
      <c r="CM614" s="106"/>
      <c r="CN614" s="106"/>
      <c r="CO614" s="106"/>
      <c r="CP614" s="106"/>
      <c r="CQ614" s="106"/>
      <c r="CR614" s="106"/>
      <c r="CS614" s="106"/>
      <c r="CT614" s="106"/>
      <c r="CU614" s="106"/>
      <c r="CV614" s="106"/>
      <c r="CW614" s="106"/>
      <c r="CX614" s="106"/>
      <c r="CY614" s="106"/>
      <c r="CZ614" s="106"/>
      <c r="DA614" s="106"/>
      <c r="DB614" s="106"/>
      <c r="DC614" s="106"/>
      <c r="DD614" s="106"/>
      <c r="DE614" s="106"/>
      <c r="DF614" s="106"/>
      <c r="DG614" s="106"/>
      <c r="DH614" s="106"/>
      <c r="DI614" s="106"/>
      <c r="DJ614" s="106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6"/>
      <c r="DV614" s="106"/>
      <c r="DW614" s="106"/>
      <c r="DX614" s="106"/>
      <c r="DY614" s="106"/>
      <c r="DZ614" s="106"/>
      <c r="EA614" s="106"/>
      <c r="EB614" s="106"/>
      <c r="EC614" s="106"/>
      <c r="ED614" s="106"/>
      <c r="EE614" s="106"/>
      <c r="EF614" s="106"/>
      <c r="EG614" s="106"/>
      <c r="EH614" s="106"/>
    </row>
    <row r="615" spans="9:138" s="95" customFormat="1" x14ac:dyDescent="0.15"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  <c r="BY615" s="106"/>
      <c r="BZ615" s="106"/>
      <c r="CA615" s="106"/>
      <c r="CB615" s="106"/>
      <c r="CC615" s="106"/>
      <c r="CD615" s="106"/>
      <c r="CE615" s="106"/>
      <c r="CF615" s="106"/>
      <c r="CG615" s="106"/>
      <c r="CH615" s="106"/>
      <c r="CI615" s="106"/>
      <c r="CJ615" s="106"/>
      <c r="CK615" s="106"/>
      <c r="CL615" s="106"/>
      <c r="CM615" s="106"/>
      <c r="CN615" s="106"/>
      <c r="CO615" s="106"/>
      <c r="CP615" s="106"/>
      <c r="CQ615" s="106"/>
      <c r="CR615" s="106"/>
      <c r="CS615" s="106"/>
      <c r="CT615" s="106"/>
      <c r="CU615" s="106"/>
      <c r="CV615" s="106"/>
      <c r="CW615" s="106"/>
      <c r="CX615" s="106"/>
      <c r="CY615" s="106"/>
      <c r="CZ615" s="106"/>
      <c r="DA615" s="106"/>
      <c r="DB615" s="106"/>
      <c r="DC615" s="106"/>
      <c r="DD615" s="106"/>
      <c r="DE615" s="106"/>
      <c r="DF615" s="106"/>
      <c r="DG615" s="106"/>
      <c r="DH615" s="106"/>
      <c r="DI615" s="106"/>
      <c r="DJ615" s="106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6"/>
      <c r="DV615" s="106"/>
      <c r="DW615" s="106"/>
      <c r="DX615" s="106"/>
      <c r="DY615" s="106"/>
      <c r="DZ615" s="106"/>
      <c r="EA615" s="106"/>
      <c r="EB615" s="106"/>
      <c r="EC615" s="106"/>
      <c r="ED615" s="106"/>
      <c r="EE615" s="106"/>
      <c r="EF615" s="106"/>
      <c r="EG615" s="106"/>
      <c r="EH615" s="106"/>
    </row>
    <row r="616" spans="9:138" s="95" customFormat="1" x14ac:dyDescent="0.15"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  <c r="BY616" s="106"/>
      <c r="BZ616" s="106"/>
      <c r="CA616" s="106"/>
      <c r="CB616" s="106"/>
      <c r="CC616" s="106"/>
      <c r="CD616" s="106"/>
      <c r="CE616" s="106"/>
      <c r="CF616" s="106"/>
      <c r="CG616" s="106"/>
      <c r="CH616" s="106"/>
      <c r="CI616" s="106"/>
      <c r="CJ616" s="106"/>
      <c r="CK616" s="106"/>
      <c r="CL616" s="106"/>
      <c r="CM616" s="106"/>
      <c r="CN616" s="106"/>
      <c r="CO616" s="106"/>
      <c r="CP616" s="106"/>
      <c r="CQ616" s="106"/>
      <c r="CR616" s="106"/>
      <c r="CS616" s="106"/>
      <c r="CT616" s="106"/>
      <c r="CU616" s="106"/>
      <c r="CV616" s="106"/>
      <c r="CW616" s="106"/>
      <c r="CX616" s="106"/>
      <c r="CY616" s="106"/>
      <c r="CZ616" s="106"/>
      <c r="DA616" s="106"/>
      <c r="DB616" s="106"/>
      <c r="DC616" s="106"/>
      <c r="DD616" s="106"/>
      <c r="DE616" s="106"/>
      <c r="DF616" s="106"/>
      <c r="DG616" s="106"/>
      <c r="DH616" s="106"/>
      <c r="DI616" s="106"/>
      <c r="DJ616" s="106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6"/>
      <c r="DV616" s="106"/>
      <c r="DW616" s="106"/>
      <c r="DX616" s="106"/>
      <c r="DY616" s="106"/>
      <c r="DZ616" s="106"/>
      <c r="EA616" s="106"/>
      <c r="EB616" s="106"/>
      <c r="EC616" s="106"/>
      <c r="ED616" s="106"/>
      <c r="EE616" s="106"/>
      <c r="EF616" s="106"/>
      <c r="EG616" s="106"/>
      <c r="EH616" s="106"/>
    </row>
    <row r="617" spans="9:138" s="95" customFormat="1" x14ac:dyDescent="0.15"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  <c r="BY617" s="106"/>
      <c r="BZ617" s="106"/>
      <c r="CA617" s="106"/>
      <c r="CB617" s="106"/>
      <c r="CC617" s="106"/>
      <c r="CD617" s="106"/>
      <c r="CE617" s="106"/>
      <c r="CF617" s="106"/>
      <c r="CG617" s="106"/>
      <c r="CH617" s="106"/>
      <c r="CI617" s="106"/>
      <c r="CJ617" s="106"/>
      <c r="CK617" s="106"/>
      <c r="CL617" s="106"/>
      <c r="CM617" s="106"/>
      <c r="CN617" s="106"/>
      <c r="CO617" s="106"/>
      <c r="CP617" s="106"/>
      <c r="CQ617" s="106"/>
      <c r="CR617" s="106"/>
      <c r="CS617" s="106"/>
      <c r="CT617" s="106"/>
      <c r="CU617" s="106"/>
      <c r="CV617" s="106"/>
      <c r="CW617" s="106"/>
      <c r="CX617" s="106"/>
      <c r="CY617" s="106"/>
      <c r="CZ617" s="106"/>
      <c r="DA617" s="106"/>
      <c r="DB617" s="106"/>
      <c r="DC617" s="106"/>
      <c r="DD617" s="106"/>
      <c r="DE617" s="106"/>
      <c r="DF617" s="106"/>
      <c r="DG617" s="106"/>
      <c r="DH617" s="106"/>
      <c r="DI617" s="106"/>
      <c r="DJ617" s="106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6"/>
      <c r="DV617" s="106"/>
      <c r="DW617" s="106"/>
      <c r="DX617" s="106"/>
      <c r="DY617" s="106"/>
      <c r="DZ617" s="106"/>
      <c r="EA617" s="106"/>
      <c r="EB617" s="106"/>
      <c r="EC617" s="106"/>
      <c r="ED617" s="106"/>
      <c r="EE617" s="106"/>
      <c r="EF617" s="106"/>
      <c r="EG617" s="106"/>
      <c r="EH617" s="106"/>
    </row>
    <row r="618" spans="9:138" s="95" customFormat="1" x14ac:dyDescent="0.15"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  <c r="BY618" s="106"/>
      <c r="BZ618" s="106"/>
      <c r="CA618" s="106"/>
      <c r="CB618" s="106"/>
      <c r="CC618" s="106"/>
      <c r="CD618" s="106"/>
      <c r="CE618" s="106"/>
      <c r="CF618" s="106"/>
      <c r="CG618" s="106"/>
      <c r="CH618" s="106"/>
      <c r="CI618" s="106"/>
      <c r="CJ618" s="106"/>
      <c r="CK618" s="106"/>
      <c r="CL618" s="106"/>
      <c r="CM618" s="106"/>
      <c r="CN618" s="106"/>
      <c r="CO618" s="106"/>
      <c r="CP618" s="106"/>
      <c r="CQ618" s="106"/>
      <c r="CR618" s="106"/>
      <c r="CS618" s="106"/>
      <c r="CT618" s="106"/>
      <c r="CU618" s="106"/>
      <c r="CV618" s="106"/>
      <c r="CW618" s="106"/>
      <c r="CX618" s="106"/>
      <c r="CY618" s="106"/>
      <c r="CZ618" s="106"/>
      <c r="DA618" s="106"/>
      <c r="DB618" s="106"/>
      <c r="DC618" s="106"/>
      <c r="DD618" s="106"/>
      <c r="DE618" s="106"/>
      <c r="DF618" s="106"/>
      <c r="DG618" s="106"/>
      <c r="DH618" s="106"/>
      <c r="DI618" s="106"/>
      <c r="DJ618" s="106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6"/>
      <c r="DV618" s="106"/>
      <c r="DW618" s="106"/>
      <c r="DX618" s="106"/>
      <c r="DY618" s="106"/>
      <c r="DZ618" s="106"/>
      <c r="EA618" s="106"/>
      <c r="EB618" s="106"/>
      <c r="EC618" s="106"/>
      <c r="ED618" s="106"/>
      <c r="EE618" s="106"/>
      <c r="EF618" s="106"/>
      <c r="EG618" s="106"/>
      <c r="EH618" s="106"/>
    </row>
    <row r="619" spans="9:138" s="95" customFormat="1" x14ac:dyDescent="0.15"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  <c r="BY619" s="106"/>
      <c r="BZ619" s="106"/>
      <c r="CA619" s="106"/>
      <c r="CB619" s="106"/>
      <c r="CC619" s="106"/>
      <c r="CD619" s="106"/>
      <c r="CE619" s="106"/>
      <c r="CF619" s="106"/>
      <c r="CG619" s="106"/>
      <c r="CH619" s="106"/>
      <c r="CI619" s="106"/>
      <c r="CJ619" s="106"/>
      <c r="CK619" s="106"/>
      <c r="CL619" s="106"/>
      <c r="CM619" s="106"/>
      <c r="CN619" s="106"/>
      <c r="CO619" s="106"/>
      <c r="CP619" s="106"/>
      <c r="CQ619" s="106"/>
      <c r="CR619" s="106"/>
      <c r="CS619" s="106"/>
      <c r="CT619" s="106"/>
      <c r="CU619" s="106"/>
      <c r="CV619" s="106"/>
      <c r="CW619" s="106"/>
      <c r="CX619" s="106"/>
      <c r="CY619" s="106"/>
      <c r="CZ619" s="106"/>
      <c r="DA619" s="106"/>
      <c r="DB619" s="106"/>
      <c r="DC619" s="106"/>
      <c r="DD619" s="106"/>
      <c r="DE619" s="106"/>
      <c r="DF619" s="106"/>
      <c r="DG619" s="106"/>
      <c r="DH619" s="106"/>
      <c r="DI619" s="106"/>
      <c r="DJ619" s="106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6"/>
      <c r="DV619" s="106"/>
      <c r="DW619" s="106"/>
      <c r="DX619" s="106"/>
      <c r="DY619" s="106"/>
      <c r="DZ619" s="106"/>
      <c r="EA619" s="106"/>
      <c r="EB619" s="106"/>
      <c r="EC619" s="106"/>
      <c r="ED619" s="106"/>
      <c r="EE619" s="106"/>
      <c r="EF619" s="106"/>
      <c r="EG619" s="106"/>
      <c r="EH619" s="106"/>
    </row>
    <row r="620" spans="9:138" s="95" customFormat="1" x14ac:dyDescent="0.15"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  <c r="BY620" s="106"/>
      <c r="BZ620" s="106"/>
      <c r="CA620" s="106"/>
      <c r="CB620" s="106"/>
      <c r="CC620" s="106"/>
      <c r="CD620" s="106"/>
      <c r="CE620" s="106"/>
      <c r="CF620" s="106"/>
      <c r="CG620" s="106"/>
      <c r="CH620" s="106"/>
      <c r="CI620" s="106"/>
      <c r="CJ620" s="106"/>
      <c r="CK620" s="106"/>
      <c r="CL620" s="106"/>
      <c r="CM620" s="106"/>
      <c r="CN620" s="106"/>
      <c r="CO620" s="106"/>
      <c r="CP620" s="106"/>
      <c r="CQ620" s="106"/>
      <c r="CR620" s="106"/>
      <c r="CS620" s="106"/>
      <c r="CT620" s="106"/>
      <c r="CU620" s="106"/>
      <c r="CV620" s="106"/>
      <c r="CW620" s="106"/>
      <c r="CX620" s="106"/>
      <c r="CY620" s="106"/>
      <c r="CZ620" s="106"/>
      <c r="DA620" s="106"/>
      <c r="DB620" s="106"/>
      <c r="DC620" s="106"/>
      <c r="DD620" s="106"/>
      <c r="DE620" s="106"/>
      <c r="DF620" s="106"/>
      <c r="DG620" s="106"/>
      <c r="DH620" s="106"/>
      <c r="DI620" s="106"/>
      <c r="DJ620" s="106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6"/>
      <c r="DV620" s="106"/>
      <c r="DW620" s="106"/>
      <c r="DX620" s="106"/>
      <c r="DY620" s="106"/>
      <c r="DZ620" s="106"/>
      <c r="EA620" s="106"/>
      <c r="EB620" s="106"/>
      <c r="EC620" s="106"/>
      <c r="ED620" s="106"/>
      <c r="EE620" s="106"/>
      <c r="EF620" s="106"/>
      <c r="EG620" s="106"/>
      <c r="EH620" s="106"/>
    </row>
    <row r="621" spans="9:138" s="95" customFormat="1" x14ac:dyDescent="0.15"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  <c r="BY621" s="106"/>
      <c r="BZ621" s="106"/>
      <c r="CA621" s="106"/>
      <c r="CB621" s="106"/>
      <c r="CC621" s="106"/>
      <c r="CD621" s="106"/>
      <c r="CE621" s="106"/>
      <c r="CF621" s="106"/>
      <c r="CG621" s="106"/>
      <c r="CH621" s="106"/>
      <c r="CI621" s="106"/>
      <c r="CJ621" s="106"/>
      <c r="CK621" s="106"/>
      <c r="CL621" s="106"/>
      <c r="CM621" s="106"/>
      <c r="CN621" s="106"/>
      <c r="CO621" s="106"/>
      <c r="CP621" s="106"/>
      <c r="CQ621" s="106"/>
      <c r="CR621" s="106"/>
      <c r="CS621" s="106"/>
      <c r="CT621" s="106"/>
      <c r="CU621" s="106"/>
      <c r="CV621" s="106"/>
      <c r="CW621" s="106"/>
      <c r="CX621" s="106"/>
      <c r="CY621" s="106"/>
      <c r="CZ621" s="106"/>
      <c r="DA621" s="106"/>
      <c r="DB621" s="106"/>
      <c r="DC621" s="106"/>
      <c r="DD621" s="106"/>
      <c r="DE621" s="106"/>
      <c r="DF621" s="106"/>
      <c r="DG621" s="106"/>
      <c r="DH621" s="106"/>
      <c r="DI621" s="106"/>
      <c r="DJ621" s="106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6"/>
      <c r="DV621" s="106"/>
      <c r="DW621" s="106"/>
      <c r="DX621" s="106"/>
      <c r="DY621" s="106"/>
      <c r="DZ621" s="106"/>
      <c r="EA621" s="106"/>
      <c r="EB621" s="106"/>
      <c r="EC621" s="106"/>
      <c r="ED621" s="106"/>
      <c r="EE621" s="106"/>
      <c r="EF621" s="106"/>
      <c r="EG621" s="106"/>
      <c r="EH621" s="106"/>
    </row>
    <row r="622" spans="9:138" s="95" customFormat="1" x14ac:dyDescent="0.15"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  <c r="BY622" s="106"/>
      <c r="BZ622" s="106"/>
      <c r="CA622" s="106"/>
      <c r="CB622" s="106"/>
      <c r="CC622" s="106"/>
      <c r="CD622" s="106"/>
      <c r="CE622" s="106"/>
      <c r="CF622" s="106"/>
      <c r="CG622" s="106"/>
      <c r="CH622" s="106"/>
      <c r="CI622" s="106"/>
      <c r="CJ622" s="106"/>
      <c r="CK622" s="106"/>
      <c r="CL622" s="106"/>
      <c r="CM622" s="106"/>
      <c r="CN622" s="106"/>
      <c r="CO622" s="106"/>
      <c r="CP622" s="106"/>
      <c r="CQ622" s="106"/>
      <c r="CR622" s="106"/>
      <c r="CS622" s="106"/>
      <c r="CT622" s="106"/>
      <c r="CU622" s="106"/>
      <c r="CV622" s="106"/>
      <c r="CW622" s="106"/>
      <c r="CX622" s="106"/>
      <c r="CY622" s="106"/>
      <c r="CZ622" s="106"/>
      <c r="DA622" s="106"/>
      <c r="DB622" s="106"/>
      <c r="DC622" s="106"/>
      <c r="DD622" s="106"/>
      <c r="DE622" s="106"/>
      <c r="DF622" s="106"/>
      <c r="DG622" s="106"/>
      <c r="DH622" s="106"/>
      <c r="DI622" s="106"/>
      <c r="DJ622" s="106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6"/>
      <c r="DV622" s="106"/>
      <c r="DW622" s="106"/>
      <c r="DX622" s="106"/>
      <c r="DY622" s="106"/>
      <c r="DZ622" s="106"/>
      <c r="EA622" s="106"/>
      <c r="EB622" s="106"/>
      <c r="EC622" s="106"/>
      <c r="ED622" s="106"/>
      <c r="EE622" s="106"/>
      <c r="EF622" s="106"/>
      <c r="EG622" s="106"/>
      <c r="EH622" s="106"/>
    </row>
    <row r="623" spans="9:138" s="95" customFormat="1" x14ac:dyDescent="0.15"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  <c r="BY623" s="106"/>
      <c r="BZ623" s="106"/>
      <c r="CA623" s="106"/>
      <c r="CB623" s="106"/>
      <c r="CC623" s="106"/>
      <c r="CD623" s="106"/>
      <c r="CE623" s="106"/>
      <c r="CF623" s="106"/>
      <c r="CG623" s="106"/>
      <c r="CH623" s="106"/>
      <c r="CI623" s="106"/>
      <c r="CJ623" s="106"/>
      <c r="CK623" s="106"/>
      <c r="CL623" s="106"/>
      <c r="CM623" s="106"/>
      <c r="CN623" s="106"/>
      <c r="CO623" s="106"/>
      <c r="CP623" s="106"/>
      <c r="CQ623" s="106"/>
      <c r="CR623" s="106"/>
      <c r="CS623" s="106"/>
      <c r="CT623" s="106"/>
      <c r="CU623" s="106"/>
      <c r="CV623" s="106"/>
      <c r="CW623" s="106"/>
      <c r="CX623" s="106"/>
      <c r="CY623" s="106"/>
      <c r="CZ623" s="106"/>
      <c r="DA623" s="106"/>
      <c r="DB623" s="106"/>
      <c r="DC623" s="106"/>
      <c r="DD623" s="106"/>
      <c r="DE623" s="106"/>
      <c r="DF623" s="106"/>
      <c r="DG623" s="106"/>
      <c r="DH623" s="106"/>
      <c r="DI623" s="106"/>
      <c r="DJ623" s="106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6"/>
      <c r="DV623" s="106"/>
      <c r="DW623" s="106"/>
      <c r="DX623" s="106"/>
      <c r="DY623" s="106"/>
      <c r="DZ623" s="106"/>
      <c r="EA623" s="106"/>
      <c r="EB623" s="106"/>
      <c r="EC623" s="106"/>
      <c r="ED623" s="106"/>
      <c r="EE623" s="106"/>
      <c r="EF623" s="106"/>
      <c r="EG623" s="106"/>
      <c r="EH623" s="106"/>
    </row>
    <row r="624" spans="9:138" s="95" customFormat="1" x14ac:dyDescent="0.15"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  <c r="BY624" s="106"/>
      <c r="BZ624" s="106"/>
      <c r="CA624" s="106"/>
      <c r="CB624" s="106"/>
      <c r="CC624" s="106"/>
      <c r="CD624" s="106"/>
      <c r="CE624" s="106"/>
      <c r="CF624" s="106"/>
      <c r="CG624" s="106"/>
      <c r="CH624" s="106"/>
      <c r="CI624" s="106"/>
      <c r="CJ624" s="106"/>
      <c r="CK624" s="106"/>
      <c r="CL624" s="106"/>
      <c r="CM624" s="106"/>
      <c r="CN624" s="106"/>
      <c r="CO624" s="106"/>
      <c r="CP624" s="106"/>
      <c r="CQ624" s="106"/>
      <c r="CR624" s="106"/>
      <c r="CS624" s="106"/>
      <c r="CT624" s="106"/>
      <c r="CU624" s="106"/>
      <c r="CV624" s="106"/>
      <c r="CW624" s="106"/>
      <c r="CX624" s="106"/>
      <c r="CY624" s="106"/>
      <c r="CZ624" s="106"/>
      <c r="DA624" s="106"/>
      <c r="DB624" s="106"/>
      <c r="DC624" s="106"/>
      <c r="DD624" s="106"/>
      <c r="DE624" s="106"/>
      <c r="DF624" s="106"/>
      <c r="DG624" s="106"/>
      <c r="DH624" s="106"/>
      <c r="DI624" s="106"/>
      <c r="DJ624" s="106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6"/>
      <c r="DV624" s="106"/>
      <c r="DW624" s="106"/>
      <c r="DX624" s="106"/>
      <c r="DY624" s="106"/>
      <c r="DZ624" s="106"/>
      <c r="EA624" s="106"/>
      <c r="EB624" s="106"/>
      <c r="EC624" s="106"/>
      <c r="ED624" s="106"/>
      <c r="EE624" s="106"/>
      <c r="EF624" s="106"/>
      <c r="EG624" s="106"/>
      <c r="EH624" s="106"/>
    </row>
    <row r="625" spans="9:138" s="95" customFormat="1" x14ac:dyDescent="0.15"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  <c r="BY625" s="106"/>
      <c r="BZ625" s="106"/>
      <c r="CA625" s="106"/>
      <c r="CB625" s="106"/>
      <c r="CC625" s="106"/>
      <c r="CD625" s="106"/>
      <c r="CE625" s="106"/>
      <c r="CF625" s="106"/>
      <c r="CG625" s="106"/>
      <c r="CH625" s="106"/>
      <c r="CI625" s="106"/>
      <c r="CJ625" s="106"/>
      <c r="CK625" s="106"/>
      <c r="CL625" s="106"/>
      <c r="CM625" s="106"/>
      <c r="CN625" s="106"/>
      <c r="CO625" s="106"/>
      <c r="CP625" s="106"/>
      <c r="CQ625" s="106"/>
      <c r="CR625" s="106"/>
      <c r="CS625" s="106"/>
      <c r="CT625" s="106"/>
      <c r="CU625" s="106"/>
      <c r="CV625" s="106"/>
      <c r="CW625" s="106"/>
      <c r="CX625" s="106"/>
      <c r="CY625" s="106"/>
      <c r="CZ625" s="106"/>
      <c r="DA625" s="106"/>
      <c r="DB625" s="106"/>
      <c r="DC625" s="106"/>
      <c r="DD625" s="106"/>
      <c r="DE625" s="106"/>
      <c r="DF625" s="106"/>
      <c r="DG625" s="106"/>
      <c r="DH625" s="106"/>
      <c r="DI625" s="106"/>
      <c r="DJ625" s="106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6"/>
      <c r="DV625" s="106"/>
      <c r="DW625" s="106"/>
      <c r="DX625" s="106"/>
      <c r="DY625" s="106"/>
      <c r="DZ625" s="106"/>
      <c r="EA625" s="106"/>
      <c r="EB625" s="106"/>
      <c r="EC625" s="106"/>
      <c r="ED625" s="106"/>
      <c r="EE625" s="106"/>
      <c r="EF625" s="106"/>
      <c r="EG625" s="106"/>
      <c r="EH625" s="106"/>
    </row>
    <row r="626" spans="9:138" s="95" customFormat="1" x14ac:dyDescent="0.15"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  <c r="BY626" s="106"/>
      <c r="BZ626" s="106"/>
      <c r="CA626" s="106"/>
      <c r="CB626" s="106"/>
      <c r="CC626" s="106"/>
      <c r="CD626" s="106"/>
      <c r="CE626" s="106"/>
      <c r="CF626" s="106"/>
      <c r="CG626" s="106"/>
      <c r="CH626" s="106"/>
      <c r="CI626" s="106"/>
      <c r="CJ626" s="106"/>
      <c r="CK626" s="106"/>
      <c r="CL626" s="106"/>
      <c r="CM626" s="106"/>
      <c r="CN626" s="106"/>
      <c r="CO626" s="106"/>
      <c r="CP626" s="106"/>
      <c r="CQ626" s="106"/>
      <c r="CR626" s="106"/>
      <c r="CS626" s="106"/>
      <c r="CT626" s="106"/>
      <c r="CU626" s="106"/>
      <c r="CV626" s="106"/>
      <c r="CW626" s="106"/>
      <c r="CX626" s="106"/>
      <c r="CY626" s="106"/>
      <c r="CZ626" s="106"/>
      <c r="DA626" s="106"/>
      <c r="DB626" s="106"/>
      <c r="DC626" s="106"/>
      <c r="DD626" s="106"/>
      <c r="DE626" s="106"/>
      <c r="DF626" s="106"/>
      <c r="DG626" s="106"/>
      <c r="DH626" s="106"/>
      <c r="DI626" s="106"/>
      <c r="DJ626" s="106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6"/>
      <c r="DV626" s="106"/>
      <c r="DW626" s="106"/>
      <c r="DX626" s="106"/>
      <c r="DY626" s="106"/>
      <c r="DZ626" s="106"/>
      <c r="EA626" s="106"/>
      <c r="EB626" s="106"/>
      <c r="EC626" s="106"/>
      <c r="ED626" s="106"/>
      <c r="EE626" s="106"/>
      <c r="EF626" s="106"/>
      <c r="EG626" s="106"/>
      <c r="EH626" s="106"/>
    </row>
    <row r="627" spans="9:138" s="95" customFormat="1" x14ac:dyDescent="0.15"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  <c r="BY627" s="106"/>
      <c r="BZ627" s="106"/>
      <c r="CA627" s="106"/>
      <c r="CB627" s="106"/>
      <c r="CC627" s="106"/>
      <c r="CD627" s="106"/>
      <c r="CE627" s="106"/>
      <c r="CF627" s="106"/>
      <c r="CG627" s="106"/>
      <c r="CH627" s="106"/>
      <c r="CI627" s="106"/>
      <c r="CJ627" s="106"/>
      <c r="CK627" s="106"/>
      <c r="CL627" s="106"/>
      <c r="CM627" s="106"/>
      <c r="CN627" s="106"/>
      <c r="CO627" s="106"/>
      <c r="CP627" s="106"/>
      <c r="CQ627" s="106"/>
      <c r="CR627" s="106"/>
      <c r="CS627" s="106"/>
      <c r="CT627" s="106"/>
      <c r="CU627" s="106"/>
      <c r="CV627" s="106"/>
      <c r="CW627" s="106"/>
      <c r="CX627" s="106"/>
      <c r="CY627" s="106"/>
      <c r="CZ627" s="106"/>
      <c r="DA627" s="106"/>
      <c r="DB627" s="106"/>
      <c r="DC627" s="106"/>
      <c r="DD627" s="106"/>
      <c r="DE627" s="106"/>
      <c r="DF627" s="106"/>
      <c r="DG627" s="106"/>
      <c r="DH627" s="106"/>
      <c r="DI627" s="106"/>
      <c r="DJ627" s="106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6"/>
      <c r="DV627" s="106"/>
      <c r="DW627" s="106"/>
      <c r="DX627" s="106"/>
      <c r="DY627" s="106"/>
      <c r="DZ627" s="106"/>
      <c r="EA627" s="106"/>
      <c r="EB627" s="106"/>
      <c r="EC627" s="106"/>
      <c r="ED627" s="106"/>
      <c r="EE627" s="106"/>
      <c r="EF627" s="106"/>
      <c r="EG627" s="106"/>
      <c r="EH627" s="106"/>
    </row>
    <row r="628" spans="9:138" s="95" customFormat="1" x14ac:dyDescent="0.15"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  <c r="BY628" s="106"/>
      <c r="BZ628" s="106"/>
      <c r="CA628" s="106"/>
      <c r="CB628" s="106"/>
      <c r="CC628" s="106"/>
      <c r="CD628" s="106"/>
      <c r="CE628" s="106"/>
      <c r="CF628" s="106"/>
      <c r="CG628" s="106"/>
      <c r="CH628" s="106"/>
      <c r="CI628" s="106"/>
      <c r="CJ628" s="106"/>
      <c r="CK628" s="106"/>
      <c r="CL628" s="106"/>
      <c r="CM628" s="106"/>
      <c r="CN628" s="106"/>
      <c r="CO628" s="106"/>
      <c r="CP628" s="106"/>
      <c r="CQ628" s="106"/>
      <c r="CR628" s="106"/>
      <c r="CS628" s="106"/>
      <c r="CT628" s="106"/>
      <c r="CU628" s="106"/>
      <c r="CV628" s="106"/>
      <c r="CW628" s="106"/>
      <c r="CX628" s="106"/>
      <c r="CY628" s="106"/>
      <c r="CZ628" s="106"/>
      <c r="DA628" s="106"/>
      <c r="DB628" s="106"/>
      <c r="DC628" s="106"/>
      <c r="DD628" s="106"/>
      <c r="DE628" s="106"/>
      <c r="DF628" s="106"/>
      <c r="DG628" s="106"/>
      <c r="DH628" s="106"/>
      <c r="DI628" s="106"/>
      <c r="DJ628" s="106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6"/>
      <c r="DV628" s="106"/>
      <c r="DW628" s="106"/>
      <c r="DX628" s="106"/>
      <c r="DY628" s="106"/>
      <c r="DZ628" s="106"/>
      <c r="EA628" s="106"/>
      <c r="EB628" s="106"/>
      <c r="EC628" s="106"/>
      <c r="ED628" s="106"/>
      <c r="EE628" s="106"/>
      <c r="EF628" s="106"/>
      <c r="EG628" s="106"/>
      <c r="EH628" s="106"/>
    </row>
    <row r="629" spans="9:138" s="95" customFormat="1" x14ac:dyDescent="0.15"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  <c r="BY629" s="106"/>
      <c r="BZ629" s="106"/>
      <c r="CA629" s="106"/>
      <c r="CB629" s="106"/>
      <c r="CC629" s="106"/>
      <c r="CD629" s="106"/>
      <c r="CE629" s="106"/>
      <c r="CF629" s="106"/>
      <c r="CG629" s="106"/>
      <c r="CH629" s="106"/>
      <c r="CI629" s="106"/>
      <c r="CJ629" s="106"/>
      <c r="CK629" s="106"/>
      <c r="CL629" s="106"/>
      <c r="CM629" s="106"/>
      <c r="CN629" s="106"/>
      <c r="CO629" s="106"/>
      <c r="CP629" s="106"/>
      <c r="CQ629" s="106"/>
      <c r="CR629" s="106"/>
      <c r="CS629" s="106"/>
      <c r="CT629" s="106"/>
      <c r="CU629" s="106"/>
      <c r="CV629" s="106"/>
      <c r="CW629" s="106"/>
      <c r="CX629" s="106"/>
      <c r="CY629" s="106"/>
      <c r="CZ629" s="106"/>
      <c r="DA629" s="106"/>
      <c r="DB629" s="106"/>
      <c r="DC629" s="106"/>
      <c r="DD629" s="106"/>
      <c r="DE629" s="106"/>
      <c r="DF629" s="106"/>
      <c r="DG629" s="106"/>
      <c r="DH629" s="106"/>
      <c r="DI629" s="106"/>
      <c r="DJ629" s="106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6"/>
      <c r="DV629" s="106"/>
      <c r="DW629" s="106"/>
      <c r="DX629" s="106"/>
      <c r="DY629" s="106"/>
      <c r="DZ629" s="106"/>
      <c r="EA629" s="106"/>
      <c r="EB629" s="106"/>
      <c r="EC629" s="106"/>
      <c r="ED629" s="106"/>
      <c r="EE629" s="106"/>
      <c r="EF629" s="106"/>
      <c r="EG629" s="106"/>
      <c r="EH629" s="106"/>
    </row>
    <row r="630" spans="9:138" s="95" customFormat="1" x14ac:dyDescent="0.15"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  <c r="BY630" s="106"/>
      <c r="BZ630" s="106"/>
      <c r="CA630" s="106"/>
      <c r="CB630" s="106"/>
      <c r="CC630" s="106"/>
      <c r="CD630" s="106"/>
      <c r="CE630" s="106"/>
      <c r="CF630" s="106"/>
      <c r="CG630" s="106"/>
      <c r="CH630" s="106"/>
      <c r="CI630" s="106"/>
      <c r="CJ630" s="106"/>
      <c r="CK630" s="106"/>
      <c r="CL630" s="106"/>
      <c r="CM630" s="106"/>
      <c r="CN630" s="106"/>
      <c r="CO630" s="106"/>
      <c r="CP630" s="106"/>
      <c r="CQ630" s="106"/>
      <c r="CR630" s="106"/>
      <c r="CS630" s="106"/>
      <c r="CT630" s="106"/>
      <c r="CU630" s="106"/>
      <c r="CV630" s="106"/>
      <c r="CW630" s="106"/>
      <c r="CX630" s="106"/>
      <c r="CY630" s="106"/>
      <c r="CZ630" s="106"/>
      <c r="DA630" s="106"/>
      <c r="DB630" s="106"/>
      <c r="DC630" s="106"/>
      <c r="DD630" s="106"/>
      <c r="DE630" s="106"/>
      <c r="DF630" s="106"/>
      <c r="DG630" s="106"/>
      <c r="DH630" s="106"/>
      <c r="DI630" s="106"/>
      <c r="DJ630" s="106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6"/>
      <c r="DV630" s="106"/>
      <c r="DW630" s="106"/>
      <c r="DX630" s="106"/>
      <c r="DY630" s="106"/>
      <c r="DZ630" s="106"/>
      <c r="EA630" s="106"/>
      <c r="EB630" s="106"/>
      <c r="EC630" s="106"/>
      <c r="ED630" s="106"/>
      <c r="EE630" s="106"/>
      <c r="EF630" s="106"/>
      <c r="EG630" s="106"/>
      <c r="EH630" s="106"/>
    </row>
    <row r="631" spans="9:138" s="95" customFormat="1" x14ac:dyDescent="0.15"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  <c r="BY631" s="106"/>
      <c r="BZ631" s="106"/>
      <c r="CA631" s="106"/>
      <c r="CB631" s="106"/>
      <c r="CC631" s="106"/>
      <c r="CD631" s="106"/>
      <c r="CE631" s="106"/>
      <c r="CF631" s="106"/>
      <c r="CG631" s="106"/>
      <c r="CH631" s="106"/>
      <c r="CI631" s="106"/>
      <c r="CJ631" s="106"/>
      <c r="CK631" s="106"/>
      <c r="CL631" s="106"/>
      <c r="CM631" s="106"/>
      <c r="CN631" s="106"/>
      <c r="CO631" s="106"/>
      <c r="CP631" s="106"/>
      <c r="CQ631" s="106"/>
      <c r="CR631" s="106"/>
      <c r="CS631" s="106"/>
      <c r="CT631" s="106"/>
      <c r="CU631" s="106"/>
      <c r="CV631" s="106"/>
      <c r="CW631" s="106"/>
      <c r="CX631" s="106"/>
      <c r="CY631" s="106"/>
      <c r="CZ631" s="106"/>
      <c r="DA631" s="106"/>
      <c r="DB631" s="106"/>
      <c r="DC631" s="106"/>
      <c r="DD631" s="106"/>
      <c r="DE631" s="106"/>
      <c r="DF631" s="106"/>
      <c r="DG631" s="106"/>
      <c r="DH631" s="106"/>
      <c r="DI631" s="106"/>
      <c r="DJ631" s="106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6"/>
      <c r="DV631" s="106"/>
      <c r="DW631" s="106"/>
      <c r="DX631" s="106"/>
      <c r="DY631" s="106"/>
      <c r="DZ631" s="106"/>
      <c r="EA631" s="106"/>
      <c r="EB631" s="106"/>
      <c r="EC631" s="106"/>
      <c r="ED631" s="106"/>
      <c r="EE631" s="106"/>
      <c r="EF631" s="106"/>
      <c r="EG631" s="106"/>
      <c r="EH631" s="106"/>
    </row>
    <row r="632" spans="9:138" s="95" customFormat="1" x14ac:dyDescent="0.15"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  <c r="BY632" s="106"/>
      <c r="BZ632" s="106"/>
      <c r="CA632" s="106"/>
      <c r="CB632" s="106"/>
      <c r="CC632" s="106"/>
      <c r="CD632" s="106"/>
      <c r="CE632" s="106"/>
      <c r="CF632" s="106"/>
      <c r="CG632" s="106"/>
      <c r="CH632" s="106"/>
      <c r="CI632" s="106"/>
      <c r="CJ632" s="106"/>
      <c r="CK632" s="106"/>
      <c r="CL632" s="106"/>
      <c r="CM632" s="106"/>
      <c r="CN632" s="106"/>
      <c r="CO632" s="106"/>
      <c r="CP632" s="106"/>
      <c r="CQ632" s="106"/>
      <c r="CR632" s="106"/>
      <c r="CS632" s="106"/>
      <c r="CT632" s="106"/>
      <c r="CU632" s="106"/>
      <c r="CV632" s="106"/>
      <c r="CW632" s="106"/>
      <c r="CX632" s="106"/>
      <c r="CY632" s="106"/>
      <c r="CZ632" s="106"/>
      <c r="DA632" s="106"/>
      <c r="DB632" s="106"/>
      <c r="DC632" s="106"/>
      <c r="DD632" s="106"/>
      <c r="DE632" s="106"/>
      <c r="DF632" s="106"/>
      <c r="DG632" s="106"/>
      <c r="DH632" s="106"/>
      <c r="DI632" s="106"/>
      <c r="DJ632" s="106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6"/>
      <c r="DV632" s="106"/>
      <c r="DW632" s="106"/>
      <c r="DX632" s="106"/>
      <c r="DY632" s="106"/>
      <c r="DZ632" s="106"/>
      <c r="EA632" s="106"/>
      <c r="EB632" s="106"/>
      <c r="EC632" s="106"/>
      <c r="ED632" s="106"/>
      <c r="EE632" s="106"/>
      <c r="EF632" s="106"/>
      <c r="EG632" s="106"/>
      <c r="EH632" s="106"/>
    </row>
    <row r="633" spans="9:138" s="95" customFormat="1" x14ac:dyDescent="0.15"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  <c r="BY633" s="106"/>
      <c r="BZ633" s="106"/>
      <c r="CA633" s="106"/>
      <c r="CB633" s="106"/>
      <c r="CC633" s="106"/>
      <c r="CD633" s="106"/>
      <c r="CE633" s="106"/>
      <c r="CF633" s="106"/>
      <c r="CG633" s="106"/>
      <c r="CH633" s="106"/>
      <c r="CI633" s="106"/>
      <c r="CJ633" s="106"/>
      <c r="CK633" s="106"/>
      <c r="CL633" s="106"/>
      <c r="CM633" s="106"/>
      <c r="CN633" s="106"/>
      <c r="CO633" s="106"/>
      <c r="CP633" s="106"/>
      <c r="CQ633" s="106"/>
      <c r="CR633" s="106"/>
      <c r="CS633" s="106"/>
      <c r="CT633" s="106"/>
      <c r="CU633" s="106"/>
      <c r="CV633" s="106"/>
      <c r="CW633" s="106"/>
      <c r="CX633" s="106"/>
      <c r="CY633" s="106"/>
      <c r="CZ633" s="106"/>
      <c r="DA633" s="106"/>
      <c r="DB633" s="106"/>
      <c r="DC633" s="106"/>
      <c r="DD633" s="106"/>
      <c r="DE633" s="106"/>
      <c r="DF633" s="106"/>
      <c r="DG633" s="106"/>
      <c r="DH633" s="106"/>
      <c r="DI633" s="106"/>
      <c r="DJ633" s="106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6"/>
      <c r="DV633" s="106"/>
      <c r="DW633" s="106"/>
      <c r="DX633" s="106"/>
      <c r="DY633" s="106"/>
      <c r="DZ633" s="106"/>
      <c r="EA633" s="106"/>
      <c r="EB633" s="106"/>
      <c r="EC633" s="106"/>
      <c r="ED633" s="106"/>
      <c r="EE633" s="106"/>
      <c r="EF633" s="106"/>
      <c r="EG633" s="106"/>
      <c r="EH633" s="106"/>
    </row>
    <row r="634" spans="9:138" s="95" customFormat="1" x14ac:dyDescent="0.15"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  <c r="BY634" s="106"/>
      <c r="BZ634" s="106"/>
      <c r="CA634" s="106"/>
      <c r="CB634" s="106"/>
      <c r="CC634" s="106"/>
      <c r="CD634" s="106"/>
      <c r="CE634" s="106"/>
      <c r="CF634" s="106"/>
      <c r="CG634" s="106"/>
      <c r="CH634" s="106"/>
      <c r="CI634" s="106"/>
      <c r="CJ634" s="106"/>
      <c r="CK634" s="106"/>
      <c r="CL634" s="106"/>
      <c r="CM634" s="106"/>
      <c r="CN634" s="106"/>
      <c r="CO634" s="106"/>
      <c r="CP634" s="106"/>
      <c r="CQ634" s="106"/>
      <c r="CR634" s="106"/>
      <c r="CS634" s="106"/>
      <c r="CT634" s="106"/>
      <c r="CU634" s="106"/>
      <c r="CV634" s="106"/>
      <c r="CW634" s="106"/>
      <c r="CX634" s="106"/>
      <c r="CY634" s="106"/>
      <c r="CZ634" s="106"/>
      <c r="DA634" s="106"/>
      <c r="DB634" s="106"/>
      <c r="DC634" s="106"/>
      <c r="DD634" s="106"/>
      <c r="DE634" s="106"/>
      <c r="DF634" s="106"/>
      <c r="DG634" s="106"/>
      <c r="DH634" s="106"/>
      <c r="DI634" s="106"/>
      <c r="DJ634" s="106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6"/>
      <c r="DV634" s="106"/>
      <c r="DW634" s="106"/>
      <c r="DX634" s="106"/>
      <c r="DY634" s="106"/>
      <c r="DZ634" s="106"/>
      <c r="EA634" s="106"/>
      <c r="EB634" s="106"/>
      <c r="EC634" s="106"/>
      <c r="ED634" s="106"/>
      <c r="EE634" s="106"/>
      <c r="EF634" s="106"/>
      <c r="EG634" s="106"/>
      <c r="EH634" s="106"/>
    </row>
    <row r="635" spans="9:138" s="95" customFormat="1" x14ac:dyDescent="0.15"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  <c r="BY635" s="106"/>
      <c r="BZ635" s="106"/>
      <c r="CA635" s="106"/>
      <c r="CB635" s="106"/>
      <c r="CC635" s="106"/>
      <c r="CD635" s="106"/>
      <c r="CE635" s="106"/>
      <c r="CF635" s="106"/>
      <c r="CG635" s="106"/>
      <c r="CH635" s="106"/>
      <c r="CI635" s="106"/>
      <c r="CJ635" s="106"/>
      <c r="CK635" s="106"/>
      <c r="CL635" s="106"/>
      <c r="CM635" s="106"/>
      <c r="CN635" s="106"/>
      <c r="CO635" s="106"/>
      <c r="CP635" s="106"/>
      <c r="CQ635" s="106"/>
      <c r="CR635" s="106"/>
      <c r="CS635" s="106"/>
      <c r="CT635" s="106"/>
      <c r="CU635" s="106"/>
      <c r="CV635" s="106"/>
      <c r="CW635" s="106"/>
      <c r="CX635" s="106"/>
      <c r="CY635" s="106"/>
      <c r="CZ635" s="106"/>
      <c r="DA635" s="106"/>
      <c r="DB635" s="106"/>
      <c r="DC635" s="106"/>
      <c r="DD635" s="106"/>
      <c r="DE635" s="106"/>
      <c r="DF635" s="106"/>
      <c r="DG635" s="106"/>
      <c r="DH635" s="106"/>
      <c r="DI635" s="106"/>
      <c r="DJ635" s="106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6"/>
      <c r="DV635" s="106"/>
      <c r="DW635" s="106"/>
      <c r="DX635" s="106"/>
      <c r="DY635" s="106"/>
      <c r="DZ635" s="106"/>
      <c r="EA635" s="106"/>
      <c r="EB635" s="106"/>
      <c r="EC635" s="106"/>
      <c r="ED635" s="106"/>
      <c r="EE635" s="106"/>
      <c r="EF635" s="106"/>
      <c r="EG635" s="106"/>
      <c r="EH635" s="106"/>
    </row>
    <row r="636" spans="9:138" s="95" customFormat="1" x14ac:dyDescent="0.15"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  <c r="BY636" s="106"/>
      <c r="BZ636" s="106"/>
      <c r="CA636" s="106"/>
      <c r="CB636" s="106"/>
      <c r="CC636" s="106"/>
      <c r="CD636" s="106"/>
      <c r="CE636" s="106"/>
      <c r="CF636" s="106"/>
      <c r="CG636" s="106"/>
      <c r="CH636" s="106"/>
      <c r="CI636" s="106"/>
      <c r="CJ636" s="106"/>
      <c r="CK636" s="106"/>
      <c r="CL636" s="106"/>
      <c r="CM636" s="106"/>
      <c r="CN636" s="106"/>
      <c r="CO636" s="106"/>
      <c r="CP636" s="106"/>
      <c r="CQ636" s="106"/>
      <c r="CR636" s="106"/>
      <c r="CS636" s="106"/>
      <c r="CT636" s="106"/>
      <c r="CU636" s="106"/>
      <c r="CV636" s="106"/>
      <c r="CW636" s="106"/>
      <c r="CX636" s="106"/>
      <c r="CY636" s="106"/>
      <c r="CZ636" s="106"/>
      <c r="DA636" s="106"/>
      <c r="DB636" s="106"/>
      <c r="DC636" s="106"/>
      <c r="DD636" s="106"/>
      <c r="DE636" s="106"/>
      <c r="DF636" s="106"/>
      <c r="DG636" s="106"/>
      <c r="DH636" s="106"/>
      <c r="DI636" s="106"/>
      <c r="DJ636" s="106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6"/>
      <c r="DV636" s="106"/>
      <c r="DW636" s="106"/>
      <c r="DX636" s="106"/>
      <c r="DY636" s="106"/>
      <c r="DZ636" s="106"/>
      <c r="EA636" s="106"/>
      <c r="EB636" s="106"/>
      <c r="EC636" s="106"/>
      <c r="ED636" s="106"/>
      <c r="EE636" s="106"/>
      <c r="EF636" s="106"/>
      <c r="EG636" s="106"/>
      <c r="EH636" s="106"/>
    </row>
    <row r="637" spans="9:138" s="95" customFormat="1" x14ac:dyDescent="0.15"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  <c r="BY637" s="106"/>
      <c r="BZ637" s="106"/>
      <c r="CA637" s="106"/>
      <c r="CB637" s="106"/>
      <c r="CC637" s="106"/>
      <c r="CD637" s="106"/>
      <c r="CE637" s="106"/>
      <c r="CF637" s="106"/>
      <c r="CG637" s="106"/>
      <c r="CH637" s="106"/>
      <c r="CI637" s="106"/>
      <c r="CJ637" s="106"/>
      <c r="CK637" s="106"/>
      <c r="CL637" s="106"/>
      <c r="CM637" s="106"/>
      <c r="CN637" s="106"/>
      <c r="CO637" s="106"/>
      <c r="CP637" s="106"/>
      <c r="CQ637" s="106"/>
      <c r="CR637" s="106"/>
      <c r="CS637" s="106"/>
      <c r="CT637" s="106"/>
      <c r="CU637" s="106"/>
      <c r="CV637" s="106"/>
      <c r="CW637" s="106"/>
      <c r="CX637" s="106"/>
      <c r="CY637" s="106"/>
      <c r="CZ637" s="106"/>
      <c r="DA637" s="106"/>
      <c r="DB637" s="106"/>
      <c r="DC637" s="106"/>
      <c r="DD637" s="106"/>
      <c r="DE637" s="106"/>
      <c r="DF637" s="106"/>
      <c r="DG637" s="106"/>
      <c r="DH637" s="106"/>
      <c r="DI637" s="106"/>
      <c r="DJ637" s="106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6"/>
      <c r="DV637" s="106"/>
      <c r="DW637" s="106"/>
      <c r="DX637" s="106"/>
      <c r="DY637" s="106"/>
      <c r="DZ637" s="106"/>
      <c r="EA637" s="106"/>
      <c r="EB637" s="106"/>
      <c r="EC637" s="106"/>
      <c r="ED637" s="106"/>
      <c r="EE637" s="106"/>
      <c r="EF637" s="106"/>
      <c r="EG637" s="106"/>
      <c r="EH637" s="106"/>
    </row>
    <row r="638" spans="9:138" s="95" customFormat="1" x14ac:dyDescent="0.15"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  <c r="BY638" s="106"/>
      <c r="BZ638" s="106"/>
      <c r="CA638" s="106"/>
      <c r="CB638" s="106"/>
      <c r="CC638" s="106"/>
      <c r="CD638" s="106"/>
      <c r="CE638" s="106"/>
      <c r="CF638" s="106"/>
      <c r="CG638" s="106"/>
      <c r="CH638" s="106"/>
      <c r="CI638" s="106"/>
      <c r="CJ638" s="106"/>
      <c r="CK638" s="106"/>
      <c r="CL638" s="106"/>
      <c r="CM638" s="106"/>
      <c r="CN638" s="106"/>
      <c r="CO638" s="106"/>
      <c r="CP638" s="106"/>
      <c r="CQ638" s="106"/>
      <c r="CR638" s="106"/>
      <c r="CS638" s="106"/>
      <c r="CT638" s="106"/>
      <c r="CU638" s="106"/>
      <c r="CV638" s="106"/>
      <c r="CW638" s="106"/>
      <c r="CX638" s="106"/>
      <c r="CY638" s="106"/>
      <c r="CZ638" s="106"/>
      <c r="DA638" s="106"/>
      <c r="DB638" s="106"/>
      <c r="DC638" s="106"/>
      <c r="DD638" s="106"/>
      <c r="DE638" s="106"/>
      <c r="DF638" s="106"/>
      <c r="DG638" s="106"/>
      <c r="DH638" s="106"/>
      <c r="DI638" s="106"/>
      <c r="DJ638" s="106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6"/>
      <c r="DV638" s="106"/>
      <c r="DW638" s="106"/>
      <c r="DX638" s="106"/>
      <c r="DY638" s="106"/>
      <c r="DZ638" s="106"/>
      <c r="EA638" s="106"/>
      <c r="EB638" s="106"/>
      <c r="EC638" s="106"/>
      <c r="ED638" s="106"/>
      <c r="EE638" s="106"/>
      <c r="EF638" s="106"/>
      <c r="EG638" s="106"/>
      <c r="EH638" s="106"/>
    </row>
    <row r="639" spans="9:138" s="95" customFormat="1" x14ac:dyDescent="0.15"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  <c r="BY639" s="106"/>
      <c r="BZ639" s="106"/>
      <c r="CA639" s="106"/>
      <c r="CB639" s="106"/>
      <c r="CC639" s="106"/>
      <c r="CD639" s="106"/>
      <c r="CE639" s="106"/>
      <c r="CF639" s="106"/>
      <c r="CG639" s="106"/>
      <c r="CH639" s="106"/>
      <c r="CI639" s="106"/>
      <c r="CJ639" s="106"/>
      <c r="CK639" s="106"/>
      <c r="CL639" s="106"/>
      <c r="CM639" s="106"/>
      <c r="CN639" s="106"/>
      <c r="CO639" s="106"/>
      <c r="CP639" s="106"/>
      <c r="CQ639" s="106"/>
      <c r="CR639" s="106"/>
      <c r="CS639" s="106"/>
      <c r="CT639" s="106"/>
      <c r="CU639" s="106"/>
      <c r="CV639" s="106"/>
      <c r="CW639" s="106"/>
      <c r="CX639" s="106"/>
      <c r="CY639" s="106"/>
      <c r="CZ639" s="106"/>
      <c r="DA639" s="106"/>
      <c r="DB639" s="106"/>
      <c r="DC639" s="106"/>
      <c r="DD639" s="106"/>
      <c r="DE639" s="106"/>
      <c r="DF639" s="106"/>
      <c r="DG639" s="106"/>
      <c r="DH639" s="106"/>
      <c r="DI639" s="106"/>
      <c r="DJ639" s="106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6"/>
      <c r="DV639" s="106"/>
      <c r="DW639" s="106"/>
      <c r="DX639" s="106"/>
      <c r="DY639" s="106"/>
      <c r="DZ639" s="106"/>
      <c r="EA639" s="106"/>
      <c r="EB639" s="106"/>
      <c r="EC639" s="106"/>
      <c r="ED639" s="106"/>
      <c r="EE639" s="106"/>
      <c r="EF639" s="106"/>
      <c r="EG639" s="106"/>
      <c r="EH639" s="106"/>
    </row>
    <row r="640" spans="9:138" s="95" customFormat="1" x14ac:dyDescent="0.15"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  <c r="BY640" s="106"/>
      <c r="BZ640" s="106"/>
      <c r="CA640" s="106"/>
      <c r="CB640" s="106"/>
      <c r="CC640" s="106"/>
      <c r="CD640" s="106"/>
      <c r="CE640" s="106"/>
      <c r="CF640" s="106"/>
      <c r="CG640" s="106"/>
      <c r="CH640" s="106"/>
      <c r="CI640" s="106"/>
      <c r="CJ640" s="106"/>
      <c r="CK640" s="106"/>
      <c r="CL640" s="106"/>
      <c r="CM640" s="106"/>
      <c r="CN640" s="106"/>
      <c r="CO640" s="106"/>
      <c r="CP640" s="106"/>
      <c r="CQ640" s="106"/>
      <c r="CR640" s="106"/>
      <c r="CS640" s="106"/>
      <c r="CT640" s="106"/>
      <c r="CU640" s="106"/>
      <c r="CV640" s="106"/>
      <c r="CW640" s="106"/>
      <c r="CX640" s="106"/>
      <c r="CY640" s="106"/>
      <c r="CZ640" s="106"/>
      <c r="DA640" s="106"/>
      <c r="DB640" s="106"/>
      <c r="DC640" s="106"/>
      <c r="DD640" s="106"/>
      <c r="DE640" s="106"/>
      <c r="DF640" s="106"/>
      <c r="DG640" s="106"/>
      <c r="DH640" s="106"/>
      <c r="DI640" s="106"/>
      <c r="DJ640" s="106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6"/>
      <c r="DV640" s="106"/>
      <c r="DW640" s="106"/>
      <c r="DX640" s="106"/>
      <c r="DY640" s="106"/>
      <c r="DZ640" s="106"/>
      <c r="EA640" s="106"/>
      <c r="EB640" s="106"/>
      <c r="EC640" s="106"/>
      <c r="ED640" s="106"/>
      <c r="EE640" s="106"/>
      <c r="EF640" s="106"/>
      <c r="EG640" s="106"/>
      <c r="EH640" s="106"/>
    </row>
    <row r="641" spans="9:138" s="95" customFormat="1" x14ac:dyDescent="0.15"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  <c r="BY641" s="106"/>
      <c r="BZ641" s="106"/>
      <c r="CA641" s="106"/>
      <c r="CB641" s="106"/>
      <c r="CC641" s="106"/>
      <c r="CD641" s="106"/>
      <c r="CE641" s="106"/>
      <c r="CF641" s="106"/>
      <c r="CG641" s="106"/>
      <c r="CH641" s="106"/>
      <c r="CI641" s="106"/>
      <c r="CJ641" s="106"/>
      <c r="CK641" s="106"/>
      <c r="CL641" s="106"/>
      <c r="CM641" s="106"/>
      <c r="CN641" s="106"/>
      <c r="CO641" s="106"/>
      <c r="CP641" s="106"/>
      <c r="CQ641" s="106"/>
      <c r="CR641" s="106"/>
      <c r="CS641" s="106"/>
      <c r="CT641" s="106"/>
      <c r="CU641" s="106"/>
      <c r="CV641" s="106"/>
      <c r="CW641" s="106"/>
      <c r="CX641" s="106"/>
      <c r="CY641" s="106"/>
      <c r="CZ641" s="106"/>
      <c r="DA641" s="106"/>
      <c r="DB641" s="106"/>
      <c r="DC641" s="106"/>
      <c r="DD641" s="106"/>
      <c r="DE641" s="106"/>
      <c r="DF641" s="106"/>
      <c r="DG641" s="106"/>
      <c r="DH641" s="106"/>
      <c r="DI641" s="106"/>
      <c r="DJ641" s="106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6"/>
      <c r="DV641" s="106"/>
      <c r="DW641" s="106"/>
      <c r="DX641" s="106"/>
      <c r="DY641" s="106"/>
      <c r="DZ641" s="106"/>
      <c r="EA641" s="106"/>
      <c r="EB641" s="106"/>
      <c r="EC641" s="106"/>
      <c r="ED641" s="106"/>
      <c r="EE641" s="106"/>
      <c r="EF641" s="106"/>
      <c r="EG641" s="106"/>
      <c r="EH641" s="106"/>
    </row>
    <row r="642" spans="9:138" s="95" customFormat="1" x14ac:dyDescent="0.15"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  <c r="BY642" s="106"/>
      <c r="BZ642" s="106"/>
      <c r="CA642" s="106"/>
      <c r="CB642" s="106"/>
      <c r="CC642" s="106"/>
      <c r="CD642" s="106"/>
      <c r="CE642" s="106"/>
      <c r="CF642" s="106"/>
      <c r="CG642" s="106"/>
      <c r="CH642" s="106"/>
      <c r="CI642" s="106"/>
      <c r="CJ642" s="106"/>
      <c r="CK642" s="106"/>
      <c r="CL642" s="106"/>
      <c r="CM642" s="106"/>
      <c r="CN642" s="106"/>
      <c r="CO642" s="106"/>
      <c r="CP642" s="106"/>
      <c r="CQ642" s="106"/>
      <c r="CR642" s="106"/>
      <c r="CS642" s="106"/>
      <c r="CT642" s="106"/>
      <c r="CU642" s="106"/>
      <c r="CV642" s="106"/>
      <c r="CW642" s="106"/>
      <c r="CX642" s="106"/>
      <c r="CY642" s="106"/>
      <c r="CZ642" s="106"/>
      <c r="DA642" s="106"/>
      <c r="DB642" s="106"/>
      <c r="DC642" s="106"/>
      <c r="DD642" s="106"/>
      <c r="DE642" s="106"/>
      <c r="DF642" s="106"/>
      <c r="DG642" s="106"/>
      <c r="DH642" s="106"/>
      <c r="DI642" s="106"/>
      <c r="DJ642" s="106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6"/>
      <c r="DV642" s="106"/>
      <c r="DW642" s="106"/>
      <c r="DX642" s="106"/>
      <c r="DY642" s="106"/>
      <c r="DZ642" s="106"/>
      <c r="EA642" s="106"/>
      <c r="EB642" s="106"/>
      <c r="EC642" s="106"/>
      <c r="ED642" s="106"/>
      <c r="EE642" s="106"/>
      <c r="EF642" s="106"/>
      <c r="EG642" s="106"/>
      <c r="EH642" s="106"/>
    </row>
    <row r="643" spans="9:138" s="95" customFormat="1" x14ac:dyDescent="0.15"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  <c r="BY643" s="106"/>
      <c r="BZ643" s="106"/>
      <c r="CA643" s="106"/>
      <c r="CB643" s="106"/>
      <c r="CC643" s="106"/>
      <c r="CD643" s="106"/>
      <c r="CE643" s="106"/>
      <c r="CF643" s="106"/>
      <c r="CG643" s="106"/>
      <c r="CH643" s="106"/>
      <c r="CI643" s="106"/>
      <c r="CJ643" s="106"/>
      <c r="CK643" s="106"/>
      <c r="CL643" s="106"/>
      <c r="CM643" s="106"/>
      <c r="CN643" s="106"/>
      <c r="CO643" s="106"/>
      <c r="CP643" s="106"/>
      <c r="CQ643" s="106"/>
      <c r="CR643" s="106"/>
      <c r="CS643" s="106"/>
      <c r="CT643" s="106"/>
      <c r="CU643" s="106"/>
      <c r="CV643" s="106"/>
      <c r="CW643" s="106"/>
      <c r="CX643" s="106"/>
      <c r="CY643" s="106"/>
      <c r="CZ643" s="106"/>
      <c r="DA643" s="106"/>
      <c r="DB643" s="106"/>
      <c r="DC643" s="106"/>
      <c r="DD643" s="106"/>
      <c r="DE643" s="106"/>
      <c r="DF643" s="106"/>
      <c r="DG643" s="106"/>
      <c r="DH643" s="106"/>
      <c r="DI643" s="106"/>
      <c r="DJ643" s="106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6"/>
      <c r="DV643" s="106"/>
      <c r="DW643" s="106"/>
      <c r="DX643" s="106"/>
      <c r="DY643" s="106"/>
      <c r="DZ643" s="106"/>
      <c r="EA643" s="106"/>
      <c r="EB643" s="106"/>
      <c r="EC643" s="106"/>
      <c r="ED643" s="106"/>
      <c r="EE643" s="106"/>
      <c r="EF643" s="106"/>
      <c r="EG643" s="106"/>
      <c r="EH643" s="106"/>
    </row>
    <row r="644" spans="9:138" s="95" customFormat="1" x14ac:dyDescent="0.15"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  <c r="BY644" s="106"/>
      <c r="BZ644" s="106"/>
      <c r="CA644" s="106"/>
      <c r="CB644" s="106"/>
      <c r="CC644" s="106"/>
      <c r="CD644" s="106"/>
      <c r="CE644" s="106"/>
      <c r="CF644" s="106"/>
      <c r="CG644" s="106"/>
      <c r="CH644" s="106"/>
      <c r="CI644" s="106"/>
      <c r="CJ644" s="106"/>
      <c r="CK644" s="106"/>
      <c r="CL644" s="106"/>
      <c r="CM644" s="106"/>
      <c r="CN644" s="106"/>
      <c r="CO644" s="106"/>
      <c r="CP644" s="106"/>
      <c r="CQ644" s="106"/>
      <c r="CR644" s="106"/>
      <c r="CS644" s="106"/>
      <c r="CT644" s="106"/>
      <c r="CU644" s="106"/>
      <c r="CV644" s="106"/>
      <c r="CW644" s="106"/>
      <c r="CX644" s="106"/>
      <c r="CY644" s="106"/>
      <c r="CZ644" s="106"/>
      <c r="DA644" s="106"/>
      <c r="DB644" s="106"/>
      <c r="DC644" s="106"/>
      <c r="DD644" s="106"/>
      <c r="DE644" s="106"/>
      <c r="DF644" s="106"/>
      <c r="DG644" s="106"/>
      <c r="DH644" s="106"/>
      <c r="DI644" s="106"/>
      <c r="DJ644" s="106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6"/>
      <c r="DV644" s="106"/>
      <c r="DW644" s="106"/>
      <c r="DX644" s="106"/>
      <c r="DY644" s="106"/>
      <c r="DZ644" s="106"/>
      <c r="EA644" s="106"/>
      <c r="EB644" s="106"/>
      <c r="EC644" s="106"/>
      <c r="ED644" s="106"/>
      <c r="EE644" s="106"/>
      <c r="EF644" s="106"/>
      <c r="EG644" s="106"/>
      <c r="EH644" s="106"/>
    </row>
    <row r="645" spans="9:138" s="95" customFormat="1" x14ac:dyDescent="0.15"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  <c r="BY645" s="106"/>
      <c r="BZ645" s="106"/>
      <c r="CA645" s="106"/>
      <c r="CB645" s="106"/>
      <c r="CC645" s="106"/>
      <c r="CD645" s="106"/>
      <c r="CE645" s="106"/>
      <c r="CF645" s="106"/>
      <c r="CG645" s="106"/>
      <c r="CH645" s="106"/>
      <c r="CI645" s="106"/>
      <c r="CJ645" s="106"/>
      <c r="CK645" s="106"/>
      <c r="CL645" s="106"/>
      <c r="CM645" s="106"/>
      <c r="CN645" s="106"/>
      <c r="CO645" s="106"/>
      <c r="CP645" s="106"/>
      <c r="CQ645" s="106"/>
      <c r="CR645" s="106"/>
      <c r="CS645" s="106"/>
      <c r="CT645" s="106"/>
      <c r="CU645" s="106"/>
      <c r="CV645" s="106"/>
      <c r="CW645" s="106"/>
      <c r="CX645" s="106"/>
      <c r="CY645" s="106"/>
      <c r="CZ645" s="106"/>
      <c r="DA645" s="106"/>
      <c r="DB645" s="106"/>
      <c r="DC645" s="106"/>
      <c r="DD645" s="106"/>
      <c r="DE645" s="106"/>
      <c r="DF645" s="106"/>
      <c r="DG645" s="106"/>
      <c r="DH645" s="106"/>
      <c r="DI645" s="106"/>
      <c r="DJ645" s="106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6"/>
      <c r="DV645" s="106"/>
      <c r="DW645" s="106"/>
      <c r="DX645" s="106"/>
      <c r="DY645" s="106"/>
      <c r="DZ645" s="106"/>
      <c r="EA645" s="106"/>
      <c r="EB645" s="106"/>
      <c r="EC645" s="106"/>
      <c r="ED645" s="106"/>
      <c r="EE645" s="106"/>
      <c r="EF645" s="106"/>
      <c r="EG645" s="106"/>
      <c r="EH645" s="106"/>
    </row>
    <row r="646" spans="9:138" s="95" customFormat="1" x14ac:dyDescent="0.15"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  <c r="BY646" s="106"/>
      <c r="BZ646" s="106"/>
      <c r="CA646" s="106"/>
      <c r="CB646" s="106"/>
      <c r="CC646" s="106"/>
      <c r="CD646" s="106"/>
      <c r="CE646" s="106"/>
      <c r="CF646" s="106"/>
      <c r="CG646" s="106"/>
      <c r="CH646" s="106"/>
      <c r="CI646" s="106"/>
      <c r="CJ646" s="106"/>
      <c r="CK646" s="106"/>
      <c r="CL646" s="106"/>
      <c r="CM646" s="106"/>
      <c r="CN646" s="106"/>
      <c r="CO646" s="106"/>
      <c r="CP646" s="106"/>
      <c r="CQ646" s="106"/>
      <c r="CR646" s="106"/>
      <c r="CS646" s="106"/>
      <c r="CT646" s="106"/>
      <c r="CU646" s="106"/>
      <c r="CV646" s="106"/>
      <c r="CW646" s="106"/>
      <c r="CX646" s="106"/>
      <c r="CY646" s="106"/>
      <c r="CZ646" s="106"/>
      <c r="DA646" s="106"/>
      <c r="DB646" s="106"/>
      <c r="DC646" s="106"/>
      <c r="DD646" s="106"/>
      <c r="DE646" s="106"/>
      <c r="DF646" s="106"/>
      <c r="DG646" s="106"/>
      <c r="DH646" s="106"/>
      <c r="DI646" s="106"/>
      <c r="DJ646" s="106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6"/>
      <c r="DV646" s="106"/>
      <c r="DW646" s="106"/>
      <c r="DX646" s="106"/>
      <c r="DY646" s="106"/>
      <c r="DZ646" s="106"/>
      <c r="EA646" s="106"/>
      <c r="EB646" s="106"/>
      <c r="EC646" s="106"/>
      <c r="ED646" s="106"/>
      <c r="EE646" s="106"/>
      <c r="EF646" s="106"/>
      <c r="EG646" s="106"/>
      <c r="EH646" s="106"/>
    </row>
    <row r="647" spans="9:138" s="95" customFormat="1" x14ac:dyDescent="0.15"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  <c r="BY647" s="106"/>
      <c r="BZ647" s="106"/>
      <c r="CA647" s="106"/>
      <c r="CB647" s="106"/>
      <c r="CC647" s="106"/>
      <c r="CD647" s="106"/>
      <c r="CE647" s="106"/>
      <c r="CF647" s="106"/>
      <c r="CG647" s="106"/>
      <c r="CH647" s="106"/>
      <c r="CI647" s="106"/>
      <c r="CJ647" s="106"/>
      <c r="CK647" s="106"/>
      <c r="CL647" s="106"/>
      <c r="CM647" s="106"/>
      <c r="CN647" s="106"/>
      <c r="CO647" s="106"/>
      <c r="CP647" s="106"/>
      <c r="CQ647" s="106"/>
      <c r="CR647" s="106"/>
      <c r="CS647" s="106"/>
      <c r="CT647" s="106"/>
      <c r="CU647" s="106"/>
      <c r="CV647" s="106"/>
      <c r="CW647" s="106"/>
      <c r="CX647" s="106"/>
      <c r="CY647" s="106"/>
      <c r="CZ647" s="106"/>
      <c r="DA647" s="106"/>
      <c r="DB647" s="106"/>
      <c r="DC647" s="106"/>
      <c r="DD647" s="106"/>
      <c r="DE647" s="106"/>
      <c r="DF647" s="106"/>
      <c r="DG647" s="106"/>
      <c r="DH647" s="106"/>
      <c r="DI647" s="106"/>
      <c r="DJ647" s="106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6"/>
      <c r="DV647" s="106"/>
      <c r="DW647" s="106"/>
      <c r="DX647" s="106"/>
      <c r="DY647" s="106"/>
      <c r="DZ647" s="106"/>
      <c r="EA647" s="106"/>
      <c r="EB647" s="106"/>
      <c r="EC647" s="106"/>
      <c r="ED647" s="106"/>
      <c r="EE647" s="106"/>
      <c r="EF647" s="106"/>
      <c r="EG647" s="106"/>
      <c r="EH647" s="106"/>
    </row>
    <row r="648" spans="9:138" s="95" customFormat="1" x14ac:dyDescent="0.15"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  <c r="BY648" s="106"/>
      <c r="BZ648" s="106"/>
      <c r="CA648" s="106"/>
      <c r="CB648" s="106"/>
      <c r="CC648" s="106"/>
      <c r="CD648" s="106"/>
      <c r="CE648" s="106"/>
      <c r="CF648" s="106"/>
      <c r="CG648" s="106"/>
      <c r="CH648" s="106"/>
      <c r="CI648" s="106"/>
      <c r="CJ648" s="106"/>
      <c r="CK648" s="106"/>
      <c r="CL648" s="106"/>
      <c r="CM648" s="106"/>
      <c r="CN648" s="106"/>
      <c r="CO648" s="106"/>
      <c r="CP648" s="106"/>
      <c r="CQ648" s="106"/>
      <c r="CR648" s="106"/>
      <c r="CS648" s="106"/>
      <c r="CT648" s="106"/>
      <c r="CU648" s="106"/>
      <c r="CV648" s="106"/>
      <c r="CW648" s="106"/>
      <c r="CX648" s="106"/>
      <c r="CY648" s="106"/>
      <c r="CZ648" s="106"/>
      <c r="DA648" s="106"/>
      <c r="DB648" s="106"/>
      <c r="DC648" s="106"/>
      <c r="DD648" s="106"/>
      <c r="DE648" s="106"/>
      <c r="DF648" s="106"/>
      <c r="DG648" s="106"/>
      <c r="DH648" s="106"/>
      <c r="DI648" s="106"/>
      <c r="DJ648" s="106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6"/>
      <c r="DV648" s="106"/>
      <c r="DW648" s="106"/>
      <c r="DX648" s="106"/>
      <c r="DY648" s="106"/>
      <c r="DZ648" s="106"/>
      <c r="EA648" s="106"/>
      <c r="EB648" s="106"/>
      <c r="EC648" s="106"/>
      <c r="ED648" s="106"/>
      <c r="EE648" s="106"/>
      <c r="EF648" s="106"/>
      <c r="EG648" s="106"/>
      <c r="EH648" s="106"/>
    </row>
    <row r="649" spans="9:138" s="95" customFormat="1" x14ac:dyDescent="0.15"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  <c r="BY649" s="106"/>
      <c r="BZ649" s="106"/>
      <c r="CA649" s="106"/>
      <c r="CB649" s="106"/>
      <c r="CC649" s="106"/>
      <c r="CD649" s="106"/>
      <c r="CE649" s="106"/>
      <c r="CF649" s="106"/>
      <c r="CG649" s="106"/>
      <c r="CH649" s="106"/>
      <c r="CI649" s="106"/>
      <c r="CJ649" s="106"/>
      <c r="CK649" s="106"/>
      <c r="CL649" s="106"/>
      <c r="CM649" s="106"/>
      <c r="CN649" s="106"/>
      <c r="CO649" s="106"/>
      <c r="CP649" s="106"/>
      <c r="CQ649" s="106"/>
      <c r="CR649" s="106"/>
      <c r="CS649" s="106"/>
      <c r="CT649" s="106"/>
      <c r="CU649" s="106"/>
      <c r="CV649" s="106"/>
      <c r="CW649" s="106"/>
      <c r="CX649" s="106"/>
      <c r="CY649" s="106"/>
      <c r="CZ649" s="106"/>
      <c r="DA649" s="106"/>
      <c r="DB649" s="106"/>
      <c r="DC649" s="106"/>
      <c r="DD649" s="106"/>
      <c r="DE649" s="106"/>
      <c r="DF649" s="106"/>
      <c r="DG649" s="106"/>
      <c r="DH649" s="106"/>
      <c r="DI649" s="106"/>
      <c r="DJ649" s="106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6"/>
      <c r="DV649" s="106"/>
      <c r="DW649" s="106"/>
      <c r="DX649" s="106"/>
      <c r="DY649" s="106"/>
      <c r="DZ649" s="106"/>
      <c r="EA649" s="106"/>
      <c r="EB649" s="106"/>
      <c r="EC649" s="106"/>
      <c r="ED649" s="106"/>
      <c r="EE649" s="106"/>
      <c r="EF649" s="106"/>
      <c r="EG649" s="106"/>
      <c r="EH649" s="106"/>
    </row>
    <row r="650" spans="9:138" s="95" customFormat="1" x14ac:dyDescent="0.15"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  <c r="BY650" s="106"/>
      <c r="BZ650" s="106"/>
      <c r="CA650" s="106"/>
      <c r="CB650" s="106"/>
      <c r="CC650" s="106"/>
      <c r="CD650" s="106"/>
      <c r="CE650" s="106"/>
      <c r="CF650" s="106"/>
      <c r="CG650" s="106"/>
      <c r="CH650" s="106"/>
      <c r="CI650" s="106"/>
      <c r="CJ650" s="106"/>
      <c r="CK650" s="106"/>
      <c r="CL650" s="106"/>
      <c r="CM650" s="106"/>
      <c r="CN650" s="106"/>
      <c r="CO650" s="106"/>
      <c r="CP650" s="106"/>
      <c r="CQ650" s="106"/>
      <c r="CR650" s="106"/>
      <c r="CS650" s="106"/>
      <c r="CT650" s="106"/>
      <c r="CU650" s="106"/>
      <c r="CV650" s="106"/>
      <c r="CW650" s="106"/>
      <c r="CX650" s="106"/>
      <c r="CY650" s="106"/>
      <c r="CZ650" s="106"/>
      <c r="DA650" s="106"/>
      <c r="DB650" s="106"/>
      <c r="DC650" s="106"/>
      <c r="DD650" s="106"/>
      <c r="DE650" s="106"/>
      <c r="DF650" s="106"/>
      <c r="DG650" s="106"/>
      <c r="DH650" s="106"/>
      <c r="DI650" s="106"/>
      <c r="DJ650" s="106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6"/>
      <c r="DV650" s="106"/>
      <c r="DW650" s="106"/>
      <c r="DX650" s="106"/>
      <c r="DY650" s="106"/>
      <c r="DZ650" s="106"/>
      <c r="EA650" s="106"/>
      <c r="EB650" s="106"/>
      <c r="EC650" s="106"/>
      <c r="ED650" s="106"/>
      <c r="EE650" s="106"/>
      <c r="EF650" s="106"/>
      <c r="EG650" s="106"/>
      <c r="EH650" s="106"/>
    </row>
    <row r="651" spans="9:138" s="95" customFormat="1" x14ac:dyDescent="0.15"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  <c r="BY651" s="106"/>
      <c r="BZ651" s="106"/>
      <c r="CA651" s="106"/>
      <c r="CB651" s="106"/>
      <c r="CC651" s="106"/>
      <c r="CD651" s="106"/>
      <c r="CE651" s="106"/>
      <c r="CF651" s="106"/>
      <c r="CG651" s="106"/>
      <c r="CH651" s="106"/>
      <c r="CI651" s="106"/>
      <c r="CJ651" s="106"/>
      <c r="CK651" s="106"/>
      <c r="CL651" s="106"/>
      <c r="CM651" s="106"/>
      <c r="CN651" s="106"/>
      <c r="CO651" s="106"/>
      <c r="CP651" s="106"/>
      <c r="CQ651" s="106"/>
      <c r="CR651" s="106"/>
      <c r="CS651" s="106"/>
      <c r="CT651" s="106"/>
      <c r="CU651" s="106"/>
      <c r="CV651" s="106"/>
      <c r="CW651" s="106"/>
      <c r="CX651" s="106"/>
      <c r="CY651" s="106"/>
      <c r="CZ651" s="106"/>
      <c r="DA651" s="106"/>
      <c r="DB651" s="106"/>
      <c r="DC651" s="106"/>
      <c r="DD651" s="106"/>
      <c r="DE651" s="106"/>
      <c r="DF651" s="106"/>
      <c r="DG651" s="106"/>
      <c r="DH651" s="106"/>
      <c r="DI651" s="106"/>
      <c r="DJ651" s="106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6"/>
      <c r="DV651" s="106"/>
      <c r="DW651" s="106"/>
      <c r="DX651" s="106"/>
      <c r="DY651" s="106"/>
      <c r="DZ651" s="106"/>
      <c r="EA651" s="106"/>
      <c r="EB651" s="106"/>
      <c r="EC651" s="106"/>
      <c r="ED651" s="106"/>
      <c r="EE651" s="106"/>
      <c r="EF651" s="106"/>
      <c r="EG651" s="106"/>
      <c r="EH651" s="106"/>
    </row>
    <row r="652" spans="9:138" s="95" customFormat="1" x14ac:dyDescent="0.15"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  <c r="BY652" s="106"/>
      <c r="BZ652" s="106"/>
      <c r="CA652" s="106"/>
      <c r="CB652" s="106"/>
      <c r="CC652" s="106"/>
      <c r="CD652" s="106"/>
      <c r="CE652" s="106"/>
      <c r="CF652" s="106"/>
      <c r="CG652" s="106"/>
      <c r="CH652" s="106"/>
      <c r="CI652" s="106"/>
      <c r="CJ652" s="106"/>
      <c r="CK652" s="106"/>
      <c r="CL652" s="106"/>
      <c r="CM652" s="106"/>
      <c r="CN652" s="106"/>
      <c r="CO652" s="106"/>
      <c r="CP652" s="106"/>
      <c r="CQ652" s="106"/>
      <c r="CR652" s="106"/>
      <c r="CS652" s="106"/>
      <c r="CT652" s="106"/>
      <c r="CU652" s="106"/>
      <c r="CV652" s="106"/>
      <c r="CW652" s="106"/>
      <c r="CX652" s="106"/>
      <c r="CY652" s="106"/>
      <c r="CZ652" s="106"/>
      <c r="DA652" s="106"/>
      <c r="DB652" s="106"/>
      <c r="DC652" s="106"/>
      <c r="DD652" s="106"/>
      <c r="DE652" s="106"/>
      <c r="DF652" s="106"/>
      <c r="DG652" s="106"/>
      <c r="DH652" s="106"/>
      <c r="DI652" s="106"/>
      <c r="DJ652" s="106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6"/>
      <c r="DV652" s="106"/>
      <c r="DW652" s="106"/>
      <c r="DX652" s="106"/>
      <c r="DY652" s="106"/>
      <c r="DZ652" s="106"/>
      <c r="EA652" s="106"/>
      <c r="EB652" s="106"/>
      <c r="EC652" s="106"/>
      <c r="ED652" s="106"/>
      <c r="EE652" s="106"/>
      <c r="EF652" s="106"/>
      <c r="EG652" s="106"/>
      <c r="EH652" s="106"/>
    </row>
    <row r="653" spans="9:138" s="95" customFormat="1" x14ac:dyDescent="0.15"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  <c r="BY653" s="106"/>
      <c r="BZ653" s="106"/>
      <c r="CA653" s="106"/>
      <c r="CB653" s="106"/>
      <c r="CC653" s="106"/>
      <c r="CD653" s="106"/>
      <c r="CE653" s="106"/>
      <c r="CF653" s="106"/>
      <c r="CG653" s="106"/>
      <c r="CH653" s="106"/>
      <c r="CI653" s="106"/>
      <c r="CJ653" s="106"/>
      <c r="CK653" s="106"/>
      <c r="CL653" s="106"/>
      <c r="CM653" s="106"/>
      <c r="CN653" s="106"/>
      <c r="CO653" s="106"/>
      <c r="CP653" s="106"/>
      <c r="CQ653" s="106"/>
      <c r="CR653" s="106"/>
      <c r="CS653" s="106"/>
      <c r="CT653" s="106"/>
      <c r="CU653" s="106"/>
      <c r="CV653" s="106"/>
      <c r="CW653" s="106"/>
      <c r="CX653" s="106"/>
      <c r="CY653" s="106"/>
      <c r="CZ653" s="106"/>
      <c r="DA653" s="106"/>
      <c r="DB653" s="106"/>
      <c r="DC653" s="106"/>
      <c r="DD653" s="106"/>
      <c r="DE653" s="106"/>
      <c r="DF653" s="106"/>
      <c r="DG653" s="106"/>
      <c r="DH653" s="106"/>
      <c r="DI653" s="106"/>
      <c r="DJ653" s="106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6"/>
      <c r="DV653" s="106"/>
      <c r="DW653" s="106"/>
      <c r="DX653" s="106"/>
      <c r="DY653" s="106"/>
      <c r="DZ653" s="106"/>
      <c r="EA653" s="106"/>
      <c r="EB653" s="106"/>
      <c r="EC653" s="106"/>
      <c r="ED653" s="106"/>
      <c r="EE653" s="106"/>
      <c r="EF653" s="106"/>
      <c r="EG653" s="106"/>
      <c r="EH653" s="106"/>
    </row>
    <row r="654" spans="9:138" s="95" customFormat="1" x14ac:dyDescent="0.15"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  <c r="BY654" s="106"/>
      <c r="BZ654" s="106"/>
      <c r="CA654" s="106"/>
      <c r="CB654" s="106"/>
      <c r="CC654" s="106"/>
      <c r="CD654" s="106"/>
      <c r="CE654" s="106"/>
      <c r="CF654" s="106"/>
      <c r="CG654" s="106"/>
      <c r="CH654" s="106"/>
      <c r="CI654" s="106"/>
      <c r="CJ654" s="106"/>
      <c r="CK654" s="106"/>
      <c r="CL654" s="106"/>
      <c r="CM654" s="106"/>
      <c r="CN654" s="106"/>
      <c r="CO654" s="106"/>
      <c r="CP654" s="106"/>
      <c r="CQ654" s="106"/>
      <c r="CR654" s="106"/>
      <c r="CS654" s="106"/>
      <c r="CT654" s="106"/>
      <c r="CU654" s="106"/>
      <c r="CV654" s="106"/>
      <c r="CW654" s="106"/>
      <c r="CX654" s="106"/>
      <c r="CY654" s="106"/>
      <c r="CZ654" s="106"/>
      <c r="DA654" s="106"/>
      <c r="DB654" s="106"/>
      <c r="DC654" s="106"/>
      <c r="DD654" s="106"/>
      <c r="DE654" s="106"/>
      <c r="DF654" s="106"/>
      <c r="DG654" s="106"/>
      <c r="DH654" s="106"/>
      <c r="DI654" s="106"/>
      <c r="DJ654" s="106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6"/>
      <c r="DV654" s="106"/>
      <c r="DW654" s="106"/>
      <c r="DX654" s="106"/>
      <c r="DY654" s="106"/>
      <c r="DZ654" s="106"/>
      <c r="EA654" s="106"/>
      <c r="EB654" s="106"/>
      <c r="EC654" s="106"/>
      <c r="ED654" s="106"/>
      <c r="EE654" s="106"/>
      <c r="EF654" s="106"/>
      <c r="EG654" s="106"/>
      <c r="EH654" s="106"/>
    </row>
    <row r="655" spans="9:138" s="95" customFormat="1" x14ac:dyDescent="0.15"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  <c r="BY655" s="106"/>
      <c r="BZ655" s="106"/>
      <c r="CA655" s="106"/>
      <c r="CB655" s="106"/>
      <c r="CC655" s="106"/>
      <c r="CD655" s="106"/>
      <c r="CE655" s="106"/>
      <c r="CF655" s="106"/>
      <c r="CG655" s="106"/>
      <c r="CH655" s="106"/>
      <c r="CI655" s="106"/>
      <c r="CJ655" s="106"/>
      <c r="CK655" s="106"/>
      <c r="CL655" s="106"/>
      <c r="CM655" s="106"/>
      <c r="CN655" s="106"/>
      <c r="CO655" s="106"/>
      <c r="CP655" s="106"/>
      <c r="CQ655" s="106"/>
      <c r="CR655" s="106"/>
      <c r="CS655" s="106"/>
      <c r="CT655" s="106"/>
      <c r="CU655" s="106"/>
      <c r="CV655" s="106"/>
      <c r="CW655" s="106"/>
      <c r="CX655" s="106"/>
      <c r="CY655" s="106"/>
      <c r="CZ655" s="106"/>
      <c r="DA655" s="106"/>
      <c r="DB655" s="106"/>
      <c r="DC655" s="106"/>
      <c r="DD655" s="106"/>
      <c r="DE655" s="106"/>
      <c r="DF655" s="106"/>
      <c r="DG655" s="106"/>
      <c r="DH655" s="106"/>
      <c r="DI655" s="106"/>
      <c r="DJ655" s="106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6"/>
      <c r="DV655" s="106"/>
      <c r="DW655" s="106"/>
      <c r="DX655" s="106"/>
      <c r="DY655" s="106"/>
      <c r="DZ655" s="106"/>
      <c r="EA655" s="106"/>
      <c r="EB655" s="106"/>
      <c r="EC655" s="106"/>
      <c r="ED655" s="106"/>
      <c r="EE655" s="106"/>
      <c r="EF655" s="106"/>
      <c r="EG655" s="106"/>
      <c r="EH655" s="106"/>
    </row>
    <row r="656" spans="9:138" s="95" customFormat="1" x14ac:dyDescent="0.15"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  <c r="BY656" s="106"/>
      <c r="BZ656" s="106"/>
      <c r="CA656" s="106"/>
      <c r="CB656" s="106"/>
      <c r="CC656" s="106"/>
      <c r="CD656" s="106"/>
      <c r="CE656" s="106"/>
      <c r="CF656" s="106"/>
      <c r="CG656" s="106"/>
      <c r="CH656" s="106"/>
      <c r="CI656" s="106"/>
      <c r="CJ656" s="106"/>
      <c r="CK656" s="106"/>
      <c r="CL656" s="106"/>
      <c r="CM656" s="106"/>
      <c r="CN656" s="106"/>
      <c r="CO656" s="106"/>
      <c r="CP656" s="106"/>
      <c r="CQ656" s="106"/>
      <c r="CR656" s="106"/>
      <c r="CS656" s="106"/>
      <c r="CT656" s="106"/>
      <c r="CU656" s="106"/>
      <c r="CV656" s="106"/>
      <c r="CW656" s="106"/>
      <c r="CX656" s="106"/>
      <c r="CY656" s="106"/>
      <c r="CZ656" s="106"/>
      <c r="DA656" s="106"/>
      <c r="DB656" s="106"/>
      <c r="DC656" s="106"/>
      <c r="DD656" s="106"/>
      <c r="DE656" s="106"/>
      <c r="DF656" s="106"/>
      <c r="DG656" s="106"/>
      <c r="DH656" s="106"/>
      <c r="DI656" s="106"/>
      <c r="DJ656" s="106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6"/>
      <c r="DV656" s="106"/>
      <c r="DW656" s="106"/>
      <c r="DX656" s="106"/>
      <c r="DY656" s="106"/>
      <c r="DZ656" s="106"/>
      <c r="EA656" s="106"/>
      <c r="EB656" s="106"/>
      <c r="EC656" s="106"/>
      <c r="ED656" s="106"/>
      <c r="EE656" s="106"/>
      <c r="EF656" s="106"/>
      <c r="EG656" s="106"/>
      <c r="EH656" s="106"/>
    </row>
    <row r="657" spans="9:138" s="95" customFormat="1" x14ac:dyDescent="0.15"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  <c r="BY657" s="106"/>
      <c r="BZ657" s="106"/>
      <c r="CA657" s="106"/>
      <c r="CB657" s="106"/>
      <c r="CC657" s="106"/>
      <c r="CD657" s="106"/>
      <c r="CE657" s="106"/>
      <c r="CF657" s="106"/>
      <c r="CG657" s="106"/>
      <c r="CH657" s="106"/>
      <c r="CI657" s="106"/>
      <c r="CJ657" s="106"/>
      <c r="CK657" s="106"/>
      <c r="CL657" s="106"/>
      <c r="CM657" s="106"/>
      <c r="CN657" s="106"/>
      <c r="CO657" s="106"/>
      <c r="CP657" s="106"/>
      <c r="CQ657" s="106"/>
      <c r="CR657" s="106"/>
      <c r="CS657" s="106"/>
      <c r="CT657" s="106"/>
      <c r="CU657" s="106"/>
      <c r="CV657" s="106"/>
      <c r="CW657" s="106"/>
      <c r="CX657" s="106"/>
      <c r="CY657" s="106"/>
      <c r="CZ657" s="106"/>
      <c r="DA657" s="106"/>
      <c r="DB657" s="106"/>
      <c r="DC657" s="106"/>
      <c r="DD657" s="106"/>
      <c r="DE657" s="106"/>
      <c r="DF657" s="106"/>
      <c r="DG657" s="106"/>
      <c r="DH657" s="106"/>
      <c r="DI657" s="106"/>
      <c r="DJ657" s="106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6"/>
      <c r="DV657" s="106"/>
      <c r="DW657" s="106"/>
      <c r="DX657" s="106"/>
      <c r="DY657" s="106"/>
      <c r="DZ657" s="106"/>
      <c r="EA657" s="106"/>
      <c r="EB657" s="106"/>
      <c r="EC657" s="106"/>
      <c r="ED657" s="106"/>
      <c r="EE657" s="106"/>
      <c r="EF657" s="106"/>
      <c r="EG657" s="106"/>
      <c r="EH657" s="106"/>
    </row>
    <row r="658" spans="9:138" s="95" customFormat="1" x14ac:dyDescent="0.15"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  <c r="BY658" s="106"/>
      <c r="BZ658" s="106"/>
      <c r="CA658" s="106"/>
      <c r="CB658" s="106"/>
      <c r="CC658" s="106"/>
      <c r="CD658" s="106"/>
      <c r="CE658" s="106"/>
      <c r="CF658" s="106"/>
      <c r="CG658" s="106"/>
      <c r="CH658" s="106"/>
      <c r="CI658" s="106"/>
      <c r="CJ658" s="106"/>
      <c r="CK658" s="106"/>
      <c r="CL658" s="106"/>
      <c r="CM658" s="106"/>
      <c r="CN658" s="106"/>
      <c r="CO658" s="106"/>
      <c r="CP658" s="106"/>
      <c r="CQ658" s="106"/>
      <c r="CR658" s="106"/>
      <c r="CS658" s="106"/>
      <c r="CT658" s="106"/>
      <c r="CU658" s="106"/>
      <c r="CV658" s="106"/>
      <c r="CW658" s="106"/>
      <c r="CX658" s="106"/>
      <c r="CY658" s="106"/>
      <c r="CZ658" s="106"/>
      <c r="DA658" s="106"/>
      <c r="DB658" s="106"/>
      <c r="DC658" s="106"/>
      <c r="DD658" s="106"/>
      <c r="DE658" s="106"/>
      <c r="DF658" s="106"/>
      <c r="DG658" s="106"/>
      <c r="DH658" s="106"/>
      <c r="DI658" s="106"/>
      <c r="DJ658" s="106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6"/>
      <c r="DV658" s="106"/>
      <c r="DW658" s="106"/>
      <c r="DX658" s="106"/>
      <c r="DY658" s="106"/>
      <c r="DZ658" s="106"/>
      <c r="EA658" s="106"/>
      <c r="EB658" s="106"/>
      <c r="EC658" s="106"/>
      <c r="ED658" s="106"/>
      <c r="EE658" s="106"/>
      <c r="EF658" s="106"/>
      <c r="EG658" s="106"/>
      <c r="EH658" s="106"/>
    </row>
    <row r="659" spans="9:138" s="95" customFormat="1" x14ac:dyDescent="0.15"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  <c r="BY659" s="106"/>
      <c r="BZ659" s="106"/>
      <c r="CA659" s="106"/>
      <c r="CB659" s="106"/>
      <c r="CC659" s="106"/>
      <c r="CD659" s="106"/>
      <c r="CE659" s="106"/>
      <c r="CF659" s="106"/>
      <c r="CG659" s="106"/>
      <c r="CH659" s="106"/>
      <c r="CI659" s="106"/>
      <c r="CJ659" s="106"/>
      <c r="CK659" s="106"/>
      <c r="CL659" s="106"/>
      <c r="CM659" s="106"/>
      <c r="CN659" s="106"/>
      <c r="CO659" s="106"/>
      <c r="CP659" s="106"/>
      <c r="CQ659" s="106"/>
      <c r="CR659" s="106"/>
      <c r="CS659" s="106"/>
      <c r="CT659" s="106"/>
      <c r="CU659" s="106"/>
      <c r="CV659" s="106"/>
      <c r="CW659" s="106"/>
      <c r="CX659" s="106"/>
      <c r="CY659" s="106"/>
      <c r="CZ659" s="106"/>
      <c r="DA659" s="106"/>
      <c r="DB659" s="106"/>
      <c r="DC659" s="106"/>
      <c r="DD659" s="106"/>
      <c r="DE659" s="106"/>
      <c r="DF659" s="106"/>
      <c r="DG659" s="106"/>
      <c r="DH659" s="106"/>
      <c r="DI659" s="106"/>
      <c r="DJ659" s="106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6"/>
      <c r="DV659" s="106"/>
      <c r="DW659" s="106"/>
      <c r="DX659" s="106"/>
      <c r="DY659" s="106"/>
      <c r="DZ659" s="106"/>
      <c r="EA659" s="106"/>
      <c r="EB659" s="106"/>
      <c r="EC659" s="106"/>
      <c r="ED659" s="106"/>
      <c r="EE659" s="106"/>
      <c r="EF659" s="106"/>
      <c r="EG659" s="106"/>
      <c r="EH659" s="106"/>
    </row>
    <row r="660" spans="9:138" s="95" customFormat="1" x14ac:dyDescent="0.15"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  <c r="BY660" s="106"/>
      <c r="BZ660" s="106"/>
      <c r="CA660" s="106"/>
      <c r="CB660" s="106"/>
      <c r="CC660" s="106"/>
      <c r="CD660" s="106"/>
      <c r="CE660" s="106"/>
      <c r="CF660" s="106"/>
      <c r="CG660" s="106"/>
      <c r="CH660" s="106"/>
      <c r="CI660" s="106"/>
      <c r="CJ660" s="106"/>
      <c r="CK660" s="106"/>
      <c r="CL660" s="106"/>
      <c r="CM660" s="106"/>
      <c r="CN660" s="106"/>
      <c r="CO660" s="106"/>
      <c r="CP660" s="106"/>
      <c r="CQ660" s="106"/>
      <c r="CR660" s="106"/>
      <c r="CS660" s="106"/>
      <c r="CT660" s="106"/>
      <c r="CU660" s="106"/>
      <c r="CV660" s="106"/>
      <c r="CW660" s="106"/>
      <c r="CX660" s="106"/>
      <c r="CY660" s="106"/>
      <c r="CZ660" s="106"/>
      <c r="DA660" s="106"/>
      <c r="DB660" s="106"/>
      <c r="DC660" s="106"/>
      <c r="DD660" s="106"/>
      <c r="DE660" s="106"/>
      <c r="DF660" s="106"/>
      <c r="DG660" s="106"/>
      <c r="DH660" s="106"/>
      <c r="DI660" s="106"/>
      <c r="DJ660" s="106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6"/>
      <c r="DV660" s="106"/>
      <c r="DW660" s="106"/>
      <c r="DX660" s="106"/>
      <c r="DY660" s="106"/>
      <c r="DZ660" s="106"/>
      <c r="EA660" s="106"/>
      <c r="EB660" s="106"/>
      <c r="EC660" s="106"/>
      <c r="ED660" s="106"/>
      <c r="EE660" s="106"/>
      <c r="EF660" s="106"/>
      <c r="EG660" s="106"/>
      <c r="EH660" s="106"/>
    </row>
    <row r="661" spans="9:138" s="95" customFormat="1" x14ac:dyDescent="0.15"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  <c r="BY661" s="106"/>
      <c r="BZ661" s="106"/>
      <c r="CA661" s="106"/>
      <c r="CB661" s="106"/>
      <c r="CC661" s="106"/>
      <c r="CD661" s="106"/>
      <c r="CE661" s="106"/>
      <c r="CF661" s="106"/>
      <c r="CG661" s="106"/>
      <c r="CH661" s="106"/>
      <c r="CI661" s="106"/>
      <c r="CJ661" s="106"/>
      <c r="CK661" s="106"/>
      <c r="CL661" s="106"/>
      <c r="CM661" s="106"/>
      <c r="CN661" s="106"/>
      <c r="CO661" s="106"/>
      <c r="CP661" s="106"/>
      <c r="CQ661" s="106"/>
      <c r="CR661" s="106"/>
      <c r="CS661" s="106"/>
      <c r="CT661" s="106"/>
      <c r="CU661" s="106"/>
      <c r="CV661" s="106"/>
      <c r="CW661" s="106"/>
      <c r="CX661" s="106"/>
      <c r="CY661" s="106"/>
      <c r="CZ661" s="106"/>
      <c r="DA661" s="106"/>
      <c r="DB661" s="106"/>
      <c r="DC661" s="106"/>
      <c r="DD661" s="106"/>
      <c r="DE661" s="106"/>
      <c r="DF661" s="106"/>
      <c r="DG661" s="106"/>
      <c r="DH661" s="106"/>
      <c r="DI661" s="106"/>
      <c r="DJ661" s="106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6"/>
      <c r="DV661" s="106"/>
      <c r="DW661" s="106"/>
      <c r="DX661" s="106"/>
      <c r="DY661" s="106"/>
      <c r="DZ661" s="106"/>
      <c r="EA661" s="106"/>
      <c r="EB661" s="106"/>
      <c r="EC661" s="106"/>
      <c r="ED661" s="106"/>
      <c r="EE661" s="106"/>
      <c r="EF661" s="106"/>
      <c r="EG661" s="106"/>
      <c r="EH661" s="106"/>
    </row>
    <row r="662" spans="9:138" s="95" customFormat="1" x14ac:dyDescent="0.15"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  <c r="BY662" s="106"/>
      <c r="BZ662" s="106"/>
      <c r="CA662" s="106"/>
      <c r="CB662" s="106"/>
      <c r="CC662" s="106"/>
      <c r="CD662" s="106"/>
      <c r="CE662" s="106"/>
      <c r="CF662" s="106"/>
      <c r="CG662" s="106"/>
      <c r="CH662" s="106"/>
      <c r="CI662" s="106"/>
      <c r="CJ662" s="106"/>
      <c r="CK662" s="106"/>
      <c r="CL662" s="106"/>
      <c r="CM662" s="106"/>
      <c r="CN662" s="106"/>
      <c r="CO662" s="106"/>
      <c r="CP662" s="106"/>
      <c r="CQ662" s="106"/>
      <c r="CR662" s="106"/>
      <c r="CS662" s="106"/>
      <c r="CT662" s="106"/>
      <c r="CU662" s="106"/>
      <c r="CV662" s="106"/>
      <c r="CW662" s="106"/>
      <c r="CX662" s="106"/>
      <c r="CY662" s="106"/>
      <c r="CZ662" s="106"/>
      <c r="DA662" s="106"/>
      <c r="DB662" s="106"/>
      <c r="DC662" s="106"/>
      <c r="DD662" s="106"/>
      <c r="DE662" s="106"/>
      <c r="DF662" s="106"/>
      <c r="DG662" s="106"/>
      <c r="DH662" s="106"/>
      <c r="DI662" s="106"/>
      <c r="DJ662" s="106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6"/>
      <c r="DV662" s="106"/>
      <c r="DW662" s="106"/>
      <c r="DX662" s="106"/>
      <c r="DY662" s="106"/>
      <c r="DZ662" s="106"/>
      <c r="EA662" s="106"/>
      <c r="EB662" s="106"/>
      <c r="EC662" s="106"/>
      <c r="ED662" s="106"/>
      <c r="EE662" s="106"/>
      <c r="EF662" s="106"/>
      <c r="EG662" s="106"/>
      <c r="EH662" s="106"/>
    </row>
    <row r="663" spans="9:138" s="95" customFormat="1" x14ac:dyDescent="0.15"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  <c r="BY663" s="106"/>
      <c r="BZ663" s="106"/>
      <c r="CA663" s="106"/>
      <c r="CB663" s="106"/>
      <c r="CC663" s="106"/>
      <c r="CD663" s="106"/>
      <c r="CE663" s="106"/>
      <c r="CF663" s="106"/>
      <c r="CG663" s="106"/>
      <c r="CH663" s="106"/>
      <c r="CI663" s="106"/>
      <c r="CJ663" s="106"/>
      <c r="CK663" s="106"/>
      <c r="CL663" s="106"/>
      <c r="CM663" s="106"/>
      <c r="CN663" s="106"/>
      <c r="CO663" s="106"/>
      <c r="CP663" s="106"/>
      <c r="CQ663" s="106"/>
      <c r="CR663" s="106"/>
      <c r="CS663" s="106"/>
      <c r="CT663" s="106"/>
      <c r="CU663" s="106"/>
      <c r="CV663" s="106"/>
      <c r="CW663" s="106"/>
      <c r="CX663" s="106"/>
      <c r="CY663" s="106"/>
      <c r="CZ663" s="106"/>
      <c r="DA663" s="106"/>
      <c r="DB663" s="106"/>
      <c r="DC663" s="106"/>
      <c r="DD663" s="106"/>
      <c r="DE663" s="106"/>
      <c r="DF663" s="106"/>
      <c r="DG663" s="106"/>
      <c r="DH663" s="106"/>
      <c r="DI663" s="106"/>
      <c r="DJ663" s="106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6"/>
      <c r="DV663" s="106"/>
      <c r="DW663" s="106"/>
      <c r="DX663" s="106"/>
      <c r="DY663" s="106"/>
      <c r="DZ663" s="106"/>
      <c r="EA663" s="106"/>
      <c r="EB663" s="106"/>
      <c r="EC663" s="106"/>
      <c r="ED663" s="106"/>
      <c r="EE663" s="106"/>
      <c r="EF663" s="106"/>
      <c r="EG663" s="106"/>
      <c r="EH663" s="106"/>
    </row>
    <row r="664" spans="9:138" s="95" customFormat="1" x14ac:dyDescent="0.15"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  <c r="BY664" s="106"/>
      <c r="BZ664" s="106"/>
      <c r="CA664" s="106"/>
      <c r="CB664" s="106"/>
      <c r="CC664" s="106"/>
      <c r="CD664" s="106"/>
      <c r="CE664" s="106"/>
      <c r="CF664" s="106"/>
      <c r="CG664" s="106"/>
      <c r="CH664" s="106"/>
      <c r="CI664" s="106"/>
      <c r="CJ664" s="106"/>
      <c r="CK664" s="106"/>
      <c r="CL664" s="106"/>
      <c r="CM664" s="106"/>
      <c r="CN664" s="106"/>
      <c r="CO664" s="106"/>
      <c r="CP664" s="106"/>
      <c r="CQ664" s="106"/>
      <c r="CR664" s="106"/>
      <c r="CS664" s="106"/>
      <c r="CT664" s="106"/>
      <c r="CU664" s="106"/>
      <c r="CV664" s="106"/>
      <c r="CW664" s="106"/>
      <c r="CX664" s="106"/>
      <c r="CY664" s="106"/>
      <c r="CZ664" s="106"/>
      <c r="DA664" s="106"/>
      <c r="DB664" s="106"/>
      <c r="DC664" s="106"/>
      <c r="DD664" s="106"/>
      <c r="DE664" s="106"/>
      <c r="DF664" s="106"/>
      <c r="DG664" s="106"/>
      <c r="DH664" s="106"/>
      <c r="DI664" s="106"/>
      <c r="DJ664" s="106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6"/>
      <c r="DV664" s="106"/>
      <c r="DW664" s="106"/>
      <c r="DX664" s="106"/>
      <c r="DY664" s="106"/>
      <c r="DZ664" s="106"/>
      <c r="EA664" s="106"/>
      <c r="EB664" s="106"/>
      <c r="EC664" s="106"/>
      <c r="ED664" s="106"/>
      <c r="EE664" s="106"/>
      <c r="EF664" s="106"/>
      <c r="EG664" s="106"/>
      <c r="EH664" s="106"/>
    </row>
    <row r="665" spans="9:138" s="95" customFormat="1" x14ac:dyDescent="0.15"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  <c r="BY665" s="106"/>
      <c r="BZ665" s="106"/>
      <c r="CA665" s="106"/>
      <c r="CB665" s="106"/>
      <c r="CC665" s="106"/>
      <c r="CD665" s="106"/>
      <c r="CE665" s="106"/>
      <c r="CF665" s="106"/>
      <c r="CG665" s="106"/>
      <c r="CH665" s="106"/>
      <c r="CI665" s="106"/>
      <c r="CJ665" s="106"/>
      <c r="CK665" s="106"/>
      <c r="CL665" s="106"/>
      <c r="CM665" s="106"/>
      <c r="CN665" s="106"/>
      <c r="CO665" s="106"/>
      <c r="CP665" s="106"/>
      <c r="CQ665" s="106"/>
      <c r="CR665" s="106"/>
      <c r="CS665" s="106"/>
      <c r="CT665" s="106"/>
      <c r="CU665" s="106"/>
      <c r="CV665" s="106"/>
      <c r="CW665" s="106"/>
      <c r="CX665" s="106"/>
      <c r="CY665" s="106"/>
      <c r="CZ665" s="106"/>
      <c r="DA665" s="106"/>
      <c r="DB665" s="106"/>
      <c r="DC665" s="106"/>
      <c r="DD665" s="106"/>
      <c r="DE665" s="106"/>
      <c r="DF665" s="106"/>
      <c r="DG665" s="106"/>
      <c r="DH665" s="106"/>
      <c r="DI665" s="106"/>
      <c r="DJ665" s="106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6"/>
      <c r="DV665" s="106"/>
      <c r="DW665" s="106"/>
      <c r="DX665" s="106"/>
      <c r="DY665" s="106"/>
      <c r="DZ665" s="106"/>
      <c r="EA665" s="106"/>
      <c r="EB665" s="106"/>
      <c r="EC665" s="106"/>
      <c r="ED665" s="106"/>
      <c r="EE665" s="106"/>
      <c r="EF665" s="106"/>
      <c r="EG665" s="106"/>
      <c r="EH665" s="106"/>
    </row>
    <row r="666" spans="9:138" s="95" customFormat="1" x14ac:dyDescent="0.15"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  <c r="BY666" s="106"/>
      <c r="BZ666" s="106"/>
      <c r="CA666" s="106"/>
      <c r="CB666" s="106"/>
      <c r="CC666" s="106"/>
      <c r="CD666" s="106"/>
      <c r="CE666" s="106"/>
      <c r="CF666" s="106"/>
      <c r="CG666" s="106"/>
      <c r="CH666" s="106"/>
      <c r="CI666" s="106"/>
      <c r="CJ666" s="106"/>
      <c r="CK666" s="106"/>
      <c r="CL666" s="106"/>
      <c r="CM666" s="106"/>
      <c r="CN666" s="106"/>
      <c r="CO666" s="106"/>
      <c r="CP666" s="106"/>
      <c r="CQ666" s="106"/>
      <c r="CR666" s="106"/>
      <c r="CS666" s="106"/>
      <c r="CT666" s="106"/>
      <c r="CU666" s="106"/>
      <c r="CV666" s="106"/>
      <c r="CW666" s="106"/>
      <c r="CX666" s="106"/>
      <c r="CY666" s="106"/>
      <c r="CZ666" s="106"/>
      <c r="DA666" s="106"/>
      <c r="DB666" s="106"/>
      <c r="DC666" s="106"/>
      <c r="DD666" s="106"/>
      <c r="DE666" s="106"/>
      <c r="DF666" s="106"/>
      <c r="DG666" s="106"/>
      <c r="DH666" s="106"/>
      <c r="DI666" s="106"/>
      <c r="DJ666" s="106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6"/>
      <c r="DV666" s="106"/>
      <c r="DW666" s="106"/>
      <c r="DX666" s="106"/>
      <c r="DY666" s="106"/>
      <c r="DZ666" s="106"/>
      <c r="EA666" s="106"/>
      <c r="EB666" s="106"/>
      <c r="EC666" s="106"/>
      <c r="ED666" s="106"/>
      <c r="EE666" s="106"/>
      <c r="EF666" s="106"/>
      <c r="EG666" s="106"/>
      <c r="EH666" s="106"/>
    </row>
    <row r="667" spans="9:138" s="95" customFormat="1" x14ac:dyDescent="0.15"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  <c r="BY667" s="106"/>
      <c r="BZ667" s="106"/>
      <c r="CA667" s="106"/>
      <c r="CB667" s="106"/>
      <c r="CC667" s="106"/>
      <c r="CD667" s="106"/>
      <c r="CE667" s="106"/>
      <c r="CF667" s="106"/>
      <c r="CG667" s="106"/>
      <c r="CH667" s="106"/>
      <c r="CI667" s="106"/>
      <c r="CJ667" s="106"/>
      <c r="CK667" s="106"/>
      <c r="CL667" s="106"/>
      <c r="CM667" s="106"/>
      <c r="CN667" s="106"/>
      <c r="CO667" s="106"/>
      <c r="CP667" s="106"/>
      <c r="CQ667" s="106"/>
      <c r="CR667" s="106"/>
      <c r="CS667" s="106"/>
      <c r="CT667" s="106"/>
      <c r="CU667" s="106"/>
      <c r="CV667" s="106"/>
      <c r="CW667" s="106"/>
      <c r="CX667" s="106"/>
      <c r="CY667" s="106"/>
      <c r="CZ667" s="106"/>
      <c r="DA667" s="106"/>
      <c r="DB667" s="106"/>
      <c r="DC667" s="106"/>
      <c r="DD667" s="106"/>
      <c r="DE667" s="106"/>
      <c r="DF667" s="106"/>
      <c r="DG667" s="106"/>
      <c r="DH667" s="106"/>
      <c r="DI667" s="106"/>
      <c r="DJ667" s="106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6"/>
      <c r="DV667" s="106"/>
      <c r="DW667" s="106"/>
      <c r="DX667" s="106"/>
      <c r="DY667" s="106"/>
      <c r="DZ667" s="106"/>
      <c r="EA667" s="106"/>
      <c r="EB667" s="106"/>
      <c r="EC667" s="106"/>
      <c r="ED667" s="106"/>
      <c r="EE667" s="106"/>
      <c r="EF667" s="106"/>
      <c r="EG667" s="106"/>
      <c r="EH667" s="106"/>
    </row>
    <row r="668" spans="9:138" s="95" customFormat="1" x14ac:dyDescent="0.15"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  <c r="BY668" s="106"/>
      <c r="BZ668" s="106"/>
      <c r="CA668" s="106"/>
      <c r="CB668" s="106"/>
      <c r="CC668" s="106"/>
      <c r="CD668" s="106"/>
      <c r="CE668" s="106"/>
      <c r="CF668" s="106"/>
      <c r="CG668" s="106"/>
      <c r="CH668" s="106"/>
      <c r="CI668" s="106"/>
      <c r="CJ668" s="106"/>
      <c r="CK668" s="106"/>
      <c r="CL668" s="106"/>
      <c r="CM668" s="106"/>
      <c r="CN668" s="106"/>
      <c r="CO668" s="106"/>
      <c r="CP668" s="106"/>
      <c r="CQ668" s="106"/>
      <c r="CR668" s="106"/>
      <c r="CS668" s="106"/>
      <c r="CT668" s="106"/>
      <c r="CU668" s="106"/>
      <c r="CV668" s="106"/>
      <c r="CW668" s="106"/>
      <c r="CX668" s="106"/>
      <c r="CY668" s="106"/>
      <c r="CZ668" s="106"/>
      <c r="DA668" s="106"/>
      <c r="DB668" s="106"/>
      <c r="DC668" s="106"/>
      <c r="DD668" s="106"/>
      <c r="DE668" s="106"/>
      <c r="DF668" s="106"/>
      <c r="DG668" s="106"/>
      <c r="DH668" s="106"/>
      <c r="DI668" s="106"/>
      <c r="DJ668" s="106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6"/>
      <c r="DV668" s="106"/>
      <c r="DW668" s="106"/>
      <c r="DX668" s="106"/>
      <c r="DY668" s="106"/>
      <c r="DZ668" s="106"/>
      <c r="EA668" s="106"/>
      <c r="EB668" s="106"/>
      <c r="EC668" s="106"/>
      <c r="ED668" s="106"/>
      <c r="EE668" s="106"/>
      <c r="EF668" s="106"/>
      <c r="EG668" s="106"/>
      <c r="EH668" s="106"/>
    </row>
    <row r="669" spans="9:138" s="95" customFormat="1" x14ac:dyDescent="0.15"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  <c r="BY669" s="106"/>
      <c r="BZ669" s="106"/>
      <c r="CA669" s="106"/>
      <c r="CB669" s="106"/>
      <c r="CC669" s="106"/>
      <c r="CD669" s="106"/>
      <c r="CE669" s="106"/>
      <c r="CF669" s="106"/>
      <c r="CG669" s="106"/>
      <c r="CH669" s="106"/>
      <c r="CI669" s="106"/>
      <c r="CJ669" s="106"/>
      <c r="CK669" s="106"/>
      <c r="CL669" s="106"/>
      <c r="CM669" s="106"/>
      <c r="CN669" s="106"/>
      <c r="CO669" s="106"/>
      <c r="CP669" s="106"/>
      <c r="CQ669" s="106"/>
      <c r="CR669" s="106"/>
      <c r="CS669" s="106"/>
      <c r="CT669" s="106"/>
      <c r="CU669" s="106"/>
      <c r="CV669" s="106"/>
      <c r="CW669" s="106"/>
      <c r="CX669" s="106"/>
      <c r="CY669" s="106"/>
      <c r="CZ669" s="106"/>
      <c r="DA669" s="106"/>
      <c r="DB669" s="106"/>
      <c r="DC669" s="106"/>
      <c r="DD669" s="106"/>
      <c r="DE669" s="106"/>
      <c r="DF669" s="106"/>
      <c r="DG669" s="106"/>
      <c r="DH669" s="106"/>
      <c r="DI669" s="106"/>
      <c r="DJ669" s="106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6"/>
      <c r="DV669" s="106"/>
      <c r="DW669" s="106"/>
      <c r="DX669" s="106"/>
      <c r="DY669" s="106"/>
      <c r="DZ669" s="106"/>
      <c r="EA669" s="106"/>
      <c r="EB669" s="106"/>
      <c r="EC669" s="106"/>
      <c r="ED669" s="106"/>
      <c r="EE669" s="106"/>
      <c r="EF669" s="106"/>
      <c r="EG669" s="106"/>
      <c r="EH669" s="106"/>
    </row>
    <row r="670" spans="9:138" s="95" customFormat="1" x14ac:dyDescent="0.15"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  <c r="BY670" s="106"/>
      <c r="BZ670" s="106"/>
      <c r="CA670" s="106"/>
      <c r="CB670" s="106"/>
      <c r="CC670" s="106"/>
      <c r="CD670" s="106"/>
      <c r="CE670" s="106"/>
      <c r="CF670" s="106"/>
      <c r="CG670" s="106"/>
      <c r="CH670" s="106"/>
      <c r="CI670" s="106"/>
      <c r="CJ670" s="106"/>
      <c r="CK670" s="106"/>
      <c r="CL670" s="106"/>
      <c r="CM670" s="106"/>
      <c r="CN670" s="106"/>
      <c r="CO670" s="106"/>
      <c r="CP670" s="106"/>
      <c r="CQ670" s="106"/>
      <c r="CR670" s="106"/>
      <c r="CS670" s="106"/>
      <c r="CT670" s="106"/>
      <c r="CU670" s="106"/>
      <c r="CV670" s="106"/>
      <c r="CW670" s="106"/>
      <c r="CX670" s="106"/>
      <c r="CY670" s="106"/>
      <c r="CZ670" s="106"/>
      <c r="DA670" s="106"/>
      <c r="DB670" s="106"/>
      <c r="DC670" s="106"/>
      <c r="DD670" s="106"/>
      <c r="DE670" s="106"/>
      <c r="DF670" s="106"/>
      <c r="DG670" s="106"/>
      <c r="DH670" s="106"/>
      <c r="DI670" s="106"/>
      <c r="DJ670" s="106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6"/>
      <c r="DV670" s="106"/>
      <c r="DW670" s="106"/>
      <c r="DX670" s="106"/>
      <c r="DY670" s="106"/>
      <c r="DZ670" s="106"/>
      <c r="EA670" s="106"/>
      <c r="EB670" s="106"/>
      <c r="EC670" s="106"/>
      <c r="ED670" s="106"/>
      <c r="EE670" s="106"/>
      <c r="EF670" s="106"/>
      <c r="EG670" s="106"/>
      <c r="EH670" s="106"/>
    </row>
    <row r="671" spans="9:138" s="95" customFormat="1" x14ac:dyDescent="0.15"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  <c r="BY671" s="106"/>
      <c r="BZ671" s="106"/>
      <c r="CA671" s="106"/>
      <c r="CB671" s="106"/>
      <c r="CC671" s="106"/>
      <c r="CD671" s="106"/>
      <c r="CE671" s="106"/>
      <c r="CF671" s="106"/>
      <c r="CG671" s="106"/>
      <c r="CH671" s="106"/>
      <c r="CI671" s="106"/>
      <c r="CJ671" s="106"/>
      <c r="CK671" s="106"/>
      <c r="CL671" s="106"/>
      <c r="CM671" s="106"/>
      <c r="CN671" s="106"/>
      <c r="CO671" s="106"/>
      <c r="CP671" s="106"/>
      <c r="CQ671" s="106"/>
      <c r="CR671" s="106"/>
      <c r="CS671" s="106"/>
      <c r="CT671" s="106"/>
      <c r="CU671" s="106"/>
      <c r="CV671" s="106"/>
      <c r="CW671" s="106"/>
      <c r="CX671" s="106"/>
      <c r="CY671" s="106"/>
      <c r="CZ671" s="106"/>
      <c r="DA671" s="106"/>
      <c r="DB671" s="106"/>
      <c r="DC671" s="106"/>
      <c r="DD671" s="106"/>
      <c r="DE671" s="106"/>
      <c r="DF671" s="106"/>
      <c r="DG671" s="106"/>
      <c r="DH671" s="106"/>
      <c r="DI671" s="106"/>
      <c r="DJ671" s="106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6"/>
      <c r="DV671" s="106"/>
      <c r="DW671" s="106"/>
      <c r="DX671" s="106"/>
      <c r="DY671" s="106"/>
      <c r="DZ671" s="106"/>
      <c r="EA671" s="106"/>
      <c r="EB671" s="106"/>
      <c r="EC671" s="106"/>
      <c r="ED671" s="106"/>
      <c r="EE671" s="106"/>
      <c r="EF671" s="106"/>
      <c r="EG671" s="106"/>
      <c r="EH671" s="106"/>
    </row>
    <row r="672" spans="9:138" s="95" customFormat="1" x14ac:dyDescent="0.15"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  <c r="BY672" s="106"/>
      <c r="BZ672" s="106"/>
      <c r="CA672" s="106"/>
      <c r="CB672" s="106"/>
      <c r="CC672" s="106"/>
      <c r="CD672" s="106"/>
      <c r="CE672" s="106"/>
      <c r="CF672" s="106"/>
      <c r="CG672" s="106"/>
      <c r="CH672" s="106"/>
      <c r="CI672" s="106"/>
      <c r="CJ672" s="106"/>
      <c r="CK672" s="106"/>
      <c r="CL672" s="106"/>
      <c r="CM672" s="106"/>
      <c r="CN672" s="106"/>
      <c r="CO672" s="106"/>
      <c r="CP672" s="106"/>
      <c r="CQ672" s="106"/>
      <c r="CR672" s="106"/>
      <c r="CS672" s="106"/>
      <c r="CT672" s="106"/>
      <c r="CU672" s="106"/>
      <c r="CV672" s="106"/>
      <c r="CW672" s="106"/>
      <c r="CX672" s="106"/>
      <c r="CY672" s="106"/>
      <c r="CZ672" s="106"/>
      <c r="DA672" s="106"/>
      <c r="DB672" s="106"/>
      <c r="DC672" s="106"/>
      <c r="DD672" s="106"/>
      <c r="DE672" s="106"/>
      <c r="DF672" s="106"/>
      <c r="DG672" s="106"/>
      <c r="DH672" s="106"/>
      <c r="DI672" s="106"/>
      <c r="DJ672" s="106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6"/>
      <c r="DV672" s="106"/>
      <c r="DW672" s="106"/>
      <c r="DX672" s="106"/>
      <c r="DY672" s="106"/>
      <c r="DZ672" s="106"/>
      <c r="EA672" s="106"/>
      <c r="EB672" s="106"/>
      <c r="EC672" s="106"/>
      <c r="ED672" s="106"/>
      <c r="EE672" s="106"/>
      <c r="EF672" s="106"/>
      <c r="EG672" s="106"/>
      <c r="EH672" s="106"/>
    </row>
    <row r="673" spans="9:138" s="95" customFormat="1" x14ac:dyDescent="0.15"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  <c r="BY673" s="106"/>
      <c r="BZ673" s="106"/>
      <c r="CA673" s="106"/>
      <c r="CB673" s="106"/>
      <c r="CC673" s="106"/>
      <c r="CD673" s="106"/>
      <c r="CE673" s="106"/>
      <c r="CF673" s="106"/>
      <c r="CG673" s="106"/>
      <c r="CH673" s="106"/>
      <c r="CI673" s="106"/>
      <c r="CJ673" s="106"/>
      <c r="CK673" s="106"/>
      <c r="CL673" s="106"/>
      <c r="CM673" s="106"/>
      <c r="CN673" s="106"/>
      <c r="CO673" s="106"/>
      <c r="CP673" s="106"/>
      <c r="CQ673" s="106"/>
      <c r="CR673" s="106"/>
      <c r="CS673" s="106"/>
      <c r="CT673" s="106"/>
      <c r="CU673" s="106"/>
      <c r="CV673" s="106"/>
      <c r="CW673" s="106"/>
      <c r="CX673" s="106"/>
      <c r="CY673" s="106"/>
      <c r="CZ673" s="106"/>
      <c r="DA673" s="106"/>
      <c r="DB673" s="106"/>
      <c r="DC673" s="106"/>
      <c r="DD673" s="106"/>
      <c r="DE673" s="106"/>
      <c r="DF673" s="106"/>
      <c r="DG673" s="106"/>
      <c r="DH673" s="106"/>
      <c r="DI673" s="106"/>
      <c r="DJ673" s="106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6"/>
      <c r="DV673" s="106"/>
      <c r="DW673" s="106"/>
      <c r="DX673" s="106"/>
      <c r="DY673" s="106"/>
      <c r="DZ673" s="106"/>
      <c r="EA673" s="106"/>
      <c r="EB673" s="106"/>
      <c r="EC673" s="106"/>
      <c r="ED673" s="106"/>
      <c r="EE673" s="106"/>
      <c r="EF673" s="106"/>
      <c r="EG673" s="106"/>
      <c r="EH673" s="106"/>
    </row>
    <row r="674" spans="9:138" s="95" customFormat="1" x14ac:dyDescent="0.15"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  <c r="BY674" s="106"/>
      <c r="BZ674" s="106"/>
      <c r="CA674" s="106"/>
      <c r="CB674" s="106"/>
      <c r="CC674" s="106"/>
      <c r="CD674" s="106"/>
      <c r="CE674" s="106"/>
      <c r="CF674" s="106"/>
      <c r="CG674" s="106"/>
      <c r="CH674" s="106"/>
      <c r="CI674" s="106"/>
      <c r="CJ674" s="106"/>
      <c r="CK674" s="106"/>
      <c r="CL674" s="106"/>
      <c r="CM674" s="106"/>
      <c r="CN674" s="106"/>
      <c r="CO674" s="106"/>
      <c r="CP674" s="106"/>
      <c r="CQ674" s="106"/>
      <c r="CR674" s="106"/>
      <c r="CS674" s="106"/>
      <c r="CT674" s="106"/>
      <c r="CU674" s="106"/>
      <c r="CV674" s="106"/>
      <c r="CW674" s="106"/>
      <c r="CX674" s="106"/>
      <c r="CY674" s="106"/>
      <c r="CZ674" s="106"/>
      <c r="DA674" s="106"/>
      <c r="DB674" s="106"/>
      <c r="DC674" s="106"/>
      <c r="DD674" s="106"/>
      <c r="DE674" s="106"/>
      <c r="DF674" s="106"/>
      <c r="DG674" s="106"/>
      <c r="DH674" s="106"/>
      <c r="DI674" s="106"/>
      <c r="DJ674" s="106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6"/>
      <c r="DV674" s="106"/>
      <c r="DW674" s="106"/>
      <c r="DX674" s="106"/>
      <c r="DY674" s="106"/>
      <c r="DZ674" s="106"/>
      <c r="EA674" s="106"/>
      <c r="EB674" s="106"/>
      <c r="EC674" s="106"/>
      <c r="ED674" s="106"/>
      <c r="EE674" s="106"/>
      <c r="EF674" s="106"/>
      <c r="EG674" s="106"/>
      <c r="EH674" s="106"/>
    </row>
    <row r="675" spans="9:138" s="95" customFormat="1" x14ac:dyDescent="0.15"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  <c r="BY675" s="106"/>
      <c r="BZ675" s="106"/>
      <c r="CA675" s="106"/>
      <c r="CB675" s="106"/>
      <c r="CC675" s="106"/>
      <c r="CD675" s="106"/>
      <c r="CE675" s="106"/>
      <c r="CF675" s="106"/>
      <c r="CG675" s="106"/>
      <c r="CH675" s="106"/>
      <c r="CI675" s="106"/>
      <c r="CJ675" s="106"/>
      <c r="CK675" s="106"/>
      <c r="CL675" s="106"/>
      <c r="CM675" s="106"/>
      <c r="CN675" s="106"/>
      <c r="CO675" s="106"/>
      <c r="CP675" s="106"/>
      <c r="CQ675" s="106"/>
      <c r="CR675" s="106"/>
      <c r="CS675" s="106"/>
      <c r="CT675" s="106"/>
      <c r="CU675" s="106"/>
      <c r="CV675" s="106"/>
      <c r="CW675" s="106"/>
      <c r="CX675" s="106"/>
      <c r="CY675" s="106"/>
      <c r="CZ675" s="106"/>
      <c r="DA675" s="106"/>
      <c r="DB675" s="106"/>
      <c r="DC675" s="106"/>
      <c r="DD675" s="106"/>
      <c r="DE675" s="106"/>
      <c r="DF675" s="106"/>
      <c r="DG675" s="106"/>
      <c r="DH675" s="106"/>
      <c r="DI675" s="106"/>
      <c r="DJ675" s="106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6"/>
      <c r="DV675" s="106"/>
      <c r="DW675" s="106"/>
      <c r="DX675" s="106"/>
      <c r="DY675" s="106"/>
      <c r="DZ675" s="106"/>
      <c r="EA675" s="106"/>
      <c r="EB675" s="106"/>
      <c r="EC675" s="106"/>
      <c r="ED675" s="106"/>
      <c r="EE675" s="106"/>
      <c r="EF675" s="106"/>
      <c r="EG675" s="106"/>
      <c r="EH675" s="106"/>
    </row>
    <row r="676" spans="9:138" s="95" customFormat="1" x14ac:dyDescent="0.15"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  <c r="BY676" s="106"/>
      <c r="BZ676" s="106"/>
      <c r="CA676" s="106"/>
      <c r="CB676" s="106"/>
      <c r="CC676" s="106"/>
      <c r="CD676" s="106"/>
      <c r="CE676" s="106"/>
      <c r="CF676" s="106"/>
      <c r="CG676" s="106"/>
      <c r="CH676" s="106"/>
      <c r="CI676" s="106"/>
      <c r="CJ676" s="106"/>
      <c r="CK676" s="106"/>
      <c r="CL676" s="106"/>
      <c r="CM676" s="106"/>
      <c r="CN676" s="106"/>
      <c r="CO676" s="106"/>
      <c r="CP676" s="106"/>
      <c r="CQ676" s="106"/>
      <c r="CR676" s="106"/>
      <c r="CS676" s="106"/>
      <c r="CT676" s="106"/>
      <c r="CU676" s="106"/>
      <c r="CV676" s="106"/>
      <c r="CW676" s="106"/>
      <c r="CX676" s="106"/>
      <c r="CY676" s="106"/>
      <c r="CZ676" s="106"/>
      <c r="DA676" s="106"/>
      <c r="DB676" s="106"/>
      <c r="DC676" s="106"/>
      <c r="DD676" s="106"/>
      <c r="DE676" s="106"/>
      <c r="DF676" s="106"/>
      <c r="DG676" s="106"/>
      <c r="DH676" s="106"/>
      <c r="DI676" s="106"/>
      <c r="DJ676" s="106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6"/>
      <c r="DV676" s="106"/>
      <c r="DW676" s="106"/>
      <c r="DX676" s="106"/>
      <c r="DY676" s="106"/>
      <c r="DZ676" s="106"/>
      <c r="EA676" s="106"/>
      <c r="EB676" s="106"/>
      <c r="EC676" s="106"/>
      <c r="ED676" s="106"/>
      <c r="EE676" s="106"/>
      <c r="EF676" s="106"/>
      <c r="EG676" s="106"/>
      <c r="EH676" s="106"/>
    </row>
    <row r="677" spans="9:138" s="95" customFormat="1" x14ac:dyDescent="0.15"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  <c r="BY677" s="106"/>
      <c r="BZ677" s="106"/>
      <c r="CA677" s="106"/>
      <c r="CB677" s="106"/>
      <c r="CC677" s="106"/>
      <c r="CD677" s="106"/>
      <c r="CE677" s="106"/>
      <c r="CF677" s="106"/>
      <c r="CG677" s="106"/>
      <c r="CH677" s="106"/>
      <c r="CI677" s="106"/>
      <c r="CJ677" s="106"/>
      <c r="CK677" s="106"/>
      <c r="CL677" s="106"/>
      <c r="CM677" s="106"/>
      <c r="CN677" s="106"/>
      <c r="CO677" s="106"/>
      <c r="CP677" s="106"/>
      <c r="CQ677" s="106"/>
      <c r="CR677" s="106"/>
      <c r="CS677" s="106"/>
      <c r="CT677" s="106"/>
      <c r="CU677" s="106"/>
      <c r="CV677" s="106"/>
      <c r="CW677" s="106"/>
      <c r="CX677" s="106"/>
      <c r="CY677" s="106"/>
      <c r="CZ677" s="106"/>
      <c r="DA677" s="106"/>
      <c r="DB677" s="106"/>
      <c r="DC677" s="106"/>
      <c r="DD677" s="106"/>
      <c r="DE677" s="106"/>
      <c r="DF677" s="106"/>
      <c r="DG677" s="106"/>
      <c r="DH677" s="106"/>
      <c r="DI677" s="106"/>
      <c r="DJ677" s="106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6"/>
      <c r="DV677" s="106"/>
      <c r="DW677" s="106"/>
      <c r="DX677" s="106"/>
      <c r="DY677" s="106"/>
      <c r="DZ677" s="106"/>
      <c r="EA677" s="106"/>
      <c r="EB677" s="106"/>
      <c r="EC677" s="106"/>
      <c r="ED677" s="106"/>
      <c r="EE677" s="106"/>
      <c r="EF677" s="106"/>
      <c r="EG677" s="106"/>
      <c r="EH677" s="106"/>
    </row>
    <row r="678" spans="9:138" s="95" customFormat="1" x14ac:dyDescent="0.15"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  <c r="BY678" s="106"/>
      <c r="BZ678" s="106"/>
      <c r="CA678" s="106"/>
      <c r="CB678" s="106"/>
      <c r="CC678" s="106"/>
      <c r="CD678" s="106"/>
      <c r="CE678" s="106"/>
      <c r="CF678" s="106"/>
      <c r="CG678" s="106"/>
      <c r="CH678" s="106"/>
      <c r="CI678" s="106"/>
      <c r="CJ678" s="106"/>
      <c r="CK678" s="106"/>
      <c r="CL678" s="106"/>
      <c r="CM678" s="106"/>
      <c r="CN678" s="106"/>
      <c r="CO678" s="106"/>
      <c r="CP678" s="106"/>
      <c r="CQ678" s="106"/>
      <c r="CR678" s="106"/>
      <c r="CS678" s="106"/>
      <c r="CT678" s="106"/>
      <c r="CU678" s="106"/>
      <c r="CV678" s="106"/>
      <c r="CW678" s="106"/>
      <c r="CX678" s="106"/>
      <c r="CY678" s="106"/>
      <c r="CZ678" s="106"/>
      <c r="DA678" s="106"/>
      <c r="DB678" s="106"/>
      <c r="DC678" s="106"/>
      <c r="DD678" s="106"/>
      <c r="DE678" s="106"/>
      <c r="DF678" s="106"/>
      <c r="DG678" s="106"/>
      <c r="DH678" s="106"/>
      <c r="DI678" s="106"/>
      <c r="DJ678" s="106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6"/>
      <c r="DV678" s="106"/>
      <c r="DW678" s="106"/>
      <c r="DX678" s="106"/>
      <c r="DY678" s="106"/>
      <c r="DZ678" s="106"/>
      <c r="EA678" s="106"/>
      <c r="EB678" s="106"/>
      <c r="EC678" s="106"/>
      <c r="ED678" s="106"/>
      <c r="EE678" s="106"/>
      <c r="EF678" s="106"/>
      <c r="EG678" s="106"/>
      <c r="EH678" s="106"/>
    </row>
    <row r="679" spans="9:138" s="95" customFormat="1" x14ac:dyDescent="0.15"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  <c r="BY679" s="106"/>
      <c r="BZ679" s="106"/>
      <c r="CA679" s="106"/>
      <c r="CB679" s="106"/>
      <c r="CC679" s="106"/>
      <c r="CD679" s="106"/>
      <c r="CE679" s="106"/>
      <c r="CF679" s="106"/>
      <c r="CG679" s="106"/>
      <c r="CH679" s="106"/>
      <c r="CI679" s="106"/>
      <c r="CJ679" s="106"/>
      <c r="CK679" s="106"/>
      <c r="CL679" s="106"/>
      <c r="CM679" s="106"/>
      <c r="CN679" s="106"/>
      <c r="CO679" s="106"/>
      <c r="CP679" s="106"/>
      <c r="CQ679" s="106"/>
      <c r="CR679" s="106"/>
      <c r="CS679" s="106"/>
      <c r="CT679" s="106"/>
      <c r="CU679" s="106"/>
      <c r="CV679" s="106"/>
      <c r="CW679" s="106"/>
      <c r="CX679" s="106"/>
      <c r="CY679" s="106"/>
      <c r="CZ679" s="106"/>
      <c r="DA679" s="106"/>
      <c r="DB679" s="106"/>
      <c r="DC679" s="106"/>
      <c r="DD679" s="106"/>
      <c r="DE679" s="106"/>
      <c r="DF679" s="106"/>
      <c r="DG679" s="106"/>
      <c r="DH679" s="106"/>
      <c r="DI679" s="106"/>
      <c r="DJ679" s="106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6"/>
      <c r="DV679" s="106"/>
      <c r="DW679" s="106"/>
      <c r="DX679" s="106"/>
      <c r="DY679" s="106"/>
      <c r="DZ679" s="106"/>
      <c r="EA679" s="106"/>
      <c r="EB679" s="106"/>
      <c r="EC679" s="106"/>
      <c r="ED679" s="106"/>
      <c r="EE679" s="106"/>
      <c r="EF679" s="106"/>
      <c r="EG679" s="106"/>
      <c r="EH679" s="106"/>
    </row>
    <row r="680" spans="9:138" s="95" customFormat="1" x14ac:dyDescent="0.15"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  <c r="BY680" s="106"/>
      <c r="BZ680" s="106"/>
      <c r="CA680" s="106"/>
      <c r="CB680" s="106"/>
      <c r="CC680" s="106"/>
      <c r="CD680" s="106"/>
      <c r="CE680" s="106"/>
      <c r="CF680" s="106"/>
      <c r="CG680" s="106"/>
      <c r="CH680" s="106"/>
      <c r="CI680" s="106"/>
      <c r="CJ680" s="106"/>
      <c r="CK680" s="106"/>
      <c r="CL680" s="106"/>
      <c r="CM680" s="106"/>
      <c r="CN680" s="106"/>
      <c r="CO680" s="106"/>
      <c r="CP680" s="106"/>
      <c r="CQ680" s="106"/>
      <c r="CR680" s="106"/>
      <c r="CS680" s="106"/>
      <c r="CT680" s="106"/>
      <c r="CU680" s="106"/>
      <c r="CV680" s="106"/>
      <c r="CW680" s="106"/>
      <c r="CX680" s="106"/>
      <c r="CY680" s="106"/>
      <c r="CZ680" s="106"/>
      <c r="DA680" s="106"/>
      <c r="DB680" s="106"/>
      <c r="DC680" s="106"/>
      <c r="DD680" s="106"/>
      <c r="DE680" s="106"/>
      <c r="DF680" s="106"/>
      <c r="DG680" s="106"/>
      <c r="DH680" s="106"/>
      <c r="DI680" s="106"/>
      <c r="DJ680" s="106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6"/>
      <c r="DV680" s="106"/>
      <c r="DW680" s="106"/>
      <c r="DX680" s="106"/>
      <c r="DY680" s="106"/>
      <c r="DZ680" s="106"/>
      <c r="EA680" s="106"/>
      <c r="EB680" s="106"/>
      <c r="EC680" s="106"/>
      <c r="ED680" s="106"/>
      <c r="EE680" s="106"/>
      <c r="EF680" s="106"/>
      <c r="EG680" s="106"/>
      <c r="EH680" s="106"/>
    </row>
    <row r="681" spans="9:138" s="95" customFormat="1" x14ac:dyDescent="0.15"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  <c r="BY681" s="106"/>
      <c r="BZ681" s="106"/>
      <c r="CA681" s="106"/>
      <c r="CB681" s="106"/>
      <c r="CC681" s="106"/>
      <c r="CD681" s="106"/>
      <c r="CE681" s="106"/>
      <c r="CF681" s="106"/>
      <c r="CG681" s="106"/>
      <c r="CH681" s="106"/>
      <c r="CI681" s="106"/>
      <c r="CJ681" s="106"/>
      <c r="CK681" s="106"/>
      <c r="CL681" s="106"/>
      <c r="CM681" s="106"/>
      <c r="CN681" s="106"/>
      <c r="CO681" s="106"/>
      <c r="CP681" s="106"/>
      <c r="CQ681" s="106"/>
      <c r="CR681" s="106"/>
      <c r="CS681" s="106"/>
      <c r="CT681" s="106"/>
      <c r="CU681" s="106"/>
      <c r="CV681" s="106"/>
      <c r="CW681" s="106"/>
      <c r="CX681" s="106"/>
      <c r="CY681" s="106"/>
      <c r="CZ681" s="106"/>
      <c r="DA681" s="106"/>
      <c r="DB681" s="106"/>
      <c r="DC681" s="106"/>
      <c r="DD681" s="106"/>
      <c r="DE681" s="106"/>
      <c r="DF681" s="106"/>
      <c r="DG681" s="106"/>
      <c r="DH681" s="106"/>
      <c r="DI681" s="106"/>
      <c r="DJ681" s="106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6"/>
      <c r="DV681" s="106"/>
      <c r="DW681" s="106"/>
      <c r="DX681" s="106"/>
      <c r="DY681" s="106"/>
      <c r="DZ681" s="106"/>
      <c r="EA681" s="106"/>
      <c r="EB681" s="106"/>
      <c r="EC681" s="106"/>
      <c r="ED681" s="106"/>
      <c r="EE681" s="106"/>
      <c r="EF681" s="106"/>
      <c r="EG681" s="106"/>
      <c r="EH681" s="106"/>
    </row>
    <row r="682" spans="9:138" s="95" customFormat="1" x14ac:dyDescent="0.15"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  <c r="BY682" s="106"/>
      <c r="BZ682" s="106"/>
      <c r="CA682" s="106"/>
      <c r="CB682" s="106"/>
      <c r="CC682" s="106"/>
      <c r="CD682" s="106"/>
      <c r="CE682" s="106"/>
      <c r="CF682" s="106"/>
      <c r="CG682" s="106"/>
      <c r="CH682" s="106"/>
      <c r="CI682" s="106"/>
      <c r="CJ682" s="106"/>
      <c r="CK682" s="106"/>
      <c r="CL682" s="106"/>
      <c r="CM682" s="106"/>
      <c r="CN682" s="106"/>
      <c r="CO682" s="106"/>
      <c r="CP682" s="106"/>
      <c r="CQ682" s="106"/>
      <c r="CR682" s="106"/>
      <c r="CS682" s="106"/>
      <c r="CT682" s="106"/>
      <c r="CU682" s="106"/>
      <c r="CV682" s="106"/>
      <c r="CW682" s="106"/>
      <c r="CX682" s="106"/>
      <c r="CY682" s="106"/>
      <c r="CZ682" s="106"/>
      <c r="DA682" s="106"/>
      <c r="DB682" s="106"/>
      <c r="DC682" s="106"/>
      <c r="DD682" s="106"/>
      <c r="DE682" s="106"/>
      <c r="DF682" s="106"/>
      <c r="DG682" s="106"/>
      <c r="DH682" s="106"/>
      <c r="DI682" s="106"/>
      <c r="DJ682" s="106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6"/>
      <c r="DV682" s="106"/>
      <c r="DW682" s="106"/>
      <c r="DX682" s="106"/>
      <c r="DY682" s="106"/>
      <c r="DZ682" s="106"/>
      <c r="EA682" s="106"/>
      <c r="EB682" s="106"/>
      <c r="EC682" s="106"/>
      <c r="ED682" s="106"/>
      <c r="EE682" s="106"/>
      <c r="EF682" s="106"/>
      <c r="EG682" s="106"/>
      <c r="EH682" s="106"/>
    </row>
    <row r="683" spans="9:138" s="95" customFormat="1" x14ac:dyDescent="0.15"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  <c r="BY683" s="106"/>
      <c r="BZ683" s="106"/>
      <c r="CA683" s="106"/>
      <c r="CB683" s="106"/>
      <c r="CC683" s="106"/>
      <c r="CD683" s="106"/>
      <c r="CE683" s="106"/>
      <c r="CF683" s="106"/>
      <c r="CG683" s="106"/>
      <c r="CH683" s="106"/>
      <c r="CI683" s="106"/>
      <c r="CJ683" s="106"/>
      <c r="CK683" s="106"/>
      <c r="CL683" s="106"/>
      <c r="CM683" s="106"/>
      <c r="CN683" s="106"/>
      <c r="CO683" s="106"/>
      <c r="CP683" s="106"/>
      <c r="CQ683" s="106"/>
      <c r="CR683" s="106"/>
      <c r="CS683" s="106"/>
      <c r="CT683" s="106"/>
      <c r="CU683" s="106"/>
      <c r="CV683" s="106"/>
      <c r="CW683" s="106"/>
      <c r="CX683" s="106"/>
      <c r="CY683" s="106"/>
      <c r="CZ683" s="106"/>
      <c r="DA683" s="106"/>
      <c r="DB683" s="106"/>
      <c r="DC683" s="106"/>
      <c r="DD683" s="106"/>
      <c r="DE683" s="106"/>
      <c r="DF683" s="106"/>
      <c r="DG683" s="106"/>
      <c r="DH683" s="106"/>
      <c r="DI683" s="106"/>
      <c r="DJ683" s="106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6"/>
      <c r="DV683" s="106"/>
      <c r="DW683" s="106"/>
      <c r="DX683" s="106"/>
      <c r="DY683" s="106"/>
      <c r="DZ683" s="106"/>
      <c r="EA683" s="106"/>
      <c r="EB683" s="106"/>
      <c r="EC683" s="106"/>
      <c r="ED683" s="106"/>
      <c r="EE683" s="106"/>
      <c r="EF683" s="106"/>
      <c r="EG683" s="106"/>
      <c r="EH683" s="106"/>
    </row>
    <row r="684" spans="9:138" s="95" customFormat="1" x14ac:dyDescent="0.15"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  <c r="BY684" s="106"/>
      <c r="BZ684" s="106"/>
      <c r="CA684" s="106"/>
      <c r="CB684" s="106"/>
      <c r="CC684" s="106"/>
      <c r="CD684" s="106"/>
      <c r="CE684" s="106"/>
      <c r="CF684" s="106"/>
      <c r="CG684" s="106"/>
      <c r="CH684" s="106"/>
      <c r="CI684" s="106"/>
      <c r="CJ684" s="106"/>
      <c r="CK684" s="106"/>
      <c r="CL684" s="106"/>
      <c r="CM684" s="106"/>
      <c r="CN684" s="106"/>
      <c r="CO684" s="106"/>
      <c r="CP684" s="106"/>
      <c r="CQ684" s="106"/>
      <c r="CR684" s="106"/>
      <c r="CS684" s="106"/>
      <c r="CT684" s="106"/>
      <c r="CU684" s="106"/>
      <c r="CV684" s="106"/>
      <c r="CW684" s="106"/>
      <c r="CX684" s="106"/>
      <c r="CY684" s="106"/>
      <c r="CZ684" s="106"/>
      <c r="DA684" s="106"/>
      <c r="DB684" s="106"/>
      <c r="DC684" s="106"/>
      <c r="DD684" s="106"/>
      <c r="DE684" s="106"/>
      <c r="DF684" s="106"/>
      <c r="DG684" s="106"/>
      <c r="DH684" s="106"/>
      <c r="DI684" s="106"/>
      <c r="DJ684" s="106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6"/>
      <c r="DV684" s="106"/>
      <c r="DW684" s="106"/>
      <c r="DX684" s="106"/>
      <c r="DY684" s="106"/>
      <c r="DZ684" s="106"/>
      <c r="EA684" s="106"/>
      <c r="EB684" s="106"/>
      <c r="EC684" s="106"/>
      <c r="ED684" s="106"/>
      <c r="EE684" s="106"/>
      <c r="EF684" s="106"/>
      <c r="EG684" s="106"/>
      <c r="EH684" s="106"/>
    </row>
    <row r="685" spans="9:138" s="95" customFormat="1" x14ac:dyDescent="0.15"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  <c r="BY685" s="106"/>
      <c r="BZ685" s="106"/>
      <c r="CA685" s="106"/>
      <c r="CB685" s="106"/>
      <c r="CC685" s="106"/>
      <c r="CD685" s="106"/>
      <c r="CE685" s="106"/>
      <c r="CF685" s="106"/>
      <c r="CG685" s="106"/>
      <c r="CH685" s="106"/>
      <c r="CI685" s="106"/>
      <c r="CJ685" s="106"/>
      <c r="CK685" s="106"/>
      <c r="CL685" s="106"/>
      <c r="CM685" s="106"/>
      <c r="CN685" s="106"/>
      <c r="CO685" s="106"/>
      <c r="CP685" s="106"/>
      <c r="CQ685" s="106"/>
      <c r="CR685" s="106"/>
      <c r="CS685" s="106"/>
      <c r="CT685" s="106"/>
      <c r="CU685" s="106"/>
      <c r="CV685" s="106"/>
      <c r="CW685" s="106"/>
      <c r="CX685" s="106"/>
      <c r="CY685" s="106"/>
      <c r="CZ685" s="106"/>
      <c r="DA685" s="106"/>
      <c r="DB685" s="106"/>
      <c r="DC685" s="106"/>
      <c r="DD685" s="106"/>
      <c r="DE685" s="106"/>
      <c r="DF685" s="106"/>
      <c r="DG685" s="106"/>
      <c r="DH685" s="106"/>
      <c r="DI685" s="106"/>
      <c r="DJ685" s="106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6"/>
      <c r="DV685" s="106"/>
      <c r="DW685" s="106"/>
      <c r="DX685" s="106"/>
      <c r="DY685" s="106"/>
      <c r="DZ685" s="106"/>
      <c r="EA685" s="106"/>
      <c r="EB685" s="106"/>
      <c r="EC685" s="106"/>
      <c r="ED685" s="106"/>
      <c r="EE685" s="106"/>
      <c r="EF685" s="106"/>
      <c r="EG685" s="106"/>
      <c r="EH685" s="106"/>
    </row>
    <row r="686" spans="9:138" s="95" customFormat="1" x14ac:dyDescent="0.15"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  <c r="BY686" s="106"/>
      <c r="BZ686" s="106"/>
      <c r="CA686" s="106"/>
      <c r="CB686" s="106"/>
      <c r="CC686" s="106"/>
      <c r="CD686" s="106"/>
      <c r="CE686" s="106"/>
      <c r="CF686" s="106"/>
      <c r="CG686" s="106"/>
      <c r="CH686" s="106"/>
      <c r="CI686" s="106"/>
      <c r="CJ686" s="106"/>
      <c r="CK686" s="106"/>
      <c r="CL686" s="106"/>
      <c r="CM686" s="106"/>
      <c r="CN686" s="106"/>
      <c r="CO686" s="106"/>
      <c r="CP686" s="106"/>
      <c r="CQ686" s="106"/>
      <c r="CR686" s="106"/>
      <c r="CS686" s="106"/>
      <c r="CT686" s="106"/>
      <c r="CU686" s="106"/>
      <c r="CV686" s="106"/>
      <c r="CW686" s="106"/>
      <c r="CX686" s="106"/>
      <c r="CY686" s="106"/>
      <c r="CZ686" s="106"/>
      <c r="DA686" s="106"/>
      <c r="DB686" s="106"/>
      <c r="DC686" s="106"/>
      <c r="DD686" s="106"/>
      <c r="DE686" s="106"/>
      <c r="DF686" s="106"/>
      <c r="DG686" s="106"/>
      <c r="DH686" s="106"/>
      <c r="DI686" s="106"/>
      <c r="DJ686" s="106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6"/>
      <c r="DV686" s="106"/>
      <c r="DW686" s="106"/>
      <c r="DX686" s="106"/>
      <c r="DY686" s="106"/>
      <c r="DZ686" s="106"/>
      <c r="EA686" s="106"/>
      <c r="EB686" s="106"/>
      <c r="EC686" s="106"/>
      <c r="ED686" s="106"/>
      <c r="EE686" s="106"/>
      <c r="EF686" s="106"/>
      <c r="EG686" s="106"/>
      <c r="EH686" s="106"/>
    </row>
    <row r="687" spans="9:138" s="95" customFormat="1" x14ac:dyDescent="0.15"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  <c r="BY687" s="106"/>
      <c r="BZ687" s="106"/>
      <c r="CA687" s="106"/>
      <c r="CB687" s="106"/>
      <c r="CC687" s="106"/>
      <c r="CD687" s="106"/>
      <c r="CE687" s="106"/>
      <c r="CF687" s="106"/>
      <c r="CG687" s="106"/>
      <c r="CH687" s="106"/>
      <c r="CI687" s="106"/>
      <c r="CJ687" s="106"/>
      <c r="CK687" s="106"/>
      <c r="CL687" s="106"/>
      <c r="CM687" s="106"/>
      <c r="CN687" s="106"/>
      <c r="CO687" s="106"/>
      <c r="CP687" s="106"/>
      <c r="CQ687" s="106"/>
      <c r="CR687" s="106"/>
      <c r="CS687" s="106"/>
      <c r="CT687" s="106"/>
      <c r="CU687" s="106"/>
      <c r="CV687" s="106"/>
      <c r="CW687" s="106"/>
      <c r="CX687" s="106"/>
      <c r="CY687" s="106"/>
      <c r="CZ687" s="106"/>
      <c r="DA687" s="106"/>
      <c r="DB687" s="106"/>
      <c r="DC687" s="106"/>
      <c r="DD687" s="106"/>
      <c r="DE687" s="106"/>
      <c r="DF687" s="106"/>
      <c r="DG687" s="106"/>
      <c r="DH687" s="106"/>
      <c r="DI687" s="106"/>
      <c r="DJ687" s="106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6"/>
      <c r="DV687" s="106"/>
      <c r="DW687" s="106"/>
      <c r="DX687" s="106"/>
      <c r="DY687" s="106"/>
      <c r="DZ687" s="106"/>
      <c r="EA687" s="106"/>
      <c r="EB687" s="106"/>
      <c r="EC687" s="106"/>
      <c r="ED687" s="106"/>
      <c r="EE687" s="106"/>
      <c r="EF687" s="106"/>
      <c r="EG687" s="106"/>
      <c r="EH687" s="106"/>
    </row>
    <row r="688" spans="9:138" s="95" customFormat="1" x14ac:dyDescent="0.15"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  <c r="BY688" s="106"/>
      <c r="BZ688" s="106"/>
      <c r="CA688" s="106"/>
      <c r="CB688" s="106"/>
      <c r="CC688" s="106"/>
      <c r="CD688" s="106"/>
      <c r="CE688" s="106"/>
      <c r="CF688" s="106"/>
      <c r="CG688" s="106"/>
      <c r="CH688" s="106"/>
      <c r="CI688" s="106"/>
      <c r="CJ688" s="106"/>
      <c r="CK688" s="106"/>
      <c r="CL688" s="106"/>
      <c r="CM688" s="106"/>
      <c r="CN688" s="106"/>
      <c r="CO688" s="106"/>
      <c r="CP688" s="106"/>
      <c r="CQ688" s="106"/>
      <c r="CR688" s="106"/>
      <c r="CS688" s="106"/>
      <c r="CT688" s="106"/>
      <c r="CU688" s="106"/>
      <c r="CV688" s="106"/>
      <c r="CW688" s="106"/>
      <c r="CX688" s="106"/>
      <c r="CY688" s="106"/>
      <c r="CZ688" s="106"/>
      <c r="DA688" s="106"/>
      <c r="DB688" s="106"/>
      <c r="DC688" s="106"/>
      <c r="DD688" s="106"/>
      <c r="DE688" s="106"/>
      <c r="DF688" s="106"/>
      <c r="DG688" s="106"/>
      <c r="DH688" s="106"/>
      <c r="DI688" s="106"/>
      <c r="DJ688" s="106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6"/>
      <c r="DV688" s="106"/>
      <c r="DW688" s="106"/>
      <c r="DX688" s="106"/>
      <c r="DY688" s="106"/>
      <c r="DZ688" s="106"/>
      <c r="EA688" s="106"/>
      <c r="EB688" s="106"/>
      <c r="EC688" s="106"/>
      <c r="ED688" s="106"/>
      <c r="EE688" s="106"/>
      <c r="EF688" s="106"/>
      <c r="EG688" s="106"/>
      <c r="EH688" s="106"/>
    </row>
    <row r="689" spans="9:138" s="95" customFormat="1" x14ac:dyDescent="0.15"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  <c r="BY689" s="106"/>
      <c r="BZ689" s="106"/>
      <c r="CA689" s="106"/>
      <c r="CB689" s="106"/>
      <c r="CC689" s="106"/>
      <c r="CD689" s="106"/>
      <c r="CE689" s="106"/>
      <c r="CF689" s="106"/>
      <c r="CG689" s="106"/>
      <c r="CH689" s="106"/>
      <c r="CI689" s="106"/>
      <c r="CJ689" s="106"/>
      <c r="CK689" s="106"/>
      <c r="CL689" s="106"/>
      <c r="CM689" s="106"/>
      <c r="CN689" s="106"/>
      <c r="CO689" s="106"/>
      <c r="CP689" s="106"/>
      <c r="CQ689" s="106"/>
      <c r="CR689" s="106"/>
      <c r="CS689" s="106"/>
      <c r="CT689" s="106"/>
      <c r="CU689" s="106"/>
      <c r="CV689" s="106"/>
      <c r="CW689" s="106"/>
      <c r="CX689" s="106"/>
      <c r="CY689" s="106"/>
      <c r="CZ689" s="106"/>
      <c r="DA689" s="106"/>
      <c r="DB689" s="106"/>
      <c r="DC689" s="106"/>
      <c r="DD689" s="106"/>
      <c r="DE689" s="106"/>
      <c r="DF689" s="106"/>
      <c r="DG689" s="106"/>
      <c r="DH689" s="106"/>
      <c r="DI689" s="106"/>
      <c r="DJ689" s="106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6"/>
      <c r="DV689" s="106"/>
      <c r="DW689" s="106"/>
      <c r="DX689" s="106"/>
      <c r="DY689" s="106"/>
      <c r="DZ689" s="106"/>
      <c r="EA689" s="106"/>
      <c r="EB689" s="106"/>
      <c r="EC689" s="106"/>
      <c r="ED689" s="106"/>
      <c r="EE689" s="106"/>
      <c r="EF689" s="106"/>
      <c r="EG689" s="106"/>
      <c r="EH689" s="106"/>
    </row>
    <row r="690" spans="9:138" s="95" customFormat="1" x14ac:dyDescent="0.15"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  <c r="BY690" s="106"/>
      <c r="BZ690" s="106"/>
      <c r="CA690" s="106"/>
      <c r="CB690" s="106"/>
      <c r="CC690" s="106"/>
      <c r="CD690" s="106"/>
      <c r="CE690" s="106"/>
      <c r="CF690" s="106"/>
      <c r="CG690" s="106"/>
      <c r="CH690" s="106"/>
      <c r="CI690" s="106"/>
      <c r="CJ690" s="106"/>
      <c r="CK690" s="106"/>
      <c r="CL690" s="106"/>
      <c r="CM690" s="106"/>
      <c r="CN690" s="106"/>
      <c r="CO690" s="106"/>
      <c r="CP690" s="106"/>
      <c r="CQ690" s="106"/>
      <c r="CR690" s="106"/>
      <c r="CS690" s="106"/>
      <c r="CT690" s="106"/>
      <c r="CU690" s="106"/>
      <c r="CV690" s="106"/>
      <c r="CW690" s="106"/>
      <c r="CX690" s="106"/>
      <c r="CY690" s="106"/>
      <c r="CZ690" s="106"/>
      <c r="DA690" s="106"/>
      <c r="DB690" s="106"/>
      <c r="DC690" s="106"/>
      <c r="DD690" s="106"/>
      <c r="DE690" s="106"/>
      <c r="DF690" s="106"/>
      <c r="DG690" s="106"/>
      <c r="DH690" s="106"/>
      <c r="DI690" s="106"/>
      <c r="DJ690" s="106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6"/>
      <c r="DV690" s="106"/>
      <c r="DW690" s="106"/>
      <c r="DX690" s="106"/>
      <c r="DY690" s="106"/>
      <c r="DZ690" s="106"/>
      <c r="EA690" s="106"/>
      <c r="EB690" s="106"/>
      <c r="EC690" s="106"/>
      <c r="ED690" s="106"/>
      <c r="EE690" s="106"/>
      <c r="EF690" s="106"/>
      <c r="EG690" s="106"/>
      <c r="EH690" s="106"/>
    </row>
    <row r="691" spans="9:138" s="95" customFormat="1" x14ac:dyDescent="0.15"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  <c r="BY691" s="106"/>
      <c r="BZ691" s="106"/>
      <c r="CA691" s="106"/>
      <c r="CB691" s="106"/>
      <c r="CC691" s="106"/>
      <c r="CD691" s="106"/>
      <c r="CE691" s="106"/>
      <c r="CF691" s="106"/>
      <c r="CG691" s="106"/>
      <c r="CH691" s="106"/>
      <c r="CI691" s="106"/>
      <c r="CJ691" s="106"/>
      <c r="CK691" s="106"/>
      <c r="CL691" s="106"/>
      <c r="CM691" s="106"/>
      <c r="CN691" s="106"/>
      <c r="CO691" s="106"/>
      <c r="CP691" s="106"/>
      <c r="CQ691" s="106"/>
      <c r="CR691" s="106"/>
      <c r="CS691" s="106"/>
      <c r="CT691" s="106"/>
      <c r="CU691" s="106"/>
      <c r="CV691" s="106"/>
      <c r="CW691" s="106"/>
      <c r="CX691" s="106"/>
      <c r="CY691" s="106"/>
      <c r="CZ691" s="106"/>
      <c r="DA691" s="106"/>
      <c r="DB691" s="106"/>
      <c r="DC691" s="106"/>
      <c r="DD691" s="106"/>
      <c r="DE691" s="106"/>
      <c r="DF691" s="106"/>
      <c r="DG691" s="106"/>
      <c r="DH691" s="106"/>
      <c r="DI691" s="106"/>
      <c r="DJ691" s="106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6"/>
      <c r="DV691" s="106"/>
      <c r="DW691" s="106"/>
      <c r="DX691" s="106"/>
      <c r="DY691" s="106"/>
      <c r="DZ691" s="106"/>
      <c r="EA691" s="106"/>
      <c r="EB691" s="106"/>
      <c r="EC691" s="106"/>
      <c r="ED691" s="106"/>
      <c r="EE691" s="106"/>
      <c r="EF691" s="106"/>
      <c r="EG691" s="106"/>
      <c r="EH691" s="106"/>
    </row>
    <row r="692" spans="9:138" s="95" customFormat="1" x14ac:dyDescent="0.15"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  <c r="BY692" s="106"/>
      <c r="BZ692" s="106"/>
      <c r="CA692" s="106"/>
      <c r="CB692" s="106"/>
      <c r="CC692" s="106"/>
      <c r="CD692" s="106"/>
      <c r="CE692" s="106"/>
      <c r="CF692" s="106"/>
      <c r="CG692" s="106"/>
      <c r="CH692" s="106"/>
      <c r="CI692" s="106"/>
      <c r="CJ692" s="106"/>
      <c r="CK692" s="106"/>
      <c r="CL692" s="106"/>
      <c r="CM692" s="106"/>
      <c r="CN692" s="106"/>
      <c r="CO692" s="106"/>
      <c r="CP692" s="106"/>
      <c r="CQ692" s="106"/>
      <c r="CR692" s="106"/>
      <c r="CS692" s="106"/>
      <c r="CT692" s="106"/>
      <c r="CU692" s="106"/>
      <c r="CV692" s="106"/>
      <c r="CW692" s="106"/>
      <c r="CX692" s="106"/>
      <c r="CY692" s="106"/>
      <c r="CZ692" s="106"/>
      <c r="DA692" s="106"/>
      <c r="DB692" s="106"/>
      <c r="DC692" s="106"/>
      <c r="DD692" s="106"/>
      <c r="DE692" s="106"/>
      <c r="DF692" s="106"/>
      <c r="DG692" s="106"/>
      <c r="DH692" s="106"/>
      <c r="DI692" s="106"/>
      <c r="DJ692" s="106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6"/>
      <c r="DV692" s="106"/>
      <c r="DW692" s="106"/>
      <c r="DX692" s="106"/>
      <c r="DY692" s="106"/>
      <c r="DZ692" s="106"/>
      <c r="EA692" s="106"/>
      <c r="EB692" s="106"/>
      <c r="EC692" s="106"/>
      <c r="ED692" s="106"/>
      <c r="EE692" s="106"/>
      <c r="EF692" s="106"/>
      <c r="EG692" s="106"/>
      <c r="EH692" s="106"/>
    </row>
    <row r="693" spans="9:138" s="95" customFormat="1" x14ac:dyDescent="0.15"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  <c r="BY693" s="106"/>
      <c r="BZ693" s="106"/>
      <c r="CA693" s="106"/>
      <c r="CB693" s="106"/>
      <c r="CC693" s="106"/>
      <c r="CD693" s="106"/>
      <c r="CE693" s="106"/>
      <c r="CF693" s="106"/>
      <c r="CG693" s="106"/>
      <c r="CH693" s="106"/>
      <c r="CI693" s="106"/>
      <c r="CJ693" s="106"/>
      <c r="CK693" s="106"/>
      <c r="CL693" s="106"/>
      <c r="CM693" s="106"/>
      <c r="CN693" s="106"/>
      <c r="CO693" s="106"/>
      <c r="CP693" s="106"/>
      <c r="CQ693" s="106"/>
      <c r="CR693" s="106"/>
      <c r="CS693" s="106"/>
      <c r="CT693" s="106"/>
      <c r="CU693" s="106"/>
      <c r="CV693" s="106"/>
      <c r="CW693" s="106"/>
      <c r="CX693" s="106"/>
      <c r="CY693" s="106"/>
      <c r="CZ693" s="106"/>
      <c r="DA693" s="106"/>
      <c r="DB693" s="106"/>
      <c r="DC693" s="106"/>
      <c r="DD693" s="106"/>
      <c r="DE693" s="106"/>
      <c r="DF693" s="106"/>
      <c r="DG693" s="106"/>
      <c r="DH693" s="106"/>
      <c r="DI693" s="106"/>
      <c r="DJ693" s="106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6"/>
      <c r="DV693" s="106"/>
      <c r="DW693" s="106"/>
      <c r="DX693" s="106"/>
      <c r="DY693" s="106"/>
      <c r="DZ693" s="106"/>
      <c r="EA693" s="106"/>
      <c r="EB693" s="106"/>
      <c r="EC693" s="106"/>
      <c r="ED693" s="106"/>
      <c r="EE693" s="106"/>
      <c r="EF693" s="106"/>
      <c r="EG693" s="106"/>
      <c r="EH693" s="106"/>
    </row>
    <row r="694" spans="9:138" s="95" customFormat="1" x14ac:dyDescent="0.15"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  <c r="BY694" s="106"/>
      <c r="BZ694" s="106"/>
      <c r="CA694" s="106"/>
      <c r="CB694" s="106"/>
      <c r="CC694" s="106"/>
      <c r="CD694" s="106"/>
      <c r="CE694" s="106"/>
      <c r="CF694" s="106"/>
      <c r="CG694" s="106"/>
      <c r="CH694" s="106"/>
      <c r="CI694" s="106"/>
      <c r="CJ694" s="106"/>
      <c r="CK694" s="106"/>
      <c r="CL694" s="106"/>
      <c r="CM694" s="106"/>
      <c r="CN694" s="106"/>
      <c r="CO694" s="106"/>
      <c r="CP694" s="106"/>
      <c r="CQ694" s="106"/>
      <c r="CR694" s="106"/>
      <c r="CS694" s="106"/>
      <c r="CT694" s="106"/>
      <c r="CU694" s="106"/>
      <c r="CV694" s="106"/>
      <c r="CW694" s="106"/>
      <c r="CX694" s="106"/>
      <c r="CY694" s="106"/>
      <c r="CZ694" s="106"/>
      <c r="DA694" s="106"/>
      <c r="DB694" s="106"/>
      <c r="DC694" s="106"/>
      <c r="DD694" s="106"/>
      <c r="DE694" s="106"/>
      <c r="DF694" s="106"/>
      <c r="DG694" s="106"/>
      <c r="DH694" s="106"/>
      <c r="DI694" s="106"/>
      <c r="DJ694" s="106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6"/>
      <c r="DV694" s="106"/>
      <c r="DW694" s="106"/>
      <c r="DX694" s="106"/>
      <c r="DY694" s="106"/>
      <c r="DZ694" s="106"/>
      <c r="EA694" s="106"/>
      <c r="EB694" s="106"/>
      <c r="EC694" s="106"/>
      <c r="ED694" s="106"/>
      <c r="EE694" s="106"/>
      <c r="EF694" s="106"/>
      <c r="EG694" s="106"/>
      <c r="EH694" s="106"/>
    </row>
    <row r="695" spans="9:138" s="95" customFormat="1" x14ac:dyDescent="0.15"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  <c r="BY695" s="106"/>
      <c r="BZ695" s="106"/>
      <c r="CA695" s="106"/>
      <c r="CB695" s="106"/>
      <c r="CC695" s="106"/>
      <c r="CD695" s="106"/>
      <c r="CE695" s="106"/>
      <c r="CF695" s="106"/>
      <c r="CG695" s="106"/>
      <c r="CH695" s="106"/>
      <c r="CI695" s="106"/>
      <c r="CJ695" s="106"/>
      <c r="CK695" s="106"/>
      <c r="CL695" s="106"/>
      <c r="CM695" s="106"/>
      <c r="CN695" s="106"/>
      <c r="CO695" s="106"/>
      <c r="CP695" s="106"/>
      <c r="CQ695" s="106"/>
      <c r="CR695" s="106"/>
      <c r="CS695" s="106"/>
      <c r="CT695" s="106"/>
      <c r="CU695" s="106"/>
      <c r="CV695" s="106"/>
      <c r="CW695" s="106"/>
      <c r="CX695" s="106"/>
      <c r="CY695" s="106"/>
      <c r="CZ695" s="106"/>
      <c r="DA695" s="106"/>
      <c r="DB695" s="106"/>
      <c r="DC695" s="106"/>
      <c r="DD695" s="106"/>
      <c r="DE695" s="106"/>
      <c r="DF695" s="106"/>
      <c r="DG695" s="106"/>
      <c r="DH695" s="106"/>
      <c r="DI695" s="106"/>
      <c r="DJ695" s="106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6"/>
      <c r="DV695" s="106"/>
      <c r="DW695" s="106"/>
      <c r="DX695" s="106"/>
      <c r="DY695" s="106"/>
      <c r="DZ695" s="106"/>
      <c r="EA695" s="106"/>
      <c r="EB695" s="106"/>
      <c r="EC695" s="106"/>
      <c r="ED695" s="106"/>
      <c r="EE695" s="106"/>
      <c r="EF695" s="106"/>
      <c r="EG695" s="106"/>
      <c r="EH695" s="106"/>
    </row>
    <row r="696" spans="9:138" s="95" customFormat="1" x14ac:dyDescent="0.15"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  <c r="BY696" s="106"/>
      <c r="BZ696" s="106"/>
      <c r="CA696" s="106"/>
      <c r="CB696" s="106"/>
      <c r="CC696" s="106"/>
      <c r="CD696" s="106"/>
      <c r="CE696" s="106"/>
      <c r="CF696" s="106"/>
      <c r="CG696" s="106"/>
      <c r="CH696" s="106"/>
      <c r="CI696" s="106"/>
      <c r="CJ696" s="106"/>
      <c r="CK696" s="106"/>
      <c r="CL696" s="106"/>
      <c r="CM696" s="106"/>
      <c r="CN696" s="106"/>
      <c r="CO696" s="106"/>
      <c r="CP696" s="106"/>
      <c r="CQ696" s="106"/>
      <c r="CR696" s="106"/>
      <c r="CS696" s="106"/>
      <c r="CT696" s="106"/>
      <c r="CU696" s="106"/>
      <c r="CV696" s="106"/>
      <c r="CW696" s="106"/>
      <c r="CX696" s="106"/>
      <c r="CY696" s="106"/>
      <c r="CZ696" s="106"/>
      <c r="DA696" s="106"/>
      <c r="DB696" s="106"/>
      <c r="DC696" s="106"/>
      <c r="DD696" s="106"/>
      <c r="DE696" s="106"/>
      <c r="DF696" s="106"/>
      <c r="DG696" s="106"/>
      <c r="DH696" s="106"/>
      <c r="DI696" s="106"/>
      <c r="DJ696" s="106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6"/>
      <c r="DV696" s="106"/>
      <c r="DW696" s="106"/>
      <c r="DX696" s="106"/>
      <c r="DY696" s="106"/>
      <c r="DZ696" s="106"/>
      <c r="EA696" s="106"/>
      <c r="EB696" s="106"/>
      <c r="EC696" s="106"/>
      <c r="ED696" s="106"/>
      <c r="EE696" s="106"/>
      <c r="EF696" s="106"/>
      <c r="EG696" s="106"/>
      <c r="EH696" s="106"/>
    </row>
    <row r="697" spans="9:138" s="95" customFormat="1" x14ac:dyDescent="0.15"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  <c r="BY697" s="106"/>
      <c r="BZ697" s="106"/>
      <c r="CA697" s="106"/>
      <c r="CB697" s="106"/>
      <c r="CC697" s="106"/>
      <c r="CD697" s="106"/>
      <c r="CE697" s="106"/>
      <c r="CF697" s="106"/>
      <c r="CG697" s="106"/>
      <c r="CH697" s="106"/>
      <c r="CI697" s="106"/>
      <c r="CJ697" s="106"/>
      <c r="CK697" s="106"/>
      <c r="CL697" s="106"/>
      <c r="CM697" s="106"/>
      <c r="CN697" s="106"/>
      <c r="CO697" s="106"/>
      <c r="CP697" s="106"/>
      <c r="CQ697" s="106"/>
      <c r="CR697" s="106"/>
      <c r="CS697" s="106"/>
      <c r="CT697" s="106"/>
      <c r="CU697" s="106"/>
      <c r="CV697" s="106"/>
      <c r="CW697" s="106"/>
      <c r="CX697" s="106"/>
      <c r="CY697" s="106"/>
      <c r="CZ697" s="106"/>
      <c r="DA697" s="106"/>
      <c r="DB697" s="106"/>
      <c r="DC697" s="106"/>
      <c r="DD697" s="106"/>
      <c r="DE697" s="106"/>
      <c r="DF697" s="106"/>
      <c r="DG697" s="106"/>
      <c r="DH697" s="106"/>
      <c r="DI697" s="106"/>
      <c r="DJ697" s="106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6"/>
      <c r="DV697" s="106"/>
      <c r="DW697" s="106"/>
      <c r="DX697" s="106"/>
      <c r="DY697" s="106"/>
      <c r="DZ697" s="106"/>
      <c r="EA697" s="106"/>
      <c r="EB697" s="106"/>
      <c r="EC697" s="106"/>
      <c r="ED697" s="106"/>
      <c r="EE697" s="106"/>
      <c r="EF697" s="106"/>
      <c r="EG697" s="106"/>
      <c r="EH697" s="106"/>
    </row>
    <row r="698" spans="9:138" s="95" customFormat="1" x14ac:dyDescent="0.15"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  <c r="BY698" s="106"/>
      <c r="BZ698" s="106"/>
      <c r="CA698" s="106"/>
      <c r="CB698" s="106"/>
      <c r="CC698" s="106"/>
      <c r="CD698" s="106"/>
      <c r="CE698" s="106"/>
      <c r="CF698" s="106"/>
      <c r="CG698" s="106"/>
      <c r="CH698" s="106"/>
      <c r="CI698" s="106"/>
      <c r="CJ698" s="106"/>
      <c r="CK698" s="106"/>
      <c r="CL698" s="106"/>
      <c r="CM698" s="106"/>
      <c r="CN698" s="106"/>
      <c r="CO698" s="106"/>
      <c r="CP698" s="106"/>
      <c r="CQ698" s="106"/>
      <c r="CR698" s="106"/>
      <c r="CS698" s="106"/>
      <c r="CT698" s="106"/>
      <c r="CU698" s="106"/>
      <c r="CV698" s="106"/>
      <c r="CW698" s="106"/>
      <c r="CX698" s="106"/>
      <c r="CY698" s="106"/>
      <c r="CZ698" s="106"/>
      <c r="DA698" s="106"/>
      <c r="DB698" s="106"/>
      <c r="DC698" s="106"/>
      <c r="DD698" s="106"/>
      <c r="DE698" s="106"/>
      <c r="DF698" s="106"/>
      <c r="DG698" s="106"/>
      <c r="DH698" s="106"/>
      <c r="DI698" s="106"/>
      <c r="DJ698" s="106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6"/>
      <c r="DV698" s="106"/>
      <c r="DW698" s="106"/>
      <c r="DX698" s="106"/>
      <c r="DY698" s="106"/>
      <c r="DZ698" s="106"/>
      <c r="EA698" s="106"/>
      <c r="EB698" s="106"/>
      <c r="EC698" s="106"/>
      <c r="ED698" s="106"/>
      <c r="EE698" s="106"/>
      <c r="EF698" s="106"/>
      <c r="EG698" s="106"/>
      <c r="EH698" s="106"/>
    </row>
    <row r="699" spans="9:138" s="95" customFormat="1" x14ac:dyDescent="0.15"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  <c r="BY699" s="106"/>
      <c r="BZ699" s="106"/>
      <c r="CA699" s="106"/>
      <c r="CB699" s="106"/>
      <c r="CC699" s="106"/>
      <c r="CD699" s="106"/>
      <c r="CE699" s="106"/>
      <c r="CF699" s="106"/>
      <c r="CG699" s="106"/>
      <c r="CH699" s="106"/>
      <c r="CI699" s="106"/>
      <c r="CJ699" s="106"/>
      <c r="CK699" s="106"/>
      <c r="CL699" s="106"/>
      <c r="CM699" s="106"/>
      <c r="CN699" s="106"/>
      <c r="CO699" s="106"/>
      <c r="CP699" s="106"/>
      <c r="CQ699" s="106"/>
      <c r="CR699" s="106"/>
      <c r="CS699" s="106"/>
      <c r="CT699" s="106"/>
      <c r="CU699" s="106"/>
      <c r="CV699" s="106"/>
      <c r="CW699" s="106"/>
      <c r="CX699" s="106"/>
      <c r="CY699" s="106"/>
      <c r="CZ699" s="106"/>
      <c r="DA699" s="106"/>
      <c r="DB699" s="106"/>
      <c r="DC699" s="106"/>
      <c r="DD699" s="106"/>
      <c r="DE699" s="106"/>
      <c r="DF699" s="106"/>
      <c r="DG699" s="106"/>
      <c r="DH699" s="106"/>
      <c r="DI699" s="106"/>
      <c r="DJ699" s="106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6"/>
      <c r="DV699" s="106"/>
      <c r="DW699" s="106"/>
      <c r="DX699" s="106"/>
      <c r="DY699" s="106"/>
      <c r="DZ699" s="106"/>
      <c r="EA699" s="106"/>
      <c r="EB699" s="106"/>
      <c r="EC699" s="106"/>
      <c r="ED699" s="106"/>
      <c r="EE699" s="106"/>
      <c r="EF699" s="106"/>
      <c r="EG699" s="106"/>
      <c r="EH699" s="106"/>
    </row>
    <row r="700" spans="9:138" s="95" customFormat="1" x14ac:dyDescent="0.15"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  <c r="BY700" s="106"/>
      <c r="BZ700" s="106"/>
      <c r="CA700" s="106"/>
      <c r="CB700" s="106"/>
      <c r="CC700" s="106"/>
      <c r="CD700" s="106"/>
      <c r="CE700" s="106"/>
      <c r="CF700" s="106"/>
      <c r="CG700" s="106"/>
      <c r="CH700" s="106"/>
      <c r="CI700" s="106"/>
      <c r="CJ700" s="106"/>
      <c r="CK700" s="106"/>
      <c r="CL700" s="106"/>
      <c r="CM700" s="106"/>
      <c r="CN700" s="106"/>
      <c r="CO700" s="106"/>
      <c r="CP700" s="106"/>
      <c r="CQ700" s="106"/>
      <c r="CR700" s="106"/>
      <c r="CS700" s="106"/>
      <c r="CT700" s="106"/>
      <c r="CU700" s="106"/>
      <c r="CV700" s="106"/>
      <c r="CW700" s="106"/>
      <c r="CX700" s="106"/>
      <c r="CY700" s="106"/>
      <c r="CZ700" s="106"/>
      <c r="DA700" s="106"/>
      <c r="DB700" s="106"/>
      <c r="DC700" s="106"/>
      <c r="DD700" s="106"/>
      <c r="DE700" s="106"/>
      <c r="DF700" s="106"/>
      <c r="DG700" s="106"/>
      <c r="DH700" s="106"/>
      <c r="DI700" s="106"/>
      <c r="DJ700" s="106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6"/>
      <c r="DV700" s="106"/>
      <c r="DW700" s="106"/>
      <c r="DX700" s="106"/>
      <c r="DY700" s="106"/>
      <c r="DZ700" s="106"/>
      <c r="EA700" s="106"/>
      <c r="EB700" s="106"/>
      <c r="EC700" s="106"/>
      <c r="ED700" s="106"/>
      <c r="EE700" s="106"/>
      <c r="EF700" s="106"/>
      <c r="EG700" s="106"/>
      <c r="EH700" s="106"/>
    </row>
    <row r="701" spans="9:138" s="95" customFormat="1" x14ac:dyDescent="0.15"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  <c r="BY701" s="106"/>
      <c r="BZ701" s="106"/>
      <c r="CA701" s="106"/>
      <c r="CB701" s="106"/>
      <c r="CC701" s="106"/>
      <c r="CD701" s="106"/>
      <c r="CE701" s="106"/>
      <c r="CF701" s="106"/>
      <c r="CG701" s="106"/>
      <c r="CH701" s="106"/>
      <c r="CI701" s="106"/>
      <c r="CJ701" s="106"/>
      <c r="CK701" s="106"/>
      <c r="CL701" s="106"/>
      <c r="CM701" s="106"/>
      <c r="CN701" s="106"/>
      <c r="CO701" s="106"/>
      <c r="CP701" s="106"/>
      <c r="CQ701" s="106"/>
      <c r="CR701" s="106"/>
      <c r="CS701" s="106"/>
      <c r="CT701" s="106"/>
      <c r="CU701" s="106"/>
      <c r="CV701" s="106"/>
      <c r="CW701" s="106"/>
      <c r="CX701" s="106"/>
      <c r="CY701" s="106"/>
      <c r="CZ701" s="106"/>
      <c r="DA701" s="106"/>
      <c r="DB701" s="106"/>
      <c r="DC701" s="106"/>
      <c r="DD701" s="106"/>
      <c r="DE701" s="106"/>
      <c r="DF701" s="106"/>
      <c r="DG701" s="106"/>
      <c r="DH701" s="106"/>
      <c r="DI701" s="106"/>
      <c r="DJ701" s="106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6"/>
      <c r="DV701" s="106"/>
      <c r="DW701" s="106"/>
      <c r="DX701" s="106"/>
      <c r="DY701" s="106"/>
      <c r="DZ701" s="106"/>
      <c r="EA701" s="106"/>
      <c r="EB701" s="106"/>
      <c r="EC701" s="106"/>
      <c r="ED701" s="106"/>
      <c r="EE701" s="106"/>
      <c r="EF701" s="106"/>
      <c r="EG701" s="106"/>
      <c r="EH701" s="106"/>
    </row>
    <row r="702" spans="9:138" s="95" customFormat="1" x14ac:dyDescent="0.15"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  <c r="BY702" s="106"/>
      <c r="BZ702" s="106"/>
      <c r="CA702" s="106"/>
      <c r="CB702" s="106"/>
      <c r="CC702" s="106"/>
      <c r="CD702" s="106"/>
      <c r="CE702" s="106"/>
      <c r="CF702" s="106"/>
      <c r="CG702" s="106"/>
      <c r="CH702" s="106"/>
      <c r="CI702" s="106"/>
      <c r="CJ702" s="106"/>
      <c r="CK702" s="106"/>
      <c r="CL702" s="106"/>
      <c r="CM702" s="106"/>
      <c r="CN702" s="106"/>
      <c r="CO702" s="106"/>
      <c r="CP702" s="106"/>
      <c r="CQ702" s="106"/>
      <c r="CR702" s="106"/>
      <c r="CS702" s="106"/>
      <c r="CT702" s="106"/>
      <c r="CU702" s="106"/>
      <c r="CV702" s="106"/>
      <c r="CW702" s="106"/>
      <c r="CX702" s="106"/>
      <c r="CY702" s="106"/>
      <c r="CZ702" s="106"/>
      <c r="DA702" s="106"/>
      <c r="DB702" s="106"/>
      <c r="DC702" s="106"/>
      <c r="DD702" s="106"/>
      <c r="DE702" s="106"/>
      <c r="DF702" s="106"/>
      <c r="DG702" s="106"/>
      <c r="DH702" s="106"/>
      <c r="DI702" s="106"/>
      <c r="DJ702" s="106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6"/>
      <c r="DV702" s="106"/>
      <c r="DW702" s="106"/>
      <c r="DX702" s="106"/>
      <c r="DY702" s="106"/>
      <c r="DZ702" s="106"/>
      <c r="EA702" s="106"/>
      <c r="EB702" s="106"/>
      <c r="EC702" s="106"/>
      <c r="ED702" s="106"/>
      <c r="EE702" s="106"/>
      <c r="EF702" s="106"/>
      <c r="EG702" s="106"/>
      <c r="EH702" s="106"/>
    </row>
    <row r="703" spans="9:138" s="95" customFormat="1" x14ac:dyDescent="0.15"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  <c r="BY703" s="106"/>
      <c r="BZ703" s="106"/>
      <c r="CA703" s="106"/>
      <c r="CB703" s="106"/>
      <c r="CC703" s="106"/>
      <c r="CD703" s="106"/>
      <c r="CE703" s="106"/>
      <c r="CF703" s="106"/>
      <c r="CG703" s="106"/>
      <c r="CH703" s="106"/>
      <c r="CI703" s="106"/>
      <c r="CJ703" s="106"/>
      <c r="CK703" s="106"/>
      <c r="CL703" s="106"/>
      <c r="CM703" s="106"/>
      <c r="CN703" s="106"/>
      <c r="CO703" s="106"/>
      <c r="CP703" s="106"/>
      <c r="CQ703" s="106"/>
      <c r="CR703" s="106"/>
      <c r="CS703" s="106"/>
      <c r="CT703" s="106"/>
      <c r="CU703" s="106"/>
      <c r="CV703" s="106"/>
      <c r="CW703" s="106"/>
      <c r="CX703" s="106"/>
      <c r="CY703" s="106"/>
      <c r="CZ703" s="106"/>
      <c r="DA703" s="106"/>
      <c r="DB703" s="106"/>
      <c r="DC703" s="106"/>
      <c r="DD703" s="106"/>
      <c r="DE703" s="106"/>
      <c r="DF703" s="106"/>
      <c r="DG703" s="106"/>
      <c r="DH703" s="106"/>
      <c r="DI703" s="106"/>
      <c r="DJ703" s="106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6"/>
      <c r="DV703" s="106"/>
      <c r="DW703" s="106"/>
      <c r="DX703" s="106"/>
      <c r="DY703" s="106"/>
      <c r="DZ703" s="106"/>
      <c r="EA703" s="106"/>
      <c r="EB703" s="106"/>
      <c r="EC703" s="106"/>
      <c r="ED703" s="106"/>
      <c r="EE703" s="106"/>
      <c r="EF703" s="106"/>
      <c r="EG703" s="106"/>
      <c r="EH703" s="106"/>
    </row>
    <row r="704" spans="9:138" s="95" customFormat="1" x14ac:dyDescent="0.15"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  <c r="BY704" s="106"/>
      <c r="BZ704" s="106"/>
      <c r="CA704" s="106"/>
      <c r="CB704" s="106"/>
      <c r="CC704" s="106"/>
      <c r="CD704" s="106"/>
      <c r="CE704" s="106"/>
      <c r="CF704" s="106"/>
      <c r="CG704" s="106"/>
      <c r="CH704" s="106"/>
      <c r="CI704" s="106"/>
      <c r="CJ704" s="106"/>
      <c r="CK704" s="106"/>
      <c r="CL704" s="106"/>
      <c r="CM704" s="106"/>
      <c r="CN704" s="106"/>
      <c r="CO704" s="106"/>
      <c r="CP704" s="106"/>
      <c r="CQ704" s="106"/>
      <c r="CR704" s="106"/>
      <c r="CS704" s="106"/>
      <c r="CT704" s="106"/>
      <c r="CU704" s="106"/>
      <c r="CV704" s="106"/>
      <c r="CW704" s="106"/>
      <c r="CX704" s="106"/>
      <c r="CY704" s="106"/>
      <c r="CZ704" s="106"/>
      <c r="DA704" s="106"/>
      <c r="DB704" s="106"/>
      <c r="DC704" s="106"/>
      <c r="DD704" s="106"/>
      <c r="DE704" s="106"/>
      <c r="DF704" s="106"/>
      <c r="DG704" s="106"/>
      <c r="DH704" s="106"/>
      <c r="DI704" s="106"/>
      <c r="DJ704" s="106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6"/>
      <c r="DV704" s="106"/>
      <c r="DW704" s="106"/>
      <c r="DX704" s="106"/>
      <c r="DY704" s="106"/>
      <c r="DZ704" s="106"/>
      <c r="EA704" s="106"/>
      <c r="EB704" s="106"/>
      <c r="EC704" s="106"/>
      <c r="ED704" s="106"/>
      <c r="EE704" s="106"/>
      <c r="EF704" s="106"/>
      <c r="EG704" s="106"/>
      <c r="EH704" s="106"/>
    </row>
    <row r="705" spans="9:138" s="95" customFormat="1" x14ac:dyDescent="0.15"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  <c r="BY705" s="106"/>
      <c r="BZ705" s="106"/>
      <c r="CA705" s="106"/>
      <c r="CB705" s="106"/>
      <c r="CC705" s="106"/>
      <c r="CD705" s="106"/>
      <c r="CE705" s="106"/>
      <c r="CF705" s="106"/>
      <c r="CG705" s="106"/>
      <c r="CH705" s="106"/>
      <c r="CI705" s="106"/>
      <c r="CJ705" s="106"/>
      <c r="CK705" s="106"/>
      <c r="CL705" s="106"/>
      <c r="CM705" s="106"/>
      <c r="CN705" s="106"/>
      <c r="CO705" s="106"/>
      <c r="CP705" s="106"/>
      <c r="CQ705" s="106"/>
      <c r="CR705" s="106"/>
      <c r="CS705" s="106"/>
      <c r="CT705" s="106"/>
      <c r="CU705" s="106"/>
      <c r="CV705" s="106"/>
      <c r="CW705" s="106"/>
      <c r="CX705" s="106"/>
      <c r="CY705" s="106"/>
      <c r="CZ705" s="106"/>
      <c r="DA705" s="106"/>
      <c r="DB705" s="106"/>
      <c r="DC705" s="106"/>
      <c r="DD705" s="106"/>
      <c r="DE705" s="106"/>
      <c r="DF705" s="106"/>
      <c r="DG705" s="106"/>
      <c r="DH705" s="106"/>
      <c r="DI705" s="106"/>
      <c r="DJ705" s="106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6"/>
      <c r="DV705" s="106"/>
      <c r="DW705" s="106"/>
      <c r="DX705" s="106"/>
      <c r="DY705" s="106"/>
      <c r="DZ705" s="106"/>
      <c r="EA705" s="106"/>
      <c r="EB705" s="106"/>
      <c r="EC705" s="106"/>
      <c r="ED705" s="106"/>
      <c r="EE705" s="106"/>
      <c r="EF705" s="106"/>
      <c r="EG705" s="106"/>
      <c r="EH705" s="106"/>
    </row>
    <row r="706" spans="9:138" s="95" customFormat="1" x14ac:dyDescent="0.15"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  <c r="BY706" s="106"/>
      <c r="BZ706" s="106"/>
      <c r="CA706" s="106"/>
      <c r="CB706" s="106"/>
      <c r="CC706" s="106"/>
      <c r="CD706" s="106"/>
      <c r="CE706" s="106"/>
      <c r="CF706" s="106"/>
      <c r="CG706" s="106"/>
      <c r="CH706" s="106"/>
      <c r="CI706" s="106"/>
      <c r="CJ706" s="106"/>
      <c r="CK706" s="106"/>
      <c r="CL706" s="106"/>
      <c r="CM706" s="106"/>
      <c r="CN706" s="106"/>
      <c r="CO706" s="106"/>
      <c r="CP706" s="106"/>
      <c r="CQ706" s="106"/>
      <c r="CR706" s="106"/>
      <c r="CS706" s="106"/>
      <c r="CT706" s="106"/>
      <c r="CU706" s="106"/>
      <c r="CV706" s="106"/>
      <c r="CW706" s="106"/>
      <c r="CX706" s="106"/>
      <c r="CY706" s="106"/>
      <c r="CZ706" s="106"/>
      <c r="DA706" s="106"/>
      <c r="DB706" s="106"/>
      <c r="DC706" s="106"/>
      <c r="DD706" s="106"/>
      <c r="DE706" s="106"/>
      <c r="DF706" s="106"/>
      <c r="DG706" s="106"/>
      <c r="DH706" s="106"/>
      <c r="DI706" s="106"/>
      <c r="DJ706" s="106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6"/>
      <c r="DV706" s="106"/>
      <c r="DW706" s="106"/>
      <c r="DX706" s="106"/>
      <c r="DY706" s="106"/>
      <c r="DZ706" s="106"/>
      <c r="EA706" s="106"/>
      <c r="EB706" s="106"/>
      <c r="EC706" s="106"/>
      <c r="ED706" s="106"/>
      <c r="EE706" s="106"/>
      <c r="EF706" s="106"/>
      <c r="EG706" s="106"/>
      <c r="EH706" s="106"/>
    </row>
    <row r="707" spans="9:138" s="95" customFormat="1" x14ac:dyDescent="0.15"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  <c r="BY707" s="106"/>
      <c r="BZ707" s="106"/>
      <c r="CA707" s="106"/>
      <c r="CB707" s="106"/>
      <c r="CC707" s="106"/>
      <c r="CD707" s="106"/>
      <c r="CE707" s="106"/>
      <c r="CF707" s="106"/>
      <c r="CG707" s="106"/>
      <c r="CH707" s="106"/>
      <c r="CI707" s="106"/>
      <c r="CJ707" s="106"/>
      <c r="CK707" s="106"/>
      <c r="CL707" s="106"/>
      <c r="CM707" s="106"/>
      <c r="CN707" s="106"/>
      <c r="CO707" s="106"/>
      <c r="CP707" s="106"/>
      <c r="CQ707" s="106"/>
      <c r="CR707" s="106"/>
      <c r="CS707" s="106"/>
      <c r="CT707" s="106"/>
      <c r="CU707" s="106"/>
      <c r="CV707" s="106"/>
      <c r="CW707" s="106"/>
      <c r="CX707" s="106"/>
      <c r="CY707" s="106"/>
      <c r="CZ707" s="106"/>
      <c r="DA707" s="106"/>
      <c r="DB707" s="106"/>
      <c r="DC707" s="106"/>
      <c r="DD707" s="106"/>
      <c r="DE707" s="106"/>
      <c r="DF707" s="106"/>
      <c r="DG707" s="106"/>
      <c r="DH707" s="106"/>
      <c r="DI707" s="106"/>
      <c r="DJ707" s="106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6"/>
      <c r="DV707" s="106"/>
      <c r="DW707" s="106"/>
      <c r="DX707" s="106"/>
      <c r="DY707" s="106"/>
      <c r="DZ707" s="106"/>
      <c r="EA707" s="106"/>
      <c r="EB707" s="106"/>
      <c r="EC707" s="106"/>
      <c r="ED707" s="106"/>
      <c r="EE707" s="106"/>
      <c r="EF707" s="106"/>
      <c r="EG707" s="106"/>
      <c r="EH707" s="106"/>
    </row>
    <row r="708" spans="9:138" s="95" customFormat="1" x14ac:dyDescent="0.15"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  <c r="BY708" s="106"/>
      <c r="BZ708" s="106"/>
      <c r="CA708" s="106"/>
      <c r="CB708" s="106"/>
      <c r="CC708" s="106"/>
      <c r="CD708" s="106"/>
      <c r="CE708" s="106"/>
      <c r="CF708" s="106"/>
      <c r="CG708" s="106"/>
      <c r="CH708" s="106"/>
      <c r="CI708" s="106"/>
      <c r="CJ708" s="106"/>
      <c r="CK708" s="106"/>
      <c r="CL708" s="106"/>
      <c r="CM708" s="106"/>
      <c r="CN708" s="106"/>
      <c r="CO708" s="106"/>
      <c r="CP708" s="106"/>
      <c r="CQ708" s="106"/>
      <c r="CR708" s="106"/>
      <c r="CS708" s="106"/>
      <c r="CT708" s="106"/>
      <c r="CU708" s="106"/>
      <c r="CV708" s="106"/>
      <c r="CW708" s="106"/>
      <c r="CX708" s="106"/>
      <c r="CY708" s="106"/>
      <c r="CZ708" s="106"/>
      <c r="DA708" s="106"/>
      <c r="DB708" s="106"/>
      <c r="DC708" s="106"/>
      <c r="DD708" s="106"/>
      <c r="DE708" s="106"/>
      <c r="DF708" s="106"/>
      <c r="DG708" s="106"/>
      <c r="DH708" s="106"/>
      <c r="DI708" s="106"/>
      <c r="DJ708" s="106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6"/>
      <c r="DV708" s="106"/>
      <c r="DW708" s="106"/>
      <c r="DX708" s="106"/>
      <c r="DY708" s="106"/>
      <c r="DZ708" s="106"/>
      <c r="EA708" s="106"/>
      <c r="EB708" s="106"/>
      <c r="EC708" s="106"/>
      <c r="ED708" s="106"/>
      <c r="EE708" s="106"/>
      <c r="EF708" s="106"/>
      <c r="EG708" s="106"/>
      <c r="EH708" s="106"/>
    </row>
    <row r="709" spans="9:138" s="95" customFormat="1" x14ac:dyDescent="0.15"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  <c r="BY709" s="106"/>
      <c r="BZ709" s="106"/>
      <c r="CA709" s="106"/>
      <c r="CB709" s="106"/>
      <c r="CC709" s="106"/>
      <c r="CD709" s="106"/>
      <c r="CE709" s="106"/>
      <c r="CF709" s="106"/>
      <c r="CG709" s="106"/>
      <c r="CH709" s="106"/>
      <c r="CI709" s="106"/>
      <c r="CJ709" s="106"/>
      <c r="CK709" s="106"/>
      <c r="CL709" s="106"/>
      <c r="CM709" s="106"/>
      <c r="CN709" s="106"/>
      <c r="CO709" s="106"/>
      <c r="CP709" s="106"/>
      <c r="CQ709" s="106"/>
      <c r="CR709" s="106"/>
      <c r="CS709" s="106"/>
      <c r="CT709" s="106"/>
      <c r="CU709" s="106"/>
      <c r="CV709" s="106"/>
      <c r="CW709" s="106"/>
      <c r="CX709" s="106"/>
      <c r="CY709" s="106"/>
      <c r="CZ709" s="106"/>
      <c r="DA709" s="106"/>
      <c r="DB709" s="106"/>
      <c r="DC709" s="106"/>
      <c r="DD709" s="106"/>
      <c r="DE709" s="106"/>
      <c r="DF709" s="106"/>
      <c r="DG709" s="106"/>
      <c r="DH709" s="106"/>
      <c r="DI709" s="106"/>
      <c r="DJ709" s="106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6"/>
      <c r="DV709" s="106"/>
      <c r="DW709" s="106"/>
      <c r="DX709" s="106"/>
      <c r="DY709" s="106"/>
      <c r="DZ709" s="106"/>
      <c r="EA709" s="106"/>
      <c r="EB709" s="106"/>
      <c r="EC709" s="106"/>
      <c r="ED709" s="106"/>
      <c r="EE709" s="106"/>
      <c r="EF709" s="106"/>
      <c r="EG709" s="106"/>
      <c r="EH709" s="106"/>
    </row>
    <row r="710" spans="9:138" s="95" customFormat="1" x14ac:dyDescent="0.15"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  <c r="BY710" s="106"/>
      <c r="BZ710" s="106"/>
      <c r="CA710" s="106"/>
      <c r="CB710" s="106"/>
      <c r="CC710" s="106"/>
      <c r="CD710" s="106"/>
      <c r="CE710" s="106"/>
      <c r="CF710" s="106"/>
      <c r="CG710" s="106"/>
      <c r="CH710" s="106"/>
      <c r="CI710" s="106"/>
      <c r="CJ710" s="106"/>
      <c r="CK710" s="106"/>
      <c r="CL710" s="106"/>
      <c r="CM710" s="106"/>
      <c r="CN710" s="106"/>
      <c r="CO710" s="106"/>
      <c r="CP710" s="106"/>
      <c r="CQ710" s="106"/>
      <c r="CR710" s="106"/>
      <c r="CS710" s="106"/>
      <c r="CT710" s="106"/>
      <c r="CU710" s="106"/>
      <c r="CV710" s="106"/>
      <c r="CW710" s="106"/>
      <c r="CX710" s="106"/>
      <c r="CY710" s="106"/>
      <c r="CZ710" s="106"/>
      <c r="DA710" s="106"/>
      <c r="DB710" s="106"/>
      <c r="DC710" s="106"/>
      <c r="DD710" s="106"/>
      <c r="DE710" s="106"/>
      <c r="DF710" s="106"/>
      <c r="DG710" s="106"/>
      <c r="DH710" s="106"/>
      <c r="DI710" s="106"/>
      <c r="DJ710" s="106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6"/>
      <c r="DV710" s="106"/>
      <c r="DW710" s="106"/>
      <c r="DX710" s="106"/>
      <c r="DY710" s="106"/>
      <c r="DZ710" s="106"/>
      <c r="EA710" s="106"/>
      <c r="EB710" s="106"/>
      <c r="EC710" s="106"/>
      <c r="ED710" s="106"/>
      <c r="EE710" s="106"/>
      <c r="EF710" s="106"/>
      <c r="EG710" s="106"/>
      <c r="EH710" s="106"/>
    </row>
    <row r="711" spans="9:138" s="95" customFormat="1" x14ac:dyDescent="0.15"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  <c r="BY711" s="106"/>
      <c r="BZ711" s="106"/>
      <c r="CA711" s="106"/>
      <c r="CB711" s="106"/>
      <c r="CC711" s="106"/>
      <c r="CD711" s="106"/>
      <c r="CE711" s="106"/>
      <c r="CF711" s="106"/>
      <c r="CG711" s="106"/>
      <c r="CH711" s="106"/>
      <c r="CI711" s="106"/>
      <c r="CJ711" s="106"/>
      <c r="CK711" s="106"/>
      <c r="CL711" s="106"/>
      <c r="CM711" s="106"/>
      <c r="CN711" s="106"/>
      <c r="CO711" s="106"/>
      <c r="CP711" s="106"/>
      <c r="CQ711" s="106"/>
      <c r="CR711" s="106"/>
      <c r="CS711" s="106"/>
      <c r="CT711" s="106"/>
      <c r="CU711" s="106"/>
      <c r="CV711" s="106"/>
      <c r="CW711" s="106"/>
      <c r="CX711" s="106"/>
      <c r="CY711" s="106"/>
      <c r="CZ711" s="106"/>
      <c r="DA711" s="106"/>
      <c r="DB711" s="106"/>
      <c r="DC711" s="106"/>
      <c r="DD711" s="106"/>
      <c r="DE711" s="106"/>
      <c r="DF711" s="106"/>
      <c r="DG711" s="106"/>
      <c r="DH711" s="106"/>
      <c r="DI711" s="106"/>
      <c r="DJ711" s="106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6"/>
      <c r="DV711" s="106"/>
      <c r="DW711" s="106"/>
      <c r="DX711" s="106"/>
      <c r="DY711" s="106"/>
      <c r="DZ711" s="106"/>
      <c r="EA711" s="106"/>
      <c r="EB711" s="106"/>
      <c r="EC711" s="106"/>
      <c r="ED711" s="106"/>
      <c r="EE711" s="106"/>
      <c r="EF711" s="106"/>
      <c r="EG711" s="106"/>
      <c r="EH711" s="106"/>
    </row>
    <row r="712" spans="9:138" s="95" customFormat="1" x14ac:dyDescent="0.15"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  <c r="BY712" s="106"/>
      <c r="BZ712" s="106"/>
      <c r="CA712" s="106"/>
      <c r="CB712" s="106"/>
      <c r="CC712" s="106"/>
      <c r="CD712" s="106"/>
      <c r="CE712" s="106"/>
      <c r="CF712" s="106"/>
      <c r="CG712" s="106"/>
      <c r="CH712" s="106"/>
      <c r="CI712" s="106"/>
      <c r="CJ712" s="106"/>
      <c r="CK712" s="106"/>
      <c r="CL712" s="106"/>
      <c r="CM712" s="106"/>
      <c r="CN712" s="106"/>
      <c r="CO712" s="106"/>
      <c r="CP712" s="106"/>
      <c r="CQ712" s="106"/>
      <c r="CR712" s="106"/>
      <c r="CS712" s="106"/>
      <c r="CT712" s="106"/>
      <c r="CU712" s="106"/>
      <c r="CV712" s="106"/>
      <c r="CW712" s="106"/>
      <c r="CX712" s="106"/>
      <c r="CY712" s="106"/>
      <c r="CZ712" s="106"/>
      <c r="DA712" s="106"/>
      <c r="DB712" s="106"/>
      <c r="DC712" s="106"/>
      <c r="DD712" s="106"/>
      <c r="DE712" s="106"/>
      <c r="DF712" s="106"/>
      <c r="DG712" s="106"/>
      <c r="DH712" s="106"/>
      <c r="DI712" s="106"/>
      <c r="DJ712" s="106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6"/>
      <c r="DV712" s="106"/>
      <c r="DW712" s="106"/>
      <c r="DX712" s="106"/>
      <c r="DY712" s="106"/>
      <c r="DZ712" s="106"/>
      <c r="EA712" s="106"/>
      <c r="EB712" s="106"/>
      <c r="EC712" s="106"/>
      <c r="ED712" s="106"/>
      <c r="EE712" s="106"/>
      <c r="EF712" s="106"/>
      <c r="EG712" s="106"/>
      <c r="EH712" s="106"/>
    </row>
    <row r="713" spans="9:138" s="95" customFormat="1" x14ac:dyDescent="0.15"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  <c r="BY713" s="106"/>
      <c r="BZ713" s="106"/>
      <c r="CA713" s="106"/>
      <c r="CB713" s="106"/>
      <c r="CC713" s="106"/>
      <c r="CD713" s="106"/>
      <c r="CE713" s="106"/>
      <c r="CF713" s="106"/>
      <c r="CG713" s="106"/>
      <c r="CH713" s="106"/>
      <c r="CI713" s="106"/>
      <c r="CJ713" s="106"/>
      <c r="CK713" s="106"/>
      <c r="CL713" s="106"/>
      <c r="CM713" s="106"/>
      <c r="CN713" s="106"/>
      <c r="CO713" s="106"/>
      <c r="CP713" s="106"/>
      <c r="CQ713" s="106"/>
      <c r="CR713" s="106"/>
      <c r="CS713" s="106"/>
      <c r="CT713" s="106"/>
      <c r="CU713" s="106"/>
      <c r="CV713" s="106"/>
      <c r="CW713" s="106"/>
      <c r="CX713" s="106"/>
      <c r="CY713" s="106"/>
      <c r="CZ713" s="106"/>
      <c r="DA713" s="106"/>
      <c r="DB713" s="106"/>
      <c r="DC713" s="106"/>
      <c r="DD713" s="106"/>
      <c r="DE713" s="106"/>
      <c r="DF713" s="106"/>
      <c r="DG713" s="106"/>
      <c r="DH713" s="106"/>
      <c r="DI713" s="106"/>
      <c r="DJ713" s="106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6"/>
      <c r="DV713" s="106"/>
      <c r="DW713" s="106"/>
      <c r="DX713" s="106"/>
      <c r="DY713" s="106"/>
      <c r="DZ713" s="106"/>
      <c r="EA713" s="106"/>
      <c r="EB713" s="106"/>
      <c r="EC713" s="106"/>
      <c r="ED713" s="106"/>
      <c r="EE713" s="106"/>
      <c r="EF713" s="106"/>
      <c r="EG713" s="106"/>
      <c r="EH713" s="106"/>
    </row>
    <row r="714" spans="9:138" s="95" customFormat="1" x14ac:dyDescent="0.15"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  <c r="BY714" s="106"/>
      <c r="BZ714" s="106"/>
      <c r="CA714" s="106"/>
      <c r="CB714" s="106"/>
      <c r="CC714" s="106"/>
      <c r="CD714" s="106"/>
      <c r="CE714" s="106"/>
      <c r="CF714" s="106"/>
      <c r="CG714" s="106"/>
      <c r="CH714" s="106"/>
      <c r="CI714" s="106"/>
      <c r="CJ714" s="106"/>
      <c r="CK714" s="106"/>
      <c r="CL714" s="106"/>
      <c r="CM714" s="106"/>
      <c r="CN714" s="106"/>
      <c r="CO714" s="106"/>
      <c r="CP714" s="106"/>
      <c r="CQ714" s="106"/>
      <c r="CR714" s="106"/>
      <c r="CS714" s="106"/>
      <c r="CT714" s="106"/>
      <c r="CU714" s="106"/>
      <c r="CV714" s="106"/>
      <c r="CW714" s="106"/>
      <c r="CX714" s="106"/>
      <c r="CY714" s="106"/>
      <c r="CZ714" s="106"/>
      <c r="DA714" s="106"/>
      <c r="DB714" s="106"/>
      <c r="DC714" s="106"/>
      <c r="DD714" s="106"/>
      <c r="DE714" s="106"/>
      <c r="DF714" s="106"/>
      <c r="DG714" s="106"/>
      <c r="DH714" s="106"/>
      <c r="DI714" s="106"/>
      <c r="DJ714" s="106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6"/>
      <c r="DV714" s="106"/>
      <c r="DW714" s="106"/>
      <c r="DX714" s="106"/>
      <c r="DY714" s="106"/>
      <c r="DZ714" s="106"/>
      <c r="EA714" s="106"/>
      <c r="EB714" s="106"/>
      <c r="EC714" s="106"/>
      <c r="ED714" s="106"/>
      <c r="EE714" s="106"/>
      <c r="EF714" s="106"/>
      <c r="EG714" s="106"/>
      <c r="EH714" s="106"/>
    </row>
    <row r="715" spans="9:138" s="95" customFormat="1" x14ac:dyDescent="0.15"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  <c r="BY715" s="106"/>
      <c r="BZ715" s="106"/>
      <c r="CA715" s="106"/>
      <c r="CB715" s="106"/>
      <c r="CC715" s="106"/>
      <c r="CD715" s="106"/>
      <c r="CE715" s="106"/>
      <c r="CF715" s="106"/>
      <c r="CG715" s="106"/>
      <c r="CH715" s="106"/>
      <c r="CI715" s="106"/>
      <c r="CJ715" s="106"/>
      <c r="CK715" s="106"/>
      <c r="CL715" s="106"/>
      <c r="CM715" s="106"/>
      <c r="CN715" s="106"/>
      <c r="CO715" s="106"/>
      <c r="CP715" s="106"/>
      <c r="CQ715" s="106"/>
      <c r="CR715" s="106"/>
      <c r="CS715" s="106"/>
      <c r="CT715" s="106"/>
      <c r="CU715" s="106"/>
      <c r="CV715" s="106"/>
      <c r="CW715" s="106"/>
      <c r="CX715" s="106"/>
      <c r="CY715" s="106"/>
      <c r="CZ715" s="106"/>
      <c r="DA715" s="106"/>
      <c r="DB715" s="106"/>
      <c r="DC715" s="106"/>
      <c r="DD715" s="106"/>
      <c r="DE715" s="106"/>
      <c r="DF715" s="106"/>
      <c r="DG715" s="106"/>
      <c r="DH715" s="106"/>
      <c r="DI715" s="106"/>
      <c r="DJ715" s="106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6"/>
      <c r="DV715" s="106"/>
      <c r="DW715" s="106"/>
      <c r="DX715" s="106"/>
      <c r="DY715" s="106"/>
      <c r="DZ715" s="106"/>
      <c r="EA715" s="106"/>
      <c r="EB715" s="106"/>
      <c r="EC715" s="106"/>
      <c r="ED715" s="106"/>
      <c r="EE715" s="106"/>
      <c r="EF715" s="106"/>
      <c r="EG715" s="106"/>
      <c r="EH715" s="106"/>
    </row>
    <row r="716" spans="9:138" s="95" customFormat="1" x14ac:dyDescent="0.15"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  <c r="BY716" s="106"/>
      <c r="BZ716" s="106"/>
      <c r="CA716" s="106"/>
      <c r="CB716" s="106"/>
      <c r="CC716" s="106"/>
      <c r="CD716" s="106"/>
      <c r="CE716" s="106"/>
      <c r="CF716" s="106"/>
      <c r="CG716" s="106"/>
      <c r="CH716" s="106"/>
      <c r="CI716" s="106"/>
      <c r="CJ716" s="106"/>
      <c r="CK716" s="106"/>
      <c r="CL716" s="106"/>
      <c r="CM716" s="106"/>
      <c r="CN716" s="106"/>
      <c r="CO716" s="106"/>
      <c r="CP716" s="106"/>
      <c r="CQ716" s="106"/>
      <c r="CR716" s="106"/>
      <c r="CS716" s="106"/>
      <c r="CT716" s="106"/>
      <c r="CU716" s="106"/>
      <c r="CV716" s="106"/>
      <c r="CW716" s="106"/>
      <c r="CX716" s="106"/>
      <c r="CY716" s="106"/>
      <c r="CZ716" s="106"/>
      <c r="DA716" s="106"/>
      <c r="DB716" s="106"/>
      <c r="DC716" s="106"/>
      <c r="DD716" s="106"/>
      <c r="DE716" s="106"/>
      <c r="DF716" s="106"/>
      <c r="DG716" s="106"/>
      <c r="DH716" s="106"/>
      <c r="DI716" s="106"/>
      <c r="DJ716" s="106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6"/>
      <c r="DV716" s="106"/>
      <c r="DW716" s="106"/>
      <c r="DX716" s="106"/>
      <c r="DY716" s="106"/>
      <c r="DZ716" s="106"/>
      <c r="EA716" s="106"/>
      <c r="EB716" s="106"/>
      <c r="EC716" s="106"/>
      <c r="ED716" s="106"/>
      <c r="EE716" s="106"/>
      <c r="EF716" s="106"/>
      <c r="EG716" s="106"/>
      <c r="EH716" s="106"/>
    </row>
    <row r="717" spans="9:138" s="95" customFormat="1" x14ac:dyDescent="0.15"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  <c r="BY717" s="106"/>
      <c r="BZ717" s="106"/>
      <c r="CA717" s="106"/>
      <c r="CB717" s="106"/>
      <c r="CC717" s="106"/>
      <c r="CD717" s="106"/>
      <c r="CE717" s="106"/>
      <c r="CF717" s="106"/>
      <c r="CG717" s="106"/>
      <c r="CH717" s="106"/>
      <c r="CI717" s="106"/>
      <c r="CJ717" s="106"/>
      <c r="CK717" s="106"/>
      <c r="CL717" s="106"/>
      <c r="CM717" s="106"/>
      <c r="CN717" s="106"/>
      <c r="CO717" s="106"/>
      <c r="CP717" s="106"/>
      <c r="CQ717" s="106"/>
      <c r="CR717" s="106"/>
      <c r="CS717" s="106"/>
      <c r="CT717" s="106"/>
      <c r="CU717" s="106"/>
      <c r="CV717" s="106"/>
      <c r="CW717" s="106"/>
      <c r="CX717" s="106"/>
      <c r="CY717" s="106"/>
      <c r="CZ717" s="106"/>
      <c r="DA717" s="106"/>
      <c r="DB717" s="106"/>
      <c r="DC717" s="106"/>
      <c r="DD717" s="106"/>
      <c r="DE717" s="106"/>
      <c r="DF717" s="106"/>
      <c r="DG717" s="106"/>
      <c r="DH717" s="106"/>
      <c r="DI717" s="106"/>
      <c r="DJ717" s="106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6"/>
      <c r="DV717" s="106"/>
      <c r="DW717" s="106"/>
      <c r="DX717" s="106"/>
      <c r="DY717" s="106"/>
      <c r="DZ717" s="106"/>
      <c r="EA717" s="106"/>
      <c r="EB717" s="106"/>
      <c r="EC717" s="106"/>
      <c r="ED717" s="106"/>
      <c r="EE717" s="106"/>
      <c r="EF717" s="106"/>
      <c r="EG717" s="106"/>
      <c r="EH717" s="106"/>
    </row>
    <row r="718" spans="9:138" s="95" customFormat="1" x14ac:dyDescent="0.15"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  <c r="BY718" s="106"/>
      <c r="BZ718" s="106"/>
      <c r="CA718" s="106"/>
      <c r="CB718" s="106"/>
      <c r="CC718" s="106"/>
      <c r="CD718" s="106"/>
      <c r="CE718" s="106"/>
      <c r="CF718" s="106"/>
      <c r="CG718" s="106"/>
      <c r="CH718" s="106"/>
      <c r="CI718" s="106"/>
      <c r="CJ718" s="106"/>
      <c r="CK718" s="106"/>
      <c r="CL718" s="106"/>
      <c r="CM718" s="106"/>
      <c r="CN718" s="106"/>
      <c r="CO718" s="106"/>
      <c r="CP718" s="106"/>
      <c r="CQ718" s="106"/>
      <c r="CR718" s="106"/>
      <c r="CS718" s="106"/>
      <c r="CT718" s="106"/>
      <c r="CU718" s="106"/>
      <c r="CV718" s="106"/>
      <c r="CW718" s="106"/>
      <c r="CX718" s="106"/>
      <c r="CY718" s="106"/>
      <c r="CZ718" s="106"/>
      <c r="DA718" s="106"/>
      <c r="DB718" s="106"/>
      <c r="DC718" s="106"/>
      <c r="DD718" s="106"/>
      <c r="DE718" s="106"/>
      <c r="DF718" s="106"/>
      <c r="DG718" s="106"/>
      <c r="DH718" s="106"/>
      <c r="DI718" s="106"/>
      <c r="DJ718" s="106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6"/>
      <c r="DV718" s="106"/>
      <c r="DW718" s="106"/>
      <c r="DX718" s="106"/>
      <c r="DY718" s="106"/>
      <c r="DZ718" s="106"/>
      <c r="EA718" s="106"/>
      <c r="EB718" s="106"/>
      <c r="EC718" s="106"/>
      <c r="ED718" s="106"/>
      <c r="EE718" s="106"/>
      <c r="EF718" s="106"/>
      <c r="EG718" s="106"/>
      <c r="EH718" s="106"/>
    </row>
    <row r="719" spans="9:138" s="95" customFormat="1" x14ac:dyDescent="0.15"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  <c r="BY719" s="106"/>
      <c r="BZ719" s="106"/>
      <c r="CA719" s="106"/>
      <c r="CB719" s="106"/>
      <c r="CC719" s="106"/>
      <c r="CD719" s="106"/>
      <c r="CE719" s="106"/>
      <c r="CF719" s="106"/>
      <c r="CG719" s="106"/>
      <c r="CH719" s="106"/>
      <c r="CI719" s="106"/>
      <c r="CJ719" s="106"/>
      <c r="CK719" s="106"/>
      <c r="CL719" s="106"/>
      <c r="CM719" s="106"/>
      <c r="CN719" s="106"/>
      <c r="CO719" s="106"/>
      <c r="CP719" s="106"/>
      <c r="CQ719" s="106"/>
      <c r="CR719" s="106"/>
      <c r="CS719" s="106"/>
      <c r="CT719" s="106"/>
      <c r="CU719" s="106"/>
      <c r="CV719" s="106"/>
      <c r="CW719" s="106"/>
      <c r="CX719" s="106"/>
      <c r="CY719" s="106"/>
      <c r="CZ719" s="106"/>
      <c r="DA719" s="106"/>
      <c r="DB719" s="106"/>
      <c r="DC719" s="106"/>
      <c r="DD719" s="106"/>
      <c r="DE719" s="106"/>
      <c r="DF719" s="106"/>
      <c r="DG719" s="106"/>
      <c r="DH719" s="106"/>
      <c r="DI719" s="106"/>
      <c r="DJ719" s="106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6"/>
      <c r="DV719" s="106"/>
      <c r="DW719" s="106"/>
      <c r="DX719" s="106"/>
      <c r="DY719" s="106"/>
      <c r="DZ719" s="106"/>
      <c r="EA719" s="106"/>
      <c r="EB719" s="106"/>
      <c r="EC719" s="106"/>
      <c r="ED719" s="106"/>
      <c r="EE719" s="106"/>
      <c r="EF719" s="106"/>
      <c r="EG719" s="106"/>
      <c r="EH719" s="106"/>
    </row>
    <row r="720" spans="9:138" s="95" customFormat="1" x14ac:dyDescent="0.15"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  <c r="BY720" s="106"/>
      <c r="BZ720" s="106"/>
      <c r="CA720" s="106"/>
      <c r="CB720" s="106"/>
      <c r="CC720" s="106"/>
      <c r="CD720" s="106"/>
      <c r="CE720" s="106"/>
      <c r="CF720" s="106"/>
      <c r="CG720" s="106"/>
      <c r="CH720" s="106"/>
      <c r="CI720" s="106"/>
      <c r="CJ720" s="106"/>
      <c r="CK720" s="106"/>
      <c r="CL720" s="106"/>
      <c r="CM720" s="106"/>
      <c r="CN720" s="106"/>
      <c r="CO720" s="106"/>
      <c r="CP720" s="106"/>
      <c r="CQ720" s="106"/>
      <c r="CR720" s="106"/>
      <c r="CS720" s="106"/>
      <c r="CT720" s="106"/>
      <c r="CU720" s="106"/>
      <c r="CV720" s="106"/>
      <c r="CW720" s="106"/>
      <c r="CX720" s="106"/>
      <c r="CY720" s="106"/>
      <c r="CZ720" s="106"/>
      <c r="DA720" s="106"/>
      <c r="DB720" s="106"/>
      <c r="DC720" s="106"/>
      <c r="DD720" s="106"/>
      <c r="DE720" s="106"/>
      <c r="DF720" s="106"/>
      <c r="DG720" s="106"/>
      <c r="DH720" s="106"/>
      <c r="DI720" s="106"/>
      <c r="DJ720" s="106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6"/>
      <c r="DV720" s="106"/>
      <c r="DW720" s="106"/>
      <c r="DX720" s="106"/>
      <c r="DY720" s="106"/>
      <c r="DZ720" s="106"/>
      <c r="EA720" s="106"/>
      <c r="EB720" s="106"/>
      <c r="EC720" s="106"/>
      <c r="ED720" s="106"/>
      <c r="EE720" s="106"/>
      <c r="EF720" s="106"/>
      <c r="EG720" s="106"/>
      <c r="EH720" s="106"/>
    </row>
    <row r="721" spans="9:138" s="95" customFormat="1" x14ac:dyDescent="0.15">
      <c r="I721" s="106"/>
      <c r="J721" s="106"/>
      <c r="K721" s="106"/>
      <c r="L721" s="106"/>
      <c r="M721" s="106"/>
      <c r="N721" s="106"/>
      <c r="O721" s="106"/>
      <c r="P721" s="106"/>
      <c r="Q721" s="106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  <c r="BY721" s="106"/>
      <c r="BZ721" s="106"/>
      <c r="CA721" s="106"/>
      <c r="CB721" s="106"/>
      <c r="CC721" s="106"/>
      <c r="CD721" s="106"/>
      <c r="CE721" s="106"/>
      <c r="CF721" s="106"/>
      <c r="CG721" s="106"/>
      <c r="CH721" s="106"/>
      <c r="CI721" s="106"/>
      <c r="CJ721" s="106"/>
      <c r="CK721" s="106"/>
      <c r="CL721" s="106"/>
      <c r="CM721" s="106"/>
      <c r="CN721" s="106"/>
      <c r="CO721" s="106"/>
      <c r="CP721" s="106"/>
      <c r="CQ721" s="106"/>
      <c r="CR721" s="106"/>
      <c r="CS721" s="106"/>
      <c r="CT721" s="106"/>
      <c r="CU721" s="106"/>
      <c r="CV721" s="106"/>
      <c r="CW721" s="106"/>
      <c r="CX721" s="106"/>
      <c r="CY721" s="106"/>
      <c r="CZ721" s="106"/>
      <c r="DA721" s="106"/>
      <c r="DB721" s="106"/>
      <c r="DC721" s="106"/>
      <c r="DD721" s="106"/>
      <c r="DE721" s="106"/>
      <c r="DF721" s="106"/>
      <c r="DG721" s="106"/>
      <c r="DH721" s="106"/>
      <c r="DI721" s="106"/>
      <c r="DJ721" s="106"/>
      <c r="DK721" s="106"/>
      <c r="DL721" s="106"/>
      <c r="DM721" s="106"/>
      <c r="DN721" s="106"/>
      <c r="DO721" s="106"/>
      <c r="DP721" s="106"/>
      <c r="DQ721" s="106"/>
      <c r="DR721" s="106"/>
      <c r="DS721" s="106"/>
      <c r="DT721" s="106"/>
      <c r="DU721" s="106"/>
      <c r="DV721" s="106"/>
      <c r="DW721" s="106"/>
      <c r="DX721" s="106"/>
      <c r="DY721" s="106"/>
      <c r="DZ721" s="106"/>
      <c r="EA721" s="106"/>
      <c r="EB721" s="106"/>
      <c r="EC721" s="106"/>
      <c r="ED721" s="106"/>
      <c r="EE721" s="106"/>
      <c r="EF721" s="106"/>
      <c r="EG721" s="106"/>
      <c r="EH721" s="106"/>
    </row>
    <row r="722" spans="9:138" s="95" customFormat="1" x14ac:dyDescent="0.15">
      <c r="I722" s="106"/>
      <c r="J722" s="106"/>
      <c r="K722" s="106"/>
      <c r="L722" s="106"/>
      <c r="M722" s="106"/>
      <c r="N722" s="106"/>
      <c r="O722" s="106"/>
      <c r="P722" s="106"/>
      <c r="Q722" s="106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  <c r="BY722" s="106"/>
      <c r="BZ722" s="106"/>
      <c r="CA722" s="106"/>
      <c r="CB722" s="106"/>
      <c r="CC722" s="106"/>
      <c r="CD722" s="106"/>
      <c r="CE722" s="106"/>
      <c r="CF722" s="106"/>
      <c r="CG722" s="106"/>
      <c r="CH722" s="106"/>
      <c r="CI722" s="106"/>
      <c r="CJ722" s="106"/>
      <c r="CK722" s="106"/>
      <c r="CL722" s="106"/>
      <c r="CM722" s="106"/>
      <c r="CN722" s="106"/>
      <c r="CO722" s="106"/>
      <c r="CP722" s="106"/>
      <c r="CQ722" s="106"/>
      <c r="CR722" s="106"/>
      <c r="CS722" s="106"/>
      <c r="CT722" s="106"/>
      <c r="CU722" s="106"/>
      <c r="CV722" s="106"/>
      <c r="CW722" s="106"/>
      <c r="CX722" s="106"/>
      <c r="CY722" s="106"/>
      <c r="CZ722" s="106"/>
      <c r="DA722" s="106"/>
      <c r="DB722" s="106"/>
      <c r="DC722" s="106"/>
      <c r="DD722" s="106"/>
      <c r="DE722" s="106"/>
      <c r="DF722" s="106"/>
      <c r="DG722" s="106"/>
      <c r="DH722" s="106"/>
      <c r="DI722" s="106"/>
      <c r="DJ722" s="106"/>
      <c r="DK722" s="106"/>
      <c r="DL722" s="106"/>
      <c r="DM722" s="106"/>
      <c r="DN722" s="106"/>
      <c r="DO722" s="106"/>
      <c r="DP722" s="106"/>
      <c r="DQ722" s="106"/>
      <c r="DR722" s="106"/>
      <c r="DS722" s="106"/>
      <c r="DT722" s="106"/>
      <c r="DU722" s="106"/>
      <c r="DV722" s="106"/>
      <c r="DW722" s="106"/>
      <c r="DX722" s="106"/>
      <c r="DY722" s="106"/>
      <c r="DZ722" s="106"/>
      <c r="EA722" s="106"/>
      <c r="EB722" s="106"/>
      <c r="EC722" s="106"/>
      <c r="ED722" s="106"/>
      <c r="EE722" s="106"/>
      <c r="EF722" s="106"/>
      <c r="EG722" s="106"/>
      <c r="EH722" s="106"/>
    </row>
    <row r="723" spans="9:138" s="95" customFormat="1" x14ac:dyDescent="0.15">
      <c r="I723" s="106"/>
      <c r="J723" s="106"/>
      <c r="K723" s="106"/>
      <c r="L723" s="106"/>
      <c r="M723" s="106"/>
      <c r="N723" s="106"/>
      <c r="O723" s="106"/>
      <c r="P723" s="106"/>
      <c r="Q723" s="106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  <c r="BY723" s="106"/>
      <c r="BZ723" s="106"/>
      <c r="CA723" s="106"/>
      <c r="CB723" s="106"/>
      <c r="CC723" s="106"/>
      <c r="CD723" s="106"/>
      <c r="CE723" s="106"/>
      <c r="CF723" s="106"/>
      <c r="CG723" s="106"/>
      <c r="CH723" s="106"/>
      <c r="CI723" s="106"/>
      <c r="CJ723" s="106"/>
      <c r="CK723" s="106"/>
      <c r="CL723" s="106"/>
      <c r="CM723" s="106"/>
      <c r="CN723" s="106"/>
      <c r="CO723" s="106"/>
      <c r="CP723" s="106"/>
      <c r="CQ723" s="106"/>
      <c r="CR723" s="106"/>
      <c r="CS723" s="106"/>
      <c r="CT723" s="106"/>
      <c r="CU723" s="106"/>
      <c r="CV723" s="106"/>
      <c r="CW723" s="106"/>
      <c r="CX723" s="106"/>
      <c r="CY723" s="106"/>
      <c r="CZ723" s="106"/>
      <c r="DA723" s="106"/>
      <c r="DB723" s="106"/>
      <c r="DC723" s="106"/>
      <c r="DD723" s="106"/>
      <c r="DE723" s="106"/>
      <c r="DF723" s="106"/>
      <c r="DG723" s="106"/>
      <c r="DH723" s="106"/>
      <c r="DI723" s="106"/>
      <c r="DJ723" s="106"/>
      <c r="DK723" s="106"/>
      <c r="DL723" s="106"/>
      <c r="DM723" s="106"/>
      <c r="DN723" s="106"/>
      <c r="DO723" s="106"/>
      <c r="DP723" s="106"/>
      <c r="DQ723" s="106"/>
      <c r="DR723" s="106"/>
      <c r="DS723" s="106"/>
      <c r="DT723" s="106"/>
      <c r="DU723" s="106"/>
      <c r="DV723" s="106"/>
      <c r="DW723" s="106"/>
      <c r="DX723" s="106"/>
      <c r="DY723" s="106"/>
      <c r="DZ723" s="106"/>
      <c r="EA723" s="106"/>
      <c r="EB723" s="106"/>
      <c r="EC723" s="106"/>
      <c r="ED723" s="106"/>
      <c r="EE723" s="106"/>
      <c r="EF723" s="106"/>
      <c r="EG723" s="106"/>
      <c r="EH723" s="106"/>
    </row>
    <row r="724" spans="9:138" s="95" customFormat="1" x14ac:dyDescent="0.15">
      <c r="I724" s="106"/>
      <c r="J724" s="106"/>
      <c r="K724" s="106"/>
      <c r="L724" s="106"/>
      <c r="M724" s="106"/>
      <c r="N724" s="106"/>
      <c r="O724" s="106"/>
      <c r="P724" s="106"/>
      <c r="Q724" s="106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  <c r="BY724" s="106"/>
      <c r="BZ724" s="106"/>
      <c r="CA724" s="106"/>
      <c r="CB724" s="106"/>
      <c r="CC724" s="106"/>
      <c r="CD724" s="106"/>
      <c r="CE724" s="106"/>
      <c r="CF724" s="106"/>
      <c r="CG724" s="106"/>
      <c r="CH724" s="106"/>
      <c r="CI724" s="106"/>
      <c r="CJ724" s="106"/>
      <c r="CK724" s="106"/>
      <c r="CL724" s="106"/>
      <c r="CM724" s="106"/>
      <c r="CN724" s="106"/>
      <c r="CO724" s="106"/>
      <c r="CP724" s="106"/>
      <c r="CQ724" s="106"/>
      <c r="CR724" s="106"/>
      <c r="CS724" s="106"/>
      <c r="CT724" s="106"/>
      <c r="CU724" s="106"/>
      <c r="CV724" s="106"/>
      <c r="CW724" s="106"/>
      <c r="CX724" s="106"/>
      <c r="CY724" s="106"/>
      <c r="CZ724" s="106"/>
      <c r="DA724" s="106"/>
      <c r="DB724" s="106"/>
      <c r="DC724" s="106"/>
      <c r="DD724" s="106"/>
      <c r="DE724" s="106"/>
      <c r="DF724" s="106"/>
      <c r="DG724" s="106"/>
      <c r="DH724" s="106"/>
      <c r="DI724" s="106"/>
      <c r="DJ724" s="106"/>
      <c r="DK724" s="106"/>
      <c r="DL724" s="106"/>
      <c r="DM724" s="106"/>
      <c r="DN724" s="106"/>
      <c r="DO724" s="106"/>
      <c r="DP724" s="106"/>
      <c r="DQ724" s="106"/>
      <c r="DR724" s="106"/>
      <c r="DS724" s="106"/>
      <c r="DT724" s="106"/>
      <c r="DU724" s="106"/>
      <c r="DV724" s="106"/>
      <c r="DW724" s="106"/>
      <c r="DX724" s="106"/>
      <c r="DY724" s="106"/>
      <c r="DZ724" s="106"/>
      <c r="EA724" s="106"/>
      <c r="EB724" s="106"/>
      <c r="EC724" s="106"/>
      <c r="ED724" s="106"/>
      <c r="EE724" s="106"/>
      <c r="EF724" s="106"/>
      <c r="EG724" s="106"/>
      <c r="EH724" s="106"/>
    </row>
    <row r="725" spans="9:138" s="95" customFormat="1" x14ac:dyDescent="0.15">
      <c r="I725" s="106"/>
      <c r="J725" s="106"/>
      <c r="K725" s="106"/>
      <c r="L725" s="106"/>
      <c r="M725" s="106"/>
      <c r="N725" s="106"/>
      <c r="O725" s="106"/>
      <c r="P725" s="106"/>
      <c r="Q725" s="106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  <c r="BY725" s="106"/>
      <c r="BZ725" s="106"/>
      <c r="CA725" s="106"/>
      <c r="CB725" s="106"/>
      <c r="CC725" s="106"/>
      <c r="CD725" s="106"/>
      <c r="CE725" s="106"/>
      <c r="CF725" s="106"/>
      <c r="CG725" s="106"/>
      <c r="CH725" s="106"/>
      <c r="CI725" s="106"/>
      <c r="CJ725" s="106"/>
      <c r="CK725" s="106"/>
      <c r="CL725" s="106"/>
      <c r="CM725" s="106"/>
      <c r="CN725" s="106"/>
      <c r="CO725" s="106"/>
      <c r="CP725" s="106"/>
      <c r="CQ725" s="106"/>
      <c r="CR725" s="106"/>
      <c r="CS725" s="106"/>
      <c r="CT725" s="106"/>
      <c r="CU725" s="106"/>
      <c r="CV725" s="106"/>
      <c r="CW725" s="106"/>
      <c r="CX725" s="106"/>
      <c r="CY725" s="106"/>
      <c r="CZ725" s="106"/>
      <c r="DA725" s="106"/>
      <c r="DB725" s="106"/>
      <c r="DC725" s="106"/>
      <c r="DD725" s="106"/>
      <c r="DE725" s="106"/>
      <c r="DF725" s="106"/>
      <c r="DG725" s="106"/>
      <c r="DH725" s="106"/>
      <c r="DI725" s="106"/>
      <c r="DJ725" s="106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6"/>
      <c r="DV725" s="106"/>
      <c r="DW725" s="106"/>
      <c r="DX725" s="106"/>
      <c r="DY725" s="106"/>
      <c r="DZ725" s="106"/>
      <c r="EA725" s="106"/>
      <c r="EB725" s="106"/>
      <c r="EC725" s="106"/>
      <c r="ED725" s="106"/>
      <c r="EE725" s="106"/>
      <c r="EF725" s="106"/>
      <c r="EG725" s="106"/>
      <c r="EH725" s="106"/>
    </row>
    <row r="726" spans="9:138" s="95" customFormat="1" x14ac:dyDescent="0.15">
      <c r="I726" s="106"/>
      <c r="J726" s="106"/>
      <c r="K726" s="106"/>
      <c r="L726" s="106"/>
      <c r="M726" s="106"/>
      <c r="N726" s="106"/>
      <c r="O726" s="106"/>
      <c r="P726" s="106"/>
      <c r="Q726" s="106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  <c r="BY726" s="106"/>
      <c r="BZ726" s="106"/>
      <c r="CA726" s="106"/>
      <c r="CB726" s="106"/>
      <c r="CC726" s="106"/>
      <c r="CD726" s="106"/>
      <c r="CE726" s="106"/>
      <c r="CF726" s="106"/>
      <c r="CG726" s="106"/>
      <c r="CH726" s="106"/>
      <c r="CI726" s="106"/>
      <c r="CJ726" s="106"/>
      <c r="CK726" s="106"/>
      <c r="CL726" s="106"/>
      <c r="CM726" s="106"/>
      <c r="CN726" s="106"/>
      <c r="CO726" s="106"/>
      <c r="CP726" s="106"/>
      <c r="CQ726" s="106"/>
      <c r="CR726" s="106"/>
      <c r="CS726" s="106"/>
      <c r="CT726" s="106"/>
      <c r="CU726" s="106"/>
      <c r="CV726" s="106"/>
      <c r="CW726" s="106"/>
      <c r="CX726" s="106"/>
      <c r="CY726" s="106"/>
      <c r="CZ726" s="106"/>
      <c r="DA726" s="106"/>
      <c r="DB726" s="106"/>
      <c r="DC726" s="106"/>
      <c r="DD726" s="106"/>
      <c r="DE726" s="106"/>
      <c r="DF726" s="106"/>
      <c r="DG726" s="106"/>
      <c r="DH726" s="106"/>
      <c r="DI726" s="106"/>
      <c r="DJ726" s="106"/>
      <c r="DK726" s="106"/>
      <c r="DL726" s="106"/>
      <c r="DM726" s="106"/>
      <c r="DN726" s="106"/>
      <c r="DO726" s="106"/>
      <c r="DP726" s="106"/>
      <c r="DQ726" s="106"/>
      <c r="DR726" s="106"/>
      <c r="DS726" s="106"/>
      <c r="DT726" s="106"/>
      <c r="DU726" s="106"/>
      <c r="DV726" s="106"/>
      <c r="DW726" s="106"/>
      <c r="DX726" s="106"/>
      <c r="DY726" s="106"/>
      <c r="DZ726" s="106"/>
      <c r="EA726" s="106"/>
      <c r="EB726" s="106"/>
      <c r="EC726" s="106"/>
      <c r="ED726" s="106"/>
      <c r="EE726" s="106"/>
      <c r="EF726" s="106"/>
      <c r="EG726" s="106"/>
      <c r="EH726" s="106"/>
    </row>
    <row r="727" spans="9:138" s="95" customFormat="1" x14ac:dyDescent="0.15">
      <c r="I727" s="106"/>
      <c r="J727" s="106"/>
      <c r="K727" s="106"/>
      <c r="L727" s="106"/>
      <c r="M727" s="106"/>
      <c r="N727" s="106"/>
      <c r="O727" s="106"/>
      <c r="P727" s="106"/>
      <c r="Q727" s="106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  <c r="BY727" s="106"/>
      <c r="BZ727" s="106"/>
      <c r="CA727" s="106"/>
      <c r="CB727" s="106"/>
      <c r="CC727" s="106"/>
      <c r="CD727" s="106"/>
      <c r="CE727" s="106"/>
      <c r="CF727" s="106"/>
      <c r="CG727" s="106"/>
      <c r="CH727" s="106"/>
      <c r="CI727" s="106"/>
      <c r="CJ727" s="106"/>
      <c r="CK727" s="106"/>
      <c r="CL727" s="106"/>
      <c r="CM727" s="106"/>
      <c r="CN727" s="106"/>
      <c r="CO727" s="106"/>
      <c r="CP727" s="106"/>
      <c r="CQ727" s="106"/>
      <c r="CR727" s="106"/>
      <c r="CS727" s="106"/>
      <c r="CT727" s="106"/>
      <c r="CU727" s="106"/>
      <c r="CV727" s="106"/>
      <c r="CW727" s="106"/>
      <c r="CX727" s="106"/>
      <c r="CY727" s="106"/>
      <c r="CZ727" s="106"/>
      <c r="DA727" s="106"/>
      <c r="DB727" s="106"/>
      <c r="DC727" s="106"/>
      <c r="DD727" s="106"/>
      <c r="DE727" s="106"/>
      <c r="DF727" s="106"/>
      <c r="DG727" s="106"/>
      <c r="DH727" s="106"/>
      <c r="DI727" s="106"/>
      <c r="DJ727" s="106"/>
      <c r="DK727" s="106"/>
      <c r="DL727" s="106"/>
      <c r="DM727" s="106"/>
      <c r="DN727" s="106"/>
      <c r="DO727" s="106"/>
      <c r="DP727" s="106"/>
      <c r="DQ727" s="106"/>
      <c r="DR727" s="106"/>
      <c r="DS727" s="106"/>
      <c r="DT727" s="106"/>
      <c r="DU727" s="106"/>
      <c r="DV727" s="106"/>
      <c r="DW727" s="106"/>
      <c r="DX727" s="106"/>
      <c r="DY727" s="106"/>
      <c r="DZ727" s="106"/>
      <c r="EA727" s="106"/>
      <c r="EB727" s="106"/>
      <c r="EC727" s="106"/>
      <c r="ED727" s="106"/>
      <c r="EE727" s="106"/>
      <c r="EF727" s="106"/>
      <c r="EG727" s="106"/>
      <c r="EH727" s="106"/>
    </row>
    <row r="728" spans="9:138" s="95" customFormat="1" x14ac:dyDescent="0.15">
      <c r="I728" s="106"/>
      <c r="J728" s="106"/>
      <c r="K728" s="106"/>
      <c r="L728" s="106"/>
      <c r="M728" s="106"/>
      <c r="N728" s="106"/>
      <c r="O728" s="106"/>
      <c r="P728" s="106"/>
      <c r="Q728" s="106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  <c r="BY728" s="106"/>
      <c r="BZ728" s="106"/>
      <c r="CA728" s="106"/>
      <c r="CB728" s="106"/>
      <c r="CC728" s="106"/>
      <c r="CD728" s="106"/>
      <c r="CE728" s="106"/>
      <c r="CF728" s="106"/>
      <c r="CG728" s="106"/>
      <c r="CH728" s="106"/>
      <c r="CI728" s="106"/>
      <c r="CJ728" s="106"/>
      <c r="CK728" s="106"/>
      <c r="CL728" s="106"/>
      <c r="CM728" s="106"/>
      <c r="CN728" s="106"/>
      <c r="CO728" s="106"/>
      <c r="CP728" s="106"/>
      <c r="CQ728" s="106"/>
      <c r="CR728" s="106"/>
      <c r="CS728" s="106"/>
      <c r="CT728" s="106"/>
      <c r="CU728" s="106"/>
      <c r="CV728" s="106"/>
      <c r="CW728" s="106"/>
      <c r="CX728" s="106"/>
      <c r="CY728" s="106"/>
      <c r="CZ728" s="106"/>
      <c r="DA728" s="106"/>
      <c r="DB728" s="106"/>
      <c r="DC728" s="106"/>
      <c r="DD728" s="106"/>
      <c r="DE728" s="106"/>
      <c r="DF728" s="106"/>
      <c r="DG728" s="106"/>
      <c r="DH728" s="106"/>
      <c r="DI728" s="106"/>
      <c r="DJ728" s="106"/>
      <c r="DK728" s="106"/>
      <c r="DL728" s="106"/>
      <c r="DM728" s="106"/>
      <c r="DN728" s="106"/>
      <c r="DO728" s="106"/>
      <c r="DP728" s="106"/>
      <c r="DQ728" s="106"/>
      <c r="DR728" s="106"/>
      <c r="DS728" s="106"/>
      <c r="DT728" s="106"/>
      <c r="DU728" s="106"/>
      <c r="DV728" s="106"/>
      <c r="DW728" s="106"/>
      <c r="DX728" s="106"/>
      <c r="DY728" s="106"/>
      <c r="DZ728" s="106"/>
      <c r="EA728" s="106"/>
      <c r="EB728" s="106"/>
      <c r="EC728" s="106"/>
      <c r="ED728" s="106"/>
      <c r="EE728" s="106"/>
      <c r="EF728" s="106"/>
      <c r="EG728" s="106"/>
      <c r="EH728" s="106"/>
    </row>
    <row r="729" spans="9:138" s="95" customFormat="1" x14ac:dyDescent="0.15">
      <c r="I729" s="106"/>
      <c r="J729" s="106"/>
      <c r="K729" s="106"/>
      <c r="L729" s="106"/>
      <c r="M729" s="106"/>
      <c r="N729" s="106"/>
      <c r="O729" s="106"/>
      <c r="P729" s="106"/>
      <c r="Q729" s="106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  <c r="BY729" s="106"/>
      <c r="BZ729" s="106"/>
      <c r="CA729" s="106"/>
      <c r="CB729" s="106"/>
      <c r="CC729" s="106"/>
      <c r="CD729" s="106"/>
      <c r="CE729" s="106"/>
      <c r="CF729" s="106"/>
      <c r="CG729" s="106"/>
      <c r="CH729" s="106"/>
      <c r="CI729" s="106"/>
      <c r="CJ729" s="106"/>
      <c r="CK729" s="106"/>
      <c r="CL729" s="106"/>
      <c r="CM729" s="106"/>
      <c r="CN729" s="106"/>
      <c r="CO729" s="106"/>
      <c r="CP729" s="106"/>
      <c r="CQ729" s="106"/>
      <c r="CR729" s="106"/>
      <c r="CS729" s="106"/>
      <c r="CT729" s="106"/>
      <c r="CU729" s="106"/>
      <c r="CV729" s="106"/>
      <c r="CW729" s="106"/>
      <c r="CX729" s="106"/>
      <c r="CY729" s="106"/>
      <c r="CZ729" s="106"/>
      <c r="DA729" s="106"/>
      <c r="DB729" s="106"/>
      <c r="DC729" s="106"/>
      <c r="DD729" s="106"/>
      <c r="DE729" s="106"/>
      <c r="DF729" s="106"/>
      <c r="DG729" s="106"/>
      <c r="DH729" s="106"/>
      <c r="DI729" s="106"/>
      <c r="DJ729" s="106"/>
      <c r="DK729" s="106"/>
      <c r="DL729" s="106"/>
      <c r="DM729" s="106"/>
      <c r="DN729" s="106"/>
      <c r="DO729" s="106"/>
      <c r="DP729" s="106"/>
      <c r="DQ729" s="106"/>
      <c r="DR729" s="106"/>
      <c r="DS729" s="106"/>
      <c r="DT729" s="106"/>
      <c r="DU729" s="106"/>
      <c r="DV729" s="106"/>
      <c r="DW729" s="106"/>
      <c r="DX729" s="106"/>
      <c r="DY729" s="106"/>
      <c r="DZ729" s="106"/>
      <c r="EA729" s="106"/>
      <c r="EB729" s="106"/>
      <c r="EC729" s="106"/>
      <c r="ED729" s="106"/>
      <c r="EE729" s="106"/>
      <c r="EF729" s="106"/>
      <c r="EG729" s="106"/>
      <c r="EH729" s="106"/>
    </row>
    <row r="730" spans="9:138" s="95" customFormat="1" x14ac:dyDescent="0.15">
      <c r="I730" s="106"/>
      <c r="J730" s="106"/>
      <c r="K730" s="106"/>
      <c r="L730" s="106"/>
      <c r="M730" s="106"/>
      <c r="N730" s="106"/>
      <c r="O730" s="106"/>
      <c r="P730" s="106"/>
      <c r="Q730" s="106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  <c r="BY730" s="106"/>
      <c r="BZ730" s="106"/>
      <c r="CA730" s="106"/>
      <c r="CB730" s="106"/>
      <c r="CC730" s="106"/>
      <c r="CD730" s="106"/>
      <c r="CE730" s="106"/>
      <c r="CF730" s="106"/>
      <c r="CG730" s="106"/>
      <c r="CH730" s="106"/>
      <c r="CI730" s="106"/>
      <c r="CJ730" s="106"/>
      <c r="CK730" s="106"/>
      <c r="CL730" s="106"/>
      <c r="CM730" s="106"/>
      <c r="CN730" s="106"/>
      <c r="CO730" s="106"/>
      <c r="CP730" s="106"/>
      <c r="CQ730" s="106"/>
      <c r="CR730" s="106"/>
      <c r="CS730" s="106"/>
      <c r="CT730" s="106"/>
      <c r="CU730" s="106"/>
      <c r="CV730" s="106"/>
      <c r="CW730" s="106"/>
      <c r="CX730" s="106"/>
      <c r="CY730" s="106"/>
      <c r="CZ730" s="106"/>
      <c r="DA730" s="106"/>
      <c r="DB730" s="106"/>
      <c r="DC730" s="106"/>
      <c r="DD730" s="106"/>
      <c r="DE730" s="106"/>
      <c r="DF730" s="106"/>
      <c r="DG730" s="106"/>
      <c r="DH730" s="106"/>
      <c r="DI730" s="106"/>
      <c r="DJ730" s="106"/>
      <c r="DK730" s="106"/>
      <c r="DL730" s="106"/>
      <c r="DM730" s="106"/>
      <c r="DN730" s="106"/>
      <c r="DO730" s="106"/>
      <c r="DP730" s="106"/>
      <c r="DQ730" s="106"/>
      <c r="DR730" s="106"/>
      <c r="DS730" s="106"/>
      <c r="DT730" s="106"/>
      <c r="DU730" s="106"/>
      <c r="DV730" s="106"/>
      <c r="DW730" s="106"/>
      <c r="DX730" s="106"/>
      <c r="DY730" s="106"/>
      <c r="DZ730" s="106"/>
      <c r="EA730" s="106"/>
      <c r="EB730" s="106"/>
      <c r="EC730" s="106"/>
      <c r="ED730" s="106"/>
      <c r="EE730" s="106"/>
      <c r="EF730" s="106"/>
      <c r="EG730" s="106"/>
      <c r="EH730" s="106"/>
    </row>
    <row r="731" spans="9:138" s="95" customFormat="1" x14ac:dyDescent="0.15">
      <c r="I731" s="106"/>
      <c r="J731" s="106"/>
      <c r="K731" s="106"/>
      <c r="L731" s="106"/>
      <c r="M731" s="106"/>
      <c r="N731" s="106"/>
      <c r="O731" s="106"/>
      <c r="P731" s="106"/>
      <c r="Q731" s="106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  <c r="BY731" s="106"/>
      <c r="BZ731" s="106"/>
      <c r="CA731" s="106"/>
      <c r="CB731" s="106"/>
      <c r="CC731" s="106"/>
      <c r="CD731" s="106"/>
      <c r="CE731" s="106"/>
      <c r="CF731" s="106"/>
      <c r="CG731" s="106"/>
      <c r="CH731" s="106"/>
      <c r="CI731" s="106"/>
      <c r="CJ731" s="106"/>
      <c r="CK731" s="106"/>
      <c r="CL731" s="106"/>
      <c r="CM731" s="106"/>
      <c r="CN731" s="106"/>
      <c r="CO731" s="106"/>
      <c r="CP731" s="106"/>
      <c r="CQ731" s="106"/>
      <c r="CR731" s="106"/>
      <c r="CS731" s="106"/>
      <c r="CT731" s="106"/>
      <c r="CU731" s="106"/>
      <c r="CV731" s="106"/>
      <c r="CW731" s="106"/>
      <c r="CX731" s="106"/>
      <c r="CY731" s="106"/>
      <c r="CZ731" s="106"/>
      <c r="DA731" s="106"/>
      <c r="DB731" s="106"/>
      <c r="DC731" s="106"/>
      <c r="DD731" s="106"/>
      <c r="DE731" s="106"/>
      <c r="DF731" s="106"/>
      <c r="DG731" s="106"/>
      <c r="DH731" s="106"/>
      <c r="DI731" s="106"/>
      <c r="DJ731" s="106"/>
      <c r="DK731" s="106"/>
      <c r="DL731" s="106"/>
      <c r="DM731" s="106"/>
      <c r="DN731" s="106"/>
      <c r="DO731" s="106"/>
      <c r="DP731" s="106"/>
      <c r="DQ731" s="106"/>
      <c r="DR731" s="106"/>
      <c r="DS731" s="106"/>
      <c r="DT731" s="106"/>
      <c r="DU731" s="106"/>
      <c r="DV731" s="106"/>
      <c r="DW731" s="106"/>
      <c r="DX731" s="106"/>
      <c r="DY731" s="106"/>
      <c r="DZ731" s="106"/>
      <c r="EA731" s="106"/>
      <c r="EB731" s="106"/>
      <c r="EC731" s="106"/>
      <c r="ED731" s="106"/>
      <c r="EE731" s="106"/>
      <c r="EF731" s="106"/>
      <c r="EG731" s="106"/>
      <c r="EH731" s="106"/>
    </row>
    <row r="732" spans="9:138" s="95" customFormat="1" x14ac:dyDescent="0.15">
      <c r="I732" s="106"/>
      <c r="J732" s="106"/>
      <c r="K732" s="106"/>
      <c r="L732" s="106"/>
      <c r="M732" s="106"/>
      <c r="N732" s="106"/>
      <c r="O732" s="106"/>
      <c r="P732" s="106"/>
      <c r="Q732" s="106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  <c r="BY732" s="106"/>
      <c r="BZ732" s="106"/>
      <c r="CA732" s="106"/>
      <c r="CB732" s="106"/>
      <c r="CC732" s="106"/>
      <c r="CD732" s="106"/>
      <c r="CE732" s="106"/>
      <c r="CF732" s="106"/>
      <c r="CG732" s="106"/>
      <c r="CH732" s="106"/>
      <c r="CI732" s="106"/>
      <c r="CJ732" s="106"/>
      <c r="CK732" s="106"/>
      <c r="CL732" s="106"/>
      <c r="CM732" s="106"/>
      <c r="CN732" s="106"/>
      <c r="CO732" s="106"/>
      <c r="CP732" s="106"/>
      <c r="CQ732" s="106"/>
      <c r="CR732" s="106"/>
      <c r="CS732" s="106"/>
      <c r="CT732" s="106"/>
      <c r="CU732" s="106"/>
      <c r="CV732" s="106"/>
      <c r="CW732" s="106"/>
      <c r="CX732" s="106"/>
      <c r="CY732" s="106"/>
      <c r="CZ732" s="106"/>
      <c r="DA732" s="106"/>
      <c r="DB732" s="106"/>
      <c r="DC732" s="106"/>
      <c r="DD732" s="106"/>
      <c r="DE732" s="106"/>
      <c r="DF732" s="106"/>
      <c r="DG732" s="106"/>
      <c r="DH732" s="106"/>
      <c r="DI732" s="106"/>
      <c r="DJ732" s="106"/>
      <c r="DK732" s="106"/>
      <c r="DL732" s="106"/>
      <c r="DM732" s="106"/>
      <c r="DN732" s="106"/>
      <c r="DO732" s="106"/>
      <c r="DP732" s="106"/>
      <c r="DQ732" s="106"/>
      <c r="DR732" s="106"/>
      <c r="DS732" s="106"/>
      <c r="DT732" s="106"/>
      <c r="DU732" s="106"/>
      <c r="DV732" s="106"/>
      <c r="DW732" s="106"/>
      <c r="DX732" s="106"/>
      <c r="DY732" s="106"/>
      <c r="DZ732" s="106"/>
      <c r="EA732" s="106"/>
      <c r="EB732" s="106"/>
      <c r="EC732" s="106"/>
      <c r="ED732" s="106"/>
      <c r="EE732" s="106"/>
      <c r="EF732" s="106"/>
      <c r="EG732" s="106"/>
      <c r="EH732" s="106"/>
    </row>
    <row r="733" spans="9:138" s="95" customFormat="1" x14ac:dyDescent="0.15">
      <c r="I733" s="106"/>
      <c r="J733" s="106"/>
      <c r="K733" s="106"/>
      <c r="L733" s="106"/>
      <c r="M733" s="106"/>
      <c r="N733" s="106"/>
      <c r="O733" s="106"/>
      <c r="P733" s="106"/>
      <c r="Q733" s="106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  <c r="BY733" s="106"/>
      <c r="BZ733" s="106"/>
      <c r="CA733" s="106"/>
      <c r="CB733" s="106"/>
      <c r="CC733" s="106"/>
      <c r="CD733" s="106"/>
      <c r="CE733" s="106"/>
      <c r="CF733" s="106"/>
      <c r="CG733" s="106"/>
      <c r="CH733" s="106"/>
      <c r="CI733" s="106"/>
      <c r="CJ733" s="106"/>
      <c r="CK733" s="106"/>
      <c r="CL733" s="106"/>
      <c r="CM733" s="106"/>
      <c r="CN733" s="106"/>
      <c r="CO733" s="106"/>
      <c r="CP733" s="106"/>
      <c r="CQ733" s="106"/>
      <c r="CR733" s="106"/>
      <c r="CS733" s="106"/>
      <c r="CT733" s="106"/>
      <c r="CU733" s="106"/>
      <c r="CV733" s="106"/>
      <c r="CW733" s="106"/>
      <c r="CX733" s="106"/>
      <c r="CY733" s="106"/>
      <c r="CZ733" s="106"/>
      <c r="DA733" s="106"/>
      <c r="DB733" s="106"/>
      <c r="DC733" s="106"/>
      <c r="DD733" s="106"/>
      <c r="DE733" s="106"/>
      <c r="DF733" s="106"/>
      <c r="DG733" s="106"/>
      <c r="DH733" s="106"/>
      <c r="DI733" s="106"/>
      <c r="DJ733" s="106"/>
      <c r="DK733" s="106"/>
      <c r="DL733" s="106"/>
      <c r="DM733" s="106"/>
      <c r="DN733" s="106"/>
      <c r="DO733" s="106"/>
      <c r="DP733" s="106"/>
      <c r="DQ733" s="106"/>
      <c r="DR733" s="106"/>
      <c r="DS733" s="106"/>
      <c r="DT733" s="106"/>
      <c r="DU733" s="106"/>
      <c r="DV733" s="106"/>
      <c r="DW733" s="106"/>
      <c r="DX733" s="106"/>
      <c r="DY733" s="106"/>
      <c r="DZ733" s="106"/>
      <c r="EA733" s="106"/>
      <c r="EB733" s="106"/>
      <c r="EC733" s="106"/>
      <c r="ED733" s="106"/>
      <c r="EE733" s="106"/>
      <c r="EF733" s="106"/>
      <c r="EG733" s="106"/>
      <c r="EH733" s="106"/>
    </row>
    <row r="734" spans="9:138" s="95" customFormat="1" x14ac:dyDescent="0.15">
      <c r="I734" s="106"/>
      <c r="J734" s="106"/>
      <c r="K734" s="106"/>
      <c r="L734" s="106"/>
      <c r="M734" s="106"/>
      <c r="N734" s="106"/>
      <c r="O734" s="106"/>
      <c r="P734" s="106"/>
      <c r="Q734" s="106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  <c r="BY734" s="106"/>
      <c r="BZ734" s="106"/>
      <c r="CA734" s="106"/>
      <c r="CB734" s="106"/>
      <c r="CC734" s="106"/>
      <c r="CD734" s="106"/>
      <c r="CE734" s="106"/>
      <c r="CF734" s="106"/>
      <c r="CG734" s="106"/>
      <c r="CH734" s="106"/>
      <c r="CI734" s="106"/>
      <c r="CJ734" s="106"/>
      <c r="CK734" s="106"/>
      <c r="CL734" s="106"/>
      <c r="CM734" s="106"/>
      <c r="CN734" s="106"/>
      <c r="CO734" s="106"/>
      <c r="CP734" s="106"/>
      <c r="CQ734" s="106"/>
      <c r="CR734" s="106"/>
      <c r="CS734" s="106"/>
      <c r="CT734" s="106"/>
      <c r="CU734" s="106"/>
      <c r="CV734" s="106"/>
      <c r="CW734" s="106"/>
      <c r="CX734" s="106"/>
      <c r="CY734" s="106"/>
      <c r="CZ734" s="106"/>
      <c r="DA734" s="106"/>
      <c r="DB734" s="106"/>
      <c r="DC734" s="106"/>
      <c r="DD734" s="106"/>
      <c r="DE734" s="106"/>
      <c r="DF734" s="106"/>
      <c r="DG734" s="106"/>
      <c r="DH734" s="106"/>
      <c r="DI734" s="106"/>
      <c r="DJ734" s="106"/>
      <c r="DK734" s="106"/>
      <c r="DL734" s="106"/>
      <c r="DM734" s="106"/>
      <c r="DN734" s="106"/>
      <c r="DO734" s="106"/>
      <c r="DP734" s="106"/>
      <c r="DQ734" s="106"/>
      <c r="DR734" s="106"/>
      <c r="DS734" s="106"/>
      <c r="DT734" s="106"/>
      <c r="DU734" s="106"/>
      <c r="DV734" s="106"/>
      <c r="DW734" s="106"/>
      <c r="DX734" s="106"/>
      <c r="DY734" s="106"/>
      <c r="DZ734" s="106"/>
      <c r="EA734" s="106"/>
      <c r="EB734" s="106"/>
      <c r="EC734" s="106"/>
      <c r="ED734" s="106"/>
      <c r="EE734" s="106"/>
      <c r="EF734" s="106"/>
      <c r="EG734" s="106"/>
      <c r="EH734" s="106"/>
    </row>
    <row r="735" spans="9:138" s="95" customFormat="1" x14ac:dyDescent="0.15">
      <c r="I735" s="106"/>
      <c r="J735" s="106"/>
      <c r="K735" s="106"/>
      <c r="L735" s="106"/>
      <c r="M735" s="106"/>
      <c r="N735" s="106"/>
      <c r="O735" s="106"/>
      <c r="P735" s="106"/>
      <c r="Q735" s="106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  <c r="BY735" s="106"/>
      <c r="BZ735" s="106"/>
      <c r="CA735" s="106"/>
      <c r="CB735" s="106"/>
      <c r="CC735" s="106"/>
      <c r="CD735" s="106"/>
      <c r="CE735" s="106"/>
      <c r="CF735" s="106"/>
      <c r="CG735" s="106"/>
      <c r="CH735" s="106"/>
      <c r="CI735" s="106"/>
      <c r="CJ735" s="106"/>
      <c r="CK735" s="106"/>
      <c r="CL735" s="106"/>
      <c r="CM735" s="106"/>
      <c r="CN735" s="106"/>
      <c r="CO735" s="106"/>
      <c r="CP735" s="106"/>
      <c r="CQ735" s="106"/>
      <c r="CR735" s="106"/>
      <c r="CS735" s="106"/>
      <c r="CT735" s="106"/>
      <c r="CU735" s="106"/>
      <c r="CV735" s="106"/>
      <c r="CW735" s="106"/>
      <c r="CX735" s="106"/>
      <c r="CY735" s="106"/>
      <c r="CZ735" s="106"/>
      <c r="DA735" s="106"/>
      <c r="DB735" s="106"/>
      <c r="DC735" s="106"/>
      <c r="DD735" s="106"/>
      <c r="DE735" s="106"/>
      <c r="DF735" s="106"/>
      <c r="DG735" s="106"/>
      <c r="DH735" s="106"/>
      <c r="DI735" s="106"/>
      <c r="DJ735" s="106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6"/>
      <c r="DV735" s="106"/>
      <c r="DW735" s="106"/>
      <c r="DX735" s="106"/>
      <c r="DY735" s="106"/>
      <c r="DZ735" s="106"/>
      <c r="EA735" s="106"/>
      <c r="EB735" s="106"/>
      <c r="EC735" s="106"/>
      <c r="ED735" s="106"/>
      <c r="EE735" s="106"/>
      <c r="EF735" s="106"/>
      <c r="EG735" s="106"/>
      <c r="EH735" s="106"/>
    </row>
    <row r="736" spans="9:138" s="95" customFormat="1" x14ac:dyDescent="0.15">
      <c r="I736" s="106"/>
      <c r="J736" s="106"/>
      <c r="K736" s="106"/>
      <c r="L736" s="106"/>
      <c r="M736" s="106"/>
      <c r="N736" s="106"/>
      <c r="O736" s="106"/>
      <c r="P736" s="106"/>
      <c r="Q736" s="106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  <c r="BY736" s="106"/>
      <c r="BZ736" s="106"/>
      <c r="CA736" s="106"/>
      <c r="CB736" s="106"/>
      <c r="CC736" s="106"/>
      <c r="CD736" s="106"/>
      <c r="CE736" s="106"/>
      <c r="CF736" s="106"/>
      <c r="CG736" s="106"/>
      <c r="CH736" s="106"/>
      <c r="CI736" s="106"/>
      <c r="CJ736" s="106"/>
      <c r="CK736" s="106"/>
      <c r="CL736" s="106"/>
      <c r="CM736" s="106"/>
      <c r="CN736" s="106"/>
      <c r="CO736" s="106"/>
      <c r="CP736" s="106"/>
      <c r="CQ736" s="106"/>
      <c r="CR736" s="106"/>
      <c r="CS736" s="106"/>
      <c r="CT736" s="106"/>
      <c r="CU736" s="106"/>
      <c r="CV736" s="106"/>
      <c r="CW736" s="106"/>
      <c r="CX736" s="106"/>
      <c r="CY736" s="106"/>
      <c r="CZ736" s="106"/>
      <c r="DA736" s="106"/>
      <c r="DB736" s="106"/>
      <c r="DC736" s="106"/>
      <c r="DD736" s="106"/>
      <c r="DE736" s="106"/>
      <c r="DF736" s="106"/>
      <c r="DG736" s="106"/>
      <c r="DH736" s="106"/>
      <c r="DI736" s="106"/>
      <c r="DJ736" s="106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6"/>
      <c r="DV736" s="106"/>
      <c r="DW736" s="106"/>
      <c r="DX736" s="106"/>
      <c r="DY736" s="106"/>
      <c r="DZ736" s="106"/>
      <c r="EA736" s="106"/>
      <c r="EB736" s="106"/>
      <c r="EC736" s="106"/>
      <c r="ED736" s="106"/>
      <c r="EE736" s="106"/>
      <c r="EF736" s="106"/>
      <c r="EG736" s="106"/>
      <c r="EH736" s="106"/>
    </row>
    <row r="737" spans="9:138" s="95" customFormat="1" x14ac:dyDescent="0.15">
      <c r="I737" s="106"/>
      <c r="J737" s="106"/>
      <c r="K737" s="106"/>
      <c r="L737" s="106"/>
      <c r="M737" s="106"/>
      <c r="N737" s="106"/>
      <c r="O737" s="106"/>
      <c r="P737" s="106"/>
      <c r="Q737" s="106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  <c r="BY737" s="106"/>
      <c r="BZ737" s="106"/>
      <c r="CA737" s="106"/>
      <c r="CB737" s="106"/>
      <c r="CC737" s="106"/>
      <c r="CD737" s="106"/>
      <c r="CE737" s="106"/>
      <c r="CF737" s="106"/>
      <c r="CG737" s="106"/>
      <c r="CH737" s="106"/>
      <c r="CI737" s="106"/>
      <c r="CJ737" s="106"/>
      <c r="CK737" s="106"/>
      <c r="CL737" s="106"/>
      <c r="CM737" s="106"/>
      <c r="CN737" s="106"/>
      <c r="CO737" s="106"/>
      <c r="CP737" s="106"/>
      <c r="CQ737" s="106"/>
      <c r="CR737" s="106"/>
      <c r="CS737" s="106"/>
      <c r="CT737" s="106"/>
      <c r="CU737" s="106"/>
      <c r="CV737" s="106"/>
      <c r="CW737" s="106"/>
      <c r="CX737" s="106"/>
      <c r="CY737" s="106"/>
      <c r="CZ737" s="106"/>
      <c r="DA737" s="106"/>
      <c r="DB737" s="106"/>
      <c r="DC737" s="106"/>
      <c r="DD737" s="106"/>
      <c r="DE737" s="106"/>
      <c r="DF737" s="106"/>
      <c r="DG737" s="106"/>
      <c r="DH737" s="106"/>
      <c r="DI737" s="106"/>
      <c r="DJ737" s="106"/>
      <c r="DK737" s="106"/>
      <c r="DL737" s="106"/>
      <c r="DM737" s="106"/>
      <c r="DN737" s="106"/>
      <c r="DO737" s="106"/>
      <c r="DP737" s="106"/>
      <c r="DQ737" s="106"/>
      <c r="DR737" s="106"/>
      <c r="DS737" s="106"/>
      <c r="DT737" s="106"/>
      <c r="DU737" s="106"/>
      <c r="DV737" s="106"/>
      <c r="DW737" s="106"/>
      <c r="DX737" s="106"/>
      <c r="DY737" s="106"/>
      <c r="DZ737" s="106"/>
      <c r="EA737" s="106"/>
      <c r="EB737" s="106"/>
      <c r="EC737" s="106"/>
      <c r="ED737" s="106"/>
      <c r="EE737" s="106"/>
      <c r="EF737" s="106"/>
      <c r="EG737" s="106"/>
      <c r="EH737" s="106"/>
    </row>
    <row r="738" spans="9:138" s="95" customFormat="1" x14ac:dyDescent="0.15">
      <c r="I738" s="106"/>
      <c r="J738" s="106"/>
      <c r="K738" s="106"/>
      <c r="L738" s="106"/>
      <c r="M738" s="106"/>
      <c r="N738" s="106"/>
      <c r="O738" s="106"/>
      <c r="P738" s="106"/>
      <c r="Q738" s="106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  <c r="BY738" s="106"/>
      <c r="BZ738" s="106"/>
      <c r="CA738" s="106"/>
      <c r="CB738" s="106"/>
      <c r="CC738" s="106"/>
      <c r="CD738" s="106"/>
      <c r="CE738" s="106"/>
      <c r="CF738" s="106"/>
      <c r="CG738" s="106"/>
      <c r="CH738" s="106"/>
      <c r="CI738" s="106"/>
      <c r="CJ738" s="106"/>
      <c r="CK738" s="106"/>
      <c r="CL738" s="106"/>
      <c r="CM738" s="106"/>
      <c r="CN738" s="106"/>
      <c r="CO738" s="106"/>
      <c r="CP738" s="106"/>
      <c r="CQ738" s="106"/>
      <c r="CR738" s="106"/>
      <c r="CS738" s="106"/>
      <c r="CT738" s="106"/>
      <c r="CU738" s="106"/>
      <c r="CV738" s="106"/>
      <c r="CW738" s="106"/>
      <c r="CX738" s="106"/>
      <c r="CY738" s="106"/>
      <c r="CZ738" s="106"/>
      <c r="DA738" s="106"/>
      <c r="DB738" s="106"/>
      <c r="DC738" s="106"/>
      <c r="DD738" s="106"/>
      <c r="DE738" s="106"/>
      <c r="DF738" s="106"/>
      <c r="DG738" s="106"/>
      <c r="DH738" s="106"/>
      <c r="DI738" s="106"/>
      <c r="DJ738" s="106"/>
      <c r="DK738" s="106"/>
      <c r="DL738" s="106"/>
      <c r="DM738" s="106"/>
      <c r="DN738" s="106"/>
      <c r="DO738" s="106"/>
      <c r="DP738" s="106"/>
      <c r="DQ738" s="106"/>
      <c r="DR738" s="106"/>
      <c r="DS738" s="106"/>
      <c r="DT738" s="106"/>
      <c r="DU738" s="106"/>
      <c r="DV738" s="106"/>
      <c r="DW738" s="106"/>
      <c r="DX738" s="106"/>
      <c r="DY738" s="106"/>
      <c r="DZ738" s="106"/>
      <c r="EA738" s="106"/>
      <c r="EB738" s="106"/>
      <c r="EC738" s="106"/>
      <c r="ED738" s="106"/>
      <c r="EE738" s="106"/>
      <c r="EF738" s="106"/>
      <c r="EG738" s="106"/>
      <c r="EH738" s="106"/>
    </row>
    <row r="739" spans="9:138" s="95" customFormat="1" x14ac:dyDescent="0.15">
      <c r="I739" s="106"/>
      <c r="J739" s="106"/>
      <c r="K739" s="106"/>
      <c r="L739" s="106"/>
      <c r="M739" s="106"/>
      <c r="N739" s="106"/>
      <c r="O739" s="106"/>
      <c r="P739" s="106"/>
      <c r="Q739" s="106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  <c r="BY739" s="106"/>
      <c r="BZ739" s="106"/>
      <c r="CA739" s="106"/>
      <c r="CB739" s="106"/>
      <c r="CC739" s="106"/>
      <c r="CD739" s="106"/>
      <c r="CE739" s="106"/>
      <c r="CF739" s="106"/>
      <c r="CG739" s="106"/>
      <c r="CH739" s="106"/>
      <c r="CI739" s="106"/>
      <c r="CJ739" s="106"/>
      <c r="CK739" s="106"/>
      <c r="CL739" s="106"/>
      <c r="CM739" s="106"/>
      <c r="CN739" s="106"/>
      <c r="CO739" s="106"/>
      <c r="CP739" s="106"/>
      <c r="CQ739" s="106"/>
      <c r="CR739" s="106"/>
      <c r="CS739" s="106"/>
      <c r="CT739" s="106"/>
      <c r="CU739" s="106"/>
      <c r="CV739" s="106"/>
      <c r="CW739" s="106"/>
      <c r="CX739" s="106"/>
      <c r="CY739" s="106"/>
      <c r="CZ739" s="106"/>
      <c r="DA739" s="106"/>
      <c r="DB739" s="106"/>
      <c r="DC739" s="106"/>
      <c r="DD739" s="106"/>
      <c r="DE739" s="106"/>
      <c r="DF739" s="106"/>
      <c r="DG739" s="106"/>
      <c r="DH739" s="106"/>
      <c r="DI739" s="106"/>
      <c r="DJ739" s="106"/>
      <c r="DK739" s="106"/>
      <c r="DL739" s="106"/>
      <c r="DM739" s="106"/>
      <c r="DN739" s="106"/>
      <c r="DO739" s="106"/>
      <c r="DP739" s="106"/>
      <c r="DQ739" s="106"/>
      <c r="DR739" s="106"/>
      <c r="DS739" s="106"/>
      <c r="DT739" s="106"/>
      <c r="DU739" s="106"/>
      <c r="DV739" s="106"/>
      <c r="DW739" s="106"/>
      <c r="DX739" s="106"/>
      <c r="DY739" s="106"/>
      <c r="DZ739" s="106"/>
      <c r="EA739" s="106"/>
      <c r="EB739" s="106"/>
      <c r="EC739" s="106"/>
      <c r="ED739" s="106"/>
      <c r="EE739" s="106"/>
      <c r="EF739" s="106"/>
      <c r="EG739" s="106"/>
      <c r="EH739" s="106"/>
    </row>
    <row r="740" spans="9:138" s="95" customFormat="1" x14ac:dyDescent="0.15">
      <c r="I740" s="106"/>
      <c r="J740" s="106"/>
      <c r="K740" s="106"/>
      <c r="L740" s="106"/>
      <c r="M740" s="106"/>
      <c r="N740" s="106"/>
      <c r="O740" s="106"/>
      <c r="P740" s="106"/>
      <c r="Q740" s="106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  <c r="BY740" s="106"/>
      <c r="BZ740" s="106"/>
      <c r="CA740" s="106"/>
      <c r="CB740" s="106"/>
      <c r="CC740" s="106"/>
      <c r="CD740" s="106"/>
      <c r="CE740" s="106"/>
      <c r="CF740" s="106"/>
      <c r="CG740" s="106"/>
      <c r="CH740" s="106"/>
      <c r="CI740" s="106"/>
      <c r="CJ740" s="106"/>
      <c r="CK740" s="106"/>
      <c r="CL740" s="106"/>
      <c r="CM740" s="106"/>
      <c r="CN740" s="106"/>
      <c r="CO740" s="106"/>
      <c r="CP740" s="106"/>
      <c r="CQ740" s="106"/>
      <c r="CR740" s="106"/>
      <c r="CS740" s="106"/>
      <c r="CT740" s="106"/>
      <c r="CU740" s="106"/>
      <c r="CV740" s="106"/>
      <c r="CW740" s="106"/>
      <c r="CX740" s="106"/>
      <c r="CY740" s="106"/>
      <c r="CZ740" s="106"/>
      <c r="DA740" s="106"/>
      <c r="DB740" s="106"/>
      <c r="DC740" s="106"/>
      <c r="DD740" s="106"/>
      <c r="DE740" s="106"/>
      <c r="DF740" s="106"/>
      <c r="DG740" s="106"/>
      <c r="DH740" s="106"/>
      <c r="DI740" s="106"/>
      <c r="DJ740" s="106"/>
      <c r="DK740" s="106"/>
      <c r="DL740" s="106"/>
      <c r="DM740" s="106"/>
      <c r="DN740" s="106"/>
      <c r="DO740" s="106"/>
      <c r="DP740" s="106"/>
      <c r="DQ740" s="106"/>
      <c r="DR740" s="106"/>
      <c r="DS740" s="106"/>
      <c r="DT740" s="106"/>
      <c r="DU740" s="106"/>
      <c r="DV740" s="106"/>
      <c r="DW740" s="106"/>
      <c r="DX740" s="106"/>
      <c r="DY740" s="106"/>
      <c r="DZ740" s="106"/>
      <c r="EA740" s="106"/>
      <c r="EB740" s="106"/>
      <c r="EC740" s="106"/>
      <c r="ED740" s="106"/>
      <c r="EE740" s="106"/>
      <c r="EF740" s="106"/>
      <c r="EG740" s="106"/>
      <c r="EH740" s="106"/>
    </row>
    <row r="741" spans="9:138" s="95" customFormat="1" x14ac:dyDescent="0.15">
      <c r="I741" s="106"/>
      <c r="J741" s="106"/>
      <c r="K741" s="106"/>
      <c r="L741" s="106"/>
      <c r="M741" s="106"/>
      <c r="N741" s="106"/>
      <c r="O741" s="106"/>
      <c r="P741" s="106"/>
      <c r="Q741" s="106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  <c r="BY741" s="106"/>
      <c r="BZ741" s="106"/>
      <c r="CA741" s="106"/>
      <c r="CB741" s="106"/>
      <c r="CC741" s="106"/>
      <c r="CD741" s="106"/>
      <c r="CE741" s="106"/>
      <c r="CF741" s="106"/>
      <c r="CG741" s="106"/>
      <c r="CH741" s="106"/>
      <c r="CI741" s="106"/>
      <c r="CJ741" s="106"/>
      <c r="CK741" s="106"/>
      <c r="CL741" s="106"/>
      <c r="CM741" s="106"/>
      <c r="CN741" s="106"/>
      <c r="CO741" s="106"/>
      <c r="CP741" s="106"/>
      <c r="CQ741" s="106"/>
      <c r="CR741" s="106"/>
      <c r="CS741" s="106"/>
      <c r="CT741" s="106"/>
      <c r="CU741" s="106"/>
      <c r="CV741" s="106"/>
      <c r="CW741" s="106"/>
      <c r="CX741" s="106"/>
      <c r="CY741" s="106"/>
      <c r="CZ741" s="106"/>
      <c r="DA741" s="106"/>
      <c r="DB741" s="106"/>
      <c r="DC741" s="106"/>
      <c r="DD741" s="106"/>
      <c r="DE741" s="106"/>
      <c r="DF741" s="106"/>
      <c r="DG741" s="106"/>
      <c r="DH741" s="106"/>
      <c r="DI741" s="106"/>
      <c r="DJ741" s="106"/>
      <c r="DK741" s="106"/>
      <c r="DL741" s="106"/>
      <c r="DM741" s="106"/>
      <c r="DN741" s="106"/>
      <c r="DO741" s="106"/>
      <c r="DP741" s="106"/>
      <c r="DQ741" s="106"/>
      <c r="DR741" s="106"/>
      <c r="DS741" s="106"/>
      <c r="DT741" s="106"/>
      <c r="DU741" s="106"/>
      <c r="DV741" s="106"/>
      <c r="DW741" s="106"/>
      <c r="DX741" s="106"/>
      <c r="DY741" s="106"/>
      <c r="DZ741" s="106"/>
      <c r="EA741" s="106"/>
      <c r="EB741" s="106"/>
      <c r="EC741" s="106"/>
      <c r="ED741" s="106"/>
      <c r="EE741" s="106"/>
      <c r="EF741" s="106"/>
      <c r="EG741" s="106"/>
      <c r="EH741" s="106"/>
    </row>
    <row r="742" spans="9:138" s="95" customFormat="1" x14ac:dyDescent="0.15">
      <c r="I742" s="106"/>
      <c r="J742" s="106"/>
      <c r="K742" s="106"/>
      <c r="L742" s="106"/>
      <c r="M742" s="106"/>
      <c r="N742" s="106"/>
      <c r="O742" s="106"/>
      <c r="P742" s="106"/>
      <c r="Q742" s="106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  <c r="BY742" s="106"/>
      <c r="BZ742" s="106"/>
      <c r="CA742" s="106"/>
      <c r="CB742" s="106"/>
      <c r="CC742" s="106"/>
      <c r="CD742" s="106"/>
      <c r="CE742" s="106"/>
      <c r="CF742" s="106"/>
      <c r="CG742" s="106"/>
      <c r="CH742" s="106"/>
      <c r="CI742" s="106"/>
      <c r="CJ742" s="106"/>
      <c r="CK742" s="106"/>
      <c r="CL742" s="106"/>
      <c r="CM742" s="106"/>
      <c r="CN742" s="106"/>
      <c r="CO742" s="106"/>
      <c r="CP742" s="106"/>
      <c r="CQ742" s="106"/>
      <c r="CR742" s="106"/>
      <c r="CS742" s="106"/>
      <c r="CT742" s="106"/>
      <c r="CU742" s="106"/>
      <c r="CV742" s="106"/>
      <c r="CW742" s="106"/>
      <c r="CX742" s="106"/>
      <c r="CY742" s="106"/>
      <c r="CZ742" s="106"/>
      <c r="DA742" s="106"/>
      <c r="DB742" s="106"/>
      <c r="DC742" s="106"/>
      <c r="DD742" s="106"/>
      <c r="DE742" s="106"/>
      <c r="DF742" s="106"/>
      <c r="DG742" s="106"/>
      <c r="DH742" s="106"/>
      <c r="DI742" s="106"/>
      <c r="DJ742" s="106"/>
      <c r="DK742" s="106"/>
      <c r="DL742" s="106"/>
      <c r="DM742" s="106"/>
      <c r="DN742" s="106"/>
      <c r="DO742" s="106"/>
      <c r="DP742" s="106"/>
      <c r="DQ742" s="106"/>
      <c r="DR742" s="106"/>
      <c r="DS742" s="106"/>
      <c r="DT742" s="106"/>
      <c r="DU742" s="106"/>
      <c r="DV742" s="106"/>
      <c r="DW742" s="106"/>
      <c r="DX742" s="106"/>
      <c r="DY742" s="106"/>
      <c r="DZ742" s="106"/>
      <c r="EA742" s="106"/>
      <c r="EB742" s="106"/>
      <c r="EC742" s="106"/>
      <c r="ED742" s="106"/>
      <c r="EE742" s="106"/>
      <c r="EF742" s="106"/>
      <c r="EG742" s="106"/>
      <c r="EH742" s="106"/>
    </row>
    <row r="743" spans="9:138" s="95" customFormat="1" x14ac:dyDescent="0.15">
      <c r="I743" s="106"/>
      <c r="J743" s="106"/>
      <c r="K743" s="106"/>
      <c r="L743" s="106"/>
      <c r="M743" s="106"/>
      <c r="N743" s="106"/>
      <c r="O743" s="106"/>
      <c r="P743" s="106"/>
      <c r="Q743" s="106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  <c r="AH743" s="106"/>
      <c r="AI743" s="106"/>
      <c r="AJ743" s="106"/>
      <c r="AK743" s="106"/>
      <c r="AL743" s="106"/>
      <c r="AM743" s="106"/>
      <c r="AN743" s="106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  <c r="BY743" s="106"/>
      <c r="BZ743" s="106"/>
      <c r="CA743" s="106"/>
      <c r="CB743" s="106"/>
      <c r="CC743" s="106"/>
      <c r="CD743" s="106"/>
      <c r="CE743" s="106"/>
      <c r="CF743" s="106"/>
      <c r="CG743" s="106"/>
      <c r="CH743" s="106"/>
      <c r="CI743" s="106"/>
      <c r="CJ743" s="106"/>
      <c r="CK743" s="106"/>
      <c r="CL743" s="106"/>
      <c r="CM743" s="106"/>
      <c r="CN743" s="106"/>
      <c r="CO743" s="106"/>
      <c r="CP743" s="106"/>
      <c r="CQ743" s="106"/>
      <c r="CR743" s="106"/>
      <c r="CS743" s="106"/>
      <c r="CT743" s="106"/>
      <c r="CU743" s="106"/>
      <c r="CV743" s="106"/>
      <c r="CW743" s="106"/>
      <c r="CX743" s="106"/>
      <c r="CY743" s="106"/>
      <c r="CZ743" s="106"/>
      <c r="DA743" s="106"/>
      <c r="DB743" s="106"/>
      <c r="DC743" s="106"/>
      <c r="DD743" s="106"/>
      <c r="DE743" s="106"/>
      <c r="DF743" s="106"/>
      <c r="DG743" s="106"/>
      <c r="DH743" s="106"/>
      <c r="DI743" s="106"/>
      <c r="DJ743" s="106"/>
      <c r="DK743" s="106"/>
      <c r="DL743" s="106"/>
      <c r="DM743" s="106"/>
      <c r="DN743" s="106"/>
      <c r="DO743" s="106"/>
      <c r="DP743" s="106"/>
      <c r="DQ743" s="106"/>
      <c r="DR743" s="106"/>
      <c r="DS743" s="106"/>
      <c r="DT743" s="106"/>
      <c r="DU743" s="106"/>
      <c r="DV743" s="106"/>
      <c r="DW743" s="106"/>
      <c r="DX743" s="106"/>
      <c r="DY743" s="106"/>
      <c r="DZ743" s="106"/>
      <c r="EA743" s="106"/>
      <c r="EB743" s="106"/>
      <c r="EC743" s="106"/>
      <c r="ED743" s="106"/>
      <c r="EE743" s="106"/>
      <c r="EF743" s="106"/>
      <c r="EG743" s="106"/>
      <c r="EH743" s="106"/>
    </row>
    <row r="744" spans="9:138" s="95" customFormat="1" x14ac:dyDescent="0.15">
      <c r="I744" s="106"/>
      <c r="J744" s="106"/>
      <c r="K744" s="106"/>
      <c r="L744" s="106"/>
      <c r="M744" s="106"/>
      <c r="N744" s="106"/>
      <c r="O744" s="106"/>
      <c r="P744" s="106"/>
      <c r="Q744" s="106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  <c r="AH744" s="106"/>
      <c r="AI744" s="106"/>
      <c r="AJ744" s="106"/>
      <c r="AK744" s="106"/>
      <c r="AL744" s="106"/>
      <c r="AM744" s="106"/>
      <c r="AN744" s="106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  <c r="BY744" s="106"/>
      <c r="BZ744" s="106"/>
      <c r="CA744" s="106"/>
      <c r="CB744" s="106"/>
      <c r="CC744" s="106"/>
      <c r="CD744" s="106"/>
      <c r="CE744" s="106"/>
      <c r="CF744" s="106"/>
      <c r="CG744" s="106"/>
      <c r="CH744" s="106"/>
      <c r="CI744" s="106"/>
      <c r="CJ744" s="106"/>
      <c r="CK744" s="106"/>
      <c r="CL744" s="106"/>
      <c r="CM744" s="106"/>
      <c r="CN744" s="106"/>
      <c r="CO744" s="106"/>
      <c r="CP744" s="106"/>
      <c r="CQ744" s="106"/>
      <c r="CR744" s="106"/>
      <c r="CS744" s="106"/>
      <c r="CT744" s="106"/>
      <c r="CU744" s="106"/>
      <c r="CV744" s="106"/>
      <c r="CW744" s="106"/>
      <c r="CX744" s="106"/>
      <c r="CY744" s="106"/>
      <c r="CZ744" s="106"/>
      <c r="DA744" s="106"/>
      <c r="DB744" s="106"/>
      <c r="DC744" s="106"/>
      <c r="DD744" s="106"/>
      <c r="DE744" s="106"/>
      <c r="DF744" s="106"/>
      <c r="DG744" s="106"/>
      <c r="DH744" s="106"/>
      <c r="DI744" s="106"/>
      <c r="DJ744" s="106"/>
      <c r="DK744" s="106"/>
      <c r="DL744" s="106"/>
      <c r="DM744" s="106"/>
      <c r="DN744" s="106"/>
      <c r="DO744" s="106"/>
      <c r="DP744" s="106"/>
      <c r="DQ744" s="106"/>
      <c r="DR744" s="106"/>
      <c r="DS744" s="106"/>
      <c r="DT744" s="106"/>
      <c r="DU744" s="106"/>
      <c r="DV744" s="106"/>
      <c r="DW744" s="106"/>
      <c r="DX744" s="106"/>
      <c r="DY744" s="106"/>
      <c r="DZ744" s="106"/>
      <c r="EA744" s="106"/>
      <c r="EB744" s="106"/>
      <c r="EC744" s="106"/>
      <c r="ED744" s="106"/>
      <c r="EE744" s="106"/>
      <c r="EF744" s="106"/>
      <c r="EG744" s="106"/>
      <c r="EH744" s="106"/>
    </row>
    <row r="745" spans="9:138" s="95" customFormat="1" x14ac:dyDescent="0.15">
      <c r="I745" s="106"/>
      <c r="J745" s="106"/>
      <c r="K745" s="106"/>
      <c r="L745" s="106"/>
      <c r="M745" s="106"/>
      <c r="N745" s="106"/>
      <c r="O745" s="106"/>
      <c r="P745" s="106"/>
      <c r="Q745" s="106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  <c r="AH745" s="106"/>
      <c r="AI745" s="106"/>
      <c r="AJ745" s="106"/>
      <c r="AK745" s="106"/>
      <c r="AL745" s="106"/>
      <c r="AM745" s="106"/>
      <c r="AN745" s="106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  <c r="BY745" s="106"/>
      <c r="BZ745" s="106"/>
      <c r="CA745" s="106"/>
      <c r="CB745" s="106"/>
      <c r="CC745" s="106"/>
      <c r="CD745" s="106"/>
      <c r="CE745" s="106"/>
      <c r="CF745" s="106"/>
      <c r="CG745" s="106"/>
      <c r="CH745" s="106"/>
      <c r="CI745" s="106"/>
      <c r="CJ745" s="106"/>
      <c r="CK745" s="106"/>
      <c r="CL745" s="106"/>
      <c r="CM745" s="106"/>
      <c r="CN745" s="106"/>
      <c r="CO745" s="106"/>
      <c r="CP745" s="106"/>
      <c r="CQ745" s="106"/>
      <c r="CR745" s="106"/>
      <c r="CS745" s="106"/>
      <c r="CT745" s="106"/>
      <c r="CU745" s="106"/>
      <c r="CV745" s="106"/>
      <c r="CW745" s="106"/>
      <c r="CX745" s="106"/>
      <c r="CY745" s="106"/>
      <c r="CZ745" s="106"/>
      <c r="DA745" s="106"/>
      <c r="DB745" s="106"/>
      <c r="DC745" s="106"/>
      <c r="DD745" s="106"/>
      <c r="DE745" s="106"/>
      <c r="DF745" s="106"/>
      <c r="DG745" s="106"/>
      <c r="DH745" s="106"/>
      <c r="DI745" s="106"/>
      <c r="DJ745" s="106"/>
      <c r="DK745" s="106"/>
      <c r="DL745" s="106"/>
      <c r="DM745" s="106"/>
      <c r="DN745" s="106"/>
      <c r="DO745" s="106"/>
      <c r="DP745" s="106"/>
      <c r="DQ745" s="106"/>
      <c r="DR745" s="106"/>
      <c r="DS745" s="106"/>
      <c r="DT745" s="106"/>
      <c r="DU745" s="106"/>
      <c r="DV745" s="106"/>
      <c r="DW745" s="106"/>
      <c r="DX745" s="106"/>
      <c r="DY745" s="106"/>
      <c r="DZ745" s="106"/>
      <c r="EA745" s="106"/>
      <c r="EB745" s="106"/>
      <c r="EC745" s="106"/>
      <c r="ED745" s="106"/>
      <c r="EE745" s="106"/>
      <c r="EF745" s="106"/>
      <c r="EG745" s="106"/>
      <c r="EH745" s="106"/>
    </row>
    <row r="746" spans="9:138" s="95" customFormat="1" x14ac:dyDescent="0.15">
      <c r="I746" s="106"/>
      <c r="J746" s="106"/>
      <c r="K746" s="106"/>
      <c r="L746" s="106"/>
      <c r="M746" s="106"/>
      <c r="N746" s="106"/>
      <c r="O746" s="106"/>
      <c r="P746" s="106"/>
      <c r="Q746" s="106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  <c r="AH746" s="106"/>
      <c r="AI746" s="106"/>
      <c r="AJ746" s="106"/>
      <c r="AK746" s="106"/>
      <c r="AL746" s="106"/>
      <c r="AM746" s="106"/>
      <c r="AN746" s="106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  <c r="BY746" s="106"/>
      <c r="BZ746" s="106"/>
      <c r="CA746" s="106"/>
      <c r="CB746" s="106"/>
      <c r="CC746" s="106"/>
      <c r="CD746" s="106"/>
      <c r="CE746" s="106"/>
      <c r="CF746" s="106"/>
      <c r="CG746" s="106"/>
      <c r="CH746" s="106"/>
      <c r="CI746" s="106"/>
      <c r="CJ746" s="106"/>
      <c r="CK746" s="106"/>
      <c r="CL746" s="106"/>
      <c r="CM746" s="106"/>
      <c r="CN746" s="106"/>
      <c r="CO746" s="106"/>
      <c r="CP746" s="106"/>
      <c r="CQ746" s="106"/>
      <c r="CR746" s="106"/>
      <c r="CS746" s="106"/>
      <c r="CT746" s="106"/>
      <c r="CU746" s="106"/>
      <c r="CV746" s="106"/>
      <c r="CW746" s="106"/>
      <c r="CX746" s="106"/>
      <c r="CY746" s="106"/>
      <c r="CZ746" s="106"/>
      <c r="DA746" s="106"/>
      <c r="DB746" s="106"/>
      <c r="DC746" s="106"/>
      <c r="DD746" s="106"/>
      <c r="DE746" s="106"/>
      <c r="DF746" s="106"/>
      <c r="DG746" s="106"/>
      <c r="DH746" s="106"/>
      <c r="DI746" s="106"/>
      <c r="DJ746" s="106"/>
      <c r="DK746" s="106"/>
      <c r="DL746" s="106"/>
      <c r="DM746" s="106"/>
      <c r="DN746" s="106"/>
      <c r="DO746" s="106"/>
      <c r="DP746" s="106"/>
      <c r="DQ746" s="106"/>
      <c r="DR746" s="106"/>
      <c r="DS746" s="106"/>
      <c r="DT746" s="106"/>
      <c r="DU746" s="106"/>
      <c r="DV746" s="106"/>
      <c r="DW746" s="106"/>
      <c r="DX746" s="106"/>
      <c r="DY746" s="106"/>
      <c r="DZ746" s="106"/>
      <c r="EA746" s="106"/>
      <c r="EB746" s="106"/>
      <c r="EC746" s="106"/>
      <c r="ED746" s="106"/>
      <c r="EE746" s="106"/>
      <c r="EF746" s="106"/>
      <c r="EG746" s="106"/>
      <c r="EH746" s="106"/>
    </row>
    <row r="747" spans="9:138" s="95" customFormat="1" x14ac:dyDescent="0.15">
      <c r="I747" s="106"/>
      <c r="J747" s="106"/>
      <c r="K747" s="106"/>
      <c r="L747" s="106"/>
      <c r="M747" s="106"/>
      <c r="N747" s="106"/>
      <c r="O747" s="106"/>
      <c r="P747" s="106"/>
      <c r="Q747" s="106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  <c r="AH747" s="106"/>
      <c r="AI747" s="106"/>
      <c r="AJ747" s="106"/>
      <c r="AK747" s="106"/>
      <c r="AL747" s="106"/>
      <c r="AM747" s="106"/>
      <c r="AN747" s="106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  <c r="BY747" s="106"/>
      <c r="BZ747" s="106"/>
      <c r="CA747" s="106"/>
      <c r="CB747" s="106"/>
      <c r="CC747" s="106"/>
      <c r="CD747" s="106"/>
      <c r="CE747" s="106"/>
      <c r="CF747" s="106"/>
      <c r="CG747" s="106"/>
      <c r="CH747" s="106"/>
      <c r="CI747" s="106"/>
      <c r="CJ747" s="106"/>
      <c r="CK747" s="106"/>
      <c r="CL747" s="106"/>
      <c r="CM747" s="106"/>
      <c r="CN747" s="106"/>
      <c r="CO747" s="106"/>
      <c r="CP747" s="106"/>
      <c r="CQ747" s="106"/>
      <c r="CR747" s="106"/>
      <c r="CS747" s="106"/>
      <c r="CT747" s="106"/>
      <c r="CU747" s="106"/>
      <c r="CV747" s="106"/>
      <c r="CW747" s="106"/>
      <c r="CX747" s="106"/>
      <c r="CY747" s="106"/>
      <c r="CZ747" s="106"/>
      <c r="DA747" s="106"/>
      <c r="DB747" s="106"/>
      <c r="DC747" s="106"/>
      <c r="DD747" s="106"/>
      <c r="DE747" s="106"/>
      <c r="DF747" s="106"/>
      <c r="DG747" s="106"/>
      <c r="DH747" s="106"/>
      <c r="DI747" s="106"/>
      <c r="DJ747" s="106"/>
      <c r="DK747" s="106"/>
      <c r="DL747" s="106"/>
      <c r="DM747" s="106"/>
      <c r="DN747" s="106"/>
      <c r="DO747" s="106"/>
      <c r="DP747" s="106"/>
      <c r="DQ747" s="106"/>
      <c r="DR747" s="106"/>
      <c r="DS747" s="106"/>
      <c r="DT747" s="106"/>
      <c r="DU747" s="106"/>
      <c r="DV747" s="106"/>
      <c r="DW747" s="106"/>
      <c r="DX747" s="106"/>
      <c r="DY747" s="106"/>
      <c r="DZ747" s="106"/>
      <c r="EA747" s="106"/>
      <c r="EB747" s="106"/>
      <c r="EC747" s="106"/>
      <c r="ED747" s="106"/>
      <c r="EE747" s="106"/>
      <c r="EF747" s="106"/>
      <c r="EG747" s="106"/>
      <c r="EH747" s="106"/>
    </row>
    <row r="748" spans="9:138" s="95" customFormat="1" x14ac:dyDescent="0.15">
      <c r="I748" s="106"/>
      <c r="J748" s="106"/>
      <c r="K748" s="106"/>
      <c r="L748" s="106"/>
      <c r="M748" s="106"/>
      <c r="N748" s="106"/>
      <c r="O748" s="106"/>
      <c r="P748" s="106"/>
      <c r="Q748" s="106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  <c r="AH748" s="106"/>
      <c r="AI748" s="106"/>
      <c r="AJ748" s="106"/>
      <c r="AK748" s="106"/>
      <c r="AL748" s="106"/>
      <c r="AM748" s="106"/>
      <c r="AN748" s="106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  <c r="BY748" s="106"/>
      <c r="BZ748" s="106"/>
      <c r="CA748" s="106"/>
      <c r="CB748" s="106"/>
      <c r="CC748" s="106"/>
      <c r="CD748" s="106"/>
      <c r="CE748" s="106"/>
      <c r="CF748" s="106"/>
      <c r="CG748" s="106"/>
      <c r="CH748" s="106"/>
      <c r="CI748" s="106"/>
      <c r="CJ748" s="106"/>
      <c r="CK748" s="106"/>
      <c r="CL748" s="106"/>
      <c r="CM748" s="106"/>
      <c r="CN748" s="106"/>
      <c r="CO748" s="106"/>
      <c r="CP748" s="106"/>
      <c r="CQ748" s="106"/>
      <c r="CR748" s="106"/>
      <c r="CS748" s="106"/>
      <c r="CT748" s="106"/>
      <c r="CU748" s="106"/>
      <c r="CV748" s="106"/>
      <c r="CW748" s="106"/>
      <c r="CX748" s="106"/>
      <c r="CY748" s="106"/>
      <c r="CZ748" s="106"/>
      <c r="DA748" s="106"/>
      <c r="DB748" s="106"/>
      <c r="DC748" s="106"/>
      <c r="DD748" s="106"/>
      <c r="DE748" s="106"/>
      <c r="DF748" s="106"/>
      <c r="DG748" s="106"/>
      <c r="DH748" s="106"/>
      <c r="DI748" s="106"/>
      <c r="DJ748" s="106"/>
      <c r="DK748" s="106"/>
      <c r="DL748" s="106"/>
      <c r="DM748" s="106"/>
      <c r="DN748" s="106"/>
      <c r="DO748" s="106"/>
      <c r="DP748" s="106"/>
      <c r="DQ748" s="106"/>
      <c r="DR748" s="106"/>
      <c r="DS748" s="106"/>
      <c r="DT748" s="106"/>
      <c r="DU748" s="106"/>
      <c r="DV748" s="106"/>
      <c r="DW748" s="106"/>
      <c r="DX748" s="106"/>
      <c r="DY748" s="106"/>
      <c r="DZ748" s="106"/>
      <c r="EA748" s="106"/>
      <c r="EB748" s="106"/>
      <c r="EC748" s="106"/>
      <c r="ED748" s="106"/>
      <c r="EE748" s="106"/>
      <c r="EF748" s="106"/>
      <c r="EG748" s="106"/>
      <c r="EH748" s="106"/>
    </row>
    <row r="749" spans="9:138" s="95" customFormat="1" x14ac:dyDescent="0.15">
      <c r="I749" s="106"/>
      <c r="J749" s="106"/>
      <c r="K749" s="106"/>
      <c r="L749" s="106"/>
      <c r="M749" s="106"/>
      <c r="N749" s="106"/>
      <c r="O749" s="106"/>
      <c r="P749" s="106"/>
      <c r="Q749" s="106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  <c r="AH749" s="106"/>
      <c r="AI749" s="106"/>
      <c r="AJ749" s="106"/>
      <c r="AK749" s="106"/>
      <c r="AL749" s="106"/>
      <c r="AM749" s="106"/>
      <c r="AN749" s="106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  <c r="BY749" s="106"/>
      <c r="BZ749" s="106"/>
      <c r="CA749" s="106"/>
      <c r="CB749" s="106"/>
      <c r="CC749" s="106"/>
      <c r="CD749" s="106"/>
      <c r="CE749" s="106"/>
      <c r="CF749" s="106"/>
      <c r="CG749" s="106"/>
      <c r="CH749" s="106"/>
      <c r="CI749" s="106"/>
      <c r="CJ749" s="106"/>
      <c r="CK749" s="106"/>
      <c r="CL749" s="106"/>
      <c r="CM749" s="106"/>
      <c r="CN749" s="106"/>
      <c r="CO749" s="106"/>
      <c r="CP749" s="106"/>
      <c r="CQ749" s="106"/>
      <c r="CR749" s="106"/>
      <c r="CS749" s="106"/>
      <c r="CT749" s="106"/>
      <c r="CU749" s="106"/>
      <c r="CV749" s="106"/>
      <c r="CW749" s="106"/>
      <c r="CX749" s="106"/>
      <c r="CY749" s="106"/>
      <c r="CZ749" s="106"/>
      <c r="DA749" s="106"/>
      <c r="DB749" s="106"/>
      <c r="DC749" s="106"/>
      <c r="DD749" s="106"/>
      <c r="DE749" s="106"/>
      <c r="DF749" s="106"/>
      <c r="DG749" s="106"/>
      <c r="DH749" s="106"/>
      <c r="DI749" s="106"/>
      <c r="DJ749" s="106"/>
      <c r="DK749" s="106"/>
      <c r="DL749" s="106"/>
      <c r="DM749" s="106"/>
      <c r="DN749" s="106"/>
      <c r="DO749" s="106"/>
      <c r="DP749" s="106"/>
      <c r="DQ749" s="106"/>
      <c r="DR749" s="106"/>
      <c r="DS749" s="106"/>
      <c r="DT749" s="106"/>
      <c r="DU749" s="106"/>
      <c r="DV749" s="106"/>
      <c r="DW749" s="106"/>
      <c r="DX749" s="106"/>
      <c r="DY749" s="106"/>
      <c r="DZ749" s="106"/>
      <c r="EA749" s="106"/>
      <c r="EB749" s="106"/>
      <c r="EC749" s="106"/>
      <c r="ED749" s="106"/>
      <c r="EE749" s="106"/>
      <c r="EF749" s="106"/>
      <c r="EG749" s="106"/>
      <c r="EH749" s="106"/>
    </row>
    <row r="750" spans="9:138" s="95" customFormat="1" x14ac:dyDescent="0.15">
      <c r="I750" s="106"/>
      <c r="J750" s="106"/>
      <c r="K750" s="106"/>
      <c r="L750" s="106"/>
      <c r="M750" s="106"/>
      <c r="N750" s="106"/>
      <c r="O750" s="106"/>
      <c r="P750" s="106"/>
      <c r="Q750" s="106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  <c r="AH750" s="106"/>
      <c r="AI750" s="106"/>
      <c r="AJ750" s="106"/>
      <c r="AK750" s="106"/>
      <c r="AL750" s="106"/>
      <c r="AM750" s="106"/>
      <c r="AN750" s="106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  <c r="BY750" s="106"/>
      <c r="BZ750" s="106"/>
      <c r="CA750" s="106"/>
      <c r="CB750" s="106"/>
      <c r="CC750" s="106"/>
      <c r="CD750" s="106"/>
      <c r="CE750" s="106"/>
      <c r="CF750" s="106"/>
      <c r="CG750" s="106"/>
      <c r="CH750" s="106"/>
      <c r="CI750" s="106"/>
      <c r="CJ750" s="106"/>
      <c r="CK750" s="106"/>
      <c r="CL750" s="106"/>
      <c r="CM750" s="106"/>
      <c r="CN750" s="106"/>
      <c r="CO750" s="106"/>
      <c r="CP750" s="106"/>
      <c r="CQ750" s="106"/>
      <c r="CR750" s="106"/>
      <c r="CS750" s="106"/>
      <c r="CT750" s="106"/>
      <c r="CU750" s="106"/>
      <c r="CV750" s="106"/>
      <c r="CW750" s="106"/>
      <c r="CX750" s="106"/>
      <c r="CY750" s="106"/>
      <c r="CZ750" s="106"/>
      <c r="DA750" s="106"/>
      <c r="DB750" s="106"/>
      <c r="DC750" s="106"/>
      <c r="DD750" s="106"/>
      <c r="DE750" s="106"/>
      <c r="DF750" s="106"/>
      <c r="DG750" s="106"/>
      <c r="DH750" s="106"/>
      <c r="DI750" s="106"/>
      <c r="DJ750" s="106"/>
      <c r="DK750" s="106"/>
      <c r="DL750" s="106"/>
      <c r="DM750" s="106"/>
      <c r="DN750" s="106"/>
      <c r="DO750" s="106"/>
      <c r="DP750" s="106"/>
      <c r="DQ750" s="106"/>
      <c r="DR750" s="106"/>
      <c r="DS750" s="106"/>
      <c r="DT750" s="106"/>
      <c r="DU750" s="106"/>
      <c r="DV750" s="106"/>
      <c r="DW750" s="106"/>
      <c r="DX750" s="106"/>
      <c r="DY750" s="106"/>
      <c r="DZ750" s="106"/>
      <c r="EA750" s="106"/>
      <c r="EB750" s="106"/>
      <c r="EC750" s="106"/>
      <c r="ED750" s="106"/>
      <c r="EE750" s="106"/>
      <c r="EF750" s="106"/>
      <c r="EG750" s="106"/>
      <c r="EH750" s="106"/>
    </row>
    <row r="751" spans="9:138" s="95" customFormat="1" x14ac:dyDescent="0.15">
      <c r="I751" s="106"/>
      <c r="J751" s="106"/>
      <c r="K751" s="106"/>
      <c r="L751" s="106"/>
      <c r="M751" s="106"/>
      <c r="N751" s="106"/>
      <c r="O751" s="106"/>
      <c r="P751" s="106"/>
      <c r="Q751" s="106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  <c r="AL751" s="106"/>
      <c r="AM751" s="106"/>
      <c r="AN751" s="106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  <c r="BY751" s="106"/>
      <c r="BZ751" s="106"/>
      <c r="CA751" s="106"/>
      <c r="CB751" s="106"/>
      <c r="CC751" s="106"/>
      <c r="CD751" s="106"/>
      <c r="CE751" s="106"/>
      <c r="CF751" s="106"/>
      <c r="CG751" s="106"/>
      <c r="CH751" s="106"/>
      <c r="CI751" s="106"/>
      <c r="CJ751" s="106"/>
      <c r="CK751" s="106"/>
      <c r="CL751" s="106"/>
      <c r="CM751" s="106"/>
      <c r="CN751" s="106"/>
      <c r="CO751" s="106"/>
      <c r="CP751" s="106"/>
      <c r="CQ751" s="106"/>
      <c r="CR751" s="106"/>
      <c r="CS751" s="106"/>
      <c r="CT751" s="106"/>
      <c r="CU751" s="106"/>
      <c r="CV751" s="106"/>
      <c r="CW751" s="106"/>
      <c r="CX751" s="106"/>
      <c r="CY751" s="106"/>
      <c r="CZ751" s="106"/>
      <c r="DA751" s="106"/>
      <c r="DB751" s="106"/>
      <c r="DC751" s="106"/>
      <c r="DD751" s="106"/>
      <c r="DE751" s="106"/>
      <c r="DF751" s="106"/>
      <c r="DG751" s="106"/>
      <c r="DH751" s="106"/>
      <c r="DI751" s="106"/>
      <c r="DJ751" s="106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6"/>
      <c r="DV751" s="106"/>
      <c r="DW751" s="106"/>
      <c r="DX751" s="106"/>
      <c r="DY751" s="106"/>
      <c r="DZ751" s="106"/>
      <c r="EA751" s="106"/>
      <c r="EB751" s="106"/>
      <c r="EC751" s="106"/>
      <c r="ED751" s="106"/>
      <c r="EE751" s="106"/>
      <c r="EF751" s="106"/>
      <c r="EG751" s="106"/>
      <c r="EH751" s="106"/>
    </row>
    <row r="752" spans="9:138" s="95" customFormat="1" x14ac:dyDescent="0.15">
      <c r="I752" s="106"/>
      <c r="J752" s="106"/>
      <c r="K752" s="106"/>
      <c r="L752" s="106"/>
      <c r="M752" s="106"/>
      <c r="N752" s="106"/>
      <c r="O752" s="106"/>
      <c r="P752" s="106"/>
      <c r="Q752" s="106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  <c r="AH752" s="106"/>
      <c r="AI752" s="106"/>
      <c r="AJ752" s="106"/>
      <c r="AK752" s="106"/>
      <c r="AL752" s="106"/>
      <c r="AM752" s="106"/>
      <c r="AN752" s="106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  <c r="BY752" s="106"/>
      <c r="BZ752" s="106"/>
      <c r="CA752" s="106"/>
      <c r="CB752" s="106"/>
      <c r="CC752" s="106"/>
      <c r="CD752" s="106"/>
      <c r="CE752" s="106"/>
      <c r="CF752" s="106"/>
      <c r="CG752" s="106"/>
      <c r="CH752" s="106"/>
      <c r="CI752" s="106"/>
      <c r="CJ752" s="106"/>
      <c r="CK752" s="106"/>
      <c r="CL752" s="106"/>
      <c r="CM752" s="106"/>
      <c r="CN752" s="106"/>
      <c r="CO752" s="106"/>
      <c r="CP752" s="106"/>
      <c r="CQ752" s="106"/>
      <c r="CR752" s="106"/>
      <c r="CS752" s="106"/>
      <c r="CT752" s="106"/>
      <c r="CU752" s="106"/>
      <c r="CV752" s="106"/>
      <c r="CW752" s="106"/>
      <c r="CX752" s="106"/>
      <c r="CY752" s="106"/>
      <c r="CZ752" s="106"/>
      <c r="DA752" s="106"/>
      <c r="DB752" s="106"/>
      <c r="DC752" s="106"/>
      <c r="DD752" s="106"/>
      <c r="DE752" s="106"/>
      <c r="DF752" s="106"/>
      <c r="DG752" s="106"/>
      <c r="DH752" s="106"/>
      <c r="DI752" s="106"/>
      <c r="DJ752" s="106"/>
      <c r="DK752" s="106"/>
      <c r="DL752" s="106"/>
      <c r="DM752" s="106"/>
      <c r="DN752" s="106"/>
      <c r="DO752" s="106"/>
      <c r="DP752" s="106"/>
      <c r="DQ752" s="106"/>
      <c r="DR752" s="106"/>
      <c r="DS752" s="106"/>
      <c r="DT752" s="106"/>
      <c r="DU752" s="106"/>
      <c r="DV752" s="106"/>
      <c r="DW752" s="106"/>
      <c r="DX752" s="106"/>
      <c r="DY752" s="106"/>
      <c r="DZ752" s="106"/>
      <c r="EA752" s="106"/>
      <c r="EB752" s="106"/>
      <c r="EC752" s="106"/>
      <c r="ED752" s="106"/>
      <c r="EE752" s="106"/>
      <c r="EF752" s="106"/>
      <c r="EG752" s="106"/>
      <c r="EH752" s="106"/>
    </row>
    <row r="753" spans="9:138" s="95" customFormat="1" x14ac:dyDescent="0.15">
      <c r="I753" s="106"/>
      <c r="J753" s="106"/>
      <c r="K753" s="106"/>
      <c r="L753" s="106"/>
      <c r="M753" s="106"/>
      <c r="N753" s="106"/>
      <c r="O753" s="106"/>
      <c r="P753" s="106"/>
      <c r="Q753" s="106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  <c r="AH753" s="106"/>
      <c r="AI753" s="106"/>
      <c r="AJ753" s="106"/>
      <c r="AK753" s="106"/>
      <c r="AL753" s="106"/>
      <c r="AM753" s="106"/>
      <c r="AN753" s="106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  <c r="BY753" s="106"/>
      <c r="BZ753" s="106"/>
      <c r="CA753" s="106"/>
      <c r="CB753" s="106"/>
      <c r="CC753" s="106"/>
      <c r="CD753" s="106"/>
      <c r="CE753" s="106"/>
      <c r="CF753" s="106"/>
      <c r="CG753" s="106"/>
      <c r="CH753" s="106"/>
      <c r="CI753" s="106"/>
      <c r="CJ753" s="106"/>
      <c r="CK753" s="106"/>
      <c r="CL753" s="106"/>
      <c r="CM753" s="106"/>
      <c r="CN753" s="106"/>
      <c r="CO753" s="106"/>
      <c r="CP753" s="106"/>
      <c r="CQ753" s="106"/>
      <c r="CR753" s="106"/>
      <c r="CS753" s="106"/>
      <c r="CT753" s="106"/>
      <c r="CU753" s="106"/>
      <c r="CV753" s="106"/>
      <c r="CW753" s="106"/>
      <c r="CX753" s="106"/>
      <c r="CY753" s="106"/>
      <c r="CZ753" s="106"/>
      <c r="DA753" s="106"/>
      <c r="DB753" s="106"/>
      <c r="DC753" s="106"/>
      <c r="DD753" s="106"/>
      <c r="DE753" s="106"/>
      <c r="DF753" s="106"/>
      <c r="DG753" s="106"/>
      <c r="DH753" s="106"/>
      <c r="DI753" s="106"/>
      <c r="DJ753" s="106"/>
      <c r="DK753" s="106"/>
      <c r="DL753" s="106"/>
      <c r="DM753" s="106"/>
      <c r="DN753" s="106"/>
      <c r="DO753" s="106"/>
      <c r="DP753" s="106"/>
      <c r="DQ753" s="106"/>
      <c r="DR753" s="106"/>
      <c r="DS753" s="106"/>
      <c r="DT753" s="106"/>
      <c r="DU753" s="106"/>
      <c r="DV753" s="106"/>
      <c r="DW753" s="106"/>
      <c r="DX753" s="106"/>
      <c r="DY753" s="106"/>
      <c r="DZ753" s="106"/>
      <c r="EA753" s="106"/>
      <c r="EB753" s="106"/>
      <c r="EC753" s="106"/>
      <c r="ED753" s="106"/>
      <c r="EE753" s="106"/>
      <c r="EF753" s="106"/>
      <c r="EG753" s="106"/>
      <c r="EH753" s="106"/>
    </row>
    <row r="754" spans="9:138" s="95" customFormat="1" x14ac:dyDescent="0.15">
      <c r="I754" s="106"/>
      <c r="J754" s="106"/>
      <c r="K754" s="106"/>
      <c r="L754" s="106"/>
      <c r="M754" s="106"/>
      <c r="N754" s="106"/>
      <c r="O754" s="106"/>
      <c r="P754" s="106"/>
      <c r="Q754" s="106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  <c r="AH754" s="106"/>
      <c r="AI754" s="106"/>
      <c r="AJ754" s="106"/>
      <c r="AK754" s="106"/>
      <c r="AL754" s="106"/>
      <c r="AM754" s="106"/>
      <c r="AN754" s="106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  <c r="BY754" s="106"/>
      <c r="BZ754" s="106"/>
      <c r="CA754" s="106"/>
      <c r="CB754" s="106"/>
      <c r="CC754" s="106"/>
      <c r="CD754" s="106"/>
      <c r="CE754" s="106"/>
      <c r="CF754" s="106"/>
      <c r="CG754" s="106"/>
      <c r="CH754" s="106"/>
      <c r="CI754" s="106"/>
      <c r="CJ754" s="106"/>
      <c r="CK754" s="106"/>
      <c r="CL754" s="106"/>
      <c r="CM754" s="106"/>
      <c r="CN754" s="106"/>
      <c r="CO754" s="106"/>
      <c r="CP754" s="106"/>
      <c r="CQ754" s="106"/>
      <c r="CR754" s="106"/>
      <c r="CS754" s="106"/>
      <c r="CT754" s="106"/>
      <c r="CU754" s="106"/>
      <c r="CV754" s="106"/>
      <c r="CW754" s="106"/>
      <c r="CX754" s="106"/>
      <c r="CY754" s="106"/>
      <c r="CZ754" s="106"/>
      <c r="DA754" s="106"/>
      <c r="DB754" s="106"/>
      <c r="DC754" s="106"/>
      <c r="DD754" s="106"/>
      <c r="DE754" s="106"/>
      <c r="DF754" s="106"/>
      <c r="DG754" s="106"/>
      <c r="DH754" s="106"/>
      <c r="DI754" s="106"/>
      <c r="DJ754" s="106"/>
      <c r="DK754" s="106"/>
      <c r="DL754" s="106"/>
      <c r="DM754" s="106"/>
      <c r="DN754" s="106"/>
      <c r="DO754" s="106"/>
      <c r="DP754" s="106"/>
      <c r="DQ754" s="106"/>
      <c r="DR754" s="106"/>
      <c r="DS754" s="106"/>
      <c r="DT754" s="106"/>
      <c r="DU754" s="106"/>
      <c r="DV754" s="106"/>
      <c r="DW754" s="106"/>
      <c r="DX754" s="106"/>
      <c r="DY754" s="106"/>
      <c r="DZ754" s="106"/>
      <c r="EA754" s="106"/>
      <c r="EB754" s="106"/>
      <c r="EC754" s="106"/>
      <c r="ED754" s="106"/>
      <c r="EE754" s="106"/>
      <c r="EF754" s="106"/>
      <c r="EG754" s="106"/>
      <c r="EH754" s="106"/>
    </row>
    <row r="755" spans="9:138" s="95" customFormat="1" x14ac:dyDescent="0.15">
      <c r="I755" s="106"/>
      <c r="J755" s="106"/>
      <c r="K755" s="106"/>
      <c r="L755" s="106"/>
      <c r="M755" s="106"/>
      <c r="N755" s="106"/>
      <c r="O755" s="106"/>
      <c r="P755" s="106"/>
      <c r="Q755" s="106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  <c r="AH755" s="106"/>
      <c r="AI755" s="106"/>
      <c r="AJ755" s="106"/>
      <c r="AK755" s="106"/>
      <c r="AL755" s="106"/>
      <c r="AM755" s="106"/>
      <c r="AN755" s="106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  <c r="BY755" s="106"/>
      <c r="BZ755" s="106"/>
      <c r="CA755" s="106"/>
      <c r="CB755" s="106"/>
      <c r="CC755" s="106"/>
      <c r="CD755" s="106"/>
      <c r="CE755" s="106"/>
      <c r="CF755" s="106"/>
      <c r="CG755" s="106"/>
      <c r="CH755" s="106"/>
      <c r="CI755" s="106"/>
      <c r="CJ755" s="106"/>
      <c r="CK755" s="106"/>
      <c r="CL755" s="106"/>
      <c r="CM755" s="106"/>
      <c r="CN755" s="106"/>
      <c r="CO755" s="106"/>
      <c r="CP755" s="106"/>
      <c r="CQ755" s="106"/>
      <c r="CR755" s="106"/>
      <c r="CS755" s="106"/>
      <c r="CT755" s="106"/>
      <c r="CU755" s="106"/>
      <c r="CV755" s="106"/>
      <c r="CW755" s="106"/>
      <c r="CX755" s="106"/>
      <c r="CY755" s="106"/>
      <c r="CZ755" s="106"/>
      <c r="DA755" s="106"/>
      <c r="DB755" s="106"/>
      <c r="DC755" s="106"/>
      <c r="DD755" s="106"/>
      <c r="DE755" s="106"/>
      <c r="DF755" s="106"/>
      <c r="DG755" s="106"/>
      <c r="DH755" s="106"/>
      <c r="DI755" s="106"/>
      <c r="DJ755" s="106"/>
      <c r="DK755" s="106"/>
      <c r="DL755" s="106"/>
      <c r="DM755" s="106"/>
      <c r="DN755" s="106"/>
      <c r="DO755" s="106"/>
      <c r="DP755" s="106"/>
      <c r="DQ755" s="106"/>
      <c r="DR755" s="106"/>
      <c r="DS755" s="106"/>
      <c r="DT755" s="106"/>
      <c r="DU755" s="106"/>
      <c r="DV755" s="106"/>
      <c r="DW755" s="106"/>
      <c r="DX755" s="106"/>
      <c r="DY755" s="106"/>
      <c r="DZ755" s="106"/>
      <c r="EA755" s="106"/>
      <c r="EB755" s="106"/>
      <c r="EC755" s="106"/>
      <c r="ED755" s="106"/>
      <c r="EE755" s="106"/>
      <c r="EF755" s="106"/>
      <c r="EG755" s="106"/>
      <c r="EH755" s="106"/>
    </row>
    <row r="756" spans="9:138" s="95" customFormat="1" x14ac:dyDescent="0.15">
      <c r="I756" s="106"/>
      <c r="J756" s="106"/>
      <c r="K756" s="106"/>
      <c r="L756" s="106"/>
      <c r="M756" s="106"/>
      <c r="N756" s="106"/>
      <c r="O756" s="106"/>
      <c r="P756" s="106"/>
      <c r="Q756" s="106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  <c r="BY756" s="106"/>
      <c r="BZ756" s="106"/>
      <c r="CA756" s="106"/>
      <c r="CB756" s="106"/>
      <c r="CC756" s="106"/>
      <c r="CD756" s="106"/>
      <c r="CE756" s="106"/>
      <c r="CF756" s="106"/>
      <c r="CG756" s="106"/>
      <c r="CH756" s="106"/>
      <c r="CI756" s="106"/>
      <c r="CJ756" s="106"/>
      <c r="CK756" s="106"/>
      <c r="CL756" s="106"/>
      <c r="CM756" s="106"/>
      <c r="CN756" s="106"/>
      <c r="CO756" s="106"/>
      <c r="CP756" s="106"/>
      <c r="CQ756" s="106"/>
      <c r="CR756" s="106"/>
      <c r="CS756" s="106"/>
      <c r="CT756" s="106"/>
      <c r="CU756" s="106"/>
      <c r="CV756" s="106"/>
      <c r="CW756" s="106"/>
      <c r="CX756" s="106"/>
      <c r="CY756" s="106"/>
      <c r="CZ756" s="106"/>
      <c r="DA756" s="106"/>
      <c r="DB756" s="106"/>
      <c r="DC756" s="106"/>
      <c r="DD756" s="106"/>
      <c r="DE756" s="106"/>
      <c r="DF756" s="106"/>
      <c r="DG756" s="106"/>
      <c r="DH756" s="106"/>
      <c r="DI756" s="106"/>
      <c r="DJ756" s="106"/>
      <c r="DK756" s="106"/>
      <c r="DL756" s="106"/>
      <c r="DM756" s="106"/>
      <c r="DN756" s="106"/>
      <c r="DO756" s="106"/>
      <c r="DP756" s="106"/>
      <c r="DQ756" s="106"/>
      <c r="DR756" s="106"/>
      <c r="DS756" s="106"/>
      <c r="DT756" s="106"/>
      <c r="DU756" s="106"/>
      <c r="DV756" s="106"/>
      <c r="DW756" s="106"/>
      <c r="DX756" s="106"/>
      <c r="DY756" s="106"/>
      <c r="DZ756" s="106"/>
      <c r="EA756" s="106"/>
      <c r="EB756" s="106"/>
      <c r="EC756" s="106"/>
      <c r="ED756" s="106"/>
      <c r="EE756" s="106"/>
      <c r="EF756" s="106"/>
      <c r="EG756" s="106"/>
      <c r="EH756" s="106"/>
    </row>
    <row r="757" spans="9:138" s="95" customFormat="1" x14ac:dyDescent="0.15">
      <c r="I757" s="106"/>
      <c r="J757" s="106"/>
      <c r="K757" s="106"/>
      <c r="L757" s="106"/>
      <c r="M757" s="106"/>
      <c r="N757" s="106"/>
      <c r="O757" s="106"/>
      <c r="P757" s="106"/>
      <c r="Q757" s="106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  <c r="AH757" s="106"/>
      <c r="AI757" s="106"/>
      <c r="AJ757" s="106"/>
      <c r="AK757" s="106"/>
      <c r="AL757" s="106"/>
      <c r="AM757" s="106"/>
      <c r="AN757" s="106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  <c r="BY757" s="106"/>
      <c r="BZ757" s="106"/>
      <c r="CA757" s="106"/>
      <c r="CB757" s="106"/>
      <c r="CC757" s="106"/>
      <c r="CD757" s="106"/>
      <c r="CE757" s="106"/>
      <c r="CF757" s="106"/>
      <c r="CG757" s="106"/>
      <c r="CH757" s="106"/>
      <c r="CI757" s="106"/>
      <c r="CJ757" s="106"/>
      <c r="CK757" s="106"/>
      <c r="CL757" s="106"/>
      <c r="CM757" s="106"/>
      <c r="CN757" s="106"/>
      <c r="CO757" s="106"/>
      <c r="CP757" s="106"/>
      <c r="CQ757" s="106"/>
      <c r="CR757" s="106"/>
      <c r="CS757" s="106"/>
      <c r="CT757" s="106"/>
      <c r="CU757" s="106"/>
      <c r="CV757" s="106"/>
      <c r="CW757" s="106"/>
      <c r="CX757" s="106"/>
      <c r="CY757" s="106"/>
      <c r="CZ757" s="106"/>
      <c r="DA757" s="106"/>
      <c r="DB757" s="106"/>
      <c r="DC757" s="106"/>
      <c r="DD757" s="106"/>
      <c r="DE757" s="106"/>
      <c r="DF757" s="106"/>
      <c r="DG757" s="106"/>
      <c r="DH757" s="106"/>
      <c r="DI757" s="106"/>
      <c r="DJ757" s="106"/>
      <c r="DK757" s="106"/>
      <c r="DL757" s="106"/>
      <c r="DM757" s="106"/>
      <c r="DN757" s="106"/>
      <c r="DO757" s="106"/>
      <c r="DP757" s="106"/>
      <c r="DQ757" s="106"/>
      <c r="DR757" s="106"/>
      <c r="DS757" s="106"/>
      <c r="DT757" s="106"/>
      <c r="DU757" s="106"/>
      <c r="DV757" s="106"/>
      <c r="DW757" s="106"/>
      <c r="DX757" s="106"/>
      <c r="DY757" s="106"/>
      <c r="DZ757" s="106"/>
      <c r="EA757" s="106"/>
      <c r="EB757" s="106"/>
      <c r="EC757" s="106"/>
      <c r="ED757" s="106"/>
      <c r="EE757" s="106"/>
      <c r="EF757" s="106"/>
      <c r="EG757" s="106"/>
      <c r="EH757" s="106"/>
    </row>
    <row r="758" spans="9:138" s="95" customFormat="1" x14ac:dyDescent="0.15">
      <c r="I758" s="106"/>
      <c r="J758" s="106"/>
      <c r="K758" s="106"/>
      <c r="L758" s="106"/>
      <c r="M758" s="106"/>
      <c r="N758" s="106"/>
      <c r="O758" s="106"/>
      <c r="P758" s="106"/>
      <c r="Q758" s="106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  <c r="AH758" s="106"/>
      <c r="AI758" s="106"/>
      <c r="AJ758" s="106"/>
      <c r="AK758" s="106"/>
      <c r="AL758" s="106"/>
      <c r="AM758" s="106"/>
      <c r="AN758" s="106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  <c r="BY758" s="106"/>
      <c r="BZ758" s="106"/>
      <c r="CA758" s="106"/>
      <c r="CB758" s="106"/>
      <c r="CC758" s="106"/>
      <c r="CD758" s="106"/>
      <c r="CE758" s="106"/>
      <c r="CF758" s="106"/>
      <c r="CG758" s="106"/>
      <c r="CH758" s="106"/>
      <c r="CI758" s="106"/>
      <c r="CJ758" s="106"/>
      <c r="CK758" s="106"/>
      <c r="CL758" s="106"/>
      <c r="CM758" s="106"/>
      <c r="CN758" s="106"/>
      <c r="CO758" s="106"/>
      <c r="CP758" s="106"/>
      <c r="CQ758" s="106"/>
      <c r="CR758" s="106"/>
      <c r="CS758" s="106"/>
      <c r="CT758" s="106"/>
      <c r="CU758" s="106"/>
      <c r="CV758" s="106"/>
      <c r="CW758" s="106"/>
      <c r="CX758" s="106"/>
      <c r="CY758" s="106"/>
      <c r="CZ758" s="106"/>
      <c r="DA758" s="106"/>
      <c r="DB758" s="106"/>
      <c r="DC758" s="106"/>
      <c r="DD758" s="106"/>
      <c r="DE758" s="106"/>
      <c r="DF758" s="106"/>
      <c r="DG758" s="106"/>
      <c r="DH758" s="106"/>
      <c r="DI758" s="106"/>
      <c r="DJ758" s="106"/>
      <c r="DK758" s="106"/>
      <c r="DL758" s="106"/>
      <c r="DM758" s="106"/>
      <c r="DN758" s="106"/>
      <c r="DO758" s="106"/>
      <c r="DP758" s="106"/>
      <c r="DQ758" s="106"/>
      <c r="DR758" s="106"/>
      <c r="DS758" s="106"/>
      <c r="DT758" s="106"/>
      <c r="DU758" s="106"/>
      <c r="DV758" s="106"/>
      <c r="DW758" s="106"/>
      <c r="DX758" s="106"/>
      <c r="DY758" s="106"/>
      <c r="DZ758" s="106"/>
      <c r="EA758" s="106"/>
      <c r="EB758" s="106"/>
      <c r="EC758" s="106"/>
      <c r="ED758" s="106"/>
      <c r="EE758" s="106"/>
      <c r="EF758" s="106"/>
      <c r="EG758" s="106"/>
      <c r="EH758" s="106"/>
    </row>
    <row r="759" spans="9:138" s="95" customFormat="1" x14ac:dyDescent="0.15">
      <c r="I759" s="106"/>
      <c r="J759" s="106"/>
      <c r="K759" s="106"/>
      <c r="L759" s="106"/>
      <c r="M759" s="106"/>
      <c r="N759" s="106"/>
      <c r="O759" s="106"/>
      <c r="P759" s="106"/>
      <c r="Q759" s="106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  <c r="AH759" s="106"/>
      <c r="AI759" s="106"/>
      <c r="AJ759" s="106"/>
      <c r="AK759" s="106"/>
      <c r="AL759" s="106"/>
      <c r="AM759" s="106"/>
      <c r="AN759" s="106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  <c r="BY759" s="106"/>
      <c r="BZ759" s="106"/>
      <c r="CA759" s="106"/>
      <c r="CB759" s="106"/>
      <c r="CC759" s="106"/>
      <c r="CD759" s="106"/>
      <c r="CE759" s="106"/>
      <c r="CF759" s="106"/>
      <c r="CG759" s="106"/>
      <c r="CH759" s="106"/>
      <c r="CI759" s="106"/>
      <c r="CJ759" s="106"/>
      <c r="CK759" s="106"/>
      <c r="CL759" s="106"/>
      <c r="CM759" s="106"/>
      <c r="CN759" s="106"/>
      <c r="CO759" s="106"/>
      <c r="CP759" s="106"/>
      <c r="CQ759" s="106"/>
      <c r="CR759" s="106"/>
      <c r="CS759" s="106"/>
      <c r="CT759" s="106"/>
      <c r="CU759" s="106"/>
      <c r="CV759" s="106"/>
      <c r="CW759" s="106"/>
      <c r="CX759" s="106"/>
      <c r="CY759" s="106"/>
      <c r="CZ759" s="106"/>
      <c r="DA759" s="106"/>
      <c r="DB759" s="106"/>
      <c r="DC759" s="106"/>
      <c r="DD759" s="106"/>
      <c r="DE759" s="106"/>
      <c r="DF759" s="106"/>
      <c r="DG759" s="106"/>
      <c r="DH759" s="106"/>
      <c r="DI759" s="106"/>
      <c r="DJ759" s="106"/>
      <c r="DK759" s="106"/>
      <c r="DL759" s="106"/>
      <c r="DM759" s="106"/>
      <c r="DN759" s="106"/>
      <c r="DO759" s="106"/>
      <c r="DP759" s="106"/>
      <c r="DQ759" s="106"/>
      <c r="DR759" s="106"/>
      <c r="DS759" s="106"/>
      <c r="DT759" s="106"/>
      <c r="DU759" s="106"/>
      <c r="DV759" s="106"/>
      <c r="DW759" s="106"/>
      <c r="DX759" s="106"/>
      <c r="DY759" s="106"/>
      <c r="DZ759" s="106"/>
      <c r="EA759" s="106"/>
      <c r="EB759" s="106"/>
      <c r="EC759" s="106"/>
      <c r="ED759" s="106"/>
      <c r="EE759" s="106"/>
      <c r="EF759" s="106"/>
      <c r="EG759" s="106"/>
      <c r="EH759" s="106"/>
    </row>
    <row r="760" spans="9:138" s="95" customFormat="1" x14ac:dyDescent="0.15">
      <c r="I760" s="106"/>
      <c r="J760" s="106"/>
      <c r="K760" s="106"/>
      <c r="L760" s="106"/>
      <c r="M760" s="106"/>
      <c r="N760" s="106"/>
      <c r="O760" s="106"/>
      <c r="P760" s="106"/>
      <c r="Q760" s="106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  <c r="AL760" s="106"/>
      <c r="AM760" s="106"/>
      <c r="AN760" s="106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  <c r="BY760" s="106"/>
      <c r="BZ760" s="106"/>
      <c r="CA760" s="106"/>
      <c r="CB760" s="106"/>
      <c r="CC760" s="106"/>
      <c r="CD760" s="106"/>
      <c r="CE760" s="106"/>
      <c r="CF760" s="106"/>
      <c r="CG760" s="106"/>
      <c r="CH760" s="106"/>
      <c r="CI760" s="106"/>
      <c r="CJ760" s="106"/>
      <c r="CK760" s="106"/>
      <c r="CL760" s="106"/>
      <c r="CM760" s="106"/>
      <c r="CN760" s="106"/>
      <c r="CO760" s="106"/>
      <c r="CP760" s="106"/>
      <c r="CQ760" s="106"/>
      <c r="CR760" s="106"/>
      <c r="CS760" s="106"/>
      <c r="CT760" s="106"/>
      <c r="CU760" s="106"/>
      <c r="CV760" s="106"/>
      <c r="CW760" s="106"/>
      <c r="CX760" s="106"/>
      <c r="CY760" s="106"/>
      <c r="CZ760" s="106"/>
      <c r="DA760" s="106"/>
      <c r="DB760" s="106"/>
      <c r="DC760" s="106"/>
      <c r="DD760" s="106"/>
      <c r="DE760" s="106"/>
      <c r="DF760" s="106"/>
      <c r="DG760" s="106"/>
      <c r="DH760" s="106"/>
      <c r="DI760" s="106"/>
      <c r="DJ760" s="106"/>
      <c r="DK760" s="106"/>
      <c r="DL760" s="106"/>
      <c r="DM760" s="106"/>
      <c r="DN760" s="106"/>
      <c r="DO760" s="106"/>
      <c r="DP760" s="106"/>
      <c r="DQ760" s="106"/>
      <c r="DR760" s="106"/>
      <c r="DS760" s="106"/>
      <c r="DT760" s="106"/>
      <c r="DU760" s="106"/>
      <c r="DV760" s="106"/>
      <c r="DW760" s="106"/>
      <c r="DX760" s="106"/>
      <c r="DY760" s="106"/>
      <c r="DZ760" s="106"/>
      <c r="EA760" s="106"/>
      <c r="EB760" s="106"/>
      <c r="EC760" s="106"/>
      <c r="ED760" s="106"/>
      <c r="EE760" s="106"/>
      <c r="EF760" s="106"/>
      <c r="EG760" s="106"/>
      <c r="EH760" s="106"/>
    </row>
    <row r="761" spans="9:138" s="95" customFormat="1" x14ac:dyDescent="0.15">
      <c r="I761" s="106"/>
      <c r="J761" s="106"/>
      <c r="K761" s="106"/>
      <c r="L761" s="106"/>
      <c r="M761" s="106"/>
      <c r="N761" s="106"/>
      <c r="O761" s="106"/>
      <c r="P761" s="106"/>
      <c r="Q761" s="106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  <c r="BY761" s="106"/>
      <c r="BZ761" s="106"/>
      <c r="CA761" s="106"/>
      <c r="CB761" s="106"/>
      <c r="CC761" s="106"/>
      <c r="CD761" s="106"/>
      <c r="CE761" s="106"/>
      <c r="CF761" s="106"/>
      <c r="CG761" s="106"/>
      <c r="CH761" s="106"/>
      <c r="CI761" s="106"/>
      <c r="CJ761" s="106"/>
      <c r="CK761" s="106"/>
      <c r="CL761" s="106"/>
      <c r="CM761" s="106"/>
      <c r="CN761" s="106"/>
      <c r="CO761" s="106"/>
      <c r="CP761" s="106"/>
      <c r="CQ761" s="106"/>
      <c r="CR761" s="106"/>
      <c r="CS761" s="106"/>
      <c r="CT761" s="106"/>
      <c r="CU761" s="106"/>
      <c r="CV761" s="106"/>
      <c r="CW761" s="106"/>
      <c r="CX761" s="106"/>
      <c r="CY761" s="106"/>
      <c r="CZ761" s="106"/>
      <c r="DA761" s="106"/>
      <c r="DB761" s="106"/>
      <c r="DC761" s="106"/>
      <c r="DD761" s="106"/>
      <c r="DE761" s="106"/>
      <c r="DF761" s="106"/>
      <c r="DG761" s="106"/>
      <c r="DH761" s="106"/>
      <c r="DI761" s="106"/>
      <c r="DJ761" s="106"/>
      <c r="DK761" s="106"/>
      <c r="DL761" s="106"/>
      <c r="DM761" s="106"/>
      <c r="DN761" s="106"/>
      <c r="DO761" s="106"/>
      <c r="DP761" s="106"/>
      <c r="DQ761" s="106"/>
      <c r="DR761" s="106"/>
      <c r="DS761" s="106"/>
      <c r="DT761" s="106"/>
      <c r="DU761" s="106"/>
      <c r="DV761" s="106"/>
      <c r="DW761" s="106"/>
      <c r="DX761" s="106"/>
      <c r="DY761" s="106"/>
      <c r="DZ761" s="106"/>
      <c r="EA761" s="106"/>
      <c r="EB761" s="106"/>
      <c r="EC761" s="106"/>
      <c r="ED761" s="106"/>
      <c r="EE761" s="106"/>
      <c r="EF761" s="106"/>
      <c r="EG761" s="106"/>
      <c r="EH761" s="106"/>
    </row>
    <row r="762" spans="9:138" s="95" customFormat="1" x14ac:dyDescent="0.15">
      <c r="I762" s="106"/>
      <c r="J762" s="106"/>
      <c r="K762" s="106"/>
      <c r="L762" s="106"/>
      <c r="M762" s="106"/>
      <c r="N762" s="106"/>
      <c r="O762" s="106"/>
      <c r="P762" s="106"/>
      <c r="Q762" s="106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  <c r="AH762" s="106"/>
      <c r="AI762" s="106"/>
      <c r="AJ762" s="106"/>
      <c r="AK762" s="106"/>
      <c r="AL762" s="106"/>
      <c r="AM762" s="106"/>
      <c r="AN762" s="106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  <c r="BY762" s="106"/>
      <c r="BZ762" s="106"/>
      <c r="CA762" s="106"/>
      <c r="CB762" s="106"/>
      <c r="CC762" s="106"/>
      <c r="CD762" s="106"/>
      <c r="CE762" s="106"/>
      <c r="CF762" s="106"/>
      <c r="CG762" s="106"/>
      <c r="CH762" s="106"/>
      <c r="CI762" s="106"/>
      <c r="CJ762" s="106"/>
      <c r="CK762" s="106"/>
      <c r="CL762" s="106"/>
      <c r="CM762" s="106"/>
      <c r="CN762" s="106"/>
      <c r="CO762" s="106"/>
      <c r="CP762" s="106"/>
      <c r="CQ762" s="106"/>
      <c r="CR762" s="106"/>
      <c r="CS762" s="106"/>
      <c r="CT762" s="106"/>
      <c r="CU762" s="106"/>
      <c r="CV762" s="106"/>
      <c r="CW762" s="106"/>
      <c r="CX762" s="106"/>
      <c r="CY762" s="106"/>
      <c r="CZ762" s="106"/>
      <c r="DA762" s="106"/>
      <c r="DB762" s="106"/>
      <c r="DC762" s="106"/>
      <c r="DD762" s="106"/>
      <c r="DE762" s="106"/>
      <c r="DF762" s="106"/>
      <c r="DG762" s="106"/>
      <c r="DH762" s="106"/>
      <c r="DI762" s="106"/>
      <c r="DJ762" s="106"/>
      <c r="DK762" s="106"/>
      <c r="DL762" s="106"/>
      <c r="DM762" s="106"/>
      <c r="DN762" s="106"/>
      <c r="DO762" s="106"/>
      <c r="DP762" s="106"/>
      <c r="DQ762" s="106"/>
      <c r="DR762" s="106"/>
      <c r="DS762" s="106"/>
      <c r="DT762" s="106"/>
      <c r="DU762" s="106"/>
      <c r="DV762" s="106"/>
      <c r="DW762" s="106"/>
      <c r="DX762" s="106"/>
      <c r="DY762" s="106"/>
      <c r="DZ762" s="106"/>
      <c r="EA762" s="106"/>
      <c r="EB762" s="106"/>
      <c r="EC762" s="106"/>
      <c r="ED762" s="106"/>
      <c r="EE762" s="106"/>
      <c r="EF762" s="106"/>
      <c r="EG762" s="106"/>
      <c r="EH762" s="106"/>
    </row>
    <row r="763" spans="9:138" s="95" customFormat="1" x14ac:dyDescent="0.15">
      <c r="I763" s="106"/>
      <c r="J763" s="106"/>
      <c r="K763" s="106"/>
      <c r="L763" s="106"/>
      <c r="M763" s="106"/>
      <c r="N763" s="106"/>
      <c r="O763" s="106"/>
      <c r="P763" s="106"/>
      <c r="Q763" s="106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  <c r="AH763" s="106"/>
      <c r="AI763" s="106"/>
      <c r="AJ763" s="106"/>
      <c r="AK763" s="106"/>
      <c r="AL763" s="106"/>
      <c r="AM763" s="106"/>
      <c r="AN763" s="106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  <c r="BY763" s="106"/>
      <c r="BZ763" s="106"/>
      <c r="CA763" s="106"/>
      <c r="CB763" s="106"/>
      <c r="CC763" s="106"/>
      <c r="CD763" s="106"/>
      <c r="CE763" s="106"/>
      <c r="CF763" s="106"/>
      <c r="CG763" s="106"/>
      <c r="CH763" s="106"/>
      <c r="CI763" s="106"/>
      <c r="CJ763" s="106"/>
      <c r="CK763" s="106"/>
      <c r="CL763" s="106"/>
      <c r="CM763" s="106"/>
      <c r="CN763" s="106"/>
      <c r="CO763" s="106"/>
      <c r="CP763" s="106"/>
      <c r="CQ763" s="106"/>
      <c r="CR763" s="106"/>
      <c r="CS763" s="106"/>
      <c r="CT763" s="106"/>
      <c r="CU763" s="106"/>
      <c r="CV763" s="106"/>
      <c r="CW763" s="106"/>
      <c r="CX763" s="106"/>
      <c r="CY763" s="106"/>
      <c r="CZ763" s="106"/>
      <c r="DA763" s="106"/>
      <c r="DB763" s="106"/>
      <c r="DC763" s="106"/>
      <c r="DD763" s="106"/>
      <c r="DE763" s="106"/>
      <c r="DF763" s="106"/>
      <c r="DG763" s="106"/>
      <c r="DH763" s="106"/>
      <c r="DI763" s="106"/>
      <c r="DJ763" s="106"/>
      <c r="DK763" s="106"/>
      <c r="DL763" s="106"/>
      <c r="DM763" s="106"/>
      <c r="DN763" s="106"/>
      <c r="DO763" s="106"/>
      <c r="DP763" s="106"/>
      <c r="DQ763" s="106"/>
      <c r="DR763" s="106"/>
      <c r="DS763" s="106"/>
      <c r="DT763" s="106"/>
      <c r="DU763" s="106"/>
      <c r="DV763" s="106"/>
      <c r="DW763" s="106"/>
      <c r="DX763" s="106"/>
      <c r="DY763" s="106"/>
      <c r="DZ763" s="106"/>
      <c r="EA763" s="106"/>
      <c r="EB763" s="106"/>
      <c r="EC763" s="106"/>
      <c r="ED763" s="106"/>
      <c r="EE763" s="106"/>
      <c r="EF763" s="106"/>
      <c r="EG763" s="106"/>
      <c r="EH763" s="106"/>
    </row>
    <row r="764" spans="9:138" s="95" customFormat="1" x14ac:dyDescent="0.15">
      <c r="I764" s="106"/>
      <c r="J764" s="106"/>
      <c r="K764" s="106"/>
      <c r="L764" s="106"/>
      <c r="M764" s="106"/>
      <c r="N764" s="106"/>
      <c r="O764" s="106"/>
      <c r="P764" s="106"/>
      <c r="Q764" s="106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  <c r="BY764" s="106"/>
      <c r="BZ764" s="106"/>
      <c r="CA764" s="106"/>
      <c r="CB764" s="106"/>
      <c r="CC764" s="106"/>
      <c r="CD764" s="106"/>
      <c r="CE764" s="106"/>
      <c r="CF764" s="106"/>
      <c r="CG764" s="106"/>
      <c r="CH764" s="106"/>
      <c r="CI764" s="106"/>
      <c r="CJ764" s="106"/>
      <c r="CK764" s="106"/>
      <c r="CL764" s="106"/>
      <c r="CM764" s="106"/>
      <c r="CN764" s="106"/>
      <c r="CO764" s="106"/>
      <c r="CP764" s="106"/>
      <c r="CQ764" s="106"/>
      <c r="CR764" s="106"/>
      <c r="CS764" s="106"/>
      <c r="CT764" s="106"/>
      <c r="CU764" s="106"/>
      <c r="CV764" s="106"/>
      <c r="CW764" s="106"/>
      <c r="CX764" s="106"/>
      <c r="CY764" s="106"/>
      <c r="CZ764" s="106"/>
      <c r="DA764" s="106"/>
      <c r="DB764" s="106"/>
      <c r="DC764" s="106"/>
      <c r="DD764" s="106"/>
      <c r="DE764" s="106"/>
      <c r="DF764" s="106"/>
      <c r="DG764" s="106"/>
      <c r="DH764" s="106"/>
      <c r="DI764" s="106"/>
      <c r="DJ764" s="106"/>
      <c r="DK764" s="106"/>
      <c r="DL764" s="106"/>
      <c r="DM764" s="106"/>
      <c r="DN764" s="106"/>
      <c r="DO764" s="106"/>
      <c r="DP764" s="106"/>
      <c r="DQ764" s="106"/>
      <c r="DR764" s="106"/>
      <c r="DS764" s="106"/>
      <c r="DT764" s="106"/>
      <c r="DU764" s="106"/>
      <c r="DV764" s="106"/>
      <c r="DW764" s="106"/>
      <c r="DX764" s="106"/>
      <c r="DY764" s="106"/>
      <c r="DZ764" s="106"/>
      <c r="EA764" s="106"/>
      <c r="EB764" s="106"/>
      <c r="EC764" s="106"/>
      <c r="ED764" s="106"/>
      <c r="EE764" s="106"/>
      <c r="EF764" s="106"/>
      <c r="EG764" s="106"/>
      <c r="EH764" s="106"/>
    </row>
    <row r="765" spans="9:138" s="95" customFormat="1" x14ac:dyDescent="0.15">
      <c r="I765" s="106"/>
      <c r="J765" s="106"/>
      <c r="K765" s="106"/>
      <c r="L765" s="106"/>
      <c r="M765" s="106"/>
      <c r="N765" s="106"/>
      <c r="O765" s="106"/>
      <c r="P765" s="106"/>
      <c r="Q765" s="106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  <c r="AH765" s="106"/>
      <c r="AI765" s="106"/>
      <c r="AJ765" s="106"/>
      <c r="AK765" s="106"/>
      <c r="AL765" s="106"/>
      <c r="AM765" s="106"/>
      <c r="AN765" s="106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  <c r="BY765" s="106"/>
      <c r="BZ765" s="106"/>
      <c r="CA765" s="106"/>
      <c r="CB765" s="106"/>
      <c r="CC765" s="106"/>
      <c r="CD765" s="106"/>
      <c r="CE765" s="106"/>
      <c r="CF765" s="106"/>
      <c r="CG765" s="106"/>
      <c r="CH765" s="106"/>
      <c r="CI765" s="106"/>
      <c r="CJ765" s="106"/>
      <c r="CK765" s="106"/>
      <c r="CL765" s="106"/>
      <c r="CM765" s="106"/>
      <c r="CN765" s="106"/>
      <c r="CO765" s="106"/>
      <c r="CP765" s="106"/>
      <c r="CQ765" s="106"/>
      <c r="CR765" s="106"/>
      <c r="CS765" s="106"/>
      <c r="CT765" s="106"/>
      <c r="CU765" s="106"/>
      <c r="CV765" s="106"/>
      <c r="CW765" s="106"/>
      <c r="CX765" s="106"/>
      <c r="CY765" s="106"/>
      <c r="CZ765" s="106"/>
      <c r="DA765" s="106"/>
      <c r="DB765" s="106"/>
      <c r="DC765" s="106"/>
      <c r="DD765" s="106"/>
      <c r="DE765" s="106"/>
      <c r="DF765" s="106"/>
      <c r="DG765" s="106"/>
      <c r="DH765" s="106"/>
      <c r="DI765" s="106"/>
      <c r="DJ765" s="106"/>
      <c r="DK765" s="106"/>
      <c r="DL765" s="106"/>
      <c r="DM765" s="106"/>
      <c r="DN765" s="106"/>
      <c r="DO765" s="106"/>
      <c r="DP765" s="106"/>
      <c r="DQ765" s="106"/>
      <c r="DR765" s="106"/>
      <c r="DS765" s="106"/>
      <c r="DT765" s="106"/>
      <c r="DU765" s="106"/>
      <c r="DV765" s="106"/>
      <c r="DW765" s="106"/>
      <c r="DX765" s="106"/>
      <c r="DY765" s="106"/>
      <c r="DZ765" s="106"/>
      <c r="EA765" s="106"/>
      <c r="EB765" s="106"/>
      <c r="EC765" s="106"/>
      <c r="ED765" s="106"/>
      <c r="EE765" s="106"/>
      <c r="EF765" s="106"/>
      <c r="EG765" s="106"/>
      <c r="EH765" s="106"/>
    </row>
    <row r="766" spans="9:138" s="95" customFormat="1" x14ac:dyDescent="0.15">
      <c r="I766" s="106"/>
      <c r="J766" s="106"/>
      <c r="K766" s="106"/>
      <c r="L766" s="106"/>
      <c r="M766" s="106"/>
      <c r="N766" s="106"/>
      <c r="O766" s="106"/>
      <c r="P766" s="106"/>
      <c r="Q766" s="106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  <c r="AH766" s="106"/>
      <c r="AI766" s="106"/>
      <c r="AJ766" s="106"/>
      <c r="AK766" s="106"/>
      <c r="AL766" s="106"/>
      <c r="AM766" s="106"/>
      <c r="AN766" s="106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  <c r="BY766" s="106"/>
      <c r="BZ766" s="106"/>
      <c r="CA766" s="106"/>
      <c r="CB766" s="106"/>
      <c r="CC766" s="106"/>
      <c r="CD766" s="106"/>
      <c r="CE766" s="106"/>
      <c r="CF766" s="106"/>
      <c r="CG766" s="106"/>
      <c r="CH766" s="106"/>
      <c r="CI766" s="106"/>
      <c r="CJ766" s="106"/>
      <c r="CK766" s="106"/>
      <c r="CL766" s="106"/>
      <c r="CM766" s="106"/>
      <c r="CN766" s="106"/>
      <c r="CO766" s="106"/>
      <c r="CP766" s="106"/>
      <c r="CQ766" s="106"/>
      <c r="CR766" s="106"/>
      <c r="CS766" s="106"/>
      <c r="CT766" s="106"/>
      <c r="CU766" s="106"/>
      <c r="CV766" s="106"/>
      <c r="CW766" s="106"/>
      <c r="CX766" s="106"/>
      <c r="CY766" s="106"/>
      <c r="CZ766" s="106"/>
      <c r="DA766" s="106"/>
      <c r="DB766" s="106"/>
      <c r="DC766" s="106"/>
      <c r="DD766" s="106"/>
      <c r="DE766" s="106"/>
      <c r="DF766" s="106"/>
      <c r="DG766" s="106"/>
      <c r="DH766" s="106"/>
      <c r="DI766" s="106"/>
      <c r="DJ766" s="106"/>
      <c r="DK766" s="106"/>
      <c r="DL766" s="106"/>
      <c r="DM766" s="106"/>
      <c r="DN766" s="106"/>
      <c r="DO766" s="106"/>
      <c r="DP766" s="106"/>
      <c r="DQ766" s="106"/>
      <c r="DR766" s="106"/>
      <c r="DS766" s="106"/>
      <c r="DT766" s="106"/>
      <c r="DU766" s="106"/>
      <c r="DV766" s="106"/>
      <c r="DW766" s="106"/>
      <c r="DX766" s="106"/>
      <c r="DY766" s="106"/>
      <c r="DZ766" s="106"/>
      <c r="EA766" s="106"/>
      <c r="EB766" s="106"/>
      <c r="EC766" s="106"/>
      <c r="ED766" s="106"/>
      <c r="EE766" s="106"/>
      <c r="EF766" s="106"/>
      <c r="EG766" s="106"/>
      <c r="EH766" s="106"/>
    </row>
    <row r="767" spans="9:138" s="95" customFormat="1" x14ac:dyDescent="0.15">
      <c r="I767" s="106"/>
      <c r="J767" s="106"/>
      <c r="K767" s="106"/>
      <c r="L767" s="106"/>
      <c r="M767" s="106"/>
      <c r="N767" s="106"/>
      <c r="O767" s="106"/>
      <c r="P767" s="106"/>
      <c r="Q767" s="106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  <c r="BY767" s="106"/>
      <c r="BZ767" s="106"/>
      <c r="CA767" s="106"/>
      <c r="CB767" s="106"/>
      <c r="CC767" s="106"/>
      <c r="CD767" s="106"/>
      <c r="CE767" s="106"/>
      <c r="CF767" s="106"/>
      <c r="CG767" s="106"/>
      <c r="CH767" s="106"/>
      <c r="CI767" s="106"/>
      <c r="CJ767" s="106"/>
      <c r="CK767" s="106"/>
      <c r="CL767" s="106"/>
      <c r="CM767" s="106"/>
      <c r="CN767" s="106"/>
      <c r="CO767" s="106"/>
      <c r="CP767" s="106"/>
      <c r="CQ767" s="106"/>
      <c r="CR767" s="106"/>
      <c r="CS767" s="106"/>
      <c r="CT767" s="106"/>
      <c r="CU767" s="106"/>
      <c r="CV767" s="106"/>
      <c r="CW767" s="106"/>
      <c r="CX767" s="106"/>
      <c r="CY767" s="106"/>
      <c r="CZ767" s="106"/>
      <c r="DA767" s="106"/>
      <c r="DB767" s="106"/>
      <c r="DC767" s="106"/>
      <c r="DD767" s="106"/>
      <c r="DE767" s="106"/>
      <c r="DF767" s="106"/>
      <c r="DG767" s="106"/>
      <c r="DH767" s="106"/>
      <c r="DI767" s="106"/>
      <c r="DJ767" s="106"/>
      <c r="DK767" s="106"/>
      <c r="DL767" s="106"/>
      <c r="DM767" s="106"/>
      <c r="DN767" s="106"/>
      <c r="DO767" s="106"/>
      <c r="DP767" s="106"/>
      <c r="DQ767" s="106"/>
      <c r="DR767" s="106"/>
      <c r="DS767" s="106"/>
      <c r="DT767" s="106"/>
      <c r="DU767" s="106"/>
      <c r="DV767" s="106"/>
      <c r="DW767" s="106"/>
      <c r="DX767" s="106"/>
      <c r="DY767" s="106"/>
      <c r="DZ767" s="106"/>
      <c r="EA767" s="106"/>
      <c r="EB767" s="106"/>
      <c r="EC767" s="106"/>
      <c r="ED767" s="106"/>
      <c r="EE767" s="106"/>
      <c r="EF767" s="106"/>
      <c r="EG767" s="106"/>
      <c r="EH767" s="106"/>
    </row>
    <row r="768" spans="9:138" s="95" customFormat="1" x14ac:dyDescent="0.15">
      <c r="I768" s="106"/>
      <c r="J768" s="106"/>
      <c r="K768" s="106"/>
      <c r="L768" s="106"/>
      <c r="M768" s="106"/>
      <c r="N768" s="106"/>
      <c r="O768" s="106"/>
      <c r="P768" s="106"/>
      <c r="Q768" s="106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  <c r="AH768" s="106"/>
      <c r="AI768" s="106"/>
      <c r="AJ768" s="106"/>
      <c r="AK768" s="106"/>
      <c r="AL768" s="106"/>
      <c r="AM768" s="106"/>
      <c r="AN768" s="106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  <c r="BY768" s="106"/>
      <c r="BZ768" s="106"/>
      <c r="CA768" s="106"/>
      <c r="CB768" s="106"/>
      <c r="CC768" s="106"/>
      <c r="CD768" s="106"/>
      <c r="CE768" s="106"/>
      <c r="CF768" s="106"/>
      <c r="CG768" s="106"/>
      <c r="CH768" s="106"/>
      <c r="CI768" s="106"/>
      <c r="CJ768" s="106"/>
      <c r="CK768" s="106"/>
      <c r="CL768" s="106"/>
      <c r="CM768" s="106"/>
      <c r="CN768" s="106"/>
      <c r="CO768" s="106"/>
      <c r="CP768" s="106"/>
      <c r="CQ768" s="106"/>
      <c r="CR768" s="106"/>
      <c r="CS768" s="106"/>
      <c r="CT768" s="106"/>
      <c r="CU768" s="106"/>
      <c r="CV768" s="106"/>
      <c r="CW768" s="106"/>
      <c r="CX768" s="106"/>
      <c r="CY768" s="106"/>
      <c r="CZ768" s="106"/>
      <c r="DA768" s="106"/>
      <c r="DB768" s="106"/>
      <c r="DC768" s="106"/>
      <c r="DD768" s="106"/>
      <c r="DE768" s="106"/>
      <c r="DF768" s="106"/>
      <c r="DG768" s="106"/>
      <c r="DH768" s="106"/>
      <c r="DI768" s="106"/>
      <c r="DJ768" s="106"/>
      <c r="DK768" s="106"/>
      <c r="DL768" s="106"/>
      <c r="DM768" s="106"/>
      <c r="DN768" s="106"/>
      <c r="DO768" s="106"/>
      <c r="DP768" s="106"/>
      <c r="DQ768" s="106"/>
      <c r="DR768" s="106"/>
      <c r="DS768" s="106"/>
      <c r="DT768" s="106"/>
      <c r="DU768" s="106"/>
      <c r="DV768" s="106"/>
      <c r="DW768" s="106"/>
      <c r="DX768" s="106"/>
      <c r="DY768" s="106"/>
      <c r="DZ768" s="106"/>
      <c r="EA768" s="106"/>
      <c r="EB768" s="106"/>
      <c r="EC768" s="106"/>
      <c r="ED768" s="106"/>
      <c r="EE768" s="106"/>
      <c r="EF768" s="106"/>
      <c r="EG768" s="106"/>
      <c r="EH768" s="106"/>
    </row>
    <row r="769" spans="9:138" s="95" customFormat="1" x14ac:dyDescent="0.15">
      <c r="I769" s="106"/>
      <c r="J769" s="106"/>
      <c r="K769" s="106"/>
      <c r="L769" s="106"/>
      <c r="M769" s="106"/>
      <c r="N769" s="106"/>
      <c r="O769" s="106"/>
      <c r="P769" s="106"/>
      <c r="Q769" s="106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  <c r="AH769" s="106"/>
      <c r="AI769" s="106"/>
      <c r="AJ769" s="106"/>
      <c r="AK769" s="106"/>
      <c r="AL769" s="106"/>
      <c r="AM769" s="106"/>
      <c r="AN769" s="106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  <c r="BY769" s="106"/>
      <c r="BZ769" s="106"/>
      <c r="CA769" s="106"/>
      <c r="CB769" s="106"/>
      <c r="CC769" s="106"/>
      <c r="CD769" s="106"/>
      <c r="CE769" s="106"/>
      <c r="CF769" s="106"/>
      <c r="CG769" s="106"/>
      <c r="CH769" s="106"/>
      <c r="CI769" s="106"/>
      <c r="CJ769" s="106"/>
      <c r="CK769" s="106"/>
      <c r="CL769" s="106"/>
      <c r="CM769" s="106"/>
      <c r="CN769" s="106"/>
      <c r="CO769" s="106"/>
      <c r="CP769" s="106"/>
      <c r="CQ769" s="106"/>
      <c r="CR769" s="106"/>
      <c r="CS769" s="106"/>
      <c r="CT769" s="106"/>
      <c r="CU769" s="106"/>
      <c r="CV769" s="106"/>
      <c r="CW769" s="106"/>
      <c r="CX769" s="106"/>
      <c r="CY769" s="106"/>
      <c r="CZ769" s="106"/>
      <c r="DA769" s="106"/>
      <c r="DB769" s="106"/>
      <c r="DC769" s="106"/>
      <c r="DD769" s="106"/>
      <c r="DE769" s="106"/>
      <c r="DF769" s="106"/>
      <c r="DG769" s="106"/>
      <c r="DH769" s="106"/>
      <c r="DI769" s="106"/>
      <c r="DJ769" s="106"/>
      <c r="DK769" s="106"/>
      <c r="DL769" s="106"/>
      <c r="DM769" s="106"/>
      <c r="DN769" s="106"/>
      <c r="DO769" s="106"/>
      <c r="DP769" s="106"/>
      <c r="DQ769" s="106"/>
      <c r="DR769" s="106"/>
      <c r="DS769" s="106"/>
      <c r="DT769" s="106"/>
      <c r="DU769" s="106"/>
      <c r="DV769" s="106"/>
      <c r="DW769" s="106"/>
      <c r="DX769" s="106"/>
      <c r="DY769" s="106"/>
      <c r="DZ769" s="106"/>
      <c r="EA769" s="106"/>
      <c r="EB769" s="106"/>
      <c r="EC769" s="106"/>
      <c r="ED769" s="106"/>
      <c r="EE769" s="106"/>
      <c r="EF769" s="106"/>
      <c r="EG769" s="106"/>
      <c r="EH769" s="106"/>
    </row>
    <row r="770" spans="9:138" s="95" customFormat="1" x14ac:dyDescent="0.15">
      <c r="I770" s="106"/>
      <c r="J770" s="106"/>
      <c r="K770" s="106"/>
      <c r="L770" s="106"/>
      <c r="M770" s="106"/>
      <c r="N770" s="106"/>
      <c r="O770" s="106"/>
      <c r="P770" s="106"/>
      <c r="Q770" s="106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  <c r="AH770" s="106"/>
      <c r="AI770" s="106"/>
      <c r="AJ770" s="106"/>
      <c r="AK770" s="106"/>
      <c r="AL770" s="106"/>
      <c r="AM770" s="106"/>
      <c r="AN770" s="106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  <c r="BY770" s="106"/>
      <c r="BZ770" s="106"/>
      <c r="CA770" s="106"/>
      <c r="CB770" s="106"/>
      <c r="CC770" s="106"/>
      <c r="CD770" s="106"/>
      <c r="CE770" s="106"/>
      <c r="CF770" s="106"/>
      <c r="CG770" s="106"/>
      <c r="CH770" s="106"/>
      <c r="CI770" s="106"/>
      <c r="CJ770" s="106"/>
      <c r="CK770" s="106"/>
      <c r="CL770" s="106"/>
      <c r="CM770" s="106"/>
      <c r="CN770" s="106"/>
      <c r="CO770" s="106"/>
      <c r="CP770" s="106"/>
      <c r="CQ770" s="106"/>
      <c r="CR770" s="106"/>
      <c r="CS770" s="106"/>
      <c r="CT770" s="106"/>
      <c r="CU770" s="106"/>
      <c r="CV770" s="106"/>
      <c r="CW770" s="106"/>
      <c r="CX770" s="106"/>
      <c r="CY770" s="106"/>
      <c r="CZ770" s="106"/>
      <c r="DA770" s="106"/>
      <c r="DB770" s="106"/>
      <c r="DC770" s="106"/>
      <c r="DD770" s="106"/>
      <c r="DE770" s="106"/>
      <c r="DF770" s="106"/>
      <c r="DG770" s="106"/>
      <c r="DH770" s="106"/>
      <c r="DI770" s="106"/>
      <c r="DJ770" s="106"/>
      <c r="DK770" s="106"/>
      <c r="DL770" s="106"/>
      <c r="DM770" s="106"/>
      <c r="DN770" s="106"/>
      <c r="DO770" s="106"/>
      <c r="DP770" s="106"/>
      <c r="DQ770" s="106"/>
      <c r="DR770" s="106"/>
      <c r="DS770" s="106"/>
      <c r="DT770" s="106"/>
      <c r="DU770" s="106"/>
      <c r="DV770" s="106"/>
      <c r="DW770" s="106"/>
      <c r="DX770" s="106"/>
      <c r="DY770" s="106"/>
      <c r="DZ770" s="106"/>
      <c r="EA770" s="106"/>
      <c r="EB770" s="106"/>
      <c r="EC770" s="106"/>
      <c r="ED770" s="106"/>
      <c r="EE770" s="106"/>
      <c r="EF770" s="106"/>
      <c r="EG770" s="106"/>
      <c r="EH770" s="106"/>
    </row>
    <row r="771" spans="9:138" s="95" customFormat="1" x14ac:dyDescent="0.15">
      <c r="I771" s="106"/>
      <c r="J771" s="106"/>
      <c r="K771" s="106"/>
      <c r="L771" s="106"/>
      <c r="M771" s="106"/>
      <c r="N771" s="106"/>
      <c r="O771" s="106"/>
      <c r="P771" s="106"/>
      <c r="Q771" s="106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  <c r="AH771" s="106"/>
      <c r="AI771" s="106"/>
      <c r="AJ771" s="106"/>
      <c r="AK771" s="106"/>
      <c r="AL771" s="106"/>
      <c r="AM771" s="106"/>
      <c r="AN771" s="106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  <c r="BY771" s="106"/>
      <c r="BZ771" s="106"/>
      <c r="CA771" s="106"/>
      <c r="CB771" s="106"/>
      <c r="CC771" s="106"/>
      <c r="CD771" s="106"/>
      <c r="CE771" s="106"/>
      <c r="CF771" s="106"/>
      <c r="CG771" s="106"/>
      <c r="CH771" s="106"/>
      <c r="CI771" s="106"/>
      <c r="CJ771" s="106"/>
      <c r="CK771" s="106"/>
      <c r="CL771" s="106"/>
      <c r="CM771" s="106"/>
      <c r="CN771" s="106"/>
      <c r="CO771" s="106"/>
      <c r="CP771" s="106"/>
      <c r="CQ771" s="106"/>
      <c r="CR771" s="106"/>
      <c r="CS771" s="106"/>
      <c r="CT771" s="106"/>
      <c r="CU771" s="106"/>
      <c r="CV771" s="106"/>
      <c r="CW771" s="106"/>
      <c r="CX771" s="106"/>
      <c r="CY771" s="106"/>
      <c r="CZ771" s="106"/>
      <c r="DA771" s="106"/>
      <c r="DB771" s="106"/>
      <c r="DC771" s="106"/>
      <c r="DD771" s="106"/>
      <c r="DE771" s="106"/>
      <c r="DF771" s="106"/>
      <c r="DG771" s="106"/>
      <c r="DH771" s="106"/>
      <c r="DI771" s="106"/>
      <c r="DJ771" s="106"/>
      <c r="DK771" s="106"/>
      <c r="DL771" s="106"/>
      <c r="DM771" s="106"/>
      <c r="DN771" s="106"/>
      <c r="DO771" s="106"/>
      <c r="DP771" s="106"/>
      <c r="DQ771" s="106"/>
      <c r="DR771" s="106"/>
      <c r="DS771" s="106"/>
      <c r="DT771" s="106"/>
      <c r="DU771" s="106"/>
      <c r="DV771" s="106"/>
      <c r="DW771" s="106"/>
      <c r="DX771" s="106"/>
      <c r="DY771" s="106"/>
      <c r="DZ771" s="106"/>
      <c r="EA771" s="106"/>
      <c r="EB771" s="106"/>
      <c r="EC771" s="106"/>
      <c r="ED771" s="106"/>
      <c r="EE771" s="106"/>
      <c r="EF771" s="106"/>
      <c r="EG771" s="106"/>
      <c r="EH771" s="106"/>
    </row>
    <row r="772" spans="9:138" s="95" customFormat="1" x14ac:dyDescent="0.15">
      <c r="I772" s="106"/>
      <c r="J772" s="106"/>
      <c r="K772" s="106"/>
      <c r="L772" s="106"/>
      <c r="M772" s="106"/>
      <c r="N772" s="106"/>
      <c r="O772" s="106"/>
      <c r="P772" s="106"/>
      <c r="Q772" s="106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  <c r="AH772" s="106"/>
      <c r="AI772" s="106"/>
      <c r="AJ772" s="106"/>
      <c r="AK772" s="106"/>
      <c r="AL772" s="106"/>
      <c r="AM772" s="106"/>
      <c r="AN772" s="106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  <c r="BY772" s="106"/>
      <c r="BZ772" s="106"/>
      <c r="CA772" s="106"/>
      <c r="CB772" s="106"/>
      <c r="CC772" s="106"/>
      <c r="CD772" s="106"/>
      <c r="CE772" s="106"/>
      <c r="CF772" s="106"/>
      <c r="CG772" s="106"/>
      <c r="CH772" s="106"/>
      <c r="CI772" s="106"/>
      <c r="CJ772" s="106"/>
      <c r="CK772" s="106"/>
      <c r="CL772" s="106"/>
      <c r="CM772" s="106"/>
      <c r="CN772" s="106"/>
      <c r="CO772" s="106"/>
      <c r="CP772" s="106"/>
      <c r="CQ772" s="106"/>
      <c r="CR772" s="106"/>
      <c r="CS772" s="106"/>
      <c r="CT772" s="106"/>
      <c r="CU772" s="106"/>
      <c r="CV772" s="106"/>
      <c r="CW772" s="106"/>
      <c r="CX772" s="106"/>
      <c r="CY772" s="106"/>
      <c r="CZ772" s="106"/>
      <c r="DA772" s="106"/>
      <c r="DB772" s="106"/>
      <c r="DC772" s="106"/>
      <c r="DD772" s="106"/>
      <c r="DE772" s="106"/>
      <c r="DF772" s="106"/>
      <c r="DG772" s="106"/>
      <c r="DH772" s="106"/>
      <c r="DI772" s="106"/>
      <c r="DJ772" s="106"/>
      <c r="DK772" s="106"/>
      <c r="DL772" s="106"/>
      <c r="DM772" s="106"/>
      <c r="DN772" s="106"/>
      <c r="DO772" s="106"/>
      <c r="DP772" s="106"/>
      <c r="DQ772" s="106"/>
      <c r="DR772" s="106"/>
      <c r="DS772" s="106"/>
      <c r="DT772" s="106"/>
      <c r="DU772" s="106"/>
      <c r="DV772" s="106"/>
      <c r="DW772" s="106"/>
      <c r="DX772" s="106"/>
      <c r="DY772" s="106"/>
      <c r="DZ772" s="106"/>
      <c r="EA772" s="106"/>
      <c r="EB772" s="106"/>
      <c r="EC772" s="106"/>
      <c r="ED772" s="106"/>
      <c r="EE772" s="106"/>
      <c r="EF772" s="106"/>
      <c r="EG772" s="106"/>
      <c r="EH772" s="106"/>
    </row>
    <row r="773" spans="9:138" s="95" customFormat="1" x14ac:dyDescent="0.15">
      <c r="I773" s="106"/>
      <c r="J773" s="106"/>
      <c r="K773" s="106"/>
      <c r="L773" s="106"/>
      <c r="M773" s="106"/>
      <c r="N773" s="106"/>
      <c r="O773" s="106"/>
      <c r="P773" s="106"/>
      <c r="Q773" s="106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  <c r="AH773" s="106"/>
      <c r="AI773" s="106"/>
      <c r="AJ773" s="106"/>
      <c r="AK773" s="106"/>
      <c r="AL773" s="106"/>
      <c r="AM773" s="106"/>
      <c r="AN773" s="106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  <c r="BY773" s="106"/>
      <c r="BZ773" s="106"/>
      <c r="CA773" s="106"/>
      <c r="CB773" s="106"/>
      <c r="CC773" s="106"/>
      <c r="CD773" s="106"/>
      <c r="CE773" s="106"/>
      <c r="CF773" s="106"/>
      <c r="CG773" s="106"/>
      <c r="CH773" s="106"/>
      <c r="CI773" s="106"/>
      <c r="CJ773" s="106"/>
      <c r="CK773" s="106"/>
      <c r="CL773" s="106"/>
      <c r="CM773" s="106"/>
      <c r="CN773" s="106"/>
      <c r="CO773" s="106"/>
      <c r="CP773" s="106"/>
      <c r="CQ773" s="106"/>
      <c r="CR773" s="106"/>
      <c r="CS773" s="106"/>
      <c r="CT773" s="106"/>
      <c r="CU773" s="106"/>
      <c r="CV773" s="106"/>
      <c r="CW773" s="106"/>
      <c r="CX773" s="106"/>
      <c r="CY773" s="106"/>
      <c r="CZ773" s="106"/>
      <c r="DA773" s="106"/>
      <c r="DB773" s="106"/>
      <c r="DC773" s="106"/>
      <c r="DD773" s="106"/>
      <c r="DE773" s="106"/>
      <c r="DF773" s="106"/>
      <c r="DG773" s="106"/>
      <c r="DH773" s="106"/>
      <c r="DI773" s="106"/>
      <c r="DJ773" s="106"/>
      <c r="DK773" s="106"/>
      <c r="DL773" s="106"/>
      <c r="DM773" s="106"/>
      <c r="DN773" s="106"/>
      <c r="DO773" s="106"/>
      <c r="DP773" s="106"/>
      <c r="DQ773" s="106"/>
      <c r="DR773" s="106"/>
      <c r="DS773" s="106"/>
      <c r="DT773" s="106"/>
      <c r="DU773" s="106"/>
      <c r="DV773" s="106"/>
      <c r="DW773" s="106"/>
      <c r="DX773" s="106"/>
      <c r="DY773" s="106"/>
      <c r="DZ773" s="106"/>
      <c r="EA773" s="106"/>
      <c r="EB773" s="106"/>
      <c r="EC773" s="106"/>
      <c r="ED773" s="106"/>
      <c r="EE773" s="106"/>
      <c r="EF773" s="106"/>
      <c r="EG773" s="106"/>
      <c r="EH773" s="106"/>
    </row>
    <row r="774" spans="9:138" s="95" customFormat="1" x14ac:dyDescent="0.15">
      <c r="I774" s="106"/>
      <c r="J774" s="106"/>
      <c r="K774" s="106"/>
      <c r="L774" s="106"/>
      <c r="M774" s="106"/>
      <c r="N774" s="106"/>
      <c r="O774" s="106"/>
      <c r="P774" s="106"/>
      <c r="Q774" s="106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  <c r="AH774" s="106"/>
      <c r="AI774" s="106"/>
      <c r="AJ774" s="106"/>
      <c r="AK774" s="106"/>
      <c r="AL774" s="106"/>
      <c r="AM774" s="106"/>
      <c r="AN774" s="106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  <c r="BY774" s="106"/>
      <c r="BZ774" s="106"/>
      <c r="CA774" s="106"/>
      <c r="CB774" s="106"/>
      <c r="CC774" s="106"/>
      <c r="CD774" s="106"/>
      <c r="CE774" s="106"/>
      <c r="CF774" s="106"/>
      <c r="CG774" s="106"/>
      <c r="CH774" s="106"/>
      <c r="CI774" s="106"/>
      <c r="CJ774" s="106"/>
      <c r="CK774" s="106"/>
      <c r="CL774" s="106"/>
      <c r="CM774" s="106"/>
      <c r="CN774" s="106"/>
      <c r="CO774" s="106"/>
      <c r="CP774" s="106"/>
      <c r="CQ774" s="106"/>
      <c r="CR774" s="106"/>
      <c r="CS774" s="106"/>
      <c r="CT774" s="106"/>
      <c r="CU774" s="106"/>
      <c r="CV774" s="106"/>
      <c r="CW774" s="106"/>
      <c r="CX774" s="106"/>
      <c r="CY774" s="106"/>
      <c r="CZ774" s="106"/>
      <c r="DA774" s="106"/>
      <c r="DB774" s="106"/>
      <c r="DC774" s="106"/>
      <c r="DD774" s="106"/>
      <c r="DE774" s="106"/>
      <c r="DF774" s="106"/>
      <c r="DG774" s="106"/>
      <c r="DH774" s="106"/>
      <c r="DI774" s="106"/>
      <c r="DJ774" s="106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6"/>
      <c r="DV774" s="106"/>
      <c r="DW774" s="106"/>
      <c r="DX774" s="106"/>
      <c r="DY774" s="106"/>
      <c r="DZ774" s="106"/>
      <c r="EA774" s="106"/>
      <c r="EB774" s="106"/>
      <c r="EC774" s="106"/>
      <c r="ED774" s="106"/>
      <c r="EE774" s="106"/>
      <c r="EF774" s="106"/>
      <c r="EG774" s="106"/>
      <c r="EH774" s="106"/>
    </row>
    <row r="775" spans="9:138" s="95" customFormat="1" x14ac:dyDescent="0.15">
      <c r="I775" s="106"/>
      <c r="J775" s="106"/>
      <c r="K775" s="106"/>
      <c r="L775" s="106"/>
      <c r="M775" s="106"/>
      <c r="N775" s="106"/>
      <c r="O775" s="106"/>
      <c r="P775" s="106"/>
      <c r="Q775" s="106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  <c r="BY775" s="106"/>
      <c r="BZ775" s="106"/>
      <c r="CA775" s="106"/>
      <c r="CB775" s="106"/>
      <c r="CC775" s="106"/>
      <c r="CD775" s="106"/>
      <c r="CE775" s="106"/>
      <c r="CF775" s="106"/>
      <c r="CG775" s="106"/>
      <c r="CH775" s="106"/>
      <c r="CI775" s="106"/>
      <c r="CJ775" s="106"/>
      <c r="CK775" s="106"/>
      <c r="CL775" s="106"/>
      <c r="CM775" s="106"/>
      <c r="CN775" s="106"/>
      <c r="CO775" s="106"/>
      <c r="CP775" s="106"/>
      <c r="CQ775" s="106"/>
      <c r="CR775" s="106"/>
      <c r="CS775" s="106"/>
      <c r="CT775" s="106"/>
      <c r="CU775" s="106"/>
      <c r="CV775" s="106"/>
      <c r="CW775" s="106"/>
      <c r="CX775" s="106"/>
      <c r="CY775" s="106"/>
      <c r="CZ775" s="106"/>
      <c r="DA775" s="106"/>
      <c r="DB775" s="106"/>
      <c r="DC775" s="106"/>
      <c r="DD775" s="106"/>
      <c r="DE775" s="106"/>
      <c r="DF775" s="106"/>
      <c r="DG775" s="106"/>
      <c r="DH775" s="106"/>
      <c r="DI775" s="106"/>
      <c r="DJ775" s="106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6"/>
      <c r="DV775" s="106"/>
      <c r="DW775" s="106"/>
      <c r="DX775" s="106"/>
      <c r="DY775" s="106"/>
      <c r="DZ775" s="106"/>
      <c r="EA775" s="106"/>
      <c r="EB775" s="106"/>
      <c r="EC775" s="106"/>
      <c r="ED775" s="106"/>
      <c r="EE775" s="106"/>
      <c r="EF775" s="106"/>
      <c r="EG775" s="106"/>
      <c r="EH775" s="106"/>
    </row>
    <row r="776" spans="9:138" s="95" customFormat="1" x14ac:dyDescent="0.15">
      <c r="I776" s="106"/>
      <c r="J776" s="106"/>
      <c r="K776" s="106"/>
      <c r="L776" s="106"/>
      <c r="M776" s="106"/>
      <c r="N776" s="106"/>
      <c r="O776" s="106"/>
      <c r="P776" s="106"/>
      <c r="Q776" s="106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  <c r="AH776" s="106"/>
      <c r="AI776" s="106"/>
      <c r="AJ776" s="106"/>
      <c r="AK776" s="106"/>
      <c r="AL776" s="106"/>
      <c r="AM776" s="106"/>
      <c r="AN776" s="106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  <c r="BY776" s="106"/>
      <c r="BZ776" s="106"/>
      <c r="CA776" s="106"/>
      <c r="CB776" s="106"/>
      <c r="CC776" s="106"/>
      <c r="CD776" s="106"/>
      <c r="CE776" s="106"/>
      <c r="CF776" s="106"/>
      <c r="CG776" s="106"/>
      <c r="CH776" s="106"/>
      <c r="CI776" s="106"/>
      <c r="CJ776" s="106"/>
      <c r="CK776" s="106"/>
      <c r="CL776" s="106"/>
      <c r="CM776" s="106"/>
      <c r="CN776" s="106"/>
      <c r="CO776" s="106"/>
      <c r="CP776" s="106"/>
      <c r="CQ776" s="106"/>
      <c r="CR776" s="106"/>
      <c r="CS776" s="106"/>
      <c r="CT776" s="106"/>
      <c r="CU776" s="106"/>
      <c r="CV776" s="106"/>
      <c r="CW776" s="106"/>
      <c r="CX776" s="106"/>
      <c r="CY776" s="106"/>
      <c r="CZ776" s="106"/>
      <c r="DA776" s="106"/>
      <c r="DB776" s="106"/>
      <c r="DC776" s="106"/>
      <c r="DD776" s="106"/>
      <c r="DE776" s="106"/>
      <c r="DF776" s="106"/>
      <c r="DG776" s="106"/>
      <c r="DH776" s="106"/>
      <c r="DI776" s="106"/>
      <c r="DJ776" s="106"/>
      <c r="DK776" s="106"/>
      <c r="DL776" s="106"/>
      <c r="DM776" s="106"/>
      <c r="DN776" s="106"/>
      <c r="DO776" s="106"/>
      <c r="DP776" s="106"/>
      <c r="DQ776" s="106"/>
      <c r="DR776" s="106"/>
      <c r="DS776" s="106"/>
      <c r="DT776" s="106"/>
      <c r="DU776" s="106"/>
      <c r="DV776" s="106"/>
      <c r="DW776" s="106"/>
      <c r="DX776" s="106"/>
      <c r="DY776" s="106"/>
      <c r="DZ776" s="106"/>
      <c r="EA776" s="106"/>
      <c r="EB776" s="106"/>
      <c r="EC776" s="106"/>
      <c r="ED776" s="106"/>
      <c r="EE776" s="106"/>
      <c r="EF776" s="106"/>
      <c r="EG776" s="106"/>
      <c r="EH776" s="106"/>
    </row>
    <row r="777" spans="9:138" s="95" customFormat="1" x14ac:dyDescent="0.15">
      <c r="I777" s="106"/>
      <c r="J777" s="106"/>
      <c r="K777" s="106"/>
      <c r="L777" s="106"/>
      <c r="M777" s="106"/>
      <c r="N777" s="106"/>
      <c r="O777" s="106"/>
      <c r="P777" s="106"/>
      <c r="Q777" s="106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  <c r="AH777" s="106"/>
      <c r="AI777" s="106"/>
      <c r="AJ777" s="106"/>
      <c r="AK777" s="106"/>
      <c r="AL777" s="106"/>
      <c r="AM777" s="106"/>
      <c r="AN777" s="106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  <c r="BY777" s="106"/>
      <c r="BZ777" s="106"/>
      <c r="CA777" s="106"/>
      <c r="CB777" s="106"/>
      <c r="CC777" s="106"/>
      <c r="CD777" s="106"/>
      <c r="CE777" s="106"/>
      <c r="CF777" s="106"/>
      <c r="CG777" s="106"/>
      <c r="CH777" s="106"/>
      <c r="CI777" s="106"/>
      <c r="CJ777" s="106"/>
      <c r="CK777" s="106"/>
      <c r="CL777" s="106"/>
      <c r="CM777" s="106"/>
      <c r="CN777" s="106"/>
      <c r="CO777" s="106"/>
      <c r="CP777" s="106"/>
      <c r="CQ777" s="106"/>
      <c r="CR777" s="106"/>
      <c r="CS777" s="106"/>
      <c r="CT777" s="106"/>
      <c r="CU777" s="106"/>
      <c r="CV777" s="106"/>
      <c r="CW777" s="106"/>
      <c r="CX777" s="106"/>
      <c r="CY777" s="106"/>
      <c r="CZ777" s="106"/>
      <c r="DA777" s="106"/>
      <c r="DB777" s="106"/>
      <c r="DC777" s="106"/>
      <c r="DD777" s="106"/>
      <c r="DE777" s="106"/>
      <c r="DF777" s="106"/>
      <c r="DG777" s="106"/>
      <c r="DH777" s="106"/>
      <c r="DI777" s="106"/>
      <c r="DJ777" s="106"/>
      <c r="DK777" s="106"/>
      <c r="DL777" s="106"/>
      <c r="DM777" s="106"/>
      <c r="DN777" s="106"/>
      <c r="DO777" s="106"/>
      <c r="DP777" s="106"/>
      <c r="DQ777" s="106"/>
      <c r="DR777" s="106"/>
      <c r="DS777" s="106"/>
      <c r="DT777" s="106"/>
      <c r="DU777" s="106"/>
      <c r="DV777" s="106"/>
      <c r="DW777" s="106"/>
      <c r="DX777" s="106"/>
      <c r="DY777" s="106"/>
      <c r="DZ777" s="106"/>
      <c r="EA777" s="106"/>
      <c r="EB777" s="106"/>
      <c r="EC777" s="106"/>
      <c r="ED777" s="106"/>
      <c r="EE777" s="106"/>
      <c r="EF777" s="106"/>
      <c r="EG777" s="106"/>
      <c r="EH777" s="106"/>
    </row>
    <row r="778" spans="9:138" s="95" customFormat="1" x14ac:dyDescent="0.15">
      <c r="I778" s="106"/>
      <c r="J778" s="106"/>
      <c r="K778" s="106"/>
      <c r="L778" s="106"/>
      <c r="M778" s="106"/>
      <c r="N778" s="106"/>
      <c r="O778" s="106"/>
      <c r="P778" s="106"/>
      <c r="Q778" s="106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  <c r="AH778" s="106"/>
      <c r="AI778" s="106"/>
      <c r="AJ778" s="106"/>
      <c r="AK778" s="106"/>
      <c r="AL778" s="106"/>
      <c r="AM778" s="106"/>
      <c r="AN778" s="106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  <c r="BY778" s="106"/>
      <c r="BZ778" s="106"/>
      <c r="CA778" s="106"/>
      <c r="CB778" s="106"/>
      <c r="CC778" s="106"/>
      <c r="CD778" s="106"/>
      <c r="CE778" s="106"/>
      <c r="CF778" s="106"/>
      <c r="CG778" s="106"/>
      <c r="CH778" s="106"/>
      <c r="CI778" s="106"/>
      <c r="CJ778" s="106"/>
      <c r="CK778" s="106"/>
      <c r="CL778" s="106"/>
      <c r="CM778" s="106"/>
      <c r="CN778" s="106"/>
      <c r="CO778" s="106"/>
      <c r="CP778" s="106"/>
      <c r="CQ778" s="106"/>
      <c r="CR778" s="106"/>
      <c r="CS778" s="106"/>
      <c r="CT778" s="106"/>
      <c r="CU778" s="106"/>
      <c r="CV778" s="106"/>
      <c r="CW778" s="106"/>
      <c r="CX778" s="106"/>
      <c r="CY778" s="106"/>
      <c r="CZ778" s="106"/>
      <c r="DA778" s="106"/>
      <c r="DB778" s="106"/>
      <c r="DC778" s="106"/>
      <c r="DD778" s="106"/>
      <c r="DE778" s="106"/>
      <c r="DF778" s="106"/>
      <c r="DG778" s="106"/>
      <c r="DH778" s="106"/>
      <c r="DI778" s="106"/>
      <c r="DJ778" s="106"/>
      <c r="DK778" s="106"/>
      <c r="DL778" s="106"/>
      <c r="DM778" s="106"/>
      <c r="DN778" s="106"/>
      <c r="DO778" s="106"/>
      <c r="DP778" s="106"/>
      <c r="DQ778" s="106"/>
      <c r="DR778" s="106"/>
      <c r="DS778" s="106"/>
      <c r="DT778" s="106"/>
      <c r="DU778" s="106"/>
      <c r="DV778" s="106"/>
      <c r="DW778" s="106"/>
      <c r="DX778" s="106"/>
      <c r="DY778" s="106"/>
      <c r="DZ778" s="106"/>
      <c r="EA778" s="106"/>
      <c r="EB778" s="106"/>
      <c r="EC778" s="106"/>
      <c r="ED778" s="106"/>
      <c r="EE778" s="106"/>
      <c r="EF778" s="106"/>
      <c r="EG778" s="106"/>
      <c r="EH778" s="106"/>
    </row>
    <row r="779" spans="9:138" s="95" customFormat="1" x14ac:dyDescent="0.15">
      <c r="I779" s="106"/>
      <c r="J779" s="106"/>
      <c r="K779" s="106"/>
      <c r="L779" s="106"/>
      <c r="M779" s="106"/>
      <c r="N779" s="106"/>
      <c r="O779" s="106"/>
      <c r="P779" s="106"/>
      <c r="Q779" s="106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  <c r="AH779" s="106"/>
      <c r="AI779" s="106"/>
      <c r="AJ779" s="106"/>
      <c r="AK779" s="106"/>
      <c r="AL779" s="106"/>
      <c r="AM779" s="106"/>
      <c r="AN779" s="106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  <c r="BY779" s="106"/>
      <c r="BZ779" s="106"/>
      <c r="CA779" s="106"/>
      <c r="CB779" s="106"/>
      <c r="CC779" s="106"/>
      <c r="CD779" s="106"/>
      <c r="CE779" s="106"/>
      <c r="CF779" s="106"/>
      <c r="CG779" s="106"/>
      <c r="CH779" s="106"/>
      <c r="CI779" s="106"/>
      <c r="CJ779" s="106"/>
      <c r="CK779" s="106"/>
      <c r="CL779" s="106"/>
      <c r="CM779" s="106"/>
      <c r="CN779" s="106"/>
      <c r="CO779" s="106"/>
      <c r="CP779" s="106"/>
      <c r="CQ779" s="106"/>
      <c r="CR779" s="106"/>
      <c r="CS779" s="106"/>
      <c r="CT779" s="106"/>
      <c r="CU779" s="106"/>
      <c r="CV779" s="106"/>
      <c r="CW779" s="106"/>
      <c r="CX779" s="106"/>
      <c r="CY779" s="106"/>
      <c r="CZ779" s="106"/>
      <c r="DA779" s="106"/>
      <c r="DB779" s="106"/>
      <c r="DC779" s="106"/>
      <c r="DD779" s="106"/>
      <c r="DE779" s="106"/>
      <c r="DF779" s="106"/>
      <c r="DG779" s="106"/>
      <c r="DH779" s="106"/>
      <c r="DI779" s="106"/>
      <c r="DJ779" s="106"/>
      <c r="DK779" s="106"/>
      <c r="DL779" s="106"/>
      <c r="DM779" s="106"/>
      <c r="DN779" s="106"/>
      <c r="DO779" s="106"/>
      <c r="DP779" s="106"/>
      <c r="DQ779" s="106"/>
      <c r="DR779" s="106"/>
      <c r="DS779" s="106"/>
      <c r="DT779" s="106"/>
      <c r="DU779" s="106"/>
      <c r="DV779" s="106"/>
      <c r="DW779" s="106"/>
      <c r="DX779" s="106"/>
      <c r="DY779" s="106"/>
      <c r="DZ779" s="106"/>
      <c r="EA779" s="106"/>
      <c r="EB779" s="106"/>
      <c r="EC779" s="106"/>
      <c r="ED779" s="106"/>
      <c r="EE779" s="106"/>
      <c r="EF779" s="106"/>
      <c r="EG779" s="106"/>
      <c r="EH779" s="106"/>
    </row>
    <row r="780" spans="9:138" s="95" customFormat="1" x14ac:dyDescent="0.15">
      <c r="I780" s="106"/>
      <c r="J780" s="106"/>
      <c r="K780" s="106"/>
      <c r="L780" s="106"/>
      <c r="M780" s="106"/>
      <c r="N780" s="106"/>
      <c r="O780" s="106"/>
      <c r="P780" s="106"/>
      <c r="Q780" s="106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  <c r="AH780" s="106"/>
      <c r="AI780" s="106"/>
      <c r="AJ780" s="106"/>
      <c r="AK780" s="106"/>
      <c r="AL780" s="106"/>
      <c r="AM780" s="106"/>
      <c r="AN780" s="106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  <c r="BY780" s="106"/>
      <c r="BZ780" s="106"/>
      <c r="CA780" s="106"/>
      <c r="CB780" s="106"/>
      <c r="CC780" s="106"/>
      <c r="CD780" s="106"/>
      <c r="CE780" s="106"/>
      <c r="CF780" s="106"/>
      <c r="CG780" s="106"/>
      <c r="CH780" s="106"/>
      <c r="CI780" s="106"/>
      <c r="CJ780" s="106"/>
      <c r="CK780" s="106"/>
      <c r="CL780" s="106"/>
      <c r="CM780" s="106"/>
      <c r="CN780" s="106"/>
      <c r="CO780" s="106"/>
      <c r="CP780" s="106"/>
      <c r="CQ780" s="106"/>
      <c r="CR780" s="106"/>
      <c r="CS780" s="106"/>
      <c r="CT780" s="106"/>
      <c r="CU780" s="106"/>
      <c r="CV780" s="106"/>
      <c r="CW780" s="106"/>
      <c r="CX780" s="106"/>
      <c r="CY780" s="106"/>
      <c r="CZ780" s="106"/>
      <c r="DA780" s="106"/>
      <c r="DB780" s="106"/>
      <c r="DC780" s="106"/>
      <c r="DD780" s="106"/>
      <c r="DE780" s="106"/>
      <c r="DF780" s="106"/>
      <c r="DG780" s="106"/>
      <c r="DH780" s="106"/>
      <c r="DI780" s="106"/>
      <c r="DJ780" s="106"/>
      <c r="DK780" s="106"/>
      <c r="DL780" s="106"/>
      <c r="DM780" s="106"/>
      <c r="DN780" s="106"/>
      <c r="DO780" s="106"/>
      <c r="DP780" s="106"/>
      <c r="DQ780" s="106"/>
      <c r="DR780" s="106"/>
      <c r="DS780" s="106"/>
      <c r="DT780" s="106"/>
      <c r="DU780" s="106"/>
      <c r="DV780" s="106"/>
      <c r="DW780" s="106"/>
      <c r="DX780" s="106"/>
      <c r="DY780" s="106"/>
      <c r="DZ780" s="106"/>
      <c r="EA780" s="106"/>
      <c r="EB780" s="106"/>
      <c r="EC780" s="106"/>
      <c r="ED780" s="106"/>
      <c r="EE780" s="106"/>
      <c r="EF780" s="106"/>
      <c r="EG780" s="106"/>
      <c r="EH780" s="106"/>
    </row>
    <row r="781" spans="9:138" s="95" customFormat="1" x14ac:dyDescent="0.15">
      <c r="I781" s="106"/>
      <c r="J781" s="106"/>
      <c r="K781" s="106"/>
      <c r="L781" s="106"/>
      <c r="M781" s="106"/>
      <c r="N781" s="106"/>
      <c r="O781" s="106"/>
      <c r="P781" s="106"/>
      <c r="Q781" s="106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  <c r="AH781" s="106"/>
      <c r="AI781" s="106"/>
      <c r="AJ781" s="106"/>
      <c r="AK781" s="106"/>
      <c r="AL781" s="106"/>
      <c r="AM781" s="106"/>
      <c r="AN781" s="106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  <c r="BY781" s="106"/>
      <c r="BZ781" s="106"/>
      <c r="CA781" s="106"/>
      <c r="CB781" s="106"/>
      <c r="CC781" s="106"/>
      <c r="CD781" s="106"/>
      <c r="CE781" s="106"/>
      <c r="CF781" s="106"/>
      <c r="CG781" s="106"/>
      <c r="CH781" s="106"/>
      <c r="CI781" s="106"/>
      <c r="CJ781" s="106"/>
      <c r="CK781" s="106"/>
      <c r="CL781" s="106"/>
      <c r="CM781" s="106"/>
      <c r="CN781" s="106"/>
      <c r="CO781" s="106"/>
      <c r="CP781" s="106"/>
      <c r="CQ781" s="106"/>
      <c r="CR781" s="106"/>
      <c r="CS781" s="106"/>
      <c r="CT781" s="106"/>
      <c r="CU781" s="106"/>
      <c r="CV781" s="106"/>
      <c r="CW781" s="106"/>
      <c r="CX781" s="106"/>
      <c r="CY781" s="106"/>
      <c r="CZ781" s="106"/>
      <c r="DA781" s="106"/>
      <c r="DB781" s="106"/>
      <c r="DC781" s="106"/>
      <c r="DD781" s="106"/>
      <c r="DE781" s="106"/>
      <c r="DF781" s="106"/>
      <c r="DG781" s="106"/>
      <c r="DH781" s="106"/>
      <c r="DI781" s="106"/>
      <c r="DJ781" s="106"/>
      <c r="DK781" s="106"/>
      <c r="DL781" s="106"/>
      <c r="DM781" s="106"/>
      <c r="DN781" s="106"/>
      <c r="DO781" s="106"/>
      <c r="DP781" s="106"/>
      <c r="DQ781" s="106"/>
      <c r="DR781" s="106"/>
      <c r="DS781" s="106"/>
      <c r="DT781" s="106"/>
      <c r="DU781" s="106"/>
      <c r="DV781" s="106"/>
      <c r="DW781" s="106"/>
      <c r="DX781" s="106"/>
      <c r="DY781" s="106"/>
      <c r="DZ781" s="106"/>
      <c r="EA781" s="106"/>
      <c r="EB781" s="106"/>
      <c r="EC781" s="106"/>
      <c r="ED781" s="106"/>
      <c r="EE781" s="106"/>
      <c r="EF781" s="106"/>
      <c r="EG781" s="106"/>
      <c r="EH781" s="106"/>
    </row>
    <row r="782" spans="9:138" s="95" customFormat="1" x14ac:dyDescent="0.15">
      <c r="I782" s="106"/>
      <c r="J782" s="106"/>
      <c r="K782" s="106"/>
      <c r="L782" s="106"/>
      <c r="M782" s="106"/>
      <c r="N782" s="106"/>
      <c r="O782" s="106"/>
      <c r="P782" s="106"/>
      <c r="Q782" s="106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  <c r="AL782" s="106"/>
      <c r="AM782" s="106"/>
      <c r="AN782" s="106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  <c r="BY782" s="106"/>
      <c r="BZ782" s="106"/>
      <c r="CA782" s="106"/>
      <c r="CB782" s="106"/>
      <c r="CC782" s="106"/>
      <c r="CD782" s="106"/>
      <c r="CE782" s="106"/>
      <c r="CF782" s="106"/>
      <c r="CG782" s="106"/>
      <c r="CH782" s="106"/>
      <c r="CI782" s="106"/>
      <c r="CJ782" s="106"/>
      <c r="CK782" s="106"/>
      <c r="CL782" s="106"/>
      <c r="CM782" s="106"/>
      <c r="CN782" s="106"/>
      <c r="CO782" s="106"/>
      <c r="CP782" s="106"/>
      <c r="CQ782" s="106"/>
      <c r="CR782" s="106"/>
      <c r="CS782" s="106"/>
      <c r="CT782" s="106"/>
      <c r="CU782" s="106"/>
      <c r="CV782" s="106"/>
      <c r="CW782" s="106"/>
      <c r="CX782" s="106"/>
      <c r="CY782" s="106"/>
      <c r="CZ782" s="106"/>
      <c r="DA782" s="106"/>
      <c r="DB782" s="106"/>
      <c r="DC782" s="106"/>
      <c r="DD782" s="106"/>
      <c r="DE782" s="106"/>
      <c r="DF782" s="106"/>
      <c r="DG782" s="106"/>
      <c r="DH782" s="106"/>
      <c r="DI782" s="106"/>
      <c r="DJ782" s="106"/>
      <c r="DK782" s="106"/>
      <c r="DL782" s="106"/>
      <c r="DM782" s="106"/>
      <c r="DN782" s="106"/>
      <c r="DO782" s="106"/>
      <c r="DP782" s="106"/>
      <c r="DQ782" s="106"/>
      <c r="DR782" s="106"/>
      <c r="DS782" s="106"/>
      <c r="DT782" s="106"/>
      <c r="DU782" s="106"/>
      <c r="DV782" s="106"/>
      <c r="DW782" s="106"/>
      <c r="DX782" s="106"/>
      <c r="DY782" s="106"/>
      <c r="DZ782" s="106"/>
      <c r="EA782" s="106"/>
      <c r="EB782" s="106"/>
      <c r="EC782" s="106"/>
      <c r="ED782" s="106"/>
      <c r="EE782" s="106"/>
      <c r="EF782" s="106"/>
      <c r="EG782" s="106"/>
      <c r="EH782" s="106"/>
    </row>
    <row r="783" spans="9:138" s="95" customFormat="1" x14ac:dyDescent="0.15">
      <c r="I783" s="106"/>
      <c r="J783" s="106"/>
      <c r="K783" s="106"/>
      <c r="L783" s="106"/>
      <c r="M783" s="106"/>
      <c r="N783" s="106"/>
      <c r="O783" s="106"/>
      <c r="P783" s="106"/>
      <c r="Q783" s="106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  <c r="AH783" s="106"/>
      <c r="AI783" s="106"/>
      <c r="AJ783" s="106"/>
      <c r="AK783" s="106"/>
      <c r="AL783" s="106"/>
      <c r="AM783" s="106"/>
      <c r="AN783" s="106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  <c r="BY783" s="106"/>
      <c r="BZ783" s="106"/>
      <c r="CA783" s="106"/>
      <c r="CB783" s="106"/>
      <c r="CC783" s="106"/>
      <c r="CD783" s="106"/>
      <c r="CE783" s="106"/>
      <c r="CF783" s="106"/>
      <c r="CG783" s="106"/>
      <c r="CH783" s="106"/>
      <c r="CI783" s="106"/>
      <c r="CJ783" s="106"/>
      <c r="CK783" s="106"/>
      <c r="CL783" s="106"/>
      <c r="CM783" s="106"/>
      <c r="CN783" s="106"/>
      <c r="CO783" s="106"/>
      <c r="CP783" s="106"/>
      <c r="CQ783" s="106"/>
      <c r="CR783" s="106"/>
      <c r="CS783" s="106"/>
      <c r="CT783" s="106"/>
      <c r="CU783" s="106"/>
      <c r="CV783" s="106"/>
      <c r="CW783" s="106"/>
      <c r="CX783" s="106"/>
      <c r="CY783" s="106"/>
      <c r="CZ783" s="106"/>
      <c r="DA783" s="106"/>
      <c r="DB783" s="106"/>
      <c r="DC783" s="106"/>
      <c r="DD783" s="106"/>
      <c r="DE783" s="106"/>
      <c r="DF783" s="106"/>
      <c r="DG783" s="106"/>
      <c r="DH783" s="106"/>
      <c r="DI783" s="106"/>
      <c r="DJ783" s="106"/>
      <c r="DK783" s="106"/>
      <c r="DL783" s="106"/>
      <c r="DM783" s="106"/>
      <c r="DN783" s="106"/>
      <c r="DO783" s="106"/>
      <c r="DP783" s="106"/>
      <c r="DQ783" s="106"/>
      <c r="DR783" s="106"/>
      <c r="DS783" s="106"/>
      <c r="DT783" s="106"/>
      <c r="DU783" s="106"/>
      <c r="DV783" s="106"/>
      <c r="DW783" s="106"/>
      <c r="DX783" s="106"/>
      <c r="DY783" s="106"/>
      <c r="DZ783" s="106"/>
      <c r="EA783" s="106"/>
      <c r="EB783" s="106"/>
      <c r="EC783" s="106"/>
      <c r="ED783" s="106"/>
      <c r="EE783" s="106"/>
      <c r="EF783" s="106"/>
      <c r="EG783" s="106"/>
      <c r="EH783" s="106"/>
    </row>
    <row r="784" spans="9:138" s="95" customFormat="1" x14ac:dyDescent="0.15">
      <c r="I784" s="106"/>
      <c r="J784" s="106"/>
      <c r="K784" s="106"/>
      <c r="L784" s="106"/>
      <c r="M784" s="106"/>
      <c r="N784" s="106"/>
      <c r="O784" s="106"/>
      <c r="P784" s="106"/>
      <c r="Q784" s="106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  <c r="AH784" s="106"/>
      <c r="AI784" s="106"/>
      <c r="AJ784" s="106"/>
      <c r="AK784" s="106"/>
      <c r="AL784" s="106"/>
      <c r="AM784" s="106"/>
      <c r="AN784" s="106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  <c r="BY784" s="106"/>
      <c r="BZ784" s="106"/>
      <c r="CA784" s="106"/>
      <c r="CB784" s="106"/>
      <c r="CC784" s="106"/>
      <c r="CD784" s="106"/>
      <c r="CE784" s="106"/>
      <c r="CF784" s="106"/>
      <c r="CG784" s="106"/>
      <c r="CH784" s="106"/>
      <c r="CI784" s="106"/>
      <c r="CJ784" s="106"/>
      <c r="CK784" s="106"/>
      <c r="CL784" s="106"/>
      <c r="CM784" s="106"/>
      <c r="CN784" s="106"/>
      <c r="CO784" s="106"/>
      <c r="CP784" s="106"/>
      <c r="CQ784" s="106"/>
      <c r="CR784" s="106"/>
      <c r="CS784" s="106"/>
      <c r="CT784" s="106"/>
      <c r="CU784" s="106"/>
      <c r="CV784" s="106"/>
      <c r="CW784" s="106"/>
      <c r="CX784" s="106"/>
      <c r="CY784" s="106"/>
      <c r="CZ784" s="106"/>
      <c r="DA784" s="106"/>
      <c r="DB784" s="106"/>
      <c r="DC784" s="106"/>
      <c r="DD784" s="106"/>
      <c r="DE784" s="106"/>
      <c r="DF784" s="106"/>
      <c r="DG784" s="106"/>
      <c r="DH784" s="106"/>
      <c r="DI784" s="106"/>
      <c r="DJ784" s="106"/>
      <c r="DK784" s="106"/>
      <c r="DL784" s="106"/>
      <c r="DM784" s="106"/>
      <c r="DN784" s="106"/>
      <c r="DO784" s="106"/>
      <c r="DP784" s="106"/>
      <c r="DQ784" s="106"/>
      <c r="DR784" s="106"/>
      <c r="DS784" s="106"/>
      <c r="DT784" s="106"/>
      <c r="DU784" s="106"/>
      <c r="DV784" s="106"/>
      <c r="DW784" s="106"/>
      <c r="DX784" s="106"/>
      <c r="DY784" s="106"/>
      <c r="DZ784" s="106"/>
      <c r="EA784" s="106"/>
      <c r="EB784" s="106"/>
      <c r="EC784" s="106"/>
      <c r="ED784" s="106"/>
      <c r="EE784" s="106"/>
      <c r="EF784" s="106"/>
      <c r="EG784" s="106"/>
      <c r="EH784" s="106"/>
    </row>
    <row r="785" spans="9:138" s="95" customFormat="1" x14ac:dyDescent="0.15">
      <c r="I785" s="106"/>
      <c r="J785" s="106"/>
      <c r="K785" s="106"/>
      <c r="L785" s="106"/>
      <c r="M785" s="106"/>
      <c r="N785" s="106"/>
      <c r="O785" s="106"/>
      <c r="P785" s="106"/>
      <c r="Q785" s="106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  <c r="AH785" s="106"/>
      <c r="AI785" s="106"/>
      <c r="AJ785" s="106"/>
      <c r="AK785" s="106"/>
      <c r="AL785" s="106"/>
      <c r="AM785" s="106"/>
      <c r="AN785" s="106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  <c r="BY785" s="106"/>
      <c r="BZ785" s="106"/>
      <c r="CA785" s="106"/>
      <c r="CB785" s="106"/>
      <c r="CC785" s="106"/>
      <c r="CD785" s="106"/>
      <c r="CE785" s="106"/>
      <c r="CF785" s="106"/>
      <c r="CG785" s="106"/>
      <c r="CH785" s="106"/>
      <c r="CI785" s="106"/>
      <c r="CJ785" s="106"/>
      <c r="CK785" s="106"/>
      <c r="CL785" s="106"/>
      <c r="CM785" s="106"/>
      <c r="CN785" s="106"/>
      <c r="CO785" s="106"/>
      <c r="CP785" s="106"/>
      <c r="CQ785" s="106"/>
      <c r="CR785" s="106"/>
      <c r="CS785" s="106"/>
      <c r="CT785" s="106"/>
      <c r="CU785" s="106"/>
      <c r="CV785" s="106"/>
      <c r="CW785" s="106"/>
      <c r="CX785" s="106"/>
      <c r="CY785" s="106"/>
      <c r="CZ785" s="106"/>
      <c r="DA785" s="106"/>
      <c r="DB785" s="106"/>
      <c r="DC785" s="106"/>
      <c r="DD785" s="106"/>
      <c r="DE785" s="106"/>
      <c r="DF785" s="106"/>
      <c r="DG785" s="106"/>
      <c r="DH785" s="106"/>
      <c r="DI785" s="106"/>
      <c r="DJ785" s="106"/>
      <c r="DK785" s="106"/>
      <c r="DL785" s="106"/>
      <c r="DM785" s="106"/>
      <c r="DN785" s="106"/>
      <c r="DO785" s="106"/>
      <c r="DP785" s="106"/>
      <c r="DQ785" s="106"/>
      <c r="DR785" s="106"/>
      <c r="DS785" s="106"/>
      <c r="DT785" s="106"/>
      <c r="DU785" s="106"/>
      <c r="DV785" s="106"/>
      <c r="DW785" s="106"/>
      <c r="DX785" s="106"/>
      <c r="DY785" s="106"/>
      <c r="DZ785" s="106"/>
      <c r="EA785" s="106"/>
      <c r="EB785" s="106"/>
      <c r="EC785" s="106"/>
      <c r="ED785" s="106"/>
      <c r="EE785" s="106"/>
      <c r="EF785" s="106"/>
      <c r="EG785" s="106"/>
      <c r="EH785" s="106"/>
    </row>
    <row r="786" spans="9:138" s="95" customFormat="1" x14ac:dyDescent="0.15">
      <c r="I786" s="106"/>
      <c r="J786" s="106"/>
      <c r="K786" s="106"/>
      <c r="L786" s="106"/>
      <c r="M786" s="106"/>
      <c r="N786" s="106"/>
      <c r="O786" s="106"/>
      <c r="P786" s="106"/>
      <c r="Q786" s="106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  <c r="AH786" s="106"/>
      <c r="AI786" s="106"/>
      <c r="AJ786" s="106"/>
      <c r="AK786" s="106"/>
      <c r="AL786" s="106"/>
      <c r="AM786" s="106"/>
      <c r="AN786" s="106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  <c r="BY786" s="106"/>
      <c r="BZ786" s="106"/>
      <c r="CA786" s="106"/>
      <c r="CB786" s="106"/>
      <c r="CC786" s="106"/>
      <c r="CD786" s="106"/>
      <c r="CE786" s="106"/>
      <c r="CF786" s="106"/>
      <c r="CG786" s="106"/>
      <c r="CH786" s="106"/>
      <c r="CI786" s="106"/>
      <c r="CJ786" s="106"/>
      <c r="CK786" s="106"/>
      <c r="CL786" s="106"/>
      <c r="CM786" s="106"/>
      <c r="CN786" s="106"/>
      <c r="CO786" s="106"/>
      <c r="CP786" s="106"/>
      <c r="CQ786" s="106"/>
      <c r="CR786" s="106"/>
      <c r="CS786" s="106"/>
      <c r="CT786" s="106"/>
      <c r="CU786" s="106"/>
      <c r="CV786" s="106"/>
      <c r="CW786" s="106"/>
      <c r="CX786" s="106"/>
      <c r="CY786" s="106"/>
      <c r="CZ786" s="106"/>
      <c r="DA786" s="106"/>
      <c r="DB786" s="106"/>
      <c r="DC786" s="106"/>
      <c r="DD786" s="106"/>
      <c r="DE786" s="106"/>
      <c r="DF786" s="106"/>
      <c r="DG786" s="106"/>
      <c r="DH786" s="106"/>
      <c r="DI786" s="106"/>
      <c r="DJ786" s="106"/>
      <c r="DK786" s="106"/>
      <c r="DL786" s="106"/>
      <c r="DM786" s="106"/>
      <c r="DN786" s="106"/>
      <c r="DO786" s="106"/>
      <c r="DP786" s="106"/>
      <c r="DQ786" s="106"/>
      <c r="DR786" s="106"/>
      <c r="DS786" s="106"/>
      <c r="DT786" s="106"/>
      <c r="DU786" s="106"/>
      <c r="DV786" s="106"/>
      <c r="DW786" s="106"/>
      <c r="DX786" s="106"/>
      <c r="DY786" s="106"/>
      <c r="DZ786" s="106"/>
      <c r="EA786" s="106"/>
      <c r="EB786" s="106"/>
      <c r="EC786" s="106"/>
      <c r="ED786" s="106"/>
      <c r="EE786" s="106"/>
      <c r="EF786" s="106"/>
      <c r="EG786" s="106"/>
      <c r="EH786" s="106"/>
    </row>
    <row r="787" spans="9:138" s="95" customFormat="1" x14ac:dyDescent="0.15">
      <c r="I787" s="106"/>
      <c r="J787" s="106"/>
      <c r="K787" s="106"/>
      <c r="L787" s="106"/>
      <c r="M787" s="106"/>
      <c r="N787" s="106"/>
      <c r="O787" s="106"/>
      <c r="P787" s="106"/>
      <c r="Q787" s="106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  <c r="AL787" s="106"/>
      <c r="AM787" s="106"/>
      <c r="AN787" s="106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  <c r="BY787" s="106"/>
      <c r="BZ787" s="106"/>
      <c r="CA787" s="106"/>
      <c r="CB787" s="106"/>
      <c r="CC787" s="106"/>
      <c r="CD787" s="106"/>
      <c r="CE787" s="106"/>
      <c r="CF787" s="106"/>
      <c r="CG787" s="106"/>
      <c r="CH787" s="106"/>
      <c r="CI787" s="106"/>
      <c r="CJ787" s="106"/>
      <c r="CK787" s="106"/>
      <c r="CL787" s="106"/>
      <c r="CM787" s="106"/>
      <c r="CN787" s="106"/>
      <c r="CO787" s="106"/>
      <c r="CP787" s="106"/>
      <c r="CQ787" s="106"/>
      <c r="CR787" s="106"/>
      <c r="CS787" s="106"/>
      <c r="CT787" s="106"/>
      <c r="CU787" s="106"/>
      <c r="CV787" s="106"/>
      <c r="CW787" s="106"/>
      <c r="CX787" s="106"/>
      <c r="CY787" s="106"/>
      <c r="CZ787" s="106"/>
      <c r="DA787" s="106"/>
      <c r="DB787" s="106"/>
      <c r="DC787" s="106"/>
      <c r="DD787" s="106"/>
      <c r="DE787" s="106"/>
      <c r="DF787" s="106"/>
      <c r="DG787" s="106"/>
      <c r="DH787" s="106"/>
      <c r="DI787" s="106"/>
      <c r="DJ787" s="106"/>
      <c r="DK787" s="106"/>
      <c r="DL787" s="106"/>
      <c r="DM787" s="106"/>
      <c r="DN787" s="106"/>
      <c r="DO787" s="106"/>
      <c r="DP787" s="106"/>
      <c r="DQ787" s="106"/>
      <c r="DR787" s="106"/>
      <c r="DS787" s="106"/>
      <c r="DT787" s="106"/>
      <c r="DU787" s="106"/>
      <c r="DV787" s="106"/>
      <c r="DW787" s="106"/>
      <c r="DX787" s="106"/>
      <c r="DY787" s="106"/>
      <c r="DZ787" s="106"/>
      <c r="EA787" s="106"/>
      <c r="EB787" s="106"/>
      <c r="EC787" s="106"/>
      <c r="ED787" s="106"/>
      <c r="EE787" s="106"/>
      <c r="EF787" s="106"/>
      <c r="EG787" s="106"/>
      <c r="EH787" s="106"/>
    </row>
    <row r="788" spans="9:138" s="95" customFormat="1" x14ac:dyDescent="0.15">
      <c r="I788" s="106"/>
      <c r="J788" s="106"/>
      <c r="K788" s="106"/>
      <c r="L788" s="106"/>
      <c r="M788" s="106"/>
      <c r="N788" s="106"/>
      <c r="O788" s="106"/>
      <c r="P788" s="106"/>
      <c r="Q788" s="106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  <c r="AH788" s="106"/>
      <c r="AI788" s="106"/>
      <c r="AJ788" s="106"/>
      <c r="AK788" s="106"/>
      <c r="AL788" s="106"/>
      <c r="AM788" s="106"/>
      <c r="AN788" s="106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  <c r="BY788" s="106"/>
      <c r="BZ788" s="106"/>
      <c r="CA788" s="106"/>
      <c r="CB788" s="106"/>
      <c r="CC788" s="106"/>
      <c r="CD788" s="106"/>
      <c r="CE788" s="106"/>
      <c r="CF788" s="106"/>
      <c r="CG788" s="106"/>
      <c r="CH788" s="106"/>
      <c r="CI788" s="106"/>
      <c r="CJ788" s="106"/>
      <c r="CK788" s="106"/>
      <c r="CL788" s="106"/>
      <c r="CM788" s="106"/>
      <c r="CN788" s="106"/>
      <c r="CO788" s="106"/>
      <c r="CP788" s="106"/>
      <c r="CQ788" s="106"/>
      <c r="CR788" s="106"/>
      <c r="CS788" s="106"/>
      <c r="CT788" s="106"/>
      <c r="CU788" s="106"/>
      <c r="CV788" s="106"/>
      <c r="CW788" s="106"/>
      <c r="CX788" s="106"/>
      <c r="CY788" s="106"/>
      <c r="CZ788" s="106"/>
      <c r="DA788" s="106"/>
      <c r="DB788" s="106"/>
      <c r="DC788" s="106"/>
      <c r="DD788" s="106"/>
      <c r="DE788" s="106"/>
      <c r="DF788" s="106"/>
      <c r="DG788" s="106"/>
      <c r="DH788" s="106"/>
      <c r="DI788" s="106"/>
      <c r="DJ788" s="106"/>
      <c r="DK788" s="106"/>
      <c r="DL788" s="106"/>
      <c r="DM788" s="106"/>
      <c r="DN788" s="106"/>
      <c r="DO788" s="106"/>
      <c r="DP788" s="106"/>
      <c r="DQ788" s="106"/>
      <c r="DR788" s="106"/>
      <c r="DS788" s="106"/>
      <c r="DT788" s="106"/>
      <c r="DU788" s="106"/>
      <c r="DV788" s="106"/>
      <c r="DW788" s="106"/>
      <c r="DX788" s="106"/>
      <c r="DY788" s="106"/>
      <c r="DZ788" s="106"/>
      <c r="EA788" s="106"/>
      <c r="EB788" s="106"/>
      <c r="EC788" s="106"/>
      <c r="ED788" s="106"/>
      <c r="EE788" s="106"/>
      <c r="EF788" s="106"/>
      <c r="EG788" s="106"/>
      <c r="EH788" s="106"/>
    </row>
    <row r="789" spans="9:138" s="95" customFormat="1" x14ac:dyDescent="0.15">
      <c r="I789" s="106"/>
      <c r="J789" s="106"/>
      <c r="K789" s="106"/>
      <c r="L789" s="106"/>
      <c r="M789" s="106"/>
      <c r="N789" s="106"/>
      <c r="O789" s="106"/>
      <c r="P789" s="106"/>
      <c r="Q789" s="106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  <c r="AL789" s="106"/>
      <c r="AM789" s="106"/>
      <c r="AN789" s="106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  <c r="BY789" s="106"/>
      <c r="BZ789" s="106"/>
      <c r="CA789" s="106"/>
      <c r="CB789" s="106"/>
      <c r="CC789" s="106"/>
      <c r="CD789" s="106"/>
      <c r="CE789" s="106"/>
      <c r="CF789" s="106"/>
      <c r="CG789" s="106"/>
      <c r="CH789" s="106"/>
      <c r="CI789" s="106"/>
      <c r="CJ789" s="106"/>
      <c r="CK789" s="106"/>
      <c r="CL789" s="106"/>
      <c r="CM789" s="106"/>
      <c r="CN789" s="106"/>
      <c r="CO789" s="106"/>
      <c r="CP789" s="106"/>
      <c r="CQ789" s="106"/>
      <c r="CR789" s="106"/>
      <c r="CS789" s="106"/>
      <c r="CT789" s="106"/>
      <c r="CU789" s="106"/>
      <c r="CV789" s="106"/>
      <c r="CW789" s="106"/>
      <c r="CX789" s="106"/>
      <c r="CY789" s="106"/>
      <c r="CZ789" s="106"/>
      <c r="DA789" s="106"/>
      <c r="DB789" s="106"/>
      <c r="DC789" s="106"/>
      <c r="DD789" s="106"/>
      <c r="DE789" s="106"/>
      <c r="DF789" s="106"/>
      <c r="DG789" s="106"/>
      <c r="DH789" s="106"/>
      <c r="DI789" s="106"/>
      <c r="DJ789" s="106"/>
      <c r="DK789" s="106"/>
      <c r="DL789" s="106"/>
      <c r="DM789" s="106"/>
      <c r="DN789" s="106"/>
      <c r="DO789" s="106"/>
      <c r="DP789" s="106"/>
      <c r="DQ789" s="106"/>
      <c r="DR789" s="106"/>
      <c r="DS789" s="106"/>
      <c r="DT789" s="106"/>
      <c r="DU789" s="106"/>
      <c r="DV789" s="106"/>
      <c r="DW789" s="106"/>
      <c r="DX789" s="106"/>
      <c r="DY789" s="106"/>
      <c r="DZ789" s="106"/>
      <c r="EA789" s="106"/>
      <c r="EB789" s="106"/>
      <c r="EC789" s="106"/>
      <c r="ED789" s="106"/>
      <c r="EE789" s="106"/>
      <c r="EF789" s="106"/>
      <c r="EG789" s="106"/>
      <c r="EH789" s="106"/>
    </row>
    <row r="790" spans="9:138" s="95" customFormat="1" x14ac:dyDescent="0.15">
      <c r="I790" s="106"/>
      <c r="J790" s="106"/>
      <c r="K790" s="106"/>
      <c r="L790" s="106"/>
      <c r="M790" s="106"/>
      <c r="N790" s="106"/>
      <c r="O790" s="106"/>
      <c r="P790" s="106"/>
      <c r="Q790" s="106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  <c r="AL790" s="106"/>
      <c r="AM790" s="106"/>
      <c r="AN790" s="106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  <c r="BY790" s="106"/>
      <c r="BZ790" s="106"/>
      <c r="CA790" s="106"/>
      <c r="CB790" s="106"/>
      <c r="CC790" s="106"/>
      <c r="CD790" s="106"/>
      <c r="CE790" s="106"/>
      <c r="CF790" s="106"/>
      <c r="CG790" s="106"/>
      <c r="CH790" s="106"/>
      <c r="CI790" s="106"/>
      <c r="CJ790" s="106"/>
      <c r="CK790" s="106"/>
      <c r="CL790" s="106"/>
      <c r="CM790" s="106"/>
      <c r="CN790" s="106"/>
      <c r="CO790" s="106"/>
      <c r="CP790" s="106"/>
      <c r="CQ790" s="106"/>
      <c r="CR790" s="106"/>
      <c r="CS790" s="106"/>
      <c r="CT790" s="106"/>
      <c r="CU790" s="106"/>
      <c r="CV790" s="106"/>
      <c r="CW790" s="106"/>
      <c r="CX790" s="106"/>
      <c r="CY790" s="106"/>
      <c r="CZ790" s="106"/>
      <c r="DA790" s="106"/>
      <c r="DB790" s="106"/>
      <c r="DC790" s="106"/>
      <c r="DD790" s="106"/>
      <c r="DE790" s="106"/>
      <c r="DF790" s="106"/>
      <c r="DG790" s="106"/>
      <c r="DH790" s="106"/>
      <c r="DI790" s="106"/>
      <c r="DJ790" s="106"/>
      <c r="DK790" s="106"/>
      <c r="DL790" s="106"/>
      <c r="DM790" s="106"/>
      <c r="DN790" s="106"/>
      <c r="DO790" s="106"/>
      <c r="DP790" s="106"/>
      <c r="DQ790" s="106"/>
      <c r="DR790" s="106"/>
      <c r="DS790" s="106"/>
      <c r="DT790" s="106"/>
      <c r="DU790" s="106"/>
      <c r="DV790" s="106"/>
      <c r="DW790" s="106"/>
      <c r="DX790" s="106"/>
      <c r="DY790" s="106"/>
      <c r="DZ790" s="106"/>
      <c r="EA790" s="106"/>
      <c r="EB790" s="106"/>
      <c r="EC790" s="106"/>
      <c r="ED790" s="106"/>
      <c r="EE790" s="106"/>
      <c r="EF790" s="106"/>
      <c r="EG790" s="106"/>
      <c r="EH790" s="106"/>
    </row>
    <row r="791" spans="9:138" s="95" customFormat="1" x14ac:dyDescent="0.15">
      <c r="I791" s="106"/>
      <c r="J791" s="106"/>
      <c r="K791" s="106"/>
      <c r="L791" s="106"/>
      <c r="M791" s="106"/>
      <c r="N791" s="106"/>
      <c r="O791" s="106"/>
      <c r="P791" s="106"/>
      <c r="Q791" s="106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  <c r="AH791" s="106"/>
      <c r="AI791" s="106"/>
      <c r="AJ791" s="106"/>
      <c r="AK791" s="106"/>
      <c r="AL791" s="106"/>
      <c r="AM791" s="106"/>
      <c r="AN791" s="106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  <c r="BY791" s="106"/>
      <c r="BZ791" s="106"/>
      <c r="CA791" s="106"/>
      <c r="CB791" s="106"/>
      <c r="CC791" s="106"/>
      <c r="CD791" s="106"/>
      <c r="CE791" s="106"/>
      <c r="CF791" s="106"/>
      <c r="CG791" s="106"/>
      <c r="CH791" s="106"/>
      <c r="CI791" s="106"/>
      <c r="CJ791" s="106"/>
      <c r="CK791" s="106"/>
      <c r="CL791" s="106"/>
      <c r="CM791" s="106"/>
      <c r="CN791" s="106"/>
      <c r="CO791" s="106"/>
      <c r="CP791" s="106"/>
      <c r="CQ791" s="106"/>
      <c r="CR791" s="106"/>
      <c r="CS791" s="106"/>
      <c r="CT791" s="106"/>
      <c r="CU791" s="106"/>
      <c r="CV791" s="106"/>
      <c r="CW791" s="106"/>
      <c r="CX791" s="106"/>
      <c r="CY791" s="106"/>
      <c r="CZ791" s="106"/>
      <c r="DA791" s="106"/>
      <c r="DB791" s="106"/>
      <c r="DC791" s="106"/>
      <c r="DD791" s="106"/>
      <c r="DE791" s="106"/>
      <c r="DF791" s="106"/>
      <c r="DG791" s="106"/>
      <c r="DH791" s="106"/>
      <c r="DI791" s="106"/>
      <c r="DJ791" s="106"/>
      <c r="DK791" s="106"/>
      <c r="DL791" s="106"/>
      <c r="DM791" s="106"/>
      <c r="DN791" s="106"/>
      <c r="DO791" s="106"/>
      <c r="DP791" s="106"/>
      <c r="DQ791" s="106"/>
      <c r="DR791" s="106"/>
      <c r="DS791" s="106"/>
      <c r="DT791" s="106"/>
      <c r="DU791" s="106"/>
      <c r="DV791" s="106"/>
      <c r="DW791" s="106"/>
      <c r="DX791" s="106"/>
      <c r="DY791" s="106"/>
      <c r="DZ791" s="106"/>
      <c r="EA791" s="106"/>
      <c r="EB791" s="106"/>
      <c r="EC791" s="106"/>
      <c r="ED791" s="106"/>
      <c r="EE791" s="106"/>
      <c r="EF791" s="106"/>
      <c r="EG791" s="106"/>
      <c r="EH791" s="106"/>
    </row>
    <row r="792" spans="9:138" s="95" customFormat="1" x14ac:dyDescent="0.15">
      <c r="I792" s="106"/>
      <c r="J792" s="106"/>
      <c r="K792" s="106"/>
      <c r="L792" s="106"/>
      <c r="M792" s="106"/>
      <c r="N792" s="106"/>
      <c r="O792" s="106"/>
      <c r="P792" s="106"/>
      <c r="Q792" s="106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  <c r="AH792" s="106"/>
      <c r="AI792" s="106"/>
      <c r="AJ792" s="106"/>
      <c r="AK792" s="106"/>
      <c r="AL792" s="106"/>
      <c r="AM792" s="106"/>
      <c r="AN792" s="106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  <c r="BY792" s="106"/>
      <c r="BZ792" s="106"/>
      <c r="CA792" s="106"/>
      <c r="CB792" s="106"/>
      <c r="CC792" s="106"/>
      <c r="CD792" s="106"/>
      <c r="CE792" s="106"/>
      <c r="CF792" s="106"/>
      <c r="CG792" s="106"/>
      <c r="CH792" s="106"/>
      <c r="CI792" s="106"/>
      <c r="CJ792" s="106"/>
      <c r="CK792" s="106"/>
      <c r="CL792" s="106"/>
      <c r="CM792" s="106"/>
      <c r="CN792" s="106"/>
      <c r="CO792" s="106"/>
      <c r="CP792" s="106"/>
      <c r="CQ792" s="106"/>
      <c r="CR792" s="106"/>
      <c r="CS792" s="106"/>
      <c r="CT792" s="106"/>
      <c r="CU792" s="106"/>
      <c r="CV792" s="106"/>
      <c r="CW792" s="106"/>
      <c r="CX792" s="106"/>
      <c r="CY792" s="106"/>
      <c r="CZ792" s="106"/>
      <c r="DA792" s="106"/>
      <c r="DB792" s="106"/>
      <c r="DC792" s="106"/>
      <c r="DD792" s="106"/>
      <c r="DE792" s="106"/>
      <c r="DF792" s="106"/>
      <c r="DG792" s="106"/>
      <c r="DH792" s="106"/>
      <c r="DI792" s="106"/>
      <c r="DJ792" s="106"/>
      <c r="DK792" s="106"/>
      <c r="DL792" s="106"/>
      <c r="DM792" s="106"/>
      <c r="DN792" s="106"/>
      <c r="DO792" s="106"/>
      <c r="DP792" s="106"/>
      <c r="DQ792" s="106"/>
      <c r="DR792" s="106"/>
      <c r="DS792" s="106"/>
      <c r="DT792" s="106"/>
      <c r="DU792" s="106"/>
      <c r="DV792" s="106"/>
      <c r="DW792" s="106"/>
      <c r="DX792" s="106"/>
      <c r="DY792" s="106"/>
      <c r="DZ792" s="106"/>
      <c r="EA792" s="106"/>
      <c r="EB792" s="106"/>
      <c r="EC792" s="106"/>
      <c r="ED792" s="106"/>
      <c r="EE792" s="106"/>
      <c r="EF792" s="106"/>
      <c r="EG792" s="106"/>
      <c r="EH792" s="106"/>
    </row>
    <row r="793" spans="9:138" s="95" customFormat="1" x14ac:dyDescent="0.15">
      <c r="I793" s="106"/>
      <c r="J793" s="106"/>
      <c r="K793" s="106"/>
      <c r="L793" s="106"/>
      <c r="M793" s="106"/>
      <c r="N793" s="106"/>
      <c r="O793" s="106"/>
      <c r="P793" s="106"/>
      <c r="Q793" s="106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  <c r="AH793" s="106"/>
      <c r="AI793" s="106"/>
      <c r="AJ793" s="106"/>
      <c r="AK793" s="106"/>
      <c r="AL793" s="106"/>
      <c r="AM793" s="106"/>
      <c r="AN793" s="106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  <c r="BY793" s="106"/>
      <c r="BZ793" s="106"/>
      <c r="CA793" s="106"/>
      <c r="CB793" s="106"/>
      <c r="CC793" s="106"/>
      <c r="CD793" s="106"/>
      <c r="CE793" s="106"/>
      <c r="CF793" s="106"/>
      <c r="CG793" s="106"/>
      <c r="CH793" s="106"/>
      <c r="CI793" s="106"/>
      <c r="CJ793" s="106"/>
      <c r="CK793" s="106"/>
      <c r="CL793" s="106"/>
      <c r="CM793" s="106"/>
      <c r="CN793" s="106"/>
      <c r="CO793" s="106"/>
      <c r="CP793" s="106"/>
      <c r="CQ793" s="106"/>
      <c r="CR793" s="106"/>
      <c r="CS793" s="106"/>
      <c r="CT793" s="106"/>
      <c r="CU793" s="106"/>
      <c r="CV793" s="106"/>
      <c r="CW793" s="106"/>
      <c r="CX793" s="106"/>
      <c r="CY793" s="106"/>
      <c r="CZ793" s="106"/>
      <c r="DA793" s="106"/>
      <c r="DB793" s="106"/>
      <c r="DC793" s="106"/>
      <c r="DD793" s="106"/>
      <c r="DE793" s="106"/>
      <c r="DF793" s="106"/>
      <c r="DG793" s="106"/>
      <c r="DH793" s="106"/>
      <c r="DI793" s="106"/>
      <c r="DJ793" s="106"/>
      <c r="DK793" s="106"/>
      <c r="DL793" s="106"/>
      <c r="DM793" s="106"/>
      <c r="DN793" s="106"/>
      <c r="DO793" s="106"/>
      <c r="DP793" s="106"/>
      <c r="DQ793" s="106"/>
      <c r="DR793" s="106"/>
      <c r="DS793" s="106"/>
      <c r="DT793" s="106"/>
      <c r="DU793" s="106"/>
      <c r="DV793" s="106"/>
      <c r="DW793" s="106"/>
      <c r="DX793" s="106"/>
      <c r="DY793" s="106"/>
      <c r="DZ793" s="106"/>
      <c r="EA793" s="106"/>
      <c r="EB793" s="106"/>
      <c r="EC793" s="106"/>
      <c r="ED793" s="106"/>
      <c r="EE793" s="106"/>
      <c r="EF793" s="106"/>
      <c r="EG793" s="106"/>
      <c r="EH793" s="106"/>
    </row>
    <row r="794" spans="9:138" s="95" customFormat="1" x14ac:dyDescent="0.15">
      <c r="I794" s="106"/>
      <c r="J794" s="106"/>
      <c r="K794" s="106"/>
      <c r="L794" s="106"/>
      <c r="M794" s="106"/>
      <c r="N794" s="106"/>
      <c r="O794" s="106"/>
      <c r="P794" s="106"/>
      <c r="Q794" s="106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  <c r="AH794" s="106"/>
      <c r="AI794" s="106"/>
      <c r="AJ794" s="106"/>
      <c r="AK794" s="106"/>
      <c r="AL794" s="106"/>
      <c r="AM794" s="106"/>
      <c r="AN794" s="106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  <c r="BY794" s="106"/>
      <c r="BZ794" s="106"/>
      <c r="CA794" s="106"/>
      <c r="CB794" s="106"/>
      <c r="CC794" s="106"/>
      <c r="CD794" s="106"/>
      <c r="CE794" s="106"/>
      <c r="CF794" s="106"/>
      <c r="CG794" s="106"/>
      <c r="CH794" s="106"/>
      <c r="CI794" s="106"/>
      <c r="CJ794" s="106"/>
      <c r="CK794" s="106"/>
      <c r="CL794" s="106"/>
      <c r="CM794" s="106"/>
      <c r="CN794" s="106"/>
      <c r="CO794" s="106"/>
      <c r="CP794" s="106"/>
      <c r="CQ794" s="106"/>
      <c r="CR794" s="106"/>
      <c r="CS794" s="106"/>
      <c r="CT794" s="106"/>
      <c r="CU794" s="106"/>
      <c r="CV794" s="106"/>
      <c r="CW794" s="106"/>
      <c r="CX794" s="106"/>
      <c r="CY794" s="106"/>
      <c r="CZ794" s="106"/>
      <c r="DA794" s="106"/>
      <c r="DB794" s="106"/>
      <c r="DC794" s="106"/>
      <c r="DD794" s="106"/>
      <c r="DE794" s="106"/>
      <c r="DF794" s="106"/>
      <c r="DG794" s="106"/>
      <c r="DH794" s="106"/>
      <c r="DI794" s="106"/>
      <c r="DJ794" s="106"/>
      <c r="DK794" s="106"/>
      <c r="DL794" s="106"/>
      <c r="DM794" s="106"/>
      <c r="DN794" s="106"/>
      <c r="DO794" s="106"/>
      <c r="DP794" s="106"/>
      <c r="DQ794" s="106"/>
      <c r="DR794" s="106"/>
      <c r="DS794" s="106"/>
      <c r="DT794" s="106"/>
      <c r="DU794" s="106"/>
      <c r="DV794" s="106"/>
      <c r="DW794" s="106"/>
      <c r="DX794" s="106"/>
      <c r="DY794" s="106"/>
      <c r="DZ794" s="106"/>
      <c r="EA794" s="106"/>
      <c r="EB794" s="106"/>
      <c r="EC794" s="106"/>
      <c r="ED794" s="106"/>
      <c r="EE794" s="106"/>
      <c r="EF794" s="106"/>
      <c r="EG794" s="106"/>
      <c r="EH794" s="106"/>
    </row>
    <row r="795" spans="9:138" s="95" customFormat="1" x14ac:dyDescent="0.15">
      <c r="I795" s="106"/>
      <c r="J795" s="106"/>
      <c r="K795" s="106"/>
      <c r="L795" s="106"/>
      <c r="M795" s="106"/>
      <c r="N795" s="106"/>
      <c r="O795" s="106"/>
      <c r="P795" s="106"/>
      <c r="Q795" s="106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  <c r="AH795" s="106"/>
      <c r="AI795" s="106"/>
      <c r="AJ795" s="106"/>
      <c r="AK795" s="106"/>
      <c r="AL795" s="106"/>
      <c r="AM795" s="106"/>
      <c r="AN795" s="106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  <c r="BY795" s="106"/>
      <c r="BZ795" s="106"/>
      <c r="CA795" s="106"/>
      <c r="CB795" s="106"/>
      <c r="CC795" s="106"/>
      <c r="CD795" s="106"/>
      <c r="CE795" s="106"/>
      <c r="CF795" s="106"/>
      <c r="CG795" s="106"/>
      <c r="CH795" s="106"/>
      <c r="CI795" s="106"/>
      <c r="CJ795" s="106"/>
      <c r="CK795" s="106"/>
      <c r="CL795" s="106"/>
      <c r="CM795" s="106"/>
      <c r="CN795" s="106"/>
      <c r="CO795" s="106"/>
      <c r="CP795" s="106"/>
      <c r="CQ795" s="106"/>
      <c r="CR795" s="106"/>
      <c r="CS795" s="106"/>
      <c r="CT795" s="106"/>
      <c r="CU795" s="106"/>
      <c r="CV795" s="106"/>
      <c r="CW795" s="106"/>
      <c r="CX795" s="106"/>
      <c r="CY795" s="106"/>
      <c r="CZ795" s="106"/>
      <c r="DA795" s="106"/>
      <c r="DB795" s="106"/>
      <c r="DC795" s="106"/>
      <c r="DD795" s="106"/>
      <c r="DE795" s="106"/>
      <c r="DF795" s="106"/>
      <c r="DG795" s="106"/>
      <c r="DH795" s="106"/>
      <c r="DI795" s="106"/>
      <c r="DJ795" s="106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6"/>
      <c r="DV795" s="106"/>
      <c r="DW795" s="106"/>
      <c r="DX795" s="106"/>
      <c r="DY795" s="106"/>
      <c r="DZ795" s="106"/>
      <c r="EA795" s="106"/>
      <c r="EB795" s="106"/>
      <c r="EC795" s="106"/>
      <c r="ED795" s="106"/>
      <c r="EE795" s="106"/>
      <c r="EF795" s="106"/>
      <c r="EG795" s="106"/>
      <c r="EH795" s="106"/>
    </row>
    <row r="796" spans="9:138" s="95" customFormat="1" x14ac:dyDescent="0.15">
      <c r="I796" s="106"/>
      <c r="J796" s="106"/>
      <c r="K796" s="106"/>
      <c r="L796" s="106"/>
      <c r="M796" s="106"/>
      <c r="N796" s="106"/>
      <c r="O796" s="106"/>
      <c r="P796" s="106"/>
      <c r="Q796" s="106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  <c r="AH796" s="106"/>
      <c r="AI796" s="106"/>
      <c r="AJ796" s="106"/>
      <c r="AK796" s="106"/>
      <c r="AL796" s="106"/>
      <c r="AM796" s="106"/>
      <c r="AN796" s="106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  <c r="BY796" s="106"/>
      <c r="BZ796" s="106"/>
      <c r="CA796" s="106"/>
      <c r="CB796" s="106"/>
      <c r="CC796" s="106"/>
      <c r="CD796" s="106"/>
      <c r="CE796" s="106"/>
      <c r="CF796" s="106"/>
      <c r="CG796" s="106"/>
      <c r="CH796" s="106"/>
      <c r="CI796" s="106"/>
      <c r="CJ796" s="106"/>
      <c r="CK796" s="106"/>
      <c r="CL796" s="106"/>
      <c r="CM796" s="106"/>
      <c r="CN796" s="106"/>
      <c r="CO796" s="106"/>
      <c r="CP796" s="106"/>
      <c r="CQ796" s="106"/>
      <c r="CR796" s="106"/>
      <c r="CS796" s="106"/>
      <c r="CT796" s="106"/>
      <c r="CU796" s="106"/>
      <c r="CV796" s="106"/>
      <c r="CW796" s="106"/>
      <c r="CX796" s="106"/>
      <c r="CY796" s="106"/>
      <c r="CZ796" s="106"/>
      <c r="DA796" s="106"/>
      <c r="DB796" s="106"/>
      <c r="DC796" s="106"/>
      <c r="DD796" s="106"/>
      <c r="DE796" s="106"/>
      <c r="DF796" s="106"/>
      <c r="DG796" s="106"/>
      <c r="DH796" s="106"/>
      <c r="DI796" s="106"/>
      <c r="DJ796" s="106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6"/>
      <c r="DV796" s="106"/>
      <c r="DW796" s="106"/>
      <c r="DX796" s="106"/>
      <c r="DY796" s="106"/>
      <c r="DZ796" s="106"/>
      <c r="EA796" s="106"/>
      <c r="EB796" s="106"/>
      <c r="EC796" s="106"/>
      <c r="ED796" s="106"/>
      <c r="EE796" s="106"/>
      <c r="EF796" s="106"/>
      <c r="EG796" s="106"/>
      <c r="EH796" s="106"/>
    </row>
    <row r="797" spans="9:138" s="95" customFormat="1" x14ac:dyDescent="0.15">
      <c r="I797" s="106"/>
      <c r="J797" s="106"/>
      <c r="K797" s="106"/>
      <c r="L797" s="106"/>
      <c r="M797" s="106"/>
      <c r="N797" s="106"/>
      <c r="O797" s="106"/>
      <c r="P797" s="106"/>
      <c r="Q797" s="106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  <c r="AL797" s="106"/>
      <c r="AM797" s="106"/>
      <c r="AN797" s="106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  <c r="BY797" s="106"/>
      <c r="BZ797" s="106"/>
      <c r="CA797" s="106"/>
      <c r="CB797" s="106"/>
      <c r="CC797" s="106"/>
      <c r="CD797" s="106"/>
      <c r="CE797" s="106"/>
      <c r="CF797" s="106"/>
      <c r="CG797" s="106"/>
      <c r="CH797" s="106"/>
      <c r="CI797" s="106"/>
      <c r="CJ797" s="106"/>
      <c r="CK797" s="106"/>
      <c r="CL797" s="106"/>
      <c r="CM797" s="106"/>
      <c r="CN797" s="106"/>
      <c r="CO797" s="106"/>
      <c r="CP797" s="106"/>
      <c r="CQ797" s="106"/>
      <c r="CR797" s="106"/>
      <c r="CS797" s="106"/>
      <c r="CT797" s="106"/>
      <c r="CU797" s="106"/>
      <c r="CV797" s="106"/>
      <c r="CW797" s="106"/>
      <c r="CX797" s="106"/>
      <c r="CY797" s="106"/>
      <c r="CZ797" s="106"/>
      <c r="DA797" s="106"/>
      <c r="DB797" s="106"/>
      <c r="DC797" s="106"/>
      <c r="DD797" s="106"/>
      <c r="DE797" s="106"/>
      <c r="DF797" s="106"/>
      <c r="DG797" s="106"/>
      <c r="DH797" s="106"/>
      <c r="DI797" s="106"/>
      <c r="DJ797" s="106"/>
      <c r="DK797" s="106"/>
      <c r="DL797" s="106"/>
      <c r="DM797" s="106"/>
      <c r="DN797" s="106"/>
      <c r="DO797" s="106"/>
      <c r="DP797" s="106"/>
      <c r="DQ797" s="106"/>
      <c r="DR797" s="106"/>
      <c r="DS797" s="106"/>
      <c r="DT797" s="106"/>
      <c r="DU797" s="106"/>
      <c r="DV797" s="106"/>
      <c r="DW797" s="106"/>
      <c r="DX797" s="106"/>
      <c r="DY797" s="106"/>
      <c r="DZ797" s="106"/>
      <c r="EA797" s="106"/>
      <c r="EB797" s="106"/>
      <c r="EC797" s="106"/>
      <c r="ED797" s="106"/>
      <c r="EE797" s="106"/>
      <c r="EF797" s="106"/>
      <c r="EG797" s="106"/>
      <c r="EH797" s="106"/>
    </row>
    <row r="798" spans="9:138" s="95" customFormat="1" x14ac:dyDescent="0.15">
      <c r="I798" s="106"/>
      <c r="J798" s="106"/>
      <c r="K798" s="106"/>
      <c r="L798" s="106"/>
      <c r="M798" s="106"/>
      <c r="N798" s="106"/>
      <c r="O798" s="106"/>
      <c r="P798" s="106"/>
      <c r="Q798" s="106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  <c r="AH798" s="106"/>
      <c r="AI798" s="106"/>
      <c r="AJ798" s="106"/>
      <c r="AK798" s="106"/>
      <c r="AL798" s="106"/>
      <c r="AM798" s="106"/>
      <c r="AN798" s="106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  <c r="BY798" s="106"/>
      <c r="BZ798" s="106"/>
      <c r="CA798" s="106"/>
      <c r="CB798" s="106"/>
      <c r="CC798" s="106"/>
      <c r="CD798" s="106"/>
      <c r="CE798" s="106"/>
      <c r="CF798" s="106"/>
      <c r="CG798" s="106"/>
      <c r="CH798" s="106"/>
      <c r="CI798" s="106"/>
      <c r="CJ798" s="106"/>
      <c r="CK798" s="106"/>
      <c r="CL798" s="106"/>
      <c r="CM798" s="106"/>
      <c r="CN798" s="106"/>
      <c r="CO798" s="106"/>
      <c r="CP798" s="106"/>
      <c r="CQ798" s="106"/>
      <c r="CR798" s="106"/>
      <c r="CS798" s="106"/>
      <c r="CT798" s="106"/>
      <c r="CU798" s="106"/>
      <c r="CV798" s="106"/>
      <c r="CW798" s="106"/>
      <c r="CX798" s="106"/>
      <c r="CY798" s="106"/>
      <c r="CZ798" s="106"/>
      <c r="DA798" s="106"/>
      <c r="DB798" s="106"/>
      <c r="DC798" s="106"/>
      <c r="DD798" s="106"/>
      <c r="DE798" s="106"/>
      <c r="DF798" s="106"/>
      <c r="DG798" s="106"/>
      <c r="DH798" s="106"/>
      <c r="DI798" s="106"/>
      <c r="DJ798" s="106"/>
      <c r="DK798" s="106"/>
      <c r="DL798" s="106"/>
      <c r="DM798" s="106"/>
      <c r="DN798" s="106"/>
      <c r="DO798" s="106"/>
      <c r="DP798" s="106"/>
      <c r="DQ798" s="106"/>
      <c r="DR798" s="106"/>
      <c r="DS798" s="106"/>
      <c r="DT798" s="106"/>
      <c r="DU798" s="106"/>
      <c r="DV798" s="106"/>
      <c r="DW798" s="106"/>
      <c r="DX798" s="106"/>
      <c r="DY798" s="106"/>
      <c r="DZ798" s="106"/>
      <c r="EA798" s="106"/>
      <c r="EB798" s="106"/>
      <c r="EC798" s="106"/>
      <c r="ED798" s="106"/>
      <c r="EE798" s="106"/>
      <c r="EF798" s="106"/>
      <c r="EG798" s="106"/>
      <c r="EH798" s="106"/>
    </row>
    <row r="799" spans="9:138" s="95" customFormat="1" x14ac:dyDescent="0.15">
      <c r="I799" s="106"/>
      <c r="J799" s="106"/>
      <c r="K799" s="106"/>
      <c r="L799" s="106"/>
      <c r="M799" s="106"/>
      <c r="N799" s="106"/>
      <c r="O799" s="106"/>
      <c r="P799" s="106"/>
      <c r="Q799" s="106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  <c r="AH799" s="106"/>
      <c r="AI799" s="106"/>
      <c r="AJ799" s="106"/>
      <c r="AK799" s="106"/>
      <c r="AL799" s="106"/>
      <c r="AM799" s="106"/>
      <c r="AN799" s="106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  <c r="BY799" s="106"/>
      <c r="BZ799" s="106"/>
      <c r="CA799" s="106"/>
      <c r="CB799" s="106"/>
      <c r="CC799" s="106"/>
      <c r="CD799" s="106"/>
      <c r="CE799" s="106"/>
      <c r="CF799" s="106"/>
      <c r="CG799" s="106"/>
      <c r="CH799" s="106"/>
      <c r="CI799" s="106"/>
      <c r="CJ799" s="106"/>
      <c r="CK799" s="106"/>
      <c r="CL799" s="106"/>
      <c r="CM799" s="106"/>
      <c r="CN799" s="106"/>
      <c r="CO799" s="106"/>
      <c r="CP799" s="106"/>
      <c r="CQ799" s="106"/>
      <c r="CR799" s="106"/>
      <c r="CS799" s="106"/>
      <c r="CT799" s="106"/>
      <c r="CU799" s="106"/>
      <c r="CV799" s="106"/>
      <c r="CW799" s="106"/>
      <c r="CX799" s="106"/>
      <c r="CY799" s="106"/>
      <c r="CZ799" s="106"/>
      <c r="DA799" s="106"/>
      <c r="DB799" s="106"/>
      <c r="DC799" s="106"/>
      <c r="DD799" s="106"/>
      <c r="DE799" s="106"/>
      <c r="DF799" s="106"/>
      <c r="DG799" s="106"/>
      <c r="DH799" s="106"/>
      <c r="DI799" s="106"/>
      <c r="DJ799" s="106"/>
      <c r="DK799" s="106"/>
      <c r="DL799" s="106"/>
      <c r="DM799" s="106"/>
      <c r="DN799" s="106"/>
      <c r="DO799" s="106"/>
      <c r="DP799" s="106"/>
      <c r="DQ799" s="106"/>
      <c r="DR799" s="106"/>
      <c r="DS799" s="106"/>
      <c r="DT799" s="106"/>
      <c r="DU799" s="106"/>
      <c r="DV799" s="106"/>
      <c r="DW799" s="106"/>
      <c r="DX799" s="106"/>
      <c r="DY799" s="106"/>
      <c r="DZ799" s="106"/>
      <c r="EA799" s="106"/>
      <c r="EB799" s="106"/>
      <c r="EC799" s="106"/>
      <c r="ED799" s="106"/>
      <c r="EE799" s="106"/>
      <c r="EF799" s="106"/>
      <c r="EG799" s="106"/>
      <c r="EH799" s="106"/>
    </row>
    <row r="800" spans="9:138" s="95" customFormat="1" x14ac:dyDescent="0.15">
      <c r="I800" s="106"/>
      <c r="J800" s="106"/>
      <c r="K800" s="106"/>
      <c r="L800" s="106"/>
      <c r="M800" s="106"/>
      <c r="N800" s="106"/>
      <c r="O800" s="106"/>
      <c r="P800" s="106"/>
      <c r="Q800" s="106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  <c r="AH800" s="106"/>
      <c r="AI800" s="106"/>
      <c r="AJ800" s="106"/>
      <c r="AK800" s="106"/>
      <c r="AL800" s="106"/>
      <c r="AM800" s="106"/>
      <c r="AN800" s="106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  <c r="BY800" s="106"/>
      <c r="BZ800" s="106"/>
      <c r="CA800" s="106"/>
      <c r="CB800" s="106"/>
      <c r="CC800" s="106"/>
      <c r="CD800" s="106"/>
      <c r="CE800" s="106"/>
      <c r="CF800" s="106"/>
      <c r="CG800" s="106"/>
      <c r="CH800" s="106"/>
      <c r="CI800" s="106"/>
      <c r="CJ800" s="106"/>
      <c r="CK800" s="106"/>
      <c r="CL800" s="106"/>
      <c r="CM800" s="106"/>
      <c r="CN800" s="106"/>
      <c r="CO800" s="106"/>
      <c r="CP800" s="106"/>
      <c r="CQ800" s="106"/>
      <c r="CR800" s="106"/>
      <c r="CS800" s="106"/>
      <c r="CT800" s="106"/>
      <c r="CU800" s="106"/>
      <c r="CV800" s="106"/>
      <c r="CW800" s="106"/>
      <c r="CX800" s="106"/>
      <c r="CY800" s="106"/>
      <c r="CZ800" s="106"/>
      <c r="DA800" s="106"/>
      <c r="DB800" s="106"/>
      <c r="DC800" s="106"/>
      <c r="DD800" s="106"/>
      <c r="DE800" s="106"/>
      <c r="DF800" s="106"/>
      <c r="DG800" s="106"/>
      <c r="DH800" s="106"/>
      <c r="DI800" s="106"/>
      <c r="DJ800" s="106"/>
      <c r="DK800" s="106"/>
      <c r="DL800" s="106"/>
      <c r="DM800" s="106"/>
      <c r="DN800" s="106"/>
      <c r="DO800" s="106"/>
      <c r="DP800" s="106"/>
      <c r="DQ800" s="106"/>
      <c r="DR800" s="106"/>
      <c r="DS800" s="106"/>
      <c r="DT800" s="106"/>
      <c r="DU800" s="106"/>
      <c r="DV800" s="106"/>
      <c r="DW800" s="106"/>
      <c r="DX800" s="106"/>
      <c r="DY800" s="106"/>
      <c r="DZ800" s="106"/>
      <c r="EA800" s="106"/>
      <c r="EB800" s="106"/>
      <c r="EC800" s="106"/>
      <c r="ED800" s="106"/>
      <c r="EE800" s="106"/>
      <c r="EF800" s="106"/>
      <c r="EG800" s="106"/>
      <c r="EH800" s="106"/>
    </row>
    <row r="801" spans="9:138" s="95" customFormat="1" x14ac:dyDescent="0.15">
      <c r="I801" s="106"/>
      <c r="J801" s="106"/>
      <c r="K801" s="106"/>
      <c r="L801" s="106"/>
      <c r="M801" s="106"/>
      <c r="N801" s="106"/>
      <c r="O801" s="106"/>
      <c r="P801" s="106"/>
      <c r="Q801" s="106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  <c r="AH801" s="106"/>
      <c r="AI801" s="106"/>
      <c r="AJ801" s="106"/>
      <c r="AK801" s="106"/>
      <c r="AL801" s="106"/>
      <c r="AM801" s="106"/>
      <c r="AN801" s="106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  <c r="BY801" s="106"/>
      <c r="BZ801" s="106"/>
      <c r="CA801" s="106"/>
      <c r="CB801" s="106"/>
      <c r="CC801" s="106"/>
      <c r="CD801" s="106"/>
      <c r="CE801" s="106"/>
      <c r="CF801" s="106"/>
      <c r="CG801" s="106"/>
      <c r="CH801" s="106"/>
      <c r="CI801" s="106"/>
      <c r="CJ801" s="106"/>
      <c r="CK801" s="106"/>
      <c r="CL801" s="106"/>
      <c r="CM801" s="106"/>
      <c r="CN801" s="106"/>
      <c r="CO801" s="106"/>
      <c r="CP801" s="106"/>
      <c r="CQ801" s="106"/>
      <c r="CR801" s="106"/>
      <c r="CS801" s="106"/>
      <c r="CT801" s="106"/>
      <c r="CU801" s="106"/>
      <c r="CV801" s="106"/>
      <c r="CW801" s="106"/>
      <c r="CX801" s="106"/>
      <c r="CY801" s="106"/>
      <c r="CZ801" s="106"/>
      <c r="DA801" s="106"/>
      <c r="DB801" s="106"/>
      <c r="DC801" s="106"/>
      <c r="DD801" s="106"/>
      <c r="DE801" s="106"/>
      <c r="DF801" s="106"/>
      <c r="DG801" s="106"/>
      <c r="DH801" s="106"/>
      <c r="DI801" s="106"/>
      <c r="DJ801" s="106"/>
      <c r="DK801" s="106"/>
      <c r="DL801" s="106"/>
      <c r="DM801" s="106"/>
      <c r="DN801" s="106"/>
      <c r="DO801" s="106"/>
      <c r="DP801" s="106"/>
      <c r="DQ801" s="106"/>
      <c r="DR801" s="106"/>
      <c r="DS801" s="106"/>
      <c r="DT801" s="106"/>
      <c r="DU801" s="106"/>
      <c r="DV801" s="106"/>
      <c r="DW801" s="106"/>
      <c r="DX801" s="106"/>
      <c r="DY801" s="106"/>
      <c r="DZ801" s="106"/>
      <c r="EA801" s="106"/>
      <c r="EB801" s="106"/>
      <c r="EC801" s="106"/>
      <c r="ED801" s="106"/>
      <c r="EE801" s="106"/>
      <c r="EF801" s="106"/>
      <c r="EG801" s="106"/>
      <c r="EH801" s="106"/>
    </row>
    <row r="802" spans="9:138" s="95" customFormat="1" x14ac:dyDescent="0.15">
      <c r="I802" s="106"/>
      <c r="J802" s="106"/>
      <c r="K802" s="106"/>
      <c r="L802" s="106"/>
      <c r="M802" s="106"/>
      <c r="N802" s="106"/>
      <c r="O802" s="106"/>
      <c r="P802" s="106"/>
      <c r="Q802" s="106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  <c r="AH802" s="106"/>
      <c r="AI802" s="106"/>
      <c r="AJ802" s="106"/>
      <c r="AK802" s="106"/>
      <c r="AL802" s="106"/>
      <c r="AM802" s="106"/>
      <c r="AN802" s="106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  <c r="BY802" s="106"/>
      <c r="BZ802" s="106"/>
      <c r="CA802" s="106"/>
      <c r="CB802" s="106"/>
      <c r="CC802" s="106"/>
      <c r="CD802" s="106"/>
      <c r="CE802" s="106"/>
      <c r="CF802" s="106"/>
      <c r="CG802" s="106"/>
      <c r="CH802" s="106"/>
      <c r="CI802" s="106"/>
      <c r="CJ802" s="106"/>
      <c r="CK802" s="106"/>
      <c r="CL802" s="106"/>
      <c r="CM802" s="106"/>
      <c r="CN802" s="106"/>
      <c r="CO802" s="106"/>
      <c r="CP802" s="106"/>
      <c r="CQ802" s="106"/>
      <c r="CR802" s="106"/>
      <c r="CS802" s="106"/>
      <c r="CT802" s="106"/>
      <c r="CU802" s="106"/>
      <c r="CV802" s="106"/>
      <c r="CW802" s="106"/>
      <c r="CX802" s="106"/>
      <c r="CY802" s="106"/>
      <c r="CZ802" s="106"/>
      <c r="DA802" s="106"/>
      <c r="DB802" s="106"/>
      <c r="DC802" s="106"/>
      <c r="DD802" s="106"/>
      <c r="DE802" s="106"/>
      <c r="DF802" s="106"/>
      <c r="DG802" s="106"/>
      <c r="DH802" s="106"/>
      <c r="DI802" s="106"/>
      <c r="DJ802" s="106"/>
      <c r="DK802" s="106"/>
      <c r="DL802" s="106"/>
      <c r="DM802" s="106"/>
      <c r="DN802" s="106"/>
      <c r="DO802" s="106"/>
      <c r="DP802" s="106"/>
      <c r="DQ802" s="106"/>
      <c r="DR802" s="106"/>
      <c r="DS802" s="106"/>
      <c r="DT802" s="106"/>
      <c r="DU802" s="106"/>
      <c r="DV802" s="106"/>
      <c r="DW802" s="106"/>
      <c r="DX802" s="106"/>
      <c r="DY802" s="106"/>
      <c r="DZ802" s="106"/>
      <c r="EA802" s="106"/>
      <c r="EB802" s="106"/>
      <c r="EC802" s="106"/>
      <c r="ED802" s="106"/>
      <c r="EE802" s="106"/>
      <c r="EF802" s="106"/>
      <c r="EG802" s="106"/>
      <c r="EH802" s="106"/>
    </row>
    <row r="803" spans="9:138" s="95" customFormat="1" x14ac:dyDescent="0.15">
      <c r="I803" s="106"/>
      <c r="J803" s="106"/>
      <c r="K803" s="106"/>
      <c r="L803" s="106"/>
      <c r="M803" s="106"/>
      <c r="N803" s="106"/>
      <c r="O803" s="106"/>
      <c r="P803" s="106"/>
      <c r="Q803" s="106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  <c r="AH803" s="106"/>
      <c r="AI803" s="106"/>
      <c r="AJ803" s="106"/>
      <c r="AK803" s="106"/>
      <c r="AL803" s="106"/>
      <c r="AM803" s="106"/>
      <c r="AN803" s="106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  <c r="BY803" s="106"/>
      <c r="BZ803" s="106"/>
      <c r="CA803" s="106"/>
      <c r="CB803" s="106"/>
      <c r="CC803" s="106"/>
      <c r="CD803" s="106"/>
      <c r="CE803" s="106"/>
      <c r="CF803" s="106"/>
      <c r="CG803" s="106"/>
      <c r="CH803" s="106"/>
      <c r="CI803" s="106"/>
      <c r="CJ803" s="106"/>
      <c r="CK803" s="106"/>
      <c r="CL803" s="106"/>
      <c r="CM803" s="106"/>
      <c r="CN803" s="106"/>
      <c r="CO803" s="106"/>
      <c r="CP803" s="106"/>
      <c r="CQ803" s="106"/>
      <c r="CR803" s="106"/>
      <c r="CS803" s="106"/>
      <c r="CT803" s="106"/>
      <c r="CU803" s="106"/>
      <c r="CV803" s="106"/>
      <c r="CW803" s="106"/>
      <c r="CX803" s="106"/>
      <c r="CY803" s="106"/>
      <c r="CZ803" s="106"/>
      <c r="DA803" s="106"/>
      <c r="DB803" s="106"/>
      <c r="DC803" s="106"/>
      <c r="DD803" s="106"/>
      <c r="DE803" s="106"/>
      <c r="DF803" s="106"/>
      <c r="DG803" s="106"/>
      <c r="DH803" s="106"/>
      <c r="DI803" s="106"/>
      <c r="DJ803" s="106"/>
      <c r="DK803" s="106"/>
      <c r="DL803" s="106"/>
      <c r="DM803" s="106"/>
      <c r="DN803" s="106"/>
      <c r="DO803" s="106"/>
      <c r="DP803" s="106"/>
      <c r="DQ803" s="106"/>
      <c r="DR803" s="106"/>
      <c r="DS803" s="106"/>
      <c r="DT803" s="106"/>
      <c r="DU803" s="106"/>
      <c r="DV803" s="106"/>
      <c r="DW803" s="106"/>
      <c r="DX803" s="106"/>
      <c r="DY803" s="106"/>
      <c r="DZ803" s="106"/>
      <c r="EA803" s="106"/>
      <c r="EB803" s="106"/>
      <c r="EC803" s="106"/>
      <c r="ED803" s="106"/>
      <c r="EE803" s="106"/>
      <c r="EF803" s="106"/>
      <c r="EG803" s="106"/>
      <c r="EH803" s="106"/>
    </row>
    <row r="804" spans="9:138" s="95" customFormat="1" x14ac:dyDescent="0.15">
      <c r="I804" s="106"/>
      <c r="J804" s="106"/>
      <c r="K804" s="106"/>
      <c r="L804" s="106"/>
      <c r="M804" s="106"/>
      <c r="N804" s="106"/>
      <c r="O804" s="106"/>
      <c r="P804" s="106"/>
      <c r="Q804" s="106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  <c r="BY804" s="106"/>
      <c r="BZ804" s="106"/>
      <c r="CA804" s="106"/>
      <c r="CB804" s="106"/>
      <c r="CC804" s="106"/>
      <c r="CD804" s="106"/>
      <c r="CE804" s="106"/>
      <c r="CF804" s="106"/>
      <c r="CG804" s="106"/>
      <c r="CH804" s="106"/>
      <c r="CI804" s="106"/>
      <c r="CJ804" s="106"/>
      <c r="CK804" s="106"/>
      <c r="CL804" s="106"/>
      <c r="CM804" s="106"/>
      <c r="CN804" s="106"/>
      <c r="CO804" s="106"/>
      <c r="CP804" s="106"/>
      <c r="CQ804" s="106"/>
      <c r="CR804" s="106"/>
      <c r="CS804" s="106"/>
      <c r="CT804" s="106"/>
      <c r="CU804" s="106"/>
      <c r="CV804" s="106"/>
      <c r="CW804" s="106"/>
      <c r="CX804" s="106"/>
      <c r="CY804" s="106"/>
      <c r="CZ804" s="106"/>
      <c r="DA804" s="106"/>
      <c r="DB804" s="106"/>
      <c r="DC804" s="106"/>
      <c r="DD804" s="106"/>
      <c r="DE804" s="106"/>
      <c r="DF804" s="106"/>
      <c r="DG804" s="106"/>
      <c r="DH804" s="106"/>
      <c r="DI804" s="106"/>
      <c r="DJ804" s="106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6"/>
      <c r="DV804" s="106"/>
      <c r="DW804" s="106"/>
      <c r="DX804" s="106"/>
      <c r="DY804" s="106"/>
      <c r="DZ804" s="106"/>
      <c r="EA804" s="106"/>
      <c r="EB804" s="106"/>
      <c r="EC804" s="106"/>
      <c r="ED804" s="106"/>
      <c r="EE804" s="106"/>
      <c r="EF804" s="106"/>
      <c r="EG804" s="106"/>
      <c r="EH804" s="106"/>
    </row>
    <row r="805" spans="9:138" s="95" customFormat="1" x14ac:dyDescent="0.15">
      <c r="I805" s="106"/>
      <c r="J805" s="106"/>
      <c r="K805" s="106"/>
      <c r="L805" s="106"/>
      <c r="M805" s="106"/>
      <c r="N805" s="106"/>
      <c r="O805" s="106"/>
      <c r="P805" s="106"/>
      <c r="Q805" s="106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  <c r="AH805" s="106"/>
      <c r="AI805" s="106"/>
      <c r="AJ805" s="106"/>
      <c r="AK805" s="106"/>
      <c r="AL805" s="106"/>
      <c r="AM805" s="106"/>
      <c r="AN805" s="106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  <c r="BY805" s="106"/>
      <c r="BZ805" s="106"/>
      <c r="CA805" s="106"/>
      <c r="CB805" s="106"/>
      <c r="CC805" s="106"/>
      <c r="CD805" s="106"/>
      <c r="CE805" s="106"/>
      <c r="CF805" s="106"/>
      <c r="CG805" s="106"/>
      <c r="CH805" s="106"/>
      <c r="CI805" s="106"/>
      <c r="CJ805" s="106"/>
      <c r="CK805" s="106"/>
      <c r="CL805" s="106"/>
      <c r="CM805" s="106"/>
      <c r="CN805" s="106"/>
      <c r="CO805" s="106"/>
      <c r="CP805" s="106"/>
      <c r="CQ805" s="106"/>
      <c r="CR805" s="106"/>
      <c r="CS805" s="106"/>
      <c r="CT805" s="106"/>
      <c r="CU805" s="106"/>
      <c r="CV805" s="106"/>
      <c r="CW805" s="106"/>
      <c r="CX805" s="106"/>
      <c r="CY805" s="106"/>
      <c r="CZ805" s="106"/>
      <c r="DA805" s="106"/>
      <c r="DB805" s="106"/>
      <c r="DC805" s="106"/>
      <c r="DD805" s="106"/>
      <c r="DE805" s="106"/>
      <c r="DF805" s="106"/>
      <c r="DG805" s="106"/>
      <c r="DH805" s="106"/>
      <c r="DI805" s="106"/>
      <c r="DJ805" s="106"/>
      <c r="DK805" s="106"/>
      <c r="DL805" s="106"/>
      <c r="DM805" s="106"/>
      <c r="DN805" s="106"/>
      <c r="DO805" s="106"/>
      <c r="DP805" s="106"/>
      <c r="DQ805" s="106"/>
      <c r="DR805" s="106"/>
      <c r="DS805" s="106"/>
      <c r="DT805" s="106"/>
      <c r="DU805" s="106"/>
      <c r="DV805" s="106"/>
      <c r="DW805" s="106"/>
      <c r="DX805" s="106"/>
      <c r="DY805" s="106"/>
      <c r="DZ805" s="106"/>
      <c r="EA805" s="106"/>
      <c r="EB805" s="106"/>
      <c r="EC805" s="106"/>
      <c r="ED805" s="106"/>
      <c r="EE805" s="106"/>
      <c r="EF805" s="106"/>
      <c r="EG805" s="106"/>
      <c r="EH805" s="106"/>
    </row>
    <row r="806" spans="9:138" s="95" customFormat="1" x14ac:dyDescent="0.15">
      <c r="I806" s="106"/>
      <c r="J806" s="106"/>
      <c r="K806" s="106"/>
      <c r="L806" s="106"/>
      <c r="M806" s="106"/>
      <c r="N806" s="106"/>
      <c r="O806" s="106"/>
      <c r="P806" s="106"/>
      <c r="Q806" s="106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  <c r="AH806" s="106"/>
      <c r="AI806" s="106"/>
      <c r="AJ806" s="106"/>
      <c r="AK806" s="106"/>
      <c r="AL806" s="106"/>
      <c r="AM806" s="106"/>
      <c r="AN806" s="106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  <c r="BY806" s="106"/>
      <c r="BZ806" s="106"/>
      <c r="CA806" s="106"/>
      <c r="CB806" s="106"/>
      <c r="CC806" s="106"/>
      <c r="CD806" s="106"/>
      <c r="CE806" s="106"/>
      <c r="CF806" s="106"/>
      <c r="CG806" s="106"/>
      <c r="CH806" s="106"/>
      <c r="CI806" s="106"/>
      <c r="CJ806" s="106"/>
      <c r="CK806" s="106"/>
      <c r="CL806" s="106"/>
      <c r="CM806" s="106"/>
      <c r="CN806" s="106"/>
      <c r="CO806" s="106"/>
      <c r="CP806" s="106"/>
      <c r="CQ806" s="106"/>
      <c r="CR806" s="106"/>
      <c r="CS806" s="106"/>
      <c r="CT806" s="106"/>
      <c r="CU806" s="106"/>
      <c r="CV806" s="106"/>
      <c r="CW806" s="106"/>
      <c r="CX806" s="106"/>
      <c r="CY806" s="106"/>
      <c r="CZ806" s="106"/>
      <c r="DA806" s="106"/>
      <c r="DB806" s="106"/>
      <c r="DC806" s="106"/>
      <c r="DD806" s="106"/>
      <c r="DE806" s="106"/>
      <c r="DF806" s="106"/>
      <c r="DG806" s="106"/>
      <c r="DH806" s="106"/>
      <c r="DI806" s="106"/>
      <c r="DJ806" s="106"/>
      <c r="DK806" s="106"/>
      <c r="DL806" s="106"/>
      <c r="DM806" s="106"/>
      <c r="DN806" s="106"/>
      <c r="DO806" s="106"/>
      <c r="DP806" s="106"/>
      <c r="DQ806" s="106"/>
      <c r="DR806" s="106"/>
      <c r="DS806" s="106"/>
      <c r="DT806" s="106"/>
      <c r="DU806" s="106"/>
      <c r="DV806" s="106"/>
      <c r="DW806" s="106"/>
      <c r="DX806" s="106"/>
      <c r="DY806" s="106"/>
      <c r="DZ806" s="106"/>
      <c r="EA806" s="106"/>
      <c r="EB806" s="106"/>
      <c r="EC806" s="106"/>
      <c r="ED806" s="106"/>
      <c r="EE806" s="106"/>
      <c r="EF806" s="106"/>
      <c r="EG806" s="106"/>
      <c r="EH806" s="106"/>
    </row>
    <row r="807" spans="9:138" s="95" customFormat="1" x14ac:dyDescent="0.15">
      <c r="I807" s="106"/>
      <c r="J807" s="106"/>
      <c r="K807" s="106"/>
      <c r="L807" s="106"/>
      <c r="M807" s="106"/>
      <c r="N807" s="106"/>
      <c r="O807" s="106"/>
      <c r="P807" s="106"/>
      <c r="Q807" s="106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  <c r="AH807" s="106"/>
      <c r="AI807" s="106"/>
      <c r="AJ807" s="106"/>
      <c r="AK807" s="106"/>
      <c r="AL807" s="106"/>
      <c r="AM807" s="106"/>
      <c r="AN807" s="106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  <c r="BY807" s="106"/>
      <c r="BZ807" s="106"/>
      <c r="CA807" s="106"/>
      <c r="CB807" s="106"/>
      <c r="CC807" s="106"/>
      <c r="CD807" s="106"/>
      <c r="CE807" s="106"/>
      <c r="CF807" s="106"/>
      <c r="CG807" s="106"/>
      <c r="CH807" s="106"/>
      <c r="CI807" s="106"/>
      <c r="CJ807" s="106"/>
      <c r="CK807" s="106"/>
      <c r="CL807" s="106"/>
      <c r="CM807" s="106"/>
      <c r="CN807" s="106"/>
      <c r="CO807" s="106"/>
      <c r="CP807" s="106"/>
      <c r="CQ807" s="106"/>
      <c r="CR807" s="106"/>
      <c r="CS807" s="106"/>
      <c r="CT807" s="106"/>
      <c r="CU807" s="106"/>
      <c r="CV807" s="106"/>
      <c r="CW807" s="106"/>
      <c r="CX807" s="106"/>
      <c r="CY807" s="106"/>
      <c r="CZ807" s="106"/>
      <c r="DA807" s="106"/>
      <c r="DB807" s="106"/>
      <c r="DC807" s="106"/>
      <c r="DD807" s="106"/>
      <c r="DE807" s="106"/>
      <c r="DF807" s="106"/>
      <c r="DG807" s="106"/>
      <c r="DH807" s="106"/>
      <c r="DI807" s="106"/>
      <c r="DJ807" s="106"/>
      <c r="DK807" s="106"/>
      <c r="DL807" s="106"/>
      <c r="DM807" s="106"/>
      <c r="DN807" s="106"/>
      <c r="DO807" s="106"/>
      <c r="DP807" s="106"/>
      <c r="DQ807" s="106"/>
      <c r="DR807" s="106"/>
      <c r="DS807" s="106"/>
      <c r="DT807" s="106"/>
      <c r="DU807" s="106"/>
      <c r="DV807" s="106"/>
      <c r="DW807" s="106"/>
      <c r="DX807" s="106"/>
      <c r="DY807" s="106"/>
      <c r="DZ807" s="106"/>
      <c r="EA807" s="106"/>
      <c r="EB807" s="106"/>
      <c r="EC807" s="106"/>
      <c r="ED807" s="106"/>
      <c r="EE807" s="106"/>
      <c r="EF807" s="106"/>
      <c r="EG807" s="106"/>
      <c r="EH807" s="106"/>
    </row>
    <row r="808" spans="9:138" s="95" customFormat="1" x14ac:dyDescent="0.15">
      <c r="I808" s="106"/>
      <c r="J808" s="106"/>
      <c r="K808" s="106"/>
      <c r="L808" s="106"/>
      <c r="M808" s="106"/>
      <c r="N808" s="106"/>
      <c r="O808" s="106"/>
      <c r="P808" s="106"/>
      <c r="Q808" s="106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  <c r="AH808" s="106"/>
      <c r="AI808" s="106"/>
      <c r="AJ808" s="106"/>
      <c r="AK808" s="106"/>
      <c r="AL808" s="106"/>
      <c r="AM808" s="106"/>
      <c r="AN808" s="106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  <c r="BY808" s="106"/>
      <c r="BZ808" s="106"/>
      <c r="CA808" s="106"/>
      <c r="CB808" s="106"/>
      <c r="CC808" s="106"/>
      <c r="CD808" s="106"/>
      <c r="CE808" s="106"/>
      <c r="CF808" s="106"/>
      <c r="CG808" s="106"/>
      <c r="CH808" s="106"/>
      <c r="CI808" s="106"/>
      <c r="CJ808" s="106"/>
      <c r="CK808" s="106"/>
      <c r="CL808" s="106"/>
      <c r="CM808" s="106"/>
      <c r="CN808" s="106"/>
      <c r="CO808" s="106"/>
      <c r="CP808" s="106"/>
      <c r="CQ808" s="106"/>
      <c r="CR808" s="106"/>
      <c r="CS808" s="106"/>
      <c r="CT808" s="106"/>
      <c r="CU808" s="106"/>
      <c r="CV808" s="106"/>
      <c r="CW808" s="106"/>
      <c r="CX808" s="106"/>
      <c r="CY808" s="106"/>
      <c r="CZ808" s="106"/>
      <c r="DA808" s="106"/>
      <c r="DB808" s="106"/>
      <c r="DC808" s="106"/>
      <c r="DD808" s="106"/>
      <c r="DE808" s="106"/>
      <c r="DF808" s="106"/>
      <c r="DG808" s="106"/>
      <c r="DH808" s="106"/>
      <c r="DI808" s="106"/>
      <c r="DJ808" s="106"/>
      <c r="DK808" s="106"/>
      <c r="DL808" s="106"/>
      <c r="DM808" s="106"/>
      <c r="DN808" s="106"/>
      <c r="DO808" s="106"/>
      <c r="DP808" s="106"/>
      <c r="DQ808" s="106"/>
      <c r="DR808" s="106"/>
      <c r="DS808" s="106"/>
      <c r="DT808" s="106"/>
      <c r="DU808" s="106"/>
      <c r="DV808" s="106"/>
      <c r="DW808" s="106"/>
      <c r="DX808" s="106"/>
      <c r="DY808" s="106"/>
      <c r="DZ808" s="106"/>
      <c r="EA808" s="106"/>
      <c r="EB808" s="106"/>
      <c r="EC808" s="106"/>
      <c r="ED808" s="106"/>
      <c r="EE808" s="106"/>
      <c r="EF808" s="106"/>
      <c r="EG808" s="106"/>
      <c r="EH808" s="106"/>
    </row>
    <row r="809" spans="9:138" s="95" customFormat="1" x14ac:dyDescent="0.15">
      <c r="I809" s="106"/>
      <c r="J809" s="106"/>
      <c r="K809" s="106"/>
      <c r="L809" s="106"/>
      <c r="M809" s="106"/>
      <c r="N809" s="106"/>
      <c r="O809" s="106"/>
      <c r="P809" s="106"/>
      <c r="Q809" s="106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  <c r="AH809" s="106"/>
      <c r="AI809" s="106"/>
      <c r="AJ809" s="106"/>
      <c r="AK809" s="106"/>
      <c r="AL809" s="106"/>
      <c r="AM809" s="106"/>
      <c r="AN809" s="106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  <c r="BY809" s="106"/>
      <c r="BZ809" s="106"/>
      <c r="CA809" s="106"/>
      <c r="CB809" s="106"/>
      <c r="CC809" s="106"/>
      <c r="CD809" s="106"/>
      <c r="CE809" s="106"/>
      <c r="CF809" s="106"/>
      <c r="CG809" s="106"/>
      <c r="CH809" s="106"/>
      <c r="CI809" s="106"/>
      <c r="CJ809" s="106"/>
      <c r="CK809" s="106"/>
      <c r="CL809" s="106"/>
      <c r="CM809" s="106"/>
      <c r="CN809" s="106"/>
      <c r="CO809" s="106"/>
      <c r="CP809" s="106"/>
      <c r="CQ809" s="106"/>
      <c r="CR809" s="106"/>
      <c r="CS809" s="106"/>
      <c r="CT809" s="106"/>
      <c r="CU809" s="106"/>
      <c r="CV809" s="106"/>
      <c r="CW809" s="106"/>
      <c r="CX809" s="106"/>
      <c r="CY809" s="106"/>
      <c r="CZ809" s="106"/>
      <c r="DA809" s="106"/>
      <c r="DB809" s="106"/>
      <c r="DC809" s="106"/>
      <c r="DD809" s="106"/>
      <c r="DE809" s="106"/>
      <c r="DF809" s="106"/>
      <c r="DG809" s="106"/>
      <c r="DH809" s="106"/>
      <c r="DI809" s="106"/>
      <c r="DJ809" s="106"/>
      <c r="DK809" s="106"/>
      <c r="DL809" s="106"/>
      <c r="DM809" s="106"/>
      <c r="DN809" s="106"/>
      <c r="DO809" s="106"/>
      <c r="DP809" s="106"/>
      <c r="DQ809" s="106"/>
      <c r="DR809" s="106"/>
      <c r="DS809" s="106"/>
      <c r="DT809" s="106"/>
      <c r="DU809" s="106"/>
      <c r="DV809" s="106"/>
      <c r="DW809" s="106"/>
      <c r="DX809" s="106"/>
      <c r="DY809" s="106"/>
      <c r="DZ809" s="106"/>
      <c r="EA809" s="106"/>
      <c r="EB809" s="106"/>
      <c r="EC809" s="106"/>
      <c r="ED809" s="106"/>
      <c r="EE809" s="106"/>
      <c r="EF809" s="106"/>
      <c r="EG809" s="106"/>
      <c r="EH809" s="106"/>
    </row>
    <row r="810" spans="9:138" s="95" customFormat="1" x14ac:dyDescent="0.15">
      <c r="I810" s="106"/>
      <c r="J810" s="106"/>
      <c r="K810" s="106"/>
      <c r="L810" s="106"/>
      <c r="M810" s="106"/>
      <c r="N810" s="106"/>
      <c r="O810" s="106"/>
      <c r="P810" s="106"/>
      <c r="Q810" s="106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  <c r="AH810" s="106"/>
      <c r="AI810" s="106"/>
      <c r="AJ810" s="106"/>
      <c r="AK810" s="106"/>
      <c r="AL810" s="106"/>
      <c r="AM810" s="106"/>
      <c r="AN810" s="106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  <c r="BY810" s="106"/>
      <c r="BZ810" s="106"/>
      <c r="CA810" s="106"/>
      <c r="CB810" s="106"/>
      <c r="CC810" s="106"/>
      <c r="CD810" s="106"/>
      <c r="CE810" s="106"/>
      <c r="CF810" s="106"/>
      <c r="CG810" s="106"/>
      <c r="CH810" s="106"/>
      <c r="CI810" s="106"/>
      <c r="CJ810" s="106"/>
      <c r="CK810" s="106"/>
      <c r="CL810" s="106"/>
      <c r="CM810" s="106"/>
      <c r="CN810" s="106"/>
      <c r="CO810" s="106"/>
      <c r="CP810" s="106"/>
      <c r="CQ810" s="106"/>
      <c r="CR810" s="106"/>
      <c r="CS810" s="106"/>
      <c r="CT810" s="106"/>
      <c r="CU810" s="106"/>
      <c r="CV810" s="106"/>
      <c r="CW810" s="106"/>
      <c r="CX810" s="106"/>
      <c r="CY810" s="106"/>
      <c r="CZ810" s="106"/>
      <c r="DA810" s="106"/>
      <c r="DB810" s="106"/>
      <c r="DC810" s="106"/>
      <c r="DD810" s="106"/>
      <c r="DE810" s="106"/>
      <c r="DF810" s="106"/>
      <c r="DG810" s="106"/>
      <c r="DH810" s="106"/>
      <c r="DI810" s="106"/>
      <c r="DJ810" s="106"/>
      <c r="DK810" s="106"/>
      <c r="DL810" s="106"/>
      <c r="DM810" s="106"/>
      <c r="DN810" s="106"/>
      <c r="DO810" s="106"/>
      <c r="DP810" s="106"/>
      <c r="DQ810" s="106"/>
      <c r="DR810" s="106"/>
      <c r="DS810" s="106"/>
      <c r="DT810" s="106"/>
      <c r="DU810" s="106"/>
      <c r="DV810" s="106"/>
      <c r="DW810" s="106"/>
      <c r="DX810" s="106"/>
      <c r="DY810" s="106"/>
      <c r="DZ810" s="106"/>
      <c r="EA810" s="106"/>
      <c r="EB810" s="106"/>
      <c r="EC810" s="106"/>
      <c r="ED810" s="106"/>
      <c r="EE810" s="106"/>
      <c r="EF810" s="106"/>
      <c r="EG810" s="106"/>
      <c r="EH810" s="106"/>
    </row>
    <row r="811" spans="9:138" s="95" customFormat="1" x14ac:dyDescent="0.15">
      <c r="I811" s="106"/>
      <c r="J811" s="106"/>
      <c r="K811" s="106"/>
      <c r="L811" s="106"/>
      <c r="M811" s="106"/>
      <c r="N811" s="106"/>
      <c r="O811" s="106"/>
      <c r="P811" s="106"/>
      <c r="Q811" s="106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  <c r="AH811" s="106"/>
      <c r="AI811" s="106"/>
      <c r="AJ811" s="106"/>
      <c r="AK811" s="106"/>
      <c r="AL811" s="106"/>
      <c r="AM811" s="106"/>
      <c r="AN811" s="106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  <c r="BY811" s="106"/>
      <c r="BZ811" s="106"/>
      <c r="CA811" s="106"/>
      <c r="CB811" s="106"/>
      <c r="CC811" s="106"/>
      <c r="CD811" s="106"/>
      <c r="CE811" s="106"/>
      <c r="CF811" s="106"/>
      <c r="CG811" s="106"/>
      <c r="CH811" s="106"/>
      <c r="CI811" s="106"/>
      <c r="CJ811" s="106"/>
      <c r="CK811" s="106"/>
      <c r="CL811" s="106"/>
      <c r="CM811" s="106"/>
      <c r="CN811" s="106"/>
      <c r="CO811" s="106"/>
      <c r="CP811" s="106"/>
      <c r="CQ811" s="106"/>
      <c r="CR811" s="106"/>
      <c r="CS811" s="106"/>
      <c r="CT811" s="106"/>
      <c r="CU811" s="106"/>
      <c r="CV811" s="106"/>
      <c r="CW811" s="106"/>
      <c r="CX811" s="106"/>
      <c r="CY811" s="106"/>
      <c r="CZ811" s="106"/>
      <c r="DA811" s="106"/>
      <c r="DB811" s="106"/>
      <c r="DC811" s="106"/>
      <c r="DD811" s="106"/>
      <c r="DE811" s="106"/>
      <c r="DF811" s="106"/>
      <c r="DG811" s="106"/>
      <c r="DH811" s="106"/>
      <c r="DI811" s="106"/>
      <c r="DJ811" s="106"/>
      <c r="DK811" s="106"/>
      <c r="DL811" s="106"/>
      <c r="DM811" s="106"/>
      <c r="DN811" s="106"/>
      <c r="DO811" s="106"/>
      <c r="DP811" s="106"/>
      <c r="DQ811" s="106"/>
      <c r="DR811" s="106"/>
      <c r="DS811" s="106"/>
      <c r="DT811" s="106"/>
      <c r="DU811" s="106"/>
      <c r="DV811" s="106"/>
      <c r="DW811" s="106"/>
      <c r="DX811" s="106"/>
      <c r="DY811" s="106"/>
      <c r="DZ811" s="106"/>
      <c r="EA811" s="106"/>
      <c r="EB811" s="106"/>
      <c r="EC811" s="106"/>
      <c r="ED811" s="106"/>
      <c r="EE811" s="106"/>
      <c r="EF811" s="106"/>
      <c r="EG811" s="106"/>
      <c r="EH811" s="106"/>
    </row>
    <row r="812" spans="9:138" s="95" customFormat="1" x14ac:dyDescent="0.15">
      <c r="I812" s="106"/>
      <c r="J812" s="106"/>
      <c r="K812" s="106"/>
      <c r="L812" s="106"/>
      <c r="M812" s="106"/>
      <c r="N812" s="106"/>
      <c r="O812" s="106"/>
      <c r="P812" s="106"/>
      <c r="Q812" s="106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  <c r="AH812" s="106"/>
      <c r="AI812" s="106"/>
      <c r="AJ812" s="106"/>
      <c r="AK812" s="106"/>
      <c r="AL812" s="106"/>
      <c r="AM812" s="106"/>
      <c r="AN812" s="106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  <c r="BY812" s="106"/>
      <c r="BZ812" s="106"/>
      <c r="CA812" s="106"/>
      <c r="CB812" s="106"/>
      <c r="CC812" s="106"/>
      <c r="CD812" s="106"/>
      <c r="CE812" s="106"/>
      <c r="CF812" s="106"/>
      <c r="CG812" s="106"/>
      <c r="CH812" s="106"/>
      <c r="CI812" s="106"/>
      <c r="CJ812" s="106"/>
      <c r="CK812" s="106"/>
      <c r="CL812" s="106"/>
      <c r="CM812" s="106"/>
      <c r="CN812" s="106"/>
      <c r="CO812" s="106"/>
      <c r="CP812" s="106"/>
      <c r="CQ812" s="106"/>
      <c r="CR812" s="106"/>
      <c r="CS812" s="106"/>
      <c r="CT812" s="106"/>
      <c r="CU812" s="106"/>
      <c r="CV812" s="106"/>
      <c r="CW812" s="106"/>
      <c r="CX812" s="106"/>
      <c r="CY812" s="106"/>
      <c r="CZ812" s="106"/>
      <c r="DA812" s="106"/>
      <c r="DB812" s="106"/>
      <c r="DC812" s="106"/>
      <c r="DD812" s="106"/>
      <c r="DE812" s="106"/>
      <c r="DF812" s="106"/>
      <c r="DG812" s="106"/>
      <c r="DH812" s="106"/>
      <c r="DI812" s="106"/>
      <c r="DJ812" s="106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6"/>
      <c r="DV812" s="106"/>
      <c r="DW812" s="106"/>
      <c r="DX812" s="106"/>
      <c r="DY812" s="106"/>
      <c r="DZ812" s="106"/>
      <c r="EA812" s="106"/>
      <c r="EB812" s="106"/>
      <c r="EC812" s="106"/>
      <c r="ED812" s="106"/>
      <c r="EE812" s="106"/>
      <c r="EF812" s="106"/>
      <c r="EG812" s="106"/>
      <c r="EH812" s="106"/>
    </row>
    <row r="813" spans="9:138" s="95" customFormat="1" x14ac:dyDescent="0.15">
      <c r="I813" s="106"/>
      <c r="J813" s="106"/>
      <c r="K813" s="106"/>
      <c r="L813" s="106"/>
      <c r="M813" s="106"/>
      <c r="N813" s="106"/>
      <c r="O813" s="106"/>
      <c r="P813" s="106"/>
      <c r="Q813" s="106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  <c r="AH813" s="106"/>
      <c r="AI813" s="106"/>
      <c r="AJ813" s="106"/>
      <c r="AK813" s="106"/>
      <c r="AL813" s="106"/>
      <c r="AM813" s="106"/>
      <c r="AN813" s="106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  <c r="BY813" s="106"/>
      <c r="BZ813" s="106"/>
      <c r="CA813" s="106"/>
      <c r="CB813" s="106"/>
      <c r="CC813" s="106"/>
      <c r="CD813" s="106"/>
      <c r="CE813" s="106"/>
      <c r="CF813" s="106"/>
      <c r="CG813" s="106"/>
      <c r="CH813" s="106"/>
      <c r="CI813" s="106"/>
      <c r="CJ813" s="106"/>
      <c r="CK813" s="106"/>
      <c r="CL813" s="106"/>
      <c r="CM813" s="106"/>
      <c r="CN813" s="106"/>
      <c r="CO813" s="106"/>
      <c r="CP813" s="106"/>
      <c r="CQ813" s="106"/>
      <c r="CR813" s="106"/>
      <c r="CS813" s="106"/>
      <c r="CT813" s="106"/>
      <c r="CU813" s="106"/>
      <c r="CV813" s="106"/>
      <c r="CW813" s="106"/>
      <c r="CX813" s="106"/>
      <c r="CY813" s="106"/>
      <c r="CZ813" s="106"/>
      <c r="DA813" s="106"/>
      <c r="DB813" s="106"/>
      <c r="DC813" s="106"/>
      <c r="DD813" s="106"/>
      <c r="DE813" s="106"/>
      <c r="DF813" s="106"/>
      <c r="DG813" s="106"/>
      <c r="DH813" s="106"/>
      <c r="DI813" s="106"/>
      <c r="DJ813" s="106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6"/>
      <c r="DV813" s="106"/>
      <c r="DW813" s="106"/>
      <c r="DX813" s="106"/>
      <c r="DY813" s="106"/>
      <c r="DZ813" s="106"/>
      <c r="EA813" s="106"/>
      <c r="EB813" s="106"/>
      <c r="EC813" s="106"/>
      <c r="ED813" s="106"/>
      <c r="EE813" s="106"/>
      <c r="EF813" s="106"/>
      <c r="EG813" s="106"/>
      <c r="EH813" s="106"/>
    </row>
    <row r="814" spans="9:138" s="95" customFormat="1" x14ac:dyDescent="0.15">
      <c r="I814" s="106"/>
      <c r="J814" s="106"/>
      <c r="K814" s="106"/>
      <c r="L814" s="106"/>
      <c r="M814" s="106"/>
      <c r="N814" s="106"/>
      <c r="O814" s="106"/>
      <c r="P814" s="106"/>
      <c r="Q814" s="106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  <c r="AH814" s="106"/>
      <c r="AI814" s="106"/>
      <c r="AJ814" s="106"/>
      <c r="AK814" s="106"/>
      <c r="AL814" s="106"/>
      <c r="AM814" s="106"/>
      <c r="AN814" s="106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  <c r="BY814" s="106"/>
      <c r="BZ814" s="106"/>
      <c r="CA814" s="106"/>
      <c r="CB814" s="106"/>
      <c r="CC814" s="106"/>
      <c r="CD814" s="106"/>
      <c r="CE814" s="106"/>
      <c r="CF814" s="106"/>
      <c r="CG814" s="106"/>
      <c r="CH814" s="106"/>
      <c r="CI814" s="106"/>
      <c r="CJ814" s="106"/>
      <c r="CK814" s="106"/>
      <c r="CL814" s="106"/>
      <c r="CM814" s="106"/>
      <c r="CN814" s="106"/>
      <c r="CO814" s="106"/>
      <c r="CP814" s="106"/>
      <c r="CQ814" s="106"/>
      <c r="CR814" s="106"/>
      <c r="CS814" s="106"/>
      <c r="CT814" s="106"/>
      <c r="CU814" s="106"/>
      <c r="CV814" s="106"/>
      <c r="CW814" s="106"/>
      <c r="CX814" s="106"/>
      <c r="CY814" s="106"/>
      <c r="CZ814" s="106"/>
      <c r="DA814" s="106"/>
      <c r="DB814" s="106"/>
      <c r="DC814" s="106"/>
      <c r="DD814" s="106"/>
      <c r="DE814" s="106"/>
      <c r="DF814" s="106"/>
      <c r="DG814" s="106"/>
      <c r="DH814" s="106"/>
      <c r="DI814" s="106"/>
      <c r="DJ814" s="106"/>
      <c r="DK814" s="106"/>
      <c r="DL814" s="106"/>
      <c r="DM814" s="106"/>
      <c r="DN814" s="106"/>
      <c r="DO814" s="106"/>
      <c r="DP814" s="106"/>
      <c r="DQ814" s="106"/>
      <c r="DR814" s="106"/>
      <c r="DS814" s="106"/>
      <c r="DT814" s="106"/>
      <c r="DU814" s="106"/>
      <c r="DV814" s="106"/>
      <c r="DW814" s="106"/>
      <c r="DX814" s="106"/>
      <c r="DY814" s="106"/>
      <c r="DZ814" s="106"/>
      <c r="EA814" s="106"/>
      <c r="EB814" s="106"/>
      <c r="EC814" s="106"/>
      <c r="ED814" s="106"/>
      <c r="EE814" s="106"/>
      <c r="EF814" s="106"/>
      <c r="EG814" s="106"/>
      <c r="EH814" s="106"/>
    </row>
    <row r="815" spans="9:138" s="95" customFormat="1" x14ac:dyDescent="0.15">
      <c r="I815" s="106"/>
      <c r="J815" s="106"/>
      <c r="K815" s="106"/>
      <c r="L815" s="106"/>
      <c r="M815" s="106"/>
      <c r="N815" s="106"/>
      <c r="O815" s="106"/>
      <c r="P815" s="106"/>
      <c r="Q815" s="106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  <c r="AH815" s="106"/>
      <c r="AI815" s="106"/>
      <c r="AJ815" s="106"/>
      <c r="AK815" s="106"/>
      <c r="AL815" s="106"/>
      <c r="AM815" s="106"/>
      <c r="AN815" s="106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  <c r="BY815" s="106"/>
      <c r="BZ815" s="106"/>
      <c r="CA815" s="106"/>
      <c r="CB815" s="106"/>
      <c r="CC815" s="106"/>
      <c r="CD815" s="106"/>
      <c r="CE815" s="106"/>
      <c r="CF815" s="106"/>
      <c r="CG815" s="106"/>
      <c r="CH815" s="106"/>
      <c r="CI815" s="106"/>
      <c r="CJ815" s="106"/>
      <c r="CK815" s="106"/>
      <c r="CL815" s="106"/>
      <c r="CM815" s="106"/>
      <c r="CN815" s="106"/>
      <c r="CO815" s="106"/>
      <c r="CP815" s="106"/>
      <c r="CQ815" s="106"/>
      <c r="CR815" s="106"/>
      <c r="CS815" s="106"/>
      <c r="CT815" s="106"/>
      <c r="CU815" s="106"/>
      <c r="CV815" s="106"/>
      <c r="CW815" s="106"/>
      <c r="CX815" s="106"/>
      <c r="CY815" s="106"/>
      <c r="CZ815" s="106"/>
      <c r="DA815" s="106"/>
      <c r="DB815" s="106"/>
      <c r="DC815" s="106"/>
      <c r="DD815" s="106"/>
      <c r="DE815" s="106"/>
      <c r="DF815" s="106"/>
      <c r="DG815" s="106"/>
      <c r="DH815" s="106"/>
      <c r="DI815" s="106"/>
      <c r="DJ815" s="106"/>
      <c r="DK815" s="106"/>
      <c r="DL815" s="106"/>
      <c r="DM815" s="106"/>
      <c r="DN815" s="106"/>
      <c r="DO815" s="106"/>
      <c r="DP815" s="106"/>
      <c r="DQ815" s="106"/>
      <c r="DR815" s="106"/>
      <c r="DS815" s="106"/>
      <c r="DT815" s="106"/>
      <c r="DU815" s="106"/>
      <c r="DV815" s="106"/>
      <c r="DW815" s="106"/>
      <c r="DX815" s="106"/>
      <c r="DY815" s="106"/>
      <c r="DZ815" s="106"/>
      <c r="EA815" s="106"/>
      <c r="EB815" s="106"/>
      <c r="EC815" s="106"/>
      <c r="ED815" s="106"/>
      <c r="EE815" s="106"/>
      <c r="EF815" s="106"/>
      <c r="EG815" s="106"/>
      <c r="EH815" s="106"/>
    </row>
    <row r="816" spans="9:138" s="95" customFormat="1" x14ac:dyDescent="0.15">
      <c r="I816" s="106"/>
      <c r="J816" s="106"/>
      <c r="K816" s="106"/>
      <c r="L816" s="106"/>
      <c r="M816" s="106"/>
      <c r="N816" s="106"/>
      <c r="O816" s="106"/>
      <c r="P816" s="106"/>
      <c r="Q816" s="106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  <c r="AH816" s="106"/>
      <c r="AI816" s="106"/>
      <c r="AJ816" s="106"/>
      <c r="AK816" s="106"/>
      <c r="AL816" s="106"/>
      <c r="AM816" s="106"/>
      <c r="AN816" s="106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  <c r="BY816" s="106"/>
      <c r="BZ816" s="106"/>
      <c r="CA816" s="106"/>
      <c r="CB816" s="106"/>
      <c r="CC816" s="106"/>
      <c r="CD816" s="106"/>
      <c r="CE816" s="106"/>
      <c r="CF816" s="106"/>
      <c r="CG816" s="106"/>
      <c r="CH816" s="106"/>
      <c r="CI816" s="106"/>
      <c r="CJ816" s="106"/>
      <c r="CK816" s="106"/>
      <c r="CL816" s="106"/>
      <c r="CM816" s="106"/>
      <c r="CN816" s="106"/>
      <c r="CO816" s="106"/>
      <c r="CP816" s="106"/>
      <c r="CQ816" s="106"/>
      <c r="CR816" s="106"/>
      <c r="CS816" s="106"/>
      <c r="CT816" s="106"/>
      <c r="CU816" s="106"/>
      <c r="CV816" s="106"/>
      <c r="CW816" s="106"/>
      <c r="CX816" s="106"/>
      <c r="CY816" s="106"/>
      <c r="CZ816" s="106"/>
      <c r="DA816" s="106"/>
      <c r="DB816" s="106"/>
      <c r="DC816" s="106"/>
      <c r="DD816" s="106"/>
      <c r="DE816" s="106"/>
      <c r="DF816" s="106"/>
      <c r="DG816" s="106"/>
      <c r="DH816" s="106"/>
      <c r="DI816" s="106"/>
      <c r="DJ816" s="106"/>
      <c r="DK816" s="106"/>
      <c r="DL816" s="106"/>
      <c r="DM816" s="106"/>
      <c r="DN816" s="106"/>
      <c r="DO816" s="106"/>
      <c r="DP816" s="106"/>
      <c r="DQ816" s="106"/>
      <c r="DR816" s="106"/>
      <c r="DS816" s="106"/>
      <c r="DT816" s="106"/>
      <c r="DU816" s="106"/>
      <c r="DV816" s="106"/>
      <c r="DW816" s="106"/>
      <c r="DX816" s="106"/>
      <c r="DY816" s="106"/>
      <c r="DZ816" s="106"/>
      <c r="EA816" s="106"/>
      <c r="EB816" s="106"/>
      <c r="EC816" s="106"/>
      <c r="ED816" s="106"/>
      <c r="EE816" s="106"/>
      <c r="EF816" s="106"/>
      <c r="EG816" s="106"/>
      <c r="EH816" s="106"/>
    </row>
    <row r="817" spans="9:138" s="95" customFormat="1" x14ac:dyDescent="0.15">
      <c r="I817" s="106"/>
      <c r="J817" s="106"/>
      <c r="K817" s="106"/>
      <c r="L817" s="106"/>
      <c r="M817" s="106"/>
      <c r="N817" s="106"/>
      <c r="O817" s="106"/>
      <c r="P817" s="106"/>
      <c r="Q817" s="106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  <c r="AL817" s="106"/>
      <c r="AM817" s="106"/>
      <c r="AN817" s="106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  <c r="BY817" s="106"/>
      <c r="BZ817" s="106"/>
      <c r="CA817" s="106"/>
      <c r="CB817" s="106"/>
      <c r="CC817" s="106"/>
      <c r="CD817" s="106"/>
      <c r="CE817" s="106"/>
      <c r="CF817" s="106"/>
      <c r="CG817" s="106"/>
      <c r="CH817" s="106"/>
      <c r="CI817" s="106"/>
      <c r="CJ817" s="106"/>
      <c r="CK817" s="106"/>
      <c r="CL817" s="106"/>
      <c r="CM817" s="106"/>
      <c r="CN817" s="106"/>
      <c r="CO817" s="106"/>
      <c r="CP817" s="106"/>
      <c r="CQ817" s="106"/>
      <c r="CR817" s="106"/>
      <c r="CS817" s="106"/>
      <c r="CT817" s="106"/>
      <c r="CU817" s="106"/>
      <c r="CV817" s="106"/>
      <c r="CW817" s="106"/>
      <c r="CX817" s="106"/>
      <c r="CY817" s="106"/>
      <c r="CZ817" s="106"/>
      <c r="DA817" s="106"/>
      <c r="DB817" s="106"/>
      <c r="DC817" s="106"/>
      <c r="DD817" s="106"/>
      <c r="DE817" s="106"/>
      <c r="DF817" s="106"/>
      <c r="DG817" s="106"/>
      <c r="DH817" s="106"/>
      <c r="DI817" s="106"/>
      <c r="DJ817" s="106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6"/>
      <c r="DV817" s="106"/>
      <c r="DW817" s="106"/>
      <c r="DX817" s="106"/>
      <c r="DY817" s="106"/>
      <c r="DZ817" s="106"/>
      <c r="EA817" s="106"/>
      <c r="EB817" s="106"/>
      <c r="EC817" s="106"/>
      <c r="ED817" s="106"/>
      <c r="EE817" s="106"/>
      <c r="EF817" s="106"/>
      <c r="EG817" s="106"/>
      <c r="EH817" s="106"/>
    </row>
    <row r="818" spans="9:138" s="95" customFormat="1" x14ac:dyDescent="0.15">
      <c r="I818" s="106"/>
      <c r="J818" s="106"/>
      <c r="K818" s="106"/>
      <c r="L818" s="106"/>
      <c r="M818" s="106"/>
      <c r="N818" s="106"/>
      <c r="O818" s="106"/>
      <c r="P818" s="106"/>
      <c r="Q818" s="106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  <c r="BY818" s="106"/>
      <c r="BZ818" s="106"/>
      <c r="CA818" s="106"/>
      <c r="CB818" s="106"/>
      <c r="CC818" s="106"/>
      <c r="CD818" s="106"/>
      <c r="CE818" s="106"/>
      <c r="CF818" s="106"/>
      <c r="CG818" s="106"/>
      <c r="CH818" s="106"/>
      <c r="CI818" s="106"/>
      <c r="CJ818" s="106"/>
      <c r="CK818" s="106"/>
      <c r="CL818" s="106"/>
      <c r="CM818" s="106"/>
      <c r="CN818" s="106"/>
      <c r="CO818" s="106"/>
      <c r="CP818" s="106"/>
      <c r="CQ818" s="106"/>
      <c r="CR818" s="106"/>
      <c r="CS818" s="106"/>
      <c r="CT818" s="106"/>
      <c r="CU818" s="106"/>
      <c r="CV818" s="106"/>
      <c r="CW818" s="106"/>
      <c r="CX818" s="106"/>
      <c r="CY818" s="106"/>
      <c r="CZ818" s="106"/>
      <c r="DA818" s="106"/>
      <c r="DB818" s="106"/>
      <c r="DC818" s="106"/>
      <c r="DD818" s="106"/>
      <c r="DE818" s="106"/>
      <c r="DF818" s="106"/>
      <c r="DG818" s="106"/>
      <c r="DH818" s="106"/>
      <c r="DI818" s="106"/>
      <c r="DJ818" s="106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6"/>
      <c r="DV818" s="106"/>
      <c r="DW818" s="106"/>
      <c r="DX818" s="106"/>
      <c r="DY818" s="106"/>
      <c r="DZ818" s="106"/>
      <c r="EA818" s="106"/>
      <c r="EB818" s="106"/>
      <c r="EC818" s="106"/>
      <c r="ED818" s="106"/>
      <c r="EE818" s="106"/>
      <c r="EF818" s="106"/>
      <c r="EG818" s="106"/>
      <c r="EH818" s="106"/>
    </row>
    <row r="819" spans="9:138" s="95" customFormat="1" x14ac:dyDescent="0.15">
      <c r="I819" s="106"/>
      <c r="J819" s="106"/>
      <c r="K819" s="106"/>
      <c r="L819" s="106"/>
      <c r="M819" s="106"/>
      <c r="N819" s="106"/>
      <c r="O819" s="106"/>
      <c r="P819" s="106"/>
      <c r="Q819" s="106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  <c r="BY819" s="106"/>
      <c r="BZ819" s="106"/>
      <c r="CA819" s="106"/>
      <c r="CB819" s="106"/>
      <c r="CC819" s="106"/>
      <c r="CD819" s="106"/>
      <c r="CE819" s="106"/>
      <c r="CF819" s="106"/>
      <c r="CG819" s="106"/>
      <c r="CH819" s="106"/>
      <c r="CI819" s="106"/>
      <c r="CJ819" s="106"/>
      <c r="CK819" s="106"/>
      <c r="CL819" s="106"/>
      <c r="CM819" s="106"/>
      <c r="CN819" s="106"/>
      <c r="CO819" s="106"/>
      <c r="CP819" s="106"/>
      <c r="CQ819" s="106"/>
      <c r="CR819" s="106"/>
      <c r="CS819" s="106"/>
      <c r="CT819" s="106"/>
      <c r="CU819" s="106"/>
      <c r="CV819" s="106"/>
      <c r="CW819" s="106"/>
      <c r="CX819" s="106"/>
      <c r="CY819" s="106"/>
      <c r="CZ819" s="106"/>
      <c r="DA819" s="106"/>
      <c r="DB819" s="106"/>
      <c r="DC819" s="106"/>
      <c r="DD819" s="106"/>
      <c r="DE819" s="106"/>
      <c r="DF819" s="106"/>
      <c r="DG819" s="106"/>
      <c r="DH819" s="106"/>
      <c r="DI819" s="106"/>
      <c r="DJ819" s="106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6"/>
      <c r="DV819" s="106"/>
      <c r="DW819" s="106"/>
      <c r="DX819" s="106"/>
      <c r="DY819" s="106"/>
      <c r="DZ819" s="106"/>
      <c r="EA819" s="106"/>
      <c r="EB819" s="106"/>
      <c r="EC819" s="106"/>
      <c r="ED819" s="106"/>
      <c r="EE819" s="106"/>
      <c r="EF819" s="106"/>
      <c r="EG819" s="106"/>
      <c r="EH819" s="106"/>
    </row>
    <row r="820" spans="9:138" s="95" customFormat="1" x14ac:dyDescent="0.15">
      <c r="I820" s="106"/>
      <c r="J820" s="106"/>
      <c r="K820" s="106"/>
      <c r="L820" s="106"/>
      <c r="M820" s="106"/>
      <c r="N820" s="106"/>
      <c r="O820" s="106"/>
      <c r="P820" s="106"/>
      <c r="Q820" s="106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  <c r="AH820" s="106"/>
      <c r="AI820" s="106"/>
      <c r="AJ820" s="106"/>
      <c r="AK820" s="106"/>
      <c r="AL820" s="106"/>
      <c r="AM820" s="106"/>
      <c r="AN820" s="106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  <c r="BY820" s="106"/>
      <c r="BZ820" s="106"/>
      <c r="CA820" s="106"/>
      <c r="CB820" s="106"/>
      <c r="CC820" s="106"/>
      <c r="CD820" s="106"/>
      <c r="CE820" s="106"/>
      <c r="CF820" s="106"/>
      <c r="CG820" s="106"/>
      <c r="CH820" s="106"/>
      <c r="CI820" s="106"/>
      <c r="CJ820" s="106"/>
      <c r="CK820" s="106"/>
      <c r="CL820" s="106"/>
      <c r="CM820" s="106"/>
      <c r="CN820" s="106"/>
      <c r="CO820" s="106"/>
      <c r="CP820" s="106"/>
      <c r="CQ820" s="106"/>
      <c r="CR820" s="106"/>
      <c r="CS820" s="106"/>
      <c r="CT820" s="106"/>
      <c r="CU820" s="106"/>
      <c r="CV820" s="106"/>
      <c r="CW820" s="106"/>
      <c r="CX820" s="106"/>
      <c r="CY820" s="106"/>
      <c r="CZ820" s="106"/>
      <c r="DA820" s="106"/>
      <c r="DB820" s="106"/>
      <c r="DC820" s="106"/>
      <c r="DD820" s="106"/>
      <c r="DE820" s="106"/>
      <c r="DF820" s="106"/>
      <c r="DG820" s="106"/>
      <c r="DH820" s="106"/>
      <c r="DI820" s="106"/>
      <c r="DJ820" s="106"/>
      <c r="DK820" s="106"/>
      <c r="DL820" s="106"/>
      <c r="DM820" s="106"/>
      <c r="DN820" s="106"/>
      <c r="DO820" s="106"/>
      <c r="DP820" s="106"/>
      <c r="DQ820" s="106"/>
      <c r="DR820" s="106"/>
      <c r="DS820" s="106"/>
      <c r="DT820" s="106"/>
      <c r="DU820" s="106"/>
      <c r="DV820" s="106"/>
      <c r="DW820" s="106"/>
      <c r="DX820" s="106"/>
      <c r="DY820" s="106"/>
      <c r="DZ820" s="106"/>
      <c r="EA820" s="106"/>
      <c r="EB820" s="106"/>
      <c r="EC820" s="106"/>
      <c r="ED820" s="106"/>
      <c r="EE820" s="106"/>
      <c r="EF820" s="106"/>
      <c r="EG820" s="106"/>
      <c r="EH820" s="106"/>
    </row>
  </sheetData>
  <sheetProtection algorithmName="SHA-512" hashValue="B8KNvSUkRZUIofqbWVGdjbN3D2+2U+beJX3/fjwYffnNA9QTgl5ODLjel7JIV8xybD0qxxscyT5UtLqWDVNYoQ==" saltValue="TFOaUWAif1XSLQgRN3FKEg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tabColor theme="6"/>
  </sheetPr>
  <dimension ref="A1:EU395"/>
  <sheetViews>
    <sheetView topLeftCell="A26" zoomScale="83" zoomScaleNormal="120" zoomScalePageLayoutView="120" workbookViewId="0">
      <selection activeCell="Y40" sqref="Y40"/>
    </sheetView>
  </sheetViews>
  <sheetFormatPr baseColWidth="10" defaultRowHeight="13" x14ac:dyDescent="0.15"/>
  <cols>
    <col min="1" max="2" width="20.33203125" style="66" customWidth="1"/>
    <col min="3" max="11" width="12.1640625" style="66" customWidth="1"/>
    <col min="12" max="13" width="12.1640625" style="66" hidden="1" customWidth="1"/>
    <col min="14" max="17" width="12.1640625" style="66" customWidth="1"/>
    <col min="18" max="46" width="7.5" style="102" customWidth="1"/>
    <col min="47" max="151" width="10.83203125" style="102"/>
    <col min="152" max="16384" width="10.83203125" style="66"/>
  </cols>
  <sheetData>
    <row r="1" spans="1:151" s="102" customFormat="1" ht="14" x14ac:dyDescent="0.15">
      <c r="A1" s="101" t="s">
        <v>270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</row>
    <row r="2" spans="1:151" s="102" customFormat="1" ht="14" x14ac:dyDescent="0.15">
      <c r="A2" s="103" t="s">
        <v>221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</row>
    <row r="3" spans="1:151" s="102" customFormat="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</row>
    <row r="4" spans="1:15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4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</row>
    <row r="5" spans="1:15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76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</row>
    <row r="6" spans="1:15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76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</row>
    <row r="7" spans="1:151" ht="75" x14ac:dyDescent="0.15">
      <c r="A7" s="129" t="s">
        <v>144</v>
      </c>
      <c r="B7" s="121" t="s">
        <v>320</v>
      </c>
      <c r="C7" s="120" t="s">
        <v>204</v>
      </c>
      <c r="D7" s="120" t="s">
        <v>319</v>
      </c>
      <c r="E7" s="122" t="s">
        <v>205</v>
      </c>
      <c r="F7" s="120" t="s">
        <v>206</v>
      </c>
      <c r="G7" s="123" t="s">
        <v>207</v>
      </c>
      <c r="H7" s="124" t="s">
        <v>286</v>
      </c>
      <c r="I7" s="124" t="s">
        <v>287</v>
      </c>
      <c r="J7" s="124" t="s">
        <v>288</v>
      </c>
      <c r="K7" s="124" t="s">
        <v>289</v>
      </c>
      <c r="L7" s="125" t="s">
        <v>194</v>
      </c>
      <c r="M7" s="125" t="s">
        <v>195</v>
      </c>
      <c r="N7" s="125" t="s">
        <v>271</v>
      </c>
      <c r="O7" s="125" t="s">
        <v>272</v>
      </c>
      <c r="P7" s="124" t="s">
        <v>263</v>
      </c>
      <c r="Q7" s="127" t="s">
        <v>264</v>
      </c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  <c r="AP7" s="104"/>
      <c r="AQ7" s="104"/>
      <c r="AR7" s="104"/>
      <c r="AS7" s="104"/>
      <c r="AT7" s="104"/>
    </row>
    <row r="8" spans="1:151" ht="14" x14ac:dyDescent="0.15">
      <c r="A8" s="159" t="str">
        <f>'SEQ Oct 2017'!K2</f>
        <v>AGL</v>
      </c>
      <c r="B8" s="132" t="str">
        <f>'SEQ Oct 2017'!L2</f>
        <v>Business Savers</v>
      </c>
      <c r="C8" s="133">
        <f>91*'SEQ Oct 2017'!M2/100</f>
        <v>121.94</v>
      </c>
      <c r="D8" s="133">
        <f>$C$5*'SEQ Oct 2017'!N2/100</f>
        <v>1400</v>
      </c>
      <c r="E8" s="134">
        <v>0</v>
      </c>
      <c r="F8" s="135">
        <f>SUM(C8:E8)</f>
        <v>1521.94</v>
      </c>
      <c r="G8" s="136">
        <f>F8*4</f>
        <v>6087.76</v>
      </c>
      <c r="H8" s="137">
        <v>0</v>
      </c>
      <c r="I8" s="137">
        <f>'SEQ Oct 2017'!BA2</f>
        <v>13</v>
      </c>
      <c r="J8" s="137">
        <f>'SEQ Oct 2017'!BB2</f>
        <v>0</v>
      </c>
      <c r="K8" s="137">
        <f>'SEQ Oct 2017'!BC2</f>
        <v>0</v>
      </c>
      <c r="L8" s="136">
        <f>G8-((F8-C8)*I8/100)*4</f>
        <v>5359.76</v>
      </c>
      <c r="M8" s="136">
        <f>L8</f>
        <v>5359.76</v>
      </c>
      <c r="N8" s="138">
        <f t="shared" ref="N8:O18" si="0">L8*1.1</f>
        <v>5895.7360000000008</v>
      </c>
      <c r="O8" s="138">
        <f t="shared" si="0"/>
        <v>5895.7360000000008</v>
      </c>
      <c r="P8" s="160">
        <f>'SEQ Oct 2017'!BJ2</f>
        <v>0</v>
      </c>
      <c r="Q8" s="161" t="str">
        <f>'SEQ Oct 2017'!BK2</f>
        <v>n</v>
      </c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  <c r="AP8" s="104"/>
      <c r="AQ8" s="104"/>
      <c r="AR8" s="104"/>
      <c r="AS8" s="104"/>
      <c r="AT8" s="104"/>
    </row>
    <row r="9" spans="1:151" s="102" customFormat="1" ht="14" x14ac:dyDescent="0.15">
      <c r="A9" s="159" t="str">
        <f>'SEQ Oct 2017'!K3</f>
        <v>Click Energy</v>
      </c>
      <c r="B9" s="132" t="str">
        <f>'SEQ Oct 2017'!L3</f>
        <v>Click Business</v>
      </c>
      <c r="C9" s="133">
        <f>91*'SEQ Oct 2017'!M3/100</f>
        <v>135.33520000000001</v>
      </c>
      <c r="D9" s="133">
        <f>$C$5*'SEQ Oct 2017'!N3/100</f>
        <v>1497.6</v>
      </c>
      <c r="E9" s="134">
        <v>0</v>
      </c>
      <c r="F9" s="135">
        <f t="shared" ref="F9:F18" si="1">SUM(C9:E9)</f>
        <v>1632.9351999999999</v>
      </c>
      <c r="G9" s="136">
        <f t="shared" ref="G9:G18" si="2">F9*4</f>
        <v>6531.7407999999996</v>
      </c>
      <c r="H9" s="137">
        <v>0</v>
      </c>
      <c r="I9" s="137">
        <f>'SEQ Oct 2017'!BA3</f>
        <v>0</v>
      </c>
      <c r="J9" s="137">
        <f>'SEQ Oct 2017'!BB3</f>
        <v>7</v>
      </c>
      <c r="K9" s="137">
        <f>'SEQ Oct 2017'!BC3</f>
        <v>0</v>
      </c>
      <c r="L9" s="136">
        <f>G9</f>
        <v>6531.7407999999996</v>
      </c>
      <c r="M9" s="136">
        <f>L9-(L9*J9/100)</f>
        <v>6074.5189439999995</v>
      </c>
      <c r="N9" s="138">
        <f t="shared" si="0"/>
        <v>7184.9148800000003</v>
      </c>
      <c r="O9" s="138">
        <f t="shared" si="0"/>
        <v>6681.9708383999996</v>
      </c>
      <c r="P9" s="160">
        <f>'SEQ Oct 2017'!BJ3</f>
        <v>0</v>
      </c>
      <c r="Q9" s="161" t="str">
        <f>'SEQ Oct 2017'!BK3</f>
        <v>n</v>
      </c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  <c r="AP9" s="104"/>
      <c r="AQ9" s="104"/>
      <c r="AR9" s="104"/>
      <c r="AS9" s="104"/>
      <c r="AT9" s="104"/>
    </row>
    <row r="10" spans="1:151" ht="14" x14ac:dyDescent="0.15">
      <c r="A10" s="159" t="str">
        <f>'SEQ Oct 2017'!K4</f>
        <v>Diamond Energy</v>
      </c>
      <c r="B10" s="132" t="str">
        <f>'SEQ Oct 2017'!L4</f>
        <v>Pay on time discount</v>
      </c>
      <c r="C10" s="133">
        <f>91*'SEQ Oct 2017'!M4/100</f>
        <v>145.14500000000001</v>
      </c>
      <c r="D10" s="133">
        <f>$C$5*'SEQ Oct 2017'!N4/100</f>
        <v>1395</v>
      </c>
      <c r="E10" s="134">
        <v>0</v>
      </c>
      <c r="F10" s="135">
        <f t="shared" si="1"/>
        <v>1540.145</v>
      </c>
      <c r="G10" s="136">
        <f t="shared" si="2"/>
        <v>6160.58</v>
      </c>
      <c r="H10" s="137">
        <v>0</v>
      </c>
      <c r="I10" s="137">
        <f>'SEQ Oct 2017'!BA4</f>
        <v>0</v>
      </c>
      <c r="J10" s="137">
        <f>'SEQ Oct 2017'!BB4</f>
        <v>7</v>
      </c>
      <c r="K10" s="137">
        <f>'SEQ Oct 2017'!BC4</f>
        <v>0</v>
      </c>
      <c r="L10" s="136">
        <f>G10</f>
        <v>6160.58</v>
      </c>
      <c r="M10" s="136">
        <f>L10-(L10*J10/100)</f>
        <v>5729.3393999999998</v>
      </c>
      <c r="N10" s="138">
        <f t="shared" si="0"/>
        <v>6776.6380000000008</v>
      </c>
      <c r="O10" s="138">
        <f t="shared" si="0"/>
        <v>6302.2733400000006</v>
      </c>
      <c r="P10" s="160">
        <f>'SEQ Oct 2017'!BJ4</f>
        <v>0</v>
      </c>
      <c r="Q10" s="161" t="str">
        <f>'SEQ Oct 2017'!BK4</f>
        <v>n</v>
      </c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</row>
    <row r="11" spans="1:151" s="102" customFormat="1" ht="14" x14ac:dyDescent="0.15">
      <c r="A11" s="159" t="str">
        <f>'SEQ Oct 2017'!K5</f>
        <v>EnergyAustralia</v>
      </c>
      <c r="B11" s="132" t="str">
        <f>'SEQ Oct 2017'!L5</f>
        <v>Everyday Saver Business</v>
      </c>
      <c r="C11" s="133">
        <f>91*'SEQ Oct 2017'!M5/100</f>
        <v>111.93</v>
      </c>
      <c r="D11" s="133">
        <f>$C$5*'SEQ Oct 2017'!N5/100</f>
        <v>1423.5</v>
      </c>
      <c r="E11" s="134">
        <v>0</v>
      </c>
      <c r="F11" s="135">
        <f t="shared" si="1"/>
        <v>1535.43</v>
      </c>
      <c r="G11" s="136">
        <f t="shared" si="2"/>
        <v>6141.72</v>
      </c>
      <c r="H11" s="137">
        <v>0</v>
      </c>
      <c r="I11" s="137">
        <f>'SEQ Oct 2017'!BA5</f>
        <v>10</v>
      </c>
      <c r="J11" s="137">
        <f>'SEQ Oct 2017'!BB5</f>
        <v>0</v>
      </c>
      <c r="K11" s="137">
        <f>'SEQ Oct 2017'!BC5</f>
        <v>0</v>
      </c>
      <c r="L11" s="136">
        <f>G11-((F11-C11)*I11/100)*4</f>
        <v>5572.3200000000006</v>
      </c>
      <c r="M11" s="136">
        <f t="shared" ref="M11:M16" si="3">L11</f>
        <v>5572.3200000000006</v>
      </c>
      <c r="N11" s="138">
        <f t="shared" si="0"/>
        <v>6129.5520000000015</v>
      </c>
      <c r="O11" s="138">
        <f t="shared" si="0"/>
        <v>6129.5520000000015</v>
      </c>
      <c r="P11" s="160">
        <f>'SEQ Oct 2017'!BJ5</f>
        <v>24</v>
      </c>
      <c r="Q11" s="161" t="str">
        <f>'SEQ Oct 2017'!BK5</f>
        <v>y</v>
      </c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</row>
    <row r="12" spans="1:151" ht="14" x14ac:dyDescent="0.15">
      <c r="A12" s="159" t="str">
        <f>'SEQ Oct 2017'!K6</f>
        <v>ERM Power</v>
      </c>
      <c r="B12" s="132" t="str">
        <f>'SEQ Oct 2017'!L6</f>
        <v>Adjustable</v>
      </c>
      <c r="C12" s="133">
        <f>91*'SEQ Oct 2017'!M6/100</f>
        <v>99.19</v>
      </c>
      <c r="D12" s="133">
        <f>$C$5*'SEQ Oct 2017'!N6/100</f>
        <v>1347.5</v>
      </c>
      <c r="E12" s="134">
        <v>0</v>
      </c>
      <c r="F12" s="135">
        <f t="shared" si="1"/>
        <v>1446.69</v>
      </c>
      <c r="G12" s="136">
        <f t="shared" si="2"/>
        <v>5786.76</v>
      </c>
      <c r="H12" s="137">
        <v>0</v>
      </c>
      <c r="I12" s="137">
        <f>'SEQ Oct 2017'!BA6</f>
        <v>0</v>
      </c>
      <c r="J12" s="137">
        <f>'SEQ Oct 2017'!BB6</f>
        <v>0</v>
      </c>
      <c r="K12" s="137">
        <f>'SEQ Oct 2017'!BC6</f>
        <v>0</v>
      </c>
      <c r="L12" s="136">
        <f>G12</f>
        <v>5786.76</v>
      </c>
      <c r="M12" s="136">
        <f t="shared" si="3"/>
        <v>5786.76</v>
      </c>
      <c r="N12" s="138">
        <f t="shared" si="0"/>
        <v>6365.4360000000006</v>
      </c>
      <c r="O12" s="138">
        <f t="shared" si="0"/>
        <v>6365.4360000000006</v>
      </c>
      <c r="P12" s="160">
        <f>'SEQ Oct 2017'!BJ6</f>
        <v>0</v>
      </c>
      <c r="Q12" s="161" t="str">
        <f>'SEQ Oct 2017'!BK6</f>
        <v>n</v>
      </c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</row>
    <row r="13" spans="1:151" s="102" customFormat="1" ht="14" x14ac:dyDescent="0.15">
      <c r="A13" s="159" t="str">
        <f>'SEQ Oct 2017'!K7</f>
        <v>Origin Energy</v>
      </c>
      <c r="B13" s="132" t="str">
        <f>'SEQ Oct 2017'!L7</f>
        <v>Business Saver</v>
      </c>
      <c r="C13" s="133">
        <f>91*'SEQ Oct 2017'!M7/100</f>
        <v>121.4759</v>
      </c>
      <c r="D13" s="133">
        <f>$C$5*'SEQ Oct 2017'!N7/100</f>
        <v>1381.5</v>
      </c>
      <c r="E13" s="134">
        <v>0</v>
      </c>
      <c r="F13" s="135">
        <f t="shared" si="1"/>
        <v>1502.9758999999999</v>
      </c>
      <c r="G13" s="136">
        <f t="shared" si="2"/>
        <v>6011.9035999999996</v>
      </c>
      <c r="H13" s="137">
        <v>0</v>
      </c>
      <c r="I13" s="137">
        <f>'SEQ Oct 2017'!BA7</f>
        <v>13</v>
      </c>
      <c r="J13" s="137">
        <f>'SEQ Oct 2017'!BB7</f>
        <v>0</v>
      </c>
      <c r="K13" s="137">
        <f>'SEQ Oct 2017'!BC7</f>
        <v>0</v>
      </c>
      <c r="L13" s="136">
        <f>G13-((F13-C13)*I13/100)*4</f>
        <v>5293.5235999999995</v>
      </c>
      <c r="M13" s="136">
        <f t="shared" si="3"/>
        <v>5293.5235999999995</v>
      </c>
      <c r="N13" s="138">
        <f t="shared" si="0"/>
        <v>5822.8759600000003</v>
      </c>
      <c r="O13" s="138">
        <f t="shared" si="0"/>
        <v>5822.8759600000003</v>
      </c>
      <c r="P13" s="160">
        <f>'SEQ Oct 2017'!BJ7</f>
        <v>12</v>
      </c>
      <c r="Q13" s="161" t="str">
        <f>'SEQ Oct 2017'!BK7</f>
        <v>y</v>
      </c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</row>
    <row r="14" spans="1:151" s="93" customFormat="1" ht="14" x14ac:dyDescent="0.15">
      <c r="A14" s="159" t="str">
        <f>'SEQ Oct 2017'!K8</f>
        <v>Powerdirect</v>
      </c>
      <c r="B14" s="132" t="str">
        <f>'SEQ Oct 2017'!L8</f>
        <v>Discount included</v>
      </c>
      <c r="C14" s="133">
        <f>91*'SEQ Oct 2017'!M8/100</f>
        <v>121.94</v>
      </c>
      <c r="D14" s="133">
        <f>$C$5*'SEQ Oct 2017'!N8/100</f>
        <v>1218</v>
      </c>
      <c r="E14" s="134">
        <v>0</v>
      </c>
      <c r="F14" s="135">
        <f t="shared" si="1"/>
        <v>1339.94</v>
      </c>
      <c r="G14" s="136">
        <f t="shared" si="2"/>
        <v>5359.76</v>
      </c>
      <c r="H14" s="137">
        <v>0</v>
      </c>
      <c r="I14" s="137">
        <f>'SEQ Oct 2017'!BA8</f>
        <v>0</v>
      </c>
      <c r="J14" s="137">
        <f>'SEQ Oct 2017'!BB8</f>
        <v>0</v>
      </c>
      <c r="K14" s="137">
        <f>'SEQ Oct 2017'!BC8</f>
        <v>0</v>
      </c>
      <c r="L14" s="136">
        <f>G14</f>
        <v>5359.76</v>
      </c>
      <c r="M14" s="136">
        <f t="shared" si="3"/>
        <v>5359.76</v>
      </c>
      <c r="N14" s="138">
        <f t="shared" si="0"/>
        <v>5895.7360000000008</v>
      </c>
      <c r="O14" s="138">
        <f t="shared" si="0"/>
        <v>5895.7360000000008</v>
      </c>
      <c r="P14" s="160">
        <f>'SEQ Oct 2017'!BJ8</f>
        <v>0</v>
      </c>
      <c r="Q14" s="161" t="str">
        <f>'SEQ Oct 2017'!BK8</f>
        <v>n</v>
      </c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2"/>
      <c r="AV14" s="102"/>
      <c r="AW14" s="102"/>
      <c r="AX14" s="102"/>
      <c r="AY14" s="102"/>
      <c r="AZ14" s="102"/>
      <c r="BA14" s="102"/>
      <c r="BB14" s="102"/>
      <c r="BC14" s="102"/>
      <c r="BD14" s="102"/>
      <c r="BE14" s="102"/>
      <c r="BF14" s="102"/>
      <c r="BG14" s="102"/>
      <c r="BH14" s="102"/>
      <c r="BI14" s="102"/>
      <c r="BJ14" s="102"/>
      <c r="BK14" s="102"/>
      <c r="BL14" s="102"/>
      <c r="BM14" s="102"/>
      <c r="BN14" s="102"/>
      <c r="BO14" s="102"/>
      <c r="BP14" s="102"/>
      <c r="BQ14" s="102"/>
      <c r="BR14" s="102"/>
      <c r="BS14" s="102"/>
      <c r="BT14" s="102"/>
      <c r="BU14" s="102"/>
      <c r="BV14" s="102"/>
      <c r="BW14" s="102"/>
      <c r="BX14" s="102"/>
      <c r="BY14" s="102"/>
      <c r="BZ14" s="102"/>
      <c r="CA14" s="102"/>
      <c r="CB14" s="102"/>
      <c r="CC14" s="102"/>
      <c r="CD14" s="102"/>
      <c r="CE14" s="102"/>
      <c r="CF14" s="102"/>
      <c r="CG14" s="102"/>
      <c r="CH14" s="102"/>
      <c r="CI14" s="102"/>
      <c r="CJ14" s="102"/>
      <c r="CK14" s="102"/>
      <c r="CL14" s="102"/>
      <c r="CM14" s="102"/>
      <c r="CN14" s="102"/>
      <c r="CO14" s="102"/>
      <c r="CP14" s="102"/>
      <c r="CQ14" s="102"/>
      <c r="CR14" s="102"/>
      <c r="CS14" s="102"/>
      <c r="CT14" s="102"/>
      <c r="CU14" s="102"/>
      <c r="CV14" s="102"/>
      <c r="CW14" s="102"/>
      <c r="CX14" s="102"/>
      <c r="CY14" s="102"/>
      <c r="CZ14" s="102"/>
      <c r="DA14" s="102"/>
      <c r="DB14" s="102"/>
      <c r="DC14" s="102"/>
      <c r="DD14" s="102"/>
      <c r="DE14" s="102"/>
      <c r="DF14" s="102"/>
      <c r="DG14" s="102"/>
      <c r="DH14" s="102"/>
      <c r="DI14" s="102"/>
      <c r="DJ14" s="102"/>
      <c r="DK14" s="102"/>
      <c r="DL14" s="102"/>
      <c r="DM14" s="102"/>
      <c r="DN14" s="102"/>
      <c r="DO14" s="102"/>
      <c r="DP14" s="102"/>
      <c r="DQ14" s="102"/>
      <c r="DR14" s="102"/>
      <c r="DS14" s="102"/>
      <c r="DT14" s="102"/>
      <c r="DU14" s="102"/>
      <c r="DV14" s="102"/>
      <c r="DW14" s="102"/>
      <c r="DX14" s="102"/>
      <c r="DY14" s="102"/>
      <c r="DZ14" s="102"/>
      <c r="EA14" s="102"/>
      <c r="EB14" s="102"/>
      <c r="EC14" s="102"/>
      <c r="ED14" s="102"/>
      <c r="EE14" s="102"/>
      <c r="EF14" s="102"/>
      <c r="EG14" s="102"/>
      <c r="EH14" s="102"/>
      <c r="EI14" s="102"/>
      <c r="EJ14" s="102"/>
      <c r="EK14" s="102"/>
      <c r="EL14" s="102"/>
      <c r="EM14" s="102"/>
      <c r="EN14" s="102"/>
      <c r="EO14" s="102"/>
      <c r="EP14" s="102"/>
      <c r="EQ14" s="102"/>
      <c r="ER14" s="102"/>
      <c r="ES14" s="102"/>
      <c r="ET14" s="102"/>
      <c r="EU14" s="102"/>
    </row>
    <row r="15" spans="1:151" s="102" customFormat="1" ht="14" x14ac:dyDescent="0.15">
      <c r="A15" s="159" t="str">
        <f>'SEQ Oct 2017'!K9</f>
        <v>Powershop</v>
      </c>
      <c r="B15" s="132" t="str">
        <f>'SEQ Oct 2017'!L9</f>
        <v>Standard Saver</v>
      </c>
      <c r="C15" s="141">
        <f>91*'SEQ Oct 2017'!M9/100</f>
        <v>123.2959</v>
      </c>
      <c r="D15" s="141">
        <f>$C$5*'SEQ Oct 2017'!N9/100</f>
        <v>1462.5</v>
      </c>
      <c r="E15" s="141">
        <v>0</v>
      </c>
      <c r="F15" s="142">
        <f t="shared" si="1"/>
        <v>1585.7959000000001</v>
      </c>
      <c r="G15" s="143">
        <f t="shared" si="2"/>
        <v>6343.1836000000003</v>
      </c>
      <c r="H15" s="144">
        <v>0</v>
      </c>
      <c r="I15" s="144">
        <f>'SEQ Oct 2017'!BA9</f>
        <v>0</v>
      </c>
      <c r="J15" s="144">
        <f>'SEQ Oct 2017'!BB9</f>
        <v>13</v>
      </c>
      <c r="K15" s="144">
        <f>'SEQ Oct 2017'!BC9</f>
        <v>0</v>
      </c>
      <c r="L15" s="143">
        <f>G15</f>
        <v>6343.1836000000003</v>
      </c>
      <c r="M15" s="136">
        <f>L15-(L15*J15/100)</f>
        <v>5518.5697319999999</v>
      </c>
      <c r="N15" s="145">
        <f t="shared" si="0"/>
        <v>6977.5019600000005</v>
      </c>
      <c r="O15" s="145">
        <f t="shared" si="0"/>
        <v>6070.4267052000005</v>
      </c>
      <c r="P15" s="162">
        <f>'SEQ Oct 2017'!BJ9</f>
        <v>0</v>
      </c>
      <c r="Q15" s="161" t="str">
        <f>'SEQ Oct 2017'!BK9</f>
        <v>n</v>
      </c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</row>
    <row r="16" spans="1:151" ht="14" x14ac:dyDescent="0.15">
      <c r="A16" s="159" t="str">
        <f>'SEQ Oct 2017'!K10</f>
        <v>Energy Locals</v>
      </c>
      <c r="B16" s="132" t="str">
        <f>'SEQ Oct 2017'!L10</f>
        <v>Market offer</v>
      </c>
      <c r="C16" s="141">
        <f>91*'SEQ Oct 2017'!M10/100</f>
        <v>121.94</v>
      </c>
      <c r="D16" s="141">
        <f>$C$5*'SEQ Oct 2017'!N10/100</f>
        <v>1200</v>
      </c>
      <c r="E16" s="141">
        <v>0</v>
      </c>
      <c r="F16" s="142">
        <f t="shared" si="1"/>
        <v>1321.94</v>
      </c>
      <c r="G16" s="143">
        <f t="shared" si="2"/>
        <v>5287.76</v>
      </c>
      <c r="H16" s="144">
        <v>0</v>
      </c>
      <c r="I16" s="144">
        <f>'SEQ Oct 2017'!BA10</f>
        <v>0</v>
      </c>
      <c r="J16" s="144">
        <f>'SEQ Oct 2017'!BB10</f>
        <v>0</v>
      </c>
      <c r="K16" s="144">
        <f>'SEQ Oct 2017'!BC10</f>
        <v>0</v>
      </c>
      <c r="L16" s="143">
        <f>G16</f>
        <v>5287.76</v>
      </c>
      <c r="M16" s="143">
        <f t="shared" si="3"/>
        <v>5287.76</v>
      </c>
      <c r="N16" s="145">
        <f t="shared" si="0"/>
        <v>5816.536000000001</v>
      </c>
      <c r="O16" s="145">
        <f t="shared" si="0"/>
        <v>5816.536000000001</v>
      </c>
      <c r="P16" s="162">
        <f>'SEQ Oct 2017'!BJ10</f>
        <v>0</v>
      </c>
      <c r="Q16" s="161" t="str">
        <f>'SEQ Oct 2017'!BK10</f>
        <v>n</v>
      </c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</row>
    <row r="17" spans="1:46" s="102" customFormat="1" ht="14" x14ac:dyDescent="0.15">
      <c r="A17" s="159" t="str">
        <f>'SEQ Oct 2017'!K11</f>
        <v>Red Energy</v>
      </c>
      <c r="B17" s="132" t="str">
        <f>'SEQ Oct 2017'!L11</f>
        <v>Easy Saver</v>
      </c>
      <c r="C17" s="141">
        <f>91*'SEQ Oct 2017'!M11/100</f>
        <v>124.0239</v>
      </c>
      <c r="D17" s="141">
        <f>$C$5*'SEQ Oct 2017'!N11/100</f>
        <v>1325</v>
      </c>
      <c r="E17" s="141">
        <v>0</v>
      </c>
      <c r="F17" s="142">
        <f t="shared" si="1"/>
        <v>1449.0238999999999</v>
      </c>
      <c r="G17" s="143">
        <f t="shared" si="2"/>
        <v>5796.0955999999996</v>
      </c>
      <c r="H17" s="144">
        <v>0</v>
      </c>
      <c r="I17" s="144">
        <f>'SEQ Oct 2017'!BA11</f>
        <v>0</v>
      </c>
      <c r="J17" s="144">
        <f>'SEQ Oct 2017'!BB11</f>
        <v>10</v>
      </c>
      <c r="K17" s="144">
        <f>'SEQ Oct 2017'!BC11</f>
        <v>0</v>
      </c>
      <c r="L17" s="143">
        <f>G17</f>
        <v>5796.0955999999996</v>
      </c>
      <c r="M17" s="143">
        <f>L17-(L17*J17/100)</f>
        <v>5216.4860399999998</v>
      </c>
      <c r="N17" s="145">
        <f t="shared" si="0"/>
        <v>6375.7051600000004</v>
      </c>
      <c r="O17" s="145">
        <f t="shared" si="0"/>
        <v>5738.1346440000007</v>
      </c>
      <c r="P17" s="162">
        <f>'SEQ Oct 2017'!BJ11</f>
        <v>0</v>
      </c>
      <c r="Q17" s="161" t="str">
        <f>'SEQ Oct 2017'!BK11</f>
        <v>n</v>
      </c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</row>
    <row r="18" spans="1:46" ht="14" x14ac:dyDescent="0.15">
      <c r="A18" s="159" t="str">
        <f>'SEQ Oct 2017'!K12</f>
        <v>Simply Energy</v>
      </c>
      <c r="B18" s="132" t="str">
        <f>'SEQ Oct 2017'!L12</f>
        <v>Business Save Online</v>
      </c>
      <c r="C18" s="141">
        <f>91*'SEQ Oct 2017'!M12/100</f>
        <v>116.75300000000001</v>
      </c>
      <c r="D18" s="141">
        <f>$C$5*'SEQ Oct 2017'!N12/100</f>
        <v>1387.5</v>
      </c>
      <c r="E18" s="141">
        <v>0</v>
      </c>
      <c r="F18" s="142">
        <f t="shared" si="1"/>
        <v>1504.2529999999999</v>
      </c>
      <c r="G18" s="143">
        <f t="shared" si="2"/>
        <v>6017.0119999999997</v>
      </c>
      <c r="H18" s="144">
        <v>0</v>
      </c>
      <c r="I18" s="144">
        <f>'SEQ Oct 2017'!BA12</f>
        <v>10</v>
      </c>
      <c r="J18" s="144">
        <f>'SEQ Oct 2017'!BB12</f>
        <v>0</v>
      </c>
      <c r="K18" s="144">
        <f>'SEQ Oct 2017'!BC12</f>
        <v>0</v>
      </c>
      <c r="L18" s="143">
        <f>G18-((F18-C18)*I18/100)*4</f>
        <v>5462.0119999999997</v>
      </c>
      <c r="M18" s="136">
        <f>L18</f>
        <v>5462.0119999999997</v>
      </c>
      <c r="N18" s="145">
        <f t="shared" si="0"/>
        <v>6008.2132000000001</v>
      </c>
      <c r="O18" s="145">
        <f t="shared" si="0"/>
        <v>6008.2132000000001</v>
      </c>
      <c r="P18" s="162">
        <f>'SEQ Oct 2017'!BJ12</f>
        <v>0</v>
      </c>
      <c r="Q18" s="161" t="str">
        <f>'SEQ Oct 2017'!BK12</f>
        <v>n</v>
      </c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</row>
    <row r="19" spans="1:46" s="102" customFormat="1" ht="14" x14ac:dyDescent="0.15">
      <c r="A19" s="159" t="str">
        <f>'SEQ Oct 2017'!K13</f>
        <v>Alinta Energy</v>
      </c>
      <c r="B19" s="132" t="str">
        <f>'SEQ Oct 2017'!L13</f>
        <v>Business Saver Plus</v>
      </c>
      <c r="C19" s="141">
        <f>91*'SEQ Oct 2017'!M13/100</f>
        <v>117.39</v>
      </c>
      <c r="D19" s="141">
        <f>$C$5*'SEQ Oct 2017'!N13/100</f>
        <v>1400</v>
      </c>
      <c r="E19" s="141">
        <v>0</v>
      </c>
      <c r="F19" s="142">
        <f t="shared" ref="F19:F21" si="4">SUM(C19:E19)</f>
        <v>1517.39</v>
      </c>
      <c r="G19" s="143">
        <f t="shared" ref="G19:G21" si="5">F19*4</f>
        <v>6069.56</v>
      </c>
      <c r="H19" s="144">
        <v>0</v>
      </c>
      <c r="I19" s="144">
        <f>'SEQ Oct 2017'!BA13</f>
        <v>0</v>
      </c>
      <c r="J19" s="144">
        <f>'SEQ Oct 2017'!BB13</f>
        <v>0</v>
      </c>
      <c r="K19" s="144">
        <f>'SEQ Oct 2017'!BC13</f>
        <v>20</v>
      </c>
      <c r="L19" s="143">
        <f>G19</f>
        <v>6069.56</v>
      </c>
      <c r="M19" s="147">
        <f>G19-((F19-C19)*K19/100)*4</f>
        <v>4949.5600000000004</v>
      </c>
      <c r="N19" s="145">
        <f t="shared" ref="N19:N21" si="6">L19*1.1</f>
        <v>6676.5160000000005</v>
      </c>
      <c r="O19" s="145">
        <f t="shared" ref="O19:O21" si="7">M19*1.1</f>
        <v>5444.5160000000005</v>
      </c>
      <c r="P19" s="162">
        <f>'SEQ Oct 2017'!BJ13</f>
        <v>0</v>
      </c>
      <c r="Q19" s="161" t="str">
        <f>'SEQ Oct 2017'!BK13</f>
        <v>n</v>
      </c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</row>
    <row r="20" spans="1:46" ht="14" x14ac:dyDescent="0.15">
      <c r="A20" s="159" t="str">
        <f>'SEQ Oct 2017'!K14</f>
        <v>Q Energy</v>
      </c>
      <c r="B20" s="132" t="str">
        <f>'SEQ Oct 2017'!L14</f>
        <v>Flexi Biz</v>
      </c>
      <c r="C20" s="141">
        <f>91*'SEQ Oct 2017'!M14/100</f>
        <v>109.29645999999998</v>
      </c>
      <c r="D20" s="141">
        <f>$C$5*'SEQ Oct 2017'!N14/100</f>
        <v>966.7</v>
      </c>
      <c r="E20" s="141">
        <v>0</v>
      </c>
      <c r="F20" s="142">
        <f t="shared" si="4"/>
        <v>1075.9964600000001</v>
      </c>
      <c r="G20" s="143">
        <f t="shared" si="5"/>
        <v>4303.9858400000003</v>
      </c>
      <c r="H20" s="144">
        <v>0</v>
      </c>
      <c r="I20" s="144">
        <f>'SEQ Oct 2017'!BA14</f>
        <v>0</v>
      </c>
      <c r="J20" s="144">
        <f>'SEQ Oct 2017'!BB14</f>
        <v>0</v>
      </c>
      <c r="K20" s="144">
        <f>'SEQ Oct 2017'!BC14</f>
        <v>0</v>
      </c>
      <c r="L20" s="143">
        <f t="shared" ref="L20:L21" si="8">G20</f>
        <v>4303.9858400000003</v>
      </c>
      <c r="M20" s="136">
        <f>L20</f>
        <v>4303.9858400000003</v>
      </c>
      <c r="N20" s="145">
        <f t="shared" si="6"/>
        <v>4734.3844240000008</v>
      </c>
      <c r="O20" s="145">
        <f t="shared" si="7"/>
        <v>4734.3844240000008</v>
      </c>
      <c r="P20" s="162">
        <f>'SEQ Oct 2017'!BJ14</f>
        <v>24</v>
      </c>
      <c r="Q20" s="161" t="str">
        <f>'SEQ Oct 2017'!BK14</f>
        <v>y</v>
      </c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</row>
    <row r="21" spans="1:46" s="102" customFormat="1" ht="15" thickBot="1" x14ac:dyDescent="0.2">
      <c r="A21" s="163" t="str">
        <f>'SEQ Oct 2017'!K15</f>
        <v>1st Energy</v>
      </c>
      <c r="B21" s="149" t="str">
        <f>'SEQ Oct 2017'!L15</f>
        <v>1st Saver</v>
      </c>
      <c r="C21" s="150">
        <f>91*'SEQ Oct 2017'!M15/100</f>
        <v>99.644999999999996</v>
      </c>
      <c r="D21" s="150">
        <f>$C$5*'SEQ Oct 2017'!N15/100</f>
        <v>1470</v>
      </c>
      <c r="E21" s="150">
        <v>0</v>
      </c>
      <c r="F21" s="151">
        <f t="shared" si="4"/>
        <v>1569.645</v>
      </c>
      <c r="G21" s="152">
        <f t="shared" si="5"/>
        <v>6278.58</v>
      </c>
      <c r="H21" s="154">
        <v>0</v>
      </c>
      <c r="I21" s="154">
        <f>'SEQ Oct 2017'!BA15</f>
        <v>0</v>
      </c>
      <c r="J21" s="154">
        <f>'SEQ Oct 2017'!BB15</f>
        <v>0</v>
      </c>
      <c r="K21" s="154">
        <f>'SEQ Oct 2017'!BC15</f>
        <v>15</v>
      </c>
      <c r="L21" s="152">
        <f t="shared" si="8"/>
        <v>6278.58</v>
      </c>
      <c r="M21" s="158">
        <f>G21-((F21-C21)*K21/100)*4</f>
        <v>5396.58</v>
      </c>
      <c r="N21" s="155">
        <f t="shared" si="6"/>
        <v>6906.4380000000001</v>
      </c>
      <c r="O21" s="155">
        <f t="shared" si="7"/>
        <v>5936.2380000000003</v>
      </c>
      <c r="P21" s="164">
        <f>'SEQ Oct 2017'!BJ15</f>
        <v>0</v>
      </c>
      <c r="Q21" s="165" t="str">
        <f>'SEQ Oct 2017'!BK15</f>
        <v>n</v>
      </c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  <c r="AP21" s="104"/>
      <c r="AQ21" s="104"/>
      <c r="AR21" s="104"/>
      <c r="AS21" s="104"/>
      <c r="AT21" s="104"/>
    </row>
    <row r="22" spans="1:46" s="102" customFormat="1" ht="14" x14ac:dyDescent="0.15"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  <c r="AP22" s="104"/>
      <c r="AQ22" s="104"/>
      <c r="AR22" s="104"/>
      <c r="AS22" s="104"/>
      <c r="AT22" s="104"/>
    </row>
    <row r="23" spans="1:46" s="102" customFormat="1" ht="15" thickBot="1" x14ac:dyDescent="0.2"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  <c r="AP23" s="104"/>
      <c r="AQ23" s="104"/>
      <c r="AR23" s="104"/>
      <c r="AS23" s="104"/>
      <c r="AT23" s="104"/>
    </row>
    <row r="24" spans="1:46" ht="14" x14ac:dyDescent="0.15">
      <c r="A24" s="72" t="s">
        <v>265</v>
      </c>
      <c r="B24" s="73"/>
      <c r="C24" s="73"/>
      <c r="D24" s="86"/>
      <c r="E24" s="86"/>
      <c r="F24" s="87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</row>
    <row r="25" spans="1:46" ht="14" x14ac:dyDescent="0.15">
      <c r="A25" s="75" t="s">
        <v>198</v>
      </c>
      <c r="B25" s="47"/>
      <c r="C25" s="91">
        <v>5000</v>
      </c>
      <c r="D25" s="88"/>
      <c r="E25" s="88"/>
      <c r="F25" s="89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76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  <c r="AP25" s="104"/>
      <c r="AQ25" s="104"/>
      <c r="AR25" s="104"/>
      <c r="AS25" s="104"/>
      <c r="AT25" s="104"/>
    </row>
    <row r="26" spans="1:46" ht="14" x14ac:dyDescent="0.15">
      <c r="A26" s="75" t="s">
        <v>266</v>
      </c>
      <c r="B26" s="47"/>
      <c r="C26" s="92">
        <v>0.7</v>
      </c>
      <c r="D26" s="88"/>
      <c r="E26" s="88"/>
      <c r="F26" s="89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76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</row>
    <row r="27" spans="1:46" ht="14" x14ac:dyDescent="0.15">
      <c r="A27" s="75" t="s">
        <v>267</v>
      </c>
      <c r="B27" s="47"/>
      <c r="C27" s="92">
        <v>0.3</v>
      </c>
      <c r="D27" s="88"/>
      <c r="E27" s="88"/>
      <c r="F27" s="89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76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  <c r="AP27" s="104"/>
      <c r="AQ27" s="104"/>
      <c r="AR27" s="104"/>
      <c r="AS27" s="104"/>
      <c r="AT27" s="104"/>
    </row>
    <row r="28" spans="1:46" ht="14" x14ac:dyDescent="0.15">
      <c r="A28" s="75"/>
      <c r="B28" s="47"/>
      <c r="C28" s="88"/>
      <c r="D28" s="88"/>
      <c r="E28" s="88"/>
      <c r="F28" s="89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76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  <c r="AP28" s="104"/>
      <c r="AQ28" s="104"/>
      <c r="AR28" s="104"/>
      <c r="AS28" s="104"/>
      <c r="AT28" s="104"/>
    </row>
    <row r="29" spans="1:46" ht="75" x14ac:dyDescent="0.15">
      <c r="A29" s="129" t="s">
        <v>144</v>
      </c>
      <c r="B29" s="121" t="s">
        <v>320</v>
      </c>
      <c r="C29" s="120" t="s">
        <v>204</v>
      </c>
      <c r="D29" s="120" t="s">
        <v>319</v>
      </c>
      <c r="E29" s="120" t="s">
        <v>265</v>
      </c>
      <c r="F29" s="120" t="s">
        <v>206</v>
      </c>
      <c r="G29" s="123" t="s">
        <v>207</v>
      </c>
      <c r="H29" s="124" t="s">
        <v>286</v>
      </c>
      <c r="I29" s="124" t="s">
        <v>287</v>
      </c>
      <c r="J29" s="124" t="s">
        <v>288</v>
      </c>
      <c r="K29" s="124" t="s">
        <v>289</v>
      </c>
      <c r="L29" s="130" t="s">
        <v>194</v>
      </c>
      <c r="M29" s="125" t="s">
        <v>195</v>
      </c>
      <c r="N29" s="125" t="s">
        <v>271</v>
      </c>
      <c r="O29" s="125" t="s">
        <v>272</v>
      </c>
      <c r="P29" s="126" t="s">
        <v>263</v>
      </c>
      <c r="Q29" s="127" t="s">
        <v>264</v>
      </c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  <c r="AP29" s="104"/>
      <c r="AQ29" s="104"/>
      <c r="AR29" s="104"/>
      <c r="AS29" s="104"/>
      <c r="AT29" s="104"/>
    </row>
    <row r="30" spans="1:46" ht="14" x14ac:dyDescent="0.15">
      <c r="A30" s="159" t="str">
        <f>'SEQ Oct 2017'!K16</f>
        <v>AGL</v>
      </c>
      <c r="B30" s="132" t="str">
        <f>'SEQ Oct 2017'!L16</f>
        <v>Business Savers</v>
      </c>
      <c r="C30" s="133">
        <f>91*'SEQ Oct 2017'!M16/100</f>
        <v>124.67</v>
      </c>
      <c r="D30" s="133">
        <f>($C$25*$C$26)*'SEQ Oct 2017'!N16/100</f>
        <v>980</v>
      </c>
      <c r="E30" s="134">
        <f>($C$25*$C$27)*'SEQ Oct 2017'!AF16/100</f>
        <v>255</v>
      </c>
      <c r="F30" s="135">
        <f>SUM(C30:E30)</f>
        <v>1359.67</v>
      </c>
      <c r="G30" s="136">
        <f>F30*4</f>
        <v>5438.68</v>
      </c>
      <c r="H30" s="137">
        <v>0</v>
      </c>
      <c r="I30" s="137">
        <f>'SEQ Oct 2017'!BA16</f>
        <v>13</v>
      </c>
      <c r="J30" s="137">
        <f>'SEQ Oct 2017'!BB16</f>
        <v>0</v>
      </c>
      <c r="K30" s="137">
        <f>'SEQ Oct 2017'!BC16</f>
        <v>0</v>
      </c>
      <c r="L30" s="136">
        <f>G30-((F30-C30)*I30/100)*4</f>
        <v>4796.4800000000005</v>
      </c>
      <c r="M30" s="136">
        <f>L30</f>
        <v>4796.4800000000005</v>
      </c>
      <c r="N30" s="138">
        <f t="shared" ref="N30:O40" si="9">L30*1.1</f>
        <v>5276.1280000000006</v>
      </c>
      <c r="O30" s="138">
        <f t="shared" si="9"/>
        <v>5276.1280000000006</v>
      </c>
      <c r="P30" s="160">
        <f>'SEQ Oct 2017'!BJ16</f>
        <v>0</v>
      </c>
      <c r="Q30" s="161" t="str">
        <f>'SEQ Oct 2017'!BK16</f>
        <v>n</v>
      </c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  <c r="AP30" s="104"/>
      <c r="AQ30" s="104"/>
      <c r="AR30" s="104"/>
      <c r="AS30" s="104"/>
      <c r="AT30" s="104"/>
    </row>
    <row r="31" spans="1:46" s="102" customFormat="1" ht="14" x14ac:dyDescent="0.15">
      <c r="A31" s="159" t="str">
        <f>'SEQ Oct 2017'!K17</f>
        <v>Click Energy</v>
      </c>
      <c r="B31" s="132" t="str">
        <f>'SEQ Oct 2017'!L17</f>
        <v>Click Business</v>
      </c>
      <c r="C31" s="133">
        <f>91*'SEQ Oct 2017'!M17/100</f>
        <v>139.1208</v>
      </c>
      <c r="D31" s="133">
        <f>($C$25*$C$26)*'SEQ Oct 2017'!N17/100</f>
        <v>1048.32</v>
      </c>
      <c r="E31" s="134">
        <f>($C$25*$C$27)*'SEQ Oct 2017'!AF17/100</f>
        <v>360.36</v>
      </c>
      <c r="F31" s="135">
        <f t="shared" ref="F31:F40" si="10">SUM(C31:E31)</f>
        <v>1547.8008</v>
      </c>
      <c r="G31" s="136">
        <f t="shared" ref="G31:G40" si="11">F31*4</f>
        <v>6191.2031999999999</v>
      </c>
      <c r="H31" s="137">
        <v>0</v>
      </c>
      <c r="I31" s="137">
        <f>'SEQ Oct 2017'!BA17</f>
        <v>0</v>
      </c>
      <c r="J31" s="137">
        <f>'SEQ Oct 2017'!BB17</f>
        <v>7</v>
      </c>
      <c r="K31" s="137">
        <f>'SEQ Oct 2017'!BC17</f>
        <v>0</v>
      </c>
      <c r="L31" s="136">
        <f>G31</f>
        <v>6191.2031999999999</v>
      </c>
      <c r="M31" s="136">
        <f>L31-(L31*J31/100)</f>
        <v>5757.8189759999996</v>
      </c>
      <c r="N31" s="138">
        <f t="shared" si="9"/>
        <v>6810.3235200000008</v>
      </c>
      <c r="O31" s="138">
        <f t="shared" si="9"/>
        <v>6333.6008736000003</v>
      </c>
      <c r="P31" s="160">
        <f>'SEQ Oct 2017'!BJ17</f>
        <v>0</v>
      </c>
      <c r="Q31" s="161" t="str">
        <f>'SEQ Oct 2017'!BK17</f>
        <v>n</v>
      </c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  <c r="AP31" s="104"/>
      <c r="AQ31" s="104"/>
      <c r="AR31" s="104"/>
      <c r="AS31" s="104"/>
      <c r="AT31" s="104"/>
    </row>
    <row r="32" spans="1:46" ht="14" x14ac:dyDescent="0.15">
      <c r="A32" s="159" t="str">
        <f>'SEQ Oct 2017'!K18</f>
        <v>Diamond Energy</v>
      </c>
      <c r="B32" s="132" t="str">
        <f>'SEQ Oct 2017'!L18</f>
        <v>Pay on time discount</v>
      </c>
      <c r="C32" s="133">
        <f>91*'SEQ Oct 2017'!M18/100</f>
        <v>148.76679999999999</v>
      </c>
      <c r="D32" s="133">
        <f>($C$25*$C$26)*'SEQ Oct 2017'!N18/100</f>
        <v>976.5</v>
      </c>
      <c r="E32" s="134">
        <f>($C$25*$C$27)*'SEQ Oct 2017'!AF18/100</f>
        <v>262.5</v>
      </c>
      <c r="F32" s="135">
        <f t="shared" si="10"/>
        <v>1387.7667999999999</v>
      </c>
      <c r="G32" s="136">
        <f t="shared" si="11"/>
        <v>5551.0671999999995</v>
      </c>
      <c r="H32" s="137">
        <v>0</v>
      </c>
      <c r="I32" s="137">
        <f>'SEQ Oct 2017'!BA18</f>
        <v>0</v>
      </c>
      <c r="J32" s="137">
        <f>'SEQ Oct 2017'!BB18</f>
        <v>7</v>
      </c>
      <c r="K32" s="137">
        <f>'SEQ Oct 2017'!BC18</f>
        <v>0</v>
      </c>
      <c r="L32" s="136">
        <f>G32</f>
        <v>5551.0671999999995</v>
      </c>
      <c r="M32" s="136">
        <f>L32-(L32*J32/100)</f>
        <v>5162.4924959999998</v>
      </c>
      <c r="N32" s="138">
        <f t="shared" si="9"/>
        <v>6106.1739200000002</v>
      </c>
      <c r="O32" s="138">
        <f t="shared" si="9"/>
        <v>5678.7417456000003</v>
      </c>
      <c r="P32" s="160">
        <f>'SEQ Oct 2017'!BJ18</f>
        <v>0</v>
      </c>
      <c r="Q32" s="161" t="str">
        <f>'SEQ Oct 2017'!BK18</f>
        <v>n</v>
      </c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</row>
    <row r="33" spans="1:151" s="102" customFormat="1" ht="14" x14ac:dyDescent="0.15">
      <c r="A33" s="159" t="str">
        <f>'SEQ Oct 2017'!K19</f>
        <v>EnergyAustralia</v>
      </c>
      <c r="B33" s="132" t="str">
        <f>'SEQ Oct 2017'!L19</f>
        <v>Everyday Saver Business</v>
      </c>
      <c r="C33" s="133">
        <f>91*'SEQ Oct 2017'!M19/100</f>
        <v>114.751</v>
      </c>
      <c r="D33" s="133">
        <f>($C$25*$C$26)*'SEQ Oct 2017'!N19/100</f>
        <v>996.45</v>
      </c>
      <c r="E33" s="134">
        <f>($C$25*$C$27)*'SEQ Oct 2017'!AF19/100</f>
        <v>242.55000000000004</v>
      </c>
      <c r="F33" s="135">
        <f t="shared" si="10"/>
        <v>1353.751</v>
      </c>
      <c r="G33" s="136">
        <f t="shared" si="11"/>
        <v>5415.0039999999999</v>
      </c>
      <c r="H33" s="137">
        <v>0</v>
      </c>
      <c r="I33" s="137">
        <f>'SEQ Oct 2017'!BA19</f>
        <v>10</v>
      </c>
      <c r="J33" s="137">
        <f>'SEQ Oct 2017'!BB19</f>
        <v>0</v>
      </c>
      <c r="K33" s="137">
        <f>'SEQ Oct 2017'!BC19</f>
        <v>0</v>
      </c>
      <c r="L33" s="136">
        <f>G33-((F33-C33)*I33/100)*4</f>
        <v>4919.4039999999995</v>
      </c>
      <c r="M33" s="136">
        <f t="shared" ref="M33:M36" si="12">L33</f>
        <v>4919.4039999999995</v>
      </c>
      <c r="N33" s="138">
        <f t="shared" si="9"/>
        <v>5411.3444</v>
      </c>
      <c r="O33" s="138">
        <f t="shared" si="9"/>
        <v>5411.3444</v>
      </c>
      <c r="P33" s="160">
        <f>'SEQ Oct 2017'!BJ19</f>
        <v>24</v>
      </c>
      <c r="Q33" s="161" t="str">
        <f>'SEQ Oct 2017'!BK19</f>
        <v>y</v>
      </c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  <c r="AP33" s="104"/>
      <c r="AQ33" s="104"/>
      <c r="AR33" s="104"/>
      <c r="AS33" s="104"/>
      <c r="AT33" s="104"/>
    </row>
    <row r="34" spans="1:151" ht="14" x14ac:dyDescent="0.15">
      <c r="A34" s="159" t="str">
        <f>'SEQ Oct 2017'!K20</f>
        <v>ERM Power</v>
      </c>
      <c r="B34" s="132" t="str">
        <f>'SEQ Oct 2017'!L20</f>
        <v>Adjustable</v>
      </c>
      <c r="C34" s="133">
        <f>91*'SEQ Oct 2017'!M20/100</f>
        <v>99.19</v>
      </c>
      <c r="D34" s="133">
        <f>($C$25*$C$26)*'SEQ Oct 2017'!N20/100</f>
        <v>943.25</v>
      </c>
      <c r="E34" s="134">
        <f>($C$25*$C$27)*'SEQ Oct 2017'!AF20/100</f>
        <v>270.60000000000002</v>
      </c>
      <c r="F34" s="135">
        <f t="shared" si="10"/>
        <v>1313.04</v>
      </c>
      <c r="G34" s="136">
        <f t="shared" si="11"/>
        <v>5252.16</v>
      </c>
      <c r="H34" s="137">
        <v>0</v>
      </c>
      <c r="I34" s="137">
        <f>'SEQ Oct 2017'!BA20</f>
        <v>0</v>
      </c>
      <c r="J34" s="137">
        <f>'SEQ Oct 2017'!BB20</f>
        <v>0</v>
      </c>
      <c r="K34" s="137">
        <f>'SEQ Oct 2017'!BC20</f>
        <v>0</v>
      </c>
      <c r="L34" s="136">
        <f>G34</f>
        <v>5252.16</v>
      </c>
      <c r="M34" s="136">
        <f t="shared" si="12"/>
        <v>5252.16</v>
      </c>
      <c r="N34" s="138">
        <f t="shared" si="9"/>
        <v>5777.3760000000002</v>
      </c>
      <c r="O34" s="138">
        <f t="shared" si="9"/>
        <v>5777.3760000000002</v>
      </c>
      <c r="P34" s="160">
        <f>'SEQ Oct 2017'!BJ20</f>
        <v>0</v>
      </c>
      <c r="Q34" s="161" t="str">
        <f>'SEQ Oct 2017'!BK20</f>
        <v>n</v>
      </c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  <c r="AP34" s="104"/>
      <c r="AQ34" s="104"/>
      <c r="AR34" s="104"/>
      <c r="AS34" s="104"/>
      <c r="AT34" s="104"/>
    </row>
    <row r="35" spans="1:151" s="102" customFormat="1" ht="14" x14ac:dyDescent="0.15">
      <c r="A35" s="159" t="str">
        <f>'SEQ Oct 2017'!K21</f>
        <v>Origin Energy</v>
      </c>
      <c r="B35" s="132" t="str">
        <f>'SEQ Oct 2017'!L21</f>
        <v>Business Saver</v>
      </c>
      <c r="C35" s="133">
        <f>91*'SEQ Oct 2017'!M21/100</f>
        <v>123.9875</v>
      </c>
      <c r="D35" s="133">
        <f>($C$25*$C$26)*'SEQ Oct 2017'!N21/100</f>
        <v>967.05</v>
      </c>
      <c r="E35" s="134">
        <f>($C$25*$C$27)*'SEQ Oct 2017'!AF21/100</f>
        <v>236.7</v>
      </c>
      <c r="F35" s="135">
        <f t="shared" si="10"/>
        <v>1327.7375</v>
      </c>
      <c r="G35" s="136">
        <f t="shared" si="11"/>
        <v>5310.95</v>
      </c>
      <c r="H35" s="137">
        <v>0</v>
      </c>
      <c r="I35" s="137">
        <f>'SEQ Oct 2017'!BA21</f>
        <v>13</v>
      </c>
      <c r="J35" s="137">
        <f>'SEQ Oct 2017'!BB21</f>
        <v>0</v>
      </c>
      <c r="K35" s="137">
        <f>'SEQ Oct 2017'!BC21</f>
        <v>0</v>
      </c>
      <c r="L35" s="136">
        <f>G35-((F35-C35)*I35/100)*4</f>
        <v>4685</v>
      </c>
      <c r="M35" s="136">
        <f t="shared" si="12"/>
        <v>4685</v>
      </c>
      <c r="N35" s="138">
        <f t="shared" si="9"/>
        <v>5153.5</v>
      </c>
      <c r="O35" s="138">
        <f t="shared" si="9"/>
        <v>5153.5</v>
      </c>
      <c r="P35" s="160">
        <f>'SEQ Oct 2017'!BJ21</f>
        <v>12</v>
      </c>
      <c r="Q35" s="161" t="str">
        <f>'SEQ Oct 2017'!BK21</f>
        <v>y</v>
      </c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  <c r="AP35" s="104"/>
      <c r="AQ35" s="104"/>
      <c r="AR35" s="104"/>
      <c r="AS35" s="104"/>
      <c r="AT35" s="104"/>
    </row>
    <row r="36" spans="1:151" ht="14" x14ac:dyDescent="0.15">
      <c r="A36" s="159" t="str">
        <f>'SEQ Oct 2017'!K22</f>
        <v>Powerdirect</v>
      </c>
      <c r="B36" s="132" t="str">
        <f>'SEQ Oct 2017'!L22</f>
        <v>Discount included</v>
      </c>
      <c r="C36" s="133">
        <f>91*'SEQ Oct 2017'!M22/100</f>
        <v>124.67</v>
      </c>
      <c r="D36" s="133">
        <f>($C$25*$C$26)*'SEQ Oct 2017'!N22/100</f>
        <v>852.6</v>
      </c>
      <c r="E36" s="134">
        <f>($C$25*$C$27)*'SEQ Oct 2017'!AF22/100</f>
        <v>255</v>
      </c>
      <c r="F36" s="135">
        <f t="shared" si="10"/>
        <v>1232.27</v>
      </c>
      <c r="G36" s="136">
        <f t="shared" si="11"/>
        <v>4929.08</v>
      </c>
      <c r="H36" s="137">
        <v>0</v>
      </c>
      <c r="I36" s="137">
        <f>'SEQ Oct 2017'!BA22</f>
        <v>0</v>
      </c>
      <c r="J36" s="137">
        <f>'SEQ Oct 2017'!BB22</f>
        <v>0</v>
      </c>
      <c r="K36" s="137">
        <f>'SEQ Oct 2017'!BC22</f>
        <v>0</v>
      </c>
      <c r="L36" s="136">
        <f>G36</f>
        <v>4929.08</v>
      </c>
      <c r="M36" s="136">
        <f t="shared" si="12"/>
        <v>4929.08</v>
      </c>
      <c r="N36" s="138">
        <f t="shared" si="9"/>
        <v>5421.9880000000003</v>
      </c>
      <c r="O36" s="138">
        <f t="shared" si="9"/>
        <v>5421.9880000000003</v>
      </c>
      <c r="P36" s="160">
        <f>'SEQ Oct 2017'!BJ22</f>
        <v>0</v>
      </c>
      <c r="Q36" s="161" t="str">
        <f>'SEQ Oct 2017'!BK22</f>
        <v>n</v>
      </c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  <c r="AP36" s="104"/>
      <c r="AQ36" s="104"/>
      <c r="AR36" s="104"/>
      <c r="AS36" s="104"/>
      <c r="AT36" s="104"/>
    </row>
    <row r="37" spans="1:151" s="102" customFormat="1" ht="14" x14ac:dyDescent="0.15">
      <c r="A37" s="159" t="str">
        <f>'SEQ Oct 2017'!K23</f>
        <v>Powershop</v>
      </c>
      <c r="B37" s="132" t="str">
        <f>'SEQ Oct 2017'!L23</f>
        <v>Standard Saver</v>
      </c>
      <c r="C37" s="133">
        <f>91*'SEQ Oct 2017'!M23/100</f>
        <v>125.97130000000001</v>
      </c>
      <c r="D37" s="133">
        <f>($C$25*$C$26)*'SEQ Oct 2017'!N23/100</f>
        <v>1023.75</v>
      </c>
      <c r="E37" s="134">
        <f>($C$25*$C$27)*'SEQ Oct 2017'!AF23/100</f>
        <v>335.7</v>
      </c>
      <c r="F37" s="135">
        <f t="shared" si="10"/>
        <v>1485.4213</v>
      </c>
      <c r="G37" s="136">
        <f t="shared" si="11"/>
        <v>5941.6851999999999</v>
      </c>
      <c r="H37" s="137">
        <v>0</v>
      </c>
      <c r="I37" s="137">
        <f>'SEQ Oct 2017'!BA23</f>
        <v>0</v>
      </c>
      <c r="J37" s="137">
        <f>'SEQ Oct 2017'!BB23</f>
        <v>13</v>
      </c>
      <c r="K37" s="137">
        <f>'SEQ Oct 2017'!BC23</f>
        <v>0</v>
      </c>
      <c r="L37" s="136">
        <f>G37</f>
        <v>5941.6851999999999</v>
      </c>
      <c r="M37" s="136">
        <f>L37-(L37*J37/100)</f>
        <v>5169.2661239999998</v>
      </c>
      <c r="N37" s="138">
        <f t="shared" si="9"/>
        <v>6535.8537200000001</v>
      </c>
      <c r="O37" s="138">
        <f t="shared" si="9"/>
        <v>5686.1927364000003</v>
      </c>
      <c r="P37" s="160">
        <f>'SEQ Oct 2017'!BJ23</f>
        <v>0</v>
      </c>
      <c r="Q37" s="161" t="str">
        <f>'SEQ Oct 2017'!BK23</f>
        <v>n</v>
      </c>
      <c r="R37" s="104"/>
      <c r="S37" s="104"/>
      <c r="T37" s="104"/>
      <c r="U37" s="104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</row>
    <row r="38" spans="1:151" s="100" customFormat="1" ht="14" x14ac:dyDescent="0.15">
      <c r="A38" s="159" t="str">
        <f>'SEQ Oct 2017'!K24</f>
        <v>Energy Locals</v>
      </c>
      <c r="B38" s="132" t="str">
        <f>'SEQ Oct 2017'!L24</f>
        <v>Market offer</v>
      </c>
      <c r="C38" s="133">
        <f>91*'SEQ Oct 2017'!M24/100</f>
        <v>124.67</v>
      </c>
      <c r="D38" s="133">
        <f>($C$25*$C$26)*'SEQ Oct 2017'!N24/100</f>
        <v>840</v>
      </c>
      <c r="E38" s="134">
        <f>($C$25*$C$27)*'SEQ Oct 2017'!AF24/100</f>
        <v>285</v>
      </c>
      <c r="F38" s="135">
        <f t="shared" si="10"/>
        <v>1249.67</v>
      </c>
      <c r="G38" s="136">
        <f t="shared" si="11"/>
        <v>4998.68</v>
      </c>
      <c r="H38" s="137">
        <v>0</v>
      </c>
      <c r="I38" s="137">
        <f>'SEQ Oct 2017'!BA24</f>
        <v>0</v>
      </c>
      <c r="J38" s="137">
        <f>'SEQ Oct 2017'!BB24</f>
        <v>0</v>
      </c>
      <c r="K38" s="137">
        <f>'SEQ Oct 2017'!BC24</f>
        <v>0</v>
      </c>
      <c r="L38" s="136">
        <f>G38</f>
        <v>4998.68</v>
      </c>
      <c r="M38" s="136">
        <f t="shared" ref="M38" si="13">L38</f>
        <v>4998.68</v>
      </c>
      <c r="N38" s="138">
        <f t="shared" si="9"/>
        <v>5498.5480000000007</v>
      </c>
      <c r="O38" s="138">
        <f t="shared" si="9"/>
        <v>5498.5480000000007</v>
      </c>
      <c r="P38" s="160">
        <f>'SEQ Oct 2017'!BJ24</f>
        <v>0</v>
      </c>
      <c r="Q38" s="161" t="str">
        <f>'SEQ Oct 2017'!BK24</f>
        <v>n</v>
      </c>
      <c r="R38" s="104"/>
      <c r="S38" s="104"/>
      <c r="T38" s="104"/>
      <c r="U38" s="104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104"/>
      <c r="AR38" s="104"/>
      <c r="AS38" s="104"/>
      <c r="AT38" s="104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  <c r="CM38" s="102"/>
      <c r="CN38" s="102"/>
      <c r="CO38" s="102"/>
      <c r="CP38" s="102"/>
      <c r="CQ38" s="102"/>
      <c r="CR38" s="102"/>
      <c r="CS38" s="102"/>
      <c r="CT38" s="102"/>
      <c r="CU38" s="102"/>
      <c r="CV38" s="102"/>
      <c r="CW38" s="102"/>
      <c r="CX38" s="102"/>
      <c r="CY38" s="102"/>
      <c r="CZ38" s="102"/>
      <c r="DA38" s="102"/>
      <c r="DB38" s="102"/>
      <c r="DC38" s="102"/>
      <c r="DD38" s="102"/>
      <c r="DE38" s="102"/>
      <c r="DF38" s="102"/>
      <c r="DG38" s="102"/>
      <c r="DH38" s="102"/>
      <c r="DI38" s="102"/>
      <c r="DJ38" s="102"/>
      <c r="DK38" s="102"/>
      <c r="DL38" s="102"/>
      <c r="DM38" s="102"/>
      <c r="DN38" s="102"/>
      <c r="DO38" s="102"/>
      <c r="DP38" s="102"/>
      <c r="DQ38" s="102"/>
      <c r="DR38" s="102"/>
      <c r="DS38" s="102"/>
      <c r="DT38" s="102"/>
      <c r="DU38" s="102"/>
      <c r="DV38" s="102"/>
      <c r="DW38" s="102"/>
      <c r="DX38" s="102"/>
      <c r="DY38" s="102"/>
      <c r="DZ38" s="102"/>
      <c r="EA38" s="102"/>
      <c r="EB38" s="102"/>
      <c r="EC38" s="102"/>
      <c r="ED38" s="102"/>
      <c r="EE38" s="102"/>
      <c r="EF38" s="102"/>
      <c r="EG38" s="102"/>
      <c r="EH38" s="102"/>
      <c r="EI38" s="102"/>
      <c r="EJ38" s="102"/>
      <c r="EK38" s="102"/>
      <c r="EL38" s="102"/>
      <c r="EM38" s="102"/>
      <c r="EN38" s="102"/>
      <c r="EO38" s="102"/>
      <c r="EP38" s="102"/>
      <c r="EQ38" s="102"/>
      <c r="ER38" s="102"/>
      <c r="ES38" s="102"/>
      <c r="ET38" s="102"/>
      <c r="EU38" s="102"/>
    </row>
    <row r="39" spans="1:151" s="102" customFormat="1" ht="14" x14ac:dyDescent="0.15">
      <c r="A39" s="159" t="str">
        <f>'SEQ Oct 2017'!K25</f>
        <v>Red Energy</v>
      </c>
      <c r="B39" s="132" t="str">
        <f>'SEQ Oct 2017'!L25</f>
        <v>Easy Saver</v>
      </c>
      <c r="C39" s="133">
        <f>91*'SEQ Oct 2017'!M25/100</f>
        <v>126.4627</v>
      </c>
      <c r="D39" s="133">
        <f>($C$25*$C$26)*'SEQ Oct 2017'!N25/100</f>
        <v>927.5</v>
      </c>
      <c r="E39" s="134">
        <f>($C$25*$C$27)*'SEQ Oct 2017'!AF25/100</f>
        <v>241.50000000000003</v>
      </c>
      <c r="F39" s="135">
        <f t="shared" si="10"/>
        <v>1295.4627</v>
      </c>
      <c r="G39" s="136">
        <f t="shared" si="11"/>
        <v>5181.8508000000002</v>
      </c>
      <c r="H39" s="137">
        <v>0</v>
      </c>
      <c r="I39" s="137">
        <f>'SEQ Oct 2017'!BA25</f>
        <v>0</v>
      </c>
      <c r="J39" s="137">
        <f>'SEQ Oct 2017'!BB25</f>
        <v>10</v>
      </c>
      <c r="K39" s="137">
        <f>'SEQ Oct 2017'!BC25</f>
        <v>0</v>
      </c>
      <c r="L39" s="136">
        <f>G39</f>
        <v>5181.8508000000002</v>
      </c>
      <c r="M39" s="136">
        <f>L39-(L39*J39/100)</f>
        <v>4663.66572</v>
      </c>
      <c r="N39" s="138">
        <f t="shared" si="9"/>
        <v>5700.0358800000004</v>
      </c>
      <c r="O39" s="138">
        <f t="shared" si="9"/>
        <v>5130.0322920000008</v>
      </c>
      <c r="P39" s="160">
        <f>'SEQ Oct 2017'!BJ25</f>
        <v>0</v>
      </c>
      <c r="Q39" s="161" t="str">
        <f>'SEQ Oct 2017'!BK25</f>
        <v>n</v>
      </c>
      <c r="R39" s="104"/>
      <c r="S39" s="104"/>
      <c r="T39" s="104"/>
      <c r="U39" s="104"/>
      <c r="V39" s="104"/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  <c r="AP39" s="104"/>
      <c r="AQ39" s="104"/>
      <c r="AR39" s="104"/>
      <c r="AS39" s="104"/>
      <c r="AT39" s="104"/>
    </row>
    <row r="40" spans="1:151" s="100" customFormat="1" ht="14" x14ac:dyDescent="0.15">
      <c r="A40" s="159" t="str">
        <f>'SEQ Oct 2017'!K26</f>
        <v>Simply Energy</v>
      </c>
      <c r="B40" s="132" t="str">
        <f>'SEQ Oct 2017'!L26</f>
        <v>Business Save Online</v>
      </c>
      <c r="C40" s="133">
        <f>91*'SEQ Oct 2017'!M26/100</f>
        <v>119.301</v>
      </c>
      <c r="D40" s="133">
        <f>($C$25*$C$26)*'SEQ Oct 2017'!N26/100</f>
        <v>971.25</v>
      </c>
      <c r="E40" s="134">
        <f>($C$25*$C$27)*'SEQ Oct 2017'!AF26/100</f>
        <v>314.84999999999997</v>
      </c>
      <c r="F40" s="135">
        <f t="shared" si="10"/>
        <v>1405.4009999999998</v>
      </c>
      <c r="G40" s="136">
        <f t="shared" si="11"/>
        <v>5621.6039999999994</v>
      </c>
      <c r="H40" s="137">
        <v>0</v>
      </c>
      <c r="I40" s="137">
        <f>'SEQ Oct 2017'!BA26</f>
        <v>10</v>
      </c>
      <c r="J40" s="137">
        <f>'SEQ Oct 2017'!BB26</f>
        <v>0</v>
      </c>
      <c r="K40" s="137">
        <f>'SEQ Oct 2017'!BC26</f>
        <v>0</v>
      </c>
      <c r="L40" s="136">
        <f>G40-((F40-C40)*I40/100)*4</f>
        <v>5107.1639999999989</v>
      </c>
      <c r="M40" s="136">
        <f>L40</f>
        <v>5107.1639999999989</v>
      </c>
      <c r="N40" s="138">
        <f t="shared" si="9"/>
        <v>5617.8803999999991</v>
      </c>
      <c r="O40" s="138">
        <f t="shared" si="9"/>
        <v>5617.8803999999991</v>
      </c>
      <c r="P40" s="160">
        <f>'SEQ Oct 2017'!BJ26</f>
        <v>0</v>
      </c>
      <c r="Q40" s="161" t="str">
        <f>'SEQ Oct 2017'!BK26</f>
        <v>n</v>
      </c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  <c r="CM40" s="102"/>
      <c r="CN40" s="102"/>
      <c r="CO40" s="102"/>
      <c r="CP40" s="102"/>
      <c r="CQ40" s="102"/>
      <c r="CR40" s="102"/>
      <c r="CS40" s="102"/>
      <c r="CT40" s="102"/>
      <c r="CU40" s="102"/>
      <c r="CV40" s="102"/>
      <c r="CW40" s="102"/>
      <c r="CX40" s="102"/>
      <c r="CY40" s="102"/>
      <c r="CZ40" s="102"/>
      <c r="DA40" s="102"/>
      <c r="DB40" s="102"/>
      <c r="DC40" s="102"/>
      <c r="DD40" s="102"/>
      <c r="DE40" s="102"/>
      <c r="DF40" s="102"/>
      <c r="DG40" s="102"/>
      <c r="DH40" s="102"/>
      <c r="DI40" s="102"/>
      <c r="DJ40" s="102"/>
      <c r="DK40" s="102"/>
      <c r="DL40" s="102"/>
      <c r="DM40" s="102"/>
      <c r="DN40" s="102"/>
      <c r="DO40" s="102"/>
      <c r="DP40" s="102"/>
      <c r="DQ40" s="102"/>
      <c r="DR40" s="102"/>
      <c r="DS40" s="102"/>
      <c r="DT40" s="102"/>
      <c r="DU40" s="102"/>
      <c r="DV40" s="102"/>
      <c r="DW40" s="102"/>
      <c r="DX40" s="102"/>
      <c r="DY40" s="102"/>
      <c r="DZ40" s="102"/>
      <c r="EA40" s="102"/>
      <c r="EB40" s="102"/>
      <c r="EC40" s="102"/>
      <c r="ED40" s="102"/>
      <c r="EE40" s="102"/>
      <c r="EF40" s="102"/>
      <c r="EG40" s="102"/>
      <c r="EH40" s="102"/>
      <c r="EI40" s="102"/>
      <c r="EJ40" s="102"/>
      <c r="EK40" s="102"/>
      <c r="EL40" s="102"/>
      <c r="EM40" s="102"/>
      <c r="EN40" s="102"/>
      <c r="EO40" s="102"/>
      <c r="EP40" s="102"/>
      <c r="EQ40" s="102"/>
      <c r="ER40" s="102"/>
      <c r="ES40" s="102"/>
      <c r="ET40" s="102"/>
      <c r="EU40" s="102"/>
    </row>
    <row r="41" spans="1:151" s="102" customFormat="1" ht="14" x14ac:dyDescent="0.15">
      <c r="A41" s="159" t="str">
        <f>'SEQ Oct 2017'!K27</f>
        <v>Alinta Energy</v>
      </c>
      <c r="B41" s="132" t="str">
        <f>'SEQ Oct 2017'!L27</f>
        <v>Business Saver Plus</v>
      </c>
      <c r="C41" s="133">
        <f>91*'SEQ Oct 2017'!M27/100</f>
        <v>119.8925</v>
      </c>
      <c r="D41" s="133">
        <f>($C$25*$C$26)*'SEQ Oct 2017'!N27/100</f>
        <v>980</v>
      </c>
      <c r="E41" s="134">
        <f>($C$25*$C$27)*'SEQ Oct 2017'!AF27/100</f>
        <v>255</v>
      </c>
      <c r="F41" s="135">
        <f t="shared" ref="F41:F43" si="14">SUM(C41:E41)</f>
        <v>1354.8924999999999</v>
      </c>
      <c r="G41" s="136">
        <f t="shared" ref="G41:G43" si="15">F41*4</f>
        <v>5419.57</v>
      </c>
      <c r="H41" s="137">
        <v>0</v>
      </c>
      <c r="I41" s="137">
        <f>'SEQ Oct 2017'!BA27</f>
        <v>0</v>
      </c>
      <c r="J41" s="137">
        <f>'SEQ Oct 2017'!BB27</f>
        <v>0</v>
      </c>
      <c r="K41" s="137">
        <f>'SEQ Oct 2017'!BC27</f>
        <v>20</v>
      </c>
      <c r="L41" s="136">
        <f>G41</f>
        <v>5419.57</v>
      </c>
      <c r="M41" s="136">
        <f>G41-((F41-C41)*K41/100)*4</f>
        <v>4431.57</v>
      </c>
      <c r="N41" s="138">
        <f t="shared" ref="N41:N43" si="16">L41*1.1</f>
        <v>5961.527</v>
      </c>
      <c r="O41" s="138">
        <f t="shared" ref="O41:O43" si="17">M41*1.1</f>
        <v>4874.7269999999999</v>
      </c>
      <c r="P41" s="160">
        <f>'SEQ Oct 2017'!BJ27</f>
        <v>0</v>
      </c>
      <c r="Q41" s="161" t="str">
        <f>'SEQ Oct 2017'!BK27</f>
        <v>n</v>
      </c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</row>
    <row r="42" spans="1:151" s="100" customFormat="1" ht="14" x14ac:dyDescent="0.15">
      <c r="A42" s="159" t="str">
        <f>'SEQ Oct 2017'!K28</f>
        <v>Q Energy</v>
      </c>
      <c r="B42" s="132" t="str">
        <f>'SEQ Oct 2017'!L28</f>
        <v>Flexi Biz</v>
      </c>
      <c r="C42" s="133">
        <f>91*'SEQ Oct 2017'!M28/100</f>
        <v>111.74891</v>
      </c>
      <c r="D42" s="133">
        <f>($C$25*$C$26)*'SEQ Oct 2017'!N28/100</f>
        <v>676.69</v>
      </c>
      <c r="E42" s="134">
        <f>($C$25*$C$27)*'SEQ Oct 2017'!AF28/100</f>
        <v>197.73</v>
      </c>
      <c r="F42" s="135">
        <f t="shared" si="14"/>
        <v>986.1689100000001</v>
      </c>
      <c r="G42" s="136">
        <f t="shared" si="15"/>
        <v>3944.6756400000004</v>
      </c>
      <c r="H42" s="137">
        <v>0</v>
      </c>
      <c r="I42" s="137">
        <f>'SEQ Oct 2017'!BA28</f>
        <v>0</v>
      </c>
      <c r="J42" s="137">
        <f>'SEQ Oct 2017'!BB28</f>
        <v>0</v>
      </c>
      <c r="K42" s="137">
        <f>'SEQ Oct 2017'!BC28</f>
        <v>0</v>
      </c>
      <c r="L42" s="136">
        <f t="shared" ref="L42:L43" si="18">G42</f>
        <v>3944.6756400000004</v>
      </c>
      <c r="M42" s="136">
        <f>L42</f>
        <v>3944.6756400000004</v>
      </c>
      <c r="N42" s="138">
        <f t="shared" si="16"/>
        <v>4339.1432040000009</v>
      </c>
      <c r="O42" s="138">
        <f t="shared" si="17"/>
        <v>4339.1432040000009</v>
      </c>
      <c r="P42" s="160">
        <f>'SEQ Oct 2017'!BJ28</f>
        <v>24</v>
      </c>
      <c r="Q42" s="161" t="str">
        <f>'SEQ Oct 2017'!BK28</f>
        <v>y</v>
      </c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  <c r="CM42" s="102"/>
      <c r="CN42" s="102"/>
      <c r="CO42" s="102"/>
      <c r="CP42" s="102"/>
      <c r="CQ42" s="102"/>
      <c r="CR42" s="102"/>
      <c r="CS42" s="102"/>
      <c r="CT42" s="102"/>
      <c r="CU42" s="102"/>
      <c r="CV42" s="102"/>
      <c r="CW42" s="102"/>
      <c r="CX42" s="102"/>
      <c r="CY42" s="102"/>
      <c r="CZ42" s="102"/>
      <c r="DA42" s="102"/>
      <c r="DB42" s="102"/>
      <c r="DC42" s="102"/>
      <c r="DD42" s="102"/>
      <c r="DE42" s="102"/>
      <c r="DF42" s="102"/>
      <c r="DG42" s="102"/>
      <c r="DH42" s="102"/>
      <c r="DI42" s="102"/>
      <c r="DJ42" s="102"/>
      <c r="DK42" s="102"/>
      <c r="DL42" s="102"/>
      <c r="DM42" s="102"/>
      <c r="DN42" s="102"/>
      <c r="DO42" s="102"/>
      <c r="DP42" s="102"/>
      <c r="DQ42" s="102"/>
      <c r="DR42" s="102"/>
      <c r="DS42" s="102"/>
      <c r="DT42" s="102"/>
      <c r="DU42" s="102"/>
      <c r="DV42" s="102"/>
      <c r="DW42" s="102"/>
      <c r="DX42" s="102"/>
      <c r="DY42" s="102"/>
      <c r="DZ42" s="102"/>
      <c r="EA42" s="102"/>
      <c r="EB42" s="102"/>
      <c r="EC42" s="102"/>
      <c r="ED42" s="102"/>
      <c r="EE42" s="102"/>
      <c r="EF42" s="102"/>
      <c r="EG42" s="102"/>
      <c r="EH42" s="102"/>
      <c r="EI42" s="102"/>
      <c r="EJ42" s="102"/>
      <c r="EK42" s="102"/>
      <c r="EL42" s="102"/>
      <c r="EM42" s="102"/>
      <c r="EN42" s="102"/>
      <c r="EO42" s="102"/>
      <c r="EP42" s="102"/>
      <c r="EQ42" s="102"/>
      <c r="ER42" s="102"/>
      <c r="ES42" s="102"/>
      <c r="ET42" s="102"/>
      <c r="EU42" s="102"/>
    </row>
    <row r="43" spans="1:151" s="102" customFormat="1" ht="15" thickBot="1" x14ac:dyDescent="0.2">
      <c r="A43" s="163" t="str">
        <f>'SEQ Oct 2017'!K29</f>
        <v>1st Energy</v>
      </c>
      <c r="B43" s="149" t="str">
        <f>'SEQ Oct 2017'!L29</f>
        <v>1st Saver</v>
      </c>
      <c r="C43" s="166">
        <f>91*'SEQ Oct 2017'!M29/100</f>
        <v>102.375</v>
      </c>
      <c r="D43" s="166">
        <f>($C$25*$C$26)*'SEQ Oct 2017'!N29/100</f>
        <v>1029</v>
      </c>
      <c r="E43" s="173">
        <f>($C$25*$C$27)*'SEQ Oct 2017'!AF29/100</f>
        <v>324.00000000000006</v>
      </c>
      <c r="F43" s="167">
        <f t="shared" si="14"/>
        <v>1455.375</v>
      </c>
      <c r="G43" s="168">
        <f t="shared" si="15"/>
        <v>5821.5</v>
      </c>
      <c r="H43" s="153">
        <v>0</v>
      </c>
      <c r="I43" s="153">
        <f>'SEQ Oct 2017'!BA29</f>
        <v>0</v>
      </c>
      <c r="J43" s="153">
        <f>'SEQ Oct 2017'!BB29</f>
        <v>0</v>
      </c>
      <c r="K43" s="153">
        <f>'SEQ Oct 2017'!BC29</f>
        <v>15</v>
      </c>
      <c r="L43" s="168">
        <f t="shared" si="18"/>
        <v>5821.5</v>
      </c>
      <c r="M43" s="168">
        <f>G43-((F43-C43)*K43/100)*4</f>
        <v>5009.7</v>
      </c>
      <c r="N43" s="169">
        <f t="shared" si="16"/>
        <v>6403.6500000000005</v>
      </c>
      <c r="O43" s="169">
        <f t="shared" si="17"/>
        <v>5510.67</v>
      </c>
      <c r="P43" s="170">
        <f>'SEQ Oct 2017'!BJ29</f>
        <v>0</v>
      </c>
      <c r="Q43" s="165" t="str">
        <f>'SEQ Oct 2017'!BK29</f>
        <v>n</v>
      </c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</row>
    <row r="44" spans="1:151" s="102" customFormat="1" ht="14" x14ac:dyDescent="0.15"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</row>
    <row r="45" spans="1:151" s="102" customFormat="1" ht="15" thickBot="1" x14ac:dyDescent="0.2"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</row>
    <row r="46" spans="1:151" ht="14" x14ac:dyDescent="0.15">
      <c r="A46" s="72" t="s">
        <v>220</v>
      </c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</row>
    <row r="47" spans="1:151" ht="14" x14ac:dyDescent="0.15">
      <c r="A47" s="75" t="s">
        <v>198</v>
      </c>
      <c r="B47" s="47"/>
      <c r="C47" s="91">
        <v>5000</v>
      </c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76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</row>
    <row r="48" spans="1:151" ht="14" x14ac:dyDescent="0.15">
      <c r="A48" s="75" t="s">
        <v>266</v>
      </c>
      <c r="B48" s="47"/>
      <c r="C48" s="92">
        <v>0.7</v>
      </c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76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</row>
    <row r="49" spans="1:151" ht="14" x14ac:dyDescent="0.15">
      <c r="A49" s="75" t="s">
        <v>218</v>
      </c>
      <c r="B49" s="47"/>
      <c r="C49" s="92">
        <v>0.3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76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</row>
    <row r="50" spans="1:151" ht="14" x14ac:dyDescent="0.15">
      <c r="A50" s="75"/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76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</row>
    <row r="51" spans="1:151" ht="75" x14ac:dyDescent="0.15">
      <c r="A51" s="129" t="s">
        <v>144</v>
      </c>
      <c r="B51" s="121" t="s">
        <v>320</v>
      </c>
      <c r="C51" s="120" t="s">
        <v>204</v>
      </c>
      <c r="D51" s="120" t="s">
        <v>319</v>
      </c>
      <c r="E51" s="120" t="s">
        <v>219</v>
      </c>
      <c r="F51" s="120" t="s">
        <v>206</v>
      </c>
      <c r="G51" s="123" t="s">
        <v>207</v>
      </c>
      <c r="H51" s="124" t="s">
        <v>286</v>
      </c>
      <c r="I51" s="124" t="s">
        <v>287</v>
      </c>
      <c r="J51" s="124" t="s">
        <v>288</v>
      </c>
      <c r="K51" s="124" t="s">
        <v>289</v>
      </c>
      <c r="L51" s="125" t="s">
        <v>194</v>
      </c>
      <c r="M51" s="125" t="s">
        <v>195</v>
      </c>
      <c r="N51" s="125" t="s">
        <v>271</v>
      </c>
      <c r="O51" s="125" t="s">
        <v>272</v>
      </c>
      <c r="P51" s="124" t="s">
        <v>263</v>
      </c>
      <c r="Q51" s="127" t="s">
        <v>264</v>
      </c>
      <c r="R51" s="104"/>
      <c r="S51" s="104"/>
      <c r="T51" s="104"/>
      <c r="U51" s="104"/>
      <c r="V51" s="104"/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  <c r="AP51" s="104"/>
      <c r="AQ51" s="104"/>
      <c r="AR51" s="104"/>
      <c r="AS51" s="104"/>
      <c r="AT51" s="104"/>
    </row>
    <row r="52" spans="1:151" ht="14" x14ac:dyDescent="0.15">
      <c r="A52" s="159" t="str">
        <f>'SEQ Oct 2017'!K30</f>
        <v>AGL</v>
      </c>
      <c r="B52" s="132" t="str">
        <f>'SEQ Oct 2017'!L30</f>
        <v>Business Savers</v>
      </c>
      <c r="C52" s="133">
        <f>91*'SEQ Oct 2017'!M30/100</f>
        <v>121.94</v>
      </c>
      <c r="D52" s="133">
        <f>($C$47*$C$48)*'SEQ Oct 2017'!N30/100</f>
        <v>1085</v>
      </c>
      <c r="E52" s="134">
        <f>($C$47*$C$49)*'SEQ Oct 2017'!W30/100</f>
        <v>375</v>
      </c>
      <c r="F52" s="135">
        <f>SUM(C52:E52)</f>
        <v>1581.94</v>
      </c>
      <c r="G52" s="136">
        <f>F52*4</f>
        <v>6327.76</v>
      </c>
      <c r="H52" s="137">
        <v>0</v>
      </c>
      <c r="I52" s="137">
        <f>'SEQ Oct 2017'!BA30</f>
        <v>13</v>
      </c>
      <c r="J52" s="137">
        <f>'SEQ Oct 2017'!BB30</f>
        <v>0</v>
      </c>
      <c r="K52" s="137">
        <f>'SEQ Oct 2017'!BC30</f>
        <v>0</v>
      </c>
      <c r="L52" s="136">
        <f>G52-((F52-C52)*I52/100)*4</f>
        <v>5568.56</v>
      </c>
      <c r="M52" s="136">
        <f>L52</f>
        <v>5568.56</v>
      </c>
      <c r="N52" s="138">
        <f t="shared" ref="N52:O62" si="19">L52*1.1</f>
        <v>6125.4160000000011</v>
      </c>
      <c r="O52" s="138">
        <f t="shared" si="19"/>
        <v>6125.4160000000011</v>
      </c>
      <c r="P52" s="160">
        <f>'SEQ Oct 2017'!BJ30</f>
        <v>0</v>
      </c>
      <c r="Q52" s="161" t="str">
        <f>'SEQ Oct 2017'!BK30</f>
        <v>n</v>
      </c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</row>
    <row r="53" spans="1:151" s="102" customFormat="1" ht="14" x14ac:dyDescent="0.15">
      <c r="A53" s="159" t="str">
        <f>'SEQ Oct 2017'!K31</f>
        <v>Click Energy</v>
      </c>
      <c r="B53" s="132" t="str">
        <f>'SEQ Oct 2017'!L31</f>
        <v>Click Business</v>
      </c>
      <c r="C53" s="133">
        <f>91*'SEQ Oct 2017'!M31/100</f>
        <v>144.79920000000001</v>
      </c>
      <c r="D53" s="133">
        <f>($C$47*$C$48)*'SEQ Oct 2017'!N31/100</f>
        <v>1128.4000000000001</v>
      </c>
      <c r="E53" s="134">
        <f>($C$47*$C$49)*'SEQ Oct 2017'!W31/100</f>
        <v>407.16</v>
      </c>
      <c r="F53" s="135">
        <f t="shared" ref="F53:F62" si="20">SUM(C53:E53)</f>
        <v>1680.3592000000001</v>
      </c>
      <c r="G53" s="136">
        <f t="shared" ref="G53:G62" si="21">F53*4</f>
        <v>6721.4368000000004</v>
      </c>
      <c r="H53" s="137">
        <v>0</v>
      </c>
      <c r="I53" s="137">
        <f>'SEQ Oct 2017'!BA31</f>
        <v>0</v>
      </c>
      <c r="J53" s="137">
        <f>'SEQ Oct 2017'!BB31</f>
        <v>7</v>
      </c>
      <c r="K53" s="137">
        <f>'SEQ Oct 2017'!BC31</f>
        <v>0</v>
      </c>
      <c r="L53" s="136">
        <f>G53</f>
        <v>6721.4368000000004</v>
      </c>
      <c r="M53" s="136">
        <f>L53-(L53*J53/100)</f>
        <v>6250.936224</v>
      </c>
      <c r="N53" s="138">
        <f t="shared" si="19"/>
        <v>7393.5804800000014</v>
      </c>
      <c r="O53" s="138">
        <f t="shared" si="19"/>
        <v>6876.0298464000007</v>
      </c>
      <c r="P53" s="160">
        <f>'SEQ Oct 2017'!BJ31</f>
        <v>0</v>
      </c>
      <c r="Q53" s="161" t="str">
        <f>'SEQ Oct 2017'!BK31</f>
        <v>n</v>
      </c>
      <c r="R53" s="104"/>
      <c r="S53" s="104"/>
      <c r="T53" s="104"/>
      <c r="U53" s="104"/>
      <c r="V53" s="104"/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  <c r="AP53" s="104"/>
      <c r="AQ53" s="104"/>
      <c r="AR53" s="104"/>
      <c r="AS53" s="104"/>
      <c r="AT53" s="104"/>
    </row>
    <row r="54" spans="1:151" ht="14" x14ac:dyDescent="0.15">
      <c r="A54" s="159" t="str">
        <f>'SEQ Oct 2017'!K32</f>
        <v>Diamond Energy</v>
      </c>
      <c r="B54" s="132" t="str">
        <f>'SEQ Oct 2017'!L32</f>
        <v>Pay on time discount</v>
      </c>
      <c r="C54" s="133">
        <f>91*'SEQ Oct 2017'!M32/100</f>
        <v>145.14500000000001</v>
      </c>
      <c r="D54" s="133">
        <f>($C$47*$C$48)*'SEQ Oct 2017'!N32/100</f>
        <v>1072.75</v>
      </c>
      <c r="E54" s="134">
        <f>($C$47*$C$49)*'SEQ Oct 2017'!W32/100</f>
        <v>381.75</v>
      </c>
      <c r="F54" s="135">
        <f t="shared" si="20"/>
        <v>1599.645</v>
      </c>
      <c r="G54" s="136">
        <f t="shared" si="21"/>
        <v>6398.58</v>
      </c>
      <c r="H54" s="137">
        <v>0</v>
      </c>
      <c r="I54" s="137">
        <f>'SEQ Oct 2017'!BA32</f>
        <v>0</v>
      </c>
      <c r="J54" s="137">
        <f>'SEQ Oct 2017'!BB32</f>
        <v>7</v>
      </c>
      <c r="K54" s="137">
        <f>'SEQ Oct 2017'!BC32</f>
        <v>0</v>
      </c>
      <c r="L54" s="136">
        <f>G54</f>
        <v>6398.58</v>
      </c>
      <c r="M54" s="136">
        <f>L54-(L54*J54/100)</f>
        <v>5950.6794</v>
      </c>
      <c r="N54" s="138">
        <f t="shared" si="19"/>
        <v>7038.4380000000001</v>
      </c>
      <c r="O54" s="138">
        <f t="shared" si="19"/>
        <v>6545.7473400000008</v>
      </c>
      <c r="P54" s="160">
        <f>'SEQ Oct 2017'!BJ32</f>
        <v>0</v>
      </c>
      <c r="Q54" s="161" t="str">
        <f>'SEQ Oct 2017'!BK32</f>
        <v>n</v>
      </c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  <c r="AP54" s="104"/>
      <c r="AQ54" s="104"/>
      <c r="AR54" s="104"/>
      <c r="AS54" s="104"/>
      <c r="AT54" s="104"/>
    </row>
    <row r="55" spans="1:151" s="102" customFormat="1" ht="14" x14ac:dyDescent="0.15">
      <c r="A55" s="159" t="str">
        <f>'SEQ Oct 2017'!K33</f>
        <v>EnergyAustralia</v>
      </c>
      <c r="B55" s="132" t="str">
        <f>'SEQ Oct 2017'!L33</f>
        <v>Everyday Saver Business</v>
      </c>
      <c r="C55" s="133">
        <f>91*'SEQ Oct 2017'!M33/100</f>
        <v>114.569</v>
      </c>
      <c r="D55" s="133">
        <f>($C$47*$C$48)*'SEQ Oct 2017'!N33/100</f>
        <v>1022.7</v>
      </c>
      <c r="E55" s="134">
        <f>($C$47*$C$49)*'SEQ Oct 2017'!W33/100</f>
        <v>350.55</v>
      </c>
      <c r="F55" s="135">
        <f t="shared" si="20"/>
        <v>1487.819</v>
      </c>
      <c r="G55" s="136">
        <f t="shared" si="21"/>
        <v>5951.2759999999998</v>
      </c>
      <c r="H55" s="137">
        <v>0</v>
      </c>
      <c r="I55" s="137">
        <f>'SEQ Oct 2017'!BA33</f>
        <v>10</v>
      </c>
      <c r="J55" s="137">
        <f>'SEQ Oct 2017'!BB33</f>
        <v>0</v>
      </c>
      <c r="K55" s="137">
        <f>'SEQ Oct 2017'!BC33</f>
        <v>0</v>
      </c>
      <c r="L55" s="136">
        <f>G55-((F55-C55)*I55/100)*4</f>
        <v>5401.9759999999997</v>
      </c>
      <c r="M55" s="136">
        <f t="shared" ref="M55:M58" si="22">L55</f>
        <v>5401.9759999999997</v>
      </c>
      <c r="N55" s="138">
        <f t="shared" si="19"/>
        <v>5942.1736000000001</v>
      </c>
      <c r="O55" s="138">
        <f t="shared" si="19"/>
        <v>5942.1736000000001</v>
      </c>
      <c r="P55" s="160">
        <f>'SEQ Oct 2017'!BJ33</f>
        <v>24</v>
      </c>
      <c r="Q55" s="161" t="str">
        <f>'SEQ Oct 2017'!BK33</f>
        <v>y</v>
      </c>
      <c r="R55" s="104"/>
      <c r="S55" s="104"/>
      <c r="T55" s="104"/>
      <c r="U55" s="104"/>
      <c r="V55" s="104"/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  <c r="AP55" s="104"/>
      <c r="AQ55" s="104"/>
      <c r="AR55" s="104"/>
      <c r="AS55" s="104"/>
      <c r="AT55" s="104"/>
    </row>
    <row r="56" spans="1:151" ht="14" x14ac:dyDescent="0.15">
      <c r="A56" s="159" t="str">
        <f>'SEQ Oct 2017'!K34</f>
        <v>ERM Power</v>
      </c>
      <c r="B56" s="132" t="str">
        <f>'SEQ Oct 2017'!L34</f>
        <v>Adjustable</v>
      </c>
      <c r="C56" s="133">
        <f>91*'SEQ Oct 2017'!M34/100</f>
        <v>99.19</v>
      </c>
      <c r="D56" s="133">
        <f>($C$47*$C$48)*'SEQ Oct 2017'!N34/100</f>
        <v>1109.8499999999999</v>
      </c>
      <c r="E56" s="134">
        <f>($C$47*$C$49)*'SEQ Oct 2017'!W34/100</f>
        <v>336.45</v>
      </c>
      <c r="F56" s="135">
        <f t="shared" si="20"/>
        <v>1545.49</v>
      </c>
      <c r="G56" s="136">
        <f t="shared" si="21"/>
        <v>6181.96</v>
      </c>
      <c r="H56" s="137">
        <v>0</v>
      </c>
      <c r="I56" s="137">
        <f>'SEQ Oct 2017'!BA34</f>
        <v>0</v>
      </c>
      <c r="J56" s="137">
        <f>'SEQ Oct 2017'!BB34</f>
        <v>0</v>
      </c>
      <c r="K56" s="137">
        <f>'SEQ Oct 2017'!BC34</f>
        <v>0</v>
      </c>
      <c r="L56" s="136">
        <f>G56</f>
        <v>6181.96</v>
      </c>
      <c r="M56" s="136">
        <f t="shared" si="22"/>
        <v>6181.96</v>
      </c>
      <c r="N56" s="138">
        <f t="shared" si="19"/>
        <v>6800.1560000000009</v>
      </c>
      <c r="O56" s="138">
        <f t="shared" si="19"/>
        <v>6800.1560000000009</v>
      </c>
      <c r="P56" s="160">
        <f>'SEQ Oct 2017'!BJ34</f>
        <v>0</v>
      </c>
      <c r="Q56" s="161" t="str">
        <f>'SEQ Oct 2017'!BK34</f>
        <v>n</v>
      </c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  <c r="AP56" s="104"/>
      <c r="AQ56" s="104"/>
      <c r="AR56" s="104"/>
      <c r="AS56" s="104"/>
      <c r="AT56" s="104"/>
    </row>
    <row r="57" spans="1:151" s="102" customFormat="1" ht="14" x14ac:dyDescent="0.15">
      <c r="A57" s="159" t="str">
        <f>'SEQ Oct 2017'!K35</f>
        <v>Origin Energy</v>
      </c>
      <c r="B57" s="132" t="str">
        <f>'SEQ Oct 2017'!L35</f>
        <v>Business Saver</v>
      </c>
      <c r="C57" s="133">
        <f>91*'SEQ Oct 2017'!M35/100</f>
        <v>121.4759</v>
      </c>
      <c r="D57" s="133">
        <f>($C$47*$C$48)*'SEQ Oct 2017'!N35/100</f>
        <v>1036.7</v>
      </c>
      <c r="E57" s="134">
        <f>($C$47*$C$49)*'SEQ Oct 2017'!W35/100</f>
        <v>382.2</v>
      </c>
      <c r="F57" s="135">
        <f t="shared" si="20"/>
        <v>1540.3759</v>
      </c>
      <c r="G57" s="136">
        <f t="shared" si="21"/>
        <v>6161.5036</v>
      </c>
      <c r="H57" s="137">
        <v>0</v>
      </c>
      <c r="I57" s="137">
        <f>'SEQ Oct 2017'!BA35</f>
        <v>13</v>
      </c>
      <c r="J57" s="137">
        <f>'SEQ Oct 2017'!BB35</f>
        <v>0</v>
      </c>
      <c r="K57" s="137">
        <f>'SEQ Oct 2017'!BC35</f>
        <v>0</v>
      </c>
      <c r="L57" s="136">
        <f>G57-((F57-C57)*I57/100)*4</f>
        <v>5423.6756000000005</v>
      </c>
      <c r="M57" s="136">
        <f t="shared" si="22"/>
        <v>5423.6756000000005</v>
      </c>
      <c r="N57" s="138">
        <f t="shared" si="19"/>
        <v>5966.0431600000011</v>
      </c>
      <c r="O57" s="138">
        <f t="shared" si="19"/>
        <v>5966.0431600000011</v>
      </c>
      <c r="P57" s="160">
        <f>'SEQ Oct 2017'!BJ35</f>
        <v>12</v>
      </c>
      <c r="Q57" s="161" t="str">
        <f>'SEQ Oct 2017'!BK35</f>
        <v>y</v>
      </c>
      <c r="R57" s="104"/>
      <c r="S57" s="104"/>
      <c r="T57" s="104"/>
      <c r="U57" s="104"/>
      <c r="V57" s="104"/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T57" s="104"/>
    </row>
    <row r="58" spans="1:151" s="100" customFormat="1" ht="14" x14ac:dyDescent="0.15">
      <c r="A58" s="159" t="str">
        <f>'SEQ Oct 2017'!K36</f>
        <v>Powerdirect</v>
      </c>
      <c r="B58" s="132" t="str">
        <f>'SEQ Oct 2017'!L36</f>
        <v>Discount included</v>
      </c>
      <c r="C58" s="133">
        <f>91*'SEQ Oct 2017'!M36/100</f>
        <v>121.94</v>
      </c>
      <c r="D58" s="133">
        <f>($C$47*$C$48)*'SEQ Oct 2017'!N36/100</f>
        <v>943.95</v>
      </c>
      <c r="E58" s="134">
        <f>($C$47*$C$49)*'SEQ Oct 2017'!W36/100</f>
        <v>326.25</v>
      </c>
      <c r="F58" s="135">
        <f t="shared" si="20"/>
        <v>1392.14</v>
      </c>
      <c r="G58" s="136">
        <f t="shared" si="21"/>
        <v>5568.56</v>
      </c>
      <c r="H58" s="137">
        <v>0</v>
      </c>
      <c r="I58" s="137">
        <f>'SEQ Oct 2017'!BA36</f>
        <v>0</v>
      </c>
      <c r="J58" s="137">
        <f>'SEQ Oct 2017'!BB36</f>
        <v>0</v>
      </c>
      <c r="K58" s="137">
        <f>'SEQ Oct 2017'!BC36</f>
        <v>0</v>
      </c>
      <c r="L58" s="136">
        <f>G58</f>
        <v>5568.56</v>
      </c>
      <c r="M58" s="136">
        <f t="shared" si="22"/>
        <v>5568.56</v>
      </c>
      <c r="N58" s="138">
        <f t="shared" si="19"/>
        <v>6125.4160000000011</v>
      </c>
      <c r="O58" s="138">
        <f t="shared" si="19"/>
        <v>6125.4160000000011</v>
      </c>
      <c r="P58" s="160">
        <f>'SEQ Oct 2017'!BJ36</f>
        <v>0</v>
      </c>
      <c r="Q58" s="161" t="str">
        <f>'SEQ Oct 2017'!BK36</f>
        <v>n</v>
      </c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  <c r="AP58" s="104"/>
      <c r="AQ58" s="104"/>
      <c r="AR58" s="104"/>
      <c r="AS58" s="104"/>
      <c r="AT58" s="104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  <c r="CM58" s="102"/>
      <c r="CN58" s="102"/>
      <c r="CO58" s="102"/>
      <c r="CP58" s="102"/>
      <c r="CQ58" s="102"/>
      <c r="CR58" s="102"/>
      <c r="CS58" s="102"/>
      <c r="CT58" s="102"/>
      <c r="CU58" s="102"/>
      <c r="CV58" s="102"/>
      <c r="CW58" s="102"/>
      <c r="CX58" s="102"/>
      <c r="CY58" s="102"/>
      <c r="CZ58" s="102"/>
      <c r="DA58" s="102"/>
      <c r="DB58" s="102"/>
      <c r="DC58" s="102"/>
      <c r="DD58" s="102"/>
      <c r="DE58" s="102"/>
      <c r="DF58" s="102"/>
      <c r="DG58" s="102"/>
      <c r="DH58" s="102"/>
      <c r="DI58" s="102"/>
      <c r="DJ58" s="102"/>
      <c r="DK58" s="102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  <c r="ER58" s="102"/>
      <c r="ES58" s="102"/>
      <c r="ET58" s="102"/>
      <c r="EU58" s="102"/>
    </row>
    <row r="59" spans="1:151" s="102" customFormat="1" ht="14" x14ac:dyDescent="0.15">
      <c r="A59" s="159" t="str">
        <f>'SEQ Oct 2017'!K37</f>
        <v>Powershop</v>
      </c>
      <c r="B59" s="132" t="str">
        <f>'SEQ Oct 2017'!L37</f>
        <v>Standard Saver</v>
      </c>
      <c r="C59" s="133">
        <f>91*'SEQ Oct 2017'!M37/100</f>
        <v>123.2959</v>
      </c>
      <c r="D59" s="133">
        <f>($C$47*$C$48)*'SEQ Oct 2017'!N37/100</f>
        <v>1113</v>
      </c>
      <c r="E59" s="134">
        <f>($C$47*$C$49)*'SEQ Oct 2017'!W37/100</f>
        <v>399.15</v>
      </c>
      <c r="F59" s="135">
        <f t="shared" si="20"/>
        <v>1635.4459000000002</v>
      </c>
      <c r="G59" s="136">
        <f t="shared" si="21"/>
        <v>6541.7836000000007</v>
      </c>
      <c r="H59" s="137">
        <v>0</v>
      </c>
      <c r="I59" s="137">
        <f>'SEQ Oct 2017'!BA37</f>
        <v>0</v>
      </c>
      <c r="J59" s="137">
        <f>'SEQ Oct 2017'!BB37</f>
        <v>13</v>
      </c>
      <c r="K59" s="137">
        <f>'SEQ Oct 2017'!BC37</f>
        <v>0</v>
      </c>
      <c r="L59" s="136">
        <f>G59</f>
        <v>6541.7836000000007</v>
      </c>
      <c r="M59" s="136">
        <f>L59-(L59*J59/100)</f>
        <v>5691.351732000001</v>
      </c>
      <c r="N59" s="138">
        <f t="shared" si="19"/>
        <v>7195.9619600000015</v>
      </c>
      <c r="O59" s="138">
        <f t="shared" si="19"/>
        <v>6260.4869052000013</v>
      </c>
      <c r="P59" s="160">
        <f>'SEQ Oct 2017'!BJ37</f>
        <v>0</v>
      </c>
      <c r="Q59" s="161" t="str">
        <f>'SEQ Oct 2017'!BK37</f>
        <v>n</v>
      </c>
      <c r="R59" s="104"/>
      <c r="S59" s="104"/>
      <c r="T59" s="104"/>
      <c r="U59" s="104"/>
      <c r="V59" s="104"/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  <c r="AP59" s="104"/>
      <c r="AQ59" s="104"/>
      <c r="AR59" s="104"/>
      <c r="AS59" s="104"/>
      <c r="AT59" s="104"/>
    </row>
    <row r="60" spans="1:151" ht="14" x14ac:dyDescent="0.15">
      <c r="A60" s="159" t="str">
        <f>'SEQ Oct 2017'!K38</f>
        <v>Energy Locals</v>
      </c>
      <c r="B60" s="132" t="str">
        <f>'SEQ Oct 2017'!L38</f>
        <v>Market offer</v>
      </c>
      <c r="C60" s="133">
        <f>91*'SEQ Oct 2017'!M38/100</f>
        <v>118.3</v>
      </c>
      <c r="D60" s="133">
        <f>($C$47*$C$48)*'SEQ Oct 2017'!N38/100</f>
        <v>910</v>
      </c>
      <c r="E60" s="134">
        <f>($C$47*$C$49)*'SEQ Oct 2017'!W38/100</f>
        <v>330</v>
      </c>
      <c r="F60" s="135">
        <f t="shared" si="20"/>
        <v>1358.3</v>
      </c>
      <c r="G60" s="136">
        <f t="shared" si="21"/>
        <v>5433.2</v>
      </c>
      <c r="H60" s="137">
        <v>0</v>
      </c>
      <c r="I60" s="137">
        <f>'SEQ Oct 2017'!BA38</f>
        <v>0</v>
      </c>
      <c r="J60" s="137">
        <f>'SEQ Oct 2017'!BB38</f>
        <v>0</v>
      </c>
      <c r="K60" s="137">
        <f>'SEQ Oct 2017'!BC38</f>
        <v>0</v>
      </c>
      <c r="L60" s="136">
        <f>G60</f>
        <v>5433.2</v>
      </c>
      <c r="M60" s="136">
        <f t="shared" ref="M60" si="23">L60</f>
        <v>5433.2</v>
      </c>
      <c r="N60" s="138">
        <f t="shared" si="19"/>
        <v>5976.52</v>
      </c>
      <c r="O60" s="138">
        <f t="shared" si="19"/>
        <v>5976.52</v>
      </c>
      <c r="P60" s="160">
        <f>'SEQ Oct 2017'!BJ38</f>
        <v>0</v>
      </c>
      <c r="Q60" s="161" t="str">
        <f>'SEQ Oct 2017'!BK38</f>
        <v>n</v>
      </c>
      <c r="R60" s="104"/>
      <c r="S60" s="104"/>
      <c r="T60" s="104"/>
      <c r="U60" s="104"/>
      <c r="V60" s="104"/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  <c r="AP60" s="104"/>
      <c r="AQ60" s="104"/>
      <c r="AR60" s="104"/>
      <c r="AS60" s="104"/>
      <c r="AT60" s="104"/>
    </row>
    <row r="61" spans="1:151" s="102" customFormat="1" ht="14" x14ac:dyDescent="0.15">
      <c r="A61" s="159" t="str">
        <f>'SEQ Oct 2017'!K39</f>
        <v>Red Energy</v>
      </c>
      <c r="B61" s="132" t="str">
        <f>'SEQ Oct 2017'!L39</f>
        <v>Easy Saver</v>
      </c>
      <c r="C61" s="133">
        <f>91*'SEQ Oct 2017'!M39/100</f>
        <v>124.0239</v>
      </c>
      <c r="D61" s="133">
        <f>($C$47*$C$48)*'SEQ Oct 2017'!N39/100</f>
        <v>1022</v>
      </c>
      <c r="E61" s="134">
        <f>($C$47*$C$49)*'SEQ Oct 2017'!W39/100</f>
        <v>355.5</v>
      </c>
      <c r="F61" s="135">
        <f t="shared" si="20"/>
        <v>1501.5238999999999</v>
      </c>
      <c r="G61" s="136">
        <f t="shared" si="21"/>
        <v>6006.0955999999996</v>
      </c>
      <c r="H61" s="137">
        <v>0</v>
      </c>
      <c r="I61" s="137">
        <f>'SEQ Oct 2017'!BA39</f>
        <v>0</v>
      </c>
      <c r="J61" s="137">
        <f>'SEQ Oct 2017'!BB39</f>
        <v>10</v>
      </c>
      <c r="K61" s="137">
        <f>'SEQ Oct 2017'!BC39</f>
        <v>0</v>
      </c>
      <c r="L61" s="136">
        <f>G61</f>
        <v>6006.0955999999996</v>
      </c>
      <c r="M61" s="136">
        <f>L61-(L61*J61/100)</f>
        <v>5405.4860399999998</v>
      </c>
      <c r="N61" s="138">
        <f t="shared" si="19"/>
        <v>6606.7051600000004</v>
      </c>
      <c r="O61" s="138">
        <f t="shared" si="19"/>
        <v>5946.0346440000003</v>
      </c>
      <c r="P61" s="160">
        <f>'SEQ Oct 2017'!BJ39</f>
        <v>0</v>
      </c>
      <c r="Q61" s="161" t="str">
        <f>'SEQ Oct 2017'!BK39</f>
        <v>n</v>
      </c>
      <c r="R61" s="104"/>
      <c r="S61" s="104"/>
      <c r="T61" s="104"/>
      <c r="U61" s="104"/>
      <c r="V61" s="104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  <c r="AP61" s="104"/>
      <c r="AQ61" s="104"/>
      <c r="AR61" s="104"/>
      <c r="AS61" s="104"/>
      <c r="AT61" s="104"/>
    </row>
    <row r="62" spans="1:151" ht="14" x14ac:dyDescent="0.15">
      <c r="A62" s="159" t="str">
        <f>'SEQ Oct 2017'!K40</f>
        <v>Simply Energy</v>
      </c>
      <c r="B62" s="132" t="str">
        <f>'SEQ Oct 2017'!L40</f>
        <v>Business Save Online</v>
      </c>
      <c r="C62" s="133">
        <f>91*'SEQ Oct 2017'!M40/100</f>
        <v>116.75300000000001</v>
      </c>
      <c r="D62" s="133">
        <f>($C$47*$C$48)*'SEQ Oct 2017'!N40/100</f>
        <v>1038.0999999999999</v>
      </c>
      <c r="E62" s="134">
        <f>($C$47*$C$49)*'SEQ Oct 2017'!W40/100</f>
        <v>347.55</v>
      </c>
      <c r="F62" s="135">
        <f t="shared" si="20"/>
        <v>1502.4029999999998</v>
      </c>
      <c r="G62" s="136">
        <f t="shared" si="21"/>
        <v>6009.6119999999992</v>
      </c>
      <c r="H62" s="137">
        <v>0</v>
      </c>
      <c r="I62" s="137">
        <f>'SEQ Oct 2017'!BA40</f>
        <v>10</v>
      </c>
      <c r="J62" s="137">
        <f>'SEQ Oct 2017'!BB40</f>
        <v>0</v>
      </c>
      <c r="K62" s="137">
        <f>'SEQ Oct 2017'!BC40</f>
        <v>0</v>
      </c>
      <c r="L62" s="136">
        <f>G62-((F62-C62)*I62/100)*4</f>
        <v>5455.351999999999</v>
      </c>
      <c r="M62" s="136">
        <f>L62</f>
        <v>5455.351999999999</v>
      </c>
      <c r="N62" s="138">
        <f t="shared" si="19"/>
        <v>6000.8871999999992</v>
      </c>
      <c r="O62" s="138">
        <f t="shared" si="19"/>
        <v>6000.8871999999992</v>
      </c>
      <c r="P62" s="160">
        <f>'SEQ Oct 2017'!BJ40</f>
        <v>0</v>
      </c>
      <c r="Q62" s="161" t="str">
        <f>'SEQ Oct 2017'!BK40</f>
        <v>n</v>
      </c>
      <c r="R62" s="104"/>
      <c r="S62" s="104"/>
      <c r="T62" s="104"/>
      <c r="U62" s="104"/>
      <c r="V62" s="104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  <c r="AP62" s="104"/>
      <c r="AQ62" s="104"/>
      <c r="AR62" s="104"/>
      <c r="AS62" s="104"/>
      <c r="AT62" s="104"/>
    </row>
    <row r="63" spans="1:151" s="102" customFormat="1" ht="14" x14ac:dyDescent="0.15">
      <c r="A63" s="159" t="str">
        <f>'SEQ Oct 2017'!K41</f>
        <v>Alinta Energy</v>
      </c>
      <c r="B63" s="132" t="str">
        <f>'SEQ Oct 2017'!L41</f>
        <v>Business Saver Plus</v>
      </c>
      <c r="C63" s="133">
        <f>91*'SEQ Oct 2017'!M41/100</f>
        <v>117.39</v>
      </c>
      <c r="D63" s="133">
        <f>($C$47*$C$48)*'SEQ Oct 2017'!N41/100</f>
        <v>1085</v>
      </c>
      <c r="E63" s="134">
        <f>($C$47*$C$49)*'SEQ Oct 2017'!W41/100</f>
        <v>375</v>
      </c>
      <c r="F63" s="135">
        <f t="shared" ref="F63:F65" si="24">SUM(C63:E63)</f>
        <v>1577.39</v>
      </c>
      <c r="G63" s="136">
        <f t="shared" ref="G63:G65" si="25">F63*4</f>
        <v>6309.56</v>
      </c>
      <c r="H63" s="137">
        <v>0</v>
      </c>
      <c r="I63" s="137">
        <f>'SEQ Oct 2017'!BA41</f>
        <v>0</v>
      </c>
      <c r="J63" s="137">
        <f>'SEQ Oct 2017'!BB41</f>
        <v>0</v>
      </c>
      <c r="K63" s="137">
        <f>'SEQ Oct 2017'!BC41</f>
        <v>20</v>
      </c>
      <c r="L63" s="136">
        <f>G63</f>
        <v>6309.56</v>
      </c>
      <c r="M63" s="136">
        <f>G63-((F63-C63)*K63/100)*4</f>
        <v>5141.5600000000004</v>
      </c>
      <c r="N63" s="138">
        <f t="shared" ref="N63:N65" si="26">L63*1.1</f>
        <v>6940.5160000000014</v>
      </c>
      <c r="O63" s="138">
        <f t="shared" ref="O63:O65" si="27">M63*1.1</f>
        <v>5655.7160000000013</v>
      </c>
      <c r="P63" s="160">
        <f>'SEQ Oct 2017'!BJ41</f>
        <v>0</v>
      </c>
      <c r="Q63" s="161" t="str">
        <f>'SEQ Oct 2017'!BK41</f>
        <v>n</v>
      </c>
      <c r="R63" s="104"/>
      <c r="S63" s="104"/>
      <c r="T63" s="104"/>
      <c r="U63" s="104"/>
      <c r="V63" s="104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  <c r="AP63" s="104"/>
      <c r="AQ63" s="104"/>
      <c r="AR63" s="104"/>
      <c r="AS63" s="104"/>
      <c r="AT63" s="104"/>
    </row>
    <row r="64" spans="1:151" s="102" customFormat="1" ht="14" x14ac:dyDescent="0.15">
      <c r="A64" s="159" t="str">
        <f>'SEQ Oct 2017'!K42</f>
        <v>Q Energy</v>
      </c>
      <c r="B64" s="132" t="str">
        <f>'SEQ Oct 2017'!L42</f>
        <v>Flexi Biz</v>
      </c>
      <c r="C64" s="133">
        <f>91*'SEQ Oct 2017'!M42/100</f>
        <v>111.07369</v>
      </c>
      <c r="D64" s="133">
        <f>($C$47*$C$48)*'SEQ Oct 2017'!N42/100</f>
        <v>871.5</v>
      </c>
      <c r="E64" s="134">
        <f>($C$47*$C$49)*'SEQ Oct 2017'!W42/100</f>
        <v>298.06499999999994</v>
      </c>
      <c r="F64" s="135">
        <f t="shared" si="24"/>
        <v>1280.6386899999998</v>
      </c>
      <c r="G64" s="136">
        <f t="shared" si="25"/>
        <v>5122.5547599999991</v>
      </c>
      <c r="H64" s="137">
        <v>0</v>
      </c>
      <c r="I64" s="137">
        <f>'SEQ Oct 2017'!BA42</f>
        <v>0</v>
      </c>
      <c r="J64" s="137">
        <f>'SEQ Oct 2017'!BB42</f>
        <v>0</v>
      </c>
      <c r="K64" s="137">
        <f>'SEQ Oct 2017'!BC42</f>
        <v>0</v>
      </c>
      <c r="L64" s="136">
        <f t="shared" ref="L64:L65" si="28">G64</f>
        <v>5122.5547599999991</v>
      </c>
      <c r="M64" s="136">
        <f>L64</f>
        <v>5122.5547599999991</v>
      </c>
      <c r="N64" s="138">
        <f t="shared" si="26"/>
        <v>5634.8102359999993</v>
      </c>
      <c r="O64" s="138">
        <f t="shared" si="27"/>
        <v>5634.8102359999993</v>
      </c>
      <c r="P64" s="160">
        <f>'SEQ Oct 2017'!BJ42</f>
        <v>24</v>
      </c>
      <c r="Q64" s="161" t="str">
        <f>'SEQ Oct 2017'!BK42</f>
        <v>y</v>
      </c>
      <c r="R64" s="104"/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</row>
    <row r="65" spans="1:46" s="102" customFormat="1" ht="15" thickBot="1" x14ac:dyDescent="0.2">
      <c r="A65" s="163" t="str">
        <f>'SEQ Oct 2017'!K43</f>
        <v>1st Energy</v>
      </c>
      <c r="B65" s="149" t="str">
        <f>'SEQ Oct 2017'!L43</f>
        <v>1st Saver</v>
      </c>
      <c r="C65" s="166">
        <f>91*'SEQ Oct 2017'!M43/100</f>
        <v>130.58500000000001</v>
      </c>
      <c r="D65" s="166">
        <f>($C$47*$C$48)*'SEQ Oct 2017'!N43/100</f>
        <v>1147.9999999999998</v>
      </c>
      <c r="E65" s="173">
        <f>($C$47*$C$49)*'SEQ Oct 2017'!W43/100</f>
        <v>394.5</v>
      </c>
      <c r="F65" s="167">
        <f t="shared" si="24"/>
        <v>1673.0849999999998</v>
      </c>
      <c r="G65" s="168">
        <f t="shared" si="25"/>
        <v>6692.3399999999992</v>
      </c>
      <c r="H65" s="153">
        <v>0</v>
      </c>
      <c r="I65" s="153">
        <f>'SEQ Oct 2017'!BA43</f>
        <v>0</v>
      </c>
      <c r="J65" s="153">
        <f>'SEQ Oct 2017'!BB43</f>
        <v>0</v>
      </c>
      <c r="K65" s="153">
        <f>'SEQ Oct 2017'!BC43</f>
        <v>15</v>
      </c>
      <c r="L65" s="168">
        <f t="shared" si="28"/>
        <v>6692.3399999999992</v>
      </c>
      <c r="M65" s="168">
        <f>G65-((F65-C65)*K65/100)*4</f>
        <v>5766.8399999999992</v>
      </c>
      <c r="N65" s="169">
        <f t="shared" si="26"/>
        <v>7361.5739999999996</v>
      </c>
      <c r="O65" s="169">
        <f t="shared" si="27"/>
        <v>6343.5239999999994</v>
      </c>
      <c r="P65" s="170">
        <f>'SEQ Oct 2017'!BJ43</f>
        <v>0</v>
      </c>
      <c r="Q65" s="165" t="str">
        <f>'SEQ Oct 2017'!BK43</f>
        <v>n</v>
      </c>
      <c r="R65" s="104"/>
      <c r="S65" s="104"/>
      <c r="T65" s="104"/>
      <c r="U65" s="104"/>
      <c r="V65" s="104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  <c r="AP65" s="104"/>
      <c r="AQ65" s="104"/>
      <c r="AR65" s="104"/>
      <c r="AS65" s="104"/>
      <c r="AT65" s="104"/>
    </row>
    <row r="66" spans="1:46" s="102" customFormat="1" ht="14" x14ac:dyDescent="0.15">
      <c r="R66" s="104"/>
      <c r="S66" s="104"/>
      <c r="T66" s="104"/>
      <c r="U66" s="104"/>
      <c r="V66" s="104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  <c r="AP66" s="104"/>
      <c r="AQ66" s="104"/>
      <c r="AR66" s="104"/>
      <c r="AS66" s="104"/>
      <c r="AT66" s="104"/>
    </row>
    <row r="67" spans="1:46" s="102" customFormat="1" ht="14" x14ac:dyDescent="0.15">
      <c r="R67" s="104"/>
      <c r="S67" s="104"/>
      <c r="T67" s="104"/>
      <c r="U67" s="104"/>
      <c r="V67" s="104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  <c r="AP67" s="104"/>
      <c r="AQ67" s="104"/>
      <c r="AR67" s="104"/>
      <c r="AS67" s="104"/>
      <c r="AT67" s="104"/>
    </row>
    <row r="68" spans="1:46" s="102" customFormat="1" ht="14" x14ac:dyDescent="0.15">
      <c r="R68" s="104"/>
      <c r="S68" s="104"/>
      <c r="T68" s="104"/>
      <c r="U68" s="104"/>
      <c r="V68" s="104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</row>
    <row r="69" spans="1:46" s="102" customFormat="1" ht="14" x14ac:dyDescent="0.15">
      <c r="R69" s="104"/>
      <c r="S69" s="104"/>
      <c r="T69" s="104"/>
      <c r="U69" s="104"/>
      <c r="V69" s="104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  <c r="AP69" s="104"/>
      <c r="AQ69" s="104"/>
      <c r="AR69" s="104"/>
      <c r="AS69" s="104"/>
      <c r="AT69" s="104"/>
    </row>
    <row r="70" spans="1:46" s="102" customFormat="1" ht="14" x14ac:dyDescent="0.15">
      <c r="R70" s="104"/>
      <c r="S70" s="104"/>
      <c r="T70" s="104"/>
      <c r="U70" s="104"/>
      <c r="V70" s="104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  <c r="AP70" s="104"/>
      <c r="AQ70" s="104"/>
      <c r="AR70" s="104"/>
      <c r="AS70" s="104"/>
      <c r="AT70" s="104"/>
    </row>
    <row r="71" spans="1:46" s="102" customFormat="1" ht="14" x14ac:dyDescent="0.15">
      <c r="R71" s="104"/>
      <c r="S71" s="104"/>
      <c r="T71" s="104"/>
      <c r="U71" s="104"/>
      <c r="V71" s="104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  <c r="AP71" s="104"/>
      <c r="AQ71" s="104"/>
      <c r="AR71" s="104"/>
      <c r="AS71" s="104"/>
      <c r="AT71" s="104"/>
    </row>
    <row r="72" spans="1:46" s="102" customFormat="1" ht="14" x14ac:dyDescent="0.15">
      <c r="R72" s="104"/>
      <c r="S72" s="104"/>
      <c r="T72" s="104"/>
      <c r="U72" s="104"/>
      <c r="V72" s="104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  <c r="AP72" s="104"/>
      <c r="AQ72" s="104"/>
      <c r="AR72" s="104"/>
      <c r="AS72" s="104"/>
      <c r="AT72" s="104"/>
    </row>
    <row r="73" spans="1:46" s="102" customFormat="1" ht="14" x14ac:dyDescent="0.15">
      <c r="R73" s="104"/>
      <c r="S73" s="104"/>
      <c r="T73" s="104"/>
      <c r="U73" s="104"/>
      <c r="V73" s="104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  <c r="AP73" s="104"/>
      <c r="AQ73" s="104"/>
      <c r="AR73" s="104"/>
      <c r="AS73" s="104"/>
      <c r="AT73" s="104"/>
    </row>
    <row r="74" spans="1:46" s="102" customFormat="1" ht="14" x14ac:dyDescent="0.15">
      <c r="R74" s="104"/>
      <c r="S74" s="104"/>
      <c r="T74" s="104"/>
      <c r="U74" s="104"/>
      <c r="V74" s="104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  <c r="AP74" s="104"/>
      <c r="AQ74" s="104"/>
      <c r="AR74" s="104"/>
      <c r="AS74" s="104"/>
      <c r="AT74" s="104"/>
    </row>
    <row r="75" spans="1:46" s="102" customFormat="1" ht="14" x14ac:dyDescent="0.15">
      <c r="R75" s="104"/>
      <c r="S75" s="104"/>
      <c r="T75" s="104"/>
      <c r="U75" s="104"/>
      <c r="V75" s="104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  <c r="AP75" s="104"/>
      <c r="AQ75" s="104"/>
      <c r="AR75" s="104"/>
      <c r="AS75" s="104"/>
      <c r="AT75" s="104"/>
    </row>
    <row r="76" spans="1:46" s="102" customFormat="1" ht="14" x14ac:dyDescent="0.15"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</row>
    <row r="77" spans="1:46" s="102" customFormat="1" ht="14" x14ac:dyDescent="0.15">
      <c r="R77" s="104"/>
      <c r="S77" s="104"/>
      <c r="T77" s="104"/>
      <c r="U77" s="104"/>
      <c r="V77" s="104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  <c r="AP77" s="104"/>
      <c r="AQ77" s="104"/>
      <c r="AR77" s="104"/>
      <c r="AS77" s="104"/>
      <c r="AT77" s="104"/>
    </row>
    <row r="78" spans="1:46" s="102" customFormat="1" ht="14" x14ac:dyDescent="0.15">
      <c r="R78" s="104"/>
      <c r="S78" s="104"/>
      <c r="T78" s="104"/>
      <c r="U78" s="104"/>
      <c r="V78" s="104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  <c r="AP78" s="104"/>
      <c r="AQ78" s="104"/>
      <c r="AR78" s="104"/>
      <c r="AS78" s="104"/>
      <c r="AT78" s="104"/>
    </row>
    <row r="79" spans="1:46" s="102" customFormat="1" ht="14" x14ac:dyDescent="0.15">
      <c r="R79" s="104"/>
      <c r="S79" s="104"/>
      <c r="T79" s="104"/>
      <c r="U79" s="104"/>
      <c r="V79" s="104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  <c r="AP79" s="104"/>
      <c r="AQ79" s="104"/>
      <c r="AR79" s="104"/>
      <c r="AS79" s="104"/>
      <c r="AT79" s="104"/>
    </row>
    <row r="80" spans="1:46" s="102" customFormat="1" ht="14" x14ac:dyDescent="0.15">
      <c r="R80" s="104"/>
      <c r="S80" s="104"/>
      <c r="T80" s="104"/>
      <c r="U80" s="104"/>
      <c r="V80" s="104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</row>
    <row r="81" spans="18:46" s="102" customFormat="1" ht="14" x14ac:dyDescent="0.15"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  <c r="AQ81" s="104"/>
      <c r="AR81" s="104"/>
      <c r="AS81" s="104"/>
      <c r="AT81" s="104"/>
    </row>
    <row r="82" spans="18:46" s="102" customFormat="1" ht="14" x14ac:dyDescent="0.15">
      <c r="R82" s="104"/>
      <c r="S82" s="104"/>
      <c r="T82" s="104"/>
      <c r="U82" s="104"/>
      <c r="V82" s="104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  <c r="AP82" s="104"/>
      <c r="AQ82" s="104"/>
      <c r="AR82" s="104"/>
      <c r="AS82" s="104"/>
      <c r="AT82" s="104"/>
    </row>
    <row r="83" spans="18:46" s="102" customFormat="1" ht="14" x14ac:dyDescent="0.15">
      <c r="R83" s="104"/>
      <c r="S83" s="104"/>
      <c r="T83" s="104"/>
      <c r="U83" s="104"/>
      <c r="V83" s="104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  <c r="AP83" s="104"/>
      <c r="AQ83" s="104"/>
      <c r="AR83" s="104"/>
      <c r="AS83" s="104"/>
      <c r="AT83" s="104"/>
    </row>
    <row r="84" spans="18:46" s="102" customFormat="1" ht="14" x14ac:dyDescent="0.15">
      <c r="R84" s="104"/>
      <c r="S84" s="104"/>
      <c r="T84" s="104"/>
      <c r="U84" s="104"/>
      <c r="V84" s="104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  <c r="AP84" s="104"/>
      <c r="AQ84" s="104"/>
      <c r="AR84" s="104"/>
      <c r="AS84" s="104"/>
      <c r="AT84" s="104"/>
    </row>
    <row r="85" spans="18:46" s="102" customFormat="1" ht="14" x14ac:dyDescent="0.15">
      <c r="R85" s="104"/>
      <c r="S85" s="104"/>
      <c r="T85" s="104"/>
      <c r="U85" s="104"/>
      <c r="V85" s="104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  <c r="AP85" s="104"/>
      <c r="AQ85" s="104"/>
      <c r="AR85" s="104"/>
      <c r="AS85" s="104"/>
      <c r="AT85" s="104"/>
    </row>
    <row r="86" spans="18:46" s="102" customFormat="1" ht="14" x14ac:dyDescent="0.15">
      <c r="R86" s="104"/>
      <c r="S86" s="104"/>
      <c r="T86" s="104"/>
      <c r="U86" s="104"/>
      <c r="V86" s="104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  <c r="AP86" s="104"/>
      <c r="AQ86" s="104"/>
      <c r="AR86" s="104"/>
      <c r="AS86" s="104"/>
      <c r="AT86" s="104"/>
    </row>
    <row r="87" spans="18:46" s="102" customFormat="1" ht="14" x14ac:dyDescent="0.15">
      <c r="R87" s="104"/>
      <c r="S87" s="104"/>
      <c r="T87" s="104"/>
      <c r="U87" s="104"/>
      <c r="V87" s="104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  <c r="AP87" s="104"/>
      <c r="AQ87" s="104"/>
      <c r="AR87" s="104"/>
      <c r="AS87" s="104"/>
      <c r="AT87" s="104"/>
    </row>
    <row r="88" spans="18:46" s="102" customFormat="1" ht="14" x14ac:dyDescent="0.15">
      <c r="R88" s="104"/>
      <c r="S88" s="104"/>
      <c r="T88" s="104"/>
      <c r="U88" s="104"/>
      <c r="V88" s="104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  <c r="AP88" s="104"/>
      <c r="AQ88" s="104"/>
      <c r="AR88" s="104"/>
      <c r="AS88" s="104"/>
      <c r="AT88" s="104"/>
    </row>
    <row r="89" spans="18:46" s="102" customFormat="1" ht="14" x14ac:dyDescent="0.15">
      <c r="R89" s="104"/>
      <c r="S89" s="104"/>
      <c r="T89" s="104"/>
      <c r="U89" s="104"/>
      <c r="V89" s="104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  <c r="AP89" s="104"/>
      <c r="AQ89" s="104"/>
      <c r="AR89" s="104"/>
      <c r="AS89" s="104"/>
      <c r="AT89" s="104"/>
    </row>
    <row r="90" spans="18:46" s="102" customFormat="1" ht="14" x14ac:dyDescent="0.15">
      <c r="R90" s="104"/>
      <c r="S90" s="104"/>
      <c r="T90" s="104"/>
      <c r="U90" s="104"/>
      <c r="V90" s="104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  <c r="AP90" s="104"/>
      <c r="AQ90" s="104"/>
      <c r="AR90" s="104"/>
      <c r="AS90" s="104"/>
      <c r="AT90" s="104"/>
    </row>
    <row r="91" spans="18:46" s="102" customFormat="1" ht="14" x14ac:dyDescent="0.15">
      <c r="R91" s="104"/>
      <c r="S91" s="104"/>
      <c r="T91" s="104"/>
      <c r="U91" s="104"/>
      <c r="V91" s="104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  <c r="AP91" s="104"/>
      <c r="AQ91" s="104"/>
      <c r="AR91" s="104"/>
      <c r="AS91" s="104"/>
      <c r="AT91" s="104"/>
    </row>
    <row r="92" spans="18:46" s="102" customFormat="1" ht="14" x14ac:dyDescent="0.15">
      <c r="R92" s="104"/>
      <c r="S92" s="104"/>
      <c r="T92" s="104"/>
      <c r="U92" s="104"/>
      <c r="V92" s="104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  <c r="AP92" s="104"/>
      <c r="AQ92" s="104"/>
      <c r="AR92" s="104"/>
      <c r="AS92" s="104"/>
      <c r="AT92" s="104"/>
    </row>
    <row r="93" spans="18:46" s="102" customFormat="1" ht="14" x14ac:dyDescent="0.15">
      <c r="R93" s="104"/>
      <c r="S93" s="104"/>
      <c r="T93" s="104"/>
      <c r="U93" s="104"/>
      <c r="V93" s="104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  <c r="AP93" s="104"/>
      <c r="AQ93" s="104"/>
      <c r="AR93" s="104"/>
      <c r="AS93" s="104"/>
      <c r="AT93" s="104"/>
    </row>
    <row r="94" spans="18:46" s="102" customFormat="1" ht="14" x14ac:dyDescent="0.15">
      <c r="R94" s="104"/>
      <c r="S94" s="104"/>
      <c r="T94" s="104"/>
      <c r="U94" s="104"/>
      <c r="V94" s="104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  <c r="AP94" s="104"/>
      <c r="AQ94" s="104"/>
      <c r="AR94" s="104"/>
      <c r="AS94" s="104"/>
      <c r="AT94" s="104"/>
    </row>
    <row r="95" spans="18:46" s="102" customFormat="1" ht="14" x14ac:dyDescent="0.15">
      <c r="R95" s="104"/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</row>
    <row r="96" spans="18:46" s="102" customFormat="1" ht="14" x14ac:dyDescent="0.15">
      <c r="R96" s="104"/>
      <c r="S96" s="104"/>
      <c r="T96" s="104"/>
      <c r="U96" s="104"/>
      <c r="V96" s="104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  <c r="AP96" s="104"/>
      <c r="AQ96" s="104"/>
      <c r="AR96" s="104"/>
      <c r="AS96" s="104"/>
      <c r="AT96" s="104"/>
    </row>
    <row r="97" spans="18:46" s="102" customFormat="1" ht="14" x14ac:dyDescent="0.15">
      <c r="R97" s="104"/>
      <c r="S97" s="104"/>
      <c r="T97" s="104"/>
      <c r="U97" s="104"/>
      <c r="V97" s="104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  <c r="AP97" s="104"/>
      <c r="AQ97" s="104"/>
      <c r="AR97" s="104"/>
      <c r="AS97" s="104"/>
      <c r="AT97" s="104"/>
    </row>
    <row r="98" spans="18:46" s="102" customFormat="1" ht="14" x14ac:dyDescent="0.15">
      <c r="R98" s="104"/>
      <c r="S98" s="104"/>
      <c r="T98" s="104"/>
      <c r="U98" s="104"/>
      <c r="V98" s="104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  <c r="AP98" s="104"/>
      <c r="AQ98" s="104"/>
      <c r="AR98" s="104"/>
      <c r="AS98" s="104"/>
      <c r="AT98" s="104"/>
    </row>
    <row r="99" spans="18:46" s="102" customFormat="1" ht="14" x14ac:dyDescent="0.15">
      <c r="R99" s="104"/>
      <c r="S99" s="104"/>
      <c r="T99" s="104"/>
      <c r="U99" s="104"/>
      <c r="V99" s="104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  <c r="AP99" s="104"/>
      <c r="AQ99" s="104"/>
      <c r="AR99" s="104"/>
      <c r="AS99" s="104"/>
      <c r="AT99" s="104"/>
    </row>
    <row r="100" spans="18:46" s="102" customFormat="1" ht="14" x14ac:dyDescent="0.15"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4"/>
      <c r="AC100" s="104"/>
      <c r="AD100" s="104"/>
      <c r="AE100" s="104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</row>
    <row r="101" spans="18:46" s="102" customFormat="1" ht="14" x14ac:dyDescent="0.15">
      <c r="R101" s="104"/>
      <c r="S101" s="104"/>
      <c r="T101" s="104"/>
      <c r="U101" s="104"/>
      <c r="V101" s="104"/>
      <c r="W101" s="104"/>
      <c r="X101" s="104"/>
      <c r="Y101" s="104"/>
      <c r="Z101" s="104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104"/>
      <c r="AP101" s="104"/>
      <c r="AQ101" s="104"/>
      <c r="AR101" s="104"/>
      <c r="AS101" s="104"/>
      <c r="AT101" s="104"/>
    </row>
    <row r="102" spans="18:46" s="102" customFormat="1" ht="14" x14ac:dyDescent="0.15">
      <c r="R102" s="104"/>
      <c r="S102" s="104"/>
      <c r="T102" s="104"/>
      <c r="U102" s="104"/>
      <c r="V102" s="104"/>
      <c r="W102" s="104"/>
      <c r="X102" s="104"/>
      <c r="Y102" s="104"/>
      <c r="Z102" s="104"/>
      <c r="AA102" s="104"/>
      <c r="AB102" s="104"/>
      <c r="AC102" s="104"/>
      <c r="AD102" s="104"/>
      <c r="AE102" s="104"/>
      <c r="AF102" s="104"/>
      <c r="AG102" s="104"/>
      <c r="AH102" s="104"/>
      <c r="AI102" s="104"/>
      <c r="AJ102" s="104"/>
      <c r="AK102" s="104"/>
      <c r="AL102" s="104"/>
      <c r="AM102" s="104"/>
      <c r="AN102" s="104"/>
      <c r="AO102" s="104"/>
      <c r="AP102" s="104"/>
      <c r="AQ102" s="104"/>
      <c r="AR102" s="104"/>
      <c r="AS102" s="104"/>
      <c r="AT102" s="104"/>
    </row>
    <row r="103" spans="18:46" s="102" customFormat="1" ht="14" x14ac:dyDescent="0.15">
      <c r="R103" s="104"/>
      <c r="S103" s="104"/>
      <c r="T103" s="104"/>
      <c r="U103" s="104"/>
      <c r="V103" s="104"/>
      <c r="W103" s="104"/>
      <c r="X103" s="104"/>
      <c r="Y103" s="104"/>
      <c r="Z103" s="104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104"/>
      <c r="AP103" s="104"/>
      <c r="AQ103" s="104"/>
      <c r="AR103" s="104"/>
      <c r="AS103" s="104"/>
      <c r="AT103" s="104"/>
    </row>
    <row r="104" spans="18:46" s="102" customFormat="1" ht="14" x14ac:dyDescent="0.15">
      <c r="R104" s="104"/>
      <c r="S104" s="104"/>
      <c r="T104" s="104"/>
      <c r="U104" s="104"/>
      <c r="V104" s="104"/>
      <c r="W104" s="104"/>
      <c r="X104" s="104"/>
      <c r="Y104" s="104"/>
      <c r="Z104" s="104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</row>
    <row r="105" spans="18:46" s="102" customFormat="1" ht="14" x14ac:dyDescent="0.15">
      <c r="R105" s="104"/>
      <c r="S105" s="104"/>
      <c r="T105" s="104"/>
      <c r="U105" s="104"/>
      <c r="V105" s="104"/>
      <c r="W105" s="104"/>
      <c r="X105" s="104"/>
      <c r="Y105" s="104"/>
      <c r="Z105" s="104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104"/>
      <c r="AP105" s="104"/>
      <c r="AQ105" s="104"/>
      <c r="AR105" s="104"/>
      <c r="AS105" s="104"/>
      <c r="AT105" s="104"/>
    </row>
    <row r="106" spans="18:46" s="102" customFormat="1" ht="14" x14ac:dyDescent="0.15"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</row>
    <row r="107" spans="18:46" s="102" customFormat="1" ht="14" x14ac:dyDescent="0.15">
      <c r="R107" s="104"/>
      <c r="S107" s="104"/>
      <c r="T107" s="104"/>
      <c r="U107" s="104"/>
      <c r="V107" s="104"/>
      <c r="W107" s="104"/>
      <c r="X107" s="104"/>
      <c r="Y107" s="104"/>
      <c r="Z107" s="104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104"/>
      <c r="AP107" s="104"/>
      <c r="AQ107" s="104"/>
      <c r="AR107" s="104"/>
      <c r="AS107" s="104"/>
      <c r="AT107" s="104"/>
    </row>
    <row r="108" spans="18:46" s="102" customFormat="1" ht="14" x14ac:dyDescent="0.15">
      <c r="R108" s="104"/>
      <c r="S108" s="104"/>
      <c r="T108" s="104"/>
      <c r="U108" s="104"/>
      <c r="V108" s="104"/>
      <c r="W108" s="104"/>
      <c r="X108" s="104"/>
      <c r="Y108" s="104"/>
      <c r="Z108" s="104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104"/>
      <c r="AP108" s="104"/>
      <c r="AQ108" s="104"/>
      <c r="AR108" s="104"/>
      <c r="AS108" s="104"/>
      <c r="AT108" s="104"/>
    </row>
    <row r="109" spans="18:46" s="102" customFormat="1" ht="14" x14ac:dyDescent="0.15">
      <c r="R109" s="104"/>
      <c r="S109" s="104"/>
      <c r="T109" s="104"/>
      <c r="U109" s="104"/>
      <c r="V109" s="104"/>
      <c r="W109" s="104"/>
      <c r="X109" s="104"/>
      <c r="Y109" s="104"/>
      <c r="Z109" s="104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104"/>
      <c r="AP109" s="104"/>
      <c r="AQ109" s="104"/>
      <c r="AR109" s="104"/>
      <c r="AS109" s="104"/>
      <c r="AT109" s="104"/>
    </row>
    <row r="110" spans="18:46" s="102" customFormat="1" ht="14" x14ac:dyDescent="0.15">
      <c r="R110" s="104"/>
      <c r="S110" s="104"/>
      <c r="T110" s="104"/>
      <c r="U110" s="104"/>
      <c r="V110" s="104"/>
      <c r="W110" s="104"/>
      <c r="X110" s="104"/>
      <c r="Y110" s="104"/>
      <c r="Z110" s="104"/>
      <c r="AA110" s="104"/>
      <c r="AB110" s="104"/>
      <c r="AC110" s="104"/>
      <c r="AD110" s="104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</row>
    <row r="111" spans="18:46" s="102" customFormat="1" ht="14" x14ac:dyDescent="0.15">
      <c r="R111" s="104"/>
      <c r="S111" s="104"/>
      <c r="T111" s="104"/>
      <c r="U111" s="104"/>
      <c r="V111" s="104"/>
      <c r="W111" s="104"/>
      <c r="X111" s="104"/>
      <c r="Y111" s="104"/>
      <c r="Z111" s="104"/>
      <c r="AA111" s="104"/>
      <c r="AB111" s="104"/>
      <c r="AC111" s="104"/>
      <c r="AD111" s="104"/>
      <c r="AE111" s="104"/>
      <c r="AF111" s="104"/>
      <c r="AG111" s="104"/>
      <c r="AH111" s="104"/>
      <c r="AI111" s="104"/>
      <c r="AJ111" s="104"/>
      <c r="AK111" s="104"/>
      <c r="AL111" s="104"/>
      <c r="AM111" s="104"/>
      <c r="AN111" s="104"/>
      <c r="AO111" s="104"/>
      <c r="AP111" s="104"/>
      <c r="AQ111" s="104"/>
      <c r="AR111" s="104"/>
      <c r="AS111" s="104"/>
      <c r="AT111" s="104"/>
    </row>
    <row r="112" spans="18:46" s="102" customFormat="1" ht="14" x14ac:dyDescent="0.15"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4"/>
      <c r="AC112" s="104"/>
      <c r="AD112" s="104"/>
      <c r="AE112" s="104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</row>
    <row r="113" spans="18:46" s="102" customFormat="1" ht="14" x14ac:dyDescent="0.15">
      <c r="R113" s="104"/>
      <c r="S113" s="104"/>
      <c r="T113" s="104"/>
      <c r="U113" s="104"/>
      <c r="V113" s="104"/>
      <c r="W113" s="104"/>
      <c r="X113" s="104"/>
      <c r="Y113" s="104"/>
      <c r="Z113" s="104"/>
      <c r="AA113" s="104"/>
      <c r="AB113" s="104"/>
      <c r="AC113" s="104"/>
      <c r="AD113" s="104"/>
      <c r="AE113" s="104"/>
      <c r="AF113" s="104"/>
      <c r="AG113" s="104"/>
      <c r="AH113" s="104"/>
      <c r="AI113" s="104"/>
      <c r="AJ113" s="104"/>
      <c r="AK113" s="104"/>
      <c r="AL113" s="104"/>
      <c r="AM113" s="104"/>
      <c r="AN113" s="104"/>
      <c r="AO113" s="104"/>
      <c r="AP113" s="104"/>
      <c r="AQ113" s="104"/>
      <c r="AR113" s="104"/>
      <c r="AS113" s="104"/>
      <c r="AT113" s="104"/>
    </row>
    <row r="114" spans="18:46" s="102" customFormat="1" ht="14" x14ac:dyDescent="0.15">
      <c r="R114" s="104"/>
      <c r="S114" s="104"/>
      <c r="T114" s="104"/>
      <c r="U114" s="104"/>
      <c r="V114" s="104"/>
      <c r="W114" s="104"/>
      <c r="X114" s="104"/>
      <c r="Y114" s="104"/>
      <c r="Z114" s="104"/>
      <c r="AA114" s="104"/>
      <c r="AB114" s="104"/>
      <c r="AC114" s="104"/>
      <c r="AD114" s="104"/>
      <c r="AE114" s="104"/>
      <c r="AF114" s="104"/>
      <c r="AG114" s="104"/>
      <c r="AH114" s="104"/>
      <c r="AI114" s="104"/>
      <c r="AJ114" s="104"/>
      <c r="AK114" s="104"/>
      <c r="AL114" s="104"/>
      <c r="AM114" s="104"/>
      <c r="AN114" s="104"/>
      <c r="AO114" s="104"/>
      <c r="AP114" s="104"/>
      <c r="AQ114" s="104"/>
      <c r="AR114" s="104"/>
      <c r="AS114" s="104"/>
      <c r="AT114" s="104"/>
    </row>
    <row r="115" spans="18:46" s="102" customFormat="1" ht="14" x14ac:dyDescent="0.15"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</row>
    <row r="116" spans="18:46" s="102" customFormat="1" ht="14" x14ac:dyDescent="0.15">
      <c r="R116" s="104"/>
      <c r="S116" s="104"/>
      <c r="T116" s="104"/>
      <c r="U116" s="104"/>
      <c r="V116" s="104"/>
      <c r="W116" s="104"/>
      <c r="X116" s="104"/>
      <c r="Y116" s="104"/>
      <c r="Z116" s="104"/>
      <c r="AA116" s="104"/>
      <c r="AB116" s="104"/>
      <c r="AC116" s="104"/>
      <c r="AD116" s="104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</row>
    <row r="117" spans="18:46" s="102" customFormat="1" ht="14" x14ac:dyDescent="0.15">
      <c r="R117" s="104"/>
      <c r="S117" s="104"/>
      <c r="T117" s="104"/>
      <c r="U117" s="104"/>
      <c r="V117" s="104"/>
      <c r="W117" s="104"/>
      <c r="X117" s="104"/>
      <c r="Y117" s="104"/>
      <c r="Z117" s="104"/>
      <c r="AA117" s="104"/>
      <c r="AB117" s="104"/>
      <c r="AC117" s="104"/>
      <c r="AD117" s="104"/>
      <c r="AE117" s="104"/>
      <c r="AF117" s="104"/>
      <c r="AG117" s="104"/>
      <c r="AH117" s="104"/>
      <c r="AI117" s="104"/>
      <c r="AJ117" s="104"/>
      <c r="AK117" s="104"/>
      <c r="AL117" s="104"/>
      <c r="AM117" s="104"/>
      <c r="AN117" s="104"/>
      <c r="AO117" s="104"/>
      <c r="AP117" s="104"/>
      <c r="AQ117" s="104"/>
      <c r="AR117" s="104"/>
      <c r="AS117" s="104"/>
      <c r="AT117" s="104"/>
    </row>
    <row r="118" spans="18:46" s="102" customFormat="1" ht="14" x14ac:dyDescent="0.15"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</row>
    <row r="119" spans="18:46" s="102" customFormat="1" ht="14" x14ac:dyDescent="0.15"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</row>
    <row r="120" spans="18:46" s="102" customFormat="1" ht="14" x14ac:dyDescent="0.15"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</row>
    <row r="121" spans="18:46" s="102" customFormat="1" ht="14" x14ac:dyDescent="0.15"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</row>
    <row r="122" spans="18:46" s="102" customFormat="1" ht="14" x14ac:dyDescent="0.15"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</row>
    <row r="123" spans="18:46" s="102" customFormat="1" ht="14" x14ac:dyDescent="0.15"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</row>
    <row r="124" spans="18:46" s="102" customFormat="1" ht="14" x14ac:dyDescent="0.15"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4"/>
      <c r="AC124" s="104"/>
      <c r="AD124" s="104"/>
      <c r="AE124" s="104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</row>
    <row r="125" spans="18:46" s="102" customFormat="1" ht="14" x14ac:dyDescent="0.15">
      <c r="R125" s="104"/>
      <c r="S125" s="104"/>
      <c r="T125" s="104"/>
      <c r="U125" s="104"/>
      <c r="V125" s="104"/>
      <c r="W125" s="104"/>
      <c r="X125" s="104"/>
      <c r="Y125" s="104"/>
      <c r="Z125" s="104"/>
      <c r="AA125" s="104"/>
      <c r="AB125" s="104"/>
      <c r="AC125" s="104"/>
      <c r="AD125" s="104"/>
      <c r="AE125" s="104"/>
      <c r="AF125" s="104"/>
      <c r="AG125" s="104"/>
      <c r="AH125" s="104"/>
      <c r="AI125" s="104"/>
      <c r="AJ125" s="104"/>
      <c r="AK125" s="104"/>
      <c r="AL125" s="104"/>
      <c r="AM125" s="104"/>
      <c r="AN125" s="104"/>
      <c r="AO125" s="104"/>
      <c r="AP125" s="104"/>
      <c r="AQ125" s="104"/>
      <c r="AR125" s="104"/>
      <c r="AS125" s="104"/>
      <c r="AT125" s="104"/>
    </row>
    <row r="126" spans="18:46" s="102" customFormat="1" ht="14" x14ac:dyDescent="0.15">
      <c r="R126" s="104"/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</row>
    <row r="127" spans="18:46" s="102" customFormat="1" ht="14" x14ac:dyDescent="0.15">
      <c r="R127" s="104"/>
      <c r="S127" s="104"/>
      <c r="T127" s="104"/>
      <c r="U127" s="104"/>
      <c r="V127" s="104"/>
      <c r="W127" s="104"/>
      <c r="X127" s="104"/>
      <c r="Y127" s="104"/>
      <c r="Z127" s="104"/>
      <c r="AA127" s="104"/>
      <c r="AB127" s="104"/>
      <c r="AC127" s="104"/>
      <c r="AD127" s="104"/>
      <c r="AE127" s="104"/>
      <c r="AF127" s="104"/>
      <c r="AG127" s="104"/>
      <c r="AH127" s="104"/>
      <c r="AI127" s="104"/>
      <c r="AJ127" s="104"/>
      <c r="AK127" s="104"/>
      <c r="AL127" s="104"/>
      <c r="AM127" s="104"/>
      <c r="AN127" s="104"/>
      <c r="AO127" s="104"/>
      <c r="AP127" s="104"/>
      <c r="AQ127" s="104"/>
      <c r="AR127" s="104"/>
      <c r="AS127" s="104"/>
      <c r="AT127" s="104"/>
    </row>
    <row r="128" spans="18:46" s="102" customFormat="1" ht="14" x14ac:dyDescent="0.15">
      <c r="R128" s="104"/>
      <c r="S128" s="104"/>
      <c r="T128" s="104"/>
      <c r="U128" s="104"/>
      <c r="V128" s="104"/>
      <c r="W128" s="104"/>
      <c r="X128" s="104"/>
      <c r="Y128" s="104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</row>
    <row r="129" spans="18:46" s="102" customFormat="1" ht="14" x14ac:dyDescent="0.15">
      <c r="R129" s="104"/>
      <c r="S129" s="104"/>
      <c r="T129" s="104"/>
      <c r="U129" s="104"/>
      <c r="V129" s="104"/>
      <c r="W129" s="104"/>
      <c r="X129" s="104"/>
      <c r="Y129" s="104"/>
      <c r="Z129" s="104"/>
      <c r="AA129" s="104"/>
      <c r="AB129" s="104"/>
      <c r="AC129" s="104"/>
      <c r="AD129" s="104"/>
      <c r="AE129" s="104"/>
      <c r="AF129" s="104"/>
      <c r="AG129" s="104"/>
      <c r="AH129" s="104"/>
      <c r="AI129" s="104"/>
      <c r="AJ129" s="104"/>
      <c r="AK129" s="104"/>
      <c r="AL129" s="104"/>
      <c r="AM129" s="104"/>
      <c r="AN129" s="104"/>
      <c r="AO129" s="104"/>
      <c r="AP129" s="104"/>
      <c r="AQ129" s="104"/>
      <c r="AR129" s="104"/>
      <c r="AS129" s="104"/>
      <c r="AT129" s="104"/>
    </row>
    <row r="130" spans="18:46" s="102" customFormat="1" ht="14" x14ac:dyDescent="0.15">
      <c r="R130" s="104"/>
      <c r="S130" s="104"/>
      <c r="T130" s="104"/>
      <c r="U130" s="104"/>
      <c r="V130" s="104"/>
      <c r="W130" s="104"/>
      <c r="X130" s="104"/>
      <c r="Y130" s="104"/>
      <c r="Z130" s="104"/>
      <c r="AA130" s="104"/>
      <c r="AB130" s="104"/>
      <c r="AC130" s="104"/>
      <c r="AD130" s="104"/>
      <c r="AE130" s="104"/>
      <c r="AF130" s="104"/>
      <c r="AG130" s="104"/>
      <c r="AH130" s="104"/>
      <c r="AI130" s="104"/>
      <c r="AJ130" s="104"/>
      <c r="AK130" s="104"/>
      <c r="AL130" s="104"/>
      <c r="AM130" s="104"/>
      <c r="AN130" s="104"/>
      <c r="AO130" s="104"/>
      <c r="AP130" s="104"/>
      <c r="AQ130" s="104"/>
      <c r="AR130" s="104"/>
      <c r="AS130" s="104"/>
      <c r="AT130" s="104"/>
    </row>
    <row r="131" spans="18:46" s="102" customFormat="1" ht="14" x14ac:dyDescent="0.15">
      <c r="R131" s="104"/>
      <c r="S131" s="104"/>
      <c r="T131" s="104"/>
      <c r="U131" s="104"/>
      <c r="V131" s="104"/>
      <c r="W131" s="104"/>
      <c r="X131" s="104"/>
      <c r="Y131" s="104"/>
      <c r="Z131" s="104"/>
      <c r="AA131" s="104"/>
      <c r="AB131" s="104"/>
      <c r="AC131" s="104"/>
      <c r="AD131" s="104"/>
      <c r="AE131" s="104"/>
      <c r="AF131" s="104"/>
      <c r="AG131" s="104"/>
      <c r="AH131" s="104"/>
      <c r="AI131" s="104"/>
      <c r="AJ131" s="104"/>
      <c r="AK131" s="104"/>
      <c r="AL131" s="104"/>
      <c r="AM131" s="104"/>
      <c r="AN131" s="104"/>
      <c r="AO131" s="104"/>
      <c r="AP131" s="104"/>
      <c r="AQ131" s="104"/>
      <c r="AR131" s="104"/>
      <c r="AS131" s="104"/>
      <c r="AT131" s="104"/>
    </row>
    <row r="132" spans="18:46" s="102" customFormat="1" ht="14" x14ac:dyDescent="0.15">
      <c r="R132" s="104"/>
      <c r="S132" s="104"/>
      <c r="T132" s="104"/>
      <c r="U132" s="104"/>
      <c r="V132" s="104"/>
      <c r="W132" s="104"/>
      <c r="X132" s="104"/>
      <c r="Y132" s="104"/>
      <c r="Z132" s="104"/>
      <c r="AA132" s="104"/>
      <c r="AB132" s="104"/>
      <c r="AC132" s="104"/>
      <c r="AD132" s="104"/>
      <c r="AE132" s="104"/>
      <c r="AF132" s="104"/>
      <c r="AG132" s="104"/>
      <c r="AH132" s="104"/>
      <c r="AI132" s="104"/>
      <c r="AJ132" s="104"/>
      <c r="AK132" s="104"/>
      <c r="AL132" s="104"/>
      <c r="AM132" s="104"/>
      <c r="AN132" s="104"/>
      <c r="AO132" s="104"/>
      <c r="AP132" s="104"/>
      <c r="AQ132" s="104"/>
      <c r="AR132" s="104"/>
      <c r="AS132" s="104"/>
      <c r="AT132" s="104"/>
    </row>
    <row r="133" spans="18:46" s="102" customFormat="1" ht="14" x14ac:dyDescent="0.15">
      <c r="R133" s="104"/>
      <c r="S133" s="104"/>
      <c r="T133" s="104"/>
      <c r="U133" s="104"/>
      <c r="V133" s="104"/>
      <c r="W133" s="104"/>
      <c r="X133" s="104"/>
      <c r="Y133" s="104"/>
      <c r="Z133" s="104"/>
      <c r="AA133" s="104"/>
      <c r="AB133" s="104"/>
      <c r="AC133" s="104"/>
      <c r="AD133" s="104"/>
      <c r="AE133" s="104"/>
      <c r="AF133" s="104"/>
      <c r="AG133" s="104"/>
      <c r="AH133" s="104"/>
      <c r="AI133" s="104"/>
      <c r="AJ133" s="104"/>
      <c r="AK133" s="104"/>
      <c r="AL133" s="104"/>
      <c r="AM133" s="104"/>
      <c r="AN133" s="104"/>
      <c r="AO133" s="104"/>
      <c r="AP133" s="104"/>
      <c r="AQ133" s="104"/>
      <c r="AR133" s="104"/>
      <c r="AS133" s="104"/>
      <c r="AT133" s="104"/>
    </row>
    <row r="134" spans="18:46" s="102" customFormat="1" ht="14" x14ac:dyDescent="0.15">
      <c r="R134" s="104"/>
      <c r="S134" s="104"/>
      <c r="T134" s="104"/>
      <c r="U134" s="104"/>
      <c r="V134" s="104"/>
      <c r="W134" s="104"/>
      <c r="X134" s="104"/>
      <c r="Y134" s="104"/>
      <c r="Z134" s="104"/>
      <c r="AA134" s="104"/>
      <c r="AB134" s="104"/>
      <c r="AC134" s="104"/>
      <c r="AD134" s="104"/>
      <c r="AE134" s="104"/>
      <c r="AF134" s="104"/>
      <c r="AG134" s="104"/>
      <c r="AH134" s="104"/>
      <c r="AI134" s="104"/>
      <c r="AJ134" s="104"/>
      <c r="AK134" s="104"/>
      <c r="AL134" s="104"/>
      <c r="AM134" s="104"/>
      <c r="AN134" s="104"/>
      <c r="AO134" s="104"/>
      <c r="AP134" s="104"/>
      <c r="AQ134" s="104"/>
      <c r="AR134" s="104"/>
      <c r="AS134" s="104"/>
      <c r="AT134" s="104"/>
    </row>
    <row r="135" spans="18:46" s="102" customFormat="1" ht="14" x14ac:dyDescent="0.15">
      <c r="R135" s="104"/>
      <c r="S135" s="104"/>
      <c r="T135" s="104"/>
      <c r="U135" s="104"/>
      <c r="V135" s="104"/>
      <c r="W135" s="104"/>
      <c r="X135" s="104"/>
      <c r="Y135" s="104"/>
      <c r="Z135" s="104"/>
      <c r="AA135" s="104"/>
      <c r="AB135" s="104"/>
      <c r="AC135" s="104"/>
      <c r="AD135" s="104"/>
      <c r="AE135" s="104"/>
      <c r="AF135" s="104"/>
      <c r="AG135" s="104"/>
      <c r="AH135" s="104"/>
      <c r="AI135" s="104"/>
      <c r="AJ135" s="104"/>
      <c r="AK135" s="104"/>
      <c r="AL135" s="104"/>
      <c r="AM135" s="104"/>
      <c r="AN135" s="104"/>
      <c r="AO135" s="104"/>
      <c r="AP135" s="104"/>
      <c r="AQ135" s="104"/>
      <c r="AR135" s="104"/>
      <c r="AS135" s="104"/>
      <c r="AT135" s="104"/>
    </row>
    <row r="136" spans="18:46" s="102" customFormat="1" ht="14" x14ac:dyDescent="0.15">
      <c r="R136" s="104"/>
      <c r="S136" s="104"/>
      <c r="T136" s="104"/>
      <c r="U136" s="104"/>
      <c r="V136" s="104"/>
      <c r="W136" s="104"/>
      <c r="X136" s="104"/>
      <c r="Y136" s="104"/>
      <c r="Z136" s="104"/>
      <c r="AA136" s="104"/>
      <c r="AB136" s="104"/>
      <c r="AC136" s="104"/>
      <c r="AD136" s="104"/>
      <c r="AE136" s="104"/>
      <c r="AF136" s="104"/>
      <c r="AG136" s="104"/>
      <c r="AH136" s="104"/>
      <c r="AI136" s="104"/>
      <c r="AJ136" s="104"/>
      <c r="AK136" s="104"/>
      <c r="AL136" s="104"/>
      <c r="AM136" s="104"/>
      <c r="AN136" s="104"/>
      <c r="AO136" s="104"/>
      <c r="AP136" s="104"/>
      <c r="AQ136" s="104"/>
      <c r="AR136" s="104"/>
      <c r="AS136" s="104"/>
      <c r="AT136" s="104"/>
    </row>
    <row r="137" spans="18:46" s="102" customFormat="1" ht="14" x14ac:dyDescent="0.15">
      <c r="R137" s="104"/>
      <c r="S137" s="104"/>
      <c r="T137" s="104"/>
      <c r="U137" s="104"/>
      <c r="V137" s="104"/>
      <c r="W137" s="104"/>
      <c r="X137" s="104"/>
      <c r="Y137" s="104"/>
      <c r="Z137" s="104"/>
      <c r="AA137" s="104"/>
      <c r="AB137" s="104"/>
      <c r="AC137" s="104"/>
      <c r="AD137" s="104"/>
      <c r="AE137" s="104"/>
      <c r="AF137" s="104"/>
      <c r="AG137" s="104"/>
      <c r="AH137" s="104"/>
      <c r="AI137" s="104"/>
      <c r="AJ137" s="104"/>
      <c r="AK137" s="104"/>
      <c r="AL137" s="104"/>
      <c r="AM137" s="104"/>
      <c r="AN137" s="104"/>
      <c r="AO137" s="104"/>
      <c r="AP137" s="104"/>
      <c r="AQ137" s="104"/>
      <c r="AR137" s="104"/>
      <c r="AS137" s="104"/>
      <c r="AT137" s="104"/>
    </row>
    <row r="138" spans="18:46" s="102" customFormat="1" ht="14" x14ac:dyDescent="0.15"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4"/>
      <c r="AC138" s="104"/>
      <c r="AD138" s="104"/>
      <c r="AE138" s="104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</row>
    <row r="139" spans="18:46" s="102" customFormat="1" ht="14" x14ac:dyDescent="0.15">
      <c r="R139" s="104"/>
      <c r="S139" s="104"/>
      <c r="T139" s="104"/>
      <c r="U139" s="104"/>
      <c r="V139" s="104"/>
      <c r="W139" s="104"/>
      <c r="X139" s="104"/>
      <c r="Y139" s="104"/>
      <c r="Z139" s="104"/>
      <c r="AA139" s="104"/>
      <c r="AB139" s="104"/>
      <c r="AC139" s="104"/>
      <c r="AD139" s="104"/>
      <c r="AE139" s="104"/>
      <c r="AF139" s="104"/>
      <c r="AG139" s="104"/>
      <c r="AH139" s="104"/>
      <c r="AI139" s="104"/>
      <c r="AJ139" s="104"/>
      <c r="AK139" s="104"/>
      <c r="AL139" s="104"/>
      <c r="AM139" s="104"/>
      <c r="AN139" s="104"/>
      <c r="AO139" s="104"/>
      <c r="AP139" s="104"/>
      <c r="AQ139" s="104"/>
      <c r="AR139" s="104"/>
      <c r="AS139" s="104"/>
      <c r="AT139" s="104"/>
    </row>
    <row r="140" spans="18:46" s="102" customFormat="1" ht="14" x14ac:dyDescent="0.15">
      <c r="R140" s="104"/>
      <c r="S140" s="104"/>
      <c r="T140" s="104"/>
      <c r="U140" s="104"/>
      <c r="V140" s="104"/>
      <c r="W140" s="104"/>
      <c r="X140" s="104"/>
      <c r="Y140" s="104"/>
      <c r="Z140" s="104"/>
      <c r="AA140" s="104"/>
      <c r="AB140" s="104"/>
      <c r="AC140" s="104"/>
      <c r="AD140" s="104"/>
      <c r="AE140" s="104"/>
      <c r="AF140" s="104"/>
      <c r="AG140" s="104"/>
      <c r="AH140" s="104"/>
      <c r="AI140" s="104"/>
      <c r="AJ140" s="104"/>
      <c r="AK140" s="104"/>
      <c r="AL140" s="104"/>
      <c r="AM140" s="104"/>
      <c r="AN140" s="104"/>
      <c r="AO140" s="104"/>
      <c r="AP140" s="104"/>
      <c r="AQ140" s="104"/>
      <c r="AR140" s="104"/>
      <c r="AS140" s="104"/>
      <c r="AT140" s="104"/>
    </row>
    <row r="141" spans="18:46" s="102" customFormat="1" ht="14" x14ac:dyDescent="0.15">
      <c r="R141" s="104"/>
      <c r="S141" s="104"/>
      <c r="T141" s="104"/>
      <c r="U141" s="104"/>
      <c r="V141" s="104"/>
      <c r="W141" s="104"/>
      <c r="X141" s="104"/>
      <c r="Y141" s="104"/>
      <c r="Z141" s="104"/>
      <c r="AA141" s="104"/>
      <c r="AB141" s="104"/>
      <c r="AC141" s="104"/>
      <c r="AD141" s="104"/>
      <c r="AE141" s="104"/>
      <c r="AF141" s="104"/>
      <c r="AG141" s="104"/>
      <c r="AH141" s="104"/>
      <c r="AI141" s="104"/>
      <c r="AJ141" s="104"/>
      <c r="AK141" s="104"/>
      <c r="AL141" s="104"/>
      <c r="AM141" s="104"/>
      <c r="AN141" s="104"/>
      <c r="AO141" s="104"/>
      <c r="AP141" s="104"/>
      <c r="AQ141" s="104"/>
      <c r="AR141" s="104"/>
      <c r="AS141" s="104"/>
      <c r="AT141" s="104"/>
    </row>
    <row r="142" spans="18:46" s="102" customFormat="1" ht="14" x14ac:dyDescent="0.15"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4"/>
      <c r="AC142" s="104"/>
      <c r="AD142" s="104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</row>
    <row r="143" spans="18:46" s="102" customFormat="1" ht="14" x14ac:dyDescent="0.15">
      <c r="R143" s="104"/>
      <c r="S143" s="104"/>
      <c r="T143" s="104"/>
      <c r="U143" s="104"/>
      <c r="V143" s="104"/>
      <c r="W143" s="104"/>
      <c r="X143" s="104"/>
      <c r="Y143" s="104"/>
      <c r="Z143" s="104"/>
      <c r="AA143" s="104"/>
      <c r="AB143" s="104"/>
      <c r="AC143" s="104"/>
      <c r="AD143" s="104"/>
      <c r="AE143" s="104"/>
      <c r="AF143" s="104"/>
      <c r="AG143" s="104"/>
      <c r="AH143" s="104"/>
      <c r="AI143" s="104"/>
      <c r="AJ143" s="104"/>
      <c r="AK143" s="104"/>
      <c r="AL143" s="104"/>
      <c r="AM143" s="104"/>
      <c r="AN143" s="104"/>
      <c r="AO143" s="104"/>
      <c r="AP143" s="104"/>
      <c r="AQ143" s="104"/>
      <c r="AR143" s="104"/>
      <c r="AS143" s="104"/>
      <c r="AT143" s="104"/>
    </row>
    <row r="144" spans="18:46" s="102" customFormat="1" ht="14" x14ac:dyDescent="0.15">
      <c r="R144" s="104"/>
      <c r="S144" s="104"/>
      <c r="T144" s="104"/>
      <c r="U144" s="104"/>
      <c r="V144" s="104"/>
      <c r="W144" s="104"/>
      <c r="X144" s="104"/>
      <c r="Y144" s="104"/>
      <c r="Z144" s="104"/>
      <c r="AA144" s="104"/>
      <c r="AB144" s="104"/>
      <c r="AC144" s="104"/>
      <c r="AD144" s="104"/>
      <c r="AE144" s="104"/>
      <c r="AF144" s="104"/>
      <c r="AG144" s="104"/>
      <c r="AH144" s="104"/>
      <c r="AI144" s="104"/>
      <c r="AJ144" s="104"/>
      <c r="AK144" s="104"/>
      <c r="AL144" s="104"/>
      <c r="AM144" s="104"/>
      <c r="AN144" s="104"/>
      <c r="AO144" s="104"/>
      <c r="AP144" s="104"/>
      <c r="AQ144" s="104"/>
      <c r="AR144" s="104"/>
      <c r="AS144" s="104"/>
      <c r="AT144" s="104"/>
    </row>
    <row r="145" spans="18:46" s="102" customFormat="1" ht="14" x14ac:dyDescent="0.15">
      <c r="R145" s="104"/>
      <c r="S145" s="104"/>
      <c r="T145" s="104"/>
      <c r="U145" s="104"/>
      <c r="V145" s="104"/>
      <c r="W145" s="104"/>
      <c r="X145" s="104"/>
      <c r="Y145" s="104"/>
      <c r="Z145" s="104"/>
      <c r="AA145" s="104"/>
      <c r="AB145" s="104"/>
      <c r="AC145" s="104"/>
      <c r="AD145" s="104"/>
      <c r="AE145" s="104"/>
      <c r="AF145" s="104"/>
      <c r="AG145" s="104"/>
      <c r="AH145" s="104"/>
      <c r="AI145" s="104"/>
      <c r="AJ145" s="104"/>
      <c r="AK145" s="104"/>
      <c r="AL145" s="104"/>
      <c r="AM145" s="104"/>
      <c r="AN145" s="104"/>
      <c r="AO145" s="104"/>
      <c r="AP145" s="104"/>
      <c r="AQ145" s="104"/>
      <c r="AR145" s="104"/>
      <c r="AS145" s="104"/>
      <c r="AT145" s="104"/>
    </row>
    <row r="146" spans="18:46" s="102" customFormat="1" ht="14" x14ac:dyDescent="0.15">
      <c r="R146" s="104"/>
      <c r="S146" s="104"/>
      <c r="T146" s="104"/>
      <c r="U146" s="104"/>
      <c r="V146" s="104"/>
      <c r="W146" s="104"/>
      <c r="X146" s="104"/>
      <c r="Y146" s="104"/>
      <c r="Z146" s="104"/>
      <c r="AA146" s="104"/>
      <c r="AB146" s="104"/>
      <c r="AC146" s="104"/>
      <c r="AD146" s="104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</row>
    <row r="147" spans="18:46" s="102" customFormat="1" ht="14" x14ac:dyDescent="0.15">
      <c r="R147" s="104"/>
      <c r="S147" s="104"/>
      <c r="T147" s="104"/>
      <c r="U147" s="104"/>
      <c r="V147" s="104"/>
      <c r="W147" s="104"/>
      <c r="X147" s="104"/>
      <c r="Y147" s="104"/>
      <c r="Z147" s="104"/>
      <c r="AA147" s="104"/>
      <c r="AB147" s="104"/>
      <c r="AC147" s="104"/>
      <c r="AD147" s="104"/>
      <c r="AE147" s="104"/>
      <c r="AF147" s="104"/>
      <c r="AG147" s="104"/>
      <c r="AH147" s="104"/>
      <c r="AI147" s="104"/>
      <c r="AJ147" s="104"/>
      <c r="AK147" s="104"/>
      <c r="AL147" s="104"/>
      <c r="AM147" s="104"/>
      <c r="AN147" s="104"/>
      <c r="AO147" s="104"/>
      <c r="AP147" s="104"/>
      <c r="AQ147" s="104"/>
      <c r="AR147" s="104"/>
      <c r="AS147" s="104"/>
      <c r="AT147" s="104"/>
    </row>
    <row r="148" spans="18:46" s="102" customFormat="1" ht="14" x14ac:dyDescent="0.15"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4"/>
      <c r="AC148" s="104"/>
      <c r="AD148" s="104"/>
      <c r="AE148" s="104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</row>
    <row r="149" spans="18:46" s="102" customFormat="1" ht="14" x14ac:dyDescent="0.15">
      <c r="R149" s="104"/>
      <c r="S149" s="104"/>
      <c r="T149" s="104"/>
      <c r="U149" s="104"/>
      <c r="V149" s="104"/>
      <c r="W149" s="104"/>
      <c r="X149" s="104"/>
      <c r="Y149" s="104"/>
      <c r="Z149" s="104"/>
      <c r="AA149" s="104"/>
      <c r="AB149" s="104"/>
      <c r="AC149" s="104"/>
      <c r="AD149" s="104"/>
      <c r="AE149" s="104"/>
      <c r="AF149" s="104"/>
      <c r="AG149" s="104"/>
      <c r="AH149" s="104"/>
      <c r="AI149" s="104"/>
      <c r="AJ149" s="104"/>
      <c r="AK149" s="104"/>
      <c r="AL149" s="104"/>
      <c r="AM149" s="104"/>
      <c r="AN149" s="104"/>
      <c r="AO149" s="104"/>
      <c r="AP149" s="104"/>
      <c r="AQ149" s="104"/>
      <c r="AR149" s="104"/>
      <c r="AS149" s="104"/>
      <c r="AT149" s="104"/>
    </row>
    <row r="150" spans="18:46" s="102" customFormat="1" ht="14" x14ac:dyDescent="0.15">
      <c r="R150" s="104"/>
      <c r="S150" s="104"/>
      <c r="T150" s="104"/>
      <c r="U150" s="104"/>
      <c r="V150" s="104"/>
      <c r="W150" s="104"/>
      <c r="X150" s="104"/>
      <c r="Y150" s="104"/>
      <c r="Z150" s="104"/>
      <c r="AA150" s="104"/>
      <c r="AB150" s="104"/>
      <c r="AC150" s="104"/>
      <c r="AD150" s="104"/>
      <c r="AE150" s="104"/>
      <c r="AF150" s="104"/>
      <c r="AG150" s="104"/>
      <c r="AH150" s="104"/>
      <c r="AI150" s="104"/>
      <c r="AJ150" s="104"/>
      <c r="AK150" s="104"/>
      <c r="AL150" s="104"/>
      <c r="AM150" s="104"/>
      <c r="AN150" s="104"/>
      <c r="AO150" s="104"/>
      <c r="AP150" s="104"/>
      <c r="AQ150" s="104"/>
      <c r="AR150" s="104"/>
      <c r="AS150" s="104"/>
      <c r="AT150" s="104"/>
    </row>
    <row r="151" spans="18:46" s="102" customFormat="1" ht="14" x14ac:dyDescent="0.15">
      <c r="R151" s="104"/>
      <c r="S151" s="104"/>
      <c r="T151" s="104"/>
      <c r="U151" s="104"/>
      <c r="V151" s="104"/>
      <c r="W151" s="104"/>
      <c r="X151" s="104"/>
      <c r="Y151" s="104"/>
      <c r="Z151" s="104"/>
      <c r="AA151" s="104"/>
      <c r="AB151" s="104"/>
      <c r="AC151" s="104"/>
      <c r="AD151" s="104"/>
      <c r="AE151" s="104"/>
      <c r="AF151" s="104"/>
      <c r="AG151" s="104"/>
      <c r="AH151" s="104"/>
      <c r="AI151" s="104"/>
      <c r="AJ151" s="104"/>
      <c r="AK151" s="104"/>
      <c r="AL151" s="104"/>
      <c r="AM151" s="104"/>
      <c r="AN151" s="104"/>
      <c r="AO151" s="104"/>
      <c r="AP151" s="104"/>
      <c r="AQ151" s="104"/>
      <c r="AR151" s="104"/>
      <c r="AS151" s="104"/>
      <c r="AT151" s="104"/>
    </row>
    <row r="152" spans="18:46" s="102" customFormat="1" ht="14" x14ac:dyDescent="0.15">
      <c r="R152" s="104"/>
      <c r="S152" s="104"/>
      <c r="T152" s="104"/>
      <c r="U152" s="104"/>
      <c r="V152" s="104"/>
      <c r="W152" s="104"/>
      <c r="X152" s="104"/>
      <c r="Y152" s="104"/>
      <c r="Z152" s="104"/>
      <c r="AA152" s="104"/>
      <c r="AB152" s="104"/>
      <c r="AC152" s="104"/>
      <c r="AD152" s="104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</row>
    <row r="153" spans="18:46" s="102" customFormat="1" ht="14" x14ac:dyDescent="0.15">
      <c r="R153" s="104"/>
      <c r="S153" s="104"/>
      <c r="T153" s="104"/>
      <c r="U153" s="104"/>
      <c r="V153" s="104"/>
      <c r="W153" s="104"/>
      <c r="X153" s="104"/>
      <c r="Y153" s="104"/>
      <c r="Z153" s="104"/>
      <c r="AA153" s="104"/>
      <c r="AB153" s="104"/>
      <c r="AC153" s="104"/>
      <c r="AD153" s="104"/>
      <c r="AE153" s="104"/>
      <c r="AF153" s="104"/>
      <c r="AG153" s="104"/>
      <c r="AH153" s="104"/>
      <c r="AI153" s="104"/>
      <c r="AJ153" s="104"/>
      <c r="AK153" s="104"/>
      <c r="AL153" s="104"/>
      <c r="AM153" s="104"/>
      <c r="AN153" s="104"/>
      <c r="AO153" s="104"/>
      <c r="AP153" s="104"/>
      <c r="AQ153" s="104"/>
      <c r="AR153" s="104"/>
      <c r="AS153" s="104"/>
      <c r="AT153" s="104"/>
    </row>
    <row r="154" spans="18:46" s="102" customFormat="1" ht="14" x14ac:dyDescent="0.15">
      <c r="R154" s="104"/>
      <c r="S154" s="104"/>
      <c r="T154" s="104"/>
      <c r="U154" s="104"/>
      <c r="V154" s="104"/>
      <c r="W154" s="104"/>
      <c r="X154" s="104"/>
      <c r="Y154" s="104"/>
      <c r="Z154" s="104"/>
      <c r="AA154" s="104"/>
      <c r="AB154" s="104"/>
      <c r="AC154" s="104"/>
      <c r="AD154" s="104"/>
      <c r="AE154" s="104"/>
      <c r="AF154" s="104"/>
      <c r="AG154" s="104"/>
      <c r="AH154" s="104"/>
      <c r="AI154" s="104"/>
      <c r="AJ154" s="104"/>
      <c r="AK154" s="104"/>
      <c r="AL154" s="104"/>
      <c r="AM154" s="104"/>
      <c r="AN154" s="104"/>
      <c r="AO154" s="104"/>
      <c r="AP154" s="104"/>
      <c r="AQ154" s="104"/>
      <c r="AR154" s="104"/>
      <c r="AS154" s="104"/>
      <c r="AT154" s="104"/>
    </row>
    <row r="155" spans="18:46" s="102" customFormat="1" ht="14" x14ac:dyDescent="0.15">
      <c r="R155" s="104"/>
      <c r="S155" s="104"/>
      <c r="T155" s="104"/>
      <c r="U155" s="104"/>
      <c r="V155" s="104"/>
      <c r="W155" s="104"/>
      <c r="X155" s="104"/>
      <c r="Y155" s="104"/>
      <c r="Z155" s="104"/>
      <c r="AA155" s="104"/>
      <c r="AB155" s="104"/>
      <c r="AC155" s="104"/>
      <c r="AD155" s="104"/>
      <c r="AE155" s="104"/>
      <c r="AF155" s="104"/>
      <c r="AG155" s="104"/>
      <c r="AH155" s="104"/>
      <c r="AI155" s="104"/>
      <c r="AJ155" s="104"/>
      <c r="AK155" s="104"/>
      <c r="AL155" s="104"/>
      <c r="AM155" s="104"/>
      <c r="AN155" s="104"/>
      <c r="AO155" s="104"/>
      <c r="AP155" s="104"/>
      <c r="AQ155" s="104"/>
      <c r="AR155" s="104"/>
      <c r="AS155" s="104"/>
      <c r="AT155" s="104"/>
    </row>
    <row r="156" spans="18:46" s="102" customFormat="1" ht="14" x14ac:dyDescent="0.15">
      <c r="R156" s="104"/>
      <c r="S156" s="104"/>
      <c r="T156" s="104"/>
      <c r="U156" s="104"/>
      <c r="V156" s="104"/>
      <c r="W156" s="104"/>
      <c r="X156" s="104"/>
      <c r="Y156" s="104"/>
      <c r="Z156" s="104"/>
      <c r="AA156" s="104"/>
      <c r="AB156" s="104"/>
      <c r="AC156" s="104"/>
      <c r="AD156" s="104"/>
      <c r="AE156" s="104"/>
      <c r="AF156" s="104"/>
      <c r="AG156" s="104"/>
      <c r="AH156" s="104"/>
      <c r="AI156" s="104"/>
      <c r="AJ156" s="104"/>
      <c r="AK156" s="104"/>
      <c r="AL156" s="104"/>
      <c r="AM156" s="104"/>
      <c r="AN156" s="104"/>
      <c r="AO156" s="104"/>
      <c r="AP156" s="104"/>
      <c r="AQ156" s="104"/>
      <c r="AR156" s="104"/>
      <c r="AS156" s="104"/>
      <c r="AT156" s="104"/>
    </row>
    <row r="157" spans="18:46" s="102" customFormat="1" ht="14" x14ac:dyDescent="0.15">
      <c r="R157" s="104"/>
      <c r="S157" s="104"/>
      <c r="T157" s="104"/>
      <c r="U157" s="104"/>
      <c r="V157" s="104"/>
      <c r="W157" s="104"/>
      <c r="X157" s="104"/>
      <c r="Y157" s="104"/>
      <c r="Z157" s="104"/>
      <c r="AA157" s="104"/>
      <c r="AB157" s="104"/>
      <c r="AC157" s="104"/>
      <c r="AD157" s="104"/>
      <c r="AE157" s="104"/>
      <c r="AF157" s="104"/>
      <c r="AG157" s="104"/>
      <c r="AH157" s="104"/>
      <c r="AI157" s="104"/>
      <c r="AJ157" s="104"/>
      <c r="AK157" s="104"/>
      <c r="AL157" s="104"/>
      <c r="AM157" s="104"/>
      <c r="AN157" s="104"/>
      <c r="AO157" s="104"/>
      <c r="AP157" s="104"/>
      <c r="AQ157" s="104"/>
      <c r="AR157" s="104"/>
      <c r="AS157" s="104"/>
      <c r="AT157" s="104"/>
    </row>
    <row r="158" spans="18:46" s="102" customFormat="1" ht="14" x14ac:dyDescent="0.15">
      <c r="R158" s="104"/>
      <c r="S158" s="104"/>
      <c r="T158" s="104"/>
      <c r="U158" s="104"/>
      <c r="V158" s="104"/>
      <c r="W158" s="104"/>
      <c r="X158" s="104"/>
      <c r="Y158" s="104"/>
      <c r="Z158" s="104"/>
      <c r="AA158" s="104"/>
      <c r="AB158" s="104"/>
      <c r="AC158" s="104"/>
      <c r="AD158" s="104"/>
      <c r="AE158" s="104"/>
      <c r="AF158" s="104"/>
      <c r="AG158" s="104"/>
      <c r="AH158" s="104"/>
      <c r="AI158" s="104"/>
      <c r="AJ158" s="104"/>
      <c r="AK158" s="104"/>
      <c r="AL158" s="104"/>
      <c r="AM158" s="104"/>
      <c r="AN158" s="104"/>
      <c r="AO158" s="104"/>
      <c r="AP158" s="104"/>
      <c r="AQ158" s="104"/>
      <c r="AR158" s="104"/>
      <c r="AS158" s="104"/>
      <c r="AT158" s="104"/>
    </row>
    <row r="159" spans="18:46" s="102" customFormat="1" ht="14" x14ac:dyDescent="0.15">
      <c r="R159" s="104"/>
      <c r="S159" s="104"/>
      <c r="T159" s="104"/>
      <c r="U159" s="104"/>
      <c r="V159" s="104"/>
      <c r="W159" s="104"/>
      <c r="X159" s="104"/>
      <c r="Y159" s="104"/>
      <c r="Z159" s="104"/>
      <c r="AA159" s="104"/>
      <c r="AB159" s="104"/>
      <c r="AC159" s="104"/>
      <c r="AD159" s="104"/>
      <c r="AE159" s="104"/>
      <c r="AF159" s="104"/>
      <c r="AG159" s="104"/>
      <c r="AH159" s="104"/>
      <c r="AI159" s="104"/>
      <c r="AJ159" s="104"/>
      <c r="AK159" s="104"/>
      <c r="AL159" s="104"/>
      <c r="AM159" s="104"/>
      <c r="AN159" s="104"/>
      <c r="AO159" s="104"/>
      <c r="AP159" s="104"/>
      <c r="AQ159" s="104"/>
      <c r="AR159" s="104"/>
      <c r="AS159" s="104"/>
      <c r="AT159" s="104"/>
    </row>
    <row r="160" spans="18:46" s="102" customFormat="1" ht="14" x14ac:dyDescent="0.15">
      <c r="R160" s="104"/>
      <c r="S160" s="104"/>
      <c r="T160" s="104"/>
      <c r="U160" s="104"/>
      <c r="V160" s="104"/>
      <c r="W160" s="104"/>
      <c r="X160" s="104"/>
      <c r="Y160" s="104"/>
      <c r="Z160" s="104"/>
      <c r="AA160" s="104"/>
      <c r="AB160" s="104"/>
      <c r="AC160" s="104"/>
      <c r="AD160" s="104"/>
      <c r="AE160" s="104"/>
      <c r="AF160" s="104"/>
      <c r="AG160" s="104"/>
      <c r="AH160" s="104"/>
      <c r="AI160" s="104"/>
      <c r="AJ160" s="104"/>
      <c r="AK160" s="104"/>
      <c r="AL160" s="104"/>
      <c r="AM160" s="104"/>
      <c r="AN160" s="104"/>
      <c r="AO160" s="104"/>
      <c r="AP160" s="104"/>
      <c r="AQ160" s="104"/>
      <c r="AR160" s="104"/>
      <c r="AS160" s="104"/>
      <c r="AT160" s="104"/>
    </row>
    <row r="161" spans="18:46" s="102" customFormat="1" ht="14" x14ac:dyDescent="0.15">
      <c r="R161" s="104"/>
      <c r="S161" s="104"/>
      <c r="T161" s="104"/>
      <c r="U161" s="104"/>
      <c r="V161" s="104"/>
      <c r="W161" s="104"/>
      <c r="X161" s="104"/>
      <c r="Y161" s="104"/>
      <c r="Z161" s="104"/>
      <c r="AA161" s="104"/>
      <c r="AB161" s="104"/>
      <c r="AC161" s="104"/>
      <c r="AD161" s="104"/>
      <c r="AE161" s="104"/>
      <c r="AF161" s="104"/>
      <c r="AG161" s="104"/>
      <c r="AH161" s="104"/>
      <c r="AI161" s="104"/>
      <c r="AJ161" s="104"/>
      <c r="AK161" s="104"/>
      <c r="AL161" s="104"/>
      <c r="AM161" s="104"/>
      <c r="AN161" s="104"/>
      <c r="AO161" s="104"/>
      <c r="AP161" s="104"/>
      <c r="AQ161" s="104"/>
      <c r="AR161" s="104"/>
      <c r="AS161" s="104"/>
      <c r="AT161" s="104"/>
    </row>
    <row r="162" spans="18:46" s="102" customFormat="1" ht="14" x14ac:dyDescent="0.15">
      <c r="R162" s="104"/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</row>
    <row r="163" spans="18:46" s="102" customFormat="1" ht="14" x14ac:dyDescent="0.15"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</row>
    <row r="164" spans="18:46" s="102" customFormat="1" ht="14" x14ac:dyDescent="0.15">
      <c r="R164" s="104"/>
      <c r="S164" s="104"/>
      <c r="T164" s="104"/>
      <c r="U164" s="104"/>
      <c r="V164" s="104"/>
      <c r="W164" s="104"/>
      <c r="X164" s="104"/>
      <c r="Y164" s="104"/>
      <c r="Z164" s="104"/>
      <c r="AA164" s="104"/>
      <c r="AB164" s="104"/>
      <c r="AC164" s="104"/>
      <c r="AD164" s="104"/>
      <c r="AE164" s="104"/>
      <c r="AF164" s="104"/>
      <c r="AG164" s="104"/>
      <c r="AH164" s="104"/>
      <c r="AI164" s="104"/>
      <c r="AJ164" s="104"/>
      <c r="AK164" s="104"/>
      <c r="AL164" s="104"/>
      <c r="AM164" s="104"/>
      <c r="AN164" s="104"/>
      <c r="AO164" s="104"/>
      <c r="AP164" s="104"/>
      <c r="AQ164" s="104"/>
      <c r="AR164" s="104"/>
      <c r="AS164" s="104"/>
      <c r="AT164" s="104"/>
    </row>
    <row r="165" spans="18:46" s="102" customFormat="1" ht="14" x14ac:dyDescent="0.15">
      <c r="R165" s="104"/>
      <c r="S165" s="104"/>
      <c r="T165" s="104"/>
      <c r="U165" s="104"/>
      <c r="V165" s="104"/>
      <c r="W165" s="104"/>
      <c r="X165" s="104"/>
      <c r="Y165" s="104"/>
      <c r="Z165" s="104"/>
      <c r="AA165" s="104"/>
      <c r="AB165" s="104"/>
      <c r="AC165" s="104"/>
      <c r="AD165" s="104"/>
      <c r="AE165" s="104"/>
      <c r="AF165" s="104"/>
      <c r="AG165" s="104"/>
      <c r="AH165" s="104"/>
      <c r="AI165" s="104"/>
      <c r="AJ165" s="104"/>
      <c r="AK165" s="104"/>
      <c r="AL165" s="104"/>
      <c r="AM165" s="104"/>
      <c r="AN165" s="104"/>
      <c r="AO165" s="104"/>
      <c r="AP165" s="104"/>
      <c r="AQ165" s="104"/>
      <c r="AR165" s="104"/>
      <c r="AS165" s="104"/>
      <c r="AT165" s="104"/>
    </row>
    <row r="166" spans="18:46" s="102" customFormat="1" ht="14" x14ac:dyDescent="0.15">
      <c r="R166" s="104"/>
      <c r="S166" s="104"/>
      <c r="T166" s="104"/>
      <c r="U166" s="104"/>
      <c r="V166" s="104"/>
      <c r="W166" s="104"/>
      <c r="X166" s="104"/>
      <c r="Y166" s="104"/>
      <c r="Z166" s="104"/>
      <c r="AA166" s="104"/>
      <c r="AB166" s="104"/>
      <c r="AC166" s="104"/>
      <c r="AD166" s="104"/>
      <c r="AE166" s="104"/>
      <c r="AF166" s="104"/>
      <c r="AG166" s="104"/>
      <c r="AH166" s="104"/>
      <c r="AI166" s="104"/>
      <c r="AJ166" s="104"/>
      <c r="AK166" s="104"/>
      <c r="AL166" s="104"/>
      <c r="AM166" s="104"/>
      <c r="AN166" s="104"/>
      <c r="AO166" s="104"/>
      <c r="AP166" s="104"/>
      <c r="AQ166" s="104"/>
      <c r="AR166" s="104"/>
      <c r="AS166" s="104"/>
      <c r="AT166" s="104"/>
    </row>
    <row r="167" spans="18:46" s="102" customFormat="1" ht="14" x14ac:dyDescent="0.15">
      <c r="R167" s="104"/>
      <c r="S167" s="104"/>
      <c r="T167" s="104"/>
      <c r="U167" s="104"/>
      <c r="V167" s="104"/>
      <c r="W167" s="104"/>
      <c r="X167" s="104"/>
      <c r="Y167" s="104"/>
      <c r="Z167" s="104"/>
      <c r="AA167" s="104"/>
      <c r="AB167" s="104"/>
      <c r="AC167" s="104"/>
      <c r="AD167" s="104"/>
      <c r="AE167" s="104"/>
      <c r="AF167" s="104"/>
      <c r="AG167" s="104"/>
      <c r="AH167" s="104"/>
      <c r="AI167" s="104"/>
      <c r="AJ167" s="104"/>
      <c r="AK167" s="104"/>
      <c r="AL167" s="104"/>
      <c r="AM167" s="104"/>
      <c r="AN167" s="104"/>
      <c r="AO167" s="104"/>
      <c r="AP167" s="104"/>
      <c r="AQ167" s="104"/>
      <c r="AR167" s="104"/>
      <c r="AS167" s="104"/>
      <c r="AT167" s="104"/>
    </row>
    <row r="168" spans="18:46" s="102" customFormat="1" ht="14" x14ac:dyDescent="0.15">
      <c r="R168" s="104"/>
      <c r="S168" s="104"/>
      <c r="T168" s="104"/>
      <c r="U168" s="104"/>
      <c r="V168" s="104"/>
      <c r="W168" s="104"/>
      <c r="X168" s="104"/>
      <c r="Y168" s="104"/>
      <c r="Z168" s="104"/>
      <c r="AA168" s="104"/>
      <c r="AB168" s="104"/>
      <c r="AC168" s="104"/>
      <c r="AD168" s="104"/>
      <c r="AE168" s="104"/>
      <c r="AF168" s="104"/>
      <c r="AG168" s="104"/>
      <c r="AH168" s="104"/>
      <c r="AI168" s="104"/>
      <c r="AJ168" s="104"/>
      <c r="AK168" s="104"/>
      <c r="AL168" s="104"/>
      <c r="AM168" s="104"/>
      <c r="AN168" s="104"/>
      <c r="AO168" s="104"/>
      <c r="AP168" s="104"/>
      <c r="AQ168" s="104"/>
      <c r="AR168" s="104"/>
      <c r="AS168" s="104"/>
      <c r="AT168" s="104"/>
    </row>
    <row r="169" spans="18:46" s="102" customFormat="1" ht="14" x14ac:dyDescent="0.15">
      <c r="R169" s="104"/>
      <c r="S169" s="104"/>
      <c r="T169" s="104"/>
      <c r="U169" s="104"/>
      <c r="V169" s="104"/>
      <c r="W169" s="104"/>
      <c r="X169" s="104"/>
      <c r="Y169" s="104"/>
      <c r="Z169" s="104"/>
      <c r="AA169" s="104"/>
      <c r="AB169" s="104"/>
      <c r="AC169" s="104"/>
      <c r="AD169" s="104"/>
      <c r="AE169" s="104"/>
      <c r="AF169" s="104"/>
      <c r="AG169" s="104"/>
      <c r="AH169" s="104"/>
      <c r="AI169" s="104"/>
      <c r="AJ169" s="104"/>
      <c r="AK169" s="104"/>
      <c r="AL169" s="104"/>
      <c r="AM169" s="104"/>
      <c r="AN169" s="104"/>
      <c r="AO169" s="104"/>
      <c r="AP169" s="104"/>
      <c r="AQ169" s="104"/>
      <c r="AR169" s="104"/>
      <c r="AS169" s="104"/>
      <c r="AT169" s="104"/>
    </row>
    <row r="170" spans="18:46" s="102" customFormat="1" ht="14" x14ac:dyDescent="0.15">
      <c r="R170" s="104"/>
      <c r="S170" s="104"/>
      <c r="T170" s="104"/>
      <c r="U170" s="104"/>
      <c r="V170" s="104"/>
      <c r="W170" s="104"/>
      <c r="X170" s="104"/>
      <c r="Y170" s="104"/>
      <c r="Z170" s="104"/>
      <c r="AA170" s="104"/>
      <c r="AB170" s="104"/>
      <c r="AC170" s="104"/>
      <c r="AD170" s="104"/>
      <c r="AE170" s="104"/>
      <c r="AF170" s="104"/>
      <c r="AG170" s="104"/>
      <c r="AH170" s="104"/>
      <c r="AI170" s="104"/>
      <c r="AJ170" s="104"/>
      <c r="AK170" s="104"/>
      <c r="AL170" s="104"/>
      <c r="AM170" s="104"/>
      <c r="AN170" s="104"/>
      <c r="AO170" s="104"/>
      <c r="AP170" s="104"/>
      <c r="AQ170" s="104"/>
      <c r="AR170" s="104"/>
      <c r="AS170" s="104"/>
      <c r="AT170" s="104"/>
    </row>
    <row r="171" spans="18:46" s="102" customFormat="1" ht="14" x14ac:dyDescent="0.15">
      <c r="R171" s="104"/>
      <c r="S171" s="104"/>
      <c r="T171" s="104"/>
      <c r="U171" s="104"/>
      <c r="V171" s="104"/>
      <c r="W171" s="104"/>
      <c r="X171" s="104"/>
      <c r="Y171" s="104"/>
      <c r="Z171" s="104"/>
      <c r="AA171" s="104"/>
      <c r="AB171" s="104"/>
      <c r="AC171" s="104"/>
      <c r="AD171" s="104"/>
      <c r="AE171" s="104"/>
      <c r="AF171" s="104"/>
      <c r="AG171" s="104"/>
      <c r="AH171" s="104"/>
      <c r="AI171" s="104"/>
      <c r="AJ171" s="104"/>
      <c r="AK171" s="104"/>
      <c r="AL171" s="104"/>
      <c r="AM171" s="104"/>
      <c r="AN171" s="104"/>
      <c r="AO171" s="104"/>
      <c r="AP171" s="104"/>
      <c r="AQ171" s="104"/>
      <c r="AR171" s="104"/>
      <c r="AS171" s="104"/>
      <c r="AT171" s="104"/>
    </row>
    <row r="172" spans="18:46" s="102" customFormat="1" ht="14" x14ac:dyDescent="0.15">
      <c r="R172" s="104"/>
      <c r="S172" s="104"/>
      <c r="T172" s="104"/>
      <c r="U172" s="104"/>
      <c r="V172" s="104"/>
      <c r="W172" s="104"/>
      <c r="X172" s="104"/>
      <c r="Y172" s="104"/>
      <c r="Z172" s="104"/>
      <c r="AA172" s="104"/>
      <c r="AB172" s="104"/>
      <c r="AC172" s="104"/>
      <c r="AD172" s="104"/>
      <c r="AE172" s="104"/>
      <c r="AF172" s="104"/>
      <c r="AG172" s="104"/>
      <c r="AH172" s="104"/>
      <c r="AI172" s="104"/>
      <c r="AJ172" s="104"/>
      <c r="AK172" s="104"/>
      <c r="AL172" s="104"/>
      <c r="AM172" s="104"/>
      <c r="AN172" s="104"/>
      <c r="AO172" s="104"/>
      <c r="AP172" s="104"/>
      <c r="AQ172" s="104"/>
      <c r="AR172" s="104"/>
      <c r="AS172" s="104"/>
      <c r="AT172" s="104"/>
    </row>
    <row r="173" spans="18:46" s="102" customFormat="1" ht="14" x14ac:dyDescent="0.15">
      <c r="R173" s="104"/>
      <c r="S173" s="104"/>
      <c r="T173" s="104"/>
      <c r="U173" s="104"/>
      <c r="V173" s="104"/>
      <c r="W173" s="104"/>
      <c r="X173" s="104"/>
      <c r="Y173" s="104"/>
      <c r="Z173" s="104"/>
      <c r="AA173" s="104"/>
      <c r="AB173" s="104"/>
      <c r="AC173" s="104"/>
      <c r="AD173" s="104"/>
      <c r="AE173" s="104"/>
      <c r="AF173" s="104"/>
      <c r="AG173" s="104"/>
      <c r="AH173" s="104"/>
      <c r="AI173" s="104"/>
      <c r="AJ173" s="104"/>
      <c r="AK173" s="104"/>
      <c r="AL173" s="104"/>
      <c r="AM173" s="104"/>
      <c r="AN173" s="104"/>
      <c r="AO173" s="104"/>
      <c r="AP173" s="104"/>
      <c r="AQ173" s="104"/>
      <c r="AR173" s="104"/>
      <c r="AS173" s="104"/>
      <c r="AT173" s="104"/>
    </row>
    <row r="174" spans="18:46" s="102" customFormat="1" ht="14" x14ac:dyDescent="0.15">
      <c r="R174" s="104"/>
      <c r="S174" s="104"/>
      <c r="T174" s="104"/>
      <c r="U174" s="104"/>
      <c r="V174" s="104"/>
      <c r="W174" s="104"/>
      <c r="X174" s="104"/>
      <c r="Y174" s="104"/>
      <c r="Z174" s="104"/>
      <c r="AA174" s="104"/>
      <c r="AB174" s="104"/>
      <c r="AC174" s="104"/>
      <c r="AD174" s="104"/>
      <c r="AE174" s="104"/>
      <c r="AF174" s="104"/>
      <c r="AG174" s="104"/>
      <c r="AH174" s="104"/>
      <c r="AI174" s="104"/>
      <c r="AJ174" s="104"/>
      <c r="AK174" s="104"/>
      <c r="AL174" s="104"/>
      <c r="AM174" s="104"/>
      <c r="AN174" s="104"/>
      <c r="AO174" s="104"/>
      <c r="AP174" s="104"/>
      <c r="AQ174" s="104"/>
      <c r="AR174" s="104"/>
      <c r="AS174" s="104"/>
      <c r="AT174" s="104"/>
    </row>
    <row r="175" spans="18:46" s="102" customFormat="1" ht="14" x14ac:dyDescent="0.15">
      <c r="R175" s="104"/>
      <c r="S175" s="104"/>
      <c r="T175" s="104"/>
      <c r="U175" s="104"/>
      <c r="V175" s="104"/>
      <c r="W175" s="104"/>
      <c r="X175" s="104"/>
      <c r="Y175" s="104"/>
      <c r="Z175" s="104"/>
      <c r="AA175" s="104"/>
      <c r="AB175" s="104"/>
      <c r="AC175" s="104"/>
      <c r="AD175" s="104"/>
      <c r="AE175" s="104"/>
      <c r="AF175" s="104"/>
      <c r="AG175" s="104"/>
      <c r="AH175" s="104"/>
      <c r="AI175" s="104"/>
      <c r="AJ175" s="104"/>
      <c r="AK175" s="104"/>
      <c r="AL175" s="104"/>
      <c r="AM175" s="104"/>
      <c r="AN175" s="104"/>
      <c r="AO175" s="104"/>
      <c r="AP175" s="104"/>
      <c r="AQ175" s="104"/>
      <c r="AR175" s="104"/>
      <c r="AS175" s="104"/>
      <c r="AT175" s="104"/>
    </row>
    <row r="176" spans="18:46" s="102" customFormat="1" ht="14" x14ac:dyDescent="0.15">
      <c r="R176" s="104"/>
      <c r="S176" s="104"/>
      <c r="T176" s="104"/>
      <c r="U176" s="104"/>
      <c r="V176" s="104"/>
      <c r="W176" s="104"/>
      <c r="X176" s="104"/>
      <c r="Y176" s="104"/>
      <c r="Z176" s="104"/>
      <c r="AA176" s="104"/>
      <c r="AB176" s="104"/>
      <c r="AC176" s="104"/>
      <c r="AD176" s="104"/>
      <c r="AE176" s="104"/>
      <c r="AF176" s="104"/>
      <c r="AG176" s="104"/>
      <c r="AH176" s="104"/>
      <c r="AI176" s="104"/>
      <c r="AJ176" s="104"/>
      <c r="AK176" s="104"/>
      <c r="AL176" s="104"/>
      <c r="AM176" s="104"/>
      <c r="AN176" s="104"/>
      <c r="AO176" s="104"/>
      <c r="AP176" s="104"/>
      <c r="AQ176" s="104"/>
      <c r="AR176" s="104"/>
      <c r="AS176" s="104"/>
      <c r="AT176" s="104"/>
    </row>
    <row r="177" spans="18:46" s="102" customFormat="1" ht="14" x14ac:dyDescent="0.15">
      <c r="R177" s="104"/>
      <c r="S177" s="104"/>
      <c r="T177" s="104"/>
      <c r="U177" s="104"/>
      <c r="V177" s="104"/>
      <c r="W177" s="104"/>
      <c r="X177" s="104"/>
      <c r="Y177" s="104"/>
      <c r="Z177" s="104"/>
      <c r="AA177" s="104"/>
      <c r="AB177" s="104"/>
      <c r="AC177" s="104"/>
      <c r="AD177" s="104"/>
      <c r="AE177" s="104"/>
      <c r="AF177" s="104"/>
      <c r="AG177" s="104"/>
      <c r="AH177" s="104"/>
      <c r="AI177" s="104"/>
      <c r="AJ177" s="104"/>
      <c r="AK177" s="104"/>
      <c r="AL177" s="104"/>
      <c r="AM177" s="104"/>
      <c r="AN177" s="104"/>
      <c r="AO177" s="104"/>
      <c r="AP177" s="104"/>
      <c r="AQ177" s="104"/>
      <c r="AR177" s="104"/>
      <c r="AS177" s="104"/>
      <c r="AT177" s="104"/>
    </row>
    <row r="178" spans="18:46" s="102" customFormat="1" ht="14" x14ac:dyDescent="0.15">
      <c r="R178" s="104"/>
      <c r="S178" s="104"/>
      <c r="T178" s="104"/>
      <c r="U178" s="104"/>
      <c r="V178" s="104"/>
      <c r="W178" s="104"/>
      <c r="X178" s="104"/>
      <c r="Y178" s="104"/>
      <c r="Z178" s="104"/>
      <c r="AA178" s="104"/>
      <c r="AB178" s="104"/>
      <c r="AC178" s="104"/>
      <c r="AD178" s="104"/>
      <c r="AE178" s="104"/>
      <c r="AF178" s="104"/>
      <c r="AG178" s="104"/>
      <c r="AH178" s="104"/>
      <c r="AI178" s="104"/>
      <c r="AJ178" s="104"/>
      <c r="AK178" s="104"/>
      <c r="AL178" s="104"/>
      <c r="AM178" s="104"/>
      <c r="AN178" s="104"/>
      <c r="AO178" s="104"/>
      <c r="AP178" s="104"/>
      <c r="AQ178" s="104"/>
      <c r="AR178" s="104"/>
      <c r="AS178" s="104"/>
      <c r="AT178" s="104"/>
    </row>
    <row r="179" spans="18:46" s="102" customFormat="1" ht="14" x14ac:dyDescent="0.15">
      <c r="R179" s="104"/>
      <c r="S179" s="104"/>
      <c r="T179" s="104"/>
      <c r="U179" s="104"/>
      <c r="V179" s="104"/>
      <c r="W179" s="104"/>
      <c r="X179" s="104"/>
      <c r="Y179" s="104"/>
      <c r="Z179" s="104"/>
      <c r="AA179" s="104"/>
      <c r="AB179" s="104"/>
      <c r="AC179" s="104"/>
      <c r="AD179" s="104"/>
      <c r="AE179" s="104"/>
      <c r="AF179" s="104"/>
      <c r="AG179" s="104"/>
      <c r="AH179" s="104"/>
      <c r="AI179" s="104"/>
      <c r="AJ179" s="104"/>
      <c r="AK179" s="104"/>
      <c r="AL179" s="104"/>
      <c r="AM179" s="104"/>
      <c r="AN179" s="104"/>
      <c r="AO179" s="104"/>
      <c r="AP179" s="104"/>
      <c r="AQ179" s="104"/>
      <c r="AR179" s="104"/>
      <c r="AS179" s="104"/>
      <c r="AT179" s="104"/>
    </row>
    <row r="180" spans="18:46" s="102" customFormat="1" ht="14" x14ac:dyDescent="0.15">
      <c r="R180" s="104"/>
      <c r="S180" s="104"/>
      <c r="T180" s="104"/>
      <c r="U180" s="104"/>
      <c r="V180" s="104"/>
      <c r="W180" s="104"/>
      <c r="X180" s="104"/>
      <c r="Y180" s="104"/>
      <c r="Z180" s="104"/>
      <c r="AA180" s="104"/>
      <c r="AB180" s="104"/>
      <c r="AC180" s="104"/>
      <c r="AD180" s="104"/>
      <c r="AE180" s="104"/>
      <c r="AF180" s="104"/>
      <c r="AG180" s="104"/>
      <c r="AH180" s="104"/>
      <c r="AI180" s="104"/>
      <c r="AJ180" s="104"/>
      <c r="AK180" s="104"/>
      <c r="AL180" s="104"/>
      <c r="AM180" s="104"/>
      <c r="AN180" s="104"/>
      <c r="AO180" s="104"/>
      <c r="AP180" s="104"/>
      <c r="AQ180" s="104"/>
      <c r="AR180" s="104"/>
      <c r="AS180" s="104"/>
      <c r="AT180" s="104"/>
    </row>
    <row r="181" spans="18:46" s="102" customFormat="1" ht="14" x14ac:dyDescent="0.15">
      <c r="R181" s="104"/>
      <c r="S181" s="104"/>
      <c r="T181" s="104"/>
      <c r="U181" s="104"/>
      <c r="V181" s="104"/>
      <c r="W181" s="104"/>
      <c r="X181" s="104"/>
      <c r="Y181" s="104"/>
      <c r="Z181" s="104"/>
      <c r="AA181" s="104"/>
      <c r="AB181" s="104"/>
      <c r="AC181" s="104"/>
      <c r="AD181" s="104"/>
      <c r="AE181" s="104"/>
      <c r="AF181" s="104"/>
      <c r="AG181" s="104"/>
      <c r="AH181" s="104"/>
      <c r="AI181" s="104"/>
      <c r="AJ181" s="104"/>
      <c r="AK181" s="104"/>
      <c r="AL181" s="104"/>
      <c r="AM181" s="104"/>
      <c r="AN181" s="104"/>
      <c r="AO181" s="104"/>
      <c r="AP181" s="104"/>
      <c r="AQ181" s="104"/>
      <c r="AR181" s="104"/>
      <c r="AS181" s="104"/>
      <c r="AT181" s="104"/>
    </row>
    <row r="182" spans="18:46" s="102" customFormat="1" ht="14" x14ac:dyDescent="0.15">
      <c r="R182" s="104"/>
      <c r="S182" s="104"/>
      <c r="T182" s="104"/>
      <c r="U182" s="104"/>
      <c r="V182" s="104"/>
      <c r="W182" s="104"/>
      <c r="X182" s="104"/>
      <c r="Y182" s="104"/>
      <c r="Z182" s="104"/>
      <c r="AA182" s="104"/>
      <c r="AB182" s="104"/>
      <c r="AC182" s="104"/>
      <c r="AD182" s="104"/>
      <c r="AE182" s="104"/>
      <c r="AF182" s="104"/>
      <c r="AG182" s="104"/>
      <c r="AH182" s="104"/>
      <c r="AI182" s="104"/>
      <c r="AJ182" s="104"/>
      <c r="AK182" s="104"/>
      <c r="AL182" s="104"/>
      <c r="AM182" s="104"/>
      <c r="AN182" s="104"/>
      <c r="AO182" s="104"/>
      <c r="AP182" s="104"/>
      <c r="AQ182" s="104"/>
      <c r="AR182" s="104"/>
      <c r="AS182" s="104"/>
      <c r="AT182" s="104"/>
    </row>
    <row r="183" spans="18:46" s="102" customFormat="1" ht="14" x14ac:dyDescent="0.15">
      <c r="R183" s="104"/>
      <c r="S183" s="104"/>
      <c r="T183" s="104"/>
      <c r="U183" s="104"/>
      <c r="V183" s="104"/>
      <c r="W183" s="104"/>
      <c r="X183" s="104"/>
      <c r="Y183" s="104"/>
      <c r="Z183" s="104"/>
      <c r="AA183" s="104"/>
      <c r="AB183" s="104"/>
      <c r="AC183" s="104"/>
      <c r="AD183" s="104"/>
      <c r="AE183" s="104"/>
      <c r="AF183" s="104"/>
      <c r="AG183" s="104"/>
      <c r="AH183" s="104"/>
      <c r="AI183" s="104"/>
      <c r="AJ183" s="104"/>
      <c r="AK183" s="104"/>
      <c r="AL183" s="104"/>
      <c r="AM183" s="104"/>
      <c r="AN183" s="104"/>
      <c r="AO183" s="104"/>
      <c r="AP183" s="104"/>
      <c r="AQ183" s="104"/>
      <c r="AR183" s="104"/>
      <c r="AS183" s="104"/>
      <c r="AT183" s="104"/>
    </row>
    <row r="184" spans="18:46" s="102" customFormat="1" ht="14" x14ac:dyDescent="0.15">
      <c r="R184" s="104"/>
      <c r="S184" s="104"/>
      <c r="T184" s="104"/>
      <c r="U184" s="104"/>
      <c r="V184" s="104"/>
      <c r="W184" s="104"/>
      <c r="X184" s="104"/>
      <c r="Y184" s="104"/>
      <c r="Z184" s="104"/>
      <c r="AA184" s="104"/>
      <c r="AB184" s="104"/>
      <c r="AC184" s="104"/>
      <c r="AD184" s="104"/>
      <c r="AE184" s="104"/>
      <c r="AF184" s="104"/>
      <c r="AG184" s="104"/>
      <c r="AH184" s="104"/>
      <c r="AI184" s="104"/>
      <c r="AJ184" s="104"/>
      <c r="AK184" s="104"/>
      <c r="AL184" s="104"/>
      <c r="AM184" s="104"/>
      <c r="AN184" s="104"/>
      <c r="AO184" s="104"/>
      <c r="AP184" s="104"/>
      <c r="AQ184" s="104"/>
      <c r="AR184" s="104"/>
      <c r="AS184" s="104"/>
      <c r="AT184" s="104"/>
    </row>
    <row r="185" spans="18:46" s="102" customFormat="1" ht="14" x14ac:dyDescent="0.15">
      <c r="R185" s="104"/>
      <c r="S185" s="104"/>
      <c r="T185" s="104"/>
      <c r="U185" s="104"/>
      <c r="V185" s="104"/>
      <c r="W185" s="104"/>
      <c r="X185" s="104"/>
      <c r="Y185" s="104"/>
      <c r="Z185" s="104"/>
      <c r="AA185" s="104"/>
      <c r="AB185" s="104"/>
      <c r="AC185" s="104"/>
      <c r="AD185" s="104"/>
      <c r="AE185" s="104"/>
      <c r="AF185" s="104"/>
      <c r="AG185" s="104"/>
      <c r="AH185" s="104"/>
      <c r="AI185" s="104"/>
      <c r="AJ185" s="104"/>
      <c r="AK185" s="104"/>
      <c r="AL185" s="104"/>
      <c r="AM185" s="104"/>
      <c r="AN185" s="104"/>
      <c r="AO185" s="104"/>
      <c r="AP185" s="104"/>
      <c r="AQ185" s="104"/>
      <c r="AR185" s="104"/>
      <c r="AS185" s="104"/>
      <c r="AT185" s="104"/>
    </row>
    <row r="186" spans="18:46" s="102" customFormat="1" ht="14" x14ac:dyDescent="0.15">
      <c r="R186" s="104"/>
      <c r="S186" s="104"/>
      <c r="T186" s="104"/>
      <c r="U186" s="104"/>
      <c r="V186" s="104"/>
      <c r="W186" s="104"/>
      <c r="X186" s="104"/>
      <c r="Y186" s="104"/>
      <c r="Z186" s="104"/>
      <c r="AA186" s="104"/>
      <c r="AB186" s="104"/>
      <c r="AC186" s="104"/>
      <c r="AD186" s="104"/>
      <c r="AE186" s="104"/>
      <c r="AF186" s="104"/>
      <c r="AG186" s="104"/>
      <c r="AH186" s="104"/>
      <c r="AI186" s="104"/>
      <c r="AJ186" s="104"/>
      <c r="AK186" s="104"/>
      <c r="AL186" s="104"/>
      <c r="AM186" s="104"/>
      <c r="AN186" s="104"/>
      <c r="AO186" s="104"/>
      <c r="AP186" s="104"/>
      <c r="AQ186" s="104"/>
      <c r="AR186" s="104"/>
      <c r="AS186" s="104"/>
      <c r="AT186" s="104"/>
    </row>
    <row r="187" spans="18:46" s="102" customFormat="1" ht="14" x14ac:dyDescent="0.15">
      <c r="R187" s="104"/>
      <c r="S187" s="104"/>
      <c r="T187" s="104"/>
      <c r="U187" s="104"/>
      <c r="V187" s="104"/>
      <c r="W187" s="104"/>
      <c r="X187" s="104"/>
      <c r="Y187" s="104"/>
      <c r="Z187" s="104"/>
      <c r="AA187" s="104"/>
      <c r="AB187" s="104"/>
      <c r="AC187" s="104"/>
      <c r="AD187" s="104"/>
      <c r="AE187" s="104"/>
      <c r="AF187" s="104"/>
      <c r="AG187" s="104"/>
      <c r="AH187" s="104"/>
      <c r="AI187" s="104"/>
      <c r="AJ187" s="104"/>
      <c r="AK187" s="104"/>
      <c r="AL187" s="104"/>
      <c r="AM187" s="104"/>
      <c r="AN187" s="104"/>
      <c r="AO187" s="104"/>
      <c r="AP187" s="104"/>
      <c r="AQ187" s="104"/>
      <c r="AR187" s="104"/>
      <c r="AS187" s="104"/>
      <c r="AT187" s="104"/>
    </row>
    <row r="188" spans="18:46" s="102" customFormat="1" ht="14" x14ac:dyDescent="0.15">
      <c r="R188" s="104"/>
      <c r="S188" s="104"/>
      <c r="T188" s="104"/>
      <c r="U188" s="104"/>
      <c r="V188" s="104"/>
      <c r="W188" s="104"/>
      <c r="X188" s="104"/>
      <c r="Y188" s="104"/>
      <c r="Z188" s="104"/>
      <c r="AA188" s="104"/>
      <c r="AB188" s="104"/>
      <c r="AC188" s="104"/>
      <c r="AD188" s="104"/>
      <c r="AE188" s="104"/>
      <c r="AF188" s="104"/>
      <c r="AG188" s="104"/>
      <c r="AH188" s="104"/>
      <c r="AI188" s="104"/>
      <c r="AJ188" s="104"/>
      <c r="AK188" s="104"/>
      <c r="AL188" s="104"/>
      <c r="AM188" s="104"/>
      <c r="AN188" s="104"/>
      <c r="AO188" s="104"/>
      <c r="AP188" s="104"/>
      <c r="AQ188" s="104"/>
      <c r="AR188" s="104"/>
      <c r="AS188" s="104"/>
      <c r="AT188" s="104"/>
    </row>
    <row r="189" spans="18:46" s="102" customFormat="1" ht="14" x14ac:dyDescent="0.15">
      <c r="R189" s="104"/>
      <c r="S189" s="104"/>
      <c r="T189" s="104"/>
      <c r="U189" s="104"/>
      <c r="V189" s="104"/>
      <c r="W189" s="104"/>
      <c r="X189" s="104"/>
      <c r="Y189" s="104"/>
      <c r="Z189" s="104"/>
      <c r="AA189" s="104"/>
      <c r="AB189" s="104"/>
      <c r="AC189" s="104"/>
      <c r="AD189" s="104"/>
      <c r="AE189" s="104"/>
      <c r="AF189" s="104"/>
      <c r="AG189" s="104"/>
      <c r="AH189" s="104"/>
      <c r="AI189" s="104"/>
      <c r="AJ189" s="104"/>
      <c r="AK189" s="104"/>
      <c r="AL189" s="104"/>
      <c r="AM189" s="104"/>
      <c r="AN189" s="104"/>
      <c r="AO189" s="104"/>
      <c r="AP189" s="104"/>
      <c r="AQ189" s="104"/>
      <c r="AR189" s="104"/>
      <c r="AS189" s="104"/>
      <c r="AT189" s="104"/>
    </row>
    <row r="190" spans="18:46" s="102" customFormat="1" ht="14" x14ac:dyDescent="0.15">
      <c r="R190" s="104"/>
      <c r="S190" s="104"/>
      <c r="T190" s="104"/>
      <c r="U190" s="104"/>
      <c r="V190" s="104"/>
      <c r="W190" s="104"/>
      <c r="X190" s="104"/>
      <c r="Y190" s="104"/>
      <c r="Z190" s="104"/>
      <c r="AA190" s="104"/>
      <c r="AB190" s="104"/>
      <c r="AC190" s="104"/>
      <c r="AD190" s="104"/>
      <c r="AE190" s="104"/>
      <c r="AF190" s="104"/>
      <c r="AG190" s="104"/>
      <c r="AH190" s="104"/>
      <c r="AI190" s="104"/>
      <c r="AJ190" s="104"/>
      <c r="AK190" s="104"/>
      <c r="AL190" s="104"/>
      <c r="AM190" s="104"/>
      <c r="AN190" s="104"/>
      <c r="AO190" s="104"/>
      <c r="AP190" s="104"/>
      <c r="AQ190" s="104"/>
      <c r="AR190" s="104"/>
      <c r="AS190" s="104"/>
      <c r="AT190" s="104"/>
    </row>
    <row r="191" spans="18:46" s="102" customFormat="1" ht="14" x14ac:dyDescent="0.15">
      <c r="R191" s="104"/>
      <c r="S191" s="104"/>
      <c r="T191" s="104"/>
      <c r="U191" s="104"/>
      <c r="V191" s="104"/>
      <c r="W191" s="104"/>
      <c r="X191" s="104"/>
      <c r="Y191" s="104"/>
      <c r="Z191" s="104"/>
      <c r="AA191" s="104"/>
      <c r="AB191" s="104"/>
      <c r="AC191" s="104"/>
      <c r="AD191" s="104"/>
      <c r="AE191" s="104"/>
      <c r="AF191" s="104"/>
      <c r="AG191" s="104"/>
      <c r="AH191" s="104"/>
      <c r="AI191" s="104"/>
      <c r="AJ191" s="104"/>
      <c r="AK191" s="104"/>
      <c r="AL191" s="104"/>
      <c r="AM191" s="104"/>
      <c r="AN191" s="104"/>
      <c r="AO191" s="104"/>
      <c r="AP191" s="104"/>
      <c r="AQ191" s="104"/>
      <c r="AR191" s="104"/>
      <c r="AS191" s="104"/>
      <c r="AT191" s="104"/>
    </row>
    <row r="192" spans="18:46" s="102" customFormat="1" ht="14" x14ac:dyDescent="0.15">
      <c r="R192" s="104"/>
      <c r="S192" s="104"/>
      <c r="T192" s="104"/>
      <c r="U192" s="104"/>
      <c r="V192" s="104"/>
      <c r="W192" s="104"/>
      <c r="X192" s="104"/>
      <c r="Y192" s="104"/>
      <c r="Z192" s="104"/>
      <c r="AA192" s="104"/>
      <c r="AB192" s="104"/>
      <c r="AC192" s="104"/>
      <c r="AD192" s="104"/>
      <c r="AE192" s="104"/>
      <c r="AF192" s="104"/>
      <c r="AG192" s="104"/>
      <c r="AH192" s="104"/>
      <c r="AI192" s="104"/>
      <c r="AJ192" s="104"/>
      <c r="AK192" s="104"/>
      <c r="AL192" s="104"/>
      <c r="AM192" s="104"/>
      <c r="AN192" s="104"/>
      <c r="AO192" s="104"/>
      <c r="AP192" s="104"/>
      <c r="AQ192" s="104"/>
      <c r="AR192" s="104"/>
      <c r="AS192" s="104"/>
      <c r="AT192" s="104"/>
    </row>
    <row r="193" spans="18:46" s="102" customFormat="1" ht="14" x14ac:dyDescent="0.15">
      <c r="R193" s="104"/>
      <c r="S193" s="104"/>
      <c r="T193" s="104"/>
      <c r="U193" s="104"/>
      <c r="V193" s="104"/>
      <c r="W193" s="104"/>
      <c r="X193" s="104"/>
      <c r="Y193" s="104"/>
      <c r="Z193" s="104"/>
      <c r="AA193" s="104"/>
      <c r="AB193" s="104"/>
      <c r="AC193" s="104"/>
      <c r="AD193" s="104"/>
      <c r="AE193" s="104"/>
      <c r="AF193" s="104"/>
      <c r="AG193" s="104"/>
      <c r="AH193" s="104"/>
      <c r="AI193" s="104"/>
      <c r="AJ193" s="104"/>
      <c r="AK193" s="104"/>
      <c r="AL193" s="104"/>
      <c r="AM193" s="104"/>
      <c r="AN193" s="104"/>
      <c r="AO193" s="104"/>
      <c r="AP193" s="104"/>
      <c r="AQ193" s="104"/>
      <c r="AR193" s="104"/>
      <c r="AS193" s="104"/>
      <c r="AT193" s="104"/>
    </row>
    <row r="194" spans="18:46" s="102" customFormat="1" ht="14" x14ac:dyDescent="0.15">
      <c r="R194" s="104"/>
      <c r="S194" s="104"/>
      <c r="T194" s="104"/>
      <c r="U194" s="104"/>
      <c r="V194" s="104"/>
      <c r="W194" s="104"/>
      <c r="X194" s="104"/>
      <c r="Y194" s="104"/>
      <c r="Z194" s="104"/>
      <c r="AA194" s="104"/>
      <c r="AB194" s="104"/>
      <c r="AC194" s="104"/>
      <c r="AD194" s="104"/>
      <c r="AE194" s="104"/>
      <c r="AF194" s="104"/>
      <c r="AG194" s="104"/>
      <c r="AH194" s="104"/>
      <c r="AI194" s="104"/>
      <c r="AJ194" s="104"/>
      <c r="AK194" s="104"/>
      <c r="AL194" s="104"/>
      <c r="AM194" s="104"/>
      <c r="AN194" s="104"/>
      <c r="AO194" s="104"/>
      <c r="AP194" s="104"/>
      <c r="AQ194" s="104"/>
      <c r="AR194" s="104"/>
      <c r="AS194" s="104"/>
      <c r="AT194" s="104"/>
    </row>
    <row r="195" spans="18:46" s="102" customFormat="1" ht="14" x14ac:dyDescent="0.15">
      <c r="R195" s="104"/>
      <c r="S195" s="104"/>
      <c r="T195" s="104"/>
      <c r="U195" s="104"/>
      <c r="V195" s="104"/>
      <c r="W195" s="104"/>
      <c r="X195" s="104"/>
      <c r="Y195" s="104"/>
      <c r="Z195" s="104"/>
      <c r="AA195" s="104"/>
      <c r="AB195" s="104"/>
      <c r="AC195" s="104"/>
      <c r="AD195" s="104"/>
      <c r="AE195" s="104"/>
      <c r="AF195" s="104"/>
      <c r="AG195" s="104"/>
      <c r="AH195" s="104"/>
      <c r="AI195" s="104"/>
      <c r="AJ195" s="104"/>
      <c r="AK195" s="104"/>
      <c r="AL195" s="104"/>
      <c r="AM195" s="104"/>
      <c r="AN195" s="104"/>
      <c r="AO195" s="104"/>
      <c r="AP195" s="104"/>
      <c r="AQ195" s="104"/>
      <c r="AR195" s="104"/>
      <c r="AS195" s="104"/>
      <c r="AT195" s="104"/>
    </row>
    <row r="196" spans="18:46" s="102" customFormat="1" ht="14" x14ac:dyDescent="0.15">
      <c r="R196" s="104"/>
      <c r="S196" s="104"/>
      <c r="T196" s="104"/>
      <c r="U196" s="104"/>
      <c r="V196" s="104"/>
      <c r="W196" s="104"/>
      <c r="X196" s="104"/>
      <c r="Y196" s="104"/>
      <c r="Z196" s="104"/>
      <c r="AA196" s="104"/>
      <c r="AB196" s="104"/>
      <c r="AC196" s="104"/>
      <c r="AD196" s="104"/>
      <c r="AE196" s="104"/>
      <c r="AF196" s="104"/>
      <c r="AG196" s="104"/>
      <c r="AH196" s="104"/>
      <c r="AI196" s="104"/>
      <c r="AJ196" s="104"/>
      <c r="AK196" s="104"/>
      <c r="AL196" s="104"/>
      <c r="AM196" s="104"/>
      <c r="AN196" s="104"/>
      <c r="AO196" s="104"/>
      <c r="AP196" s="104"/>
      <c r="AQ196" s="104"/>
      <c r="AR196" s="104"/>
      <c r="AS196" s="104"/>
      <c r="AT196" s="104"/>
    </row>
    <row r="197" spans="18:46" s="102" customFormat="1" ht="14" x14ac:dyDescent="0.15">
      <c r="R197" s="104"/>
      <c r="S197" s="104"/>
      <c r="T197" s="104"/>
      <c r="U197" s="104"/>
      <c r="V197" s="104"/>
      <c r="W197" s="104"/>
      <c r="X197" s="104"/>
      <c r="Y197" s="104"/>
      <c r="Z197" s="104"/>
      <c r="AA197" s="104"/>
      <c r="AB197" s="104"/>
      <c r="AC197" s="104"/>
      <c r="AD197" s="104"/>
      <c r="AE197" s="104"/>
      <c r="AF197" s="104"/>
      <c r="AG197" s="104"/>
      <c r="AH197" s="104"/>
      <c r="AI197" s="104"/>
      <c r="AJ197" s="104"/>
      <c r="AK197" s="104"/>
      <c r="AL197" s="104"/>
      <c r="AM197" s="104"/>
      <c r="AN197" s="104"/>
      <c r="AO197" s="104"/>
      <c r="AP197" s="104"/>
      <c r="AQ197" s="104"/>
      <c r="AR197" s="104"/>
      <c r="AS197" s="104"/>
      <c r="AT197" s="104"/>
    </row>
    <row r="198" spans="18:46" s="102" customFormat="1" ht="14" x14ac:dyDescent="0.15">
      <c r="R198" s="104"/>
      <c r="S198" s="104"/>
      <c r="T198" s="104"/>
      <c r="U198" s="104"/>
      <c r="V198" s="104"/>
      <c r="W198" s="104"/>
      <c r="X198" s="104"/>
      <c r="Y198" s="104"/>
      <c r="Z198" s="104"/>
      <c r="AA198" s="104"/>
      <c r="AB198" s="104"/>
      <c r="AC198" s="104"/>
      <c r="AD198" s="104"/>
      <c r="AE198" s="104"/>
      <c r="AF198" s="104"/>
      <c r="AG198" s="104"/>
      <c r="AH198" s="104"/>
      <c r="AI198" s="104"/>
      <c r="AJ198" s="104"/>
      <c r="AK198" s="104"/>
      <c r="AL198" s="104"/>
      <c r="AM198" s="104"/>
      <c r="AN198" s="104"/>
      <c r="AO198" s="104"/>
      <c r="AP198" s="104"/>
      <c r="AQ198" s="104"/>
      <c r="AR198" s="104"/>
      <c r="AS198" s="104"/>
      <c r="AT198" s="104"/>
    </row>
    <row r="199" spans="18:46" s="102" customFormat="1" ht="14" x14ac:dyDescent="0.15">
      <c r="R199" s="104"/>
      <c r="S199" s="104"/>
      <c r="T199" s="104"/>
      <c r="U199" s="104"/>
      <c r="V199" s="104"/>
      <c r="W199" s="104"/>
      <c r="X199" s="104"/>
      <c r="Y199" s="104"/>
      <c r="Z199" s="104"/>
      <c r="AA199" s="104"/>
      <c r="AB199" s="104"/>
      <c r="AC199" s="104"/>
      <c r="AD199" s="104"/>
      <c r="AE199" s="104"/>
      <c r="AF199" s="104"/>
      <c r="AG199" s="104"/>
      <c r="AH199" s="104"/>
      <c r="AI199" s="104"/>
      <c r="AJ199" s="104"/>
      <c r="AK199" s="104"/>
      <c r="AL199" s="104"/>
      <c r="AM199" s="104"/>
      <c r="AN199" s="104"/>
      <c r="AO199" s="104"/>
      <c r="AP199" s="104"/>
      <c r="AQ199" s="104"/>
      <c r="AR199" s="104"/>
      <c r="AS199" s="104"/>
      <c r="AT199" s="104"/>
    </row>
    <row r="200" spans="18:46" s="102" customFormat="1" ht="14" x14ac:dyDescent="0.15"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</row>
    <row r="201" spans="18:46" s="102" customFormat="1" ht="14" x14ac:dyDescent="0.15">
      <c r="R201" s="104"/>
      <c r="S201" s="104"/>
      <c r="T201" s="104"/>
      <c r="U201" s="104"/>
      <c r="V201" s="104"/>
      <c r="W201" s="104"/>
      <c r="X201" s="104"/>
      <c r="Y201" s="104"/>
      <c r="Z201" s="104"/>
      <c r="AA201" s="104"/>
      <c r="AB201" s="104"/>
      <c r="AC201" s="104"/>
      <c r="AD201" s="104"/>
      <c r="AE201" s="104"/>
      <c r="AF201" s="104"/>
      <c r="AG201" s="104"/>
      <c r="AH201" s="104"/>
      <c r="AI201" s="104"/>
      <c r="AJ201" s="104"/>
      <c r="AK201" s="104"/>
      <c r="AL201" s="104"/>
      <c r="AM201" s="104"/>
      <c r="AN201" s="104"/>
      <c r="AO201" s="104"/>
      <c r="AP201" s="104"/>
      <c r="AQ201" s="104"/>
      <c r="AR201" s="104"/>
      <c r="AS201" s="104"/>
      <c r="AT201" s="104"/>
    </row>
    <row r="202" spans="18:46" s="102" customFormat="1" ht="14" x14ac:dyDescent="0.15">
      <c r="R202" s="104"/>
      <c r="S202" s="104"/>
      <c r="T202" s="104"/>
      <c r="U202" s="104"/>
      <c r="V202" s="104"/>
      <c r="W202" s="104"/>
      <c r="X202" s="104"/>
      <c r="Y202" s="104"/>
      <c r="Z202" s="104"/>
      <c r="AA202" s="104"/>
      <c r="AB202" s="104"/>
      <c r="AC202" s="104"/>
      <c r="AD202" s="104"/>
      <c r="AE202" s="104"/>
      <c r="AF202" s="104"/>
      <c r="AG202" s="104"/>
      <c r="AH202" s="104"/>
      <c r="AI202" s="104"/>
      <c r="AJ202" s="104"/>
      <c r="AK202" s="104"/>
      <c r="AL202" s="104"/>
      <c r="AM202" s="104"/>
      <c r="AN202" s="104"/>
      <c r="AO202" s="104"/>
      <c r="AP202" s="104"/>
      <c r="AQ202" s="104"/>
      <c r="AR202" s="104"/>
      <c r="AS202" s="104"/>
      <c r="AT202" s="104"/>
    </row>
    <row r="203" spans="18:46" s="102" customFormat="1" ht="14" x14ac:dyDescent="0.15">
      <c r="R203" s="104"/>
      <c r="S203" s="104"/>
      <c r="T203" s="104"/>
      <c r="U203" s="104"/>
      <c r="V203" s="104"/>
      <c r="W203" s="104"/>
      <c r="X203" s="104"/>
      <c r="Y203" s="104"/>
      <c r="Z203" s="104"/>
      <c r="AA203" s="104"/>
      <c r="AB203" s="104"/>
      <c r="AC203" s="104"/>
      <c r="AD203" s="104"/>
      <c r="AE203" s="104"/>
      <c r="AF203" s="104"/>
      <c r="AG203" s="104"/>
      <c r="AH203" s="104"/>
      <c r="AI203" s="104"/>
      <c r="AJ203" s="104"/>
      <c r="AK203" s="104"/>
      <c r="AL203" s="104"/>
      <c r="AM203" s="104"/>
      <c r="AN203" s="104"/>
      <c r="AO203" s="104"/>
      <c r="AP203" s="104"/>
      <c r="AQ203" s="104"/>
      <c r="AR203" s="104"/>
      <c r="AS203" s="104"/>
      <c r="AT203" s="104"/>
    </row>
    <row r="204" spans="18:46" s="102" customFormat="1" ht="14" x14ac:dyDescent="0.15">
      <c r="R204" s="104"/>
      <c r="S204" s="104"/>
      <c r="T204" s="104"/>
      <c r="U204" s="104"/>
      <c r="V204" s="104"/>
      <c r="W204" s="104"/>
      <c r="X204" s="104"/>
      <c r="Y204" s="104"/>
      <c r="Z204" s="104"/>
      <c r="AA204" s="104"/>
      <c r="AB204" s="104"/>
      <c r="AC204" s="104"/>
      <c r="AD204" s="104"/>
      <c r="AE204" s="104"/>
      <c r="AF204" s="104"/>
      <c r="AG204" s="104"/>
      <c r="AH204" s="104"/>
      <c r="AI204" s="104"/>
      <c r="AJ204" s="104"/>
      <c r="AK204" s="104"/>
      <c r="AL204" s="104"/>
      <c r="AM204" s="104"/>
      <c r="AN204" s="104"/>
      <c r="AO204" s="104"/>
      <c r="AP204" s="104"/>
      <c r="AQ204" s="104"/>
      <c r="AR204" s="104"/>
      <c r="AS204" s="104"/>
      <c r="AT204" s="104"/>
    </row>
    <row r="205" spans="18:46" s="102" customFormat="1" ht="14" x14ac:dyDescent="0.15">
      <c r="R205" s="104"/>
      <c r="S205" s="104"/>
      <c r="T205" s="104"/>
      <c r="U205" s="104"/>
      <c r="V205" s="104"/>
      <c r="W205" s="104"/>
      <c r="X205" s="104"/>
      <c r="Y205" s="104"/>
      <c r="Z205" s="104"/>
      <c r="AA205" s="104"/>
      <c r="AB205" s="104"/>
      <c r="AC205" s="104"/>
      <c r="AD205" s="104"/>
      <c r="AE205" s="104"/>
      <c r="AF205" s="104"/>
      <c r="AG205" s="104"/>
      <c r="AH205" s="104"/>
      <c r="AI205" s="104"/>
      <c r="AJ205" s="104"/>
      <c r="AK205" s="104"/>
      <c r="AL205" s="104"/>
      <c r="AM205" s="104"/>
      <c r="AN205" s="104"/>
      <c r="AO205" s="104"/>
      <c r="AP205" s="104"/>
      <c r="AQ205" s="104"/>
      <c r="AR205" s="104"/>
      <c r="AS205" s="104"/>
      <c r="AT205" s="104"/>
    </row>
    <row r="206" spans="18:46" s="102" customFormat="1" ht="14" x14ac:dyDescent="0.15">
      <c r="R206" s="104"/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</row>
    <row r="207" spans="18:46" s="102" customFormat="1" ht="14" x14ac:dyDescent="0.15">
      <c r="R207" s="104"/>
      <c r="S207" s="104"/>
      <c r="T207" s="104"/>
      <c r="U207" s="104"/>
      <c r="V207" s="104"/>
      <c r="W207" s="104"/>
      <c r="X207" s="104"/>
      <c r="Y207" s="104"/>
      <c r="Z207" s="104"/>
      <c r="AA207" s="104"/>
      <c r="AB207" s="104"/>
      <c r="AC207" s="104"/>
      <c r="AD207" s="104"/>
      <c r="AE207" s="104"/>
      <c r="AF207" s="104"/>
      <c r="AG207" s="104"/>
      <c r="AH207" s="104"/>
      <c r="AI207" s="104"/>
      <c r="AJ207" s="104"/>
      <c r="AK207" s="104"/>
      <c r="AL207" s="104"/>
      <c r="AM207" s="104"/>
      <c r="AN207" s="104"/>
      <c r="AO207" s="104"/>
      <c r="AP207" s="104"/>
      <c r="AQ207" s="104"/>
      <c r="AR207" s="104"/>
      <c r="AS207" s="104"/>
      <c r="AT207" s="104"/>
    </row>
    <row r="208" spans="18:46" s="102" customFormat="1" ht="14" x14ac:dyDescent="0.15"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4"/>
      <c r="AQ208" s="104"/>
      <c r="AR208" s="104"/>
      <c r="AS208" s="104"/>
      <c r="AT208" s="104"/>
    </row>
    <row r="209" spans="18:46" s="102" customFormat="1" ht="14" x14ac:dyDescent="0.15">
      <c r="R209" s="104"/>
      <c r="S209" s="104"/>
      <c r="T209" s="104"/>
      <c r="U209" s="104"/>
      <c r="V209" s="104"/>
      <c r="W209" s="104"/>
      <c r="X209" s="104"/>
      <c r="Y209" s="104"/>
      <c r="Z209" s="104"/>
      <c r="AA209" s="104"/>
      <c r="AB209" s="104"/>
      <c r="AC209" s="104"/>
      <c r="AD209" s="104"/>
      <c r="AE209" s="104"/>
      <c r="AF209" s="104"/>
      <c r="AG209" s="104"/>
      <c r="AH209" s="104"/>
      <c r="AI209" s="104"/>
      <c r="AJ209" s="104"/>
      <c r="AK209" s="104"/>
      <c r="AL209" s="104"/>
      <c r="AM209" s="104"/>
      <c r="AN209" s="104"/>
      <c r="AO209" s="104"/>
      <c r="AP209" s="104"/>
      <c r="AQ209" s="104"/>
      <c r="AR209" s="104"/>
      <c r="AS209" s="104"/>
      <c r="AT209" s="104"/>
    </row>
    <row r="210" spans="18:46" s="102" customFormat="1" ht="14" x14ac:dyDescent="0.15">
      <c r="R210" s="104"/>
      <c r="S210" s="104"/>
      <c r="T210" s="104"/>
      <c r="U210" s="104"/>
      <c r="V210" s="104"/>
      <c r="W210" s="104"/>
      <c r="X210" s="104"/>
      <c r="Y210" s="104"/>
      <c r="Z210" s="104"/>
      <c r="AA210" s="104"/>
      <c r="AB210" s="104"/>
      <c r="AC210" s="104"/>
      <c r="AD210" s="104"/>
      <c r="AE210" s="104"/>
      <c r="AF210" s="104"/>
      <c r="AG210" s="104"/>
      <c r="AH210" s="104"/>
      <c r="AI210" s="104"/>
      <c r="AJ210" s="104"/>
      <c r="AK210" s="104"/>
      <c r="AL210" s="104"/>
      <c r="AM210" s="104"/>
      <c r="AN210" s="104"/>
      <c r="AO210" s="104"/>
      <c r="AP210" s="104"/>
      <c r="AQ210" s="104"/>
      <c r="AR210" s="104"/>
      <c r="AS210" s="104"/>
      <c r="AT210" s="104"/>
    </row>
    <row r="211" spans="18:46" s="102" customFormat="1" ht="14" x14ac:dyDescent="0.15">
      <c r="R211" s="104"/>
      <c r="S211" s="104"/>
      <c r="T211" s="104"/>
      <c r="U211" s="104"/>
      <c r="V211" s="104"/>
      <c r="W211" s="104"/>
      <c r="X211" s="104"/>
      <c r="Y211" s="104"/>
      <c r="Z211" s="104"/>
      <c r="AA211" s="104"/>
      <c r="AB211" s="104"/>
      <c r="AC211" s="104"/>
      <c r="AD211" s="104"/>
      <c r="AE211" s="104"/>
      <c r="AF211" s="104"/>
      <c r="AG211" s="104"/>
      <c r="AH211" s="104"/>
      <c r="AI211" s="104"/>
      <c r="AJ211" s="104"/>
      <c r="AK211" s="104"/>
      <c r="AL211" s="104"/>
      <c r="AM211" s="104"/>
      <c r="AN211" s="104"/>
      <c r="AO211" s="104"/>
      <c r="AP211" s="104"/>
      <c r="AQ211" s="104"/>
      <c r="AR211" s="104"/>
      <c r="AS211" s="104"/>
      <c r="AT211" s="104"/>
    </row>
    <row r="212" spans="18:46" s="102" customFormat="1" ht="14" x14ac:dyDescent="0.15">
      <c r="R212" s="104"/>
      <c r="S212" s="104"/>
      <c r="T212" s="104"/>
      <c r="U212" s="104"/>
      <c r="V212" s="104"/>
      <c r="W212" s="104"/>
      <c r="X212" s="104"/>
      <c r="Y212" s="104"/>
      <c r="Z212" s="104"/>
      <c r="AA212" s="104"/>
      <c r="AB212" s="104"/>
      <c r="AC212" s="104"/>
      <c r="AD212" s="104"/>
      <c r="AE212" s="104"/>
      <c r="AF212" s="104"/>
      <c r="AG212" s="104"/>
      <c r="AH212" s="104"/>
      <c r="AI212" s="104"/>
      <c r="AJ212" s="104"/>
      <c r="AK212" s="104"/>
      <c r="AL212" s="104"/>
      <c r="AM212" s="104"/>
      <c r="AN212" s="104"/>
      <c r="AO212" s="104"/>
      <c r="AP212" s="104"/>
      <c r="AQ212" s="104"/>
      <c r="AR212" s="104"/>
      <c r="AS212" s="104"/>
      <c r="AT212" s="104"/>
    </row>
    <row r="213" spans="18:46" s="102" customFormat="1" ht="14" x14ac:dyDescent="0.15">
      <c r="R213" s="104"/>
      <c r="S213" s="104"/>
      <c r="T213" s="104"/>
      <c r="U213" s="104"/>
      <c r="V213" s="104"/>
      <c r="W213" s="104"/>
      <c r="X213" s="104"/>
      <c r="Y213" s="104"/>
      <c r="Z213" s="104"/>
      <c r="AA213" s="104"/>
      <c r="AB213" s="104"/>
      <c r="AC213" s="104"/>
      <c r="AD213" s="104"/>
      <c r="AE213" s="104"/>
      <c r="AF213" s="104"/>
      <c r="AG213" s="104"/>
      <c r="AH213" s="104"/>
      <c r="AI213" s="104"/>
      <c r="AJ213" s="104"/>
      <c r="AK213" s="104"/>
      <c r="AL213" s="104"/>
      <c r="AM213" s="104"/>
      <c r="AN213" s="104"/>
      <c r="AO213" s="104"/>
      <c r="AP213" s="104"/>
      <c r="AQ213" s="104"/>
      <c r="AR213" s="104"/>
      <c r="AS213" s="104"/>
      <c r="AT213" s="104"/>
    </row>
    <row r="214" spans="18:46" s="102" customFormat="1" ht="14" x14ac:dyDescent="0.15">
      <c r="R214" s="104"/>
      <c r="S214" s="104"/>
      <c r="T214" s="104"/>
      <c r="U214" s="104"/>
      <c r="V214" s="104"/>
      <c r="W214" s="104"/>
      <c r="X214" s="104"/>
      <c r="Y214" s="104"/>
      <c r="Z214" s="104"/>
      <c r="AA214" s="104"/>
      <c r="AB214" s="104"/>
      <c r="AC214" s="104"/>
      <c r="AD214" s="104"/>
      <c r="AE214" s="104"/>
      <c r="AF214" s="104"/>
      <c r="AG214" s="104"/>
      <c r="AH214" s="104"/>
      <c r="AI214" s="104"/>
      <c r="AJ214" s="104"/>
      <c r="AK214" s="104"/>
      <c r="AL214" s="104"/>
      <c r="AM214" s="104"/>
      <c r="AN214" s="104"/>
      <c r="AO214" s="104"/>
      <c r="AP214" s="104"/>
      <c r="AQ214" s="104"/>
      <c r="AR214" s="104"/>
      <c r="AS214" s="104"/>
      <c r="AT214" s="104"/>
    </row>
    <row r="215" spans="18:46" s="102" customFormat="1" ht="14" x14ac:dyDescent="0.15">
      <c r="R215" s="104"/>
      <c r="S215" s="104"/>
      <c r="T215" s="104"/>
      <c r="U215" s="104"/>
      <c r="V215" s="104"/>
      <c r="W215" s="104"/>
      <c r="X215" s="104"/>
      <c r="Y215" s="104"/>
      <c r="Z215" s="104"/>
      <c r="AA215" s="104"/>
      <c r="AB215" s="104"/>
      <c r="AC215" s="104"/>
      <c r="AD215" s="104"/>
      <c r="AE215" s="104"/>
      <c r="AF215" s="104"/>
      <c r="AG215" s="104"/>
      <c r="AH215" s="104"/>
      <c r="AI215" s="104"/>
      <c r="AJ215" s="104"/>
      <c r="AK215" s="104"/>
      <c r="AL215" s="104"/>
      <c r="AM215" s="104"/>
      <c r="AN215" s="104"/>
      <c r="AO215" s="104"/>
      <c r="AP215" s="104"/>
      <c r="AQ215" s="104"/>
      <c r="AR215" s="104"/>
      <c r="AS215" s="104"/>
      <c r="AT215" s="104"/>
    </row>
    <row r="216" spans="18:46" s="102" customFormat="1" ht="14" x14ac:dyDescent="0.15">
      <c r="R216" s="104"/>
      <c r="S216" s="104"/>
      <c r="T216" s="104"/>
      <c r="U216" s="104"/>
      <c r="V216" s="104"/>
      <c r="W216" s="104"/>
      <c r="X216" s="104"/>
      <c r="Y216" s="104"/>
      <c r="Z216" s="104"/>
      <c r="AA216" s="104"/>
      <c r="AB216" s="104"/>
      <c r="AC216" s="104"/>
      <c r="AD216" s="104"/>
      <c r="AE216" s="104"/>
      <c r="AF216" s="104"/>
      <c r="AG216" s="104"/>
      <c r="AH216" s="104"/>
      <c r="AI216" s="104"/>
      <c r="AJ216" s="104"/>
      <c r="AK216" s="104"/>
      <c r="AL216" s="104"/>
      <c r="AM216" s="104"/>
      <c r="AN216" s="104"/>
      <c r="AO216" s="104"/>
      <c r="AP216" s="104"/>
      <c r="AQ216" s="104"/>
      <c r="AR216" s="104"/>
      <c r="AS216" s="104"/>
      <c r="AT216" s="104"/>
    </row>
    <row r="217" spans="18:46" s="102" customFormat="1" ht="14" x14ac:dyDescent="0.15">
      <c r="R217" s="104"/>
      <c r="S217" s="104"/>
      <c r="T217" s="104"/>
      <c r="U217" s="104"/>
      <c r="V217" s="104"/>
      <c r="W217" s="104"/>
      <c r="X217" s="104"/>
      <c r="Y217" s="104"/>
      <c r="Z217" s="104"/>
      <c r="AA217" s="104"/>
      <c r="AB217" s="104"/>
      <c r="AC217" s="104"/>
      <c r="AD217" s="104"/>
      <c r="AE217" s="104"/>
      <c r="AF217" s="104"/>
      <c r="AG217" s="104"/>
      <c r="AH217" s="104"/>
      <c r="AI217" s="104"/>
      <c r="AJ217" s="104"/>
      <c r="AK217" s="104"/>
      <c r="AL217" s="104"/>
      <c r="AM217" s="104"/>
      <c r="AN217" s="104"/>
      <c r="AO217" s="104"/>
      <c r="AP217" s="104"/>
      <c r="AQ217" s="104"/>
      <c r="AR217" s="104"/>
      <c r="AS217" s="104"/>
      <c r="AT217" s="104"/>
    </row>
    <row r="218" spans="18:46" s="102" customFormat="1" ht="14" x14ac:dyDescent="0.15">
      <c r="R218" s="104"/>
      <c r="S218" s="104"/>
      <c r="T218" s="104"/>
      <c r="U218" s="104"/>
      <c r="V218" s="104"/>
      <c r="W218" s="104"/>
      <c r="X218" s="104"/>
      <c r="Y218" s="104"/>
      <c r="Z218" s="104"/>
      <c r="AA218" s="104"/>
      <c r="AB218" s="104"/>
      <c r="AC218" s="104"/>
      <c r="AD218" s="104"/>
      <c r="AE218" s="104"/>
      <c r="AF218" s="104"/>
      <c r="AG218" s="104"/>
      <c r="AH218" s="104"/>
      <c r="AI218" s="104"/>
      <c r="AJ218" s="104"/>
      <c r="AK218" s="104"/>
      <c r="AL218" s="104"/>
      <c r="AM218" s="104"/>
      <c r="AN218" s="104"/>
      <c r="AO218" s="104"/>
      <c r="AP218" s="104"/>
      <c r="AQ218" s="104"/>
      <c r="AR218" s="104"/>
      <c r="AS218" s="104"/>
      <c r="AT218" s="104"/>
    </row>
    <row r="219" spans="18:46" s="102" customFormat="1" ht="14" x14ac:dyDescent="0.15">
      <c r="R219" s="104"/>
      <c r="S219" s="104"/>
      <c r="T219" s="104"/>
      <c r="U219" s="104"/>
      <c r="V219" s="104"/>
      <c r="W219" s="104"/>
      <c r="X219" s="104"/>
      <c r="Y219" s="104"/>
      <c r="Z219" s="104"/>
      <c r="AA219" s="104"/>
      <c r="AB219" s="104"/>
      <c r="AC219" s="104"/>
      <c r="AD219" s="104"/>
      <c r="AE219" s="104"/>
      <c r="AF219" s="104"/>
      <c r="AG219" s="104"/>
      <c r="AH219" s="104"/>
      <c r="AI219" s="104"/>
      <c r="AJ219" s="104"/>
      <c r="AK219" s="104"/>
      <c r="AL219" s="104"/>
      <c r="AM219" s="104"/>
      <c r="AN219" s="104"/>
      <c r="AO219" s="104"/>
      <c r="AP219" s="104"/>
      <c r="AQ219" s="104"/>
      <c r="AR219" s="104"/>
      <c r="AS219" s="104"/>
      <c r="AT219" s="104"/>
    </row>
    <row r="220" spans="18:46" s="102" customFormat="1" ht="14" x14ac:dyDescent="0.15">
      <c r="R220" s="104"/>
      <c r="S220" s="104"/>
      <c r="T220" s="104"/>
      <c r="U220" s="104"/>
      <c r="V220" s="104"/>
      <c r="W220" s="104"/>
      <c r="X220" s="104"/>
      <c r="Y220" s="104"/>
      <c r="Z220" s="104"/>
      <c r="AA220" s="104"/>
      <c r="AB220" s="104"/>
      <c r="AC220" s="104"/>
      <c r="AD220" s="104"/>
      <c r="AE220" s="104"/>
      <c r="AF220" s="104"/>
      <c r="AG220" s="104"/>
      <c r="AH220" s="104"/>
      <c r="AI220" s="104"/>
      <c r="AJ220" s="104"/>
      <c r="AK220" s="104"/>
      <c r="AL220" s="104"/>
      <c r="AM220" s="104"/>
      <c r="AN220" s="104"/>
      <c r="AO220" s="104"/>
      <c r="AP220" s="104"/>
      <c r="AQ220" s="104"/>
      <c r="AR220" s="104"/>
      <c r="AS220" s="104"/>
      <c r="AT220" s="104"/>
    </row>
    <row r="221" spans="18:46" s="102" customFormat="1" ht="14" x14ac:dyDescent="0.15">
      <c r="R221" s="104"/>
      <c r="S221" s="104"/>
      <c r="T221" s="104"/>
      <c r="U221" s="104"/>
      <c r="V221" s="104"/>
      <c r="W221" s="104"/>
      <c r="X221" s="104"/>
      <c r="Y221" s="104"/>
      <c r="Z221" s="104"/>
      <c r="AA221" s="104"/>
      <c r="AB221" s="104"/>
      <c r="AC221" s="104"/>
      <c r="AD221" s="104"/>
      <c r="AE221" s="104"/>
      <c r="AF221" s="104"/>
      <c r="AG221" s="104"/>
      <c r="AH221" s="104"/>
      <c r="AI221" s="104"/>
      <c r="AJ221" s="104"/>
      <c r="AK221" s="104"/>
      <c r="AL221" s="104"/>
      <c r="AM221" s="104"/>
      <c r="AN221" s="104"/>
      <c r="AO221" s="104"/>
      <c r="AP221" s="104"/>
      <c r="AQ221" s="104"/>
      <c r="AR221" s="104"/>
      <c r="AS221" s="104"/>
      <c r="AT221" s="104"/>
    </row>
    <row r="222" spans="18:46" s="102" customFormat="1" ht="14" x14ac:dyDescent="0.15">
      <c r="R222" s="104"/>
      <c r="S222" s="104"/>
      <c r="T222" s="104"/>
      <c r="U222" s="104"/>
      <c r="V222" s="104"/>
      <c r="W222" s="104"/>
      <c r="X222" s="104"/>
      <c r="Y222" s="104"/>
      <c r="Z222" s="104"/>
      <c r="AA222" s="104"/>
      <c r="AB222" s="104"/>
      <c r="AC222" s="104"/>
      <c r="AD222" s="104"/>
      <c r="AE222" s="104"/>
      <c r="AF222" s="104"/>
      <c r="AG222" s="104"/>
      <c r="AH222" s="104"/>
      <c r="AI222" s="104"/>
      <c r="AJ222" s="104"/>
      <c r="AK222" s="104"/>
      <c r="AL222" s="104"/>
      <c r="AM222" s="104"/>
      <c r="AN222" s="104"/>
      <c r="AO222" s="104"/>
      <c r="AP222" s="104"/>
      <c r="AQ222" s="104"/>
      <c r="AR222" s="104"/>
      <c r="AS222" s="104"/>
      <c r="AT222" s="104"/>
    </row>
    <row r="223" spans="18:46" s="102" customFormat="1" ht="14" x14ac:dyDescent="0.15">
      <c r="R223" s="104"/>
      <c r="S223" s="104"/>
      <c r="T223" s="104"/>
      <c r="U223" s="104"/>
      <c r="V223" s="104"/>
      <c r="W223" s="104"/>
      <c r="X223" s="104"/>
      <c r="Y223" s="104"/>
      <c r="Z223" s="104"/>
      <c r="AA223" s="104"/>
      <c r="AB223" s="104"/>
      <c r="AC223" s="104"/>
      <c r="AD223" s="104"/>
      <c r="AE223" s="104"/>
      <c r="AF223" s="104"/>
      <c r="AG223" s="104"/>
      <c r="AH223" s="104"/>
      <c r="AI223" s="104"/>
      <c r="AJ223" s="104"/>
      <c r="AK223" s="104"/>
      <c r="AL223" s="104"/>
      <c r="AM223" s="104"/>
      <c r="AN223" s="104"/>
      <c r="AO223" s="104"/>
      <c r="AP223" s="104"/>
      <c r="AQ223" s="104"/>
      <c r="AR223" s="104"/>
      <c r="AS223" s="104"/>
      <c r="AT223" s="104"/>
    </row>
    <row r="224" spans="18:46" s="102" customFormat="1" ht="14" x14ac:dyDescent="0.15">
      <c r="R224" s="104"/>
      <c r="S224" s="104"/>
      <c r="T224" s="104"/>
      <c r="U224" s="104"/>
      <c r="V224" s="104"/>
      <c r="W224" s="104"/>
      <c r="X224" s="104"/>
      <c r="Y224" s="104"/>
      <c r="Z224" s="104"/>
      <c r="AA224" s="104"/>
      <c r="AB224" s="104"/>
      <c r="AC224" s="104"/>
      <c r="AD224" s="104"/>
      <c r="AE224" s="104"/>
      <c r="AF224" s="104"/>
      <c r="AG224" s="104"/>
      <c r="AH224" s="104"/>
      <c r="AI224" s="104"/>
      <c r="AJ224" s="104"/>
      <c r="AK224" s="104"/>
      <c r="AL224" s="104"/>
      <c r="AM224" s="104"/>
      <c r="AN224" s="104"/>
      <c r="AO224" s="104"/>
      <c r="AP224" s="104"/>
      <c r="AQ224" s="104"/>
      <c r="AR224" s="104"/>
      <c r="AS224" s="104"/>
      <c r="AT224" s="104"/>
    </row>
    <row r="225" spans="18:46" s="102" customFormat="1" ht="14" x14ac:dyDescent="0.15">
      <c r="R225" s="104"/>
      <c r="S225" s="104"/>
      <c r="T225" s="104"/>
      <c r="U225" s="104"/>
      <c r="V225" s="104"/>
      <c r="W225" s="104"/>
      <c r="X225" s="104"/>
      <c r="Y225" s="104"/>
      <c r="Z225" s="104"/>
      <c r="AA225" s="104"/>
      <c r="AB225" s="104"/>
      <c r="AC225" s="104"/>
      <c r="AD225" s="104"/>
      <c r="AE225" s="104"/>
      <c r="AF225" s="104"/>
      <c r="AG225" s="104"/>
      <c r="AH225" s="104"/>
      <c r="AI225" s="104"/>
      <c r="AJ225" s="104"/>
      <c r="AK225" s="104"/>
      <c r="AL225" s="104"/>
      <c r="AM225" s="104"/>
      <c r="AN225" s="104"/>
      <c r="AO225" s="104"/>
      <c r="AP225" s="104"/>
      <c r="AQ225" s="104"/>
      <c r="AR225" s="104"/>
      <c r="AS225" s="104"/>
      <c r="AT225" s="104"/>
    </row>
    <row r="226" spans="18:46" s="102" customFormat="1" ht="14" x14ac:dyDescent="0.15">
      <c r="R226" s="104"/>
      <c r="S226" s="104"/>
      <c r="T226" s="104"/>
      <c r="U226" s="104"/>
      <c r="V226" s="104"/>
      <c r="W226" s="104"/>
      <c r="X226" s="104"/>
      <c r="Y226" s="104"/>
      <c r="Z226" s="104"/>
      <c r="AA226" s="104"/>
      <c r="AB226" s="104"/>
      <c r="AC226" s="104"/>
      <c r="AD226" s="104"/>
      <c r="AE226" s="104"/>
      <c r="AF226" s="104"/>
      <c r="AG226" s="104"/>
      <c r="AH226" s="104"/>
      <c r="AI226" s="104"/>
      <c r="AJ226" s="104"/>
      <c r="AK226" s="104"/>
      <c r="AL226" s="104"/>
      <c r="AM226" s="104"/>
      <c r="AN226" s="104"/>
      <c r="AO226" s="104"/>
      <c r="AP226" s="104"/>
      <c r="AQ226" s="104"/>
      <c r="AR226" s="104"/>
      <c r="AS226" s="104"/>
      <c r="AT226" s="104"/>
    </row>
    <row r="227" spans="18:46" s="102" customFormat="1" ht="14" x14ac:dyDescent="0.15">
      <c r="R227" s="104"/>
      <c r="S227" s="104"/>
      <c r="T227" s="104"/>
      <c r="U227" s="104"/>
      <c r="V227" s="104"/>
      <c r="W227" s="104"/>
      <c r="X227" s="104"/>
      <c r="Y227" s="104"/>
      <c r="Z227" s="104"/>
      <c r="AA227" s="104"/>
      <c r="AB227" s="104"/>
      <c r="AC227" s="104"/>
      <c r="AD227" s="104"/>
      <c r="AE227" s="104"/>
      <c r="AF227" s="104"/>
      <c r="AG227" s="104"/>
      <c r="AH227" s="104"/>
      <c r="AI227" s="104"/>
      <c r="AJ227" s="104"/>
      <c r="AK227" s="104"/>
      <c r="AL227" s="104"/>
      <c r="AM227" s="104"/>
      <c r="AN227" s="104"/>
      <c r="AO227" s="104"/>
      <c r="AP227" s="104"/>
      <c r="AQ227" s="104"/>
      <c r="AR227" s="104"/>
      <c r="AS227" s="104"/>
      <c r="AT227" s="104"/>
    </row>
    <row r="228" spans="18:46" s="102" customFormat="1" ht="14" x14ac:dyDescent="0.15">
      <c r="R228" s="104"/>
      <c r="S228" s="104"/>
      <c r="T228" s="104"/>
      <c r="U228" s="104"/>
      <c r="V228" s="104"/>
      <c r="W228" s="104"/>
      <c r="X228" s="104"/>
      <c r="Y228" s="104"/>
      <c r="Z228" s="104"/>
      <c r="AA228" s="104"/>
      <c r="AB228" s="104"/>
      <c r="AC228" s="104"/>
      <c r="AD228" s="104"/>
      <c r="AE228" s="104"/>
      <c r="AF228" s="104"/>
      <c r="AG228" s="104"/>
      <c r="AH228" s="104"/>
      <c r="AI228" s="104"/>
      <c r="AJ228" s="104"/>
      <c r="AK228" s="104"/>
      <c r="AL228" s="104"/>
      <c r="AM228" s="104"/>
      <c r="AN228" s="104"/>
      <c r="AO228" s="104"/>
      <c r="AP228" s="104"/>
      <c r="AQ228" s="104"/>
      <c r="AR228" s="104"/>
      <c r="AS228" s="104"/>
      <c r="AT228" s="104"/>
    </row>
    <row r="229" spans="18:46" s="102" customFormat="1" ht="14" x14ac:dyDescent="0.15">
      <c r="R229" s="104"/>
      <c r="S229" s="104"/>
      <c r="T229" s="104"/>
      <c r="U229" s="104"/>
      <c r="V229" s="104"/>
      <c r="W229" s="104"/>
      <c r="X229" s="104"/>
      <c r="Y229" s="104"/>
      <c r="Z229" s="104"/>
      <c r="AA229" s="104"/>
      <c r="AB229" s="104"/>
      <c r="AC229" s="104"/>
      <c r="AD229" s="104"/>
      <c r="AE229" s="104"/>
      <c r="AF229" s="104"/>
      <c r="AG229" s="104"/>
      <c r="AH229" s="104"/>
      <c r="AI229" s="104"/>
      <c r="AJ229" s="104"/>
      <c r="AK229" s="104"/>
      <c r="AL229" s="104"/>
      <c r="AM229" s="104"/>
      <c r="AN229" s="104"/>
      <c r="AO229" s="104"/>
      <c r="AP229" s="104"/>
      <c r="AQ229" s="104"/>
      <c r="AR229" s="104"/>
      <c r="AS229" s="104"/>
      <c r="AT229" s="104"/>
    </row>
    <row r="230" spans="18:46" s="102" customFormat="1" ht="14" x14ac:dyDescent="0.15">
      <c r="R230" s="104"/>
      <c r="S230" s="104"/>
      <c r="T230" s="104"/>
      <c r="U230" s="104"/>
      <c r="V230" s="104"/>
      <c r="W230" s="104"/>
      <c r="X230" s="104"/>
      <c r="Y230" s="104"/>
      <c r="Z230" s="104"/>
      <c r="AA230" s="104"/>
      <c r="AB230" s="104"/>
      <c r="AC230" s="104"/>
      <c r="AD230" s="104"/>
      <c r="AE230" s="104"/>
      <c r="AF230" s="104"/>
      <c r="AG230" s="104"/>
      <c r="AH230" s="104"/>
      <c r="AI230" s="104"/>
      <c r="AJ230" s="104"/>
      <c r="AK230" s="104"/>
      <c r="AL230" s="104"/>
      <c r="AM230" s="104"/>
      <c r="AN230" s="104"/>
      <c r="AO230" s="104"/>
      <c r="AP230" s="104"/>
      <c r="AQ230" s="104"/>
      <c r="AR230" s="104"/>
      <c r="AS230" s="104"/>
      <c r="AT230" s="104"/>
    </row>
    <row r="231" spans="18:46" s="102" customFormat="1" ht="14" x14ac:dyDescent="0.15">
      <c r="R231" s="104"/>
      <c r="S231" s="104"/>
      <c r="T231" s="104"/>
      <c r="U231" s="104"/>
      <c r="V231" s="104"/>
      <c r="W231" s="104"/>
      <c r="X231" s="104"/>
      <c r="Y231" s="104"/>
      <c r="Z231" s="104"/>
      <c r="AA231" s="104"/>
      <c r="AB231" s="104"/>
      <c r="AC231" s="104"/>
      <c r="AD231" s="104"/>
      <c r="AE231" s="104"/>
      <c r="AF231" s="104"/>
      <c r="AG231" s="104"/>
      <c r="AH231" s="104"/>
      <c r="AI231" s="104"/>
      <c r="AJ231" s="104"/>
      <c r="AK231" s="104"/>
      <c r="AL231" s="104"/>
      <c r="AM231" s="104"/>
      <c r="AN231" s="104"/>
      <c r="AO231" s="104"/>
      <c r="AP231" s="104"/>
      <c r="AQ231" s="104"/>
      <c r="AR231" s="104"/>
      <c r="AS231" s="104"/>
      <c r="AT231" s="104"/>
    </row>
    <row r="232" spans="18:46" s="102" customFormat="1" ht="14" x14ac:dyDescent="0.15"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4"/>
      <c r="AQ232" s="104"/>
      <c r="AR232" s="104"/>
      <c r="AS232" s="104"/>
      <c r="AT232" s="104"/>
    </row>
    <row r="233" spans="18:46" s="102" customFormat="1" ht="14" x14ac:dyDescent="0.15">
      <c r="R233" s="104"/>
      <c r="S233" s="104"/>
      <c r="T233" s="104"/>
      <c r="U233" s="104"/>
      <c r="V233" s="104"/>
      <c r="W233" s="104"/>
      <c r="X233" s="104"/>
      <c r="Y233" s="104"/>
      <c r="Z233" s="104"/>
      <c r="AA233" s="104"/>
      <c r="AB233" s="104"/>
      <c r="AC233" s="104"/>
      <c r="AD233" s="104"/>
      <c r="AE233" s="104"/>
      <c r="AF233" s="104"/>
      <c r="AG233" s="104"/>
      <c r="AH233" s="104"/>
      <c r="AI233" s="104"/>
      <c r="AJ233" s="104"/>
      <c r="AK233" s="104"/>
      <c r="AL233" s="104"/>
      <c r="AM233" s="104"/>
      <c r="AN233" s="104"/>
      <c r="AO233" s="104"/>
      <c r="AP233" s="104"/>
      <c r="AQ233" s="104"/>
      <c r="AR233" s="104"/>
      <c r="AS233" s="104"/>
      <c r="AT233" s="104"/>
    </row>
    <row r="234" spans="18:46" s="102" customFormat="1" ht="14" x14ac:dyDescent="0.15">
      <c r="R234" s="104"/>
      <c r="S234" s="104"/>
      <c r="T234" s="104"/>
      <c r="U234" s="104"/>
      <c r="V234" s="104"/>
      <c r="W234" s="104"/>
      <c r="X234" s="104"/>
      <c r="Y234" s="104"/>
      <c r="Z234" s="104"/>
      <c r="AA234" s="104"/>
      <c r="AB234" s="104"/>
      <c r="AC234" s="104"/>
      <c r="AD234" s="104"/>
      <c r="AE234" s="104"/>
      <c r="AF234" s="104"/>
      <c r="AG234" s="104"/>
      <c r="AH234" s="104"/>
      <c r="AI234" s="104"/>
      <c r="AJ234" s="104"/>
      <c r="AK234" s="104"/>
      <c r="AL234" s="104"/>
      <c r="AM234" s="104"/>
      <c r="AN234" s="104"/>
      <c r="AO234" s="104"/>
      <c r="AP234" s="104"/>
      <c r="AQ234" s="104"/>
      <c r="AR234" s="104"/>
      <c r="AS234" s="104"/>
      <c r="AT234" s="104"/>
    </row>
    <row r="235" spans="18:46" s="102" customFormat="1" ht="14" x14ac:dyDescent="0.15">
      <c r="R235" s="104"/>
      <c r="S235" s="104"/>
      <c r="T235" s="104"/>
      <c r="U235" s="104"/>
      <c r="V235" s="104"/>
      <c r="W235" s="104"/>
      <c r="X235" s="104"/>
      <c r="Y235" s="104"/>
      <c r="Z235" s="104"/>
      <c r="AA235" s="104"/>
      <c r="AB235" s="104"/>
      <c r="AC235" s="104"/>
      <c r="AD235" s="104"/>
      <c r="AE235" s="104"/>
      <c r="AF235" s="104"/>
      <c r="AG235" s="104"/>
      <c r="AH235" s="104"/>
      <c r="AI235" s="104"/>
      <c r="AJ235" s="104"/>
      <c r="AK235" s="104"/>
      <c r="AL235" s="104"/>
      <c r="AM235" s="104"/>
      <c r="AN235" s="104"/>
      <c r="AO235" s="104"/>
      <c r="AP235" s="104"/>
      <c r="AQ235" s="104"/>
      <c r="AR235" s="104"/>
      <c r="AS235" s="104"/>
      <c r="AT235" s="104"/>
    </row>
    <row r="236" spans="18:46" s="102" customFormat="1" ht="14" x14ac:dyDescent="0.15">
      <c r="R236" s="104"/>
      <c r="S236" s="104"/>
      <c r="T236" s="104"/>
      <c r="U236" s="104"/>
      <c r="V236" s="104"/>
      <c r="W236" s="104"/>
      <c r="X236" s="104"/>
      <c r="Y236" s="104"/>
      <c r="Z236" s="104"/>
      <c r="AA236" s="104"/>
      <c r="AB236" s="104"/>
      <c r="AC236" s="104"/>
      <c r="AD236" s="104"/>
      <c r="AE236" s="104"/>
      <c r="AF236" s="104"/>
      <c r="AG236" s="104"/>
      <c r="AH236" s="104"/>
      <c r="AI236" s="104"/>
      <c r="AJ236" s="104"/>
      <c r="AK236" s="104"/>
      <c r="AL236" s="104"/>
      <c r="AM236" s="104"/>
      <c r="AN236" s="104"/>
      <c r="AO236" s="104"/>
      <c r="AP236" s="104"/>
      <c r="AQ236" s="104"/>
      <c r="AR236" s="104"/>
      <c r="AS236" s="104"/>
      <c r="AT236" s="104"/>
    </row>
    <row r="237" spans="18:46" s="102" customFormat="1" ht="14" x14ac:dyDescent="0.15">
      <c r="R237" s="104"/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</row>
    <row r="238" spans="18:46" s="102" customFormat="1" ht="14" x14ac:dyDescent="0.15">
      <c r="R238" s="104"/>
      <c r="S238" s="104"/>
      <c r="T238" s="104"/>
      <c r="U238" s="104"/>
      <c r="V238" s="104"/>
      <c r="W238" s="104"/>
      <c r="X238" s="104"/>
      <c r="Y238" s="104"/>
      <c r="Z238" s="104"/>
      <c r="AA238" s="104"/>
      <c r="AB238" s="104"/>
      <c r="AC238" s="104"/>
      <c r="AD238" s="104"/>
      <c r="AE238" s="104"/>
      <c r="AF238" s="104"/>
      <c r="AG238" s="104"/>
      <c r="AH238" s="104"/>
      <c r="AI238" s="104"/>
      <c r="AJ238" s="104"/>
      <c r="AK238" s="104"/>
      <c r="AL238" s="104"/>
      <c r="AM238" s="104"/>
      <c r="AN238" s="104"/>
      <c r="AO238" s="104"/>
      <c r="AP238" s="104"/>
      <c r="AQ238" s="104"/>
      <c r="AR238" s="104"/>
      <c r="AS238" s="104"/>
      <c r="AT238" s="104"/>
    </row>
    <row r="239" spans="18:46" s="102" customFormat="1" ht="14" x14ac:dyDescent="0.15">
      <c r="R239" s="104"/>
      <c r="S239" s="104"/>
      <c r="T239" s="104"/>
      <c r="U239" s="104"/>
      <c r="V239" s="104"/>
      <c r="W239" s="104"/>
      <c r="X239" s="104"/>
      <c r="Y239" s="104"/>
      <c r="Z239" s="104"/>
      <c r="AA239" s="104"/>
      <c r="AB239" s="104"/>
      <c r="AC239" s="104"/>
      <c r="AD239" s="104"/>
      <c r="AE239" s="104"/>
      <c r="AF239" s="104"/>
      <c r="AG239" s="104"/>
      <c r="AH239" s="104"/>
      <c r="AI239" s="104"/>
      <c r="AJ239" s="104"/>
      <c r="AK239" s="104"/>
      <c r="AL239" s="104"/>
      <c r="AM239" s="104"/>
      <c r="AN239" s="104"/>
      <c r="AO239" s="104"/>
      <c r="AP239" s="104"/>
      <c r="AQ239" s="104"/>
      <c r="AR239" s="104"/>
      <c r="AS239" s="104"/>
      <c r="AT239" s="104"/>
    </row>
    <row r="240" spans="18:46" s="102" customFormat="1" ht="14" x14ac:dyDescent="0.15">
      <c r="R240" s="104"/>
      <c r="S240" s="104"/>
      <c r="T240" s="104"/>
      <c r="U240" s="104"/>
      <c r="V240" s="104"/>
      <c r="W240" s="104"/>
      <c r="X240" s="104"/>
      <c r="Y240" s="104"/>
      <c r="Z240" s="104"/>
      <c r="AA240" s="104"/>
      <c r="AB240" s="104"/>
      <c r="AC240" s="104"/>
      <c r="AD240" s="104"/>
      <c r="AE240" s="104"/>
      <c r="AF240" s="104"/>
      <c r="AG240" s="104"/>
      <c r="AH240" s="104"/>
      <c r="AI240" s="104"/>
      <c r="AJ240" s="104"/>
      <c r="AK240" s="104"/>
      <c r="AL240" s="104"/>
      <c r="AM240" s="104"/>
      <c r="AN240" s="104"/>
      <c r="AO240" s="104"/>
      <c r="AP240" s="104"/>
      <c r="AQ240" s="104"/>
      <c r="AR240" s="104"/>
      <c r="AS240" s="104"/>
      <c r="AT240" s="104"/>
    </row>
    <row r="241" spans="18:46" s="102" customFormat="1" ht="14" x14ac:dyDescent="0.15">
      <c r="R241" s="104"/>
      <c r="S241" s="104"/>
      <c r="T241" s="104"/>
      <c r="U241" s="104"/>
      <c r="V241" s="104"/>
      <c r="W241" s="104"/>
      <c r="X241" s="104"/>
      <c r="Y241" s="104"/>
      <c r="Z241" s="104"/>
      <c r="AA241" s="104"/>
      <c r="AB241" s="104"/>
      <c r="AC241" s="104"/>
      <c r="AD241" s="104"/>
      <c r="AE241" s="104"/>
      <c r="AF241" s="104"/>
      <c r="AG241" s="104"/>
      <c r="AH241" s="104"/>
      <c r="AI241" s="104"/>
      <c r="AJ241" s="104"/>
      <c r="AK241" s="104"/>
      <c r="AL241" s="104"/>
      <c r="AM241" s="104"/>
      <c r="AN241" s="104"/>
      <c r="AO241" s="104"/>
      <c r="AP241" s="104"/>
      <c r="AQ241" s="104"/>
      <c r="AR241" s="104"/>
      <c r="AS241" s="104"/>
      <c r="AT241" s="104"/>
    </row>
    <row r="242" spans="18:46" s="102" customFormat="1" ht="14" x14ac:dyDescent="0.15">
      <c r="R242" s="104"/>
      <c r="S242" s="104"/>
      <c r="T242" s="104"/>
      <c r="U242" s="104"/>
      <c r="V242" s="104"/>
      <c r="W242" s="104"/>
      <c r="X242" s="104"/>
      <c r="Y242" s="104"/>
      <c r="Z242" s="104"/>
      <c r="AA242" s="104"/>
      <c r="AB242" s="104"/>
      <c r="AC242" s="104"/>
      <c r="AD242" s="104"/>
      <c r="AE242" s="104"/>
      <c r="AF242" s="104"/>
      <c r="AG242" s="104"/>
      <c r="AH242" s="104"/>
      <c r="AI242" s="104"/>
      <c r="AJ242" s="104"/>
      <c r="AK242" s="104"/>
      <c r="AL242" s="104"/>
      <c r="AM242" s="104"/>
      <c r="AN242" s="104"/>
      <c r="AO242" s="104"/>
      <c r="AP242" s="104"/>
      <c r="AQ242" s="104"/>
      <c r="AR242" s="104"/>
      <c r="AS242" s="104"/>
      <c r="AT242" s="104"/>
    </row>
    <row r="243" spans="18:46" s="102" customFormat="1" ht="14" x14ac:dyDescent="0.15">
      <c r="R243" s="104"/>
      <c r="S243" s="104"/>
      <c r="T243" s="104"/>
      <c r="U243" s="104"/>
      <c r="V243" s="104"/>
      <c r="W243" s="104"/>
      <c r="X243" s="104"/>
      <c r="Y243" s="104"/>
      <c r="Z243" s="104"/>
      <c r="AA243" s="104"/>
      <c r="AB243" s="104"/>
      <c r="AC243" s="104"/>
      <c r="AD243" s="104"/>
      <c r="AE243" s="104"/>
      <c r="AF243" s="104"/>
      <c r="AG243" s="104"/>
      <c r="AH243" s="104"/>
      <c r="AI243" s="104"/>
      <c r="AJ243" s="104"/>
      <c r="AK243" s="104"/>
      <c r="AL243" s="104"/>
      <c r="AM243" s="104"/>
      <c r="AN243" s="104"/>
      <c r="AO243" s="104"/>
      <c r="AP243" s="104"/>
      <c r="AQ243" s="104"/>
      <c r="AR243" s="104"/>
      <c r="AS243" s="104"/>
      <c r="AT243" s="104"/>
    </row>
    <row r="244" spans="18:46" s="102" customFormat="1" ht="14" x14ac:dyDescent="0.15">
      <c r="R244" s="104"/>
      <c r="S244" s="104"/>
      <c r="T244" s="104"/>
      <c r="U244" s="104"/>
      <c r="V244" s="104"/>
      <c r="W244" s="104"/>
      <c r="X244" s="104"/>
      <c r="Y244" s="104"/>
      <c r="Z244" s="104"/>
      <c r="AA244" s="104"/>
      <c r="AB244" s="104"/>
      <c r="AC244" s="104"/>
      <c r="AD244" s="104"/>
      <c r="AE244" s="104"/>
      <c r="AF244" s="104"/>
      <c r="AG244" s="104"/>
      <c r="AH244" s="104"/>
      <c r="AI244" s="104"/>
      <c r="AJ244" s="104"/>
      <c r="AK244" s="104"/>
      <c r="AL244" s="104"/>
      <c r="AM244" s="104"/>
      <c r="AN244" s="104"/>
      <c r="AO244" s="104"/>
      <c r="AP244" s="104"/>
      <c r="AQ244" s="104"/>
      <c r="AR244" s="104"/>
      <c r="AS244" s="104"/>
      <c r="AT244" s="104"/>
    </row>
    <row r="245" spans="18:46" s="102" customFormat="1" ht="14" x14ac:dyDescent="0.15">
      <c r="R245" s="104"/>
      <c r="S245" s="104"/>
      <c r="T245" s="104"/>
      <c r="U245" s="104"/>
      <c r="V245" s="104"/>
      <c r="W245" s="104"/>
      <c r="X245" s="104"/>
      <c r="Y245" s="104"/>
      <c r="Z245" s="104"/>
      <c r="AA245" s="104"/>
      <c r="AB245" s="104"/>
      <c r="AC245" s="104"/>
      <c r="AD245" s="104"/>
      <c r="AE245" s="104"/>
      <c r="AF245" s="104"/>
      <c r="AG245" s="104"/>
      <c r="AH245" s="104"/>
      <c r="AI245" s="104"/>
      <c r="AJ245" s="104"/>
      <c r="AK245" s="104"/>
      <c r="AL245" s="104"/>
      <c r="AM245" s="104"/>
      <c r="AN245" s="104"/>
      <c r="AO245" s="104"/>
      <c r="AP245" s="104"/>
      <c r="AQ245" s="104"/>
      <c r="AR245" s="104"/>
      <c r="AS245" s="104"/>
      <c r="AT245" s="104"/>
    </row>
    <row r="246" spans="18:46" s="102" customFormat="1" ht="14" x14ac:dyDescent="0.15">
      <c r="R246" s="104"/>
      <c r="S246" s="104"/>
      <c r="T246" s="104"/>
      <c r="U246" s="104"/>
      <c r="V246" s="104"/>
      <c r="W246" s="104"/>
      <c r="X246" s="104"/>
      <c r="Y246" s="104"/>
      <c r="Z246" s="104"/>
      <c r="AA246" s="104"/>
      <c r="AB246" s="104"/>
      <c r="AC246" s="104"/>
      <c r="AD246" s="104"/>
      <c r="AE246" s="104"/>
      <c r="AF246" s="104"/>
      <c r="AG246" s="104"/>
      <c r="AH246" s="104"/>
      <c r="AI246" s="104"/>
      <c r="AJ246" s="104"/>
      <c r="AK246" s="104"/>
      <c r="AL246" s="104"/>
      <c r="AM246" s="104"/>
      <c r="AN246" s="104"/>
      <c r="AO246" s="104"/>
      <c r="AP246" s="104"/>
      <c r="AQ246" s="104"/>
      <c r="AR246" s="104"/>
      <c r="AS246" s="104"/>
      <c r="AT246" s="104"/>
    </row>
    <row r="247" spans="18:46" s="102" customFormat="1" ht="14" x14ac:dyDescent="0.15">
      <c r="R247" s="104"/>
      <c r="S247" s="104"/>
      <c r="T247" s="104"/>
      <c r="U247" s="104"/>
      <c r="V247" s="104"/>
      <c r="W247" s="104"/>
      <c r="X247" s="104"/>
      <c r="Y247" s="104"/>
      <c r="Z247" s="104"/>
      <c r="AA247" s="104"/>
      <c r="AB247" s="104"/>
      <c r="AC247" s="104"/>
      <c r="AD247" s="104"/>
      <c r="AE247" s="104"/>
      <c r="AF247" s="104"/>
      <c r="AG247" s="104"/>
      <c r="AH247" s="104"/>
      <c r="AI247" s="104"/>
      <c r="AJ247" s="104"/>
      <c r="AK247" s="104"/>
      <c r="AL247" s="104"/>
      <c r="AM247" s="104"/>
      <c r="AN247" s="104"/>
      <c r="AO247" s="104"/>
      <c r="AP247" s="104"/>
      <c r="AQ247" s="104"/>
      <c r="AR247" s="104"/>
      <c r="AS247" s="104"/>
      <c r="AT247" s="104"/>
    </row>
    <row r="248" spans="18:46" s="102" customFormat="1" ht="14" x14ac:dyDescent="0.15">
      <c r="R248" s="104"/>
      <c r="S248" s="104"/>
      <c r="T248" s="104"/>
      <c r="U248" s="104"/>
      <c r="V248" s="104"/>
      <c r="W248" s="104"/>
      <c r="X248" s="104"/>
      <c r="Y248" s="104"/>
      <c r="Z248" s="104"/>
      <c r="AA248" s="104"/>
      <c r="AB248" s="104"/>
      <c r="AC248" s="104"/>
      <c r="AD248" s="104"/>
      <c r="AE248" s="104"/>
      <c r="AF248" s="104"/>
      <c r="AG248" s="104"/>
      <c r="AH248" s="104"/>
      <c r="AI248" s="104"/>
      <c r="AJ248" s="104"/>
      <c r="AK248" s="104"/>
      <c r="AL248" s="104"/>
      <c r="AM248" s="104"/>
      <c r="AN248" s="104"/>
      <c r="AO248" s="104"/>
      <c r="AP248" s="104"/>
      <c r="AQ248" s="104"/>
      <c r="AR248" s="104"/>
      <c r="AS248" s="104"/>
      <c r="AT248" s="104"/>
    </row>
    <row r="249" spans="18:46" s="102" customFormat="1" ht="14" x14ac:dyDescent="0.15">
      <c r="R249" s="104"/>
      <c r="S249" s="104"/>
      <c r="T249" s="104"/>
      <c r="U249" s="104"/>
      <c r="V249" s="104"/>
      <c r="W249" s="104"/>
      <c r="X249" s="104"/>
      <c r="Y249" s="104"/>
      <c r="Z249" s="104"/>
      <c r="AA249" s="104"/>
      <c r="AB249" s="104"/>
      <c r="AC249" s="104"/>
      <c r="AD249" s="104"/>
      <c r="AE249" s="104"/>
      <c r="AF249" s="104"/>
      <c r="AG249" s="104"/>
      <c r="AH249" s="104"/>
      <c r="AI249" s="104"/>
      <c r="AJ249" s="104"/>
      <c r="AK249" s="104"/>
      <c r="AL249" s="104"/>
      <c r="AM249" s="104"/>
      <c r="AN249" s="104"/>
      <c r="AO249" s="104"/>
      <c r="AP249" s="104"/>
      <c r="AQ249" s="104"/>
      <c r="AR249" s="104"/>
      <c r="AS249" s="104"/>
      <c r="AT249" s="104"/>
    </row>
    <row r="250" spans="18:46" s="102" customFormat="1" ht="14" x14ac:dyDescent="0.15">
      <c r="R250" s="104"/>
      <c r="S250" s="104"/>
      <c r="T250" s="104"/>
      <c r="U250" s="104"/>
      <c r="V250" s="104"/>
      <c r="W250" s="104"/>
      <c r="X250" s="104"/>
      <c r="Y250" s="104"/>
      <c r="Z250" s="104"/>
      <c r="AA250" s="104"/>
      <c r="AB250" s="104"/>
      <c r="AC250" s="104"/>
      <c r="AD250" s="104"/>
      <c r="AE250" s="104"/>
      <c r="AF250" s="104"/>
      <c r="AG250" s="104"/>
      <c r="AH250" s="104"/>
      <c r="AI250" s="104"/>
      <c r="AJ250" s="104"/>
      <c r="AK250" s="104"/>
      <c r="AL250" s="104"/>
      <c r="AM250" s="104"/>
      <c r="AN250" s="104"/>
      <c r="AO250" s="104"/>
      <c r="AP250" s="104"/>
      <c r="AQ250" s="104"/>
      <c r="AR250" s="104"/>
      <c r="AS250" s="104"/>
      <c r="AT250" s="104"/>
    </row>
    <row r="251" spans="18:46" s="102" customFormat="1" ht="14" x14ac:dyDescent="0.15">
      <c r="R251" s="104"/>
      <c r="S251" s="104"/>
      <c r="T251" s="104"/>
      <c r="U251" s="104"/>
      <c r="V251" s="104"/>
      <c r="W251" s="104"/>
      <c r="X251" s="104"/>
      <c r="Y251" s="104"/>
      <c r="Z251" s="104"/>
      <c r="AA251" s="104"/>
      <c r="AB251" s="104"/>
      <c r="AC251" s="104"/>
      <c r="AD251" s="104"/>
      <c r="AE251" s="104"/>
      <c r="AF251" s="104"/>
      <c r="AG251" s="104"/>
      <c r="AH251" s="104"/>
      <c r="AI251" s="104"/>
      <c r="AJ251" s="104"/>
      <c r="AK251" s="104"/>
      <c r="AL251" s="104"/>
      <c r="AM251" s="104"/>
      <c r="AN251" s="104"/>
      <c r="AO251" s="104"/>
      <c r="AP251" s="104"/>
      <c r="AQ251" s="104"/>
      <c r="AR251" s="104"/>
      <c r="AS251" s="104"/>
      <c r="AT251" s="104"/>
    </row>
    <row r="252" spans="18:46" s="102" customFormat="1" ht="14" x14ac:dyDescent="0.15">
      <c r="R252" s="104"/>
      <c r="S252" s="104"/>
      <c r="T252" s="104"/>
      <c r="U252" s="104"/>
      <c r="V252" s="104"/>
      <c r="W252" s="104"/>
      <c r="X252" s="104"/>
      <c r="Y252" s="104"/>
      <c r="Z252" s="104"/>
      <c r="AA252" s="104"/>
      <c r="AB252" s="104"/>
      <c r="AC252" s="104"/>
      <c r="AD252" s="104"/>
      <c r="AE252" s="104"/>
      <c r="AF252" s="104"/>
      <c r="AG252" s="104"/>
      <c r="AH252" s="104"/>
      <c r="AI252" s="104"/>
      <c r="AJ252" s="104"/>
      <c r="AK252" s="104"/>
      <c r="AL252" s="104"/>
      <c r="AM252" s="104"/>
      <c r="AN252" s="104"/>
      <c r="AO252" s="104"/>
      <c r="AP252" s="104"/>
      <c r="AQ252" s="104"/>
      <c r="AR252" s="104"/>
      <c r="AS252" s="104"/>
      <c r="AT252" s="104"/>
    </row>
    <row r="253" spans="18:46" s="102" customFormat="1" ht="14" x14ac:dyDescent="0.15">
      <c r="R253" s="104"/>
      <c r="S253" s="104"/>
      <c r="T253" s="104"/>
      <c r="U253" s="104"/>
      <c r="V253" s="104"/>
      <c r="W253" s="104"/>
      <c r="X253" s="104"/>
      <c r="Y253" s="104"/>
      <c r="Z253" s="104"/>
      <c r="AA253" s="104"/>
      <c r="AB253" s="104"/>
      <c r="AC253" s="104"/>
      <c r="AD253" s="104"/>
      <c r="AE253" s="104"/>
      <c r="AF253" s="104"/>
      <c r="AG253" s="104"/>
      <c r="AH253" s="104"/>
      <c r="AI253" s="104"/>
      <c r="AJ253" s="104"/>
      <c r="AK253" s="104"/>
      <c r="AL253" s="104"/>
      <c r="AM253" s="104"/>
      <c r="AN253" s="104"/>
      <c r="AO253" s="104"/>
      <c r="AP253" s="104"/>
      <c r="AQ253" s="104"/>
      <c r="AR253" s="104"/>
      <c r="AS253" s="104"/>
      <c r="AT253" s="104"/>
    </row>
    <row r="254" spans="18:46" s="102" customFormat="1" ht="14" x14ac:dyDescent="0.15">
      <c r="R254" s="104"/>
      <c r="S254" s="104"/>
      <c r="T254" s="104"/>
      <c r="U254" s="104"/>
      <c r="V254" s="104"/>
      <c r="W254" s="104"/>
      <c r="X254" s="104"/>
      <c r="Y254" s="104"/>
      <c r="Z254" s="104"/>
      <c r="AA254" s="104"/>
      <c r="AB254" s="104"/>
      <c r="AC254" s="104"/>
      <c r="AD254" s="104"/>
      <c r="AE254" s="104"/>
      <c r="AF254" s="104"/>
      <c r="AG254" s="104"/>
      <c r="AH254" s="104"/>
      <c r="AI254" s="104"/>
      <c r="AJ254" s="104"/>
      <c r="AK254" s="104"/>
      <c r="AL254" s="104"/>
      <c r="AM254" s="104"/>
      <c r="AN254" s="104"/>
      <c r="AO254" s="104"/>
      <c r="AP254" s="104"/>
      <c r="AQ254" s="104"/>
      <c r="AR254" s="104"/>
      <c r="AS254" s="104"/>
      <c r="AT254" s="104"/>
    </row>
    <row r="255" spans="18:46" s="102" customFormat="1" ht="14" x14ac:dyDescent="0.15">
      <c r="R255" s="104"/>
      <c r="S255" s="104"/>
      <c r="T255" s="104"/>
      <c r="U255" s="104"/>
      <c r="V255" s="104"/>
      <c r="W255" s="104"/>
      <c r="X255" s="104"/>
      <c r="Y255" s="104"/>
      <c r="Z255" s="104"/>
      <c r="AA255" s="104"/>
      <c r="AB255" s="104"/>
      <c r="AC255" s="104"/>
      <c r="AD255" s="104"/>
      <c r="AE255" s="104"/>
      <c r="AF255" s="104"/>
      <c r="AG255" s="104"/>
      <c r="AH255" s="104"/>
      <c r="AI255" s="104"/>
      <c r="AJ255" s="104"/>
      <c r="AK255" s="104"/>
      <c r="AL255" s="104"/>
      <c r="AM255" s="104"/>
      <c r="AN255" s="104"/>
      <c r="AO255" s="104"/>
      <c r="AP255" s="104"/>
      <c r="AQ255" s="104"/>
      <c r="AR255" s="104"/>
      <c r="AS255" s="104"/>
      <c r="AT255" s="104"/>
    </row>
    <row r="256" spans="18:46" s="102" customFormat="1" ht="14" x14ac:dyDescent="0.15"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4"/>
      <c r="AQ256" s="104"/>
      <c r="AR256" s="104"/>
      <c r="AS256" s="104"/>
      <c r="AT256" s="104"/>
    </row>
    <row r="257" spans="18:46" s="102" customFormat="1" ht="14" x14ac:dyDescent="0.15">
      <c r="R257" s="104"/>
      <c r="S257" s="104"/>
      <c r="T257" s="104"/>
      <c r="U257" s="104"/>
      <c r="V257" s="104"/>
      <c r="W257" s="104"/>
      <c r="X257" s="104"/>
      <c r="Y257" s="104"/>
      <c r="Z257" s="104"/>
      <c r="AA257" s="104"/>
      <c r="AB257" s="104"/>
      <c r="AC257" s="104"/>
      <c r="AD257" s="104"/>
      <c r="AE257" s="104"/>
      <c r="AF257" s="104"/>
      <c r="AG257" s="104"/>
      <c r="AH257" s="104"/>
      <c r="AI257" s="104"/>
      <c r="AJ257" s="104"/>
      <c r="AK257" s="104"/>
      <c r="AL257" s="104"/>
      <c r="AM257" s="104"/>
      <c r="AN257" s="104"/>
      <c r="AO257" s="104"/>
      <c r="AP257" s="104"/>
      <c r="AQ257" s="104"/>
      <c r="AR257" s="104"/>
      <c r="AS257" s="104"/>
      <c r="AT257" s="104"/>
    </row>
    <row r="258" spans="18:46" s="102" customFormat="1" ht="14" x14ac:dyDescent="0.15">
      <c r="R258" s="104"/>
      <c r="S258" s="104"/>
      <c r="T258" s="104"/>
      <c r="U258" s="104"/>
      <c r="V258" s="104"/>
      <c r="W258" s="104"/>
      <c r="X258" s="104"/>
      <c r="Y258" s="104"/>
      <c r="Z258" s="104"/>
      <c r="AA258" s="104"/>
      <c r="AB258" s="104"/>
      <c r="AC258" s="104"/>
      <c r="AD258" s="104"/>
      <c r="AE258" s="104"/>
      <c r="AF258" s="104"/>
      <c r="AG258" s="104"/>
      <c r="AH258" s="104"/>
      <c r="AI258" s="104"/>
      <c r="AJ258" s="104"/>
      <c r="AK258" s="104"/>
      <c r="AL258" s="104"/>
      <c r="AM258" s="104"/>
      <c r="AN258" s="104"/>
      <c r="AO258" s="104"/>
      <c r="AP258" s="104"/>
      <c r="AQ258" s="104"/>
      <c r="AR258" s="104"/>
      <c r="AS258" s="104"/>
      <c r="AT258" s="104"/>
    </row>
    <row r="259" spans="18:46" s="102" customFormat="1" ht="14" x14ac:dyDescent="0.15">
      <c r="R259" s="104"/>
      <c r="S259" s="104"/>
      <c r="T259" s="104"/>
      <c r="U259" s="104"/>
      <c r="V259" s="104"/>
      <c r="W259" s="104"/>
      <c r="X259" s="104"/>
      <c r="Y259" s="104"/>
      <c r="Z259" s="104"/>
      <c r="AA259" s="104"/>
      <c r="AB259" s="104"/>
      <c r="AC259" s="104"/>
      <c r="AD259" s="104"/>
      <c r="AE259" s="104"/>
      <c r="AF259" s="104"/>
      <c r="AG259" s="104"/>
      <c r="AH259" s="104"/>
      <c r="AI259" s="104"/>
      <c r="AJ259" s="104"/>
      <c r="AK259" s="104"/>
      <c r="AL259" s="104"/>
      <c r="AM259" s="104"/>
      <c r="AN259" s="104"/>
      <c r="AO259" s="104"/>
      <c r="AP259" s="104"/>
      <c r="AQ259" s="104"/>
      <c r="AR259" s="104"/>
      <c r="AS259" s="104"/>
      <c r="AT259" s="104"/>
    </row>
    <row r="260" spans="18:46" s="102" customFormat="1" ht="14" x14ac:dyDescent="0.15">
      <c r="R260" s="104"/>
      <c r="S260" s="104"/>
      <c r="T260" s="104"/>
      <c r="U260" s="104"/>
      <c r="V260" s="104"/>
      <c r="W260" s="104"/>
      <c r="X260" s="104"/>
      <c r="Y260" s="104"/>
      <c r="Z260" s="104"/>
      <c r="AA260" s="104"/>
      <c r="AB260" s="104"/>
      <c r="AC260" s="104"/>
      <c r="AD260" s="104"/>
      <c r="AE260" s="104"/>
      <c r="AF260" s="104"/>
      <c r="AG260" s="104"/>
      <c r="AH260" s="104"/>
      <c r="AI260" s="104"/>
      <c r="AJ260" s="104"/>
      <c r="AK260" s="104"/>
      <c r="AL260" s="104"/>
      <c r="AM260" s="104"/>
      <c r="AN260" s="104"/>
      <c r="AO260" s="104"/>
      <c r="AP260" s="104"/>
      <c r="AQ260" s="104"/>
      <c r="AR260" s="104"/>
      <c r="AS260" s="104"/>
      <c r="AT260" s="104"/>
    </row>
    <row r="261" spans="18:46" s="102" customFormat="1" ht="14" x14ac:dyDescent="0.15">
      <c r="R261" s="104"/>
      <c r="S261" s="104"/>
      <c r="T261" s="104"/>
      <c r="U261" s="104"/>
      <c r="V261" s="104"/>
      <c r="W261" s="104"/>
      <c r="X261" s="104"/>
      <c r="Y261" s="104"/>
      <c r="Z261" s="104"/>
      <c r="AA261" s="104"/>
      <c r="AB261" s="104"/>
      <c r="AC261" s="104"/>
      <c r="AD261" s="104"/>
      <c r="AE261" s="104"/>
      <c r="AF261" s="104"/>
      <c r="AG261" s="104"/>
      <c r="AH261" s="104"/>
      <c r="AI261" s="104"/>
      <c r="AJ261" s="104"/>
      <c r="AK261" s="104"/>
      <c r="AL261" s="104"/>
      <c r="AM261" s="104"/>
      <c r="AN261" s="104"/>
      <c r="AO261" s="104"/>
      <c r="AP261" s="104"/>
      <c r="AQ261" s="104"/>
      <c r="AR261" s="104"/>
      <c r="AS261" s="104"/>
      <c r="AT261" s="104"/>
    </row>
    <row r="262" spans="18:46" s="102" customFormat="1" ht="14" x14ac:dyDescent="0.15">
      <c r="R262" s="104"/>
      <c r="S262" s="104"/>
      <c r="T262" s="104"/>
      <c r="U262" s="104"/>
      <c r="V262" s="104"/>
      <c r="W262" s="104"/>
      <c r="X262" s="104"/>
      <c r="Y262" s="104"/>
      <c r="Z262" s="104"/>
      <c r="AA262" s="104"/>
      <c r="AB262" s="104"/>
      <c r="AC262" s="104"/>
      <c r="AD262" s="104"/>
      <c r="AE262" s="104"/>
      <c r="AF262" s="104"/>
      <c r="AG262" s="104"/>
      <c r="AH262" s="104"/>
      <c r="AI262" s="104"/>
      <c r="AJ262" s="104"/>
      <c r="AK262" s="104"/>
      <c r="AL262" s="104"/>
      <c r="AM262" s="104"/>
      <c r="AN262" s="104"/>
      <c r="AO262" s="104"/>
      <c r="AP262" s="104"/>
      <c r="AQ262" s="104"/>
      <c r="AR262" s="104"/>
      <c r="AS262" s="104"/>
      <c r="AT262" s="104"/>
    </row>
    <row r="263" spans="18:46" s="102" customFormat="1" ht="14" x14ac:dyDescent="0.15">
      <c r="R263" s="104"/>
      <c r="S263" s="104"/>
      <c r="T263" s="104"/>
      <c r="U263" s="104"/>
      <c r="V263" s="104"/>
      <c r="W263" s="104"/>
      <c r="X263" s="104"/>
      <c r="Y263" s="104"/>
      <c r="Z263" s="104"/>
      <c r="AA263" s="104"/>
      <c r="AB263" s="104"/>
      <c r="AC263" s="104"/>
      <c r="AD263" s="104"/>
      <c r="AE263" s="104"/>
      <c r="AF263" s="104"/>
      <c r="AG263" s="104"/>
      <c r="AH263" s="104"/>
      <c r="AI263" s="104"/>
      <c r="AJ263" s="104"/>
      <c r="AK263" s="104"/>
      <c r="AL263" s="104"/>
      <c r="AM263" s="104"/>
      <c r="AN263" s="104"/>
      <c r="AO263" s="104"/>
      <c r="AP263" s="104"/>
      <c r="AQ263" s="104"/>
      <c r="AR263" s="104"/>
      <c r="AS263" s="104"/>
      <c r="AT263" s="104"/>
    </row>
    <row r="264" spans="18:46" s="102" customFormat="1" ht="14" x14ac:dyDescent="0.15">
      <c r="R264" s="104"/>
      <c r="S264" s="104"/>
      <c r="T264" s="104"/>
      <c r="U264" s="104"/>
      <c r="V264" s="104"/>
      <c r="W264" s="104"/>
      <c r="X264" s="104"/>
      <c r="Y264" s="104"/>
      <c r="Z264" s="104"/>
      <c r="AA264" s="104"/>
      <c r="AB264" s="104"/>
      <c r="AC264" s="104"/>
      <c r="AD264" s="104"/>
      <c r="AE264" s="104"/>
      <c r="AF264" s="104"/>
      <c r="AG264" s="104"/>
      <c r="AH264" s="104"/>
      <c r="AI264" s="104"/>
      <c r="AJ264" s="104"/>
      <c r="AK264" s="104"/>
      <c r="AL264" s="104"/>
      <c r="AM264" s="104"/>
      <c r="AN264" s="104"/>
      <c r="AO264" s="104"/>
      <c r="AP264" s="104"/>
      <c r="AQ264" s="104"/>
      <c r="AR264" s="104"/>
      <c r="AS264" s="104"/>
      <c r="AT264" s="104"/>
    </row>
    <row r="265" spans="18:46" s="102" customFormat="1" ht="14" x14ac:dyDescent="0.15">
      <c r="R265" s="104"/>
      <c r="S265" s="104"/>
      <c r="T265" s="104"/>
      <c r="U265" s="104"/>
      <c r="V265" s="104"/>
      <c r="W265" s="104"/>
      <c r="X265" s="104"/>
      <c r="Y265" s="104"/>
      <c r="Z265" s="104"/>
      <c r="AA265" s="104"/>
      <c r="AB265" s="104"/>
      <c r="AC265" s="104"/>
      <c r="AD265" s="104"/>
      <c r="AE265" s="104"/>
      <c r="AF265" s="104"/>
      <c r="AG265" s="104"/>
      <c r="AH265" s="104"/>
      <c r="AI265" s="104"/>
      <c r="AJ265" s="104"/>
      <c r="AK265" s="104"/>
      <c r="AL265" s="104"/>
      <c r="AM265" s="104"/>
      <c r="AN265" s="104"/>
      <c r="AO265" s="104"/>
      <c r="AP265" s="104"/>
      <c r="AQ265" s="104"/>
      <c r="AR265" s="104"/>
      <c r="AS265" s="104"/>
      <c r="AT265" s="104"/>
    </row>
    <row r="266" spans="18:46" s="102" customFormat="1" ht="14" x14ac:dyDescent="0.15">
      <c r="R266" s="104"/>
      <c r="S266" s="104"/>
      <c r="T266" s="104"/>
      <c r="U266" s="104"/>
      <c r="V266" s="104"/>
      <c r="W266" s="104"/>
      <c r="X266" s="104"/>
      <c r="Y266" s="104"/>
      <c r="Z266" s="104"/>
      <c r="AA266" s="104"/>
      <c r="AB266" s="104"/>
      <c r="AC266" s="104"/>
      <c r="AD266" s="104"/>
      <c r="AE266" s="104"/>
      <c r="AF266" s="104"/>
      <c r="AG266" s="104"/>
      <c r="AH266" s="104"/>
      <c r="AI266" s="104"/>
      <c r="AJ266" s="104"/>
      <c r="AK266" s="104"/>
      <c r="AL266" s="104"/>
      <c r="AM266" s="104"/>
      <c r="AN266" s="104"/>
      <c r="AO266" s="104"/>
      <c r="AP266" s="104"/>
      <c r="AQ266" s="104"/>
      <c r="AR266" s="104"/>
      <c r="AS266" s="104"/>
      <c r="AT266" s="104"/>
    </row>
    <row r="267" spans="18:46" s="102" customFormat="1" ht="14" x14ac:dyDescent="0.15">
      <c r="R267" s="104"/>
      <c r="S267" s="104"/>
      <c r="T267" s="104"/>
      <c r="U267" s="104"/>
      <c r="V267" s="104"/>
      <c r="W267" s="104"/>
      <c r="X267" s="104"/>
      <c r="Y267" s="104"/>
      <c r="Z267" s="104"/>
      <c r="AA267" s="104"/>
      <c r="AB267" s="104"/>
      <c r="AC267" s="104"/>
      <c r="AD267" s="104"/>
      <c r="AE267" s="104"/>
      <c r="AF267" s="104"/>
      <c r="AG267" s="104"/>
      <c r="AH267" s="104"/>
      <c r="AI267" s="104"/>
      <c r="AJ267" s="104"/>
      <c r="AK267" s="104"/>
      <c r="AL267" s="104"/>
      <c r="AM267" s="104"/>
      <c r="AN267" s="104"/>
      <c r="AO267" s="104"/>
      <c r="AP267" s="104"/>
      <c r="AQ267" s="104"/>
      <c r="AR267" s="104"/>
      <c r="AS267" s="104"/>
      <c r="AT267" s="104"/>
    </row>
    <row r="268" spans="18:46" s="102" customFormat="1" ht="14" x14ac:dyDescent="0.15">
      <c r="R268" s="104"/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</row>
    <row r="269" spans="18:46" s="102" customFormat="1" ht="14" x14ac:dyDescent="0.15">
      <c r="R269" s="104"/>
      <c r="S269" s="104"/>
      <c r="T269" s="104"/>
      <c r="U269" s="104"/>
      <c r="V269" s="104"/>
      <c r="W269" s="104"/>
      <c r="X269" s="104"/>
      <c r="Y269" s="104"/>
      <c r="Z269" s="104"/>
      <c r="AA269" s="10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</row>
    <row r="270" spans="18:46" s="102" customFormat="1" ht="14" x14ac:dyDescent="0.15">
      <c r="R270" s="104"/>
      <c r="S270" s="104"/>
      <c r="T270" s="104"/>
      <c r="U270" s="104"/>
      <c r="V270" s="104"/>
      <c r="W270" s="104"/>
      <c r="X270" s="104"/>
      <c r="Y270" s="104"/>
      <c r="Z270" s="104"/>
      <c r="AA270" s="10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</row>
    <row r="271" spans="18:46" s="102" customFormat="1" ht="14" x14ac:dyDescent="0.15">
      <c r="R271" s="104"/>
      <c r="S271" s="104"/>
      <c r="T271" s="104"/>
      <c r="U271" s="104"/>
      <c r="V271" s="104"/>
      <c r="W271" s="104"/>
      <c r="X271" s="104"/>
      <c r="Y271" s="104"/>
      <c r="Z271" s="104"/>
      <c r="AA271" s="104"/>
      <c r="AB271" s="104"/>
      <c r="AC271" s="104"/>
      <c r="AD271" s="104"/>
      <c r="AE271" s="104"/>
      <c r="AF271" s="104"/>
      <c r="AG271" s="104"/>
      <c r="AH271" s="104"/>
      <c r="AI271" s="104"/>
      <c r="AJ271" s="104"/>
      <c r="AK271" s="104"/>
      <c r="AL271" s="104"/>
      <c r="AM271" s="104"/>
      <c r="AN271" s="104"/>
      <c r="AO271" s="104"/>
      <c r="AP271" s="104"/>
      <c r="AQ271" s="104"/>
      <c r="AR271" s="104"/>
      <c r="AS271" s="104"/>
      <c r="AT271" s="104"/>
    </row>
    <row r="272" spans="18:46" s="102" customFormat="1" ht="14" x14ac:dyDescent="0.15">
      <c r="R272" s="104"/>
      <c r="S272" s="104"/>
      <c r="T272" s="104"/>
      <c r="U272" s="104"/>
      <c r="V272" s="104"/>
      <c r="W272" s="104"/>
      <c r="X272" s="104"/>
      <c r="Y272" s="104"/>
      <c r="Z272" s="104"/>
      <c r="AA272" s="104"/>
      <c r="AB272" s="104"/>
      <c r="AC272" s="104"/>
      <c r="AD272" s="104"/>
      <c r="AE272" s="104"/>
      <c r="AF272" s="104"/>
      <c r="AG272" s="104"/>
      <c r="AH272" s="104"/>
      <c r="AI272" s="104"/>
      <c r="AJ272" s="104"/>
      <c r="AK272" s="104"/>
      <c r="AL272" s="104"/>
      <c r="AM272" s="104"/>
      <c r="AN272" s="104"/>
      <c r="AO272" s="104"/>
      <c r="AP272" s="104"/>
      <c r="AQ272" s="104"/>
      <c r="AR272" s="104"/>
      <c r="AS272" s="104"/>
      <c r="AT272" s="104"/>
    </row>
    <row r="273" spans="18:46" s="102" customFormat="1" ht="14" x14ac:dyDescent="0.15">
      <c r="R273" s="104"/>
      <c r="S273" s="104"/>
      <c r="T273" s="104"/>
      <c r="U273" s="104"/>
      <c r="V273" s="104"/>
      <c r="W273" s="104"/>
      <c r="X273" s="104"/>
      <c r="Y273" s="104"/>
      <c r="Z273" s="104"/>
      <c r="AA273" s="104"/>
      <c r="AB273" s="104"/>
      <c r="AC273" s="104"/>
      <c r="AD273" s="104"/>
      <c r="AE273" s="104"/>
      <c r="AF273" s="104"/>
      <c r="AG273" s="104"/>
      <c r="AH273" s="104"/>
      <c r="AI273" s="104"/>
      <c r="AJ273" s="104"/>
      <c r="AK273" s="104"/>
      <c r="AL273" s="104"/>
      <c r="AM273" s="104"/>
      <c r="AN273" s="104"/>
      <c r="AO273" s="104"/>
      <c r="AP273" s="104"/>
      <c r="AQ273" s="104"/>
      <c r="AR273" s="104"/>
      <c r="AS273" s="104"/>
      <c r="AT273" s="104"/>
    </row>
    <row r="274" spans="18:46" s="102" customFormat="1" ht="14" x14ac:dyDescent="0.15">
      <c r="R274" s="104"/>
      <c r="S274" s="104"/>
      <c r="T274" s="104"/>
      <c r="U274" s="104"/>
      <c r="V274" s="104"/>
      <c r="W274" s="104"/>
      <c r="X274" s="104"/>
      <c r="Y274" s="104"/>
      <c r="Z274" s="104"/>
      <c r="AA274" s="104"/>
      <c r="AB274" s="104"/>
      <c r="AC274" s="104"/>
      <c r="AD274" s="104"/>
      <c r="AE274" s="104"/>
      <c r="AF274" s="104"/>
      <c r="AG274" s="104"/>
      <c r="AH274" s="104"/>
      <c r="AI274" s="104"/>
      <c r="AJ274" s="104"/>
      <c r="AK274" s="104"/>
      <c r="AL274" s="104"/>
      <c r="AM274" s="104"/>
      <c r="AN274" s="104"/>
      <c r="AO274" s="104"/>
      <c r="AP274" s="104"/>
      <c r="AQ274" s="104"/>
      <c r="AR274" s="104"/>
      <c r="AS274" s="104"/>
      <c r="AT274" s="104"/>
    </row>
    <row r="275" spans="18:46" s="102" customFormat="1" ht="14" x14ac:dyDescent="0.15">
      <c r="R275" s="104"/>
      <c r="S275" s="104"/>
      <c r="T275" s="104"/>
      <c r="U275" s="104"/>
      <c r="V275" s="104"/>
      <c r="W275" s="104"/>
      <c r="X275" s="104"/>
      <c r="Y275" s="104"/>
      <c r="Z275" s="104"/>
      <c r="AA275" s="104"/>
      <c r="AB275" s="104"/>
      <c r="AC275" s="104"/>
      <c r="AD275" s="104"/>
      <c r="AE275" s="104"/>
      <c r="AF275" s="104"/>
      <c r="AG275" s="104"/>
      <c r="AH275" s="104"/>
      <c r="AI275" s="104"/>
      <c r="AJ275" s="104"/>
      <c r="AK275" s="104"/>
      <c r="AL275" s="104"/>
      <c r="AM275" s="104"/>
      <c r="AN275" s="104"/>
      <c r="AO275" s="104"/>
      <c r="AP275" s="104"/>
      <c r="AQ275" s="104"/>
      <c r="AR275" s="104"/>
      <c r="AS275" s="104"/>
      <c r="AT275" s="104"/>
    </row>
    <row r="276" spans="18:46" s="102" customFormat="1" ht="14" x14ac:dyDescent="0.15">
      <c r="R276" s="104"/>
      <c r="S276" s="104"/>
      <c r="T276" s="104"/>
      <c r="U276" s="104"/>
      <c r="V276" s="104"/>
      <c r="W276" s="104"/>
      <c r="X276" s="104"/>
      <c r="Y276" s="104"/>
      <c r="Z276" s="104"/>
      <c r="AA276" s="104"/>
      <c r="AB276" s="104"/>
      <c r="AC276" s="104"/>
      <c r="AD276" s="104"/>
      <c r="AE276" s="104"/>
      <c r="AF276" s="104"/>
      <c r="AG276" s="104"/>
      <c r="AH276" s="104"/>
      <c r="AI276" s="104"/>
      <c r="AJ276" s="104"/>
      <c r="AK276" s="104"/>
      <c r="AL276" s="104"/>
      <c r="AM276" s="104"/>
      <c r="AN276" s="104"/>
      <c r="AO276" s="104"/>
      <c r="AP276" s="104"/>
      <c r="AQ276" s="104"/>
      <c r="AR276" s="104"/>
      <c r="AS276" s="104"/>
      <c r="AT276" s="104"/>
    </row>
    <row r="277" spans="18:46" s="102" customFormat="1" ht="14" x14ac:dyDescent="0.15">
      <c r="R277" s="104"/>
      <c r="S277" s="104"/>
      <c r="T277" s="104"/>
      <c r="U277" s="104"/>
      <c r="V277" s="104"/>
      <c r="W277" s="104"/>
      <c r="X277" s="104"/>
      <c r="Y277" s="104"/>
      <c r="Z277" s="104"/>
      <c r="AA277" s="104"/>
      <c r="AB277" s="104"/>
      <c r="AC277" s="104"/>
      <c r="AD277" s="104"/>
      <c r="AE277" s="104"/>
      <c r="AF277" s="104"/>
      <c r="AG277" s="104"/>
      <c r="AH277" s="104"/>
      <c r="AI277" s="104"/>
      <c r="AJ277" s="104"/>
      <c r="AK277" s="104"/>
      <c r="AL277" s="104"/>
      <c r="AM277" s="104"/>
      <c r="AN277" s="104"/>
      <c r="AO277" s="104"/>
      <c r="AP277" s="104"/>
      <c r="AQ277" s="104"/>
      <c r="AR277" s="104"/>
      <c r="AS277" s="104"/>
      <c r="AT277" s="104"/>
    </row>
    <row r="278" spans="18:46" s="102" customFormat="1" ht="14" x14ac:dyDescent="0.15">
      <c r="R278" s="104"/>
      <c r="S278" s="104"/>
      <c r="T278" s="104"/>
      <c r="U278" s="104"/>
      <c r="V278" s="104"/>
      <c r="W278" s="104"/>
      <c r="X278" s="104"/>
      <c r="Y278" s="104"/>
      <c r="Z278" s="104"/>
      <c r="AA278" s="104"/>
      <c r="AB278" s="104"/>
      <c r="AC278" s="104"/>
      <c r="AD278" s="104"/>
      <c r="AE278" s="104"/>
      <c r="AF278" s="104"/>
      <c r="AG278" s="104"/>
      <c r="AH278" s="104"/>
      <c r="AI278" s="104"/>
      <c r="AJ278" s="104"/>
      <c r="AK278" s="104"/>
      <c r="AL278" s="104"/>
      <c r="AM278" s="104"/>
      <c r="AN278" s="104"/>
      <c r="AO278" s="104"/>
      <c r="AP278" s="104"/>
      <c r="AQ278" s="104"/>
      <c r="AR278" s="104"/>
      <c r="AS278" s="104"/>
      <c r="AT278" s="104"/>
    </row>
    <row r="279" spans="18:46" s="102" customFormat="1" ht="14" x14ac:dyDescent="0.15">
      <c r="R279" s="104"/>
      <c r="S279" s="104"/>
      <c r="T279" s="104"/>
      <c r="U279" s="104"/>
      <c r="V279" s="104"/>
      <c r="W279" s="104"/>
      <c r="X279" s="104"/>
      <c r="Y279" s="104"/>
      <c r="Z279" s="104"/>
      <c r="AA279" s="104"/>
      <c r="AB279" s="104"/>
      <c r="AC279" s="104"/>
      <c r="AD279" s="104"/>
      <c r="AE279" s="104"/>
      <c r="AF279" s="104"/>
      <c r="AG279" s="104"/>
      <c r="AH279" s="104"/>
      <c r="AI279" s="104"/>
      <c r="AJ279" s="104"/>
      <c r="AK279" s="104"/>
      <c r="AL279" s="104"/>
      <c r="AM279" s="104"/>
      <c r="AN279" s="104"/>
      <c r="AO279" s="104"/>
      <c r="AP279" s="104"/>
      <c r="AQ279" s="104"/>
      <c r="AR279" s="104"/>
      <c r="AS279" s="104"/>
      <c r="AT279" s="104"/>
    </row>
    <row r="280" spans="18:46" s="102" customFormat="1" ht="14" x14ac:dyDescent="0.15">
      <c r="R280" s="104"/>
      <c r="S280" s="104"/>
      <c r="T280" s="104"/>
      <c r="U280" s="104"/>
      <c r="V280" s="104"/>
      <c r="W280" s="104"/>
      <c r="X280" s="104"/>
      <c r="Y280" s="104"/>
      <c r="Z280" s="104"/>
      <c r="AA280" s="104"/>
      <c r="AB280" s="104"/>
      <c r="AC280" s="104"/>
      <c r="AD280" s="104"/>
      <c r="AE280" s="104"/>
      <c r="AF280" s="104"/>
      <c r="AG280" s="104"/>
      <c r="AH280" s="104"/>
      <c r="AI280" s="104"/>
      <c r="AJ280" s="104"/>
      <c r="AK280" s="104"/>
      <c r="AL280" s="104"/>
      <c r="AM280" s="104"/>
      <c r="AN280" s="104"/>
      <c r="AO280" s="104"/>
      <c r="AP280" s="104"/>
      <c r="AQ280" s="104"/>
      <c r="AR280" s="104"/>
      <c r="AS280" s="104"/>
      <c r="AT280" s="104"/>
    </row>
    <row r="281" spans="18:46" s="102" customFormat="1" ht="14" x14ac:dyDescent="0.15">
      <c r="R281" s="104"/>
      <c r="S281" s="104"/>
      <c r="T281" s="104"/>
      <c r="U281" s="104"/>
      <c r="V281" s="104"/>
      <c r="W281" s="104"/>
      <c r="X281" s="104"/>
      <c r="Y281" s="104"/>
      <c r="Z281" s="104"/>
      <c r="AA281" s="104"/>
      <c r="AB281" s="104"/>
      <c r="AC281" s="104"/>
      <c r="AD281" s="104"/>
      <c r="AE281" s="104"/>
      <c r="AF281" s="104"/>
      <c r="AG281" s="104"/>
      <c r="AH281" s="104"/>
      <c r="AI281" s="104"/>
      <c r="AJ281" s="104"/>
      <c r="AK281" s="104"/>
      <c r="AL281" s="104"/>
      <c r="AM281" s="104"/>
      <c r="AN281" s="104"/>
      <c r="AO281" s="104"/>
      <c r="AP281" s="104"/>
      <c r="AQ281" s="104"/>
      <c r="AR281" s="104"/>
      <c r="AS281" s="104"/>
      <c r="AT281" s="104"/>
    </row>
    <row r="282" spans="18:46" s="102" customFormat="1" ht="14" x14ac:dyDescent="0.15">
      <c r="R282" s="104"/>
      <c r="S282" s="104"/>
      <c r="T282" s="104"/>
      <c r="U282" s="104"/>
      <c r="V282" s="104"/>
      <c r="W282" s="104"/>
      <c r="X282" s="104"/>
      <c r="Y282" s="104"/>
      <c r="Z282" s="104"/>
      <c r="AA282" s="104"/>
      <c r="AB282" s="104"/>
      <c r="AC282" s="104"/>
      <c r="AD282" s="104"/>
      <c r="AE282" s="104"/>
      <c r="AF282" s="104"/>
      <c r="AG282" s="104"/>
      <c r="AH282" s="104"/>
      <c r="AI282" s="104"/>
      <c r="AJ282" s="104"/>
      <c r="AK282" s="104"/>
      <c r="AL282" s="104"/>
      <c r="AM282" s="104"/>
      <c r="AN282" s="104"/>
      <c r="AO282" s="104"/>
      <c r="AP282" s="104"/>
      <c r="AQ282" s="104"/>
      <c r="AR282" s="104"/>
      <c r="AS282" s="104"/>
      <c r="AT282" s="104"/>
    </row>
    <row r="283" spans="18:46" s="102" customFormat="1" ht="14" x14ac:dyDescent="0.15">
      <c r="R283" s="104"/>
      <c r="S283" s="104"/>
      <c r="T283" s="104"/>
      <c r="U283" s="104"/>
      <c r="V283" s="104"/>
      <c r="W283" s="104"/>
      <c r="X283" s="104"/>
      <c r="Y283" s="104"/>
      <c r="Z283" s="104"/>
      <c r="AA283" s="104"/>
      <c r="AB283" s="104"/>
      <c r="AC283" s="104"/>
      <c r="AD283" s="104"/>
      <c r="AE283" s="104"/>
      <c r="AF283" s="104"/>
      <c r="AG283" s="104"/>
      <c r="AH283" s="104"/>
      <c r="AI283" s="104"/>
      <c r="AJ283" s="104"/>
      <c r="AK283" s="104"/>
      <c r="AL283" s="104"/>
      <c r="AM283" s="104"/>
      <c r="AN283" s="104"/>
      <c r="AO283" s="104"/>
      <c r="AP283" s="104"/>
      <c r="AQ283" s="104"/>
      <c r="AR283" s="104"/>
      <c r="AS283" s="104"/>
      <c r="AT283" s="104"/>
    </row>
    <row r="284" spans="18:46" s="102" customFormat="1" ht="14" x14ac:dyDescent="0.15">
      <c r="R284" s="104"/>
      <c r="S284" s="104"/>
      <c r="T284" s="104"/>
      <c r="U284" s="104"/>
      <c r="V284" s="104"/>
      <c r="W284" s="104"/>
      <c r="X284" s="104"/>
      <c r="Y284" s="104"/>
      <c r="Z284" s="104"/>
      <c r="AA284" s="104"/>
      <c r="AB284" s="104"/>
      <c r="AC284" s="104"/>
      <c r="AD284" s="104"/>
      <c r="AE284" s="104"/>
      <c r="AF284" s="104"/>
      <c r="AG284" s="104"/>
      <c r="AH284" s="104"/>
      <c r="AI284" s="104"/>
      <c r="AJ284" s="104"/>
      <c r="AK284" s="104"/>
      <c r="AL284" s="104"/>
      <c r="AM284" s="104"/>
      <c r="AN284" s="104"/>
      <c r="AO284" s="104"/>
      <c r="AP284" s="104"/>
      <c r="AQ284" s="104"/>
      <c r="AR284" s="104"/>
      <c r="AS284" s="104"/>
      <c r="AT284" s="104"/>
    </row>
    <row r="285" spans="18:46" s="102" customFormat="1" ht="14" x14ac:dyDescent="0.15">
      <c r="R285" s="104"/>
      <c r="S285" s="104"/>
      <c r="T285" s="104"/>
      <c r="U285" s="104"/>
      <c r="V285" s="104"/>
      <c r="W285" s="104"/>
      <c r="X285" s="104"/>
      <c r="Y285" s="104"/>
      <c r="Z285" s="104"/>
      <c r="AA285" s="104"/>
      <c r="AB285" s="104"/>
      <c r="AC285" s="104"/>
      <c r="AD285" s="104"/>
      <c r="AE285" s="104"/>
      <c r="AF285" s="104"/>
      <c r="AG285" s="104"/>
      <c r="AH285" s="104"/>
      <c r="AI285" s="104"/>
      <c r="AJ285" s="104"/>
      <c r="AK285" s="104"/>
      <c r="AL285" s="104"/>
      <c r="AM285" s="104"/>
      <c r="AN285" s="104"/>
      <c r="AO285" s="104"/>
      <c r="AP285" s="104"/>
      <c r="AQ285" s="104"/>
      <c r="AR285" s="104"/>
      <c r="AS285" s="104"/>
      <c r="AT285" s="104"/>
    </row>
    <row r="286" spans="18:46" s="102" customFormat="1" ht="14" x14ac:dyDescent="0.15">
      <c r="R286" s="104"/>
      <c r="S286" s="104"/>
      <c r="T286" s="104"/>
      <c r="U286" s="104"/>
      <c r="V286" s="104"/>
      <c r="W286" s="104"/>
      <c r="X286" s="104"/>
      <c r="Y286" s="104"/>
      <c r="Z286" s="104"/>
      <c r="AA286" s="104"/>
      <c r="AB286" s="104"/>
      <c r="AC286" s="104"/>
      <c r="AD286" s="104"/>
      <c r="AE286" s="104"/>
      <c r="AF286" s="104"/>
      <c r="AG286" s="104"/>
      <c r="AH286" s="104"/>
      <c r="AI286" s="104"/>
      <c r="AJ286" s="104"/>
      <c r="AK286" s="104"/>
      <c r="AL286" s="104"/>
      <c r="AM286" s="104"/>
      <c r="AN286" s="104"/>
      <c r="AO286" s="104"/>
      <c r="AP286" s="104"/>
      <c r="AQ286" s="104"/>
      <c r="AR286" s="104"/>
      <c r="AS286" s="104"/>
      <c r="AT286" s="104"/>
    </row>
    <row r="287" spans="18:46" s="102" customFormat="1" ht="14" x14ac:dyDescent="0.15">
      <c r="R287" s="104"/>
      <c r="S287" s="104"/>
      <c r="T287" s="104"/>
      <c r="U287" s="104"/>
      <c r="V287" s="104"/>
      <c r="W287" s="104"/>
      <c r="X287" s="104"/>
      <c r="Y287" s="104"/>
      <c r="Z287" s="104"/>
      <c r="AA287" s="104"/>
      <c r="AB287" s="104"/>
      <c r="AC287" s="104"/>
      <c r="AD287" s="104"/>
      <c r="AE287" s="104"/>
      <c r="AF287" s="104"/>
      <c r="AG287" s="104"/>
      <c r="AH287" s="104"/>
      <c r="AI287" s="104"/>
      <c r="AJ287" s="104"/>
      <c r="AK287" s="104"/>
      <c r="AL287" s="104"/>
      <c r="AM287" s="104"/>
      <c r="AN287" s="104"/>
      <c r="AO287" s="104"/>
      <c r="AP287" s="104"/>
      <c r="AQ287" s="104"/>
      <c r="AR287" s="104"/>
      <c r="AS287" s="104"/>
      <c r="AT287" s="104"/>
    </row>
    <row r="288" spans="18:46" s="102" customFormat="1" ht="14" x14ac:dyDescent="0.15">
      <c r="R288" s="104"/>
      <c r="S288" s="104"/>
      <c r="T288" s="104"/>
      <c r="U288" s="104"/>
      <c r="V288" s="104"/>
      <c r="W288" s="104"/>
      <c r="X288" s="104"/>
      <c r="Y288" s="104"/>
      <c r="Z288" s="104"/>
      <c r="AA288" s="104"/>
      <c r="AB288" s="104"/>
      <c r="AC288" s="104"/>
      <c r="AD288" s="104"/>
      <c r="AE288" s="104"/>
      <c r="AF288" s="104"/>
      <c r="AG288" s="104"/>
      <c r="AH288" s="104"/>
      <c r="AI288" s="104"/>
      <c r="AJ288" s="104"/>
      <c r="AK288" s="104"/>
      <c r="AL288" s="104"/>
      <c r="AM288" s="104"/>
      <c r="AN288" s="104"/>
      <c r="AO288" s="104"/>
      <c r="AP288" s="104"/>
      <c r="AQ288" s="104"/>
      <c r="AR288" s="104"/>
      <c r="AS288" s="104"/>
      <c r="AT288" s="104"/>
    </row>
    <row r="289" spans="18:46" s="102" customFormat="1" ht="14" x14ac:dyDescent="0.15">
      <c r="R289" s="104"/>
      <c r="S289" s="104"/>
      <c r="T289" s="104"/>
      <c r="U289" s="104"/>
      <c r="V289" s="104"/>
      <c r="W289" s="104"/>
      <c r="X289" s="104"/>
      <c r="Y289" s="104"/>
      <c r="Z289" s="104"/>
      <c r="AA289" s="104"/>
      <c r="AB289" s="104"/>
      <c r="AC289" s="104"/>
      <c r="AD289" s="104"/>
      <c r="AE289" s="104"/>
      <c r="AF289" s="104"/>
      <c r="AG289" s="104"/>
      <c r="AH289" s="104"/>
      <c r="AI289" s="104"/>
      <c r="AJ289" s="104"/>
      <c r="AK289" s="104"/>
      <c r="AL289" s="104"/>
      <c r="AM289" s="104"/>
      <c r="AN289" s="104"/>
      <c r="AO289" s="104"/>
      <c r="AP289" s="104"/>
      <c r="AQ289" s="104"/>
      <c r="AR289" s="104"/>
      <c r="AS289" s="104"/>
      <c r="AT289" s="104"/>
    </row>
    <row r="290" spans="18:46" s="102" customFormat="1" ht="14" x14ac:dyDescent="0.15">
      <c r="R290" s="104"/>
      <c r="S290" s="104"/>
      <c r="T290" s="104"/>
      <c r="U290" s="104"/>
      <c r="V290" s="104"/>
      <c r="W290" s="104"/>
      <c r="X290" s="104"/>
      <c r="Y290" s="104"/>
      <c r="Z290" s="104"/>
      <c r="AA290" s="104"/>
      <c r="AB290" s="104"/>
      <c r="AC290" s="104"/>
      <c r="AD290" s="104"/>
      <c r="AE290" s="104"/>
      <c r="AF290" s="104"/>
      <c r="AG290" s="104"/>
      <c r="AH290" s="104"/>
      <c r="AI290" s="104"/>
      <c r="AJ290" s="104"/>
      <c r="AK290" s="104"/>
      <c r="AL290" s="104"/>
      <c r="AM290" s="104"/>
      <c r="AN290" s="104"/>
      <c r="AO290" s="104"/>
      <c r="AP290" s="104"/>
      <c r="AQ290" s="104"/>
      <c r="AR290" s="104"/>
      <c r="AS290" s="104"/>
      <c r="AT290" s="104"/>
    </row>
    <row r="291" spans="18:46" s="102" customFormat="1" ht="14" x14ac:dyDescent="0.15">
      <c r="R291" s="104"/>
      <c r="S291" s="104"/>
      <c r="T291" s="104"/>
      <c r="U291" s="104"/>
      <c r="V291" s="104"/>
      <c r="W291" s="104"/>
      <c r="X291" s="104"/>
      <c r="Y291" s="104"/>
      <c r="Z291" s="104"/>
      <c r="AA291" s="104"/>
      <c r="AB291" s="104"/>
      <c r="AC291" s="104"/>
      <c r="AD291" s="104"/>
      <c r="AE291" s="104"/>
      <c r="AF291" s="104"/>
      <c r="AG291" s="104"/>
      <c r="AH291" s="104"/>
      <c r="AI291" s="104"/>
      <c r="AJ291" s="104"/>
      <c r="AK291" s="104"/>
      <c r="AL291" s="104"/>
      <c r="AM291" s="104"/>
      <c r="AN291" s="104"/>
      <c r="AO291" s="104"/>
      <c r="AP291" s="104"/>
      <c r="AQ291" s="104"/>
      <c r="AR291" s="104"/>
      <c r="AS291" s="104"/>
      <c r="AT291" s="104"/>
    </row>
    <row r="292" spans="18:46" s="102" customFormat="1" ht="14" x14ac:dyDescent="0.15">
      <c r="R292" s="104"/>
      <c r="S292" s="104"/>
      <c r="T292" s="104"/>
      <c r="U292" s="104"/>
      <c r="V292" s="104"/>
      <c r="W292" s="104"/>
      <c r="X292" s="104"/>
      <c r="Y292" s="104"/>
      <c r="Z292" s="104"/>
      <c r="AA292" s="104"/>
      <c r="AB292" s="104"/>
      <c r="AC292" s="104"/>
      <c r="AD292" s="104"/>
      <c r="AE292" s="104"/>
      <c r="AF292" s="104"/>
      <c r="AG292" s="104"/>
      <c r="AH292" s="104"/>
      <c r="AI292" s="104"/>
      <c r="AJ292" s="104"/>
      <c r="AK292" s="104"/>
      <c r="AL292" s="104"/>
      <c r="AM292" s="104"/>
      <c r="AN292" s="104"/>
      <c r="AO292" s="104"/>
      <c r="AP292" s="104"/>
      <c r="AQ292" s="104"/>
      <c r="AR292" s="104"/>
      <c r="AS292" s="104"/>
      <c r="AT292" s="104"/>
    </row>
    <row r="293" spans="18:46" s="102" customFormat="1" ht="14" x14ac:dyDescent="0.15">
      <c r="R293" s="104"/>
      <c r="S293" s="104"/>
      <c r="T293" s="104"/>
      <c r="U293" s="104"/>
      <c r="V293" s="104"/>
      <c r="W293" s="104"/>
      <c r="X293" s="104"/>
      <c r="Y293" s="104"/>
      <c r="Z293" s="104"/>
      <c r="AA293" s="104"/>
      <c r="AB293" s="104"/>
      <c r="AC293" s="104"/>
      <c r="AD293" s="104"/>
      <c r="AE293" s="104"/>
      <c r="AF293" s="104"/>
      <c r="AG293" s="104"/>
      <c r="AH293" s="104"/>
      <c r="AI293" s="104"/>
      <c r="AJ293" s="104"/>
      <c r="AK293" s="104"/>
      <c r="AL293" s="104"/>
      <c r="AM293" s="104"/>
      <c r="AN293" s="104"/>
      <c r="AO293" s="104"/>
      <c r="AP293" s="104"/>
      <c r="AQ293" s="104"/>
      <c r="AR293" s="104"/>
      <c r="AS293" s="104"/>
      <c r="AT293" s="104"/>
    </row>
    <row r="294" spans="18:46" s="102" customFormat="1" ht="14" x14ac:dyDescent="0.15">
      <c r="R294" s="104"/>
      <c r="S294" s="104"/>
      <c r="T294" s="104"/>
      <c r="U294" s="104"/>
      <c r="V294" s="104"/>
      <c r="W294" s="104"/>
      <c r="X294" s="104"/>
      <c r="Y294" s="104"/>
      <c r="Z294" s="104"/>
      <c r="AA294" s="104"/>
      <c r="AB294" s="104"/>
      <c r="AC294" s="104"/>
      <c r="AD294" s="104"/>
      <c r="AE294" s="104"/>
      <c r="AF294" s="104"/>
      <c r="AG294" s="104"/>
      <c r="AH294" s="104"/>
      <c r="AI294" s="104"/>
      <c r="AJ294" s="104"/>
      <c r="AK294" s="104"/>
      <c r="AL294" s="104"/>
      <c r="AM294" s="104"/>
      <c r="AN294" s="104"/>
      <c r="AO294" s="104"/>
      <c r="AP294" s="104"/>
      <c r="AQ294" s="104"/>
      <c r="AR294" s="104"/>
      <c r="AS294" s="104"/>
      <c r="AT294" s="104"/>
    </row>
    <row r="295" spans="18:46" s="102" customFormat="1" ht="14" x14ac:dyDescent="0.15">
      <c r="R295" s="104"/>
      <c r="S295" s="104"/>
      <c r="T295" s="104"/>
      <c r="U295" s="104"/>
      <c r="V295" s="104"/>
      <c r="W295" s="104"/>
      <c r="X295" s="104"/>
      <c r="Y295" s="104"/>
      <c r="Z295" s="104"/>
      <c r="AA295" s="104"/>
      <c r="AB295" s="104"/>
      <c r="AC295" s="104"/>
      <c r="AD295" s="104"/>
      <c r="AE295" s="104"/>
      <c r="AF295" s="104"/>
      <c r="AG295" s="104"/>
      <c r="AH295" s="104"/>
      <c r="AI295" s="104"/>
      <c r="AJ295" s="104"/>
      <c r="AK295" s="104"/>
      <c r="AL295" s="104"/>
      <c r="AM295" s="104"/>
      <c r="AN295" s="104"/>
      <c r="AO295" s="104"/>
      <c r="AP295" s="104"/>
      <c r="AQ295" s="104"/>
      <c r="AR295" s="104"/>
      <c r="AS295" s="104"/>
      <c r="AT295" s="104"/>
    </row>
    <row r="296" spans="18:46" s="102" customFormat="1" ht="14" x14ac:dyDescent="0.15">
      <c r="R296" s="104"/>
      <c r="S296" s="104"/>
      <c r="T296" s="104"/>
      <c r="U296" s="104"/>
      <c r="V296" s="104"/>
      <c r="W296" s="104"/>
      <c r="X296" s="104"/>
      <c r="Y296" s="104"/>
      <c r="Z296" s="104"/>
      <c r="AA296" s="104"/>
      <c r="AB296" s="104"/>
      <c r="AC296" s="104"/>
      <c r="AD296" s="104"/>
      <c r="AE296" s="104"/>
      <c r="AF296" s="104"/>
      <c r="AG296" s="104"/>
      <c r="AH296" s="104"/>
      <c r="AI296" s="104"/>
      <c r="AJ296" s="104"/>
      <c r="AK296" s="104"/>
      <c r="AL296" s="104"/>
      <c r="AM296" s="104"/>
      <c r="AN296" s="104"/>
      <c r="AO296" s="104"/>
      <c r="AP296" s="104"/>
      <c r="AQ296" s="104"/>
      <c r="AR296" s="104"/>
      <c r="AS296" s="104"/>
      <c r="AT296" s="104"/>
    </row>
    <row r="297" spans="18:46" s="102" customFormat="1" ht="14" x14ac:dyDescent="0.15">
      <c r="R297" s="104"/>
      <c r="S297" s="104"/>
      <c r="T297" s="104"/>
      <c r="U297" s="104"/>
      <c r="V297" s="104"/>
      <c r="W297" s="104"/>
      <c r="X297" s="104"/>
      <c r="Y297" s="104"/>
      <c r="Z297" s="104"/>
      <c r="AA297" s="104"/>
      <c r="AB297" s="104"/>
      <c r="AC297" s="104"/>
      <c r="AD297" s="104"/>
      <c r="AE297" s="104"/>
      <c r="AF297" s="104"/>
      <c r="AG297" s="104"/>
      <c r="AH297" s="104"/>
      <c r="AI297" s="104"/>
      <c r="AJ297" s="104"/>
      <c r="AK297" s="104"/>
      <c r="AL297" s="104"/>
      <c r="AM297" s="104"/>
      <c r="AN297" s="104"/>
      <c r="AO297" s="104"/>
      <c r="AP297" s="104"/>
      <c r="AQ297" s="104"/>
      <c r="AR297" s="104"/>
      <c r="AS297" s="104"/>
      <c r="AT297" s="104"/>
    </row>
    <row r="298" spans="18:46" s="102" customFormat="1" ht="14" x14ac:dyDescent="0.15">
      <c r="R298" s="104"/>
      <c r="S298" s="104"/>
      <c r="T298" s="104"/>
      <c r="U298" s="104"/>
      <c r="V298" s="104"/>
      <c r="W298" s="104"/>
      <c r="X298" s="104"/>
      <c r="Y298" s="104"/>
      <c r="Z298" s="104"/>
      <c r="AA298" s="104"/>
      <c r="AB298" s="104"/>
      <c r="AC298" s="104"/>
      <c r="AD298" s="104"/>
      <c r="AE298" s="104"/>
      <c r="AF298" s="104"/>
      <c r="AG298" s="104"/>
      <c r="AH298" s="104"/>
      <c r="AI298" s="104"/>
      <c r="AJ298" s="104"/>
      <c r="AK298" s="104"/>
      <c r="AL298" s="104"/>
      <c r="AM298" s="104"/>
      <c r="AN298" s="104"/>
      <c r="AO298" s="104"/>
      <c r="AP298" s="104"/>
      <c r="AQ298" s="104"/>
      <c r="AR298" s="104"/>
      <c r="AS298" s="104"/>
      <c r="AT298" s="104"/>
    </row>
    <row r="299" spans="18:46" s="102" customFormat="1" ht="14" x14ac:dyDescent="0.15">
      <c r="R299" s="104"/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</row>
    <row r="300" spans="18:46" s="102" customFormat="1" ht="14" x14ac:dyDescent="0.15">
      <c r="R300" s="104"/>
      <c r="S300" s="104"/>
      <c r="T300" s="104"/>
      <c r="U300" s="104"/>
      <c r="V300" s="104"/>
      <c r="W300" s="104"/>
      <c r="X300" s="104"/>
      <c r="Y300" s="104"/>
      <c r="Z300" s="104"/>
      <c r="AA300" s="104"/>
      <c r="AB300" s="104"/>
      <c r="AC300" s="104"/>
      <c r="AD300" s="104"/>
      <c r="AE300" s="104"/>
      <c r="AF300" s="104"/>
      <c r="AG300" s="104"/>
      <c r="AH300" s="104"/>
      <c r="AI300" s="104"/>
      <c r="AJ300" s="104"/>
      <c r="AK300" s="104"/>
      <c r="AL300" s="104"/>
      <c r="AM300" s="104"/>
      <c r="AN300" s="104"/>
      <c r="AO300" s="104"/>
      <c r="AP300" s="104"/>
      <c r="AQ300" s="104"/>
      <c r="AR300" s="104"/>
      <c r="AS300" s="104"/>
      <c r="AT300" s="104"/>
    </row>
    <row r="301" spans="18:46" s="102" customFormat="1" ht="14" x14ac:dyDescent="0.15">
      <c r="R301" s="104"/>
      <c r="S301" s="104"/>
      <c r="T301" s="104"/>
      <c r="U301" s="104"/>
      <c r="V301" s="104"/>
      <c r="W301" s="104"/>
      <c r="X301" s="104"/>
      <c r="Y301" s="104"/>
      <c r="Z301" s="104"/>
      <c r="AA301" s="104"/>
      <c r="AB301" s="104"/>
      <c r="AC301" s="104"/>
      <c r="AD301" s="104"/>
      <c r="AE301" s="104"/>
      <c r="AF301" s="104"/>
      <c r="AG301" s="104"/>
      <c r="AH301" s="104"/>
      <c r="AI301" s="104"/>
      <c r="AJ301" s="104"/>
      <c r="AK301" s="104"/>
      <c r="AL301" s="104"/>
      <c r="AM301" s="104"/>
      <c r="AN301" s="104"/>
      <c r="AO301" s="104"/>
      <c r="AP301" s="104"/>
      <c r="AQ301" s="104"/>
      <c r="AR301" s="104"/>
      <c r="AS301" s="104"/>
      <c r="AT301" s="104"/>
    </row>
    <row r="302" spans="18:46" s="102" customFormat="1" ht="14" x14ac:dyDescent="0.15">
      <c r="R302" s="104"/>
      <c r="S302" s="104"/>
      <c r="T302" s="104"/>
      <c r="U302" s="104"/>
      <c r="V302" s="104"/>
      <c r="W302" s="104"/>
      <c r="X302" s="104"/>
      <c r="Y302" s="104"/>
      <c r="Z302" s="104"/>
      <c r="AA302" s="104"/>
      <c r="AB302" s="104"/>
      <c r="AC302" s="104"/>
      <c r="AD302" s="104"/>
      <c r="AE302" s="104"/>
      <c r="AF302" s="104"/>
      <c r="AG302" s="104"/>
      <c r="AH302" s="104"/>
      <c r="AI302" s="104"/>
      <c r="AJ302" s="104"/>
      <c r="AK302" s="104"/>
      <c r="AL302" s="104"/>
      <c r="AM302" s="104"/>
      <c r="AN302" s="104"/>
      <c r="AO302" s="104"/>
      <c r="AP302" s="104"/>
      <c r="AQ302" s="104"/>
      <c r="AR302" s="104"/>
      <c r="AS302" s="104"/>
      <c r="AT302" s="104"/>
    </row>
    <row r="303" spans="18:46" s="102" customFormat="1" ht="14" x14ac:dyDescent="0.15">
      <c r="R303" s="104"/>
      <c r="S303" s="104"/>
      <c r="T303" s="104"/>
      <c r="U303" s="104"/>
      <c r="V303" s="104"/>
      <c r="W303" s="104"/>
      <c r="X303" s="104"/>
      <c r="Y303" s="104"/>
      <c r="Z303" s="104"/>
      <c r="AA303" s="104"/>
      <c r="AB303" s="104"/>
      <c r="AC303" s="104"/>
      <c r="AD303" s="104"/>
      <c r="AE303" s="104"/>
      <c r="AF303" s="104"/>
      <c r="AG303" s="104"/>
      <c r="AH303" s="104"/>
      <c r="AI303" s="104"/>
      <c r="AJ303" s="104"/>
      <c r="AK303" s="104"/>
      <c r="AL303" s="104"/>
      <c r="AM303" s="104"/>
      <c r="AN303" s="104"/>
      <c r="AO303" s="104"/>
      <c r="AP303" s="104"/>
      <c r="AQ303" s="104"/>
      <c r="AR303" s="104"/>
      <c r="AS303" s="104"/>
      <c r="AT303" s="104"/>
    </row>
    <row r="304" spans="18:46" s="102" customFormat="1" ht="14" x14ac:dyDescent="0.15">
      <c r="R304" s="104"/>
      <c r="S304" s="104"/>
      <c r="T304" s="104"/>
      <c r="U304" s="104"/>
      <c r="V304" s="104"/>
      <c r="W304" s="104"/>
      <c r="X304" s="104"/>
      <c r="Y304" s="104"/>
      <c r="Z304" s="104"/>
      <c r="AA304" s="104"/>
      <c r="AB304" s="104"/>
      <c r="AC304" s="104"/>
      <c r="AD304" s="104"/>
      <c r="AE304" s="104"/>
      <c r="AF304" s="104"/>
      <c r="AG304" s="104"/>
      <c r="AH304" s="104"/>
      <c r="AI304" s="104"/>
      <c r="AJ304" s="104"/>
      <c r="AK304" s="104"/>
      <c r="AL304" s="104"/>
      <c r="AM304" s="104"/>
      <c r="AN304" s="104"/>
      <c r="AO304" s="104"/>
      <c r="AP304" s="104"/>
      <c r="AQ304" s="104"/>
      <c r="AR304" s="104"/>
      <c r="AS304" s="104"/>
      <c r="AT304" s="104"/>
    </row>
    <row r="305" spans="18:46" s="102" customFormat="1" ht="14" x14ac:dyDescent="0.15">
      <c r="R305" s="104"/>
      <c r="S305" s="104"/>
      <c r="T305" s="104"/>
      <c r="U305" s="104"/>
      <c r="V305" s="104"/>
      <c r="W305" s="104"/>
      <c r="X305" s="104"/>
      <c r="Y305" s="104"/>
      <c r="Z305" s="104"/>
      <c r="AA305" s="104"/>
      <c r="AB305" s="104"/>
      <c r="AC305" s="104"/>
      <c r="AD305" s="104"/>
      <c r="AE305" s="104"/>
      <c r="AF305" s="104"/>
      <c r="AG305" s="104"/>
      <c r="AH305" s="104"/>
      <c r="AI305" s="104"/>
      <c r="AJ305" s="104"/>
      <c r="AK305" s="104"/>
      <c r="AL305" s="104"/>
      <c r="AM305" s="104"/>
      <c r="AN305" s="104"/>
      <c r="AO305" s="104"/>
      <c r="AP305" s="104"/>
      <c r="AQ305" s="104"/>
      <c r="AR305" s="104"/>
      <c r="AS305" s="104"/>
      <c r="AT305" s="104"/>
    </row>
    <row r="306" spans="18:46" s="102" customFormat="1" ht="14" x14ac:dyDescent="0.15">
      <c r="R306" s="104"/>
      <c r="S306" s="104"/>
      <c r="T306" s="104"/>
      <c r="U306" s="104"/>
      <c r="V306" s="104"/>
      <c r="W306" s="104"/>
      <c r="X306" s="104"/>
      <c r="Y306" s="104"/>
      <c r="Z306" s="104"/>
      <c r="AA306" s="104"/>
      <c r="AB306" s="104"/>
      <c r="AC306" s="104"/>
      <c r="AD306" s="104"/>
      <c r="AE306" s="104"/>
      <c r="AF306" s="104"/>
      <c r="AG306" s="104"/>
      <c r="AH306" s="104"/>
      <c r="AI306" s="104"/>
      <c r="AJ306" s="104"/>
      <c r="AK306" s="104"/>
      <c r="AL306" s="104"/>
      <c r="AM306" s="104"/>
      <c r="AN306" s="104"/>
      <c r="AO306" s="104"/>
      <c r="AP306" s="104"/>
      <c r="AQ306" s="104"/>
      <c r="AR306" s="104"/>
      <c r="AS306" s="104"/>
      <c r="AT306" s="104"/>
    </row>
    <row r="307" spans="18:46" s="102" customFormat="1" ht="14" x14ac:dyDescent="0.15">
      <c r="R307" s="104"/>
      <c r="S307" s="104"/>
      <c r="T307" s="104"/>
      <c r="U307" s="104"/>
      <c r="V307" s="104"/>
      <c r="W307" s="104"/>
      <c r="X307" s="104"/>
      <c r="Y307" s="104"/>
      <c r="Z307" s="104"/>
      <c r="AA307" s="104"/>
      <c r="AB307" s="104"/>
      <c r="AC307" s="104"/>
      <c r="AD307" s="104"/>
      <c r="AE307" s="104"/>
      <c r="AF307" s="104"/>
      <c r="AG307" s="104"/>
      <c r="AH307" s="104"/>
      <c r="AI307" s="104"/>
      <c r="AJ307" s="104"/>
      <c r="AK307" s="104"/>
      <c r="AL307" s="104"/>
      <c r="AM307" s="104"/>
      <c r="AN307" s="104"/>
      <c r="AO307" s="104"/>
      <c r="AP307" s="104"/>
      <c r="AQ307" s="104"/>
      <c r="AR307" s="104"/>
      <c r="AS307" s="104"/>
      <c r="AT307" s="104"/>
    </row>
    <row r="308" spans="18:46" s="102" customFormat="1" ht="14" x14ac:dyDescent="0.15">
      <c r="R308" s="104"/>
      <c r="S308" s="104"/>
      <c r="T308" s="104"/>
      <c r="U308" s="104"/>
      <c r="V308" s="104"/>
      <c r="W308" s="104"/>
      <c r="X308" s="104"/>
      <c r="Y308" s="104"/>
      <c r="Z308" s="104"/>
      <c r="AA308" s="104"/>
      <c r="AB308" s="104"/>
      <c r="AC308" s="104"/>
      <c r="AD308" s="104"/>
      <c r="AE308" s="104"/>
      <c r="AF308" s="104"/>
      <c r="AG308" s="104"/>
      <c r="AH308" s="104"/>
      <c r="AI308" s="104"/>
      <c r="AJ308" s="104"/>
      <c r="AK308" s="104"/>
      <c r="AL308" s="104"/>
      <c r="AM308" s="104"/>
      <c r="AN308" s="104"/>
      <c r="AO308" s="104"/>
      <c r="AP308" s="104"/>
      <c r="AQ308" s="104"/>
      <c r="AR308" s="104"/>
      <c r="AS308" s="104"/>
      <c r="AT308" s="104"/>
    </row>
    <row r="309" spans="18:46" s="102" customFormat="1" ht="14" x14ac:dyDescent="0.15">
      <c r="R309" s="104"/>
      <c r="S309" s="104"/>
      <c r="T309" s="104"/>
      <c r="U309" s="104"/>
      <c r="V309" s="104"/>
      <c r="W309" s="104"/>
      <c r="X309" s="104"/>
      <c r="Y309" s="104"/>
      <c r="Z309" s="104"/>
      <c r="AA309" s="104"/>
      <c r="AB309" s="104"/>
      <c r="AC309" s="104"/>
      <c r="AD309" s="104"/>
      <c r="AE309" s="104"/>
      <c r="AF309" s="104"/>
      <c r="AG309" s="104"/>
      <c r="AH309" s="104"/>
      <c r="AI309" s="104"/>
      <c r="AJ309" s="104"/>
      <c r="AK309" s="104"/>
      <c r="AL309" s="104"/>
      <c r="AM309" s="104"/>
      <c r="AN309" s="104"/>
      <c r="AO309" s="104"/>
      <c r="AP309" s="104"/>
      <c r="AQ309" s="104"/>
      <c r="AR309" s="104"/>
      <c r="AS309" s="104"/>
      <c r="AT309" s="104"/>
    </row>
    <row r="310" spans="18:46" s="102" customFormat="1" ht="14" x14ac:dyDescent="0.15">
      <c r="R310" s="104"/>
      <c r="S310" s="104"/>
      <c r="T310" s="104"/>
      <c r="U310" s="104"/>
      <c r="V310" s="104"/>
      <c r="W310" s="104"/>
      <c r="X310" s="104"/>
      <c r="Y310" s="104"/>
      <c r="Z310" s="104"/>
      <c r="AA310" s="104"/>
      <c r="AB310" s="104"/>
      <c r="AC310" s="104"/>
      <c r="AD310" s="104"/>
      <c r="AE310" s="104"/>
      <c r="AF310" s="104"/>
      <c r="AG310" s="104"/>
      <c r="AH310" s="104"/>
      <c r="AI310" s="104"/>
      <c r="AJ310" s="104"/>
      <c r="AK310" s="104"/>
      <c r="AL310" s="104"/>
      <c r="AM310" s="104"/>
      <c r="AN310" s="104"/>
      <c r="AO310" s="104"/>
      <c r="AP310" s="104"/>
      <c r="AQ310" s="104"/>
      <c r="AR310" s="104"/>
      <c r="AS310" s="104"/>
      <c r="AT310" s="104"/>
    </row>
    <row r="311" spans="18:46" s="102" customFormat="1" ht="14" x14ac:dyDescent="0.15">
      <c r="R311" s="104"/>
      <c r="S311" s="104"/>
      <c r="T311" s="104"/>
      <c r="U311" s="104"/>
      <c r="V311" s="104"/>
      <c r="W311" s="104"/>
      <c r="X311" s="104"/>
      <c r="Y311" s="104"/>
      <c r="Z311" s="104"/>
      <c r="AA311" s="104"/>
      <c r="AB311" s="104"/>
      <c r="AC311" s="104"/>
      <c r="AD311" s="104"/>
      <c r="AE311" s="104"/>
      <c r="AF311" s="104"/>
      <c r="AG311" s="104"/>
      <c r="AH311" s="104"/>
      <c r="AI311" s="104"/>
      <c r="AJ311" s="104"/>
      <c r="AK311" s="104"/>
      <c r="AL311" s="104"/>
      <c r="AM311" s="104"/>
      <c r="AN311" s="104"/>
      <c r="AO311" s="104"/>
      <c r="AP311" s="104"/>
      <c r="AQ311" s="104"/>
      <c r="AR311" s="104"/>
      <c r="AS311" s="104"/>
      <c r="AT311" s="104"/>
    </row>
    <row r="312" spans="18:46" s="102" customFormat="1" ht="14" x14ac:dyDescent="0.15">
      <c r="R312" s="104"/>
      <c r="S312" s="104"/>
      <c r="T312" s="104"/>
      <c r="U312" s="104"/>
      <c r="V312" s="104"/>
      <c r="W312" s="104"/>
      <c r="X312" s="104"/>
      <c r="Y312" s="104"/>
      <c r="Z312" s="104"/>
      <c r="AA312" s="104"/>
      <c r="AB312" s="104"/>
      <c r="AC312" s="104"/>
      <c r="AD312" s="104"/>
      <c r="AE312" s="104"/>
      <c r="AF312" s="104"/>
      <c r="AG312" s="104"/>
      <c r="AH312" s="104"/>
      <c r="AI312" s="104"/>
      <c r="AJ312" s="104"/>
      <c r="AK312" s="104"/>
      <c r="AL312" s="104"/>
      <c r="AM312" s="104"/>
      <c r="AN312" s="104"/>
      <c r="AO312" s="104"/>
      <c r="AP312" s="104"/>
      <c r="AQ312" s="104"/>
      <c r="AR312" s="104"/>
      <c r="AS312" s="104"/>
      <c r="AT312" s="104"/>
    </row>
    <row r="313" spans="18:46" s="102" customFormat="1" ht="14" x14ac:dyDescent="0.15">
      <c r="R313" s="104"/>
      <c r="S313" s="104"/>
      <c r="T313" s="104"/>
      <c r="U313" s="104"/>
      <c r="V313" s="104"/>
      <c r="W313" s="104"/>
      <c r="X313" s="104"/>
      <c r="Y313" s="104"/>
      <c r="Z313" s="104"/>
      <c r="AA313" s="104"/>
      <c r="AB313" s="104"/>
      <c r="AC313" s="104"/>
      <c r="AD313" s="104"/>
      <c r="AE313" s="104"/>
      <c r="AF313" s="104"/>
      <c r="AG313" s="104"/>
      <c r="AH313" s="104"/>
      <c r="AI313" s="104"/>
      <c r="AJ313" s="104"/>
      <c r="AK313" s="104"/>
      <c r="AL313" s="104"/>
      <c r="AM313" s="104"/>
      <c r="AN313" s="104"/>
      <c r="AO313" s="104"/>
      <c r="AP313" s="104"/>
      <c r="AQ313" s="104"/>
      <c r="AR313" s="104"/>
      <c r="AS313" s="104"/>
      <c r="AT313" s="104"/>
    </row>
    <row r="314" spans="18:46" s="102" customFormat="1" ht="14" x14ac:dyDescent="0.15">
      <c r="R314" s="104"/>
      <c r="S314" s="104"/>
      <c r="T314" s="104"/>
      <c r="U314" s="104"/>
      <c r="V314" s="104"/>
      <c r="W314" s="104"/>
      <c r="X314" s="104"/>
      <c r="Y314" s="104"/>
      <c r="Z314" s="104"/>
      <c r="AA314" s="104"/>
      <c r="AB314" s="104"/>
      <c r="AC314" s="104"/>
      <c r="AD314" s="104"/>
      <c r="AE314" s="104"/>
      <c r="AF314" s="104"/>
      <c r="AG314" s="104"/>
      <c r="AH314" s="104"/>
      <c r="AI314" s="104"/>
      <c r="AJ314" s="104"/>
      <c r="AK314" s="104"/>
      <c r="AL314" s="104"/>
      <c r="AM314" s="104"/>
      <c r="AN314" s="104"/>
      <c r="AO314" s="104"/>
      <c r="AP314" s="104"/>
      <c r="AQ314" s="104"/>
      <c r="AR314" s="104"/>
      <c r="AS314" s="104"/>
      <c r="AT314" s="104"/>
    </row>
    <row r="315" spans="18:46" s="102" customFormat="1" ht="14" x14ac:dyDescent="0.15">
      <c r="R315" s="104"/>
      <c r="S315" s="104"/>
      <c r="T315" s="104"/>
      <c r="U315" s="104"/>
      <c r="V315" s="104"/>
      <c r="W315" s="104"/>
      <c r="X315" s="104"/>
      <c r="Y315" s="104"/>
      <c r="Z315" s="104"/>
      <c r="AA315" s="104"/>
      <c r="AB315" s="104"/>
      <c r="AC315" s="104"/>
      <c r="AD315" s="104"/>
      <c r="AE315" s="104"/>
      <c r="AF315" s="104"/>
      <c r="AG315" s="104"/>
      <c r="AH315" s="104"/>
      <c r="AI315" s="104"/>
      <c r="AJ315" s="104"/>
      <c r="AK315" s="104"/>
      <c r="AL315" s="104"/>
      <c r="AM315" s="104"/>
      <c r="AN315" s="104"/>
      <c r="AO315" s="104"/>
      <c r="AP315" s="104"/>
      <c r="AQ315" s="104"/>
      <c r="AR315" s="104"/>
      <c r="AS315" s="104"/>
      <c r="AT315" s="104"/>
    </row>
    <row r="316" spans="18:46" s="102" customFormat="1" ht="14" x14ac:dyDescent="0.15">
      <c r="R316" s="104"/>
      <c r="S316" s="104"/>
      <c r="T316" s="104"/>
      <c r="U316" s="104"/>
      <c r="V316" s="104"/>
      <c r="W316" s="104"/>
      <c r="X316" s="104"/>
      <c r="Y316" s="104"/>
      <c r="Z316" s="104"/>
      <c r="AA316" s="104"/>
      <c r="AB316" s="104"/>
      <c r="AC316" s="104"/>
      <c r="AD316" s="104"/>
      <c r="AE316" s="104"/>
      <c r="AF316" s="104"/>
      <c r="AG316" s="104"/>
      <c r="AH316" s="104"/>
      <c r="AI316" s="104"/>
      <c r="AJ316" s="104"/>
      <c r="AK316" s="104"/>
      <c r="AL316" s="104"/>
      <c r="AM316" s="104"/>
      <c r="AN316" s="104"/>
      <c r="AO316" s="104"/>
      <c r="AP316" s="104"/>
      <c r="AQ316" s="104"/>
      <c r="AR316" s="104"/>
      <c r="AS316" s="104"/>
      <c r="AT316" s="104"/>
    </row>
    <row r="317" spans="18:46" s="102" customFormat="1" ht="14" x14ac:dyDescent="0.15">
      <c r="R317" s="104"/>
      <c r="S317" s="104"/>
      <c r="T317" s="104"/>
      <c r="U317" s="104"/>
      <c r="V317" s="104"/>
      <c r="W317" s="104"/>
      <c r="X317" s="104"/>
      <c r="Y317" s="104"/>
      <c r="Z317" s="104"/>
      <c r="AA317" s="104"/>
      <c r="AB317" s="104"/>
      <c r="AC317" s="104"/>
      <c r="AD317" s="104"/>
      <c r="AE317" s="104"/>
      <c r="AF317" s="104"/>
      <c r="AG317" s="104"/>
      <c r="AH317" s="104"/>
      <c r="AI317" s="104"/>
      <c r="AJ317" s="104"/>
      <c r="AK317" s="104"/>
      <c r="AL317" s="104"/>
      <c r="AM317" s="104"/>
      <c r="AN317" s="104"/>
      <c r="AO317" s="104"/>
      <c r="AP317" s="104"/>
      <c r="AQ317" s="104"/>
      <c r="AR317" s="104"/>
      <c r="AS317" s="104"/>
      <c r="AT317" s="104"/>
    </row>
    <row r="318" spans="18:46" s="102" customFormat="1" ht="14" x14ac:dyDescent="0.15">
      <c r="R318" s="104"/>
      <c r="S318" s="104"/>
      <c r="T318" s="104"/>
      <c r="U318" s="104"/>
      <c r="V318" s="104"/>
      <c r="W318" s="104"/>
      <c r="X318" s="104"/>
      <c r="Y318" s="104"/>
      <c r="Z318" s="104"/>
      <c r="AA318" s="104"/>
      <c r="AB318" s="104"/>
      <c r="AC318" s="104"/>
      <c r="AD318" s="104"/>
      <c r="AE318" s="104"/>
      <c r="AF318" s="104"/>
      <c r="AG318" s="104"/>
      <c r="AH318" s="104"/>
      <c r="AI318" s="104"/>
      <c r="AJ318" s="104"/>
      <c r="AK318" s="104"/>
      <c r="AL318" s="104"/>
      <c r="AM318" s="104"/>
      <c r="AN318" s="104"/>
      <c r="AO318" s="104"/>
      <c r="AP318" s="104"/>
      <c r="AQ318" s="104"/>
      <c r="AR318" s="104"/>
      <c r="AS318" s="104"/>
      <c r="AT318" s="104"/>
    </row>
    <row r="319" spans="18:46" s="102" customFormat="1" ht="14" x14ac:dyDescent="0.15">
      <c r="R319" s="104"/>
      <c r="S319" s="104"/>
      <c r="T319" s="104"/>
      <c r="U319" s="104"/>
      <c r="V319" s="104"/>
      <c r="W319" s="104"/>
      <c r="X319" s="104"/>
      <c r="Y319" s="104"/>
      <c r="Z319" s="104"/>
      <c r="AA319" s="104"/>
      <c r="AB319" s="104"/>
      <c r="AC319" s="104"/>
      <c r="AD319" s="104"/>
      <c r="AE319" s="104"/>
      <c r="AF319" s="104"/>
      <c r="AG319" s="104"/>
      <c r="AH319" s="104"/>
      <c r="AI319" s="104"/>
      <c r="AJ319" s="104"/>
      <c r="AK319" s="104"/>
      <c r="AL319" s="104"/>
      <c r="AM319" s="104"/>
      <c r="AN319" s="104"/>
      <c r="AO319" s="104"/>
      <c r="AP319" s="104"/>
      <c r="AQ319" s="104"/>
      <c r="AR319" s="104"/>
      <c r="AS319" s="104"/>
      <c r="AT319" s="104"/>
    </row>
    <row r="320" spans="18:46" s="102" customFormat="1" ht="14" x14ac:dyDescent="0.15">
      <c r="R320" s="104"/>
      <c r="S320" s="104"/>
      <c r="T320" s="104"/>
      <c r="U320" s="104"/>
      <c r="V320" s="104"/>
      <c r="W320" s="104"/>
      <c r="X320" s="104"/>
      <c r="Y320" s="104"/>
      <c r="Z320" s="104"/>
      <c r="AA320" s="104"/>
      <c r="AB320" s="104"/>
      <c r="AC320" s="104"/>
      <c r="AD320" s="104"/>
      <c r="AE320" s="104"/>
      <c r="AF320" s="104"/>
      <c r="AG320" s="104"/>
      <c r="AH320" s="104"/>
      <c r="AI320" s="104"/>
      <c r="AJ320" s="104"/>
      <c r="AK320" s="104"/>
      <c r="AL320" s="104"/>
      <c r="AM320" s="104"/>
      <c r="AN320" s="104"/>
      <c r="AO320" s="104"/>
      <c r="AP320" s="104"/>
      <c r="AQ320" s="104"/>
      <c r="AR320" s="104"/>
      <c r="AS320" s="104"/>
      <c r="AT320" s="104"/>
    </row>
    <row r="321" spans="18:46" s="102" customFormat="1" ht="14" x14ac:dyDescent="0.15">
      <c r="R321" s="104"/>
      <c r="S321" s="104"/>
      <c r="T321" s="104"/>
      <c r="U321" s="104"/>
      <c r="V321" s="104"/>
      <c r="W321" s="104"/>
      <c r="X321" s="104"/>
      <c r="Y321" s="104"/>
      <c r="Z321" s="104"/>
      <c r="AA321" s="104"/>
      <c r="AB321" s="104"/>
      <c r="AC321" s="104"/>
      <c r="AD321" s="104"/>
      <c r="AE321" s="104"/>
      <c r="AF321" s="104"/>
      <c r="AG321" s="104"/>
      <c r="AH321" s="104"/>
      <c r="AI321" s="104"/>
      <c r="AJ321" s="104"/>
      <c r="AK321" s="104"/>
      <c r="AL321" s="104"/>
      <c r="AM321" s="104"/>
      <c r="AN321" s="104"/>
      <c r="AO321" s="104"/>
      <c r="AP321" s="104"/>
      <c r="AQ321" s="104"/>
      <c r="AR321" s="104"/>
      <c r="AS321" s="104"/>
      <c r="AT321" s="104"/>
    </row>
    <row r="322" spans="18:46" s="102" customFormat="1" ht="14" x14ac:dyDescent="0.15">
      <c r="R322" s="104"/>
      <c r="S322" s="104"/>
      <c r="T322" s="104"/>
      <c r="U322" s="104"/>
      <c r="V322" s="104"/>
      <c r="W322" s="104"/>
      <c r="X322" s="104"/>
      <c r="Y322" s="104"/>
      <c r="Z322" s="104"/>
      <c r="AA322" s="104"/>
      <c r="AB322" s="104"/>
      <c r="AC322" s="104"/>
      <c r="AD322" s="104"/>
      <c r="AE322" s="104"/>
      <c r="AF322" s="104"/>
      <c r="AG322" s="104"/>
      <c r="AH322" s="104"/>
      <c r="AI322" s="104"/>
      <c r="AJ322" s="104"/>
      <c r="AK322" s="104"/>
      <c r="AL322" s="104"/>
      <c r="AM322" s="104"/>
      <c r="AN322" s="104"/>
      <c r="AO322" s="104"/>
      <c r="AP322" s="104"/>
      <c r="AQ322" s="104"/>
      <c r="AR322" s="104"/>
      <c r="AS322" s="104"/>
      <c r="AT322" s="104"/>
    </row>
    <row r="323" spans="18:46" s="102" customFormat="1" ht="14" x14ac:dyDescent="0.15">
      <c r="R323" s="104"/>
      <c r="S323" s="104"/>
      <c r="T323" s="104"/>
      <c r="U323" s="104"/>
      <c r="V323" s="104"/>
      <c r="W323" s="104"/>
      <c r="X323" s="104"/>
      <c r="Y323" s="104"/>
      <c r="Z323" s="104"/>
      <c r="AA323" s="104"/>
      <c r="AB323" s="104"/>
      <c r="AC323" s="104"/>
      <c r="AD323" s="104"/>
      <c r="AE323" s="104"/>
      <c r="AF323" s="104"/>
      <c r="AG323" s="104"/>
      <c r="AH323" s="104"/>
      <c r="AI323" s="104"/>
      <c r="AJ323" s="104"/>
      <c r="AK323" s="104"/>
      <c r="AL323" s="104"/>
      <c r="AM323" s="104"/>
      <c r="AN323" s="104"/>
      <c r="AO323" s="104"/>
      <c r="AP323" s="104"/>
      <c r="AQ323" s="104"/>
      <c r="AR323" s="104"/>
      <c r="AS323" s="104"/>
      <c r="AT323" s="104"/>
    </row>
    <row r="324" spans="18:46" s="102" customFormat="1" ht="14" x14ac:dyDescent="0.15">
      <c r="R324" s="104"/>
      <c r="S324" s="104"/>
      <c r="T324" s="104"/>
      <c r="U324" s="104"/>
      <c r="V324" s="104"/>
      <c r="W324" s="104"/>
      <c r="X324" s="104"/>
      <c r="Y324" s="104"/>
      <c r="Z324" s="104"/>
      <c r="AA324" s="104"/>
      <c r="AB324" s="104"/>
      <c r="AC324" s="104"/>
      <c r="AD324" s="104"/>
      <c r="AE324" s="104"/>
      <c r="AF324" s="104"/>
      <c r="AG324" s="104"/>
      <c r="AH324" s="104"/>
      <c r="AI324" s="104"/>
      <c r="AJ324" s="104"/>
      <c r="AK324" s="104"/>
      <c r="AL324" s="104"/>
      <c r="AM324" s="104"/>
      <c r="AN324" s="104"/>
      <c r="AO324" s="104"/>
      <c r="AP324" s="104"/>
      <c r="AQ324" s="104"/>
      <c r="AR324" s="104"/>
      <c r="AS324" s="104"/>
      <c r="AT324" s="104"/>
    </row>
    <row r="325" spans="18:46" s="102" customFormat="1" ht="14" x14ac:dyDescent="0.15">
      <c r="R325" s="104"/>
      <c r="S325" s="104"/>
      <c r="T325" s="104"/>
      <c r="U325" s="104"/>
      <c r="V325" s="104"/>
      <c r="W325" s="104"/>
      <c r="X325" s="104"/>
      <c r="Y325" s="104"/>
      <c r="Z325" s="104"/>
      <c r="AA325" s="104"/>
      <c r="AB325" s="104"/>
      <c r="AC325" s="104"/>
      <c r="AD325" s="104"/>
      <c r="AE325" s="104"/>
      <c r="AF325" s="104"/>
      <c r="AG325" s="104"/>
      <c r="AH325" s="104"/>
      <c r="AI325" s="104"/>
      <c r="AJ325" s="104"/>
      <c r="AK325" s="104"/>
      <c r="AL325" s="104"/>
      <c r="AM325" s="104"/>
      <c r="AN325" s="104"/>
      <c r="AO325" s="104"/>
      <c r="AP325" s="104"/>
      <c r="AQ325" s="104"/>
      <c r="AR325" s="104"/>
      <c r="AS325" s="104"/>
      <c r="AT325" s="104"/>
    </row>
    <row r="326" spans="18:46" s="102" customFormat="1" ht="14" x14ac:dyDescent="0.15">
      <c r="R326" s="104"/>
      <c r="S326" s="104"/>
      <c r="T326" s="104"/>
      <c r="U326" s="104"/>
      <c r="V326" s="104"/>
      <c r="W326" s="104"/>
      <c r="X326" s="104"/>
      <c r="Y326" s="104"/>
      <c r="Z326" s="104"/>
      <c r="AA326" s="104"/>
      <c r="AB326" s="104"/>
      <c r="AC326" s="104"/>
      <c r="AD326" s="104"/>
      <c r="AE326" s="104"/>
      <c r="AF326" s="104"/>
      <c r="AG326" s="104"/>
      <c r="AH326" s="104"/>
      <c r="AI326" s="104"/>
      <c r="AJ326" s="104"/>
      <c r="AK326" s="104"/>
      <c r="AL326" s="104"/>
      <c r="AM326" s="104"/>
      <c r="AN326" s="104"/>
      <c r="AO326" s="104"/>
      <c r="AP326" s="104"/>
      <c r="AQ326" s="104"/>
      <c r="AR326" s="104"/>
      <c r="AS326" s="104"/>
      <c r="AT326" s="104"/>
    </row>
    <row r="327" spans="18:46" s="102" customFormat="1" ht="14" x14ac:dyDescent="0.15">
      <c r="R327" s="104"/>
      <c r="S327" s="104"/>
      <c r="T327" s="104"/>
      <c r="U327" s="104"/>
      <c r="V327" s="104"/>
      <c r="W327" s="104"/>
      <c r="X327" s="104"/>
      <c r="Y327" s="104"/>
      <c r="Z327" s="104"/>
      <c r="AA327" s="104"/>
      <c r="AB327" s="104"/>
      <c r="AC327" s="104"/>
      <c r="AD327" s="104"/>
      <c r="AE327" s="104"/>
      <c r="AF327" s="104"/>
      <c r="AG327" s="104"/>
      <c r="AH327" s="104"/>
      <c r="AI327" s="104"/>
      <c r="AJ327" s="104"/>
      <c r="AK327" s="104"/>
      <c r="AL327" s="104"/>
      <c r="AM327" s="104"/>
      <c r="AN327" s="104"/>
      <c r="AO327" s="104"/>
      <c r="AP327" s="104"/>
      <c r="AQ327" s="104"/>
      <c r="AR327" s="104"/>
      <c r="AS327" s="104"/>
      <c r="AT327" s="104"/>
    </row>
    <row r="328" spans="18:46" s="102" customFormat="1" ht="14" x14ac:dyDescent="0.15">
      <c r="R328" s="104"/>
      <c r="S328" s="104"/>
      <c r="T328" s="104"/>
      <c r="U328" s="104"/>
      <c r="V328" s="104"/>
      <c r="W328" s="104"/>
      <c r="X328" s="104"/>
      <c r="Y328" s="104"/>
      <c r="Z328" s="104"/>
      <c r="AA328" s="104"/>
      <c r="AB328" s="104"/>
      <c r="AC328" s="104"/>
      <c r="AD328" s="104"/>
      <c r="AE328" s="104"/>
      <c r="AF328" s="104"/>
      <c r="AG328" s="104"/>
      <c r="AH328" s="104"/>
      <c r="AI328" s="104"/>
      <c r="AJ328" s="104"/>
      <c r="AK328" s="104"/>
      <c r="AL328" s="104"/>
      <c r="AM328" s="104"/>
      <c r="AN328" s="104"/>
      <c r="AO328" s="104"/>
      <c r="AP328" s="104"/>
      <c r="AQ328" s="104"/>
      <c r="AR328" s="104"/>
      <c r="AS328" s="104"/>
      <c r="AT328" s="104"/>
    </row>
    <row r="329" spans="18:46" s="102" customFormat="1" ht="14" x14ac:dyDescent="0.15">
      <c r="R329" s="104"/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</row>
    <row r="330" spans="18:46" s="102" customFormat="1" ht="14" x14ac:dyDescent="0.15">
      <c r="R330" s="104"/>
      <c r="S330" s="104"/>
      <c r="T330" s="104"/>
      <c r="U330" s="104"/>
      <c r="V330" s="104"/>
      <c r="W330" s="104"/>
      <c r="X330" s="104"/>
      <c r="Y330" s="104"/>
      <c r="Z330" s="104"/>
      <c r="AA330" s="104"/>
      <c r="AB330" s="104"/>
      <c r="AC330" s="104"/>
      <c r="AD330" s="104"/>
      <c r="AE330" s="104"/>
      <c r="AF330" s="104"/>
      <c r="AG330" s="104"/>
      <c r="AH330" s="104"/>
      <c r="AI330" s="104"/>
      <c r="AJ330" s="104"/>
      <c r="AK330" s="104"/>
      <c r="AL330" s="104"/>
      <c r="AM330" s="104"/>
      <c r="AN330" s="104"/>
      <c r="AO330" s="104"/>
      <c r="AP330" s="104"/>
      <c r="AQ330" s="104"/>
      <c r="AR330" s="104"/>
      <c r="AS330" s="104"/>
      <c r="AT330" s="104"/>
    </row>
    <row r="331" spans="18:46" s="102" customFormat="1" ht="14" x14ac:dyDescent="0.15">
      <c r="R331" s="104"/>
      <c r="S331" s="104"/>
      <c r="T331" s="104"/>
      <c r="U331" s="104"/>
      <c r="V331" s="104"/>
      <c r="W331" s="104"/>
      <c r="X331" s="104"/>
      <c r="Y331" s="104"/>
      <c r="Z331" s="104"/>
      <c r="AA331" s="104"/>
      <c r="AB331" s="104"/>
      <c r="AC331" s="104"/>
      <c r="AD331" s="104"/>
      <c r="AE331" s="104"/>
      <c r="AF331" s="104"/>
      <c r="AG331" s="104"/>
      <c r="AH331" s="104"/>
      <c r="AI331" s="104"/>
      <c r="AJ331" s="104"/>
      <c r="AK331" s="104"/>
      <c r="AL331" s="104"/>
      <c r="AM331" s="104"/>
      <c r="AN331" s="104"/>
      <c r="AO331" s="104"/>
      <c r="AP331" s="104"/>
      <c r="AQ331" s="104"/>
      <c r="AR331" s="104"/>
      <c r="AS331" s="104"/>
      <c r="AT331" s="104"/>
    </row>
    <row r="332" spans="18:46" s="102" customFormat="1" ht="14" x14ac:dyDescent="0.15">
      <c r="R332" s="104"/>
      <c r="S332" s="104"/>
      <c r="T332" s="104"/>
      <c r="U332" s="104"/>
      <c r="V332" s="104"/>
      <c r="W332" s="104"/>
      <c r="X332" s="104"/>
      <c r="Y332" s="104"/>
      <c r="Z332" s="104"/>
      <c r="AA332" s="104"/>
      <c r="AB332" s="104"/>
      <c r="AC332" s="104"/>
      <c r="AD332" s="104"/>
      <c r="AE332" s="104"/>
      <c r="AF332" s="104"/>
      <c r="AG332" s="104"/>
      <c r="AH332" s="104"/>
      <c r="AI332" s="104"/>
      <c r="AJ332" s="104"/>
      <c r="AK332" s="104"/>
      <c r="AL332" s="104"/>
      <c r="AM332" s="104"/>
      <c r="AN332" s="104"/>
      <c r="AO332" s="104"/>
      <c r="AP332" s="104"/>
      <c r="AQ332" s="104"/>
      <c r="AR332" s="104"/>
      <c r="AS332" s="104"/>
      <c r="AT332" s="104"/>
    </row>
    <row r="333" spans="18:46" s="102" customFormat="1" ht="14" x14ac:dyDescent="0.15">
      <c r="R333" s="104"/>
      <c r="S333" s="104"/>
      <c r="T333" s="104"/>
      <c r="U333" s="104"/>
      <c r="V333" s="104"/>
      <c r="W333" s="104"/>
      <c r="X333" s="104"/>
      <c r="Y333" s="104"/>
      <c r="Z333" s="104"/>
      <c r="AA333" s="104"/>
      <c r="AB333" s="104"/>
      <c r="AC333" s="104"/>
      <c r="AD333" s="104"/>
      <c r="AE333" s="104"/>
      <c r="AF333" s="104"/>
      <c r="AG333" s="104"/>
      <c r="AH333" s="104"/>
      <c r="AI333" s="104"/>
      <c r="AJ333" s="104"/>
      <c r="AK333" s="104"/>
      <c r="AL333" s="104"/>
      <c r="AM333" s="104"/>
      <c r="AN333" s="104"/>
      <c r="AO333" s="104"/>
      <c r="AP333" s="104"/>
      <c r="AQ333" s="104"/>
      <c r="AR333" s="104"/>
      <c r="AS333" s="104"/>
      <c r="AT333" s="104"/>
    </row>
    <row r="334" spans="18:46" s="102" customFormat="1" ht="14" x14ac:dyDescent="0.15">
      <c r="R334" s="104"/>
      <c r="S334" s="104"/>
      <c r="T334" s="104"/>
      <c r="U334" s="104"/>
      <c r="V334" s="104"/>
      <c r="W334" s="104"/>
      <c r="X334" s="104"/>
      <c r="Y334" s="104"/>
      <c r="Z334" s="104"/>
      <c r="AA334" s="104"/>
      <c r="AB334" s="104"/>
      <c r="AC334" s="104"/>
      <c r="AD334" s="104"/>
      <c r="AE334" s="104"/>
      <c r="AF334" s="104"/>
      <c r="AG334" s="104"/>
      <c r="AH334" s="104"/>
      <c r="AI334" s="104"/>
      <c r="AJ334" s="104"/>
      <c r="AK334" s="104"/>
      <c r="AL334" s="104"/>
      <c r="AM334" s="104"/>
      <c r="AN334" s="104"/>
      <c r="AO334" s="104"/>
      <c r="AP334" s="104"/>
      <c r="AQ334" s="104"/>
      <c r="AR334" s="104"/>
      <c r="AS334" s="104"/>
      <c r="AT334" s="104"/>
    </row>
    <row r="335" spans="18:46" s="102" customFormat="1" ht="14" x14ac:dyDescent="0.15">
      <c r="R335" s="104"/>
      <c r="S335" s="104"/>
      <c r="T335" s="104"/>
      <c r="U335" s="104"/>
      <c r="V335" s="104"/>
      <c r="W335" s="104"/>
      <c r="X335" s="104"/>
      <c r="Y335" s="104"/>
      <c r="Z335" s="104"/>
      <c r="AA335" s="104"/>
      <c r="AB335" s="104"/>
      <c r="AC335" s="104"/>
      <c r="AD335" s="104"/>
      <c r="AE335" s="104"/>
      <c r="AF335" s="104"/>
      <c r="AG335" s="104"/>
      <c r="AH335" s="104"/>
      <c r="AI335" s="104"/>
      <c r="AJ335" s="104"/>
      <c r="AK335" s="104"/>
      <c r="AL335" s="104"/>
      <c r="AM335" s="104"/>
      <c r="AN335" s="104"/>
      <c r="AO335" s="104"/>
      <c r="AP335" s="104"/>
      <c r="AQ335" s="104"/>
      <c r="AR335" s="104"/>
      <c r="AS335" s="104"/>
      <c r="AT335" s="104"/>
    </row>
    <row r="336" spans="18:46" s="102" customFormat="1" ht="14" x14ac:dyDescent="0.15">
      <c r="R336" s="104"/>
      <c r="S336" s="104"/>
      <c r="T336" s="104"/>
      <c r="U336" s="104"/>
      <c r="V336" s="104"/>
      <c r="W336" s="104"/>
      <c r="X336" s="104"/>
      <c r="Y336" s="104"/>
      <c r="Z336" s="104"/>
      <c r="AA336" s="104"/>
      <c r="AB336" s="104"/>
      <c r="AC336" s="104"/>
      <c r="AD336" s="104"/>
      <c r="AE336" s="104"/>
      <c r="AF336" s="104"/>
      <c r="AG336" s="104"/>
      <c r="AH336" s="104"/>
      <c r="AI336" s="104"/>
      <c r="AJ336" s="104"/>
      <c r="AK336" s="104"/>
      <c r="AL336" s="104"/>
      <c r="AM336" s="104"/>
      <c r="AN336" s="104"/>
      <c r="AO336" s="104"/>
      <c r="AP336" s="104"/>
      <c r="AQ336" s="104"/>
      <c r="AR336" s="104"/>
      <c r="AS336" s="104"/>
      <c r="AT336" s="104"/>
    </row>
    <row r="337" spans="18:46" s="102" customFormat="1" ht="14" x14ac:dyDescent="0.15">
      <c r="R337" s="104"/>
      <c r="S337" s="104"/>
      <c r="T337" s="104"/>
      <c r="U337" s="104"/>
      <c r="V337" s="104"/>
      <c r="W337" s="104"/>
      <c r="X337" s="104"/>
      <c r="Y337" s="104"/>
      <c r="Z337" s="104"/>
      <c r="AA337" s="104"/>
      <c r="AB337" s="104"/>
      <c r="AC337" s="104"/>
      <c r="AD337" s="104"/>
      <c r="AE337" s="104"/>
      <c r="AF337" s="104"/>
      <c r="AG337" s="104"/>
      <c r="AH337" s="104"/>
      <c r="AI337" s="104"/>
      <c r="AJ337" s="104"/>
      <c r="AK337" s="104"/>
      <c r="AL337" s="104"/>
      <c r="AM337" s="104"/>
      <c r="AN337" s="104"/>
      <c r="AO337" s="104"/>
      <c r="AP337" s="104"/>
      <c r="AQ337" s="104"/>
      <c r="AR337" s="104"/>
      <c r="AS337" s="104"/>
      <c r="AT337" s="104"/>
    </row>
    <row r="338" spans="18:46" s="102" customFormat="1" ht="14" x14ac:dyDescent="0.15">
      <c r="R338" s="104"/>
      <c r="S338" s="104"/>
      <c r="T338" s="104"/>
      <c r="U338" s="104"/>
      <c r="V338" s="104"/>
      <c r="W338" s="104"/>
      <c r="X338" s="104"/>
      <c r="Y338" s="104"/>
      <c r="Z338" s="104"/>
      <c r="AA338" s="104"/>
      <c r="AB338" s="104"/>
      <c r="AC338" s="104"/>
      <c r="AD338" s="104"/>
      <c r="AE338" s="104"/>
      <c r="AF338" s="104"/>
      <c r="AG338" s="104"/>
      <c r="AH338" s="104"/>
      <c r="AI338" s="104"/>
      <c r="AJ338" s="104"/>
      <c r="AK338" s="104"/>
      <c r="AL338" s="104"/>
      <c r="AM338" s="104"/>
      <c r="AN338" s="104"/>
      <c r="AO338" s="104"/>
      <c r="AP338" s="104"/>
      <c r="AQ338" s="104"/>
      <c r="AR338" s="104"/>
      <c r="AS338" s="104"/>
      <c r="AT338" s="104"/>
    </row>
    <row r="339" spans="18:46" s="102" customFormat="1" ht="14" x14ac:dyDescent="0.15">
      <c r="R339" s="104"/>
      <c r="S339" s="104"/>
      <c r="T339" s="104"/>
      <c r="U339" s="104"/>
      <c r="V339" s="104"/>
      <c r="W339" s="104"/>
      <c r="X339" s="104"/>
      <c r="Y339" s="104"/>
      <c r="Z339" s="104"/>
      <c r="AA339" s="104"/>
      <c r="AB339" s="104"/>
      <c r="AC339" s="104"/>
      <c r="AD339" s="104"/>
      <c r="AE339" s="104"/>
      <c r="AF339" s="104"/>
      <c r="AG339" s="104"/>
      <c r="AH339" s="104"/>
      <c r="AI339" s="104"/>
      <c r="AJ339" s="104"/>
      <c r="AK339" s="104"/>
      <c r="AL339" s="104"/>
      <c r="AM339" s="104"/>
      <c r="AN339" s="104"/>
      <c r="AO339" s="104"/>
      <c r="AP339" s="104"/>
      <c r="AQ339" s="104"/>
      <c r="AR339" s="104"/>
      <c r="AS339" s="104"/>
      <c r="AT339" s="104"/>
    </row>
    <row r="340" spans="18:46" s="102" customFormat="1" ht="14" x14ac:dyDescent="0.15">
      <c r="R340" s="104"/>
      <c r="S340" s="104"/>
      <c r="T340" s="104"/>
      <c r="U340" s="104"/>
      <c r="V340" s="104"/>
      <c r="W340" s="104"/>
      <c r="X340" s="104"/>
      <c r="Y340" s="104"/>
      <c r="Z340" s="104"/>
      <c r="AA340" s="104"/>
      <c r="AB340" s="104"/>
      <c r="AC340" s="104"/>
      <c r="AD340" s="104"/>
      <c r="AE340" s="104"/>
      <c r="AF340" s="104"/>
      <c r="AG340" s="104"/>
      <c r="AH340" s="104"/>
      <c r="AI340" s="104"/>
      <c r="AJ340" s="104"/>
      <c r="AK340" s="104"/>
      <c r="AL340" s="104"/>
      <c r="AM340" s="104"/>
      <c r="AN340" s="104"/>
      <c r="AO340" s="104"/>
      <c r="AP340" s="104"/>
      <c r="AQ340" s="104"/>
      <c r="AR340" s="104"/>
      <c r="AS340" s="104"/>
      <c r="AT340" s="104"/>
    </row>
    <row r="341" spans="18:46" s="102" customFormat="1" ht="14" x14ac:dyDescent="0.15">
      <c r="R341" s="104"/>
      <c r="S341" s="104"/>
      <c r="T341" s="104"/>
      <c r="U341" s="104"/>
      <c r="V341" s="104"/>
      <c r="W341" s="104"/>
      <c r="X341" s="104"/>
      <c r="Y341" s="104"/>
      <c r="Z341" s="104"/>
      <c r="AA341" s="104"/>
      <c r="AB341" s="104"/>
      <c r="AC341" s="104"/>
      <c r="AD341" s="104"/>
      <c r="AE341" s="104"/>
      <c r="AF341" s="104"/>
      <c r="AG341" s="104"/>
      <c r="AH341" s="104"/>
      <c r="AI341" s="104"/>
      <c r="AJ341" s="104"/>
      <c r="AK341" s="104"/>
      <c r="AL341" s="104"/>
      <c r="AM341" s="104"/>
      <c r="AN341" s="104"/>
      <c r="AO341" s="104"/>
      <c r="AP341" s="104"/>
      <c r="AQ341" s="104"/>
      <c r="AR341" s="104"/>
      <c r="AS341" s="104"/>
      <c r="AT341" s="104"/>
    </row>
    <row r="342" spans="18:46" s="102" customFormat="1" ht="14" x14ac:dyDescent="0.15">
      <c r="R342" s="104"/>
      <c r="S342" s="104"/>
      <c r="T342" s="104"/>
      <c r="U342" s="104"/>
      <c r="V342" s="104"/>
      <c r="W342" s="104"/>
      <c r="X342" s="104"/>
      <c r="Y342" s="104"/>
      <c r="Z342" s="104"/>
      <c r="AA342" s="104"/>
      <c r="AB342" s="104"/>
      <c r="AC342" s="104"/>
      <c r="AD342" s="104"/>
      <c r="AE342" s="104"/>
      <c r="AF342" s="104"/>
      <c r="AG342" s="104"/>
      <c r="AH342" s="104"/>
      <c r="AI342" s="104"/>
      <c r="AJ342" s="104"/>
      <c r="AK342" s="104"/>
      <c r="AL342" s="104"/>
      <c r="AM342" s="104"/>
      <c r="AN342" s="104"/>
      <c r="AO342" s="104"/>
      <c r="AP342" s="104"/>
      <c r="AQ342" s="104"/>
      <c r="AR342" s="104"/>
      <c r="AS342" s="104"/>
      <c r="AT342" s="104"/>
    </row>
    <row r="343" spans="18:46" s="102" customFormat="1" ht="14" x14ac:dyDescent="0.15">
      <c r="R343" s="104"/>
      <c r="S343" s="104"/>
      <c r="T343" s="104"/>
      <c r="U343" s="104"/>
      <c r="V343" s="104"/>
      <c r="W343" s="104"/>
      <c r="X343" s="104"/>
      <c r="Y343" s="104"/>
      <c r="Z343" s="104"/>
      <c r="AA343" s="104"/>
      <c r="AB343" s="104"/>
      <c r="AC343" s="104"/>
      <c r="AD343" s="104"/>
      <c r="AE343" s="104"/>
      <c r="AF343" s="104"/>
      <c r="AG343" s="104"/>
      <c r="AH343" s="104"/>
      <c r="AI343" s="104"/>
      <c r="AJ343" s="104"/>
      <c r="AK343" s="104"/>
      <c r="AL343" s="104"/>
      <c r="AM343" s="104"/>
      <c r="AN343" s="104"/>
      <c r="AO343" s="104"/>
      <c r="AP343" s="104"/>
      <c r="AQ343" s="104"/>
      <c r="AR343" s="104"/>
      <c r="AS343" s="104"/>
      <c r="AT343" s="104"/>
    </row>
    <row r="344" spans="18:46" s="102" customFormat="1" ht="14" x14ac:dyDescent="0.15">
      <c r="R344" s="104"/>
      <c r="S344" s="104"/>
      <c r="T344" s="104"/>
      <c r="U344" s="104"/>
      <c r="V344" s="104"/>
      <c r="W344" s="104"/>
      <c r="X344" s="104"/>
      <c r="Y344" s="104"/>
      <c r="Z344" s="104"/>
      <c r="AA344" s="104"/>
      <c r="AB344" s="104"/>
      <c r="AC344" s="104"/>
      <c r="AD344" s="104"/>
      <c r="AE344" s="104"/>
      <c r="AF344" s="104"/>
      <c r="AG344" s="104"/>
      <c r="AH344" s="104"/>
      <c r="AI344" s="104"/>
      <c r="AJ344" s="104"/>
      <c r="AK344" s="104"/>
      <c r="AL344" s="104"/>
      <c r="AM344" s="104"/>
      <c r="AN344" s="104"/>
      <c r="AO344" s="104"/>
      <c r="AP344" s="104"/>
      <c r="AQ344" s="104"/>
      <c r="AR344" s="104"/>
      <c r="AS344" s="104"/>
      <c r="AT344" s="104"/>
    </row>
    <row r="345" spans="18:46" s="102" customFormat="1" x14ac:dyDescent="0.15"/>
    <row r="346" spans="18:46" s="102" customFormat="1" x14ac:dyDescent="0.15"/>
    <row r="347" spans="18:46" s="102" customFormat="1" x14ac:dyDescent="0.15"/>
    <row r="348" spans="18:46" s="102" customFormat="1" x14ac:dyDescent="0.15"/>
    <row r="349" spans="18:46" s="102" customFormat="1" x14ac:dyDescent="0.15"/>
    <row r="350" spans="18:46" s="102" customFormat="1" x14ac:dyDescent="0.15"/>
    <row r="351" spans="18:46" s="102" customFormat="1" x14ac:dyDescent="0.15"/>
    <row r="352" spans="18:46" s="102" customFormat="1" x14ac:dyDescent="0.15"/>
    <row r="353" s="102" customFormat="1" x14ac:dyDescent="0.15"/>
    <row r="354" s="102" customFormat="1" x14ac:dyDescent="0.15"/>
    <row r="355" s="102" customFormat="1" x14ac:dyDescent="0.15"/>
    <row r="356" s="102" customFormat="1" x14ac:dyDescent="0.15"/>
    <row r="357" s="102" customFormat="1" x14ac:dyDescent="0.15"/>
    <row r="358" s="102" customFormat="1" x14ac:dyDescent="0.15"/>
    <row r="359" s="102" customFormat="1" x14ac:dyDescent="0.15"/>
    <row r="360" s="102" customFormat="1" x14ac:dyDescent="0.15"/>
    <row r="361" s="102" customFormat="1" x14ac:dyDescent="0.15"/>
    <row r="362" s="102" customFormat="1" x14ac:dyDescent="0.15"/>
    <row r="363" s="102" customFormat="1" x14ac:dyDescent="0.15"/>
    <row r="364" s="102" customFormat="1" x14ac:dyDescent="0.15"/>
    <row r="365" s="102" customFormat="1" x14ac:dyDescent="0.15"/>
    <row r="366" s="102" customFormat="1" x14ac:dyDescent="0.15"/>
    <row r="367" s="102" customFormat="1" x14ac:dyDescent="0.15"/>
    <row r="368" s="102" customFormat="1" x14ac:dyDescent="0.15"/>
    <row r="369" s="102" customFormat="1" x14ac:dyDescent="0.15"/>
    <row r="370" s="102" customFormat="1" x14ac:dyDescent="0.15"/>
    <row r="371" s="102" customFormat="1" x14ac:dyDescent="0.15"/>
    <row r="372" s="102" customFormat="1" x14ac:dyDescent="0.15"/>
    <row r="373" s="102" customFormat="1" x14ac:dyDescent="0.15"/>
    <row r="374" s="102" customFormat="1" x14ac:dyDescent="0.15"/>
    <row r="375" s="102" customFormat="1" x14ac:dyDescent="0.15"/>
    <row r="376" s="102" customFormat="1" x14ac:dyDescent="0.15"/>
    <row r="377" s="102" customFormat="1" x14ac:dyDescent="0.15"/>
    <row r="378" s="102" customFormat="1" x14ac:dyDescent="0.15"/>
    <row r="379" s="102" customFormat="1" x14ac:dyDescent="0.15"/>
    <row r="380" s="102" customFormat="1" x14ac:dyDescent="0.15"/>
    <row r="381" s="102" customFormat="1" x14ac:dyDescent="0.15"/>
    <row r="382" s="102" customFormat="1" x14ac:dyDescent="0.15"/>
    <row r="383" s="102" customFormat="1" x14ac:dyDescent="0.15"/>
    <row r="384" s="102" customFormat="1" x14ac:dyDescent="0.15"/>
    <row r="385" s="102" customFormat="1" x14ac:dyDescent="0.15"/>
    <row r="386" s="102" customFormat="1" x14ac:dyDescent="0.15"/>
    <row r="387" s="102" customFormat="1" x14ac:dyDescent="0.15"/>
    <row r="388" s="102" customFormat="1" x14ac:dyDescent="0.15"/>
    <row r="389" s="102" customFormat="1" x14ac:dyDescent="0.15"/>
    <row r="390" s="102" customFormat="1" x14ac:dyDescent="0.15"/>
    <row r="391" s="102" customFormat="1" x14ac:dyDescent="0.15"/>
    <row r="392" s="102" customFormat="1" x14ac:dyDescent="0.15"/>
    <row r="393" s="102" customFormat="1" x14ac:dyDescent="0.15"/>
    <row r="394" s="102" customFormat="1" x14ac:dyDescent="0.15"/>
    <row r="395" s="102" customFormat="1" x14ac:dyDescent="0.15"/>
  </sheetData>
  <sheetProtection algorithmName="SHA-512" hashValue="FW9DMgDqDU7OAlPG4nUMGPtVacW4sWikeDdSV5FMDBc68mJjSJWdASuA5FenwLp6xcdNFeOy4Y120jYvWkiAcw==" saltValue="lfal0UVuAwV+dTXuJeR8eA==" spinCount="100000" sheet="1" objects="1" scenarios="1"/>
  <conditionalFormatting sqref="A8:Q21">
    <cfRule type="expression" dxfId="4" priority="3">
      <formula>MOD(ROW(),2)=0</formula>
    </cfRule>
  </conditionalFormatting>
  <conditionalFormatting sqref="A30:Q43">
    <cfRule type="expression" dxfId="3" priority="2">
      <formula>MOD(ROW(),2)=0</formula>
    </cfRule>
  </conditionalFormatting>
  <conditionalFormatting sqref="A52:Q65">
    <cfRule type="expression" dxfId="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theme="6"/>
  </sheetPr>
  <dimension ref="A1:DT820"/>
  <sheetViews>
    <sheetView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16.6640625" style="66" customWidth="1"/>
    <col min="3" max="8" width="12.1640625" style="66" customWidth="1"/>
    <col min="9" max="124" width="10.83203125" style="102"/>
    <col min="125" max="16384" width="10.83203125" style="66"/>
  </cols>
  <sheetData>
    <row r="1" spans="1:37" s="102" customFormat="1" ht="14" x14ac:dyDescent="0.15">
      <c r="A1" s="101" t="s">
        <v>24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</row>
    <row r="2" spans="1:37" s="102" customFormat="1" ht="14" x14ac:dyDescent="0.15">
      <c r="A2" s="103" t="s">
        <v>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</row>
    <row r="3" spans="1:37" s="102" customFormat="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</row>
    <row r="7" spans="1:37" ht="30" x14ac:dyDescent="0.15">
      <c r="A7" s="129" t="s">
        <v>144</v>
      </c>
      <c r="B7" s="121" t="s">
        <v>320</v>
      </c>
      <c r="C7" s="120" t="s">
        <v>204</v>
      </c>
      <c r="D7" s="120" t="s">
        <v>22</v>
      </c>
      <c r="E7" s="122" t="s">
        <v>205</v>
      </c>
      <c r="F7" s="120" t="s">
        <v>206</v>
      </c>
      <c r="G7" s="123" t="s">
        <v>207</v>
      </c>
      <c r="H7" s="128" t="s">
        <v>23</v>
      </c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04"/>
      <c r="T7" s="104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</row>
    <row r="8" spans="1:37" ht="18" customHeight="1" thickBot="1" x14ac:dyDescent="0.2">
      <c r="A8" s="78" t="str">
        <f>'ERG Oct 2017'!K2</f>
        <v>Ergon Energy</v>
      </c>
      <c r="B8" s="98" t="str">
        <f>'ERG Oct 2017'!L2</f>
        <v>Regulated</v>
      </c>
      <c r="C8" s="80">
        <f>91*'ERG Oct 2017'!M2/100</f>
        <v>109.65409</v>
      </c>
      <c r="D8" s="80">
        <f>$C$5*'ERG Oct 2017'!N2/100</f>
        <v>1386</v>
      </c>
      <c r="E8" s="81">
        <v>0</v>
      </c>
      <c r="F8" s="82">
        <f>SUM(C8:E8)</f>
        <v>1495.65409</v>
      </c>
      <c r="G8" s="83">
        <f>F8*4</f>
        <v>5982.61636</v>
      </c>
      <c r="H8" s="84">
        <f>G8*1.1</f>
        <v>6580.8779960000002</v>
      </c>
      <c r="I8" s="104"/>
      <c r="J8" s="104"/>
      <c r="K8" s="104"/>
      <c r="L8" s="104"/>
      <c r="M8" s="104"/>
      <c r="N8" s="104"/>
      <c r="O8" s="104"/>
      <c r="P8" s="104"/>
      <c r="Q8" s="104"/>
      <c r="R8" s="104"/>
      <c r="S8" s="104"/>
      <c r="T8" s="104"/>
      <c r="U8" s="104"/>
      <c r="V8" s="104"/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</row>
    <row r="9" spans="1:37" s="102" customFormat="1" ht="14" x14ac:dyDescent="0.15"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</row>
    <row r="10" spans="1:37" s="102" customFormat="1" ht="15" thickBot="1" x14ac:dyDescent="0.2"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</row>
    <row r="16" spans="1:37" ht="30" x14ac:dyDescent="0.15">
      <c r="A16" s="129" t="s">
        <v>144</v>
      </c>
      <c r="B16" s="121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</row>
    <row r="17" spans="1:37" ht="18" customHeight="1" thickBot="1" x14ac:dyDescent="0.2">
      <c r="A17" s="78" t="str">
        <f>'ERG Oct 2017'!K3</f>
        <v>Ergon Energy</v>
      </c>
      <c r="B17" s="98" t="str">
        <f>'ERG Oct 2017'!L3</f>
        <v>Regulated</v>
      </c>
      <c r="C17" s="80">
        <f>91*'ERG Oct 2017'!M3/100</f>
        <v>109.65409</v>
      </c>
      <c r="D17" s="80">
        <f>(C12*C13)*'ERG Oct 2017'!N3/100</f>
        <v>970.2</v>
      </c>
      <c r="E17" s="81">
        <f>(C12*C14)*'ERG Oct 2017'!AF3/100</f>
        <v>236.61</v>
      </c>
      <c r="F17" s="82">
        <f>SUM(C17:E17)</f>
        <v>1316.4640899999999</v>
      </c>
      <c r="G17" s="83">
        <f>F17*4</f>
        <v>5265.8563599999998</v>
      </c>
      <c r="H17" s="84">
        <f>G17*1.1</f>
        <v>5792.4419960000005</v>
      </c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</row>
    <row r="18" spans="1:37" s="102" customFormat="1" ht="14" x14ac:dyDescent="0.15"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</row>
    <row r="19" spans="1:37" s="102" customFormat="1" ht="15" thickBot="1" x14ac:dyDescent="0.2"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</row>
    <row r="25" spans="1:37" ht="30" x14ac:dyDescent="0.15">
      <c r="A25" s="129" t="s">
        <v>144</v>
      </c>
      <c r="B25" s="121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</row>
    <row r="26" spans="1:37" ht="18" customHeight="1" thickBot="1" x14ac:dyDescent="0.2">
      <c r="A26" s="78" t="str">
        <f>'ERG Oct 2017'!K4</f>
        <v>Ergon Energy</v>
      </c>
      <c r="B26" s="98" t="str">
        <f>'ERG Oct 2017'!L4</f>
        <v>Regulated</v>
      </c>
      <c r="C26" s="80">
        <f>91*'ERG Oct 2017'!M4/100</f>
        <v>109.65409</v>
      </c>
      <c r="D26" s="90">
        <f>(C21*C22)*'ERG Oct 2017'!N4/100</f>
        <v>2001.825</v>
      </c>
      <c r="E26" s="80">
        <f>(C21*C23)*'ERG Oct 2017'!W4/100</f>
        <v>358.02</v>
      </c>
      <c r="F26" s="82">
        <f>SUM(C26:E26)</f>
        <v>2469.4990899999998</v>
      </c>
      <c r="G26" s="83">
        <f>F26*4</f>
        <v>9877.9963599999992</v>
      </c>
      <c r="H26" s="84">
        <f>G26*1.1</f>
        <v>10865.795996000001</v>
      </c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</row>
    <row r="27" spans="1:37" s="102" customFormat="1" ht="14" x14ac:dyDescent="0.15"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</row>
    <row r="28" spans="1:37" s="102" customFormat="1" ht="14" x14ac:dyDescent="0.15"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</row>
    <row r="29" spans="1:37" s="102" customFormat="1" ht="14" x14ac:dyDescent="0.15"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</row>
    <row r="30" spans="1:37" s="102" customFormat="1" ht="14" x14ac:dyDescent="0.15"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</row>
    <row r="31" spans="1:37" s="102" customFormat="1" ht="14" x14ac:dyDescent="0.15"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</row>
    <row r="32" spans="1:37" s="102" customFormat="1" ht="14" x14ac:dyDescent="0.15"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</row>
    <row r="33" spans="10:37" s="102" customFormat="1" ht="14" x14ac:dyDescent="0.15"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</row>
    <row r="34" spans="10:37" s="102" customFormat="1" ht="14" x14ac:dyDescent="0.15"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</row>
    <row r="35" spans="10:37" s="102" customFormat="1" ht="14" x14ac:dyDescent="0.15"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</row>
    <row r="36" spans="10:37" s="102" customFormat="1" ht="14" x14ac:dyDescent="0.15"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</row>
    <row r="37" spans="10:37" s="102" customFormat="1" x14ac:dyDescent="0.15"/>
    <row r="38" spans="10:37" s="102" customFormat="1" x14ac:dyDescent="0.15"/>
    <row r="39" spans="10:37" s="102" customFormat="1" x14ac:dyDescent="0.15"/>
    <row r="40" spans="10:37" s="102" customFormat="1" x14ac:dyDescent="0.15"/>
    <row r="41" spans="10:37" s="102" customFormat="1" x14ac:dyDescent="0.15"/>
    <row r="42" spans="10:37" s="102" customFormat="1" x14ac:dyDescent="0.15"/>
    <row r="43" spans="10:37" s="102" customFormat="1" x14ac:dyDescent="0.15"/>
    <row r="44" spans="10:37" s="102" customFormat="1" x14ac:dyDescent="0.15"/>
    <row r="45" spans="10:37" s="102" customFormat="1" x14ac:dyDescent="0.15"/>
    <row r="46" spans="10:37" s="102" customFormat="1" x14ac:dyDescent="0.15"/>
    <row r="47" spans="10:37" s="102" customFormat="1" x14ac:dyDescent="0.15"/>
    <row r="48" spans="10:37" s="102" customFormat="1" x14ac:dyDescent="0.15"/>
    <row r="49" s="102" customFormat="1" x14ac:dyDescent="0.15"/>
    <row r="50" s="102" customFormat="1" x14ac:dyDescent="0.15"/>
    <row r="51" s="102" customFormat="1" x14ac:dyDescent="0.15"/>
    <row r="52" s="102" customFormat="1" x14ac:dyDescent="0.15"/>
    <row r="53" s="102" customFormat="1" x14ac:dyDescent="0.15"/>
    <row r="54" s="102" customFormat="1" x14ac:dyDescent="0.15"/>
    <row r="55" s="102" customFormat="1" x14ac:dyDescent="0.15"/>
    <row r="56" s="102" customFormat="1" x14ac:dyDescent="0.15"/>
    <row r="57" s="102" customFormat="1" x14ac:dyDescent="0.15"/>
    <row r="58" s="102" customFormat="1" x14ac:dyDescent="0.15"/>
    <row r="59" s="102" customFormat="1" x14ac:dyDescent="0.15"/>
    <row r="60" s="102" customFormat="1" x14ac:dyDescent="0.15"/>
    <row r="61" s="102" customFormat="1" x14ac:dyDescent="0.15"/>
    <row r="62" s="102" customFormat="1" x14ac:dyDescent="0.15"/>
    <row r="63" s="102" customFormat="1" x14ac:dyDescent="0.15"/>
    <row r="64" s="102" customFormat="1" x14ac:dyDescent="0.15"/>
    <row r="65" s="102" customFormat="1" x14ac:dyDescent="0.15"/>
    <row r="66" s="102" customFormat="1" x14ac:dyDescent="0.15"/>
    <row r="67" s="102" customFormat="1" x14ac:dyDescent="0.15"/>
    <row r="68" s="102" customFormat="1" x14ac:dyDescent="0.15"/>
    <row r="69" s="102" customFormat="1" x14ac:dyDescent="0.15"/>
    <row r="70" s="102" customFormat="1" x14ac:dyDescent="0.15"/>
    <row r="71" s="102" customFormat="1" x14ac:dyDescent="0.15"/>
    <row r="72" s="102" customFormat="1" x14ac:dyDescent="0.15"/>
    <row r="73" s="102" customFormat="1" x14ac:dyDescent="0.15"/>
    <row r="74" s="102" customFormat="1" x14ac:dyDescent="0.15"/>
    <row r="75" s="102" customFormat="1" x14ac:dyDescent="0.15"/>
    <row r="76" s="102" customFormat="1" x14ac:dyDescent="0.15"/>
    <row r="77" s="102" customFormat="1" x14ac:dyDescent="0.15"/>
    <row r="78" s="102" customFormat="1" x14ac:dyDescent="0.15"/>
    <row r="79" s="102" customFormat="1" x14ac:dyDescent="0.15"/>
    <row r="80" s="102" customFormat="1" x14ac:dyDescent="0.15"/>
    <row r="81" s="102" customFormat="1" x14ac:dyDescent="0.15"/>
    <row r="82" s="102" customFormat="1" x14ac:dyDescent="0.15"/>
    <row r="83" s="102" customFormat="1" x14ac:dyDescent="0.15"/>
    <row r="84" s="102" customFormat="1" x14ac:dyDescent="0.15"/>
    <row r="85" s="102" customFormat="1" x14ac:dyDescent="0.15"/>
    <row r="86" s="102" customFormat="1" x14ac:dyDescent="0.15"/>
    <row r="87" s="102" customFormat="1" x14ac:dyDescent="0.15"/>
    <row r="88" s="102" customFormat="1" x14ac:dyDescent="0.15"/>
    <row r="89" s="102" customFormat="1" x14ac:dyDescent="0.15"/>
    <row r="90" s="102" customFormat="1" x14ac:dyDescent="0.15"/>
    <row r="91" s="102" customFormat="1" x14ac:dyDescent="0.15"/>
    <row r="92" s="102" customFormat="1" x14ac:dyDescent="0.15"/>
    <row r="93" s="102" customFormat="1" x14ac:dyDescent="0.15"/>
    <row r="94" s="102" customFormat="1" x14ac:dyDescent="0.15"/>
    <row r="95" s="102" customFormat="1" x14ac:dyDescent="0.15"/>
    <row r="96" s="102" customFormat="1" x14ac:dyDescent="0.15"/>
    <row r="97" s="102" customFormat="1" x14ac:dyDescent="0.15"/>
    <row r="98" s="102" customFormat="1" x14ac:dyDescent="0.15"/>
    <row r="99" s="102" customFormat="1" x14ac:dyDescent="0.15"/>
    <row r="100" s="102" customFormat="1" x14ac:dyDescent="0.15"/>
    <row r="101" s="102" customFormat="1" x14ac:dyDescent="0.15"/>
    <row r="102" s="102" customFormat="1" x14ac:dyDescent="0.15"/>
    <row r="103" s="102" customFormat="1" x14ac:dyDescent="0.15"/>
    <row r="104" s="102" customFormat="1" x14ac:dyDescent="0.15"/>
    <row r="105" s="102" customFormat="1" x14ac:dyDescent="0.15"/>
    <row r="106" s="102" customFormat="1" x14ac:dyDescent="0.15"/>
    <row r="107" s="102" customFormat="1" x14ac:dyDescent="0.15"/>
    <row r="108" s="102" customFormat="1" x14ac:dyDescent="0.15"/>
    <row r="109" s="102" customFormat="1" x14ac:dyDescent="0.15"/>
    <row r="110" s="102" customFormat="1" x14ac:dyDescent="0.15"/>
    <row r="111" s="102" customFormat="1" x14ac:dyDescent="0.15"/>
    <row r="112" s="102" customFormat="1" x14ac:dyDescent="0.15"/>
    <row r="113" s="102" customFormat="1" x14ac:dyDescent="0.15"/>
    <row r="114" s="102" customFormat="1" x14ac:dyDescent="0.15"/>
    <row r="115" s="102" customFormat="1" x14ac:dyDescent="0.15"/>
    <row r="116" s="102" customFormat="1" x14ac:dyDescent="0.15"/>
    <row r="117" s="102" customFormat="1" x14ac:dyDescent="0.15"/>
    <row r="118" s="102" customFormat="1" x14ac:dyDescent="0.15"/>
    <row r="119" s="102" customFormat="1" x14ac:dyDescent="0.15"/>
    <row r="120" s="102" customFormat="1" x14ac:dyDescent="0.15"/>
    <row r="121" s="102" customFormat="1" x14ac:dyDescent="0.15"/>
    <row r="122" s="102" customFormat="1" x14ac:dyDescent="0.15"/>
    <row r="123" s="102" customFormat="1" x14ac:dyDescent="0.15"/>
    <row r="124" s="102" customFormat="1" x14ac:dyDescent="0.15"/>
    <row r="125" s="102" customFormat="1" x14ac:dyDescent="0.15"/>
    <row r="126" s="102" customFormat="1" x14ac:dyDescent="0.15"/>
    <row r="127" s="102" customFormat="1" x14ac:dyDescent="0.15"/>
    <row r="128" s="102" customFormat="1" x14ac:dyDescent="0.15"/>
    <row r="129" s="102" customFormat="1" x14ac:dyDescent="0.15"/>
    <row r="130" s="102" customFormat="1" x14ac:dyDescent="0.15"/>
    <row r="131" s="102" customFormat="1" x14ac:dyDescent="0.15"/>
    <row r="132" s="102" customFormat="1" x14ac:dyDescent="0.15"/>
    <row r="133" s="102" customFormat="1" x14ac:dyDescent="0.15"/>
    <row r="134" s="102" customFormat="1" x14ac:dyDescent="0.15"/>
    <row r="135" s="102" customFormat="1" x14ac:dyDescent="0.15"/>
    <row r="136" s="102" customFormat="1" x14ac:dyDescent="0.15"/>
    <row r="137" s="102" customFormat="1" x14ac:dyDescent="0.15"/>
    <row r="138" s="102" customFormat="1" x14ac:dyDescent="0.15"/>
    <row r="139" s="102" customFormat="1" x14ac:dyDescent="0.15"/>
    <row r="140" s="102" customFormat="1" x14ac:dyDescent="0.15"/>
    <row r="141" s="102" customFormat="1" x14ac:dyDescent="0.15"/>
    <row r="142" s="102" customFormat="1" x14ac:dyDescent="0.15"/>
    <row r="143" s="102" customFormat="1" x14ac:dyDescent="0.15"/>
    <row r="144" s="102" customFormat="1" x14ac:dyDescent="0.15"/>
    <row r="145" s="102" customFormat="1" x14ac:dyDescent="0.15"/>
    <row r="146" s="102" customFormat="1" x14ac:dyDescent="0.15"/>
    <row r="147" s="102" customFormat="1" x14ac:dyDescent="0.15"/>
    <row r="148" s="102" customFormat="1" x14ac:dyDescent="0.15"/>
    <row r="149" s="102" customFormat="1" x14ac:dyDescent="0.15"/>
    <row r="150" s="102" customFormat="1" x14ac:dyDescent="0.15"/>
    <row r="151" s="102" customFormat="1" x14ac:dyDescent="0.15"/>
    <row r="152" s="102" customFormat="1" x14ac:dyDescent="0.15"/>
    <row r="153" s="102" customFormat="1" x14ac:dyDescent="0.15"/>
    <row r="154" s="102" customFormat="1" x14ac:dyDescent="0.15"/>
    <row r="155" s="102" customFormat="1" x14ac:dyDescent="0.15"/>
    <row r="156" s="102" customFormat="1" x14ac:dyDescent="0.15"/>
    <row r="157" s="102" customFormat="1" x14ac:dyDescent="0.15"/>
    <row r="158" s="102" customFormat="1" x14ac:dyDescent="0.15"/>
    <row r="159" s="102" customFormat="1" x14ac:dyDescent="0.15"/>
    <row r="160" s="102" customFormat="1" x14ac:dyDescent="0.15"/>
    <row r="161" s="102" customFormat="1" x14ac:dyDescent="0.15"/>
    <row r="162" s="102" customFormat="1" x14ac:dyDescent="0.15"/>
    <row r="163" s="102" customFormat="1" x14ac:dyDescent="0.15"/>
    <row r="164" s="102" customFormat="1" x14ac:dyDescent="0.15"/>
    <row r="165" s="102" customFormat="1" x14ac:dyDescent="0.15"/>
    <row r="166" s="102" customFormat="1" x14ac:dyDescent="0.15"/>
    <row r="167" s="102" customFormat="1" x14ac:dyDescent="0.15"/>
    <row r="168" s="102" customFormat="1" x14ac:dyDescent="0.15"/>
    <row r="169" s="102" customFormat="1" x14ac:dyDescent="0.15"/>
    <row r="170" s="102" customFormat="1" x14ac:dyDescent="0.15"/>
    <row r="171" s="102" customFormat="1" x14ac:dyDescent="0.15"/>
    <row r="172" s="102" customFormat="1" x14ac:dyDescent="0.15"/>
    <row r="173" s="102" customFormat="1" x14ac:dyDescent="0.15"/>
    <row r="174" s="102" customFormat="1" x14ac:dyDescent="0.15"/>
    <row r="175" s="102" customFormat="1" x14ac:dyDescent="0.15"/>
    <row r="176" s="102" customFormat="1" x14ac:dyDescent="0.15"/>
    <row r="177" s="102" customFormat="1" x14ac:dyDescent="0.15"/>
    <row r="178" s="102" customFormat="1" x14ac:dyDescent="0.15"/>
    <row r="179" s="102" customFormat="1" x14ac:dyDescent="0.15"/>
    <row r="180" s="102" customFormat="1" x14ac:dyDescent="0.15"/>
    <row r="181" s="102" customFormat="1" x14ac:dyDescent="0.15"/>
    <row r="182" s="102" customFormat="1" x14ac:dyDescent="0.15"/>
    <row r="183" s="102" customFormat="1" x14ac:dyDescent="0.15"/>
    <row r="184" s="102" customFormat="1" x14ac:dyDescent="0.15"/>
    <row r="185" s="102" customFormat="1" x14ac:dyDescent="0.15"/>
    <row r="186" s="102" customFormat="1" x14ac:dyDescent="0.15"/>
    <row r="187" s="102" customFormat="1" x14ac:dyDescent="0.15"/>
    <row r="188" s="102" customFormat="1" x14ac:dyDescent="0.15"/>
    <row r="189" s="102" customFormat="1" x14ac:dyDescent="0.15"/>
    <row r="190" s="102" customFormat="1" x14ac:dyDescent="0.15"/>
    <row r="191" s="102" customFormat="1" x14ac:dyDescent="0.15"/>
    <row r="192" s="102" customFormat="1" x14ac:dyDescent="0.15"/>
    <row r="193" s="102" customFormat="1" x14ac:dyDescent="0.15"/>
    <row r="194" s="102" customFormat="1" x14ac:dyDescent="0.15"/>
    <row r="195" s="102" customFormat="1" x14ac:dyDescent="0.15"/>
    <row r="196" s="102" customFormat="1" x14ac:dyDescent="0.15"/>
    <row r="197" s="102" customFormat="1" x14ac:dyDescent="0.15"/>
    <row r="198" s="102" customFormat="1" x14ac:dyDescent="0.15"/>
    <row r="199" s="102" customFormat="1" x14ac:dyDescent="0.15"/>
    <row r="200" s="102" customFormat="1" x14ac:dyDescent="0.15"/>
    <row r="201" s="102" customFormat="1" x14ac:dyDescent="0.15"/>
    <row r="202" s="102" customFormat="1" x14ac:dyDescent="0.15"/>
    <row r="203" s="102" customFormat="1" x14ac:dyDescent="0.15"/>
    <row r="204" s="102" customFormat="1" x14ac:dyDescent="0.15"/>
    <row r="205" s="102" customFormat="1" x14ac:dyDescent="0.15"/>
    <row r="206" s="102" customFormat="1" x14ac:dyDescent="0.15"/>
    <row r="207" s="102" customFormat="1" x14ac:dyDescent="0.15"/>
    <row r="208" s="102" customFormat="1" x14ac:dyDescent="0.15"/>
    <row r="209" s="102" customFormat="1" x14ac:dyDescent="0.15"/>
    <row r="210" s="102" customFormat="1" x14ac:dyDescent="0.15"/>
    <row r="211" s="102" customFormat="1" x14ac:dyDescent="0.15"/>
    <row r="212" s="102" customFormat="1" x14ac:dyDescent="0.15"/>
    <row r="213" s="102" customFormat="1" x14ac:dyDescent="0.15"/>
    <row r="214" s="102" customFormat="1" x14ac:dyDescent="0.15"/>
    <row r="215" s="102" customFormat="1" x14ac:dyDescent="0.15"/>
    <row r="216" s="102" customFormat="1" x14ac:dyDescent="0.15"/>
    <row r="217" s="102" customFormat="1" x14ac:dyDescent="0.15"/>
    <row r="218" s="102" customFormat="1" x14ac:dyDescent="0.15"/>
    <row r="219" s="102" customFormat="1" x14ac:dyDescent="0.15"/>
    <row r="220" s="102" customFormat="1" x14ac:dyDescent="0.15"/>
    <row r="221" s="102" customFormat="1" x14ac:dyDescent="0.15"/>
    <row r="222" s="102" customFormat="1" x14ac:dyDescent="0.15"/>
    <row r="223" s="102" customFormat="1" x14ac:dyDescent="0.15"/>
    <row r="224" s="102" customFormat="1" x14ac:dyDescent="0.15"/>
    <row r="225" s="102" customFormat="1" x14ac:dyDescent="0.15"/>
    <row r="226" s="102" customFormat="1" x14ac:dyDescent="0.15"/>
    <row r="227" s="102" customFormat="1" x14ac:dyDescent="0.15"/>
    <row r="228" s="102" customFormat="1" x14ac:dyDescent="0.15"/>
    <row r="229" s="102" customFormat="1" x14ac:dyDescent="0.15"/>
    <row r="230" s="102" customFormat="1" x14ac:dyDescent="0.15"/>
    <row r="231" s="102" customFormat="1" x14ac:dyDescent="0.15"/>
    <row r="232" s="102" customFormat="1" x14ac:dyDescent="0.15"/>
    <row r="233" s="102" customFormat="1" x14ac:dyDescent="0.15"/>
    <row r="234" s="102" customFormat="1" x14ac:dyDescent="0.15"/>
    <row r="235" s="102" customFormat="1" x14ac:dyDescent="0.15"/>
    <row r="236" s="102" customFormat="1" x14ac:dyDescent="0.15"/>
    <row r="237" s="102" customFormat="1" x14ac:dyDescent="0.15"/>
    <row r="238" s="102" customFormat="1" x14ac:dyDescent="0.15"/>
    <row r="239" s="102" customFormat="1" x14ac:dyDescent="0.15"/>
    <row r="240" s="102" customFormat="1" x14ac:dyDescent="0.15"/>
    <row r="241" s="102" customFormat="1" x14ac:dyDescent="0.15"/>
    <row r="242" s="102" customFormat="1" x14ac:dyDescent="0.15"/>
    <row r="243" s="102" customFormat="1" x14ac:dyDescent="0.15"/>
    <row r="244" s="102" customFormat="1" x14ac:dyDescent="0.15"/>
    <row r="245" s="102" customFormat="1" x14ac:dyDescent="0.15"/>
    <row r="246" s="102" customFormat="1" x14ac:dyDescent="0.15"/>
    <row r="247" s="102" customFormat="1" x14ac:dyDescent="0.15"/>
    <row r="248" s="102" customFormat="1" x14ac:dyDescent="0.15"/>
    <row r="249" s="102" customFormat="1" x14ac:dyDescent="0.15"/>
    <row r="250" s="102" customFormat="1" x14ac:dyDescent="0.15"/>
    <row r="251" s="102" customFormat="1" x14ac:dyDescent="0.15"/>
    <row r="252" s="102" customFormat="1" x14ac:dyDescent="0.15"/>
    <row r="253" s="102" customFormat="1" x14ac:dyDescent="0.15"/>
    <row r="254" s="102" customFormat="1" x14ac:dyDescent="0.15"/>
    <row r="255" s="102" customFormat="1" x14ac:dyDescent="0.15"/>
    <row r="256" s="102" customFormat="1" x14ac:dyDescent="0.15"/>
    <row r="257" s="102" customFormat="1" x14ac:dyDescent="0.15"/>
    <row r="258" s="102" customFormat="1" x14ac:dyDescent="0.15"/>
    <row r="259" s="102" customFormat="1" x14ac:dyDescent="0.15"/>
    <row r="260" s="102" customFormat="1" x14ac:dyDescent="0.15"/>
    <row r="261" s="102" customFormat="1" x14ac:dyDescent="0.15"/>
    <row r="262" s="102" customFormat="1" x14ac:dyDescent="0.15"/>
    <row r="263" s="102" customFormat="1" x14ac:dyDescent="0.15"/>
    <row r="264" s="102" customFormat="1" x14ac:dyDescent="0.15"/>
    <row r="265" s="102" customFormat="1" x14ac:dyDescent="0.15"/>
    <row r="266" s="102" customFormat="1" x14ac:dyDescent="0.15"/>
    <row r="267" s="102" customFormat="1" x14ac:dyDescent="0.15"/>
    <row r="268" s="102" customFormat="1" x14ac:dyDescent="0.15"/>
    <row r="269" s="102" customFormat="1" x14ac:dyDescent="0.15"/>
    <row r="270" s="102" customFormat="1" x14ac:dyDescent="0.15"/>
    <row r="271" s="102" customFormat="1" x14ac:dyDescent="0.15"/>
    <row r="272" s="102" customFormat="1" x14ac:dyDescent="0.15"/>
    <row r="273" s="102" customFormat="1" x14ac:dyDescent="0.15"/>
    <row r="274" s="102" customFormat="1" x14ac:dyDescent="0.15"/>
    <row r="275" s="102" customFormat="1" x14ac:dyDescent="0.15"/>
    <row r="276" s="102" customFormat="1" x14ac:dyDescent="0.15"/>
    <row r="277" s="102" customFormat="1" x14ac:dyDescent="0.15"/>
    <row r="278" s="102" customFormat="1" x14ac:dyDescent="0.15"/>
    <row r="279" s="102" customFormat="1" x14ac:dyDescent="0.15"/>
    <row r="280" s="102" customFormat="1" x14ac:dyDescent="0.15"/>
    <row r="281" s="102" customFormat="1" x14ac:dyDescent="0.15"/>
    <row r="282" s="102" customFormat="1" x14ac:dyDescent="0.15"/>
    <row r="283" s="102" customFormat="1" x14ac:dyDescent="0.15"/>
    <row r="284" s="102" customFormat="1" x14ac:dyDescent="0.15"/>
    <row r="285" s="102" customFormat="1" x14ac:dyDescent="0.15"/>
    <row r="286" s="102" customFormat="1" x14ac:dyDescent="0.15"/>
    <row r="287" s="102" customFormat="1" x14ac:dyDescent="0.15"/>
    <row r="288" s="102" customFormat="1" x14ac:dyDescent="0.15"/>
    <row r="289" s="102" customFormat="1" x14ac:dyDescent="0.15"/>
    <row r="290" s="102" customFormat="1" x14ac:dyDescent="0.15"/>
    <row r="291" s="102" customFormat="1" x14ac:dyDescent="0.15"/>
    <row r="292" s="102" customFormat="1" x14ac:dyDescent="0.15"/>
    <row r="293" s="102" customFormat="1" x14ac:dyDescent="0.15"/>
    <row r="294" s="102" customFormat="1" x14ac:dyDescent="0.15"/>
    <row r="295" s="102" customFormat="1" x14ac:dyDescent="0.15"/>
    <row r="296" s="102" customFormat="1" x14ac:dyDescent="0.15"/>
    <row r="297" s="102" customFormat="1" x14ac:dyDescent="0.15"/>
    <row r="298" s="102" customFormat="1" x14ac:dyDescent="0.15"/>
    <row r="299" s="102" customFormat="1" x14ac:dyDescent="0.15"/>
    <row r="300" s="102" customFormat="1" x14ac:dyDescent="0.15"/>
    <row r="301" s="102" customFormat="1" x14ac:dyDescent="0.15"/>
    <row r="302" s="102" customFormat="1" x14ac:dyDescent="0.15"/>
    <row r="303" s="102" customFormat="1" x14ac:dyDescent="0.15"/>
    <row r="304" s="102" customFormat="1" x14ac:dyDescent="0.15"/>
    <row r="305" s="102" customFormat="1" x14ac:dyDescent="0.15"/>
    <row r="306" s="102" customFormat="1" x14ac:dyDescent="0.15"/>
    <row r="307" s="102" customFormat="1" x14ac:dyDescent="0.15"/>
    <row r="308" s="102" customFormat="1" x14ac:dyDescent="0.15"/>
    <row r="309" s="102" customFormat="1" x14ac:dyDescent="0.15"/>
    <row r="310" s="102" customFormat="1" x14ac:dyDescent="0.15"/>
    <row r="311" s="102" customFormat="1" x14ac:dyDescent="0.15"/>
    <row r="312" s="102" customFormat="1" x14ac:dyDescent="0.15"/>
    <row r="313" s="102" customFormat="1" x14ac:dyDescent="0.15"/>
    <row r="314" s="102" customFormat="1" x14ac:dyDescent="0.15"/>
    <row r="315" s="102" customFormat="1" x14ac:dyDescent="0.15"/>
    <row r="316" s="102" customFormat="1" x14ac:dyDescent="0.15"/>
    <row r="317" s="102" customFormat="1" x14ac:dyDescent="0.15"/>
    <row r="318" s="102" customFormat="1" x14ac:dyDescent="0.15"/>
    <row r="319" s="102" customFormat="1" x14ac:dyDescent="0.15"/>
    <row r="320" s="102" customFormat="1" x14ac:dyDescent="0.15"/>
    <row r="321" s="102" customFormat="1" x14ac:dyDescent="0.15"/>
    <row r="322" s="102" customFormat="1" x14ac:dyDescent="0.15"/>
    <row r="323" s="102" customFormat="1" x14ac:dyDescent="0.15"/>
    <row r="324" s="102" customFormat="1" x14ac:dyDescent="0.15"/>
    <row r="325" s="102" customFormat="1" x14ac:dyDescent="0.15"/>
    <row r="326" s="102" customFormat="1" x14ac:dyDescent="0.15"/>
    <row r="327" s="102" customFormat="1" x14ac:dyDescent="0.15"/>
    <row r="328" s="102" customFormat="1" x14ac:dyDescent="0.15"/>
    <row r="329" s="102" customFormat="1" x14ac:dyDescent="0.15"/>
    <row r="330" s="102" customFormat="1" x14ac:dyDescent="0.15"/>
    <row r="331" s="102" customFormat="1" x14ac:dyDescent="0.15"/>
    <row r="332" s="102" customFormat="1" x14ac:dyDescent="0.15"/>
    <row r="333" s="102" customFormat="1" x14ac:dyDescent="0.15"/>
    <row r="334" s="102" customFormat="1" x14ac:dyDescent="0.15"/>
    <row r="335" s="102" customFormat="1" x14ac:dyDescent="0.15"/>
    <row r="336" s="102" customFormat="1" x14ac:dyDescent="0.15"/>
    <row r="337" s="102" customFormat="1" x14ac:dyDescent="0.15"/>
    <row r="338" s="102" customFormat="1" x14ac:dyDescent="0.15"/>
    <row r="339" s="102" customFormat="1" x14ac:dyDescent="0.15"/>
    <row r="340" s="102" customFormat="1" x14ac:dyDescent="0.15"/>
    <row r="341" s="102" customFormat="1" x14ac:dyDescent="0.15"/>
    <row r="342" s="102" customFormat="1" x14ac:dyDescent="0.15"/>
    <row r="343" s="102" customFormat="1" x14ac:dyDescent="0.15"/>
    <row r="344" s="102" customFormat="1" x14ac:dyDescent="0.15"/>
    <row r="345" s="102" customFormat="1" x14ac:dyDescent="0.15"/>
    <row r="346" s="102" customFormat="1" x14ac:dyDescent="0.15"/>
    <row r="347" s="102" customFormat="1" x14ac:dyDescent="0.15"/>
    <row r="348" s="102" customFormat="1" x14ac:dyDescent="0.15"/>
    <row r="349" s="102" customFormat="1" x14ac:dyDescent="0.15"/>
    <row r="350" s="102" customFormat="1" x14ac:dyDescent="0.15"/>
    <row r="351" s="102" customFormat="1" x14ac:dyDescent="0.15"/>
    <row r="352" s="102" customFormat="1" x14ac:dyDescent="0.15"/>
    <row r="353" s="102" customFormat="1" x14ac:dyDescent="0.15"/>
    <row r="354" s="102" customFormat="1" x14ac:dyDescent="0.15"/>
    <row r="355" s="102" customFormat="1" x14ac:dyDescent="0.15"/>
    <row r="356" s="102" customFormat="1" x14ac:dyDescent="0.15"/>
    <row r="357" s="102" customFormat="1" x14ac:dyDescent="0.15"/>
    <row r="358" s="102" customFormat="1" x14ac:dyDescent="0.15"/>
    <row r="359" s="102" customFormat="1" x14ac:dyDescent="0.15"/>
    <row r="360" s="102" customFormat="1" x14ac:dyDescent="0.15"/>
    <row r="361" s="102" customFormat="1" x14ac:dyDescent="0.15"/>
    <row r="362" s="102" customFormat="1" x14ac:dyDescent="0.15"/>
    <row r="363" s="102" customFormat="1" x14ac:dyDescent="0.15"/>
    <row r="364" s="102" customFormat="1" x14ac:dyDescent="0.15"/>
    <row r="365" s="102" customFormat="1" x14ac:dyDescent="0.15"/>
    <row r="366" s="102" customFormat="1" x14ac:dyDescent="0.15"/>
    <row r="367" s="102" customFormat="1" x14ac:dyDescent="0.15"/>
    <row r="368" s="102" customFormat="1" x14ac:dyDescent="0.15"/>
    <row r="369" s="102" customFormat="1" x14ac:dyDescent="0.15"/>
    <row r="370" s="102" customFormat="1" x14ac:dyDescent="0.15"/>
    <row r="371" s="102" customFormat="1" x14ac:dyDescent="0.15"/>
    <row r="372" s="102" customFormat="1" x14ac:dyDescent="0.15"/>
    <row r="373" s="102" customFormat="1" x14ac:dyDescent="0.15"/>
    <row r="374" s="102" customFormat="1" x14ac:dyDescent="0.15"/>
    <row r="375" s="102" customFormat="1" x14ac:dyDescent="0.15"/>
    <row r="376" s="102" customFormat="1" x14ac:dyDescent="0.15"/>
    <row r="377" s="102" customFormat="1" x14ac:dyDescent="0.15"/>
    <row r="378" s="102" customFormat="1" x14ac:dyDescent="0.15"/>
    <row r="379" s="102" customFormat="1" x14ac:dyDescent="0.15"/>
    <row r="380" s="102" customFormat="1" x14ac:dyDescent="0.15"/>
    <row r="381" s="102" customFormat="1" x14ac:dyDescent="0.15"/>
    <row r="382" s="102" customFormat="1" x14ac:dyDescent="0.15"/>
    <row r="383" s="102" customFormat="1" x14ac:dyDescent="0.15"/>
    <row r="384" s="102" customFormat="1" x14ac:dyDescent="0.15"/>
    <row r="385" s="102" customFormat="1" x14ac:dyDescent="0.15"/>
    <row r="386" s="102" customFormat="1" x14ac:dyDescent="0.15"/>
    <row r="387" s="102" customFormat="1" x14ac:dyDescent="0.15"/>
    <row r="388" s="102" customFormat="1" x14ac:dyDescent="0.15"/>
    <row r="389" s="102" customFormat="1" x14ac:dyDescent="0.15"/>
    <row r="390" s="102" customFormat="1" x14ac:dyDescent="0.15"/>
    <row r="391" s="102" customFormat="1" x14ac:dyDescent="0.15"/>
    <row r="392" s="102" customFormat="1" x14ac:dyDescent="0.15"/>
    <row r="393" s="102" customFormat="1" x14ac:dyDescent="0.15"/>
    <row r="394" s="102" customFormat="1" x14ac:dyDescent="0.15"/>
    <row r="395" s="102" customFormat="1" x14ac:dyDescent="0.15"/>
    <row r="396" s="102" customFormat="1" x14ac:dyDescent="0.15"/>
    <row r="397" s="102" customFormat="1" x14ac:dyDescent="0.15"/>
    <row r="398" s="102" customFormat="1" x14ac:dyDescent="0.15"/>
    <row r="399" s="102" customFormat="1" x14ac:dyDescent="0.15"/>
    <row r="400" s="102" customFormat="1" x14ac:dyDescent="0.15"/>
    <row r="401" s="102" customFormat="1" x14ac:dyDescent="0.15"/>
    <row r="402" s="102" customFormat="1" x14ac:dyDescent="0.15"/>
    <row r="403" s="102" customFormat="1" x14ac:dyDescent="0.15"/>
    <row r="404" s="102" customFormat="1" x14ac:dyDescent="0.15"/>
    <row r="405" s="102" customFormat="1" x14ac:dyDescent="0.15"/>
    <row r="406" s="102" customFormat="1" x14ac:dyDescent="0.15"/>
    <row r="407" s="102" customFormat="1" x14ac:dyDescent="0.15"/>
    <row r="408" s="102" customFormat="1" x14ac:dyDescent="0.15"/>
    <row r="409" s="102" customFormat="1" x14ac:dyDescent="0.15"/>
    <row r="410" s="102" customFormat="1" x14ac:dyDescent="0.15"/>
    <row r="411" s="102" customFormat="1" x14ac:dyDescent="0.15"/>
    <row r="412" s="102" customFormat="1" x14ac:dyDescent="0.15"/>
    <row r="413" s="102" customFormat="1" x14ac:dyDescent="0.15"/>
    <row r="414" s="102" customFormat="1" x14ac:dyDescent="0.15"/>
    <row r="415" s="102" customFormat="1" x14ac:dyDescent="0.15"/>
    <row r="416" s="102" customFormat="1" x14ac:dyDescent="0.15"/>
    <row r="417" s="102" customFormat="1" x14ac:dyDescent="0.15"/>
    <row r="418" s="102" customFormat="1" x14ac:dyDescent="0.15"/>
    <row r="419" s="102" customFormat="1" x14ac:dyDescent="0.15"/>
    <row r="420" s="102" customFormat="1" x14ac:dyDescent="0.15"/>
    <row r="421" s="102" customFormat="1" x14ac:dyDescent="0.15"/>
    <row r="422" s="102" customFormat="1" x14ac:dyDescent="0.15"/>
    <row r="423" s="102" customFormat="1" x14ac:dyDescent="0.15"/>
    <row r="424" s="102" customFormat="1" x14ac:dyDescent="0.15"/>
    <row r="425" s="102" customFormat="1" x14ac:dyDescent="0.15"/>
    <row r="426" s="102" customFormat="1" x14ac:dyDescent="0.15"/>
    <row r="427" s="102" customFormat="1" x14ac:dyDescent="0.15"/>
    <row r="428" s="102" customFormat="1" x14ac:dyDescent="0.15"/>
    <row r="429" s="102" customFormat="1" x14ac:dyDescent="0.15"/>
    <row r="430" s="102" customFormat="1" x14ac:dyDescent="0.15"/>
    <row r="431" s="102" customFormat="1" x14ac:dyDescent="0.15"/>
    <row r="432" s="102" customFormat="1" x14ac:dyDescent="0.15"/>
    <row r="433" s="102" customFormat="1" x14ac:dyDescent="0.15"/>
    <row r="434" s="102" customFormat="1" x14ac:dyDescent="0.15"/>
    <row r="435" s="102" customFormat="1" x14ac:dyDescent="0.15"/>
    <row r="436" s="102" customFormat="1" x14ac:dyDescent="0.15"/>
    <row r="437" s="102" customFormat="1" x14ac:dyDescent="0.15"/>
    <row r="438" s="102" customFormat="1" x14ac:dyDescent="0.15"/>
    <row r="439" s="102" customFormat="1" x14ac:dyDescent="0.15"/>
    <row r="440" s="102" customFormat="1" x14ac:dyDescent="0.15"/>
    <row r="441" s="102" customFormat="1" x14ac:dyDescent="0.15"/>
    <row r="442" s="102" customFormat="1" x14ac:dyDescent="0.15"/>
    <row r="443" s="102" customFormat="1" x14ac:dyDescent="0.15"/>
    <row r="444" s="102" customFormat="1" x14ac:dyDescent="0.15"/>
    <row r="445" s="102" customFormat="1" x14ac:dyDescent="0.15"/>
    <row r="446" s="102" customFormat="1" x14ac:dyDescent="0.15"/>
    <row r="447" s="102" customFormat="1" x14ac:dyDescent="0.15"/>
    <row r="448" s="102" customFormat="1" x14ac:dyDescent="0.15"/>
    <row r="449" spans="9:124" s="102" customFormat="1" x14ac:dyDescent="0.15"/>
    <row r="450" spans="9:124" s="102" customFormat="1" x14ac:dyDescent="0.15"/>
    <row r="451" spans="9:124" s="102" customFormat="1" x14ac:dyDescent="0.15"/>
    <row r="452" spans="9:124" s="95" customFormat="1" x14ac:dyDescent="0.15">
      <c r="I452" s="102"/>
      <c r="J452" s="102"/>
      <c r="K452" s="102"/>
      <c r="L452" s="102"/>
      <c r="M452" s="102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  <c r="CM452" s="102"/>
      <c r="CN452" s="102"/>
      <c r="CO452" s="102"/>
      <c r="CP452" s="102"/>
      <c r="CQ452" s="102"/>
      <c r="CR452" s="102"/>
      <c r="CS452" s="102"/>
      <c r="CT452" s="102"/>
      <c r="CU452" s="102"/>
      <c r="CV452" s="102"/>
      <c r="CW452" s="102"/>
      <c r="CX452" s="102"/>
      <c r="CY452" s="102"/>
      <c r="CZ452" s="102"/>
      <c r="DA452" s="102"/>
      <c r="DB452" s="102"/>
      <c r="DC452" s="102"/>
      <c r="DD452" s="102"/>
      <c r="DE452" s="102"/>
      <c r="DF452" s="102"/>
      <c r="DG452" s="102"/>
      <c r="DH452" s="102"/>
      <c r="DI452" s="102"/>
      <c r="DJ452" s="102"/>
      <c r="DK452" s="102"/>
      <c r="DL452" s="102"/>
      <c r="DM452" s="102"/>
      <c r="DN452" s="102"/>
      <c r="DO452" s="102"/>
      <c r="DP452" s="102"/>
      <c r="DQ452" s="102"/>
      <c r="DR452" s="102"/>
      <c r="DS452" s="102"/>
      <c r="DT452" s="102"/>
    </row>
    <row r="453" spans="9:124" s="95" customFormat="1" x14ac:dyDescent="0.15">
      <c r="I453" s="102"/>
      <c r="J453" s="102"/>
      <c r="K453" s="102"/>
      <c r="L453" s="102"/>
      <c r="M453" s="102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  <c r="CM453" s="102"/>
      <c r="CN453" s="102"/>
      <c r="CO453" s="102"/>
      <c r="CP453" s="102"/>
      <c r="CQ453" s="102"/>
      <c r="CR453" s="102"/>
      <c r="CS453" s="102"/>
      <c r="CT453" s="102"/>
      <c r="CU453" s="102"/>
      <c r="CV453" s="102"/>
      <c r="CW453" s="102"/>
      <c r="CX453" s="102"/>
      <c r="CY453" s="102"/>
      <c r="CZ453" s="102"/>
      <c r="DA453" s="102"/>
      <c r="DB453" s="102"/>
      <c r="DC453" s="102"/>
      <c r="DD453" s="102"/>
      <c r="DE453" s="102"/>
      <c r="DF453" s="102"/>
      <c r="DG453" s="102"/>
      <c r="DH453" s="102"/>
      <c r="DI453" s="102"/>
      <c r="DJ453" s="102"/>
      <c r="DK453" s="102"/>
      <c r="DL453" s="102"/>
      <c r="DM453" s="102"/>
      <c r="DN453" s="102"/>
      <c r="DO453" s="102"/>
      <c r="DP453" s="102"/>
      <c r="DQ453" s="102"/>
      <c r="DR453" s="102"/>
      <c r="DS453" s="102"/>
      <c r="DT453" s="102"/>
    </row>
    <row r="454" spans="9:124" s="95" customFormat="1" x14ac:dyDescent="0.15">
      <c r="I454" s="102"/>
      <c r="J454" s="102"/>
      <c r="K454" s="102"/>
      <c r="L454" s="102"/>
      <c r="M454" s="102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  <c r="CM454" s="102"/>
      <c r="CN454" s="102"/>
      <c r="CO454" s="102"/>
      <c r="CP454" s="102"/>
      <c r="CQ454" s="102"/>
      <c r="CR454" s="102"/>
      <c r="CS454" s="102"/>
      <c r="CT454" s="102"/>
      <c r="CU454" s="102"/>
      <c r="CV454" s="102"/>
      <c r="CW454" s="102"/>
      <c r="CX454" s="102"/>
      <c r="CY454" s="102"/>
      <c r="CZ454" s="102"/>
      <c r="DA454" s="102"/>
      <c r="DB454" s="102"/>
      <c r="DC454" s="102"/>
      <c r="DD454" s="102"/>
      <c r="DE454" s="102"/>
      <c r="DF454" s="102"/>
      <c r="DG454" s="102"/>
      <c r="DH454" s="102"/>
      <c r="DI454" s="102"/>
      <c r="DJ454" s="102"/>
      <c r="DK454" s="102"/>
      <c r="DL454" s="102"/>
      <c r="DM454" s="102"/>
      <c r="DN454" s="102"/>
      <c r="DO454" s="102"/>
      <c r="DP454" s="102"/>
      <c r="DQ454" s="102"/>
      <c r="DR454" s="102"/>
      <c r="DS454" s="102"/>
      <c r="DT454" s="102"/>
    </row>
    <row r="455" spans="9:124" s="95" customFormat="1" x14ac:dyDescent="0.15"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  <c r="CM455" s="102"/>
      <c r="CN455" s="102"/>
      <c r="CO455" s="102"/>
      <c r="CP455" s="102"/>
      <c r="CQ455" s="102"/>
      <c r="CR455" s="102"/>
      <c r="CS455" s="102"/>
      <c r="CT455" s="102"/>
      <c r="CU455" s="102"/>
      <c r="CV455" s="102"/>
      <c r="CW455" s="102"/>
      <c r="CX455" s="102"/>
      <c r="CY455" s="102"/>
      <c r="CZ455" s="102"/>
      <c r="DA455" s="102"/>
      <c r="DB455" s="102"/>
      <c r="DC455" s="102"/>
      <c r="DD455" s="102"/>
      <c r="DE455" s="102"/>
      <c r="DF455" s="102"/>
      <c r="DG455" s="102"/>
      <c r="DH455" s="102"/>
      <c r="DI455" s="102"/>
      <c r="DJ455" s="102"/>
      <c r="DK455" s="102"/>
      <c r="DL455" s="102"/>
      <c r="DM455" s="102"/>
      <c r="DN455" s="102"/>
      <c r="DO455" s="102"/>
      <c r="DP455" s="102"/>
      <c r="DQ455" s="102"/>
      <c r="DR455" s="102"/>
      <c r="DS455" s="102"/>
      <c r="DT455" s="102"/>
    </row>
    <row r="456" spans="9:124" s="95" customFormat="1" x14ac:dyDescent="0.15">
      <c r="I456" s="102"/>
      <c r="J456" s="102"/>
      <c r="K456" s="102"/>
      <c r="L456" s="102"/>
      <c r="M456" s="102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  <c r="CM456" s="102"/>
      <c r="CN456" s="102"/>
      <c r="CO456" s="102"/>
      <c r="CP456" s="102"/>
      <c r="CQ456" s="102"/>
      <c r="CR456" s="102"/>
      <c r="CS456" s="102"/>
      <c r="CT456" s="102"/>
      <c r="CU456" s="102"/>
      <c r="CV456" s="102"/>
      <c r="CW456" s="102"/>
      <c r="CX456" s="102"/>
      <c r="CY456" s="102"/>
      <c r="CZ456" s="102"/>
      <c r="DA456" s="102"/>
      <c r="DB456" s="102"/>
      <c r="DC456" s="102"/>
      <c r="DD456" s="102"/>
      <c r="DE456" s="102"/>
      <c r="DF456" s="102"/>
      <c r="DG456" s="102"/>
      <c r="DH456" s="102"/>
      <c r="DI456" s="102"/>
      <c r="DJ456" s="102"/>
      <c r="DK456" s="102"/>
      <c r="DL456" s="102"/>
      <c r="DM456" s="102"/>
      <c r="DN456" s="102"/>
      <c r="DO456" s="102"/>
      <c r="DP456" s="102"/>
      <c r="DQ456" s="102"/>
      <c r="DR456" s="102"/>
      <c r="DS456" s="102"/>
      <c r="DT456" s="102"/>
    </row>
    <row r="457" spans="9:124" s="95" customFormat="1" x14ac:dyDescent="0.15">
      <c r="I457" s="102"/>
      <c r="J457" s="102"/>
      <c r="K457" s="102"/>
      <c r="L457" s="102"/>
      <c r="M457" s="102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  <c r="CM457" s="102"/>
      <c r="CN457" s="102"/>
      <c r="CO457" s="102"/>
      <c r="CP457" s="102"/>
      <c r="CQ457" s="102"/>
      <c r="CR457" s="102"/>
      <c r="CS457" s="102"/>
      <c r="CT457" s="102"/>
      <c r="CU457" s="102"/>
      <c r="CV457" s="102"/>
      <c r="CW457" s="102"/>
      <c r="CX457" s="102"/>
      <c r="CY457" s="102"/>
      <c r="CZ457" s="102"/>
      <c r="DA457" s="102"/>
      <c r="DB457" s="102"/>
      <c r="DC457" s="102"/>
      <c r="DD457" s="102"/>
      <c r="DE457" s="102"/>
      <c r="DF457" s="102"/>
      <c r="DG457" s="102"/>
      <c r="DH457" s="102"/>
      <c r="DI457" s="102"/>
      <c r="DJ457" s="102"/>
      <c r="DK457" s="102"/>
      <c r="DL457" s="102"/>
      <c r="DM457" s="102"/>
      <c r="DN457" s="102"/>
      <c r="DO457" s="102"/>
      <c r="DP457" s="102"/>
      <c r="DQ457" s="102"/>
      <c r="DR457" s="102"/>
      <c r="DS457" s="102"/>
      <c r="DT457" s="102"/>
    </row>
    <row r="458" spans="9:124" s="95" customFormat="1" x14ac:dyDescent="0.15">
      <c r="I458" s="102"/>
      <c r="J458" s="102"/>
      <c r="K458" s="102"/>
      <c r="L458" s="102"/>
      <c r="M458" s="102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  <c r="CM458" s="102"/>
      <c r="CN458" s="102"/>
      <c r="CO458" s="102"/>
      <c r="CP458" s="102"/>
      <c r="CQ458" s="102"/>
      <c r="CR458" s="102"/>
      <c r="CS458" s="102"/>
      <c r="CT458" s="102"/>
      <c r="CU458" s="102"/>
      <c r="CV458" s="102"/>
      <c r="CW458" s="102"/>
      <c r="CX458" s="102"/>
      <c r="CY458" s="102"/>
      <c r="CZ458" s="102"/>
      <c r="DA458" s="102"/>
      <c r="DB458" s="102"/>
      <c r="DC458" s="102"/>
      <c r="DD458" s="102"/>
      <c r="DE458" s="102"/>
      <c r="DF458" s="102"/>
      <c r="DG458" s="102"/>
      <c r="DH458" s="102"/>
      <c r="DI458" s="102"/>
      <c r="DJ458" s="102"/>
      <c r="DK458" s="102"/>
      <c r="DL458" s="102"/>
      <c r="DM458" s="102"/>
      <c r="DN458" s="102"/>
      <c r="DO458" s="102"/>
      <c r="DP458" s="102"/>
      <c r="DQ458" s="102"/>
      <c r="DR458" s="102"/>
      <c r="DS458" s="102"/>
      <c r="DT458" s="102"/>
    </row>
    <row r="459" spans="9:124" s="95" customFormat="1" x14ac:dyDescent="0.15">
      <c r="I459" s="102"/>
      <c r="J459" s="102"/>
      <c r="K459" s="102"/>
      <c r="L459" s="102"/>
      <c r="M459" s="102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  <c r="CM459" s="102"/>
      <c r="CN459" s="102"/>
      <c r="CO459" s="102"/>
      <c r="CP459" s="102"/>
      <c r="CQ459" s="102"/>
      <c r="CR459" s="102"/>
      <c r="CS459" s="102"/>
      <c r="CT459" s="102"/>
      <c r="CU459" s="102"/>
      <c r="CV459" s="102"/>
      <c r="CW459" s="102"/>
      <c r="CX459" s="102"/>
      <c r="CY459" s="102"/>
      <c r="CZ459" s="102"/>
      <c r="DA459" s="102"/>
      <c r="DB459" s="102"/>
      <c r="DC459" s="102"/>
      <c r="DD459" s="102"/>
      <c r="DE459" s="102"/>
      <c r="DF459" s="102"/>
      <c r="DG459" s="102"/>
      <c r="DH459" s="102"/>
      <c r="DI459" s="102"/>
      <c r="DJ459" s="102"/>
      <c r="DK459" s="102"/>
      <c r="DL459" s="102"/>
      <c r="DM459" s="102"/>
      <c r="DN459" s="102"/>
      <c r="DO459" s="102"/>
      <c r="DP459" s="102"/>
      <c r="DQ459" s="102"/>
      <c r="DR459" s="102"/>
      <c r="DS459" s="102"/>
      <c r="DT459" s="102"/>
    </row>
    <row r="460" spans="9:124" s="95" customFormat="1" x14ac:dyDescent="0.15">
      <c r="I460" s="102"/>
      <c r="J460" s="102"/>
      <c r="K460" s="102"/>
      <c r="L460" s="102"/>
      <c r="M460" s="102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  <c r="CM460" s="102"/>
      <c r="CN460" s="102"/>
      <c r="CO460" s="102"/>
      <c r="CP460" s="102"/>
      <c r="CQ460" s="102"/>
      <c r="CR460" s="102"/>
      <c r="CS460" s="102"/>
      <c r="CT460" s="102"/>
      <c r="CU460" s="102"/>
      <c r="CV460" s="102"/>
      <c r="CW460" s="102"/>
      <c r="CX460" s="102"/>
      <c r="CY460" s="102"/>
      <c r="CZ460" s="102"/>
      <c r="DA460" s="102"/>
      <c r="DB460" s="102"/>
      <c r="DC460" s="102"/>
      <c r="DD460" s="102"/>
      <c r="DE460" s="102"/>
      <c r="DF460" s="102"/>
      <c r="DG460" s="102"/>
      <c r="DH460" s="102"/>
      <c r="DI460" s="102"/>
      <c r="DJ460" s="102"/>
      <c r="DK460" s="102"/>
      <c r="DL460" s="102"/>
      <c r="DM460" s="102"/>
      <c r="DN460" s="102"/>
      <c r="DO460" s="102"/>
      <c r="DP460" s="102"/>
      <c r="DQ460" s="102"/>
      <c r="DR460" s="102"/>
      <c r="DS460" s="102"/>
      <c r="DT460" s="102"/>
    </row>
    <row r="461" spans="9:124" s="95" customFormat="1" x14ac:dyDescent="0.15">
      <c r="I461" s="102"/>
      <c r="J461" s="102"/>
      <c r="K461" s="102"/>
      <c r="L461" s="102"/>
      <c r="M461" s="102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  <c r="CM461" s="102"/>
      <c r="CN461" s="102"/>
      <c r="CO461" s="102"/>
      <c r="CP461" s="102"/>
      <c r="CQ461" s="102"/>
      <c r="CR461" s="102"/>
      <c r="CS461" s="102"/>
      <c r="CT461" s="102"/>
      <c r="CU461" s="102"/>
      <c r="CV461" s="102"/>
      <c r="CW461" s="102"/>
      <c r="CX461" s="102"/>
      <c r="CY461" s="102"/>
      <c r="CZ461" s="102"/>
      <c r="DA461" s="102"/>
      <c r="DB461" s="102"/>
      <c r="DC461" s="102"/>
      <c r="DD461" s="102"/>
      <c r="DE461" s="102"/>
      <c r="DF461" s="102"/>
      <c r="DG461" s="102"/>
      <c r="DH461" s="102"/>
      <c r="DI461" s="102"/>
      <c r="DJ461" s="102"/>
      <c r="DK461" s="102"/>
      <c r="DL461" s="102"/>
      <c r="DM461" s="102"/>
      <c r="DN461" s="102"/>
      <c r="DO461" s="102"/>
      <c r="DP461" s="102"/>
      <c r="DQ461" s="102"/>
      <c r="DR461" s="102"/>
      <c r="DS461" s="102"/>
      <c r="DT461" s="102"/>
    </row>
    <row r="462" spans="9:124" s="95" customFormat="1" x14ac:dyDescent="0.15">
      <c r="I462" s="102"/>
      <c r="J462" s="102"/>
      <c r="K462" s="102"/>
      <c r="L462" s="102"/>
      <c r="M462" s="102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  <c r="CM462" s="102"/>
      <c r="CN462" s="102"/>
      <c r="CO462" s="102"/>
      <c r="CP462" s="102"/>
      <c r="CQ462" s="102"/>
      <c r="CR462" s="102"/>
      <c r="CS462" s="102"/>
      <c r="CT462" s="102"/>
      <c r="CU462" s="102"/>
      <c r="CV462" s="102"/>
      <c r="CW462" s="102"/>
      <c r="CX462" s="102"/>
      <c r="CY462" s="102"/>
      <c r="CZ462" s="102"/>
      <c r="DA462" s="102"/>
      <c r="DB462" s="102"/>
      <c r="DC462" s="102"/>
      <c r="DD462" s="102"/>
      <c r="DE462" s="102"/>
      <c r="DF462" s="102"/>
      <c r="DG462" s="102"/>
      <c r="DH462" s="102"/>
      <c r="DI462" s="102"/>
      <c r="DJ462" s="102"/>
      <c r="DK462" s="102"/>
      <c r="DL462" s="102"/>
      <c r="DM462" s="102"/>
      <c r="DN462" s="102"/>
      <c r="DO462" s="102"/>
      <c r="DP462" s="102"/>
      <c r="DQ462" s="102"/>
      <c r="DR462" s="102"/>
      <c r="DS462" s="102"/>
      <c r="DT462" s="102"/>
    </row>
    <row r="463" spans="9:124" s="95" customFormat="1" x14ac:dyDescent="0.15">
      <c r="I463" s="102"/>
      <c r="J463" s="102"/>
      <c r="K463" s="102"/>
      <c r="L463" s="102"/>
      <c r="M463" s="102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  <c r="CM463" s="102"/>
      <c r="CN463" s="102"/>
      <c r="CO463" s="102"/>
      <c r="CP463" s="102"/>
      <c r="CQ463" s="102"/>
      <c r="CR463" s="102"/>
      <c r="CS463" s="102"/>
      <c r="CT463" s="102"/>
      <c r="CU463" s="102"/>
      <c r="CV463" s="102"/>
      <c r="CW463" s="102"/>
      <c r="CX463" s="102"/>
      <c r="CY463" s="102"/>
      <c r="CZ463" s="102"/>
      <c r="DA463" s="102"/>
      <c r="DB463" s="102"/>
      <c r="DC463" s="102"/>
      <c r="DD463" s="102"/>
      <c r="DE463" s="102"/>
      <c r="DF463" s="102"/>
      <c r="DG463" s="102"/>
      <c r="DH463" s="102"/>
      <c r="DI463" s="102"/>
      <c r="DJ463" s="102"/>
      <c r="DK463" s="102"/>
      <c r="DL463" s="102"/>
      <c r="DM463" s="102"/>
      <c r="DN463" s="102"/>
      <c r="DO463" s="102"/>
      <c r="DP463" s="102"/>
      <c r="DQ463" s="102"/>
      <c r="DR463" s="102"/>
      <c r="DS463" s="102"/>
      <c r="DT463" s="102"/>
    </row>
    <row r="464" spans="9:124" s="95" customFormat="1" x14ac:dyDescent="0.15">
      <c r="I464" s="102"/>
      <c r="J464" s="102"/>
      <c r="K464" s="102"/>
      <c r="L464" s="102"/>
      <c r="M464" s="102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  <c r="CM464" s="102"/>
      <c r="CN464" s="102"/>
      <c r="CO464" s="102"/>
      <c r="CP464" s="102"/>
      <c r="CQ464" s="102"/>
      <c r="CR464" s="102"/>
      <c r="CS464" s="102"/>
      <c r="CT464" s="102"/>
      <c r="CU464" s="102"/>
      <c r="CV464" s="102"/>
      <c r="CW464" s="102"/>
      <c r="CX464" s="102"/>
      <c r="CY464" s="102"/>
      <c r="CZ464" s="102"/>
      <c r="DA464" s="102"/>
      <c r="DB464" s="102"/>
      <c r="DC464" s="102"/>
      <c r="DD464" s="102"/>
      <c r="DE464" s="102"/>
      <c r="DF464" s="102"/>
      <c r="DG464" s="102"/>
      <c r="DH464" s="102"/>
      <c r="DI464" s="102"/>
      <c r="DJ464" s="102"/>
      <c r="DK464" s="102"/>
      <c r="DL464" s="102"/>
      <c r="DM464" s="102"/>
      <c r="DN464" s="102"/>
      <c r="DO464" s="102"/>
      <c r="DP464" s="102"/>
      <c r="DQ464" s="102"/>
      <c r="DR464" s="102"/>
      <c r="DS464" s="102"/>
      <c r="DT464" s="102"/>
    </row>
    <row r="465" spans="9:124" s="95" customFormat="1" x14ac:dyDescent="0.15">
      <c r="I465" s="102"/>
      <c r="J465" s="102"/>
      <c r="K465" s="102"/>
      <c r="L465" s="102"/>
      <c r="M465" s="102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  <c r="CM465" s="102"/>
      <c r="CN465" s="102"/>
      <c r="CO465" s="102"/>
      <c r="CP465" s="102"/>
      <c r="CQ465" s="102"/>
      <c r="CR465" s="102"/>
      <c r="CS465" s="102"/>
      <c r="CT465" s="102"/>
      <c r="CU465" s="102"/>
      <c r="CV465" s="102"/>
      <c r="CW465" s="102"/>
      <c r="CX465" s="102"/>
      <c r="CY465" s="102"/>
      <c r="CZ465" s="102"/>
      <c r="DA465" s="102"/>
      <c r="DB465" s="102"/>
      <c r="DC465" s="102"/>
      <c r="DD465" s="102"/>
      <c r="DE465" s="102"/>
      <c r="DF465" s="102"/>
      <c r="DG465" s="102"/>
      <c r="DH465" s="102"/>
      <c r="DI465" s="102"/>
      <c r="DJ465" s="102"/>
      <c r="DK465" s="102"/>
      <c r="DL465" s="102"/>
      <c r="DM465" s="102"/>
      <c r="DN465" s="102"/>
      <c r="DO465" s="102"/>
      <c r="DP465" s="102"/>
      <c r="DQ465" s="102"/>
      <c r="DR465" s="102"/>
      <c r="DS465" s="102"/>
      <c r="DT465" s="102"/>
    </row>
    <row r="466" spans="9:124" s="95" customFormat="1" x14ac:dyDescent="0.15">
      <c r="I466" s="102"/>
      <c r="J466" s="102"/>
      <c r="K466" s="102"/>
      <c r="L466" s="102"/>
      <c r="M466" s="102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  <c r="CM466" s="102"/>
      <c r="CN466" s="102"/>
      <c r="CO466" s="102"/>
      <c r="CP466" s="102"/>
      <c r="CQ466" s="102"/>
      <c r="CR466" s="102"/>
      <c r="CS466" s="102"/>
      <c r="CT466" s="102"/>
      <c r="CU466" s="102"/>
      <c r="CV466" s="102"/>
      <c r="CW466" s="102"/>
      <c r="CX466" s="102"/>
      <c r="CY466" s="102"/>
      <c r="CZ466" s="102"/>
      <c r="DA466" s="102"/>
      <c r="DB466" s="102"/>
      <c r="DC466" s="102"/>
      <c r="DD466" s="102"/>
      <c r="DE466" s="102"/>
      <c r="DF466" s="102"/>
      <c r="DG466" s="102"/>
      <c r="DH466" s="102"/>
      <c r="DI466" s="102"/>
      <c r="DJ466" s="102"/>
      <c r="DK466" s="102"/>
      <c r="DL466" s="102"/>
      <c r="DM466" s="102"/>
      <c r="DN466" s="102"/>
      <c r="DO466" s="102"/>
      <c r="DP466" s="102"/>
      <c r="DQ466" s="102"/>
      <c r="DR466" s="102"/>
      <c r="DS466" s="102"/>
      <c r="DT466" s="102"/>
    </row>
    <row r="467" spans="9:124" s="95" customFormat="1" x14ac:dyDescent="0.15">
      <c r="I467" s="102"/>
      <c r="J467" s="102"/>
      <c r="K467" s="102"/>
      <c r="L467" s="102"/>
      <c r="M467" s="102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  <c r="CM467" s="102"/>
      <c r="CN467" s="102"/>
      <c r="CO467" s="102"/>
      <c r="CP467" s="102"/>
      <c r="CQ467" s="102"/>
      <c r="CR467" s="102"/>
      <c r="CS467" s="102"/>
      <c r="CT467" s="102"/>
      <c r="CU467" s="102"/>
      <c r="CV467" s="102"/>
      <c r="CW467" s="102"/>
      <c r="CX467" s="102"/>
      <c r="CY467" s="102"/>
      <c r="CZ467" s="102"/>
      <c r="DA467" s="102"/>
      <c r="DB467" s="102"/>
      <c r="DC467" s="102"/>
      <c r="DD467" s="102"/>
      <c r="DE467" s="102"/>
      <c r="DF467" s="102"/>
      <c r="DG467" s="102"/>
      <c r="DH467" s="102"/>
      <c r="DI467" s="102"/>
      <c r="DJ467" s="102"/>
      <c r="DK467" s="102"/>
      <c r="DL467" s="102"/>
      <c r="DM467" s="102"/>
      <c r="DN467" s="102"/>
      <c r="DO467" s="102"/>
      <c r="DP467" s="102"/>
      <c r="DQ467" s="102"/>
      <c r="DR467" s="102"/>
      <c r="DS467" s="102"/>
      <c r="DT467" s="102"/>
    </row>
    <row r="468" spans="9:124" s="95" customFormat="1" x14ac:dyDescent="0.15">
      <c r="I468" s="102"/>
      <c r="J468" s="102"/>
      <c r="K468" s="102"/>
      <c r="L468" s="102"/>
      <c r="M468" s="102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  <c r="CM468" s="102"/>
      <c r="CN468" s="102"/>
      <c r="CO468" s="102"/>
      <c r="CP468" s="102"/>
      <c r="CQ468" s="102"/>
      <c r="CR468" s="102"/>
      <c r="CS468" s="102"/>
      <c r="CT468" s="102"/>
      <c r="CU468" s="102"/>
      <c r="CV468" s="102"/>
      <c r="CW468" s="102"/>
      <c r="CX468" s="102"/>
      <c r="CY468" s="102"/>
      <c r="CZ468" s="102"/>
      <c r="DA468" s="102"/>
      <c r="DB468" s="102"/>
      <c r="DC468" s="102"/>
      <c r="DD468" s="102"/>
      <c r="DE468" s="102"/>
      <c r="DF468" s="102"/>
      <c r="DG468" s="102"/>
      <c r="DH468" s="102"/>
      <c r="DI468" s="102"/>
      <c r="DJ468" s="102"/>
      <c r="DK468" s="102"/>
      <c r="DL468" s="102"/>
      <c r="DM468" s="102"/>
      <c r="DN468" s="102"/>
      <c r="DO468" s="102"/>
      <c r="DP468" s="102"/>
      <c r="DQ468" s="102"/>
      <c r="DR468" s="102"/>
      <c r="DS468" s="102"/>
      <c r="DT468" s="102"/>
    </row>
    <row r="469" spans="9:124" s="95" customFormat="1" x14ac:dyDescent="0.15">
      <c r="I469" s="102"/>
      <c r="J469" s="102"/>
      <c r="K469" s="102"/>
      <c r="L469" s="102"/>
      <c r="M469" s="102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  <c r="CM469" s="102"/>
      <c r="CN469" s="102"/>
      <c r="CO469" s="102"/>
      <c r="CP469" s="102"/>
      <c r="CQ469" s="102"/>
      <c r="CR469" s="102"/>
      <c r="CS469" s="102"/>
      <c r="CT469" s="102"/>
      <c r="CU469" s="102"/>
      <c r="CV469" s="102"/>
      <c r="CW469" s="102"/>
      <c r="CX469" s="102"/>
      <c r="CY469" s="102"/>
      <c r="CZ469" s="102"/>
      <c r="DA469" s="102"/>
      <c r="DB469" s="102"/>
      <c r="DC469" s="102"/>
      <c r="DD469" s="102"/>
      <c r="DE469" s="102"/>
      <c r="DF469" s="102"/>
      <c r="DG469" s="102"/>
      <c r="DH469" s="102"/>
      <c r="DI469" s="102"/>
      <c r="DJ469" s="102"/>
      <c r="DK469" s="102"/>
      <c r="DL469" s="102"/>
      <c r="DM469" s="102"/>
      <c r="DN469" s="102"/>
      <c r="DO469" s="102"/>
      <c r="DP469" s="102"/>
      <c r="DQ469" s="102"/>
      <c r="DR469" s="102"/>
      <c r="DS469" s="102"/>
      <c r="DT469" s="102"/>
    </row>
    <row r="470" spans="9:124" s="95" customFormat="1" x14ac:dyDescent="0.15">
      <c r="I470" s="102"/>
      <c r="J470" s="102"/>
      <c r="K470" s="102"/>
      <c r="L470" s="102"/>
      <c r="M470" s="102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  <c r="CM470" s="102"/>
      <c r="CN470" s="102"/>
      <c r="CO470" s="102"/>
      <c r="CP470" s="102"/>
      <c r="CQ470" s="102"/>
      <c r="CR470" s="102"/>
      <c r="CS470" s="102"/>
      <c r="CT470" s="102"/>
      <c r="CU470" s="102"/>
      <c r="CV470" s="102"/>
      <c r="CW470" s="102"/>
      <c r="CX470" s="102"/>
      <c r="CY470" s="102"/>
      <c r="CZ470" s="102"/>
      <c r="DA470" s="102"/>
      <c r="DB470" s="102"/>
      <c r="DC470" s="102"/>
      <c r="DD470" s="102"/>
      <c r="DE470" s="102"/>
      <c r="DF470" s="102"/>
      <c r="DG470" s="102"/>
      <c r="DH470" s="102"/>
      <c r="DI470" s="102"/>
      <c r="DJ470" s="102"/>
      <c r="DK470" s="102"/>
      <c r="DL470" s="102"/>
      <c r="DM470" s="102"/>
      <c r="DN470" s="102"/>
      <c r="DO470" s="102"/>
      <c r="DP470" s="102"/>
      <c r="DQ470" s="102"/>
      <c r="DR470" s="102"/>
      <c r="DS470" s="102"/>
      <c r="DT470" s="102"/>
    </row>
    <row r="471" spans="9:124" s="95" customFormat="1" x14ac:dyDescent="0.15">
      <c r="I471" s="102"/>
      <c r="J471" s="102"/>
      <c r="K471" s="102"/>
      <c r="L471" s="102"/>
      <c r="M471" s="102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  <c r="CM471" s="102"/>
      <c r="CN471" s="102"/>
      <c r="CO471" s="102"/>
      <c r="CP471" s="102"/>
      <c r="CQ471" s="102"/>
      <c r="CR471" s="102"/>
      <c r="CS471" s="102"/>
      <c r="CT471" s="102"/>
      <c r="CU471" s="102"/>
      <c r="CV471" s="102"/>
      <c r="CW471" s="102"/>
      <c r="CX471" s="102"/>
      <c r="CY471" s="102"/>
      <c r="CZ471" s="102"/>
      <c r="DA471" s="102"/>
      <c r="DB471" s="102"/>
      <c r="DC471" s="102"/>
      <c r="DD471" s="102"/>
      <c r="DE471" s="102"/>
      <c r="DF471" s="102"/>
      <c r="DG471" s="102"/>
      <c r="DH471" s="102"/>
      <c r="DI471" s="102"/>
      <c r="DJ471" s="102"/>
      <c r="DK471" s="102"/>
      <c r="DL471" s="102"/>
      <c r="DM471" s="102"/>
      <c r="DN471" s="102"/>
      <c r="DO471" s="102"/>
      <c r="DP471" s="102"/>
      <c r="DQ471" s="102"/>
      <c r="DR471" s="102"/>
      <c r="DS471" s="102"/>
      <c r="DT471" s="102"/>
    </row>
    <row r="472" spans="9:124" s="95" customFormat="1" x14ac:dyDescent="0.15">
      <c r="I472" s="102"/>
      <c r="J472" s="102"/>
      <c r="K472" s="102"/>
      <c r="L472" s="102"/>
      <c r="M472" s="102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  <c r="CM472" s="102"/>
      <c r="CN472" s="102"/>
      <c r="CO472" s="102"/>
      <c r="CP472" s="102"/>
      <c r="CQ472" s="102"/>
      <c r="CR472" s="102"/>
      <c r="CS472" s="102"/>
      <c r="CT472" s="102"/>
      <c r="CU472" s="102"/>
      <c r="CV472" s="102"/>
      <c r="CW472" s="102"/>
      <c r="CX472" s="102"/>
      <c r="CY472" s="102"/>
      <c r="CZ472" s="102"/>
      <c r="DA472" s="102"/>
      <c r="DB472" s="102"/>
      <c r="DC472" s="102"/>
      <c r="DD472" s="102"/>
      <c r="DE472" s="102"/>
      <c r="DF472" s="102"/>
      <c r="DG472" s="102"/>
      <c r="DH472" s="102"/>
      <c r="DI472" s="102"/>
      <c r="DJ472" s="102"/>
      <c r="DK472" s="102"/>
      <c r="DL472" s="102"/>
      <c r="DM472" s="102"/>
      <c r="DN472" s="102"/>
      <c r="DO472" s="102"/>
      <c r="DP472" s="102"/>
      <c r="DQ472" s="102"/>
      <c r="DR472" s="102"/>
      <c r="DS472" s="102"/>
      <c r="DT472" s="102"/>
    </row>
    <row r="473" spans="9:124" s="95" customFormat="1" x14ac:dyDescent="0.15">
      <c r="I473" s="102"/>
      <c r="J473" s="102"/>
      <c r="K473" s="102"/>
      <c r="L473" s="102"/>
      <c r="M473" s="102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  <c r="CM473" s="102"/>
      <c r="CN473" s="102"/>
      <c r="CO473" s="102"/>
      <c r="CP473" s="102"/>
      <c r="CQ473" s="102"/>
      <c r="CR473" s="102"/>
      <c r="CS473" s="102"/>
      <c r="CT473" s="102"/>
      <c r="CU473" s="102"/>
      <c r="CV473" s="102"/>
      <c r="CW473" s="102"/>
      <c r="CX473" s="102"/>
      <c r="CY473" s="102"/>
      <c r="CZ473" s="102"/>
      <c r="DA473" s="102"/>
      <c r="DB473" s="102"/>
      <c r="DC473" s="102"/>
      <c r="DD473" s="102"/>
      <c r="DE473" s="102"/>
      <c r="DF473" s="102"/>
      <c r="DG473" s="102"/>
      <c r="DH473" s="102"/>
      <c r="DI473" s="102"/>
      <c r="DJ473" s="102"/>
      <c r="DK473" s="102"/>
      <c r="DL473" s="102"/>
      <c r="DM473" s="102"/>
      <c r="DN473" s="102"/>
      <c r="DO473" s="102"/>
      <c r="DP473" s="102"/>
      <c r="DQ473" s="102"/>
      <c r="DR473" s="102"/>
      <c r="DS473" s="102"/>
      <c r="DT473" s="102"/>
    </row>
    <row r="474" spans="9:124" s="95" customFormat="1" x14ac:dyDescent="0.15">
      <c r="I474" s="102"/>
      <c r="J474" s="102"/>
      <c r="K474" s="102"/>
      <c r="L474" s="102"/>
      <c r="M474" s="102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  <c r="CM474" s="102"/>
      <c r="CN474" s="102"/>
      <c r="CO474" s="102"/>
      <c r="CP474" s="102"/>
      <c r="CQ474" s="102"/>
      <c r="CR474" s="102"/>
      <c r="CS474" s="102"/>
      <c r="CT474" s="102"/>
      <c r="CU474" s="102"/>
      <c r="CV474" s="102"/>
      <c r="CW474" s="102"/>
      <c r="CX474" s="102"/>
      <c r="CY474" s="102"/>
      <c r="CZ474" s="102"/>
      <c r="DA474" s="102"/>
      <c r="DB474" s="102"/>
      <c r="DC474" s="102"/>
      <c r="DD474" s="102"/>
      <c r="DE474" s="102"/>
      <c r="DF474" s="102"/>
      <c r="DG474" s="102"/>
      <c r="DH474" s="102"/>
      <c r="DI474" s="102"/>
      <c r="DJ474" s="102"/>
      <c r="DK474" s="102"/>
      <c r="DL474" s="102"/>
      <c r="DM474" s="102"/>
      <c r="DN474" s="102"/>
      <c r="DO474" s="102"/>
      <c r="DP474" s="102"/>
      <c r="DQ474" s="102"/>
      <c r="DR474" s="102"/>
      <c r="DS474" s="102"/>
      <c r="DT474" s="102"/>
    </row>
    <row r="475" spans="9:124" s="95" customFormat="1" x14ac:dyDescent="0.15">
      <c r="I475" s="102"/>
      <c r="J475" s="102"/>
      <c r="K475" s="102"/>
      <c r="L475" s="102"/>
      <c r="M475" s="102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  <c r="CM475" s="102"/>
      <c r="CN475" s="102"/>
      <c r="CO475" s="102"/>
      <c r="CP475" s="102"/>
      <c r="CQ475" s="102"/>
      <c r="CR475" s="102"/>
      <c r="CS475" s="102"/>
      <c r="CT475" s="102"/>
      <c r="CU475" s="102"/>
      <c r="CV475" s="102"/>
      <c r="CW475" s="102"/>
      <c r="CX475" s="102"/>
      <c r="CY475" s="102"/>
      <c r="CZ475" s="102"/>
      <c r="DA475" s="102"/>
      <c r="DB475" s="102"/>
      <c r="DC475" s="102"/>
      <c r="DD475" s="102"/>
      <c r="DE475" s="102"/>
      <c r="DF475" s="102"/>
      <c r="DG475" s="102"/>
      <c r="DH475" s="102"/>
      <c r="DI475" s="102"/>
      <c r="DJ475" s="102"/>
      <c r="DK475" s="102"/>
      <c r="DL475" s="102"/>
      <c r="DM475" s="102"/>
      <c r="DN475" s="102"/>
      <c r="DO475" s="102"/>
      <c r="DP475" s="102"/>
      <c r="DQ475" s="102"/>
      <c r="DR475" s="102"/>
      <c r="DS475" s="102"/>
      <c r="DT475" s="102"/>
    </row>
    <row r="476" spans="9:124" s="95" customFormat="1" x14ac:dyDescent="0.15">
      <c r="I476" s="102"/>
      <c r="J476" s="102"/>
      <c r="K476" s="102"/>
      <c r="L476" s="102"/>
      <c r="M476" s="102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  <c r="CM476" s="102"/>
      <c r="CN476" s="102"/>
      <c r="CO476" s="102"/>
      <c r="CP476" s="102"/>
      <c r="CQ476" s="102"/>
      <c r="CR476" s="102"/>
      <c r="CS476" s="102"/>
      <c r="CT476" s="102"/>
      <c r="CU476" s="102"/>
      <c r="CV476" s="102"/>
      <c r="CW476" s="102"/>
      <c r="CX476" s="102"/>
      <c r="CY476" s="102"/>
      <c r="CZ476" s="102"/>
      <c r="DA476" s="102"/>
      <c r="DB476" s="102"/>
      <c r="DC476" s="102"/>
      <c r="DD476" s="102"/>
      <c r="DE476" s="102"/>
      <c r="DF476" s="102"/>
      <c r="DG476" s="102"/>
      <c r="DH476" s="102"/>
      <c r="DI476" s="102"/>
      <c r="DJ476" s="102"/>
      <c r="DK476" s="102"/>
      <c r="DL476" s="102"/>
      <c r="DM476" s="102"/>
      <c r="DN476" s="102"/>
      <c r="DO476" s="102"/>
      <c r="DP476" s="102"/>
      <c r="DQ476" s="102"/>
      <c r="DR476" s="102"/>
      <c r="DS476" s="102"/>
      <c r="DT476" s="102"/>
    </row>
    <row r="477" spans="9:124" s="95" customFormat="1" x14ac:dyDescent="0.15">
      <c r="I477" s="102"/>
      <c r="J477" s="102"/>
      <c r="K477" s="102"/>
      <c r="L477" s="102"/>
      <c r="M477" s="102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  <c r="CM477" s="102"/>
      <c r="CN477" s="102"/>
      <c r="CO477" s="102"/>
      <c r="CP477" s="102"/>
      <c r="CQ477" s="102"/>
      <c r="CR477" s="102"/>
      <c r="CS477" s="102"/>
      <c r="CT477" s="102"/>
      <c r="CU477" s="102"/>
      <c r="CV477" s="102"/>
      <c r="CW477" s="102"/>
      <c r="CX477" s="102"/>
      <c r="CY477" s="102"/>
      <c r="CZ477" s="102"/>
      <c r="DA477" s="102"/>
      <c r="DB477" s="102"/>
      <c r="DC477" s="102"/>
      <c r="DD477" s="102"/>
      <c r="DE477" s="102"/>
      <c r="DF477" s="102"/>
      <c r="DG477" s="102"/>
      <c r="DH477" s="102"/>
      <c r="DI477" s="102"/>
      <c r="DJ477" s="102"/>
      <c r="DK477" s="102"/>
      <c r="DL477" s="102"/>
      <c r="DM477" s="102"/>
      <c r="DN477" s="102"/>
      <c r="DO477" s="102"/>
      <c r="DP477" s="102"/>
      <c r="DQ477" s="102"/>
      <c r="DR477" s="102"/>
      <c r="DS477" s="102"/>
      <c r="DT477" s="102"/>
    </row>
    <row r="478" spans="9:124" s="95" customFormat="1" x14ac:dyDescent="0.15">
      <c r="I478" s="102"/>
      <c r="J478" s="102"/>
      <c r="K478" s="102"/>
      <c r="L478" s="102"/>
      <c r="M478" s="102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  <c r="CM478" s="102"/>
      <c r="CN478" s="102"/>
      <c r="CO478" s="102"/>
      <c r="CP478" s="102"/>
      <c r="CQ478" s="102"/>
      <c r="CR478" s="102"/>
      <c r="CS478" s="102"/>
      <c r="CT478" s="102"/>
      <c r="CU478" s="102"/>
      <c r="CV478" s="102"/>
      <c r="CW478" s="102"/>
      <c r="CX478" s="102"/>
      <c r="CY478" s="102"/>
      <c r="CZ478" s="102"/>
      <c r="DA478" s="102"/>
      <c r="DB478" s="102"/>
      <c r="DC478" s="102"/>
      <c r="DD478" s="102"/>
      <c r="DE478" s="102"/>
      <c r="DF478" s="102"/>
      <c r="DG478" s="102"/>
      <c r="DH478" s="102"/>
      <c r="DI478" s="102"/>
      <c r="DJ478" s="102"/>
      <c r="DK478" s="102"/>
      <c r="DL478" s="102"/>
      <c r="DM478" s="102"/>
      <c r="DN478" s="102"/>
      <c r="DO478" s="102"/>
      <c r="DP478" s="102"/>
      <c r="DQ478" s="102"/>
      <c r="DR478" s="102"/>
      <c r="DS478" s="102"/>
      <c r="DT478" s="102"/>
    </row>
    <row r="479" spans="9:124" s="95" customFormat="1" x14ac:dyDescent="0.15"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  <c r="CM479" s="102"/>
      <c r="CN479" s="102"/>
      <c r="CO479" s="102"/>
      <c r="CP479" s="102"/>
      <c r="CQ479" s="102"/>
      <c r="CR479" s="102"/>
      <c r="CS479" s="102"/>
      <c r="CT479" s="102"/>
      <c r="CU479" s="102"/>
      <c r="CV479" s="102"/>
      <c r="CW479" s="102"/>
      <c r="CX479" s="102"/>
      <c r="CY479" s="102"/>
      <c r="CZ479" s="102"/>
      <c r="DA479" s="102"/>
      <c r="DB479" s="102"/>
      <c r="DC479" s="102"/>
      <c r="DD479" s="102"/>
      <c r="DE479" s="102"/>
      <c r="DF479" s="102"/>
      <c r="DG479" s="102"/>
      <c r="DH479" s="102"/>
      <c r="DI479" s="102"/>
      <c r="DJ479" s="102"/>
      <c r="DK479" s="102"/>
      <c r="DL479" s="102"/>
      <c r="DM479" s="102"/>
      <c r="DN479" s="102"/>
      <c r="DO479" s="102"/>
      <c r="DP479" s="102"/>
      <c r="DQ479" s="102"/>
      <c r="DR479" s="102"/>
      <c r="DS479" s="102"/>
      <c r="DT479" s="102"/>
    </row>
    <row r="480" spans="9:124" s="95" customFormat="1" x14ac:dyDescent="0.15">
      <c r="I480" s="102"/>
      <c r="J480" s="102"/>
      <c r="K480" s="102"/>
      <c r="L480" s="102"/>
      <c r="M480" s="102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  <c r="CM480" s="102"/>
      <c r="CN480" s="102"/>
      <c r="CO480" s="102"/>
      <c r="CP480" s="102"/>
      <c r="CQ480" s="102"/>
      <c r="CR480" s="102"/>
      <c r="CS480" s="102"/>
      <c r="CT480" s="102"/>
      <c r="CU480" s="102"/>
      <c r="CV480" s="102"/>
      <c r="CW480" s="102"/>
      <c r="CX480" s="102"/>
      <c r="CY480" s="102"/>
      <c r="CZ480" s="102"/>
      <c r="DA480" s="102"/>
      <c r="DB480" s="102"/>
      <c r="DC480" s="102"/>
      <c r="DD480" s="102"/>
      <c r="DE480" s="102"/>
      <c r="DF480" s="102"/>
      <c r="DG480" s="102"/>
      <c r="DH480" s="102"/>
      <c r="DI480" s="102"/>
      <c r="DJ480" s="102"/>
      <c r="DK480" s="102"/>
      <c r="DL480" s="102"/>
      <c r="DM480" s="102"/>
      <c r="DN480" s="102"/>
      <c r="DO480" s="102"/>
      <c r="DP480" s="102"/>
      <c r="DQ480" s="102"/>
      <c r="DR480" s="102"/>
      <c r="DS480" s="102"/>
      <c r="DT480" s="102"/>
    </row>
    <row r="481" spans="9:124" s="95" customFormat="1" x14ac:dyDescent="0.15">
      <c r="I481" s="102"/>
      <c r="J481" s="102"/>
      <c r="K481" s="102"/>
      <c r="L481" s="102"/>
      <c r="M481" s="102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  <c r="CM481" s="102"/>
      <c r="CN481" s="102"/>
      <c r="CO481" s="102"/>
      <c r="CP481" s="102"/>
      <c r="CQ481" s="102"/>
      <c r="CR481" s="102"/>
      <c r="CS481" s="102"/>
      <c r="CT481" s="102"/>
      <c r="CU481" s="102"/>
      <c r="CV481" s="102"/>
      <c r="CW481" s="102"/>
      <c r="CX481" s="102"/>
      <c r="CY481" s="102"/>
      <c r="CZ481" s="102"/>
      <c r="DA481" s="102"/>
      <c r="DB481" s="102"/>
      <c r="DC481" s="102"/>
      <c r="DD481" s="102"/>
      <c r="DE481" s="102"/>
      <c r="DF481" s="102"/>
      <c r="DG481" s="102"/>
      <c r="DH481" s="102"/>
      <c r="DI481" s="102"/>
      <c r="DJ481" s="102"/>
      <c r="DK481" s="102"/>
      <c r="DL481" s="102"/>
      <c r="DM481" s="102"/>
      <c r="DN481" s="102"/>
      <c r="DO481" s="102"/>
      <c r="DP481" s="102"/>
      <c r="DQ481" s="102"/>
      <c r="DR481" s="102"/>
      <c r="DS481" s="102"/>
      <c r="DT481" s="102"/>
    </row>
    <row r="482" spans="9:124" s="95" customFormat="1" x14ac:dyDescent="0.15">
      <c r="I482" s="102"/>
      <c r="J482" s="102"/>
      <c r="K482" s="102"/>
      <c r="L482" s="102"/>
      <c r="M482" s="102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  <c r="CM482" s="102"/>
      <c r="CN482" s="102"/>
      <c r="CO482" s="102"/>
      <c r="CP482" s="102"/>
      <c r="CQ482" s="102"/>
      <c r="CR482" s="102"/>
      <c r="CS482" s="102"/>
      <c r="CT482" s="102"/>
      <c r="CU482" s="102"/>
      <c r="CV482" s="102"/>
      <c r="CW482" s="102"/>
      <c r="CX482" s="102"/>
      <c r="CY482" s="102"/>
      <c r="CZ482" s="102"/>
      <c r="DA482" s="102"/>
      <c r="DB482" s="102"/>
      <c r="DC482" s="102"/>
      <c r="DD482" s="102"/>
      <c r="DE482" s="102"/>
      <c r="DF482" s="102"/>
      <c r="DG482" s="102"/>
      <c r="DH482" s="102"/>
      <c r="DI482" s="102"/>
      <c r="DJ482" s="102"/>
      <c r="DK482" s="102"/>
      <c r="DL482" s="102"/>
      <c r="DM482" s="102"/>
      <c r="DN482" s="102"/>
      <c r="DO482" s="102"/>
      <c r="DP482" s="102"/>
      <c r="DQ482" s="102"/>
      <c r="DR482" s="102"/>
      <c r="DS482" s="102"/>
      <c r="DT482" s="102"/>
    </row>
    <row r="483" spans="9:124" s="95" customFormat="1" x14ac:dyDescent="0.15">
      <c r="I483" s="102"/>
      <c r="J483" s="102"/>
      <c r="K483" s="102"/>
      <c r="L483" s="102"/>
      <c r="M483" s="102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  <c r="CM483" s="102"/>
      <c r="CN483" s="102"/>
      <c r="CO483" s="102"/>
      <c r="CP483" s="102"/>
      <c r="CQ483" s="102"/>
      <c r="CR483" s="102"/>
      <c r="CS483" s="102"/>
      <c r="CT483" s="102"/>
      <c r="CU483" s="102"/>
      <c r="CV483" s="102"/>
      <c r="CW483" s="102"/>
      <c r="CX483" s="102"/>
      <c r="CY483" s="102"/>
      <c r="CZ483" s="102"/>
      <c r="DA483" s="102"/>
      <c r="DB483" s="102"/>
      <c r="DC483" s="102"/>
      <c r="DD483" s="102"/>
      <c r="DE483" s="102"/>
      <c r="DF483" s="102"/>
      <c r="DG483" s="102"/>
      <c r="DH483" s="102"/>
      <c r="DI483" s="102"/>
      <c r="DJ483" s="102"/>
      <c r="DK483" s="102"/>
      <c r="DL483" s="102"/>
      <c r="DM483" s="102"/>
      <c r="DN483" s="102"/>
      <c r="DO483" s="102"/>
      <c r="DP483" s="102"/>
      <c r="DQ483" s="102"/>
      <c r="DR483" s="102"/>
      <c r="DS483" s="102"/>
      <c r="DT483" s="102"/>
    </row>
    <row r="484" spans="9:124" s="95" customFormat="1" x14ac:dyDescent="0.15">
      <c r="I484" s="102"/>
      <c r="J484" s="102"/>
      <c r="K484" s="102"/>
      <c r="L484" s="102"/>
      <c r="M484" s="102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  <c r="CM484" s="102"/>
      <c r="CN484" s="102"/>
      <c r="CO484" s="102"/>
      <c r="CP484" s="102"/>
      <c r="CQ484" s="102"/>
      <c r="CR484" s="102"/>
      <c r="CS484" s="102"/>
      <c r="CT484" s="102"/>
      <c r="CU484" s="102"/>
      <c r="CV484" s="102"/>
      <c r="CW484" s="102"/>
      <c r="CX484" s="102"/>
      <c r="CY484" s="102"/>
      <c r="CZ484" s="102"/>
      <c r="DA484" s="102"/>
      <c r="DB484" s="102"/>
      <c r="DC484" s="102"/>
      <c r="DD484" s="102"/>
      <c r="DE484" s="102"/>
      <c r="DF484" s="102"/>
      <c r="DG484" s="102"/>
      <c r="DH484" s="102"/>
      <c r="DI484" s="102"/>
      <c r="DJ484" s="102"/>
      <c r="DK484" s="102"/>
      <c r="DL484" s="102"/>
      <c r="DM484" s="102"/>
      <c r="DN484" s="102"/>
      <c r="DO484" s="102"/>
      <c r="DP484" s="102"/>
      <c r="DQ484" s="102"/>
      <c r="DR484" s="102"/>
      <c r="DS484" s="102"/>
      <c r="DT484" s="102"/>
    </row>
    <row r="485" spans="9:124" s="95" customFormat="1" x14ac:dyDescent="0.15">
      <c r="I485" s="102"/>
      <c r="J485" s="102"/>
      <c r="K485" s="102"/>
      <c r="L485" s="102"/>
      <c r="M485" s="102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  <c r="CM485" s="102"/>
      <c r="CN485" s="102"/>
      <c r="CO485" s="102"/>
      <c r="CP485" s="102"/>
      <c r="CQ485" s="102"/>
      <c r="CR485" s="102"/>
      <c r="CS485" s="102"/>
      <c r="CT485" s="102"/>
      <c r="CU485" s="102"/>
      <c r="CV485" s="102"/>
      <c r="CW485" s="102"/>
      <c r="CX485" s="102"/>
      <c r="CY485" s="102"/>
      <c r="CZ485" s="102"/>
      <c r="DA485" s="102"/>
      <c r="DB485" s="102"/>
      <c r="DC485" s="102"/>
      <c r="DD485" s="102"/>
      <c r="DE485" s="102"/>
      <c r="DF485" s="102"/>
      <c r="DG485" s="102"/>
      <c r="DH485" s="102"/>
      <c r="DI485" s="102"/>
      <c r="DJ485" s="102"/>
      <c r="DK485" s="102"/>
      <c r="DL485" s="102"/>
      <c r="DM485" s="102"/>
      <c r="DN485" s="102"/>
      <c r="DO485" s="102"/>
      <c r="DP485" s="102"/>
      <c r="DQ485" s="102"/>
      <c r="DR485" s="102"/>
      <c r="DS485" s="102"/>
      <c r="DT485" s="102"/>
    </row>
    <row r="486" spans="9:124" s="95" customFormat="1" x14ac:dyDescent="0.15">
      <c r="I486" s="102"/>
      <c r="J486" s="102"/>
      <c r="K486" s="102"/>
      <c r="L486" s="102"/>
      <c r="M486" s="102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  <c r="CM486" s="102"/>
      <c r="CN486" s="102"/>
      <c r="CO486" s="102"/>
      <c r="CP486" s="102"/>
      <c r="CQ486" s="102"/>
      <c r="CR486" s="102"/>
      <c r="CS486" s="102"/>
      <c r="CT486" s="102"/>
      <c r="CU486" s="102"/>
      <c r="CV486" s="102"/>
      <c r="CW486" s="102"/>
      <c r="CX486" s="102"/>
      <c r="CY486" s="102"/>
      <c r="CZ486" s="102"/>
      <c r="DA486" s="102"/>
      <c r="DB486" s="102"/>
      <c r="DC486" s="102"/>
      <c r="DD486" s="102"/>
      <c r="DE486" s="102"/>
      <c r="DF486" s="102"/>
      <c r="DG486" s="102"/>
      <c r="DH486" s="102"/>
      <c r="DI486" s="102"/>
      <c r="DJ486" s="102"/>
      <c r="DK486" s="102"/>
      <c r="DL486" s="102"/>
      <c r="DM486" s="102"/>
      <c r="DN486" s="102"/>
      <c r="DO486" s="102"/>
      <c r="DP486" s="102"/>
      <c r="DQ486" s="102"/>
      <c r="DR486" s="102"/>
      <c r="DS486" s="102"/>
      <c r="DT486" s="102"/>
    </row>
    <row r="487" spans="9:124" s="95" customFormat="1" x14ac:dyDescent="0.15">
      <c r="I487" s="102"/>
      <c r="J487" s="102"/>
      <c r="K487" s="102"/>
      <c r="L487" s="102"/>
      <c r="M487" s="102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  <c r="CM487" s="102"/>
      <c r="CN487" s="102"/>
      <c r="CO487" s="102"/>
      <c r="CP487" s="102"/>
      <c r="CQ487" s="102"/>
      <c r="CR487" s="102"/>
      <c r="CS487" s="102"/>
      <c r="CT487" s="102"/>
      <c r="CU487" s="102"/>
      <c r="CV487" s="102"/>
      <c r="CW487" s="102"/>
      <c r="CX487" s="102"/>
      <c r="CY487" s="102"/>
      <c r="CZ487" s="102"/>
      <c r="DA487" s="102"/>
      <c r="DB487" s="102"/>
      <c r="DC487" s="102"/>
      <c r="DD487" s="102"/>
      <c r="DE487" s="102"/>
      <c r="DF487" s="102"/>
      <c r="DG487" s="102"/>
      <c r="DH487" s="102"/>
      <c r="DI487" s="102"/>
      <c r="DJ487" s="102"/>
      <c r="DK487" s="102"/>
      <c r="DL487" s="102"/>
      <c r="DM487" s="102"/>
      <c r="DN487" s="102"/>
      <c r="DO487" s="102"/>
      <c r="DP487" s="102"/>
      <c r="DQ487" s="102"/>
      <c r="DR487" s="102"/>
      <c r="DS487" s="102"/>
      <c r="DT487" s="102"/>
    </row>
    <row r="488" spans="9:124" s="95" customFormat="1" x14ac:dyDescent="0.15">
      <c r="I488" s="102"/>
      <c r="J488" s="102"/>
      <c r="K488" s="102"/>
      <c r="L488" s="102"/>
      <c r="M488" s="102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  <c r="CM488" s="102"/>
      <c r="CN488" s="102"/>
      <c r="CO488" s="102"/>
      <c r="CP488" s="102"/>
      <c r="CQ488" s="102"/>
      <c r="CR488" s="102"/>
      <c r="CS488" s="102"/>
      <c r="CT488" s="102"/>
      <c r="CU488" s="102"/>
      <c r="CV488" s="102"/>
      <c r="CW488" s="102"/>
      <c r="CX488" s="102"/>
      <c r="CY488" s="102"/>
      <c r="CZ488" s="102"/>
      <c r="DA488" s="102"/>
      <c r="DB488" s="102"/>
      <c r="DC488" s="102"/>
      <c r="DD488" s="102"/>
      <c r="DE488" s="102"/>
      <c r="DF488" s="102"/>
      <c r="DG488" s="102"/>
      <c r="DH488" s="102"/>
      <c r="DI488" s="102"/>
      <c r="DJ488" s="102"/>
      <c r="DK488" s="102"/>
      <c r="DL488" s="102"/>
      <c r="DM488" s="102"/>
      <c r="DN488" s="102"/>
      <c r="DO488" s="102"/>
      <c r="DP488" s="102"/>
      <c r="DQ488" s="102"/>
      <c r="DR488" s="102"/>
      <c r="DS488" s="102"/>
      <c r="DT488" s="102"/>
    </row>
    <row r="489" spans="9:124" s="95" customFormat="1" x14ac:dyDescent="0.15">
      <c r="I489" s="102"/>
      <c r="J489" s="102"/>
      <c r="K489" s="102"/>
      <c r="L489" s="102"/>
      <c r="M489" s="102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  <c r="CM489" s="102"/>
      <c r="CN489" s="102"/>
      <c r="CO489" s="102"/>
      <c r="CP489" s="102"/>
      <c r="CQ489" s="102"/>
      <c r="CR489" s="102"/>
      <c r="CS489" s="102"/>
      <c r="CT489" s="102"/>
      <c r="CU489" s="102"/>
      <c r="CV489" s="102"/>
      <c r="CW489" s="102"/>
      <c r="CX489" s="102"/>
      <c r="CY489" s="102"/>
      <c r="CZ489" s="102"/>
      <c r="DA489" s="102"/>
      <c r="DB489" s="102"/>
      <c r="DC489" s="102"/>
      <c r="DD489" s="102"/>
      <c r="DE489" s="102"/>
      <c r="DF489" s="102"/>
      <c r="DG489" s="102"/>
      <c r="DH489" s="102"/>
      <c r="DI489" s="102"/>
      <c r="DJ489" s="102"/>
      <c r="DK489" s="102"/>
      <c r="DL489" s="102"/>
      <c r="DM489" s="102"/>
      <c r="DN489" s="102"/>
      <c r="DO489" s="102"/>
      <c r="DP489" s="102"/>
      <c r="DQ489" s="102"/>
      <c r="DR489" s="102"/>
      <c r="DS489" s="102"/>
      <c r="DT489" s="102"/>
    </row>
    <row r="490" spans="9:124" s="95" customFormat="1" x14ac:dyDescent="0.15">
      <c r="I490" s="102"/>
      <c r="J490" s="102"/>
      <c r="K490" s="102"/>
      <c r="L490" s="102"/>
      <c r="M490" s="102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  <c r="CM490" s="102"/>
      <c r="CN490" s="102"/>
      <c r="CO490" s="102"/>
      <c r="CP490" s="102"/>
      <c r="CQ490" s="102"/>
      <c r="CR490" s="102"/>
      <c r="CS490" s="102"/>
      <c r="CT490" s="102"/>
      <c r="CU490" s="102"/>
      <c r="CV490" s="102"/>
      <c r="CW490" s="102"/>
      <c r="CX490" s="102"/>
      <c r="CY490" s="102"/>
      <c r="CZ490" s="102"/>
      <c r="DA490" s="102"/>
      <c r="DB490" s="102"/>
      <c r="DC490" s="102"/>
      <c r="DD490" s="102"/>
      <c r="DE490" s="102"/>
      <c r="DF490" s="102"/>
      <c r="DG490" s="102"/>
      <c r="DH490" s="102"/>
      <c r="DI490" s="102"/>
      <c r="DJ490" s="102"/>
      <c r="DK490" s="102"/>
      <c r="DL490" s="102"/>
      <c r="DM490" s="102"/>
      <c r="DN490" s="102"/>
      <c r="DO490" s="102"/>
      <c r="DP490" s="102"/>
      <c r="DQ490" s="102"/>
      <c r="DR490" s="102"/>
      <c r="DS490" s="102"/>
      <c r="DT490" s="102"/>
    </row>
    <row r="491" spans="9:124" s="95" customFormat="1" x14ac:dyDescent="0.15">
      <c r="I491" s="102"/>
      <c r="J491" s="102"/>
      <c r="K491" s="102"/>
      <c r="L491" s="102"/>
      <c r="M491" s="102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  <c r="CM491" s="102"/>
      <c r="CN491" s="102"/>
      <c r="CO491" s="102"/>
      <c r="CP491" s="102"/>
      <c r="CQ491" s="102"/>
      <c r="CR491" s="102"/>
      <c r="CS491" s="102"/>
      <c r="CT491" s="102"/>
      <c r="CU491" s="102"/>
      <c r="CV491" s="102"/>
      <c r="CW491" s="102"/>
      <c r="CX491" s="102"/>
      <c r="CY491" s="102"/>
      <c r="CZ491" s="102"/>
      <c r="DA491" s="102"/>
      <c r="DB491" s="102"/>
      <c r="DC491" s="102"/>
      <c r="DD491" s="102"/>
      <c r="DE491" s="102"/>
      <c r="DF491" s="102"/>
      <c r="DG491" s="102"/>
      <c r="DH491" s="102"/>
      <c r="DI491" s="102"/>
      <c r="DJ491" s="102"/>
      <c r="DK491" s="102"/>
      <c r="DL491" s="102"/>
      <c r="DM491" s="102"/>
      <c r="DN491" s="102"/>
      <c r="DO491" s="102"/>
      <c r="DP491" s="102"/>
      <c r="DQ491" s="102"/>
      <c r="DR491" s="102"/>
      <c r="DS491" s="102"/>
      <c r="DT491" s="102"/>
    </row>
    <row r="492" spans="9:124" s="95" customFormat="1" x14ac:dyDescent="0.15">
      <c r="I492" s="102"/>
      <c r="J492" s="102"/>
      <c r="K492" s="102"/>
      <c r="L492" s="102"/>
      <c r="M492" s="102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  <c r="CM492" s="102"/>
      <c r="CN492" s="102"/>
      <c r="CO492" s="102"/>
      <c r="CP492" s="102"/>
      <c r="CQ492" s="102"/>
      <c r="CR492" s="102"/>
      <c r="CS492" s="102"/>
      <c r="CT492" s="102"/>
      <c r="CU492" s="102"/>
      <c r="CV492" s="102"/>
      <c r="CW492" s="102"/>
      <c r="CX492" s="102"/>
      <c r="CY492" s="102"/>
      <c r="CZ492" s="102"/>
      <c r="DA492" s="102"/>
      <c r="DB492" s="102"/>
      <c r="DC492" s="102"/>
      <c r="DD492" s="102"/>
      <c r="DE492" s="102"/>
      <c r="DF492" s="102"/>
      <c r="DG492" s="102"/>
      <c r="DH492" s="102"/>
      <c r="DI492" s="102"/>
      <c r="DJ492" s="102"/>
      <c r="DK492" s="102"/>
      <c r="DL492" s="102"/>
      <c r="DM492" s="102"/>
      <c r="DN492" s="102"/>
      <c r="DO492" s="102"/>
      <c r="DP492" s="102"/>
      <c r="DQ492" s="102"/>
      <c r="DR492" s="102"/>
      <c r="DS492" s="102"/>
      <c r="DT492" s="102"/>
    </row>
    <row r="493" spans="9:124" s="95" customFormat="1" x14ac:dyDescent="0.15">
      <c r="I493" s="102"/>
      <c r="J493" s="102"/>
      <c r="K493" s="102"/>
      <c r="L493" s="102"/>
      <c r="M493" s="102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  <c r="CM493" s="102"/>
      <c r="CN493" s="102"/>
      <c r="CO493" s="102"/>
      <c r="CP493" s="102"/>
      <c r="CQ493" s="102"/>
      <c r="CR493" s="102"/>
      <c r="CS493" s="102"/>
      <c r="CT493" s="102"/>
      <c r="CU493" s="102"/>
      <c r="CV493" s="102"/>
      <c r="CW493" s="102"/>
      <c r="CX493" s="102"/>
      <c r="CY493" s="102"/>
      <c r="CZ493" s="102"/>
      <c r="DA493" s="102"/>
      <c r="DB493" s="102"/>
      <c r="DC493" s="102"/>
      <c r="DD493" s="102"/>
      <c r="DE493" s="102"/>
      <c r="DF493" s="102"/>
      <c r="DG493" s="102"/>
      <c r="DH493" s="102"/>
      <c r="DI493" s="102"/>
      <c r="DJ493" s="102"/>
      <c r="DK493" s="102"/>
      <c r="DL493" s="102"/>
      <c r="DM493" s="102"/>
      <c r="DN493" s="102"/>
      <c r="DO493" s="102"/>
      <c r="DP493" s="102"/>
      <c r="DQ493" s="102"/>
      <c r="DR493" s="102"/>
      <c r="DS493" s="102"/>
      <c r="DT493" s="102"/>
    </row>
    <row r="494" spans="9:124" s="95" customFormat="1" x14ac:dyDescent="0.15">
      <c r="I494" s="102"/>
      <c r="J494" s="102"/>
      <c r="K494" s="102"/>
      <c r="L494" s="102"/>
      <c r="M494" s="102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  <c r="CM494" s="102"/>
      <c r="CN494" s="102"/>
      <c r="CO494" s="102"/>
      <c r="CP494" s="102"/>
      <c r="CQ494" s="102"/>
      <c r="CR494" s="102"/>
      <c r="CS494" s="102"/>
      <c r="CT494" s="102"/>
      <c r="CU494" s="102"/>
      <c r="CV494" s="102"/>
      <c r="CW494" s="102"/>
      <c r="CX494" s="102"/>
      <c r="CY494" s="102"/>
      <c r="CZ494" s="102"/>
      <c r="DA494" s="102"/>
      <c r="DB494" s="102"/>
      <c r="DC494" s="102"/>
      <c r="DD494" s="102"/>
      <c r="DE494" s="102"/>
      <c r="DF494" s="102"/>
      <c r="DG494" s="102"/>
      <c r="DH494" s="102"/>
      <c r="DI494" s="102"/>
      <c r="DJ494" s="102"/>
      <c r="DK494" s="102"/>
      <c r="DL494" s="102"/>
      <c r="DM494" s="102"/>
      <c r="DN494" s="102"/>
      <c r="DO494" s="102"/>
      <c r="DP494" s="102"/>
      <c r="DQ494" s="102"/>
      <c r="DR494" s="102"/>
      <c r="DS494" s="102"/>
      <c r="DT494" s="102"/>
    </row>
    <row r="495" spans="9:124" s="95" customFormat="1" x14ac:dyDescent="0.15">
      <c r="I495" s="102"/>
      <c r="J495" s="102"/>
      <c r="K495" s="102"/>
      <c r="L495" s="102"/>
      <c r="M495" s="102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  <c r="CM495" s="102"/>
      <c r="CN495" s="102"/>
      <c r="CO495" s="102"/>
      <c r="CP495" s="102"/>
      <c r="CQ495" s="102"/>
      <c r="CR495" s="102"/>
      <c r="CS495" s="102"/>
      <c r="CT495" s="102"/>
      <c r="CU495" s="102"/>
      <c r="CV495" s="102"/>
      <c r="CW495" s="102"/>
      <c r="CX495" s="102"/>
      <c r="CY495" s="102"/>
      <c r="CZ495" s="102"/>
      <c r="DA495" s="102"/>
      <c r="DB495" s="102"/>
      <c r="DC495" s="102"/>
      <c r="DD495" s="102"/>
      <c r="DE495" s="102"/>
      <c r="DF495" s="102"/>
      <c r="DG495" s="102"/>
      <c r="DH495" s="102"/>
      <c r="DI495" s="102"/>
      <c r="DJ495" s="102"/>
      <c r="DK495" s="102"/>
      <c r="DL495" s="102"/>
      <c r="DM495" s="102"/>
      <c r="DN495" s="102"/>
      <c r="DO495" s="102"/>
      <c r="DP495" s="102"/>
      <c r="DQ495" s="102"/>
      <c r="DR495" s="102"/>
      <c r="DS495" s="102"/>
      <c r="DT495" s="102"/>
    </row>
    <row r="496" spans="9:124" s="95" customFormat="1" x14ac:dyDescent="0.15">
      <c r="I496" s="102"/>
      <c r="J496" s="102"/>
      <c r="K496" s="102"/>
      <c r="L496" s="102"/>
      <c r="M496" s="102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  <c r="CM496" s="102"/>
      <c r="CN496" s="102"/>
      <c r="CO496" s="102"/>
      <c r="CP496" s="102"/>
      <c r="CQ496" s="102"/>
      <c r="CR496" s="102"/>
      <c r="CS496" s="102"/>
      <c r="CT496" s="102"/>
      <c r="CU496" s="102"/>
      <c r="CV496" s="102"/>
      <c r="CW496" s="102"/>
      <c r="CX496" s="102"/>
      <c r="CY496" s="102"/>
      <c r="CZ496" s="102"/>
      <c r="DA496" s="102"/>
      <c r="DB496" s="102"/>
      <c r="DC496" s="102"/>
      <c r="DD496" s="102"/>
      <c r="DE496" s="102"/>
      <c r="DF496" s="102"/>
      <c r="DG496" s="102"/>
      <c r="DH496" s="102"/>
      <c r="DI496" s="102"/>
      <c r="DJ496" s="102"/>
      <c r="DK496" s="102"/>
      <c r="DL496" s="102"/>
      <c r="DM496" s="102"/>
      <c r="DN496" s="102"/>
      <c r="DO496" s="102"/>
      <c r="DP496" s="102"/>
      <c r="DQ496" s="102"/>
      <c r="DR496" s="102"/>
      <c r="DS496" s="102"/>
      <c r="DT496" s="102"/>
    </row>
    <row r="497" spans="9:124" s="95" customFormat="1" x14ac:dyDescent="0.15">
      <c r="I497" s="102"/>
      <c r="J497" s="102"/>
      <c r="K497" s="102"/>
      <c r="L497" s="102"/>
      <c r="M497" s="102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  <c r="CM497" s="102"/>
      <c r="CN497" s="102"/>
      <c r="CO497" s="102"/>
      <c r="CP497" s="102"/>
      <c r="CQ497" s="102"/>
      <c r="CR497" s="102"/>
      <c r="CS497" s="102"/>
      <c r="CT497" s="102"/>
      <c r="CU497" s="102"/>
      <c r="CV497" s="102"/>
      <c r="CW497" s="102"/>
      <c r="CX497" s="102"/>
      <c r="CY497" s="102"/>
      <c r="CZ497" s="102"/>
      <c r="DA497" s="102"/>
      <c r="DB497" s="102"/>
      <c r="DC497" s="102"/>
      <c r="DD497" s="102"/>
      <c r="DE497" s="102"/>
      <c r="DF497" s="102"/>
      <c r="DG497" s="102"/>
      <c r="DH497" s="102"/>
      <c r="DI497" s="102"/>
      <c r="DJ497" s="102"/>
      <c r="DK497" s="102"/>
      <c r="DL497" s="102"/>
      <c r="DM497" s="102"/>
      <c r="DN497" s="102"/>
      <c r="DO497" s="102"/>
      <c r="DP497" s="102"/>
      <c r="DQ497" s="102"/>
      <c r="DR497" s="102"/>
      <c r="DS497" s="102"/>
      <c r="DT497" s="102"/>
    </row>
    <row r="498" spans="9:124" s="95" customFormat="1" x14ac:dyDescent="0.15">
      <c r="I498" s="102"/>
      <c r="J498" s="102"/>
      <c r="K498" s="102"/>
      <c r="L498" s="102"/>
      <c r="M498" s="102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  <c r="CM498" s="102"/>
      <c r="CN498" s="102"/>
      <c r="CO498" s="102"/>
      <c r="CP498" s="102"/>
      <c r="CQ498" s="102"/>
      <c r="CR498" s="102"/>
      <c r="CS498" s="102"/>
      <c r="CT498" s="102"/>
      <c r="CU498" s="102"/>
      <c r="CV498" s="102"/>
      <c r="CW498" s="102"/>
      <c r="CX498" s="102"/>
      <c r="CY498" s="102"/>
      <c r="CZ498" s="102"/>
      <c r="DA498" s="102"/>
      <c r="DB498" s="102"/>
      <c r="DC498" s="102"/>
      <c r="DD498" s="102"/>
      <c r="DE498" s="102"/>
      <c r="DF498" s="102"/>
      <c r="DG498" s="102"/>
      <c r="DH498" s="102"/>
      <c r="DI498" s="102"/>
      <c r="DJ498" s="102"/>
      <c r="DK498" s="102"/>
      <c r="DL498" s="102"/>
      <c r="DM498" s="102"/>
      <c r="DN498" s="102"/>
      <c r="DO498" s="102"/>
      <c r="DP498" s="102"/>
      <c r="DQ498" s="102"/>
      <c r="DR498" s="102"/>
      <c r="DS498" s="102"/>
      <c r="DT498" s="102"/>
    </row>
    <row r="499" spans="9:124" s="95" customFormat="1" x14ac:dyDescent="0.15">
      <c r="I499" s="102"/>
      <c r="J499" s="102"/>
      <c r="K499" s="102"/>
      <c r="L499" s="102"/>
      <c r="M499" s="102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  <c r="CM499" s="102"/>
      <c r="CN499" s="102"/>
      <c r="CO499" s="102"/>
      <c r="CP499" s="102"/>
      <c r="CQ499" s="102"/>
      <c r="CR499" s="102"/>
      <c r="CS499" s="102"/>
      <c r="CT499" s="102"/>
      <c r="CU499" s="102"/>
      <c r="CV499" s="102"/>
      <c r="CW499" s="102"/>
      <c r="CX499" s="102"/>
      <c r="CY499" s="102"/>
      <c r="CZ499" s="102"/>
      <c r="DA499" s="102"/>
      <c r="DB499" s="102"/>
      <c r="DC499" s="102"/>
      <c r="DD499" s="102"/>
      <c r="DE499" s="102"/>
      <c r="DF499" s="102"/>
      <c r="DG499" s="102"/>
      <c r="DH499" s="102"/>
      <c r="DI499" s="102"/>
      <c r="DJ499" s="102"/>
      <c r="DK499" s="102"/>
      <c r="DL499" s="102"/>
      <c r="DM499" s="102"/>
      <c r="DN499" s="102"/>
      <c r="DO499" s="102"/>
      <c r="DP499" s="102"/>
      <c r="DQ499" s="102"/>
      <c r="DR499" s="102"/>
      <c r="DS499" s="102"/>
      <c r="DT499" s="102"/>
    </row>
    <row r="500" spans="9:124" s="95" customFormat="1" x14ac:dyDescent="0.15">
      <c r="I500" s="102"/>
      <c r="J500" s="102"/>
      <c r="K500" s="102"/>
      <c r="L500" s="102"/>
      <c r="M500" s="102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  <c r="CM500" s="102"/>
      <c r="CN500" s="102"/>
      <c r="CO500" s="102"/>
      <c r="CP500" s="102"/>
      <c r="CQ500" s="102"/>
      <c r="CR500" s="102"/>
      <c r="CS500" s="102"/>
      <c r="CT500" s="102"/>
      <c r="CU500" s="102"/>
      <c r="CV500" s="102"/>
      <c r="CW500" s="102"/>
      <c r="CX500" s="102"/>
      <c r="CY500" s="102"/>
      <c r="CZ500" s="102"/>
      <c r="DA500" s="102"/>
      <c r="DB500" s="102"/>
      <c r="DC500" s="102"/>
      <c r="DD500" s="102"/>
      <c r="DE500" s="102"/>
      <c r="DF500" s="102"/>
      <c r="DG500" s="102"/>
      <c r="DH500" s="102"/>
      <c r="DI500" s="102"/>
      <c r="DJ500" s="102"/>
      <c r="DK500" s="102"/>
      <c r="DL500" s="102"/>
      <c r="DM500" s="102"/>
      <c r="DN500" s="102"/>
      <c r="DO500" s="102"/>
      <c r="DP500" s="102"/>
      <c r="DQ500" s="102"/>
      <c r="DR500" s="102"/>
      <c r="DS500" s="102"/>
      <c r="DT500" s="102"/>
    </row>
    <row r="501" spans="9:124" s="95" customFormat="1" x14ac:dyDescent="0.15">
      <c r="I501" s="102"/>
      <c r="J501" s="102"/>
      <c r="K501" s="102"/>
      <c r="L501" s="102"/>
      <c r="M501" s="102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  <c r="CM501" s="102"/>
      <c r="CN501" s="102"/>
      <c r="CO501" s="102"/>
      <c r="CP501" s="102"/>
      <c r="CQ501" s="102"/>
      <c r="CR501" s="102"/>
      <c r="CS501" s="102"/>
      <c r="CT501" s="102"/>
      <c r="CU501" s="102"/>
      <c r="CV501" s="102"/>
      <c r="CW501" s="102"/>
      <c r="CX501" s="102"/>
      <c r="CY501" s="102"/>
      <c r="CZ501" s="102"/>
      <c r="DA501" s="102"/>
      <c r="DB501" s="102"/>
      <c r="DC501" s="102"/>
      <c r="DD501" s="102"/>
      <c r="DE501" s="102"/>
      <c r="DF501" s="102"/>
      <c r="DG501" s="102"/>
      <c r="DH501" s="102"/>
      <c r="DI501" s="102"/>
      <c r="DJ501" s="102"/>
      <c r="DK501" s="102"/>
      <c r="DL501" s="102"/>
      <c r="DM501" s="102"/>
      <c r="DN501" s="102"/>
      <c r="DO501" s="102"/>
      <c r="DP501" s="102"/>
      <c r="DQ501" s="102"/>
      <c r="DR501" s="102"/>
      <c r="DS501" s="102"/>
      <c r="DT501" s="102"/>
    </row>
    <row r="502" spans="9:124" s="95" customFormat="1" x14ac:dyDescent="0.15">
      <c r="I502" s="102"/>
      <c r="J502" s="102"/>
      <c r="K502" s="102"/>
      <c r="L502" s="102"/>
      <c r="M502" s="102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  <c r="CM502" s="102"/>
      <c r="CN502" s="102"/>
      <c r="CO502" s="102"/>
      <c r="CP502" s="102"/>
      <c r="CQ502" s="102"/>
      <c r="CR502" s="102"/>
      <c r="CS502" s="102"/>
      <c r="CT502" s="102"/>
      <c r="CU502" s="102"/>
      <c r="CV502" s="102"/>
      <c r="CW502" s="102"/>
      <c r="CX502" s="102"/>
      <c r="CY502" s="102"/>
      <c r="CZ502" s="102"/>
      <c r="DA502" s="102"/>
      <c r="DB502" s="102"/>
      <c r="DC502" s="102"/>
      <c r="DD502" s="102"/>
      <c r="DE502" s="102"/>
      <c r="DF502" s="102"/>
      <c r="DG502" s="102"/>
      <c r="DH502" s="102"/>
      <c r="DI502" s="102"/>
      <c r="DJ502" s="102"/>
      <c r="DK502" s="102"/>
      <c r="DL502" s="102"/>
      <c r="DM502" s="102"/>
      <c r="DN502" s="102"/>
      <c r="DO502" s="102"/>
      <c r="DP502" s="102"/>
      <c r="DQ502" s="102"/>
      <c r="DR502" s="102"/>
      <c r="DS502" s="102"/>
      <c r="DT502" s="102"/>
    </row>
    <row r="503" spans="9:124" s="95" customFormat="1" x14ac:dyDescent="0.15">
      <c r="I503" s="102"/>
      <c r="J503" s="102"/>
      <c r="K503" s="102"/>
      <c r="L503" s="102"/>
      <c r="M503" s="102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  <c r="CM503" s="102"/>
      <c r="CN503" s="102"/>
      <c r="CO503" s="102"/>
      <c r="CP503" s="102"/>
      <c r="CQ503" s="102"/>
      <c r="CR503" s="102"/>
      <c r="CS503" s="102"/>
      <c r="CT503" s="102"/>
      <c r="CU503" s="102"/>
      <c r="CV503" s="102"/>
      <c r="CW503" s="102"/>
      <c r="CX503" s="102"/>
      <c r="CY503" s="102"/>
      <c r="CZ503" s="102"/>
      <c r="DA503" s="102"/>
      <c r="DB503" s="102"/>
      <c r="DC503" s="102"/>
      <c r="DD503" s="102"/>
      <c r="DE503" s="102"/>
      <c r="DF503" s="102"/>
      <c r="DG503" s="102"/>
      <c r="DH503" s="102"/>
      <c r="DI503" s="102"/>
      <c r="DJ503" s="102"/>
      <c r="DK503" s="102"/>
      <c r="DL503" s="102"/>
      <c r="DM503" s="102"/>
      <c r="DN503" s="102"/>
      <c r="DO503" s="102"/>
      <c r="DP503" s="102"/>
      <c r="DQ503" s="102"/>
      <c r="DR503" s="102"/>
      <c r="DS503" s="102"/>
      <c r="DT503" s="102"/>
    </row>
    <row r="504" spans="9:124" s="95" customFormat="1" x14ac:dyDescent="0.15">
      <c r="I504" s="102"/>
      <c r="J504" s="102"/>
      <c r="K504" s="102"/>
      <c r="L504" s="102"/>
      <c r="M504" s="102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  <c r="CM504" s="102"/>
      <c r="CN504" s="102"/>
      <c r="CO504" s="102"/>
      <c r="CP504" s="102"/>
      <c r="CQ504" s="102"/>
      <c r="CR504" s="102"/>
      <c r="CS504" s="102"/>
      <c r="CT504" s="102"/>
      <c r="CU504" s="102"/>
      <c r="CV504" s="102"/>
      <c r="CW504" s="102"/>
      <c r="CX504" s="102"/>
      <c r="CY504" s="102"/>
      <c r="CZ504" s="102"/>
      <c r="DA504" s="102"/>
      <c r="DB504" s="102"/>
      <c r="DC504" s="102"/>
      <c r="DD504" s="102"/>
      <c r="DE504" s="102"/>
      <c r="DF504" s="102"/>
      <c r="DG504" s="102"/>
      <c r="DH504" s="102"/>
      <c r="DI504" s="102"/>
      <c r="DJ504" s="102"/>
      <c r="DK504" s="102"/>
      <c r="DL504" s="102"/>
      <c r="DM504" s="102"/>
      <c r="DN504" s="102"/>
      <c r="DO504" s="102"/>
      <c r="DP504" s="102"/>
      <c r="DQ504" s="102"/>
      <c r="DR504" s="102"/>
      <c r="DS504" s="102"/>
      <c r="DT504" s="102"/>
    </row>
    <row r="505" spans="9:124" s="95" customFormat="1" x14ac:dyDescent="0.15">
      <c r="I505" s="102"/>
      <c r="J505" s="102"/>
      <c r="K505" s="102"/>
      <c r="L505" s="102"/>
      <c r="M505" s="102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  <c r="CM505" s="102"/>
      <c r="CN505" s="102"/>
      <c r="CO505" s="102"/>
      <c r="CP505" s="102"/>
      <c r="CQ505" s="102"/>
      <c r="CR505" s="102"/>
      <c r="CS505" s="102"/>
      <c r="CT505" s="102"/>
      <c r="CU505" s="102"/>
      <c r="CV505" s="102"/>
      <c r="CW505" s="102"/>
      <c r="CX505" s="102"/>
      <c r="CY505" s="102"/>
      <c r="CZ505" s="102"/>
      <c r="DA505" s="102"/>
      <c r="DB505" s="102"/>
      <c r="DC505" s="102"/>
      <c r="DD505" s="102"/>
      <c r="DE505" s="102"/>
      <c r="DF505" s="102"/>
      <c r="DG505" s="102"/>
      <c r="DH505" s="102"/>
      <c r="DI505" s="102"/>
      <c r="DJ505" s="102"/>
      <c r="DK505" s="102"/>
      <c r="DL505" s="102"/>
      <c r="DM505" s="102"/>
      <c r="DN505" s="102"/>
      <c r="DO505" s="102"/>
      <c r="DP505" s="102"/>
      <c r="DQ505" s="102"/>
      <c r="DR505" s="102"/>
      <c r="DS505" s="102"/>
      <c r="DT505" s="102"/>
    </row>
    <row r="506" spans="9:124" s="95" customFormat="1" x14ac:dyDescent="0.15">
      <c r="I506" s="102"/>
      <c r="J506" s="102"/>
      <c r="K506" s="102"/>
      <c r="L506" s="102"/>
      <c r="M506" s="102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  <c r="CM506" s="102"/>
      <c r="CN506" s="102"/>
      <c r="CO506" s="102"/>
      <c r="CP506" s="102"/>
      <c r="CQ506" s="102"/>
      <c r="CR506" s="102"/>
      <c r="CS506" s="102"/>
      <c r="CT506" s="102"/>
      <c r="CU506" s="102"/>
      <c r="CV506" s="102"/>
      <c r="CW506" s="102"/>
      <c r="CX506" s="102"/>
      <c r="CY506" s="102"/>
      <c r="CZ506" s="102"/>
      <c r="DA506" s="102"/>
      <c r="DB506" s="102"/>
      <c r="DC506" s="102"/>
      <c r="DD506" s="102"/>
      <c r="DE506" s="102"/>
      <c r="DF506" s="102"/>
      <c r="DG506" s="102"/>
      <c r="DH506" s="102"/>
      <c r="DI506" s="102"/>
      <c r="DJ506" s="102"/>
      <c r="DK506" s="102"/>
      <c r="DL506" s="102"/>
      <c r="DM506" s="102"/>
      <c r="DN506" s="102"/>
      <c r="DO506" s="102"/>
      <c r="DP506" s="102"/>
      <c r="DQ506" s="102"/>
      <c r="DR506" s="102"/>
      <c r="DS506" s="102"/>
      <c r="DT506" s="102"/>
    </row>
    <row r="507" spans="9:124" s="95" customFormat="1" x14ac:dyDescent="0.15">
      <c r="I507" s="102"/>
      <c r="J507" s="102"/>
      <c r="K507" s="102"/>
      <c r="L507" s="102"/>
      <c r="M507" s="102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  <c r="CM507" s="102"/>
      <c r="CN507" s="102"/>
      <c r="CO507" s="102"/>
      <c r="CP507" s="102"/>
      <c r="CQ507" s="102"/>
      <c r="CR507" s="102"/>
      <c r="CS507" s="102"/>
      <c r="CT507" s="102"/>
      <c r="CU507" s="102"/>
      <c r="CV507" s="102"/>
      <c r="CW507" s="102"/>
      <c r="CX507" s="102"/>
      <c r="CY507" s="102"/>
      <c r="CZ507" s="102"/>
      <c r="DA507" s="102"/>
      <c r="DB507" s="102"/>
      <c r="DC507" s="102"/>
      <c r="DD507" s="102"/>
      <c r="DE507" s="102"/>
      <c r="DF507" s="102"/>
      <c r="DG507" s="102"/>
      <c r="DH507" s="102"/>
      <c r="DI507" s="102"/>
      <c r="DJ507" s="102"/>
      <c r="DK507" s="102"/>
      <c r="DL507" s="102"/>
      <c r="DM507" s="102"/>
      <c r="DN507" s="102"/>
      <c r="DO507" s="102"/>
      <c r="DP507" s="102"/>
      <c r="DQ507" s="102"/>
      <c r="DR507" s="102"/>
      <c r="DS507" s="102"/>
      <c r="DT507" s="102"/>
    </row>
    <row r="508" spans="9:124" s="95" customFormat="1" x14ac:dyDescent="0.15">
      <c r="I508" s="102"/>
      <c r="J508" s="102"/>
      <c r="K508" s="102"/>
      <c r="L508" s="102"/>
      <c r="M508" s="102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  <c r="CM508" s="102"/>
      <c r="CN508" s="102"/>
      <c r="CO508" s="102"/>
      <c r="CP508" s="102"/>
      <c r="CQ508" s="102"/>
      <c r="CR508" s="102"/>
      <c r="CS508" s="102"/>
      <c r="CT508" s="102"/>
      <c r="CU508" s="102"/>
      <c r="CV508" s="102"/>
      <c r="CW508" s="102"/>
      <c r="CX508" s="102"/>
      <c r="CY508" s="102"/>
      <c r="CZ508" s="102"/>
      <c r="DA508" s="102"/>
      <c r="DB508" s="102"/>
      <c r="DC508" s="102"/>
      <c r="DD508" s="102"/>
      <c r="DE508" s="102"/>
      <c r="DF508" s="102"/>
      <c r="DG508" s="102"/>
      <c r="DH508" s="102"/>
      <c r="DI508" s="102"/>
      <c r="DJ508" s="102"/>
      <c r="DK508" s="102"/>
      <c r="DL508" s="102"/>
      <c r="DM508" s="102"/>
      <c r="DN508" s="102"/>
      <c r="DO508" s="102"/>
      <c r="DP508" s="102"/>
      <c r="DQ508" s="102"/>
      <c r="DR508" s="102"/>
      <c r="DS508" s="102"/>
      <c r="DT508" s="102"/>
    </row>
    <row r="509" spans="9:124" s="95" customFormat="1" x14ac:dyDescent="0.15">
      <c r="I509" s="102"/>
      <c r="J509" s="102"/>
      <c r="K509" s="102"/>
      <c r="L509" s="102"/>
      <c r="M509" s="102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  <c r="CM509" s="102"/>
      <c r="CN509" s="102"/>
      <c r="CO509" s="102"/>
      <c r="CP509" s="102"/>
      <c r="CQ509" s="102"/>
      <c r="CR509" s="102"/>
      <c r="CS509" s="102"/>
      <c r="CT509" s="102"/>
      <c r="CU509" s="102"/>
      <c r="CV509" s="102"/>
      <c r="CW509" s="102"/>
      <c r="CX509" s="102"/>
      <c r="CY509" s="102"/>
      <c r="CZ509" s="102"/>
      <c r="DA509" s="102"/>
      <c r="DB509" s="102"/>
      <c r="DC509" s="102"/>
      <c r="DD509" s="102"/>
      <c r="DE509" s="102"/>
      <c r="DF509" s="102"/>
      <c r="DG509" s="102"/>
      <c r="DH509" s="102"/>
      <c r="DI509" s="102"/>
      <c r="DJ509" s="102"/>
      <c r="DK509" s="102"/>
      <c r="DL509" s="102"/>
      <c r="DM509" s="102"/>
      <c r="DN509" s="102"/>
      <c r="DO509" s="102"/>
      <c r="DP509" s="102"/>
      <c r="DQ509" s="102"/>
      <c r="DR509" s="102"/>
      <c r="DS509" s="102"/>
      <c r="DT509" s="102"/>
    </row>
    <row r="510" spans="9:124" s="95" customFormat="1" x14ac:dyDescent="0.15">
      <c r="I510" s="102"/>
      <c r="J510" s="102"/>
      <c r="K510" s="102"/>
      <c r="L510" s="102"/>
      <c r="M510" s="102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  <c r="CM510" s="102"/>
      <c r="CN510" s="102"/>
      <c r="CO510" s="102"/>
      <c r="CP510" s="102"/>
      <c r="CQ510" s="102"/>
      <c r="CR510" s="102"/>
      <c r="CS510" s="102"/>
      <c r="CT510" s="102"/>
      <c r="CU510" s="102"/>
      <c r="CV510" s="102"/>
      <c r="CW510" s="102"/>
      <c r="CX510" s="102"/>
      <c r="CY510" s="102"/>
      <c r="CZ510" s="102"/>
      <c r="DA510" s="102"/>
      <c r="DB510" s="102"/>
      <c r="DC510" s="102"/>
      <c r="DD510" s="102"/>
      <c r="DE510" s="102"/>
      <c r="DF510" s="102"/>
      <c r="DG510" s="102"/>
      <c r="DH510" s="102"/>
      <c r="DI510" s="102"/>
      <c r="DJ510" s="102"/>
      <c r="DK510" s="102"/>
      <c r="DL510" s="102"/>
      <c r="DM510" s="102"/>
      <c r="DN510" s="102"/>
      <c r="DO510" s="102"/>
      <c r="DP510" s="102"/>
      <c r="DQ510" s="102"/>
      <c r="DR510" s="102"/>
      <c r="DS510" s="102"/>
      <c r="DT510" s="102"/>
    </row>
    <row r="511" spans="9:124" s="95" customFormat="1" x14ac:dyDescent="0.15">
      <c r="I511" s="102"/>
      <c r="J511" s="102"/>
      <c r="K511" s="102"/>
      <c r="L511" s="102"/>
      <c r="M511" s="102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  <c r="CM511" s="102"/>
      <c r="CN511" s="102"/>
      <c r="CO511" s="102"/>
      <c r="CP511" s="102"/>
      <c r="CQ511" s="102"/>
      <c r="CR511" s="102"/>
      <c r="CS511" s="102"/>
      <c r="CT511" s="102"/>
      <c r="CU511" s="102"/>
      <c r="CV511" s="102"/>
      <c r="CW511" s="102"/>
      <c r="CX511" s="102"/>
      <c r="CY511" s="102"/>
      <c r="CZ511" s="102"/>
      <c r="DA511" s="102"/>
      <c r="DB511" s="102"/>
      <c r="DC511" s="102"/>
      <c r="DD511" s="102"/>
      <c r="DE511" s="102"/>
      <c r="DF511" s="102"/>
      <c r="DG511" s="102"/>
      <c r="DH511" s="102"/>
      <c r="DI511" s="102"/>
      <c r="DJ511" s="102"/>
      <c r="DK511" s="102"/>
      <c r="DL511" s="102"/>
      <c r="DM511" s="102"/>
      <c r="DN511" s="102"/>
      <c r="DO511" s="102"/>
      <c r="DP511" s="102"/>
      <c r="DQ511" s="102"/>
      <c r="DR511" s="102"/>
      <c r="DS511" s="102"/>
      <c r="DT511" s="102"/>
    </row>
    <row r="512" spans="9:124" s="95" customFormat="1" x14ac:dyDescent="0.15">
      <c r="I512" s="102"/>
      <c r="J512" s="102"/>
      <c r="K512" s="102"/>
      <c r="L512" s="102"/>
      <c r="M512" s="102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  <c r="CM512" s="102"/>
      <c r="CN512" s="102"/>
      <c r="CO512" s="102"/>
      <c r="CP512" s="102"/>
      <c r="CQ512" s="102"/>
      <c r="CR512" s="102"/>
      <c r="CS512" s="102"/>
      <c r="CT512" s="102"/>
      <c r="CU512" s="102"/>
      <c r="CV512" s="102"/>
      <c r="CW512" s="102"/>
      <c r="CX512" s="102"/>
      <c r="CY512" s="102"/>
      <c r="CZ512" s="102"/>
      <c r="DA512" s="102"/>
      <c r="DB512" s="102"/>
      <c r="DC512" s="102"/>
      <c r="DD512" s="102"/>
      <c r="DE512" s="102"/>
      <c r="DF512" s="102"/>
      <c r="DG512" s="102"/>
      <c r="DH512" s="102"/>
      <c r="DI512" s="102"/>
      <c r="DJ512" s="102"/>
      <c r="DK512" s="102"/>
      <c r="DL512" s="102"/>
      <c r="DM512" s="102"/>
      <c r="DN512" s="102"/>
      <c r="DO512" s="102"/>
      <c r="DP512" s="102"/>
      <c r="DQ512" s="102"/>
      <c r="DR512" s="102"/>
      <c r="DS512" s="102"/>
      <c r="DT512" s="102"/>
    </row>
    <row r="513" spans="9:124" s="95" customFormat="1" x14ac:dyDescent="0.15">
      <c r="I513" s="102"/>
      <c r="J513" s="102"/>
      <c r="K513" s="102"/>
      <c r="L513" s="102"/>
      <c r="M513" s="102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/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  <c r="CM513" s="102"/>
      <c r="CN513" s="102"/>
      <c r="CO513" s="102"/>
      <c r="CP513" s="102"/>
      <c r="CQ513" s="102"/>
      <c r="CR513" s="102"/>
      <c r="CS513" s="102"/>
      <c r="CT513" s="102"/>
      <c r="CU513" s="102"/>
      <c r="CV513" s="102"/>
      <c r="CW513" s="102"/>
      <c r="CX513" s="102"/>
      <c r="CY513" s="102"/>
      <c r="CZ513" s="102"/>
      <c r="DA513" s="102"/>
      <c r="DB513" s="102"/>
      <c r="DC513" s="102"/>
      <c r="DD513" s="102"/>
      <c r="DE513" s="102"/>
      <c r="DF513" s="102"/>
      <c r="DG513" s="102"/>
      <c r="DH513" s="102"/>
      <c r="DI513" s="102"/>
      <c r="DJ513" s="102"/>
      <c r="DK513" s="102"/>
      <c r="DL513" s="102"/>
      <c r="DM513" s="102"/>
      <c r="DN513" s="102"/>
      <c r="DO513" s="102"/>
      <c r="DP513" s="102"/>
      <c r="DQ513" s="102"/>
      <c r="DR513" s="102"/>
      <c r="DS513" s="102"/>
      <c r="DT513" s="102"/>
    </row>
    <row r="514" spans="9:124" s="95" customFormat="1" x14ac:dyDescent="0.15">
      <c r="I514" s="102"/>
      <c r="J514" s="102"/>
      <c r="K514" s="102"/>
      <c r="L514" s="102"/>
      <c r="M514" s="102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/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  <c r="CM514" s="102"/>
      <c r="CN514" s="102"/>
      <c r="CO514" s="102"/>
      <c r="CP514" s="102"/>
      <c r="CQ514" s="102"/>
      <c r="CR514" s="102"/>
      <c r="CS514" s="102"/>
      <c r="CT514" s="102"/>
      <c r="CU514" s="102"/>
      <c r="CV514" s="102"/>
      <c r="CW514" s="102"/>
      <c r="CX514" s="102"/>
      <c r="CY514" s="102"/>
      <c r="CZ514" s="102"/>
      <c r="DA514" s="102"/>
      <c r="DB514" s="102"/>
      <c r="DC514" s="102"/>
      <c r="DD514" s="102"/>
      <c r="DE514" s="102"/>
      <c r="DF514" s="102"/>
      <c r="DG514" s="102"/>
      <c r="DH514" s="102"/>
      <c r="DI514" s="102"/>
      <c r="DJ514" s="102"/>
      <c r="DK514" s="102"/>
      <c r="DL514" s="102"/>
      <c r="DM514" s="102"/>
      <c r="DN514" s="102"/>
      <c r="DO514" s="102"/>
      <c r="DP514" s="102"/>
      <c r="DQ514" s="102"/>
      <c r="DR514" s="102"/>
      <c r="DS514" s="102"/>
      <c r="DT514" s="102"/>
    </row>
    <row r="515" spans="9:124" s="95" customFormat="1" x14ac:dyDescent="0.15">
      <c r="I515" s="102"/>
      <c r="J515" s="102"/>
      <c r="K515" s="102"/>
      <c r="L515" s="102"/>
      <c r="M515" s="102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/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  <c r="CM515" s="102"/>
      <c r="CN515" s="102"/>
      <c r="CO515" s="102"/>
      <c r="CP515" s="102"/>
      <c r="CQ515" s="102"/>
      <c r="CR515" s="102"/>
      <c r="CS515" s="102"/>
      <c r="CT515" s="102"/>
      <c r="CU515" s="102"/>
      <c r="CV515" s="102"/>
      <c r="CW515" s="102"/>
      <c r="CX515" s="102"/>
      <c r="CY515" s="102"/>
      <c r="CZ515" s="102"/>
      <c r="DA515" s="102"/>
      <c r="DB515" s="102"/>
      <c r="DC515" s="102"/>
      <c r="DD515" s="102"/>
      <c r="DE515" s="102"/>
      <c r="DF515" s="102"/>
      <c r="DG515" s="102"/>
      <c r="DH515" s="102"/>
      <c r="DI515" s="102"/>
      <c r="DJ515" s="102"/>
      <c r="DK515" s="102"/>
      <c r="DL515" s="102"/>
      <c r="DM515" s="102"/>
      <c r="DN515" s="102"/>
      <c r="DO515" s="102"/>
      <c r="DP515" s="102"/>
      <c r="DQ515" s="102"/>
      <c r="DR515" s="102"/>
      <c r="DS515" s="102"/>
      <c r="DT515" s="102"/>
    </row>
    <row r="516" spans="9:124" s="95" customFormat="1" x14ac:dyDescent="0.15">
      <c r="I516" s="102"/>
      <c r="J516" s="102"/>
      <c r="K516" s="102"/>
      <c r="L516" s="102"/>
      <c r="M516" s="102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/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  <c r="CM516" s="102"/>
      <c r="CN516" s="102"/>
      <c r="CO516" s="102"/>
      <c r="CP516" s="102"/>
      <c r="CQ516" s="102"/>
      <c r="CR516" s="102"/>
      <c r="CS516" s="102"/>
      <c r="CT516" s="102"/>
      <c r="CU516" s="102"/>
      <c r="CV516" s="102"/>
      <c r="CW516" s="102"/>
      <c r="CX516" s="102"/>
      <c r="CY516" s="102"/>
      <c r="CZ516" s="102"/>
      <c r="DA516" s="102"/>
      <c r="DB516" s="102"/>
      <c r="DC516" s="102"/>
      <c r="DD516" s="102"/>
      <c r="DE516" s="102"/>
      <c r="DF516" s="102"/>
      <c r="DG516" s="102"/>
      <c r="DH516" s="102"/>
      <c r="DI516" s="102"/>
      <c r="DJ516" s="102"/>
      <c r="DK516" s="102"/>
      <c r="DL516" s="102"/>
      <c r="DM516" s="102"/>
      <c r="DN516" s="102"/>
      <c r="DO516" s="102"/>
      <c r="DP516" s="102"/>
      <c r="DQ516" s="102"/>
      <c r="DR516" s="102"/>
      <c r="DS516" s="102"/>
      <c r="DT516" s="102"/>
    </row>
    <row r="517" spans="9:124" s="95" customFormat="1" x14ac:dyDescent="0.15">
      <c r="I517" s="102"/>
      <c r="J517" s="102"/>
      <c r="K517" s="102"/>
      <c r="L517" s="102"/>
      <c r="M517" s="102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/>
      <c r="BX517" s="102"/>
      <c r="BY517" s="102"/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  <c r="CM517" s="102"/>
      <c r="CN517" s="102"/>
      <c r="CO517" s="102"/>
      <c r="CP517" s="102"/>
      <c r="CQ517" s="102"/>
      <c r="CR517" s="102"/>
      <c r="CS517" s="102"/>
      <c r="CT517" s="102"/>
      <c r="CU517" s="102"/>
      <c r="CV517" s="102"/>
      <c r="CW517" s="102"/>
      <c r="CX517" s="102"/>
      <c r="CY517" s="102"/>
      <c r="CZ517" s="102"/>
      <c r="DA517" s="102"/>
      <c r="DB517" s="102"/>
      <c r="DC517" s="102"/>
      <c r="DD517" s="102"/>
      <c r="DE517" s="102"/>
      <c r="DF517" s="102"/>
      <c r="DG517" s="102"/>
      <c r="DH517" s="102"/>
      <c r="DI517" s="102"/>
      <c r="DJ517" s="102"/>
      <c r="DK517" s="102"/>
      <c r="DL517" s="102"/>
      <c r="DM517" s="102"/>
      <c r="DN517" s="102"/>
      <c r="DO517" s="102"/>
      <c r="DP517" s="102"/>
      <c r="DQ517" s="102"/>
      <c r="DR517" s="102"/>
      <c r="DS517" s="102"/>
      <c r="DT517" s="102"/>
    </row>
    <row r="518" spans="9:124" s="95" customFormat="1" x14ac:dyDescent="0.15"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/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  <c r="CM518" s="102"/>
      <c r="CN518" s="102"/>
      <c r="CO518" s="102"/>
      <c r="CP518" s="102"/>
      <c r="CQ518" s="102"/>
      <c r="CR518" s="102"/>
      <c r="CS518" s="102"/>
      <c r="CT518" s="102"/>
      <c r="CU518" s="102"/>
      <c r="CV518" s="102"/>
      <c r="CW518" s="102"/>
      <c r="CX518" s="102"/>
      <c r="CY518" s="102"/>
      <c r="CZ518" s="102"/>
      <c r="DA518" s="102"/>
      <c r="DB518" s="102"/>
      <c r="DC518" s="102"/>
      <c r="DD518" s="102"/>
      <c r="DE518" s="102"/>
      <c r="DF518" s="102"/>
      <c r="DG518" s="102"/>
      <c r="DH518" s="102"/>
      <c r="DI518" s="102"/>
      <c r="DJ518" s="102"/>
      <c r="DK518" s="102"/>
      <c r="DL518" s="102"/>
      <c r="DM518" s="102"/>
      <c r="DN518" s="102"/>
      <c r="DO518" s="102"/>
      <c r="DP518" s="102"/>
      <c r="DQ518" s="102"/>
      <c r="DR518" s="102"/>
      <c r="DS518" s="102"/>
      <c r="DT518" s="102"/>
    </row>
    <row r="519" spans="9:124" s="95" customFormat="1" x14ac:dyDescent="0.15">
      <c r="I519" s="102"/>
      <c r="J519" s="102"/>
      <c r="K519" s="102"/>
      <c r="L519" s="102"/>
      <c r="M519" s="102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  <c r="CM519" s="102"/>
      <c r="CN519" s="102"/>
      <c r="CO519" s="102"/>
      <c r="CP519" s="102"/>
      <c r="CQ519" s="102"/>
      <c r="CR519" s="102"/>
      <c r="CS519" s="102"/>
      <c r="CT519" s="102"/>
      <c r="CU519" s="102"/>
      <c r="CV519" s="102"/>
      <c r="CW519" s="102"/>
      <c r="CX519" s="102"/>
      <c r="CY519" s="102"/>
      <c r="CZ519" s="102"/>
      <c r="DA519" s="102"/>
      <c r="DB519" s="102"/>
      <c r="DC519" s="102"/>
      <c r="DD519" s="102"/>
      <c r="DE519" s="102"/>
      <c r="DF519" s="102"/>
      <c r="DG519" s="102"/>
      <c r="DH519" s="102"/>
      <c r="DI519" s="102"/>
      <c r="DJ519" s="102"/>
      <c r="DK519" s="102"/>
      <c r="DL519" s="102"/>
      <c r="DM519" s="102"/>
      <c r="DN519" s="102"/>
      <c r="DO519" s="102"/>
      <c r="DP519" s="102"/>
      <c r="DQ519" s="102"/>
      <c r="DR519" s="102"/>
      <c r="DS519" s="102"/>
      <c r="DT519" s="102"/>
    </row>
    <row r="520" spans="9:124" s="95" customFormat="1" x14ac:dyDescent="0.15">
      <c r="I520" s="102"/>
      <c r="J520" s="102"/>
      <c r="K520" s="102"/>
      <c r="L520" s="102"/>
      <c r="M520" s="102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  <c r="CM520" s="102"/>
      <c r="CN520" s="102"/>
      <c r="CO520" s="102"/>
      <c r="CP520" s="102"/>
      <c r="CQ520" s="102"/>
      <c r="CR520" s="102"/>
      <c r="CS520" s="102"/>
      <c r="CT520" s="102"/>
      <c r="CU520" s="102"/>
      <c r="CV520" s="102"/>
      <c r="CW520" s="102"/>
      <c r="CX520" s="102"/>
      <c r="CY520" s="102"/>
      <c r="CZ520" s="102"/>
      <c r="DA520" s="102"/>
      <c r="DB520" s="102"/>
      <c r="DC520" s="102"/>
      <c r="DD520" s="102"/>
      <c r="DE520" s="102"/>
      <c r="DF520" s="102"/>
      <c r="DG520" s="102"/>
      <c r="DH520" s="102"/>
      <c r="DI520" s="102"/>
      <c r="DJ520" s="102"/>
      <c r="DK520" s="102"/>
      <c r="DL520" s="102"/>
      <c r="DM520" s="102"/>
      <c r="DN520" s="102"/>
      <c r="DO520" s="102"/>
      <c r="DP520" s="102"/>
      <c r="DQ520" s="102"/>
      <c r="DR520" s="102"/>
      <c r="DS520" s="102"/>
      <c r="DT520" s="102"/>
    </row>
    <row r="521" spans="9:124" s="95" customFormat="1" x14ac:dyDescent="0.15">
      <c r="I521" s="102"/>
      <c r="J521" s="102"/>
      <c r="K521" s="102"/>
      <c r="L521" s="102"/>
      <c r="M521" s="102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  <c r="CM521" s="102"/>
      <c r="CN521" s="102"/>
      <c r="CO521" s="102"/>
      <c r="CP521" s="102"/>
      <c r="CQ521" s="102"/>
      <c r="CR521" s="102"/>
      <c r="CS521" s="102"/>
      <c r="CT521" s="102"/>
      <c r="CU521" s="102"/>
      <c r="CV521" s="102"/>
      <c r="CW521" s="102"/>
      <c r="CX521" s="102"/>
      <c r="CY521" s="102"/>
      <c r="CZ521" s="102"/>
      <c r="DA521" s="102"/>
      <c r="DB521" s="102"/>
      <c r="DC521" s="102"/>
      <c r="DD521" s="102"/>
      <c r="DE521" s="102"/>
      <c r="DF521" s="102"/>
      <c r="DG521" s="102"/>
      <c r="DH521" s="102"/>
      <c r="DI521" s="102"/>
      <c r="DJ521" s="102"/>
      <c r="DK521" s="102"/>
      <c r="DL521" s="102"/>
      <c r="DM521" s="102"/>
      <c r="DN521" s="102"/>
      <c r="DO521" s="102"/>
      <c r="DP521" s="102"/>
      <c r="DQ521" s="102"/>
      <c r="DR521" s="102"/>
      <c r="DS521" s="102"/>
      <c r="DT521" s="102"/>
    </row>
    <row r="522" spans="9:124" s="95" customFormat="1" x14ac:dyDescent="0.15">
      <c r="I522" s="102"/>
      <c r="J522" s="102"/>
      <c r="K522" s="102"/>
      <c r="L522" s="102"/>
      <c r="M522" s="102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  <c r="CM522" s="102"/>
      <c r="CN522" s="102"/>
      <c r="CO522" s="102"/>
      <c r="CP522" s="102"/>
      <c r="CQ522" s="102"/>
      <c r="CR522" s="102"/>
      <c r="CS522" s="102"/>
      <c r="CT522" s="102"/>
      <c r="CU522" s="102"/>
      <c r="CV522" s="102"/>
      <c r="CW522" s="102"/>
      <c r="CX522" s="102"/>
      <c r="CY522" s="102"/>
      <c r="CZ522" s="102"/>
      <c r="DA522" s="102"/>
      <c r="DB522" s="102"/>
      <c r="DC522" s="102"/>
      <c r="DD522" s="102"/>
      <c r="DE522" s="102"/>
      <c r="DF522" s="102"/>
      <c r="DG522" s="102"/>
      <c r="DH522" s="102"/>
      <c r="DI522" s="102"/>
      <c r="DJ522" s="102"/>
      <c r="DK522" s="102"/>
      <c r="DL522" s="102"/>
      <c r="DM522" s="102"/>
      <c r="DN522" s="102"/>
      <c r="DO522" s="102"/>
      <c r="DP522" s="102"/>
      <c r="DQ522" s="102"/>
      <c r="DR522" s="102"/>
      <c r="DS522" s="102"/>
      <c r="DT522" s="102"/>
    </row>
    <row r="523" spans="9:124" s="95" customFormat="1" x14ac:dyDescent="0.15">
      <c r="I523" s="102"/>
      <c r="J523" s="102"/>
      <c r="K523" s="102"/>
      <c r="L523" s="102"/>
      <c r="M523" s="102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  <c r="CM523" s="102"/>
      <c r="CN523" s="102"/>
      <c r="CO523" s="102"/>
      <c r="CP523" s="102"/>
      <c r="CQ523" s="102"/>
      <c r="CR523" s="102"/>
      <c r="CS523" s="102"/>
      <c r="CT523" s="102"/>
      <c r="CU523" s="102"/>
      <c r="CV523" s="102"/>
      <c r="CW523" s="102"/>
      <c r="CX523" s="102"/>
      <c r="CY523" s="102"/>
      <c r="CZ523" s="102"/>
      <c r="DA523" s="102"/>
      <c r="DB523" s="102"/>
      <c r="DC523" s="102"/>
      <c r="DD523" s="102"/>
      <c r="DE523" s="102"/>
      <c r="DF523" s="102"/>
      <c r="DG523" s="102"/>
      <c r="DH523" s="102"/>
      <c r="DI523" s="102"/>
      <c r="DJ523" s="102"/>
      <c r="DK523" s="102"/>
      <c r="DL523" s="102"/>
      <c r="DM523" s="102"/>
      <c r="DN523" s="102"/>
      <c r="DO523" s="102"/>
      <c r="DP523" s="102"/>
      <c r="DQ523" s="102"/>
      <c r="DR523" s="102"/>
      <c r="DS523" s="102"/>
      <c r="DT523" s="102"/>
    </row>
    <row r="524" spans="9:124" s="95" customFormat="1" x14ac:dyDescent="0.15">
      <c r="I524" s="102"/>
      <c r="J524" s="102"/>
      <c r="K524" s="102"/>
      <c r="L524" s="102"/>
      <c r="M524" s="102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  <c r="CM524" s="102"/>
      <c r="CN524" s="102"/>
      <c r="CO524" s="102"/>
      <c r="CP524" s="102"/>
      <c r="CQ524" s="102"/>
      <c r="CR524" s="102"/>
      <c r="CS524" s="102"/>
      <c r="CT524" s="102"/>
      <c r="CU524" s="102"/>
      <c r="CV524" s="102"/>
      <c r="CW524" s="102"/>
      <c r="CX524" s="102"/>
      <c r="CY524" s="102"/>
      <c r="CZ524" s="102"/>
      <c r="DA524" s="102"/>
      <c r="DB524" s="102"/>
      <c r="DC524" s="102"/>
      <c r="DD524" s="102"/>
      <c r="DE524" s="102"/>
      <c r="DF524" s="102"/>
      <c r="DG524" s="102"/>
      <c r="DH524" s="102"/>
      <c r="DI524" s="102"/>
      <c r="DJ524" s="102"/>
      <c r="DK524" s="102"/>
      <c r="DL524" s="102"/>
      <c r="DM524" s="102"/>
      <c r="DN524" s="102"/>
      <c r="DO524" s="102"/>
      <c r="DP524" s="102"/>
      <c r="DQ524" s="102"/>
      <c r="DR524" s="102"/>
      <c r="DS524" s="102"/>
      <c r="DT524" s="102"/>
    </row>
    <row r="525" spans="9:124" s="95" customFormat="1" x14ac:dyDescent="0.15">
      <c r="I525" s="102"/>
      <c r="J525" s="102"/>
      <c r="K525" s="102"/>
      <c r="L525" s="102"/>
      <c r="M525" s="102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  <c r="CM525" s="102"/>
      <c r="CN525" s="102"/>
      <c r="CO525" s="102"/>
      <c r="CP525" s="102"/>
      <c r="CQ525" s="102"/>
      <c r="CR525" s="102"/>
      <c r="CS525" s="102"/>
      <c r="CT525" s="102"/>
      <c r="CU525" s="102"/>
      <c r="CV525" s="102"/>
      <c r="CW525" s="102"/>
      <c r="CX525" s="102"/>
      <c r="CY525" s="102"/>
      <c r="CZ525" s="102"/>
      <c r="DA525" s="102"/>
      <c r="DB525" s="102"/>
      <c r="DC525" s="102"/>
      <c r="DD525" s="102"/>
      <c r="DE525" s="102"/>
      <c r="DF525" s="102"/>
      <c r="DG525" s="102"/>
      <c r="DH525" s="102"/>
      <c r="DI525" s="102"/>
      <c r="DJ525" s="102"/>
      <c r="DK525" s="102"/>
      <c r="DL525" s="102"/>
      <c r="DM525" s="102"/>
      <c r="DN525" s="102"/>
      <c r="DO525" s="102"/>
      <c r="DP525" s="102"/>
      <c r="DQ525" s="102"/>
      <c r="DR525" s="102"/>
      <c r="DS525" s="102"/>
      <c r="DT525" s="102"/>
    </row>
    <row r="526" spans="9:124" s="95" customFormat="1" x14ac:dyDescent="0.15">
      <c r="I526" s="102"/>
      <c r="J526" s="102"/>
      <c r="K526" s="102"/>
      <c r="L526" s="102"/>
      <c r="M526" s="102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  <c r="CM526" s="102"/>
      <c r="CN526" s="102"/>
      <c r="CO526" s="102"/>
      <c r="CP526" s="102"/>
      <c r="CQ526" s="102"/>
      <c r="CR526" s="102"/>
      <c r="CS526" s="102"/>
      <c r="CT526" s="102"/>
      <c r="CU526" s="102"/>
      <c r="CV526" s="102"/>
      <c r="CW526" s="102"/>
      <c r="CX526" s="102"/>
      <c r="CY526" s="102"/>
      <c r="CZ526" s="102"/>
      <c r="DA526" s="102"/>
      <c r="DB526" s="102"/>
      <c r="DC526" s="102"/>
      <c r="DD526" s="102"/>
      <c r="DE526" s="102"/>
      <c r="DF526" s="102"/>
      <c r="DG526" s="102"/>
      <c r="DH526" s="102"/>
      <c r="DI526" s="102"/>
      <c r="DJ526" s="102"/>
      <c r="DK526" s="102"/>
      <c r="DL526" s="102"/>
      <c r="DM526" s="102"/>
      <c r="DN526" s="102"/>
      <c r="DO526" s="102"/>
      <c r="DP526" s="102"/>
      <c r="DQ526" s="102"/>
      <c r="DR526" s="102"/>
      <c r="DS526" s="102"/>
      <c r="DT526" s="102"/>
    </row>
    <row r="527" spans="9:124" s="95" customFormat="1" x14ac:dyDescent="0.15">
      <c r="I527" s="102"/>
      <c r="J527" s="102"/>
      <c r="K527" s="102"/>
      <c r="L527" s="102"/>
      <c r="M527" s="102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  <c r="CM527" s="102"/>
      <c r="CN527" s="102"/>
      <c r="CO527" s="102"/>
      <c r="CP527" s="102"/>
      <c r="CQ527" s="102"/>
      <c r="CR527" s="102"/>
      <c r="CS527" s="102"/>
      <c r="CT527" s="102"/>
      <c r="CU527" s="102"/>
      <c r="CV527" s="102"/>
      <c r="CW527" s="102"/>
      <c r="CX527" s="102"/>
      <c r="CY527" s="102"/>
      <c r="CZ527" s="102"/>
      <c r="DA527" s="102"/>
      <c r="DB527" s="102"/>
      <c r="DC527" s="102"/>
      <c r="DD527" s="102"/>
      <c r="DE527" s="102"/>
      <c r="DF527" s="102"/>
      <c r="DG527" s="102"/>
      <c r="DH527" s="102"/>
      <c r="DI527" s="102"/>
      <c r="DJ527" s="102"/>
      <c r="DK527" s="102"/>
      <c r="DL527" s="102"/>
      <c r="DM527" s="102"/>
      <c r="DN527" s="102"/>
      <c r="DO527" s="102"/>
      <c r="DP527" s="102"/>
      <c r="DQ527" s="102"/>
      <c r="DR527" s="102"/>
      <c r="DS527" s="102"/>
      <c r="DT527" s="102"/>
    </row>
    <row r="528" spans="9:124" s="95" customFormat="1" x14ac:dyDescent="0.15">
      <c r="I528" s="102"/>
      <c r="J528" s="102"/>
      <c r="K528" s="102"/>
      <c r="L528" s="102"/>
      <c r="M528" s="102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  <c r="CM528" s="102"/>
      <c r="CN528" s="102"/>
      <c r="CO528" s="102"/>
      <c r="CP528" s="102"/>
      <c r="CQ528" s="102"/>
      <c r="CR528" s="102"/>
      <c r="CS528" s="102"/>
      <c r="CT528" s="102"/>
      <c r="CU528" s="102"/>
      <c r="CV528" s="102"/>
      <c r="CW528" s="102"/>
      <c r="CX528" s="102"/>
      <c r="CY528" s="102"/>
      <c r="CZ528" s="102"/>
      <c r="DA528" s="102"/>
      <c r="DB528" s="102"/>
      <c r="DC528" s="102"/>
      <c r="DD528" s="102"/>
      <c r="DE528" s="102"/>
      <c r="DF528" s="102"/>
      <c r="DG528" s="102"/>
      <c r="DH528" s="102"/>
      <c r="DI528" s="102"/>
      <c r="DJ528" s="102"/>
      <c r="DK528" s="102"/>
      <c r="DL528" s="102"/>
      <c r="DM528" s="102"/>
      <c r="DN528" s="102"/>
      <c r="DO528" s="102"/>
      <c r="DP528" s="102"/>
      <c r="DQ528" s="102"/>
      <c r="DR528" s="102"/>
      <c r="DS528" s="102"/>
      <c r="DT528" s="102"/>
    </row>
    <row r="529" spans="9:124" s="95" customFormat="1" x14ac:dyDescent="0.15">
      <c r="I529" s="102"/>
      <c r="J529" s="102"/>
      <c r="K529" s="102"/>
      <c r="L529" s="102"/>
      <c r="M529" s="102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/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  <c r="CM529" s="102"/>
      <c r="CN529" s="102"/>
      <c r="CO529" s="102"/>
      <c r="CP529" s="102"/>
      <c r="CQ529" s="102"/>
      <c r="CR529" s="102"/>
      <c r="CS529" s="102"/>
      <c r="CT529" s="102"/>
      <c r="CU529" s="102"/>
      <c r="CV529" s="102"/>
      <c r="CW529" s="102"/>
      <c r="CX529" s="102"/>
      <c r="CY529" s="102"/>
      <c r="CZ529" s="102"/>
      <c r="DA529" s="102"/>
      <c r="DB529" s="102"/>
      <c r="DC529" s="102"/>
      <c r="DD529" s="102"/>
      <c r="DE529" s="102"/>
      <c r="DF529" s="102"/>
      <c r="DG529" s="102"/>
      <c r="DH529" s="102"/>
      <c r="DI529" s="102"/>
      <c r="DJ529" s="102"/>
      <c r="DK529" s="102"/>
      <c r="DL529" s="102"/>
      <c r="DM529" s="102"/>
      <c r="DN529" s="102"/>
      <c r="DO529" s="102"/>
      <c r="DP529" s="102"/>
      <c r="DQ529" s="102"/>
      <c r="DR529" s="102"/>
      <c r="DS529" s="102"/>
      <c r="DT529" s="102"/>
    </row>
    <row r="530" spans="9:124" s="95" customFormat="1" x14ac:dyDescent="0.15">
      <c r="I530" s="102"/>
      <c r="J530" s="102"/>
      <c r="K530" s="102"/>
      <c r="L530" s="102"/>
      <c r="M530" s="102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/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  <c r="CM530" s="102"/>
      <c r="CN530" s="102"/>
      <c r="CO530" s="102"/>
      <c r="CP530" s="102"/>
      <c r="CQ530" s="102"/>
      <c r="CR530" s="102"/>
      <c r="CS530" s="102"/>
      <c r="CT530" s="102"/>
      <c r="CU530" s="102"/>
      <c r="CV530" s="102"/>
      <c r="CW530" s="102"/>
      <c r="CX530" s="102"/>
      <c r="CY530" s="102"/>
      <c r="CZ530" s="102"/>
      <c r="DA530" s="102"/>
      <c r="DB530" s="102"/>
      <c r="DC530" s="102"/>
      <c r="DD530" s="102"/>
      <c r="DE530" s="102"/>
      <c r="DF530" s="102"/>
      <c r="DG530" s="102"/>
      <c r="DH530" s="102"/>
      <c r="DI530" s="102"/>
      <c r="DJ530" s="102"/>
      <c r="DK530" s="102"/>
      <c r="DL530" s="102"/>
      <c r="DM530" s="102"/>
      <c r="DN530" s="102"/>
      <c r="DO530" s="102"/>
      <c r="DP530" s="102"/>
      <c r="DQ530" s="102"/>
      <c r="DR530" s="102"/>
      <c r="DS530" s="102"/>
      <c r="DT530" s="102"/>
    </row>
    <row r="531" spans="9:124" s="95" customFormat="1" x14ac:dyDescent="0.15">
      <c r="I531" s="102"/>
      <c r="J531" s="102"/>
      <c r="K531" s="102"/>
      <c r="L531" s="102"/>
      <c r="M531" s="102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/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  <c r="CM531" s="102"/>
      <c r="CN531" s="102"/>
      <c r="CO531" s="102"/>
      <c r="CP531" s="102"/>
      <c r="CQ531" s="102"/>
      <c r="CR531" s="102"/>
      <c r="CS531" s="102"/>
      <c r="CT531" s="102"/>
      <c r="CU531" s="102"/>
      <c r="CV531" s="102"/>
      <c r="CW531" s="102"/>
      <c r="CX531" s="102"/>
      <c r="CY531" s="102"/>
      <c r="CZ531" s="102"/>
      <c r="DA531" s="102"/>
      <c r="DB531" s="102"/>
      <c r="DC531" s="102"/>
      <c r="DD531" s="102"/>
      <c r="DE531" s="102"/>
      <c r="DF531" s="102"/>
      <c r="DG531" s="102"/>
      <c r="DH531" s="102"/>
      <c r="DI531" s="102"/>
      <c r="DJ531" s="102"/>
      <c r="DK531" s="102"/>
      <c r="DL531" s="102"/>
      <c r="DM531" s="102"/>
      <c r="DN531" s="102"/>
      <c r="DO531" s="102"/>
      <c r="DP531" s="102"/>
      <c r="DQ531" s="102"/>
      <c r="DR531" s="102"/>
      <c r="DS531" s="102"/>
      <c r="DT531" s="102"/>
    </row>
    <row r="532" spans="9:124" s="95" customFormat="1" x14ac:dyDescent="0.15">
      <c r="I532" s="102"/>
      <c r="J532" s="102"/>
      <c r="K532" s="102"/>
      <c r="L532" s="102"/>
      <c r="M532" s="102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/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  <c r="CM532" s="102"/>
      <c r="CN532" s="102"/>
      <c r="CO532" s="102"/>
      <c r="CP532" s="102"/>
      <c r="CQ532" s="102"/>
      <c r="CR532" s="102"/>
      <c r="CS532" s="102"/>
      <c r="CT532" s="102"/>
      <c r="CU532" s="102"/>
      <c r="CV532" s="102"/>
      <c r="CW532" s="102"/>
      <c r="CX532" s="102"/>
      <c r="CY532" s="102"/>
      <c r="CZ532" s="102"/>
      <c r="DA532" s="102"/>
      <c r="DB532" s="102"/>
      <c r="DC532" s="102"/>
      <c r="DD532" s="102"/>
      <c r="DE532" s="102"/>
      <c r="DF532" s="102"/>
      <c r="DG532" s="102"/>
      <c r="DH532" s="102"/>
      <c r="DI532" s="102"/>
      <c r="DJ532" s="102"/>
      <c r="DK532" s="102"/>
      <c r="DL532" s="102"/>
      <c r="DM532" s="102"/>
      <c r="DN532" s="102"/>
      <c r="DO532" s="102"/>
      <c r="DP532" s="102"/>
      <c r="DQ532" s="102"/>
      <c r="DR532" s="102"/>
      <c r="DS532" s="102"/>
      <c r="DT532" s="102"/>
    </row>
    <row r="533" spans="9:124" s="95" customFormat="1" x14ac:dyDescent="0.15">
      <c r="I533" s="102"/>
      <c r="J533" s="102"/>
      <c r="K533" s="102"/>
      <c r="L533" s="102"/>
      <c r="M533" s="102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/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  <c r="CM533" s="102"/>
      <c r="CN533" s="102"/>
      <c r="CO533" s="102"/>
      <c r="CP533" s="102"/>
      <c r="CQ533" s="102"/>
      <c r="CR533" s="102"/>
      <c r="CS533" s="102"/>
      <c r="CT533" s="102"/>
      <c r="CU533" s="102"/>
      <c r="CV533" s="102"/>
      <c r="CW533" s="102"/>
      <c r="CX533" s="102"/>
      <c r="CY533" s="102"/>
      <c r="CZ533" s="102"/>
      <c r="DA533" s="102"/>
      <c r="DB533" s="102"/>
      <c r="DC533" s="102"/>
      <c r="DD533" s="102"/>
      <c r="DE533" s="102"/>
      <c r="DF533" s="102"/>
      <c r="DG533" s="102"/>
      <c r="DH533" s="102"/>
      <c r="DI533" s="102"/>
      <c r="DJ533" s="102"/>
      <c r="DK533" s="102"/>
      <c r="DL533" s="102"/>
      <c r="DM533" s="102"/>
      <c r="DN533" s="102"/>
      <c r="DO533" s="102"/>
      <c r="DP533" s="102"/>
      <c r="DQ533" s="102"/>
      <c r="DR533" s="102"/>
      <c r="DS533" s="102"/>
      <c r="DT533" s="102"/>
    </row>
    <row r="534" spans="9:124" s="95" customFormat="1" x14ac:dyDescent="0.15">
      <c r="I534" s="102"/>
      <c r="J534" s="102"/>
      <c r="K534" s="102"/>
      <c r="L534" s="102"/>
      <c r="M534" s="102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/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  <c r="CM534" s="102"/>
      <c r="CN534" s="102"/>
      <c r="CO534" s="102"/>
      <c r="CP534" s="102"/>
      <c r="CQ534" s="102"/>
      <c r="CR534" s="102"/>
      <c r="CS534" s="102"/>
      <c r="CT534" s="102"/>
      <c r="CU534" s="102"/>
      <c r="CV534" s="102"/>
      <c r="CW534" s="102"/>
      <c r="CX534" s="102"/>
      <c r="CY534" s="102"/>
      <c r="CZ534" s="102"/>
      <c r="DA534" s="102"/>
      <c r="DB534" s="102"/>
      <c r="DC534" s="102"/>
      <c r="DD534" s="102"/>
      <c r="DE534" s="102"/>
      <c r="DF534" s="102"/>
      <c r="DG534" s="102"/>
      <c r="DH534" s="102"/>
      <c r="DI534" s="102"/>
      <c r="DJ534" s="102"/>
      <c r="DK534" s="102"/>
      <c r="DL534" s="102"/>
      <c r="DM534" s="102"/>
      <c r="DN534" s="102"/>
      <c r="DO534" s="102"/>
      <c r="DP534" s="102"/>
      <c r="DQ534" s="102"/>
      <c r="DR534" s="102"/>
      <c r="DS534" s="102"/>
      <c r="DT534" s="102"/>
    </row>
    <row r="535" spans="9:124" s="95" customFormat="1" x14ac:dyDescent="0.15">
      <c r="I535" s="102"/>
      <c r="J535" s="102"/>
      <c r="K535" s="102"/>
      <c r="L535" s="102"/>
      <c r="M535" s="102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/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  <c r="CM535" s="102"/>
      <c r="CN535" s="102"/>
      <c r="CO535" s="102"/>
      <c r="CP535" s="102"/>
      <c r="CQ535" s="102"/>
      <c r="CR535" s="102"/>
      <c r="CS535" s="102"/>
      <c r="CT535" s="102"/>
      <c r="CU535" s="102"/>
      <c r="CV535" s="102"/>
      <c r="CW535" s="102"/>
      <c r="CX535" s="102"/>
      <c r="CY535" s="102"/>
      <c r="CZ535" s="102"/>
      <c r="DA535" s="102"/>
      <c r="DB535" s="102"/>
      <c r="DC535" s="102"/>
      <c r="DD535" s="102"/>
      <c r="DE535" s="102"/>
      <c r="DF535" s="102"/>
      <c r="DG535" s="102"/>
      <c r="DH535" s="102"/>
      <c r="DI535" s="102"/>
      <c r="DJ535" s="102"/>
      <c r="DK535" s="102"/>
      <c r="DL535" s="102"/>
      <c r="DM535" s="102"/>
      <c r="DN535" s="102"/>
      <c r="DO535" s="102"/>
      <c r="DP535" s="102"/>
      <c r="DQ535" s="102"/>
      <c r="DR535" s="102"/>
      <c r="DS535" s="102"/>
      <c r="DT535" s="102"/>
    </row>
    <row r="536" spans="9:124" s="95" customFormat="1" x14ac:dyDescent="0.15"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/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  <c r="CM536" s="102"/>
      <c r="CN536" s="102"/>
      <c r="CO536" s="102"/>
      <c r="CP536" s="102"/>
      <c r="CQ536" s="102"/>
      <c r="CR536" s="102"/>
      <c r="CS536" s="102"/>
      <c r="CT536" s="102"/>
      <c r="CU536" s="102"/>
      <c r="CV536" s="102"/>
      <c r="CW536" s="102"/>
      <c r="CX536" s="102"/>
      <c r="CY536" s="102"/>
      <c r="CZ536" s="102"/>
      <c r="DA536" s="102"/>
      <c r="DB536" s="102"/>
      <c r="DC536" s="102"/>
      <c r="DD536" s="102"/>
      <c r="DE536" s="102"/>
      <c r="DF536" s="102"/>
      <c r="DG536" s="102"/>
      <c r="DH536" s="102"/>
      <c r="DI536" s="102"/>
      <c r="DJ536" s="102"/>
      <c r="DK536" s="102"/>
      <c r="DL536" s="102"/>
      <c r="DM536" s="102"/>
      <c r="DN536" s="102"/>
      <c r="DO536" s="102"/>
      <c r="DP536" s="102"/>
      <c r="DQ536" s="102"/>
      <c r="DR536" s="102"/>
      <c r="DS536" s="102"/>
      <c r="DT536" s="102"/>
    </row>
    <row r="537" spans="9:124" s="95" customFormat="1" x14ac:dyDescent="0.15">
      <c r="I537" s="102"/>
      <c r="J537" s="102"/>
      <c r="K537" s="102"/>
      <c r="L537" s="102"/>
      <c r="M537" s="102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/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  <c r="CM537" s="102"/>
      <c r="CN537" s="102"/>
      <c r="CO537" s="102"/>
      <c r="CP537" s="102"/>
      <c r="CQ537" s="102"/>
      <c r="CR537" s="102"/>
      <c r="CS537" s="102"/>
      <c r="CT537" s="102"/>
      <c r="CU537" s="102"/>
      <c r="CV537" s="102"/>
      <c r="CW537" s="102"/>
      <c r="CX537" s="102"/>
      <c r="CY537" s="102"/>
      <c r="CZ537" s="102"/>
      <c r="DA537" s="102"/>
      <c r="DB537" s="102"/>
      <c r="DC537" s="102"/>
      <c r="DD537" s="102"/>
      <c r="DE537" s="102"/>
      <c r="DF537" s="102"/>
      <c r="DG537" s="102"/>
      <c r="DH537" s="102"/>
      <c r="DI537" s="102"/>
      <c r="DJ537" s="102"/>
      <c r="DK537" s="102"/>
      <c r="DL537" s="102"/>
      <c r="DM537" s="102"/>
      <c r="DN537" s="102"/>
      <c r="DO537" s="102"/>
      <c r="DP537" s="102"/>
      <c r="DQ537" s="102"/>
      <c r="DR537" s="102"/>
      <c r="DS537" s="102"/>
      <c r="DT537" s="102"/>
    </row>
    <row r="538" spans="9:124" s="95" customFormat="1" x14ac:dyDescent="0.15">
      <c r="I538" s="102"/>
      <c r="J538" s="102"/>
      <c r="K538" s="102"/>
      <c r="L538" s="102"/>
      <c r="M538" s="102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  <c r="CM538" s="102"/>
      <c r="CN538" s="102"/>
      <c r="CO538" s="102"/>
      <c r="CP538" s="102"/>
      <c r="CQ538" s="102"/>
      <c r="CR538" s="102"/>
      <c r="CS538" s="102"/>
      <c r="CT538" s="102"/>
      <c r="CU538" s="102"/>
      <c r="CV538" s="102"/>
      <c r="CW538" s="102"/>
      <c r="CX538" s="102"/>
      <c r="CY538" s="102"/>
      <c r="CZ538" s="102"/>
      <c r="DA538" s="102"/>
      <c r="DB538" s="102"/>
      <c r="DC538" s="102"/>
      <c r="DD538" s="102"/>
      <c r="DE538" s="102"/>
      <c r="DF538" s="102"/>
      <c r="DG538" s="102"/>
      <c r="DH538" s="102"/>
      <c r="DI538" s="102"/>
      <c r="DJ538" s="102"/>
      <c r="DK538" s="102"/>
      <c r="DL538" s="102"/>
      <c r="DM538" s="102"/>
      <c r="DN538" s="102"/>
      <c r="DO538" s="102"/>
      <c r="DP538" s="102"/>
      <c r="DQ538" s="102"/>
      <c r="DR538" s="102"/>
      <c r="DS538" s="102"/>
      <c r="DT538" s="102"/>
    </row>
    <row r="539" spans="9:124" s="95" customFormat="1" x14ac:dyDescent="0.15">
      <c r="I539" s="102"/>
      <c r="J539" s="102"/>
      <c r="K539" s="102"/>
      <c r="L539" s="102"/>
      <c r="M539" s="102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/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  <c r="CM539" s="102"/>
      <c r="CN539" s="102"/>
      <c r="CO539" s="102"/>
      <c r="CP539" s="102"/>
      <c r="CQ539" s="102"/>
      <c r="CR539" s="102"/>
      <c r="CS539" s="102"/>
      <c r="CT539" s="102"/>
      <c r="CU539" s="102"/>
      <c r="CV539" s="102"/>
      <c r="CW539" s="102"/>
      <c r="CX539" s="102"/>
      <c r="CY539" s="102"/>
      <c r="CZ539" s="102"/>
      <c r="DA539" s="102"/>
      <c r="DB539" s="102"/>
      <c r="DC539" s="102"/>
      <c r="DD539" s="102"/>
      <c r="DE539" s="102"/>
      <c r="DF539" s="102"/>
      <c r="DG539" s="102"/>
      <c r="DH539" s="102"/>
      <c r="DI539" s="102"/>
      <c r="DJ539" s="102"/>
      <c r="DK539" s="102"/>
      <c r="DL539" s="102"/>
      <c r="DM539" s="102"/>
      <c r="DN539" s="102"/>
      <c r="DO539" s="102"/>
      <c r="DP539" s="102"/>
      <c r="DQ539" s="102"/>
      <c r="DR539" s="102"/>
      <c r="DS539" s="102"/>
      <c r="DT539" s="102"/>
    </row>
    <row r="540" spans="9:124" s="95" customFormat="1" x14ac:dyDescent="0.15">
      <c r="I540" s="102"/>
      <c r="J540" s="102"/>
      <c r="K540" s="102"/>
      <c r="L540" s="102"/>
      <c r="M540" s="102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/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  <c r="CM540" s="102"/>
      <c r="CN540" s="102"/>
      <c r="CO540" s="102"/>
      <c r="CP540" s="102"/>
      <c r="CQ540" s="102"/>
      <c r="CR540" s="102"/>
      <c r="CS540" s="102"/>
      <c r="CT540" s="102"/>
      <c r="CU540" s="102"/>
      <c r="CV540" s="102"/>
      <c r="CW540" s="102"/>
      <c r="CX540" s="102"/>
      <c r="CY540" s="102"/>
      <c r="CZ540" s="102"/>
      <c r="DA540" s="102"/>
      <c r="DB540" s="102"/>
      <c r="DC540" s="102"/>
      <c r="DD540" s="102"/>
      <c r="DE540" s="102"/>
      <c r="DF540" s="102"/>
      <c r="DG540" s="102"/>
      <c r="DH540" s="102"/>
      <c r="DI540" s="102"/>
      <c r="DJ540" s="102"/>
      <c r="DK540" s="102"/>
      <c r="DL540" s="102"/>
      <c r="DM540" s="102"/>
      <c r="DN540" s="102"/>
      <c r="DO540" s="102"/>
      <c r="DP540" s="102"/>
      <c r="DQ540" s="102"/>
      <c r="DR540" s="102"/>
      <c r="DS540" s="102"/>
      <c r="DT540" s="102"/>
    </row>
    <row r="541" spans="9:124" s="95" customFormat="1" x14ac:dyDescent="0.15">
      <c r="I541" s="102"/>
      <c r="J541" s="102"/>
      <c r="K541" s="102"/>
      <c r="L541" s="102"/>
      <c r="M541" s="102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/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  <c r="CM541" s="102"/>
      <c r="CN541" s="102"/>
      <c r="CO541" s="102"/>
      <c r="CP541" s="102"/>
      <c r="CQ541" s="102"/>
      <c r="CR541" s="102"/>
      <c r="CS541" s="102"/>
      <c r="CT541" s="102"/>
      <c r="CU541" s="102"/>
      <c r="CV541" s="102"/>
      <c r="CW541" s="102"/>
      <c r="CX541" s="102"/>
      <c r="CY541" s="102"/>
      <c r="CZ541" s="102"/>
      <c r="DA541" s="102"/>
      <c r="DB541" s="102"/>
      <c r="DC541" s="102"/>
      <c r="DD541" s="102"/>
      <c r="DE541" s="102"/>
      <c r="DF541" s="102"/>
      <c r="DG541" s="102"/>
      <c r="DH541" s="102"/>
      <c r="DI541" s="102"/>
      <c r="DJ541" s="102"/>
      <c r="DK541" s="102"/>
      <c r="DL541" s="102"/>
      <c r="DM541" s="102"/>
      <c r="DN541" s="102"/>
      <c r="DO541" s="102"/>
      <c r="DP541" s="102"/>
      <c r="DQ541" s="102"/>
      <c r="DR541" s="102"/>
      <c r="DS541" s="102"/>
      <c r="DT541" s="102"/>
    </row>
    <row r="542" spans="9:124" s="95" customFormat="1" x14ac:dyDescent="0.15">
      <c r="I542" s="102"/>
      <c r="J542" s="102"/>
      <c r="K542" s="102"/>
      <c r="L542" s="102"/>
      <c r="M542" s="102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/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  <c r="CM542" s="102"/>
      <c r="CN542" s="102"/>
      <c r="CO542" s="102"/>
      <c r="CP542" s="102"/>
      <c r="CQ542" s="102"/>
      <c r="CR542" s="102"/>
      <c r="CS542" s="102"/>
      <c r="CT542" s="102"/>
      <c r="CU542" s="102"/>
      <c r="CV542" s="102"/>
      <c r="CW542" s="102"/>
      <c r="CX542" s="102"/>
      <c r="CY542" s="102"/>
      <c r="CZ542" s="102"/>
      <c r="DA542" s="102"/>
      <c r="DB542" s="102"/>
      <c r="DC542" s="102"/>
      <c r="DD542" s="102"/>
      <c r="DE542" s="102"/>
      <c r="DF542" s="102"/>
      <c r="DG542" s="102"/>
      <c r="DH542" s="102"/>
      <c r="DI542" s="102"/>
      <c r="DJ542" s="102"/>
      <c r="DK542" s="102"/>
      <c r="DL542" s="102"/>
      <c r="DM542" s="102"/>
      <c r="DN542" s="102"/>
      <c r="DO542" s="102"/>
      <c r="DP542" s="102"/>
      <c r="DQ542" s="102"/>
      <c r="DR542" s="102"/>
      <c r="DS542" s="102"/>
      <c r="DT542" s="102"/>
    </row>
    <row r="543" spans="9:124" s="95" customFormat="1" x14ac:dyDescent="0.15">
      <c r="I543" s="102"/>
      <c r="J543" s="102"/>
      <c r="K543" s="102"/>
      <c r="L543" s="102"/>
      <c r="M543" s="102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/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  <c r="CM543" s="102"/>
      <c r="CN543" s="102"/>
      <c r="CO543" s="102"/>
      <c r="CP543" s="102"/>
      <c r="CQ543" s="102"/>
      <c r="CR543" s="102"/>
      <c r="CS543" s="102"/>
      <c r="CT543" s="102"/>
      <c r="CU543" s="102"/>
      <c r="CV543" s="102"/>
      <c r="CW543" s="102"/>
      <c r="CX543" s="102"/>
      <c r="CY543" s="102"/>
      <c r="CZ543" s="102"/>
      <c r="DA543" s="102"/>
      <c r="DB543" s="102"/>
      <c r="DC543" s="102"/>
      <c r="DD543" s="102"/>
      <c r="DE543" s="102"/>
      <c r="DF543" s="102"/>
      <c r="DG543" s="102"/>
      <c r="DH543" s="102"/>
      <c r="DI543" s="102"/>
      <c r="DJ543" s="102"/>
      <c r="DK543" s="102"/>
      <c r="DL543" s="102"/>
      <c r="DM543" s="102"/>
      <c r="DN543" s="102"/>
      <c r="DO543" s="102"/>
      <c r="DP543" s="102"/>
      <c r="DQ543" s="102"/>
      <c r="DR543" s="102"/>
      <c r="DS543" s="102"/>
      <c r="DT543" s="102"/>
    </row>
    <row r="544" spans="9:124" s="95" customFormat="1" x14ac:dyDescent="0.15">
      <c r="I544" s="102"/>
      <c r="J544" s="102"/>
      <c r="K544" s="102"/>
      <c r="L544" s="102"/>
      <c r="M544" s="102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/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  <c r="CM544" s="102"/>
      <c r="CN544" s="102"/>
      <c r="CO544" s="102"/>
      <c r="CP544" s="102"/>
      <c r="CQ544" s="102"/>
      <c r="CR544" s="102"/>
      <c r="CS544" s="102"/>
      <c r="CT544" s="102"/>
      <c r="CU544" s="102"/>
      <c r="CV544" s="102"/>
      <c r="CW544" s="102"/>
      <c r="CX544" s="102"/>
      <c r="CY544" s="102"/>
      <c r="CZ544" s="102"/>
      <c r="DA544" s="102"/>
      <c r="DB544" s="102"/>
      <c r="DC544" s="102"/>
      <c r="DD544" s="102"/>
      <c r="DE544" s="102"/>
      <c r="DF544" s="102"/>
      <c r="DG544" s="102"/>
      <c r="DH544" s="102"/>
      <c r="DI544" s="102"/>
      <c r="DJ544" s="102"/>
      <c r="DK544" s="102"/>
      <c r="DL544" s="102"/>
      <c r="DM544" s="102"/>
      <c r="DN544" s="102"/>
      <c r="DO544" s="102"/>
      <c r="DP544" s="102"/>
      <c r="DQ544" s="102"/>
      <c r="DR544" s="102"/>
      <c r="DS544" s="102"/>
      <c r="DT544" s="102"/>
    </row>
    <row r="545" spans="9:124" s="95" customFormat="1" x14ac:dyDescent="0.15">
      <c r="I545" s="102"/>
      <c r="J545" s="102"/>
      <c r="K545" s="102"/>
      <c r="L545" s="102"/>
      <c r="M545" s="102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/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  <c r="CM545" s="102"/>
      <c r="CN545" s="102"/>
      <c r="CO545" s="102"/>
      <c r="CP545" s="102"/>
      <c r="CQ545" s="102"/>
      <c r="CR545" s="102"/>
      <c r="CS545" s="102"/>
      <c r="CT545" s="102"/>
      <c r="CU545" s="102"/>
      <c r="CV545" s="102"/>
      <c r="CW545" s="102"/>
      <c r="CX545" s="102"/>
      <c r="CY545" s="102"/>
      <c r="CZ545" s="102"/>
      <c r="DA545" s="102"/>
      <c r="DB545" s="102"/>
      <c r="DC545" s="102"/>
      <c r="DD545" s="102"/>
      <c r="DE545" s="102"/>
      <c r="DF545" s="102"/>
      <c r="DG545" s="102"/>
      <c r="DH545" s="102"/>
      <c r="DI545" s="102"/>
      <c r="DJ545" s="102"/>
      <c r="DK545" s="102"/>
      <c r="DL545" s="102"/>
      <c r="DM545" s="102"/>
      <c r="DN545" s="102"/>
      <c r="DO545" s="102"/>
      <c r="DP545" s="102"/>
      <c r="DQ545" s="102"/>
      <c r="DR545" s="102"/>
      <c r="DS545" s="102"/>
      <c r="DT545" s="102"/>
    </row>
    <row r="546" spans="9:124" s="95" customFormat="1" x14ac:dyDescent="0.15">
      <c r="I546" s="102"/>
      <c r="J546" s="102"/>
      <c r="K546" s="102"/>
      <c r="L546" s="102"/>
      <c r="M546" s="102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/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  <c r="CM546" s="102"/>
      <c r="CN546" s="102"/>
      <c r="CO546" s="102"/>
      <c r="CP546" s="102"/>
      <c r="CQ546" s="102"/>
      <c r="CR546" s="102"/>
      <c r="CS546" s="102"/>
      <c r="CT546" s="102"/>
      <c r="CU546" s="102"/>
      <c r="CV546" s="102"/>
      <c r="CW546" s="102"/>
      <c r="CX546" s="102"/>
      <c r="CY546" s="102"/>
      <c r="CZ546" s="102"/>
      <c r="DA546" s="102"/>
      <c r="DB546" s="102"/>
      <c r="DC546" s="102"/>
      <c r="DD546" s="102"/>
      <c r="DE546" s="102"/>
      <c r="DF546" s="102"/>
      <c r="DG546" s="102"/>
      <c r="DH546" s="102"/>
      <c r="DI546" s="102"/>
      <c r="DJ546" s="102"/>
      <c r="DK546" s="102"/>
      <c r="DL546" s="102"/>
      <c r="DM546" s="102"/>
      <c r="DN546" s="102"/>
      <c r="DO546" s="102"/>
      <c r="DP546" s="102"/>
      <c r="DQ546" s="102"/>
      <c r="DR546" s="102"/>
      <c r="DS546" s="102"/>
      <c r="DT546" s="102"/>
    </row>
    <row r="547" spans="9:124" s="95" customFormat="1" x14ac:dyDescent="0.15">
      <c r="I547" s="102"/>
      <c r="J547" s="102"/>
      <c r="K547" s="102"/>
      <c r="L547" s="102"/>
      <c r="M547" s="102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/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  <c r="CM547" s="102"/>
      <c r="CN547" s="102"/>
      <c r="CO547" s="102"/>
      <c r="CP547" s="102"/>
      <c r="CQ547" s="102"/>
      <c r="CR547" s="102"/>
      <c r="CS547" s="102"/>
      <c r="CT547" s="102"/>
      <c r="CU547" s="102"/>
      <c r="CV547" s="102"/>
      <c r="CW547" s="102"/>
      <c r="CX547" s="102"/>
      <c r="CY547" s="102"/>
      <c r="CZ547" s="102"/>
      <c r="DA547" s="102"/>
      <c r="DB547" s="102"/>
      <c r="DC547" s="102"/>
      <c r="DD547" s="102"/>
      <c r="DE547" s="102"/>
      <c r="DF547" s="102"/>
      <c r="DG547" s="102"/>
      <c r="DH547" s="102"/>
      <c r="DI547" s="102"/>
      <c r="DJ547" s="102"/>
      <c r="DK547" s="102"/>
      <c r="DL547" s="102"/>
      <c r="DM547" s="102"/>
      <c r="DN547" s="102"/>
      <c r="DO547" s="102"/>
      <c r="DP547" s="102"/>
      <c r="DQ547" s="102"/>
      <c r="DR547" s="102"/>
      <c r="DS547" s="102"/>
      <c r="DT547" s="102"/>
    </row>
    <row r="548" spans="9:124" s="95" customFormat="1" x14ac:dyDescent="0.15">
      <c r="I548" s="102"/>
      <c r="J548" s="102"/>
      <c r="K548" s="102"/>
      <c r="L548" s="102"/>
      <c r="M548" s="102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  <c r="CM548" s="102"/>
      <c r="CN548" s="102"/>
      <c r="CO548" s="102"/>
      <c r="CP548" s="102"/>
      <c r="CQ548" s="102"/>
      <c r="CR548" s="102"/>
      <c r="CS548" s="102"/>
      <c r="CT548" s="102"/>
      <c r="CU548" s="102"/>
      <c r="CV548" s="102"/>
      <c r="CW548" s="102"/>
      <c r="CX548" s="102"/>
      <c r="CY548" s="102"/>
      <c r="CZ548" s="102"/>
      <c r="DA548" s="102"/>
      <c r="DB548" s="102"/>
      <c r="DC548" s="102"/>
      <c r="DD548" s="102"/>
      <c r="DE548" s="102"/>
      <c r="DF548" s="102"/>
      <c r="DG548" s="102"/>
      <c r="DH548" s="102"/>
      <c r="DI548" s="102"/>
      <c r="DJ548" s="102"/>
      <c r="DK548" s="102"/>
      <c r="DL548" s="102"/>
      <c r="DM548" s="102"/>
      <c r="DN548" s="102"/>
      <c r="DO548" s="102"/>
      <c r="DP548" s="102"/>
      <c r="DQ548" s="102"/>
      <c r="DR548" s="102"/>
      <c r="DS548" s="102"/>
      <c r="DT548" s="102"/>
    </row>
    <row r="549" spans="9:124" s="95" customFormat="1" x14ac:dyDescent="0.15">
      <c r="I549" s="102"/>
      <c r="J549" s="102"/>
      <c r="K549" s="102"/>
      <c r="L549" s="102"/>
      <c r="M549" s="102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/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  <c r="CM549" s="102"/>
      <c r="CN549" s="102"/>
      <c r="CO549" s="102"/>
      <c r="CP549" s="102"/>
      <c r="CQ549" s="102"/>
      <c r="CR549" s="102"/>
      <c r="CS549" s="102"/>
      <c r="CT549" s="102"/>
      <c r="CU549" s="102"/>
      <c r="CV549" s="102"/>
      <c r="CW549" s="102"/>
      <c r="CX549" s="102"/>
      <c r="CY549" s="102"/>
      <c r="CZ549" s="102"/>
      <c r="DA549" s="102"/>
      <c r="DB549" s="102"/>
      <c r="DC549" s="102"/>
      <c r="DD549" s="102"/>
      <c r="DE549" s="102"/>
      <c r="DF549" s="102"/>
      <c r="DG549" s="102"/>
      <c r="DH549" s="102"/>
      <c r="DI549" s="102"/>
      <c r="DJ549" s="102"/>
      <c r="DK549" s="102"/>
      <c r="DL549" s="102"/>
      <c r="DM549" s="102"/>
      <c r="DN549" s="102"/>
      <c r="DO549" s="102"/>
      <c r="DP549" s="102"/>
      <c r="DQ549" s="102"/>
      <c r="DR549" s="102"/>
      <c r="DS549" s="102"/>
      <c r="DT549" s="102"/>
    </row>
    <row r="550" spans="9:124" s="95" customFormat="1" x14ac:dyDescent="0.15">
      <c r="I550" s="102"/>
      <c r="J550" s="102"/>
      <c r="K550" s="102"/>
      <c r="L550" s="102"/>
      <c r="M550" s="102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/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  <c r="CM550" s="102"/>
      <c r="CN550" s="102"/>
      <c r="CO550" s="102"/>
      <c r="CP550" s="102"/>
      <c r="CQ550" s="102"/>
      <c r="CR550" s="102"/>
      <c r="CS550" s="102"/>
      <c r="CT550" s="102"/>
      <c r="CU550" s="102"/>
      <c r="CV550" s="102"/>
      <c r="CW550" s="102"/>
      <c r="CX550" s="102"/>
      <c r="CY550" s="102"/>
      <c r="CZ550" s="102"/>
      <c r="DA550" s="102"/>
      <c r="DB550" s="102"/>
      <c r="DC550" s="102"/>
      <c r="DD550" s="102"/>
      <c r="DE550" s="102"/>
      <c r="DF550" s="102"/>
      <c r="DG550" s="102"/>
      <c r="DH550" s="102"/>
      <c r="DI550" s="102"/>
      <c r="DJ550" s="102"/>
      <c r="DK550" s="102"/>
      <c r="DL550" s="102"/>
      <c r="DM550" s="102"/>
      <c r="DN550" s="102"/>
      <c r="DO550" s="102"/>
      <c r="DP550" s="102"/>
      <c r="DQ550" s="102"/>
      <c r="DR550" s="102"/>
      <c r="DS550" s="102"/>
      <c r="DT550" s="102"/>
    </row>
    <row r="551" spans="9:124" s="95" customFormat="1" x14ac:dyDescent="0.15">
      <c r="I551" s="102"/>
      <c r="J551" s="102"/>
      <c r="K551" s="102"/>
      <c r="L551" s="102"/>
      <c r="M551" s="102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/>
      <c r="BV551" s="102"/>
      <c r="BW551" s="102"/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  <c r="CM551" s="102"/>
      <c r="CN551" s="102"/>
      <c r="CO551" s="102"/>
      <c r="CP551" s="102"/>
      <c r="CQ551" s="102"/>
      <c r="CR551" s="102"/>
      <c r="CS551" s="102"/>
      <c r="CT551" s="102"/>
      <c r="CU551" s="102"/>
      <c r="CV551" s="102"/>
      <c r="CW551" s="102"/>
      <c r="CX551" s="102"/>
      <c r="CY551" s="102"/>
      <c r="CZ551" s="102"/>
      <c r="DA551" s="102"/>
      <c r="DB551" s="102"/>
      <c r="DC551" s="102"/>
      <c r="DD551" s="102"/>
      <c r="DE551" s="102"/>
      <c r="DF551" s="102"/>
      <c r="DG551" s="102"/>
      <c r="DH551" s="102"/>
      <c r="DI551" s="102"/>
      <c r="DJ551" s="102"/>
      <c r="DK551" s="102"/>
      <c r="DL551" s="102"/>
      <c r="DM551" s="102"/>
      <c r="DN551" s="102"/>
      <c r="DO551" s="102"/>
      <c r="DP551" s="102"/>
      <c r="DQ551" s="102"/>
      <c r="DR551" s="102"/>
      <c r="DS551" s="102"/>
      <c r="DT551" s="102"/>
    </row>
    <row r="552" spans="9:124" s="95" customFormat="1" x14ac:dyDescent="0.15">
      <c r="I552" s="102"/>
      <c r="J552" s="102"/>
      <c r="K552" s="102"/>
      <c r="L552" s="102"/>
      <c r="M552" s="102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  <c r="CM552" s="102"/>
      <c r="CN552" s="102"/>
      <c r="CO552" s="102"/>
      <c r="CP552" s="102"/>
      <c r="CQ552" s="102"/>
      <c r="CR552" s="102"/>
      <c r="CS552" s="102"/>
      <c r="CT552" s="102"/>
      <c r="CU552" s="102"/>
      <c r="CV552" s="102"/>
      <c r="CW552" s="102"/>
      <c r="CX552" s="102"/>
      <c r="CY552" s="102"/>
      <c r="CZ552" s="102"/>
      <c r="DA552" s="102"/>
      <c r="DB552" s="102"/>
      <c r="DC552" s="102"/>
      <c r="DD552" s="102"/>
      <c r="DE552" s="102"/>
      <c r="DF552" s="102"/>
      <c r="DG552" s="102"/>
      <c r="DH552" s="102"/>
      <c r="DI552" s="102"/>
      <c r="DJ552" s="102"/>
      <c r="DK552" s="102"/>
      <c r="DL552" s="102"/>
      <c r="DM552" s="102"/>
      <c r="DN552" s="102"/>
      <c r="DO552" s="102"/>
      <c r="DP552" s="102"/>
      <c r="DQ552" s="102"/>
      <c r="DR552" s="102"/>
      <c r="DS552" s="102"/>
      <c r="DT552" s="102"/>
    </row>
    <row r="553" spans="9:124" s="95" customFormat="1" x14ac:dyDescent="0.15">
      <c r="I553" s="102"/>
      <c r="J553" s="102"/>
      <c r="K553" s="102"/>
      <c r="L553" s="102"/>
      <c r="M553" s="102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/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  <c r="CM553" s="102"/>
      <c r="CN553" s="102"/>
      <c r="CO553" s="102"/>
      <c r="CP553" s="102"/>
      <c r="CQ553" s="102"/>
      <c r="CR553" s="102"/>
      <c r="CS553" s="102"/>
      <c r="CT553" s="102"/>
      <c r="CU553" s="102"/>
      <c r="CV553" s="102"/>
      <c r="CW553" s="102"/>
      <c r="CX553" s="102"/>
      <c r="CY553" s="102"/>
      <c r="CZ553" s="102"/>
      <c r="DA553" s="102"/>
      <c r="DB553" s="102"/>
      <c r="DC553" s="102"/>
      <c r="DD553" s="102"/>
      <c r="DE553" s="102"/>
      <c r="DF553" s="102"/>
      <c r="DG553" s="102"/>
      <c r="DH553" s="102"/>
      <c r="DI553" s="102"/>
      <c r="DJ553" s="102"/>
      <c r="DK553" s="102"/>
      <c r="DL553" s="102"/>
      <c r="DM553" s="102"/>
      <c r="DN553" s="102"/>
      <c r="DO553" s="102"/>
      <c r="DP553" s="102"/>
      <c r="DQ553" s="102"/>
      <c r="DR553" s="102"/>
      <c r="DS553" s="102"/>
      <c r="DT553" s="102"/>
    </row>
    <row r="554" spans="9:124" s="95" customFormat="1" x14ac:dyDescent="0.15">
      <c r="I554" s="102"/>
      <c r="J554" s="102"/>
      <c r="K554" s="102"/>
      <c r="L554" s="102"/>
      <c r="M554" s="102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/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  <c r="CM554" s="102"/>
      <c r="CN554" s="102"/>
      <c r="CO554" s="102"/>
      <c r="CP554" s="102"/>
      <c r="CQ554" s="102"/>
      <c r="CR554" s="102"/>
      <c r="CS554" s="102"/>
      <c r="CT554" s="102"/>
      <c r="CU554" s="102"/>
      <c r="CV554" s="102"/>
      <c r="CW554" s="102"/>
      <c r="CX554" s="102"/>
      <c r="CY554" s="102"/>
      <c r="CZ554" s="102"/>
      <c r="DA554" s="102"/>
      <c r="DB554" s="102"/>
      <c r="DC554" s="102"/>
      <c r="DD554" s="102"/>
      <c r="DE554" s="102"/>
      <c r="DF554" s="102"/>
      <c r="DG554" s="102"/>
      <c r="DH554" s="102"/>
      <c r="DI554" s="102"/>
      <c r="DJ554" s="102"/>
      <c r="DK554" s="102"/>
      <c r="DL554" s="102"/>
      <c r="DM554" s="102"/>
      <c r="DN554" s="102"/>
      <c r="DO554" s="102"/>
      <c r="DP554" s="102"/>
      <c r="DQ554" s="102"/>
      <c r="DR554" s="102"/>
      <c r="DS554" s="102"/>
      <c r="DT554" s="102"/>
    </row>
    <row r="555" spans="9:124" s="95" customFormat="1" x14ac:dyDescent="0.15">
      <c r="I555" s="102"/>
      <c r="J555" s="102"/>
      <c r="K555" s="102"/>
      <c r="L555" s="102"/>
      <c r="M555" s="102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/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  <c r="CM555" s="102"/>
      <c r="CN555" s="102"/>
      <c r="CO555" s="102"/>
      <c r="CP555" s="102"/>
      <c r="CQ555" s="102"/>
      <c r="CR555" s="102"/>
      <c r="CS555" s="102"/>
      <c r="CT555" s="102"/>
      <c r="CU555" s="102"/>
      <c r="CV555" s="102"/>
      <c r="CW555" s="102"/>
      <c r="CX555" s="102"/>
      <c r="CY555" s="102"/>
      <c r="CZ555" s="102"/>
      <c r="DA555" s="102"/>
      <c r="DB555" s="102"/>
      <c r="DC555" s="102"/>
      <c r="DD555" s="102"/>
      <c r="DE555" s="102"/>
      <c r="DF555" s="102"/>
      <c r="DG555" s="102"/>
      <c r="DH555" s="102"/>
      <c r="DI555" s="102"/>
      <c r="DJ555" s="102"/>
      <c r="DK555" s="102"/>
      <c r="DL555" s="102"/>
      <c r="DM555" s="102"/>
      <c r="DN555" s="102"/>
      <c r="DO555" s="102"/>
      <c r="DP555" s="102"/>
      <c r="DQ555" s="102"/>
      <c r="DR555" s="102"/>
      <c r="DS555" s="102"/>
      <c r="DT555" s="102"/>
    </row>
    <row r="556" spans="9:124" s="95" customFormat="1" x14ac:dyDescent="0.15">
      <c r="I556" s="102"/>
      <c r="J556" s="102"/>
      <c r="K556" s="102"/>
      <c r="L556" s="102"/>
      <c r="M556" s="102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/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  <c r="CM556" s="102"/>
      <c r="CN556" s="102"/>
      <c r="CO556" s="102"/>
      <c r="CP556" s="102"/>
      <c r="CQ556" s="102"/>
      <c r="CR556" s="102"/>
      <c r="CS556" s="102"/>
      <c r="CT556" s="102"/>
      <c r="CU556" s="102"/>
      <c r="CV556" s="102"/>
      <c r="CW556" s="102"/>
      <c r="CX556" s="102"/>
      <c r="CY556" s="102"/>
      <c r="CZ556" s="102"/>
      <c r="DA556" s="102"/>
      <c r="DB556" s="102"/>
      <c r="DC556" s="102"/>
      <c r="DD556" s="102"/>
      <c r="DE556" s="102"/>
      <c r="DF556" s="102"/>
      <c r="DG556" s="102"/>
      <c r="DH556" s="102"/>
      <c r="DI556" s="102"/>
      <c r="DJ556" s="102"/>
      <c r="DK556" s="102"/>
      <c r="DL556" s="102"/>
      <c r="DM556" s="102"/>
      <c r="DN556" s="102"/>
      <c r="DO556" s="102"/>
      <c r="DP556" s="102"/>
      <c r="DQ556" s="102"/>
      <c r="DR556" s="102"/>
      <c r="DS556" s="102"/>
      <c r="DT556" s="102"/>
    </row>
    <row r="557" spans="9:124" s="95" customFormat="1" x14ac:dyDescent="0.15">
      <c r="I557" s="102"/>
      <c r="J557" s="102"/>
      <c r="K557" s="102"/>
      <c r="L557" s="102"/>
      <c r="M557" s="102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  <c r="CM557" s="102"/>
      <c r="CN557" s="102"/>
      <c r="CO557" s="102"/>
      <c r="CP557" s="102"/>
      <c r="CQ557" s="102"/>
      <c r="CR557" s="102"/>
      <c r="CS557" s="102"/>
      <c r="CT557" s="102"/>
      <c r="CU557" s="102"/>
      <c r="CV557" s="102"/>
      <c r="CW557" s="102"/>
      <c r="CX557" s="102"/>
      <c r="CY557" s="102"/>
      <c r="CZ557" s="102"/>
      <c r="DA557" s="102"/>
      <c r="DB557" s="102"/>
      <c r="DC557" s="102"/>
      <c r="DD557" s="102"/>
      <c r="DE557" s="102"/>
      <c r="DF557" s="102"/>
      <c r="DG557" s="102"/>
      <c r="DH557" s="102"/>
      <c r="DI557" s="102"/>
      <c r="DJ557" s="102"/>
      <c r="DK557" s="102"/>
      <c r="DL557" s="102"/>
      <c r="DM557" s="102"/>
      <c r="DN557" s="102"/>
      <c r="DO557" s="102"/>
      <c r="DP557" s="102"/>
      <c r="DQ557" s="102"/>
      <c r="DR557" s="102"/>
      <c r="DS557" s="102"/>
      <c r="DT557" s="102"/>
    </row>
    <row r="558" spans="9:124" s="95" customFormat="1" x14ac:dyDescent="0.15">
      <c r="I558" s="102"/>
      <c r="J558" s="102"/>
      <c r="K558" s="102"/>
      <c r="L558" s="102"/>
      <c r="M558" s="102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  <c r="CM558" s="102"/>
      <c r="CN558" s="102"/>
      <c r="CO558" s="102"/>
      <c r="CP558" s="102"/>
      <c r="CQ558" s="102"/>
      <c r="CR558" s="102"/>
      <c r="CS558" s="102"/>
      <c r="CT558" s="102"/>
      <c r="CU558" s="102"/>
      <c r="CV558" s="102"/>
      <c r="CW558" s="102"/>
      <c r="CX558" s="102"/>
      <c r="CY558" s="102"/>
      <c r="CZ558" s="102"/>
      <c r="DA558" s="102"/>
      <c r="DB558" s="102"/>
      <c r="DC558" s="102"/>
      <c r="DD558" s="102"/>
      <c r="DE558" s="102"/>
      <c r="DF558" s="102"/>
      <c r="DG558" s="102"/>
      <c r="DH558" s="102"/>
      <c r="DI558" s="102"/>
      <c r="DJ558" s="102"/>
      <c r="DK558" s="102"/>
      <c r="DL558" s="102"/>
      <c r="DM558" s="102"/>
      <c r="DN558" s="102"/>
      <c r="DO558" s="102"/>
      <c r="DP558" s="102"/>
      <c r="DQ558" s="102"/>
      <c r="DR558" s="102"/>
      <c r="DS558" s="102"/>
      <c r="DT558" s="102"/>
    </row>
    <row r="559" spans="9:124" s="95" customFormat="1" x14ac:dyDescent="0.15">
      <c r="I559" s="102"/>
      <c r="J559" s="102"/>
      <c r="K559" s="102"/>
      <c r="L559" s="102"/>
      <c r="M559" s="102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  <c r="CM559" s="102"/>
      <c r="CN559" s="102"/>
      <c r="CO559" s="102"/>
      <c r="CP559" s="102"/>
      <c r="CQ559" s="102"/>
      <c r="CR559" s="102"/>
      <c r="CS559" s="102"/>
      <c r="CT559" s="102"/>
      <c r="CU559" s="102"/>
      <c r="CV559" s="102"/>
      <c r="CW559" s="102"/>
      <c r="CX559" s="102"/>
      <c r="CY559" s="102"/>
      <c r="CZ559" s="102"/>
      <c r="DA559" s="102"/>
      <c r="DB559" s="102"/>
      <c r="DC559" s="102"/>
      <c r="DD559" s="102"/>
      <c r="DE559" s="102"/>
      <c r="DF559" s="102"/>
      <c r="DG559" s="102"/>
      <c r="DH559" s="102"/>
      <c r="DI559" s="102"/>
      <c r="DJ559" s="102"/>
      <c r="DK559" s="102"/>
      <c r="DL559" s="102"/>
      <c r="DM559" s="102"/>
      <c r="DN559" s="102"/>
      <c r="DO559" s="102"/>
      <c r="DP559" s="102"/>
      <c r="DQ559" s="102"/>
      <c r="DR559" s="102"/>
      <c r="DS559" s="102"/>
      <c r="DT559" s="102"/>
    </row>
    <row r="560" spans="9:124" s="95" customFormat="1" x14ac:dyDescent="0.15"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  <c r="CM560" s="102"/>
      <c r="CN560" s="102"/>
      <c r="CO560" s="102"/>
      <c r="CP560" s="102"/>
      <c r="CQ560" s="102"/>
      <c r="CR560" s="102"/>
      <c r="CS560" s="102"/>
      <c r="CT560" s="102"/>
      <c r="CU560" s="102"/>
      <c r="CV560" s="102"/>
      <c r="CW560" s="102"/>
      <c r="CX560" s="102"/>
      <c r="CY560" s="102"/>
      <c r="CZ560" s="102"/>
      <c r="DA560" s="102"/>
      <c r="DB560" s="102"/>
      <c r="DC560" s="102"/>
      <c r="DD560" s="102"/>
      <c r="DE560" s="102"/>
      <c r="DF560" s="102"/>
      <c r="DG560" s="102"/>
      <c r="DH560" s="102"/>
      <c r="DI560" s="102"/>
      <c r="DJ560" s="102"/>
      <c r="DK560" s="102"/>
      <c r="DL560" s="102"/>
      <c r="DM560" s="102"/>
      <c r="DN560" s="102"/>
      <c r="DO560" s="102"/>
      <c r="DP560" s="102"/>
      <c r="DQ560" s="102"/>
      <c r="DR560" s="102"/>
      <c r="DS560" s="102"/>
      <c r="DT560" s="102"/>
    </row>
    <row r="561" spans="9:124" s="95" customFormat="1" x14ac:dyDescent="0.15">
      <c r="I561" s="102"/>
      <c r="J561" s="102"/>
      <c r="K561" s="102"/>
      <c r="L561" s="102"/>
      <c r="M561" s="102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  <c r="CM561" s="102"/>
      <c r="CN561" s="102"/>
      <c r="CO561" s="102"/>
      <c r="CP561" s="102"/>
      <c r="CQ561" s="102"/>
      <c r="CR561" s="102"/>
      <c r="CS561" s="102"/>
      <c r="CT561" s="102"/>
      <c r="CU561" s="102"/>
      <c r="CV561" s="102"/>
      <c r="CW561" s="102"/>
      <c r="CX561" s="102"/>
      <c r="CY561" s="102"/>
      <c r="CZ561" s="102"/>
      <c r="DA561" s="102"/>
      <c r="DB561" s="102"/>
      <c r="DC561" s="102"/>
      <c r="DD561" s="102"/>
      <c r="DE561" s="102"/>
      <c r="DF561" s="102"/>
      <c r="DG561" s="102"/>
      <c r="DH561" s="102"/>
      <c r="DI561" s="102"/>
      <c r="DJ561" s="102"/>
      <c r="DK561" s="102"/>
      <c r="DL561" s="102"/>
      <c r="DM561" s="102"/>
      <c r="DN561" s="102"/>
      <c r="DO561" s="102"/>
      <c r="DP561" s="102"/>
      <c r="DQ561" s="102"/>
      <c r="DR561" s="102"/>
      <c r="DS561" s="102"/>
      <c r="DT561" s="102"/>
    </row>
    <row r="562" spans="9:124" s="95" customFormat="1" x14ac:dyDescent="0.15">
      <c r="I562" s="102"/>
      <c r="J562" s="102"/>
      <c r="K562" s="102"/>
      <c r="L562" s="102"/>
      <c r="M562" s="102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  <c r="CM562" s="102"/>
      <c r="CN562" s="102"/>
      <c r="CO562" s="102"/>
      <c r="CP562" s="102"/>
      <c r="CQ562" s="102"/>
      <c r="CR562" s="102"/>
      <c r="CS562" s="102"/>
      <c r="CT562" s="102"/>
      <c r="CU562" s="102"/>
      <c r="CV562" s="102"/>
      <c r="CW562" s="102"/>
      <c r="CX562" s="102"/>
      <c r="CY562" s="102"/>
      <c r="CZ562" s="102"/>
      <c r="DA562" s="102"/>
      <c r="DB562" s="102"/>
      <c r="DC562" s="102"/>
      <c r="DD562" s="102"/>
      <c r="DE562" s="102"/>
      <c r="DF562" s="102"/>
      <c r="DG562" s="102"/>
      <c r="DH562" s="102"/>
      <c r="DI562" s="102"/>
      <c r="DJ562" s="102"/>
      <c r="DK562" s="102"/>
      <c r="DL562" s="102"/>
      <c r="DM562" s="102"/>
      <c r="DN562" s="102"/>
      <c r="DO562" s="102"/>
      <c r="DP562" s="102"/>
      <c r="DQ562" s="102"/>
      <c r="DR562" s="102"/>
      <c r="DS562" s="102"/>
      <c r="DT562" s="102"/>
    </row>
    <row r="563" spans="9:124" s="95" customFormat="1" x14ac:dyDescent="0.15">
      <c r="I563" s="102"/>
      <c r="J563" s="102"/>
      <c r="K563" s="102"/>
      <c r="L563" s="102"/>
      <c r="M563" s="102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  <c r="CM563" s="102"/>
      <c r="CN563" s="102"/>
      <c r="CO563" s="102"/>
      <c r="CP563" s="102"/>
      <c r="CQ563" s="102"/>
      <c r="CR563" s="102"/>
      <c r="CS563" s="102"/>
      <c r="CT563" s="102"/>
      <c r="CU563" s="102"/>
      <c r="CV563" s="102"/>
      <c r="CW563" s="102"/>
      <c r="CX563" s="102"/>
      <c r="CY563" s="102"/>
      <c r="CZ563" s="102"/>
      <c r="DA563" s="102"/>
      <c r="DB563" s="102"/>
      <c r="DC563" s="102"/>
      <c r="DD563" s="102"/>
      <c r="DE563" s="102"/>
      <c r="DF563" s="102"/>
      <c r="DG563" s="102"/>
      <c r="DH563" s="102"/>
      <c r="DI563" s="102"/>
      <c r="DJ563" s="102"/>
      <c r="DK563" s="102"/>
      <c r="DL563" s="102"/>
      <c r="DM563" s="102"/>
      <c r="DN563" s="102"/>
      <c r="DO563" s="102"/>
      <c r="DP563" s="102"/>
      <c r="DQ563" s="102"/>
      <c r="DR563" s="102"/>
      <c r="DS563" s="102"/>
      <c r="DT563" s="102"/>
    </row>
    <row r="564" spans="9:124" s="95" customFormat="1" x14ac:dyDescent="0.15">
      <c r="I564" s="102"/>
      <c r="J564" s="102"/>
      <c r="K564" s="102"/>
      <c r="L564" s="102"/>
      <c r="M564" s="102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  <c r="CM564" s="102"/>
      <c r="CN564" s="102"/>
      <c r="CO564" s="102"/>
      <c r="CP564" s="102"/>
      <c r="CQ564" s="102"/>
      <c r="CR564" s="102"/>
      <c r="CS564" s="102"/>
      <c r="CT564" s="102"/>
      <c r="CU564" s="102"/>
      <c r="CV564" s="102"/>
      <c r="CW564" s="102"/>
      <c r="CX564" s="102"/>
      <c r="CY564" s="102"/>
      <c r="CZ564" s="102"/>
      <c r="DA564" s="102"/>
      <c r="DB564" s="102"/>
      <c r="DC564" s="102"/>
      <c r="DD564" s="102"/>
      <c r="DE564" s="102"/>
      <c r="DF564" s="102"/>
      <c r="DG564" s="102"/>
      <c r="DH564" s="102"/>
      <c r="DI564" s="102"/>
      <c r="DJ564" s="102"/>
      <c r="DK564" s="102"/>
      <c r="DL564" s="102"/>
      <c r="DM564" s="102"/>
      <c r="DN564" s="102"/>
      <c r="DO564" s="102"/>
      <c r="DP564" s="102"/>
      <c r="DQ564" s="102"/>
      <c r="DR564" s="102"/>
      <c r="DS564" s="102"/>
      <c r="DT564" s="102"/>
    </row>
    <row r="565" spans="9:124" s="95" customFormat="1" x14ac:dyDescent="0.15">
      <c r="I565" s="102"/>
      <c r="J565" s="102"/>
      <c r="K565" s="102"/>
      <c r="L565" s="102"/>
      <c r="M565" s="102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  <c r="CM565" s="102"/>
      <c r="CN565" s="102"/>
      <c r="CO565" s="102"/>
      <c r="CP565" s="102"/>
      <c r="CQ565" s="102"/>
      <c r="CR565" s="102"/>
      <c r="CS565" s="102"/>
      <c r="CT565" s="102"/>
      <c r="CU565" s="102"/>
      <c r="CV565" s="102"/>
      <c r="CW565" s="102"/>
      <c r="CX565" s="102"/>
      <c r="CY565" s="102"/>
      <c r="CZ565" s="102"/>
      <c r="DA565" s="102"/>
      <c r="DB565" s="102"/>
      <c r="DC565" s="102"/>
      <c r="DD565" s="102"/>
      <c r="DE565" s="102"/>
      <c r="DF565" s="102"/>
      <c r="DG565" s="102"/>
      <c r="DH565" s="102"/>
      <c r="DI565" s="102"/>
      <c r="DJ565" s="102"/>
      <c r="DK565" s="102"/>
      <c r="DL565" s="102"/>
      <c r="DM565" s="102"/>
      <c r="DN565" s="102"/>
      <c r="DO565" s="102"/>
      <c r="DP565" s="102"/>
      <c r="DQ565" s="102"/>
      <c r="DR565" s="102"/>
      <c r="DS565" s="102"/>
      <c r="DT565" s="102"/>
    </row>
    <row r="566" spans="9:124" s="95" customFormat="1" x14ac:dyDescent="0.15">
      <c r="I566" s="102"/>
      <c r="J566" s="102"/>
      <c r="K566" s="102"/>
      <c r="L566" s="102"/>
      <c r="M566" s="102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/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  <c r="CM566" s="102"/>
      <c r="CN566" s="102"/>
      <c r="CO566" s="102"/>
      <c r="CP566" s="102"/>
      <c r="CQ566" s="102"/>
      <c r="CR566" s="102"/>
      <c r="CS566" s="102"/>
      <c r="CT566" s="102"/>
      <c r="CU566" s="102"/>
      <c r="CV566" s="102"/>
      <c r="CW566" s="102"/>
      <c r="CX566" s="102"/>
      <c r="CY566" s="102"/>
      <c r="CZ566" s="102"/>
      <c r="DA566" s="102"/>
      <c r="DB566" s="102"/>
      <c r="DC566" s="102"/>
      <c r="DD566" s="102"/>
      <c r="DE566" s="102"/>
      <c r="DF566" s="102"/>
      <c r="DG566" s="102"/>
      <c r="DH566" s="102"/>
      <c r="DI566" s="102"/>
      <c r="DJ566" s="102"/>
      <c r="DK566" s="102"/>
      <c r="DL566" s="102"/>
      <c r="DM566" s="102"/>
      <c r="DN566" s="102"/>
      <c r="DO566" s="102"/>
      <c r="DP566" s="102"/>
      <c r="DQ566" s="102"/>
      <c r="DR566" s="102"/>
      <c r="DS566" s="102"/>
      <c r="DT566" s="102"/>
    </row>
    <row r="567" spans="9:124" s="95" customFormat="1" x14ac:dyDescent="0.15">
      <c r="I567" s="102"/>
      <c r="J567" s="102"/>
      <c r="K567" s="102"/>
      <c r="L567" s="102"/>
      <c r="M567" s="102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/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  <c r="CM567" s="102"/>
      <c r="CN567" s="102"/>
      <c r="CO567" s="102"/>
      <c r="CP567" s="102"/>
      <c r="CQ567" s="102"/>
      <c r="CR567" s="102"/>
      <c r="CS567" s="102"/>
      <c r="CT567" s="102"/>
      <c r="CU567" s="102"/>
      <c r="CV567" s="102"/>
      <c r="CW567" s="102"/>
      <c r="CX567" s="102"/>
      <c r="CY567" s="102"/>
      <c r="CZ567" s="102"/>
      <c r="DA567" s="102"/>
      <c r="DB567" s="102"/>
      <c r="DC567" s="102"/>
      <c r="DD567" s="102"/>
      <c r="DE567" s="102"/>
      <c r="DF567" s="102"/>
      <c r="DG567" s="102"/>
      <c r="DH567" s="102"/>
      <c r="DI567" s="102"/>
      <c r="DJ567" s="102"/>
      <c r="DK567" s="102"/>
      <c r="DL567" s="102"/>
      <c r="DM567" s="102"/>
      <c r="DN567" s="102"/>
      <c r="DO567" s="102"/>
      <c r="DP567" s="102"/>
      <c r="DQ567" s="102"/>
      <c r="DR567" s="102"/>
      <c r="DS567" s="102"/>
      <c r="DT567" s="102"/>
    </row>
    <row r="568" spans="9:124" s="95" customFormat="1" x14ac:dyDescent="0.15">
      <c r="I568" s="102"/>
      <c r="J568" s="102"/>
      <c r="K568" s="102"/>
      <c r="L568" s="102"/>
      <c r="M568" s="102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/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  <c r="CM568" s="102"/>
      <c r="CN568" s="102"/>
      <c r="CO568" s="102"/>
      <c r="CP568" s="102"/>
      <c r="CQ568" s="102"/>
      <c r="CR568" s="102"/>
      <c r="CS568" s="102"/>
      <c r="CT568" s="102"/>
      <c r="CU568" s="102"/>
      <c r="CV568" s="102"/>
      <c r="CW568" s="102"/>
      <c r="CX568" s="102"/>
      <c r="CY568" s="102"/>
      <c r="CZ568" s="102"/>
      <c r="DA568" s="102"/>
      <c r="DB568" s="102"/>
      <c r="DC568" s="102"/>
      <c r="DD568" s="102"/>
      <c r="DE568" s="102"/>
      <c r="DF568" s="102"/>
      <c r="DG568" s="102"/>
      <c r="DH568" s="102"/>
      <c r="DI568" s="102"/>
      <c r="DJ568" s="102"/>
      <c r="DK568" s="102"/>
      <c r="DL568" s="102"/>
      <c r="DM568" s="102"/>
      <c r="DN568" s="102"/>
      <c r="DO568" s="102"/>
      <c r="DP568" s="102"/>
      <c r="DQ568" s="102"/>
      <c r="DR568" s="102"/>
      <c r="DS568" s="102"/>
      <c r="DT568" s="102"/>
    </row>
    <row r="569" spans="9:124" s="95" customFormat="1" x14ac:dyDescent="0.15">
      <c r="I569" s="102"/>
      <c r="J569" s="102"/>
      <c r="K569" s="102"/>
      <c r="L569" s="102"/>
      <c r="M569" s="102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/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  <c r="CM569" s="102"/>
      <c r="CN569" s="102"/>
      <c r="CO569" s="102"/>
      <c r="CP569" s="102"/>
      <c r="CQ569" s="102"/>
      <c r="CR569" s="102"/>
      <c r="CS569" s="102"/>
      <c r="CT569" s="102"/>
      <c r="CU569" s="102"/>
      <c r="CV569" s="102"/>
      <c r="CW569" s="102"/>
      <c r="CX569" s="102"/>
      <c r="CY569" s="102"/>
      <c r="CZ569" s="102"/>
      <c r="DA569" s="102"/>
      <c r="DB569" s="102"/>
      <c r="DC569" s="102"/>
      <c r="DD569" s="102"/>
      <c r="DE569" s="102"/>
      <c r="DF569" s="102"/>
      <c r="DG569" s="102"/>
      <c r="DH569" s="102"/>
      <c r="DI569" s="102"/>
      <c r="DJ569" s="102"/>
      <c r="DK569" s="102"/>
      <c r="DL569" s="102"/>
      <c r="DM569" s="102"/>
      <c r="DN569" s="102"/>
      <c r="DO569" s="102"/>
      <c r="DP569" s="102"/>
      <c r="DQ569" s="102"/>
      <c r="DR569" s="102"/>
      <c r="DS569" s="102"/>
      <c r="DT569" s="102"/>
    </row>
    <row r="570" spans="9:124" s="95" customFormat="1" x14ac:dyDescent="0.15">
      <c r="I570" s="102"/>
      <c r="J570" s="102"/>
      <c r="K570" s="102"/>
      <c r="L570" s="102"/>
      <c r="M570" s="102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/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  <c r="CM570" s="102"/>
      <c r="CN570" s="102"/>
      <c r="CO570" s="102"/>
      <c r="CP570" s="102"/>
      <c r="CQ570" s="102"/>
      <c r="CR570" s="102"/>
      <c r="CS570" s="102"/>
      <c r="CT570" s="102"/>
      <c r="CU570" s="102"/>
      <c r="CV570" s="102"/>
      <c r="CW570" s="102"/>
      <c r="CX570" s="102"/>
      <c r="CY570" s="102"/>
      <c r="CZ570" s="102"/>
      <c r="DA570" s="102"/>
      <c r="DB570" s="102"/>
      <c r="DC570" s="102"/>
      <c r="DD570" s="102"/>
      <c r="DE570" s="102"/>
      <c r="DF570" s="102"/>
      <c r="DG570" s="102"/>
      <c r="DH570" s="102"/>
      <c r="DI570" s="102"/>
      <c r="DJ570" s="102"/>
      <c r="DK570" s="102"/>
      <c r="DL570" s="102"/>
      <c r="DM570" s="102"/>
      <c r="DN570" s="102"/>
      <c r="DO570" s="102"/>
      <c r="DP570" s="102"/>
      <c r="DQ570" s="102"/>
      <c r="DR570" s="102"/>
      <c r="DS570" s="102"/>
      <c r="DT570" s="102"/>
    </row>
    <row r="571" spans="9:124" s="95" customFormat="1" x14ac:dyDescent="0.15">
      <c r="I571" s="102"/>
      <c r="J571" s="102"/>
      <c r="K571" s="102"/>
      <c r="L571" s="102"/>
      <c r="M571" s="102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/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  <c r="CM571" s="102"/>
      <c r="CN571" s="102"/>
      <c r="CO571" s="102"/>
      <c r="CP571" s="102"/>
      <c r="CQ571" s="102"/>
      <c r="CR571" s="102"/>
      <c r="CS571" s="102"/>
      <c r="CT571" s="102"/>
      <c r="CU571" s="102"/>
      <c r="CV571" s="102"/>
      <c r="CW571" s="102"/>
      <c r="CX571" s="102"/>
      <c r="CY571" s="102"/>
      <c r="CZ571" s="102"/>
      <c r="DA571" s="102"/>
      <c r="DB571" s="102"/>
      <c r="DC571" s="102"/>
      <c r="DD571" s="102"/>
      <c r="DE571" s="102"/>
      <c r="DF571" s="102"/>
      <c r="DG571" s="102"/>
      <c r="DH571" s="102"/>
      <c r="DI571" s="102"/>
      <c r="DJ571" s="102"/>
      <c r="DK571" s="102"/>
      <c r="DL571" s="102"/>
      <c r="DM571" s="102"/>
      <c r="DN571" s="102"/>
      <c r="DO571" s="102"/>
      <c r="DP571" s="102"/>
      <c r="DQ571" s="102"/>
      <c r="DR571" s="102"/>
      <c r="DS571" s="102"/>
      <c r="DT571" s="102"/>
    </row>
    <row r="572" spans="9:124" s="95" customFormat="1" x14ac:dyDescent="0.15">
      <c r="I572" s="102"/>
      <c r="J572" s="102"/>
      <c r="K572" s="102"/>
      <c r="L572" s="102"/>
      <c r="M572" s="102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/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  <c r="CM572" s="102"/>
      <c r="CN572" s="102"/>
      <c r="CO572" s="102"/>
      <c r="CP572" s="102"/>
      <c r="CQ572" s="102"/>
      <c r="CR572" s="102"/>
      <c r="CS572" s="102"/>
      <c r="CT572" s="102"/>
      <c r="CU572" s="102"/>
      <c r="CV572" s="102"/>
      <c r="CW572" s="102"/>
      <c r="CX572" s="102"/>
      <c r="CY572" s="102"/>
      <c r="CZ572" s="102"/>
      <c r="DA572" s="102"/>
      <c r="DB572" s="102"/>
      <c r="DC572" s="102"/>
      <c r="DD572" s="102"/>
      <c r="DE572" s="102"/>
      <c r="DF572" s="102"/>
      <c r="DG572" s="102"/>
      <c r="DH572" s="102"/>
      <c r="DI572" s="102"/>
      <c r="DJ572" s="102"/>
      <c r="DK572" s="102"/>
      <c r="DL572" s="102"/>
      <c r="DM572" s="102"/>
      <c r="DN572" s="102"/>
      <c r="DO572" s="102"/>
      <c r="DP572" s="102"/>
      <c r="DQ572" s="102"/>
      <c r="DR572" s="102"/>
      <c r="DS572" s="102"/>
      <c r="DT572" s="102"/>
    </row>
    <row r="573" spans="9:124" s="95" customFormat="1" x14ac:dyDescent="0.15">
      <c r="I573" s="102"/>
      <c r="J573" s="102"/>
      <c r="K573" s="102"/>
      <c r="L573" s="102"/>
      <c r="M573" s="102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/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  <c r="CM573" s="102"/>
      <c r="CN573" s="102"/>
      <c r="CO573" s="102"/>
      <c r="CP573" s="102"/>
      <c r="CQ573" s="102"/>
      <c r="CR573" s="102"/>
      <c r="CS573" s="102"/>
      <c r="CT573" s="102"/>
      <c r="CU573" s="102"/>
      <c r="CV573" s="102"/>
      <c r="CW573" s="102"/>
      <c r="CX573" s="102"/>
      <c r="CY573" s="102"/>
      <c r="CZ573" s="102"/>
      <c r="DA573" s="102"/>
      <c r="DB573" s="102"/>
      <c r="DC573" s="102"/>
      <c r="DD573" s="102"/>
      <c r="DE573" s="102"/>
      <c r="DF573" s="102"/>
      <c r="DG573" s="102"/>
      <c r="DH573" s="102"/>
      <c r="DI573" s="102"/>
      <c r="DJ573" s="102"/>
      <c r="DK573" s="102"/>
      <c r="DL573" s="102"/>
      <c r="DM573" s="102"/>
      <c r="DN573" s="102"/>
      <c r="DO573" s="102"/>
      <c r="DP573" s="102"/>
      <c r="DQ573" s="102"/>
      <c r="DR573" s="102"/>
      <c r="DS573" s="102"/>
      <c r="DT573" s="102"/>
    </row>
    <row r="574" spans="9:124" s="95" customFormat="1" x14ac:dyDescent="0.15">
      <c r="I574" s="102"/>
      <c r="J574" s="102"/>
      <c r="K574" s="102"/>
      <c r="L574" s="102"/>
      <c r="M574" s="102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/>
      <c r="BU574" s="102"/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  <c r="CM574" s="102"/>
      <c r="CN574" s="102"/>
      <c r="CO574" s="102"/>
      <c r="CP574" s="102"/>
      <c r="CQ574" s="102"/>
      <c r="CR574" s="102"/>
      <c r="CS574" s="102"/>
      <c r="CT574" s="102"/>
      <c r="CU574" s="102"/>
      <c r="CV574" s="102"/>
      <c r="CW574" s="102"/>
      <c r="CX574" s="102"/>
      <c r="CY574" s="102"/>
      <c r="CZ574" s="102"/>
      <c r="DA574" s="102"/>
      <c r="DB574" s="102"/>
      <c r="DC574" s="102"/>
      <c r="DD574" s="102"/>
      <c r="DE574" s="102"/>
      <c r="DF574" s="102"/>
      <c r="DG574" s="102"/>
      <c r="DH574" s="102"/>
      <c r="DI574" s="102"/>
      <c r="DJ574" s="102"/>
      <c r="DK574" s="102"/>
      <c r="DL574" s="102"/>
      <c r="DM574" s="102"/>
      <c r="DN574" s="102"/>
      <c r="DO574" s="102"/>
      <c r="DP574" s="102"/>
      <c r="DQ574" s="102"/>
      <c r="DR574" s="102"/>
      <c r="DS574" s="102"/>
      <c r="DT574" s="102"/>
    </row>
    <row r="575" spans="9:124" s="95" customFormat="1" x14ac:dyDescent="0.15">
      <c r="I575" s="102"/>
      <c r="J575" s="102"/>
      <c r="K575" s="102"/>
      <c r="L575" s="102"/>
      <c r="M575" s="102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  <c r="CM575" s="102"/>
      <c r="CN575" s="102"/>
      <c r="CO575" s="102"/>
      <c r="CP575" s="102"/>
      <c r="CQ575" s="102"/>
      <c r="CR575" s="102"/>
      <c r="CS575" s="102"/>
      <c r="CT575" s="102"/>
      <c r="CU575" s="102"/>
      <c r="CV575" s="102"/>
      <c r="CW575" s="102"/>
      <c r="CX575" s="102"/>
      <c r="CY575" s="102"/>
      <c r="CZ575" s="102"/>
      <c r="DA575" s="102"/>
      <c r="DB575" s="102"/>
      <c r="DC575" s="102"/>
      <c r="DD575" s="102"/>
      <c r="DE575" s="102"/>
      <c r="DF575" s="102"/>
      <c r="DG575" s="102"/>
      <c r="DH575" s="102"/>
      <c r="DI575" s="102"/>
      <c r="DJ575" s="102"/>
      <c r="DK575" s="102"/>
      <c r="DL575" s="102"/>
      <c r="DM575" s="102"/>
      <c r="DN575" s="102"/>
      <c r="DO575" s="102"/>
      <c r="DP575" s="102"/>
      <c r="DQ575" s="102"/>
      <c r="DR575" s="102"/>
      <c r="DS575" s="102"/>
      <c r="DT575" s="102"/>
    </row>
    <row r="576" spans="9:124" s="95" customFormat="1" x14ac:dyDescent="0.15">
      <c r="I576" s="102"/>
      <c r="J576" s="102"/>
      <c r="K576" s="102"/>
      <c r="L576" s="102"/>
      <c r="M576" s="102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  <c r="CM576" s="102"/>
      <c r="CN576" s="102"/>
      <c r="CO576" s="102"/>
      <c r="CP576" s="102"/>
      <c r="CQ576" s="102"/>
      <c r="CR576" s="102"/>
      <c r="CS576" s="102"/>
      <c r="CT576" s="102"/>
      <c r="CU576" s="102"/>
      <c r="CV576" s="102"/>
      <c r="CW576" s="102"/>
      <c r="CX576" s="102"/>
      <c r="CY576" s="102"/>
      <c r="CZ576" s="102"/>
      <c r="DA576" s="102"/>
      <c r="DB576" s="102"/>
      <c r="DC576" s="102"/>
      <c r="DD576" s="102"/>
      <c r="DE576" s="102"/>
      <c r="DF576" s="102"/>
      <c r="DG576" s="102"/>
      <c r="DH576" s="102"/>
      <c r="DI576" s="102"/>
      <c r="DJ576" s="102"/>
      <c r="DK576" s="102"/>
      <c r="DL576" s="102"/>
      <c r="DM576" s="102"/>
      <c r="DN576" s="102"/>
      <c r="DO576" s="102"/>
      <c r="DP576" s="102"/>
      <c r="DQ576" s="102"/>
      <c r="DR576" s="102"/>
      <c r="DS576" s="102"/>
      <c r="DT576" s="102"/>
    </row>
    <row r="577" spans="9:124" s="95" customFormat="1" x14ac:dyDescent="0.15">
      <c r="I577" s="102"/>
      <c r="J577" s="102"/>
      <c r="K577" s="102"/>
      <c r="L577" s="102"/>
      <c r="M577" s="102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  <c r="CM577" s="102"/>
      <c r="CN577" s="102"/>
      <c r="CO577" s="102"/>
      <c r="CP577" s="102"/>
      <c r="CQ577" s="102"/>
      <c r="CR577" s="102"/>
      <c r="CS577" s="102"/>
      <c r="CT577" s="102"/>
      <c r="CU577" s="102"/>
      <c r="CV577" s="102"/>
      <c r="CW577" s="102"/>
      <c r="CX577" s="102"/>
      <c r="CY577" s="102"/>
      <c r="CZ577" s="102"/>
      <c r="DA577" s="102"/>
      <c r="DB577" s="102"/>
      <c r="DC577" s="102"/>
      <c r="DD577" s="102"/>
      <c r="DE577" s="102"/>
      <c r="DF577" s="102"/>
      <c r="DG577" s="102"/>
      <c r="DH577" s="102"/>
      <c r="DI577" s="102"/>
      <c r="DJ577" s="102"/>
      <c r="DK577" s="102"/>
      <c r="DL577" s="102"/>
      <c r="DM577" s="102"/>
      <c r="DN577" s="102"/>
      <c r="DO577" s="102"/>
      <c r="DP577" s="102"/>
      <c r="DQ577" s="102"/>
      <c r="DR577" s="102"/>
      <c r="DS577" s="102"/>
      <c r="DT577" s="102"/>
    </row>
    <row r="578" spans="9:124" s="95" customFormat="1" x14ac:dyDescent="0.15">
      <c r="I578" s="102"/>
      <c r="J578" s="102"/>
      <c r="K578" s="102"/>
      <c r="L578" s="102"/>
      <c r="M578" s="102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  <c r="CM578" s="102"/>
      <c r="CN578" s="102"/>
      <c r="CO578" s="102"/>
      <c r="CP578" s="102"/>
      <c r="CQ578" s="102"/>
      <c r="CR578" s="102"/>
      <c r="CS578" s="102"/>
      <c r="CT578" s="102"/>
      <c r="CU578" s="102"/>
      <c r="CV578" s="102"/>
      <c r="CW578" s="102"/>
      <c r="CX578" s="102"/>
      <c r="CY578" s="102"/>
      <c r="CZ578" s="102"/>
      <c r="DA578" s="102"/>
      <c r="DB578" s="102"/>
      <c r="DC578" s="102"/>
      <c r="DD578" s="102"/>
      <c r="DE578" s="102"/>
      <c r="DF578" s="102"/>
      <c r="DG578" s="102"/>
      <c r="DH578" s="102"/>
      <c r="DI578" s="102"/>
      <c r="DJ578" s="102"/>
      <c r="DK578" s="102"/>
      <c r="DL578" s="102"/>
      <c r="DM578" s="102"/>
      <c r="DN578" s="102"/>
      <c r="DO578" s="102"/>
      <c r="DP578" s="102"/>
      <c r="DQ578" s="102"/>
      <c r="DR578" s="102"/>
      <c r="DS578" s="102"/>
      <c r="DT578" s="102"/>
    </row>
    <row r="579" spans="9:124" s="95" customFormat="1" x14ac:dyDescent="0.15">
      <c r="I579" s="102"/>
      <c r="J579" s="102"/>
      <c r="K579" s="102"/>
      <c r="L579" s="102"/>
      <c r="M579" s="102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  <c r="CM579" s="102"/>
      <c r="CN579" s="102"/>
      <c r="CO579" s="102"/>
      <c r="CP579" s="102"/>
      <c r="CQ579" s="102"/>
      <c r="CR579" s="102"/>
      <c r="CS579" s="102"/>
      <c r="CT579" s="102"/>
      <c r="CU579" s="102"/>
      <c r="CV579" s="102"/>
      <c r="CW579" s="102"/>
      <c r="CX579" s="102"/>
      <c r="CY579" s="102"/>
      <c r="CZ579" s="102"/>
      <c r="DA579" s="102"/>
      <c r="DB579" s="102"/>
      <c r="DC579" s="102"/>
      <c r="DD579" s="102"/>
      <c r="DE579" s="102"/>
      <c r="DF579" s="102"/>
      <c r="DG579" s="102"/>
      <c r="DH579" s="102"/>
      <c r="DI579" s="102"/>
      <c r="DJ579" s="102"/>
      <c r="DK579" s="102"/>
      <c r="DL579" s="102"/>
      <c r="DM579" s="102"/>
      <c r="DN579" s="102"/>
      <c r="DO579" s="102"/>
      <c r="DP579" s="102"/>
      <c r="DQ579" s="102"/>
      <c r="DR579" s="102"/>
      <c r="DS579" s="102"/>
      <c r="DT579" s="102"/>
    </row>
    <row r="580" spans="9:124" s="95" customFormat="1" x14ac:dyDescent="0.15">
      <c r="I580" s="102"/>
      <c r="J580" s="102"/>
      <c r="K580" s="102"/>
      <c r="L580" s="102"/>
      <c r="M580" s="102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  <c r="CM580" s="102"/>
      <c r="CN580" s="102"/>
      <c r="CO580" s="102"/>
      <c r="CP580" s="102"/>
      <c r="CQ580" s="102"/>
      <c r="CR580" s="102"/>
      <c r="CS580" s="102"/>
      <c r="CT580" s="102"/>
      <c r="CU580" s="102"/>
      <c r="CV580" s="102"/>
      <c r="CW580" s="102"/>
      <c r="CX580" s="102"/>
      <c r="CY580" s="102"/>
      <c r="CZ580" s="102"/>
      <c r="DA580" s="102"/>
      <c r="DB580" s="102"/>
      <c r="DC580" s="102"/>
      <c r="DD580" s="102"/>
      <c r="DE580" s="102"/>
      <c r="DF580" s="102"/>
      <c r="DG580" s="102"/>
      <c r="DH580" s="102"/>
      <c r="DI580" s="102"/>
      <c r="DJ580" s="102"/>
      <c r="DK580" s="102"/>
      <c r="DL580" s="102"/>
      <c r="DM580" s="102"/>
      <c r="DN580" s="102"/>
      <c r="DO580" s="102"/>
      <c r="DP580" s="102"/>
      <c r="DQ580" s="102"/>
      <c r="DR580" s="102"/>
      <c r="DS580" s="102"/>
      <c r="DT580" s="102"/>
    </row>
    <row r="581" spans="9:124" s="95" customFormat="1" x14ac:dyDescent="0.15">
      <c r="I581" s="102"/>
      <c r="J581" s="102"/>
      <c r="K581" s="102"/>
      <c r="L581" s="102"/>
      <c r="M581" s="102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  <c r="CM581" s="102"/>
      <c r="CN581" s="102"/>
      <c r="CO581" s="102"/>
      <c r="CP581" s="102"/>
      <c r="CQ581" s="102"/>
      <c r="CR581" s="102"/>
      <c r="CS581" s="102"/>
      <c r="CT581" s="102"/>
      <c r="CU581" s="102"/>
      <c r="CV581" s="102"/>
      <c r="CW581" s="102"/>
      <c r="CX581" s="102"/>
      <c r="CY581" s="102"/>
      <c r="CZ581" s="102"/>
      <c r="DA581" s="102"/>
      <c r="DB581" s="102"/>
      <c r="DC581" s="102"/>
      <c r="DD581" s="102"/>
      <c r="DE581" s="102"/>
      <c r="DF581" s="102"/>
      <c r="DG581" s="102"/>
      <c r="DH581" s="102"/>
      <c r="DI581" s="102"/>
      <c r="DJ581" s="102"/>
      <c r="DK581" s="102"/>
      <c r="DL581" s="102"/>
      <c r="DM581" s="102"/>
      <c r="DN581" s="102"/>
      <c r="DO581" s="102"/>
      <c r="DP581" s="102"/>
      <c r="DQ581" s="102"/>
      <c r="DR581" s="102"/>
      <c r="DS581" s="102"/>
      <c r="DT581" s="102"/>
    </row>
    <row r="582" spans="9:124" s="95" customFormat="1" x14ac:dyDescent="0.15">
      <c r="I582" s="102"/>
      <c r="J582" s="102"/>
      <c r="K582" s="102"/>
      <c r="L582" s="102"/>
      <c r="M582" s="102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  <c r="CM582" s="102"/>
      <c r="CN582" s="102"/>
      <c r="CO582" s="102"/>
      <c r="CP582" s="102"/>
      <c r="CQ582" s="102"/>
      <c r="CR582" s="102"/>
      <c r="CS582" s="102"/>
      <c r="CT582" s="102"/>
      <c r="CU582" s="102"/>
      <c r="CV582" s="102"/>
      <c r="CW582" s="102"/>
      <c r="CX582" s="102"/>
      <c r="CY582" s="102"/>
      <c r="CZ582" s="102"/>
      <c r="DA582" s="102"/>
      <c r="DB582" s="102"/>
      <c r="DC582" s="102"/>
      <c r="DD582" s="102"/>
      <c r="DE582" s="102"/>
      <c r="DF582" s="102"/>
      <c r="DG582" s="102"/>
      <c r="DH582" s="102"/>
      <c r="DI582" s="102"/>
      <c r="DJ582" s="102"/>
      <c r="DK582" s="102"/>
      <c r="DL582" s="102"/>
      <c r="DM582" s="102"/>
      <c r="DN582" s="102"/>
      <c r="DO582" s="102"/>
      <c r="DP582" s="102"/>
      <c r="DQ582" s="102"/>
      <c r="DR582" s="102"/>
      <c r="DS582" s="102"/>
      <c r="DT582" s="102"/>
    </row>
    <row r="583" spans="9:124" s="95" customFormat="1" x14ac:dyDescent="0.15">
      <c r="I583" s="102"/>
      <c r="J583" s="102"/>
      <c r="K583" s="102"/>
      <c r="L583" s="102"/>
      <c r="M583" s="102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  <c r="CM583" s="102"/>
      <c r="CN583" s="102"/>
      <c r="CO583" s="102"/>
      <c r="CP583" s="102"/>
      <c r="CQ583" s="102"/>
      <c r="CR583" s="102"/>
      <c r="CS583" s="102"/>
      <c r="CT583" s="102"/>
      <c r="CU583" s="102"/>
      <c r="CV583" s="102"/>
      <c r="CW583" s="102"/>
      <c r="CX583" s="102"/>
      <c r="CY583" s="102"/>
      <c r="CZ583" s="102"/>
      <c r="DA583" s="102"/>
      <c r="DB583" s="102"/>
      <c r="DC583" s="102"/>
      <c r="DD583" s="102"/>
      <c r="DE583" s="102"/>
      <c r="DF583" s="102"/>
      <c r="DG583" s="102"/>
      <c r="DH583" s="102"/>
      <c r="DI583" s="102"/>
      <c r="DJ583" s="102"/>
      <c r="DK583" s="102"/>
      <c r="DL583" s="102"/>
      <c r="DM583" s="102"/>
      <c r="DN583" s="102"/>
      <c r="DO583" s="102"/>
      <c r="DP583" s="102"/>
      <c r="DQ583" s="102"/>
      <c r="DR583" s="102"/>
      <c r="DS583" s="102"/>
      <c r="DT583" s="102"/>
    </row>
    <row r="584" spans="9:124" s="95" customFormat="1" x14ac:dyDescent="0.15">
      <c r="I584" s="102"/>
      <c r="J584" s="102"/>
      <c r="K584" s="102"/>
      <c r="L584" s="102"/>
      <c r="M584" s="102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/>
      <c r="BT584" s="102"/>
      <c r="BU584" s="102"/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  <c r="CM584" s="102"/>
      <c r="CN584" s="102"/>
      <c r="CO584" s="102"/>
      <c r="CP584" s="102"/>
      <c r="CQ584" s="102"/>
      <c r="CR584" s="102"/>
      <c r="CS584" s="102"/>
      <c r="CT584" s="102"/>
      <c r="CU584" s="102"/>
      <c r="CV584" s="102"/>
      <c r="CW584" s="102"/>
      <c r="CX584" s="102"/>
      <c r="CY584" s="102"/>
      <c r="CZ584" s="102"/>
      <c r="DA584" s="102"/>
      <c r="DB584" s="102"/>
      <c r="DC584" s="102"/>
      <c r="DD584" s="102"/>
      <c r="DE584" s="102"/>
      <c r="DF584" s="102"/>
      <c r="DG584" s="102"/>
      <c r="DH584" s="102"/>
      <c r="DI584" s="102"/>
      <c r="DJ584" s="102"/>
      <c r="DK584" s="102"/>
      <c r="DL584" s="102"/>
      <c r="DM584" s="102"/>
      <c r="DN584" s="102"/>
      <c r="DO584" s="102"/>
      <c r="DP584" s="102"/>
      <c r="DQ584" s="102"/>
      <c r="DR584" s="102"/>
      <c r="DS584" s="102"/>
      <c r="DT584" s="102"/>
    </row>
    <row r="585" spans="9:124" s="95" customFormat="1" x14ac:dyDescent="0.15">
      <c r="I585" s="102"/>
      <c r="J585" s="102"/>
      <c r="K585" s="102"/>
      <c r="L585" s="102"/>
      <c r="M585" s="102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/>
      <c r="BT585" s="102"/>
      <c r="BU585" s="102"/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  <c r="CM585" s="102"/>
      <c r="CN585" s="102"/>
      <c r="CO585" s="102"/>
      <c r="CP585" s="102"/>
      <c r="CQ585" s="102"/>
      <c r="CR585" s="102"/>
      <c r="CS585" s="102"/>
      <c r="CT585" s="102"/>
      <c r="CU585" s="102"/>
      <c r="CV585" s="102"/>
      <c r="CW585" s="102"/>
      <c r="CX585" s="102"/>
      <c r="CY585" s="102"/>
      <c r="CZ585" s="102"/>
      <c r="DA585" s="102"/>
      <c r="DB585" s="102"/>
      <c r="DC585" s="102"/>
      <c r="DD585" s="102"/>
      <c r="DE585" s="102"/>
      <c r="DF585" s="102"/>
      <c r="DG585" s="102"/>
      <c r="DH585" s="102"/>
      <c r="DI585" s="102"/>
      <c r="DJ585" s="102"/>
      <c r="DK585" s="102"/>
      <c r="DL585" s="102"/>
      <c r="DM585" s="102"/>
      <c r="DN585" s="102"/>
      <c r="DO585" s="102"/>
      <c r="DP585" s="102"/>
      <c r="DQ585" s="102"/>
      <c r="DR585" s="102"/>
      <c r="DS585" s="102"/>
      <c r="DT585" s="102"/>
    </row>
    <row r="586" spans="9:124" s="95" customFormat="1" x14ac:dyDescent="0.15">
      <c r="I586" s="102"/>
      <c r="J586" s="102"/>
      <c r="K586" s="102"/>
      <c r="L586" s="102"/>
      <c r="M586" s="102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/>
      <c r="BT586" s="102"/>
      <c r="BU586" s="102"/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  <c r="CM586" s="102"/>
      <c r="CN586" s="102"/>
      <c r="CO586" s="102"/>
      <c r="CP586" s="102"/>
      <c r="CQ586" s="102"/>
      <c r="CR586" s="102"/>
      <c r="CS586" s="102"/>
      <c r="CT586" s="102"/>
      <c r="CU586" s="102"/>
      <c r="CV586" s="102"/>
      <c r="CW586" s="102"/>
      <c r="CX586" s="102"/>
      <c r="CY586" s="102"/>
      <c r="CZ586" s="102"/>
      <c r="DA586" s="102"/>
      <c r="DB586" s="102"/>
      <c r="DC586" s="102"/>
      <c r="DD586" s="102"/>
      <c r="DE586" s="102"/>
      <c r="DF586" s="102"/>
      <c r="DG586" s="102"/>
      <c r="DH586" s="102"/>
      <c r="DI586" s="102"/>
      <c r="DJ586" s="102"/>
      <c r="DK586" s="102"/>
      <c r="DL586" s="102"/>
      <c r="DM586" s="102"/>
      <c r="DN586" s="102"/>
      <c r="DO586" s="102"/>
      <c r="DP586" s="102"/>
      <c r="DQ586" s="102"/>
      <c r="DR586" s="102"/>
      <c r="DS586" s="102"/>
      <c r="DT586" s="102"/>
    </row>
    <row r="587" spans="9:124" s="95" customFormat="1" x14ac:dyDescent="0.15">
      <c r="I587" s="102"/>
      <c r="J587" s="102"/>
      <c r="K587" s="102"/>
      <c r="L587" s="102"/>
      <c r="M587" s="102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/>
      <c r="BT587" s="102"/>
      <c r="BU587" s="102"/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  <c r="CM587" s="102"/>
      <c r="CN587" s="102"/>
      <c r="CO587" s="102"/>
      <c r="CP587" s="102"/>
      <c r="CQ587" s="102"/>
      <c r="CR587" s="102"/>
      <c r="CS587" s="102"/>
      <c r="CT587" s="102"/>
      <c r="CU587" s="102"/>
      <c r="CV587" s="102"/>
      <c r="CW587" s="102"/>
      <c r="CX587" s="102"/>
      <c r="CY587" s="102"/>
      <c r="CZ587" s="102"/>
      <c r="DA587" s="102"/>
      <c r="DB587" s="102"/>
      <c r="DC587" s="102"/>
      <c r="DD587" s="102"/>
      <c r="DE587" s="102"/>
      <c r="DF587" s="102"/>
      <c r="DG587" s="102"/>
      <c r="DH587" s="102"/>
      <c r="DI587" s="102"/>
      <c r="DJ587" s="102"/>
      <c r="DK587" s="102"/>
      <c r="DL587" s="102"/>
      <c r="DM587" s="102"/>
      <c r="DN587" s="102"/>
      <c r="DO587" s="102"/>
      <c r="DP587" s="102"/>
      <c r="DQ587" s="102"/>
      <c r="DR587" s="102"/>
      <c r="DS587" s="102"/>
      <c r="DT587" s="102"/>
    </row>
    <row r="588" spans="9:124" s="95" customFormat="1" x14ac:dyDescent="0.15">
      <c r="I588" s="102"/>
      <c r="J588" s="102"/>
      <c r="K588" s="102"/>
      <c r="L588" s="102"/>
      <c r="M588" s="102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  <c r="CM588" s="102"/>
      <c r="CN588" s="102"/>
      <c r="CO588" s="102"/>
      <c r="CP588" s="102"/>
      <c r="CQ588" s="102"/>
      <c r="CR588" s="102"/>
      <c r="CS588" s="102"/>
      <c r="CT588" s="102"/>
      <c r="CU588" s="102"/>
      <c r="CV588" s="102"/>
      <c r="CW588" s="102"/>
      <c r="CX588" s="102"/>
      <c r="CY588" s="102"/>
      <c r="CZ588" s="102"/>
      <c r="DA588" s="102"/>
      <c r="DB588" s="102"/>
      <c r="DC588" s="102"/>
      <c r="DD588" s="102"/>
      <c r="DE588" s="102"/>
      <c r="DF588" s="102"/>
      <c r="DG588" s="102"/>
      <c r="DH588" s="102"/>
      <c r="DI588" s="102"/>
      <c r="DJ588" s="102"/>
      <c r="DK588" s="102"/>
      <c r="DL588" s="102"/>
      <c r="DM588" s="102"/>
      <c r="DN588" s="102"/>
      <c r="DO588" s="102"/>
      <c r="DP588" s="102"/>
      <c r="DQ588" s="102"/>
      <c r="DR588" s="102"/>
      <c r="DS588" s="102"/>
      <c r="DT588" s="102"/>
    </row>
    <row r="589" spans="9:124" s="95" customFormat="1" x14ac:dyDescent="0.15">
      <c r="I589" s="102"/>
      <c r="J589" s="102"/>
      <c r="K589" s="102"/>
      <c r="L589" s="102"/>
      <c r="M589" s="102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/>
      <c r="BT589" s="102"/>
      <c r="BU589" s="102"/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  <c r="CM589" s="102"/>
      <c r="CN589" s="102"/>
      <c r="CO589" s="102"/>
      <c r="CP589" s="102"/>
      <c r="CQ589" s="102"/>
      <c r="CR589" s="102"/>
      <c r="CS589" s="102"/>
      <c r="CT589" s="102"/>
      <c r="CU589" s="102"/>
      <c r="CV589" s="102"/>
      <c r="CW589" s="102"/>
      <c r="CX589" s="102"/>
      <c r="CY589" s="102"/>
      <c r="CZ589" s="102"/>
      <c r="DA589" s="102"/>
      <c r="DB589" s="102"/>
      <c r="DC589" s="102"/>
      <c r="DD589" s="102"/>
      <c r="DE589" s="102"/>
      <c r="DF589" s="102"/>
      <c r="DG589" s="102"/>
      <c r="DH589" s="102"/>
      <c r="DI589" s="102"/>
      <c r="DJ589" s="102"/>
      <c r="DK589" s="102"/>
      <c r="DL589" s="102"/>
      <c r="DM589" s="102"/>
      <c r="DN589" s="102"/>
      <c r="DO589" s="102"/>
      <c r="DP589" s="102"/>
      <c r="DQ589" s="102"/>
      <c r="DR589" s="102"/>
      <c r="DS589" s="102"/>
      <c r="DT589" s="102"/>
    </row>
    <row r="590" spans="9:124" s="95" customFormat="1" x14ac:dyDescent="0.15">
      <c r="I590" s="102"/>
      <c r="J590" s="102"/>
      <c r="K590" s="102"/>
      <c r="L590" s="102"/>
      <c r="M590" s="102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/>
      <c r="BT590" s="102"/>
      <c r="BU590" s="102"/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  <c r="CM590" s="102"/>
      <c r="CN590" s="102"/>
      <c r="CO590" s="102"/>
      <c r="CP590" s="102"/>
      <c r="CQ590" s="102"/>
      <c r="CR590" s="102"/>
      <c r="CS590" s="102"/>
      <c r="CT590" s="102"/>
      <c r="CU590" s="102"/>
      <c r="CV590" s="102"/>
      <c r="CW590" s="102"/>
      <c r="CX590" s="102"/>
      <c r="CY590" s="102"/>
      <c r="CZ590" s="102"/>
      <c r="DA590" s="102"/>
      <c r="DB590" s="102"/>
      <c r="DC590" s="102"/>
      <c r="DD590" s="102"/>
      <c r="DE590" s="102"/>
      <c r="DF590" s="102"/>
      <c r="DG590" s="102"/>
      <c r="DH590" s="102"/>
      <c r="DI590" s="102"/>
      <c r="DJ590" s="102"/>
      <c r="DK590" s="102"/>
      <c r="DL590" s="102"/>
      <c r="DM590" s="102"/>
      <c r="DN590" s="102"/>
      <c r="DO590" s="102"/>
      <c r="DP590" s="102"/>
      <c r="DQ590" s="102"/>
      <c r="DR590" s="102"/>
      <c r="DS590" s="102"/>
      <c r="DT590" s="102"/>
    </row>
    <row r="591" spans="9:124" s="95" customFormat="1" x14ac:dyDescent="0.15">
      <c r="I591" s="102"/>
      <c r="J591" s="102"/>
      <c r="K591" s="102"/>
      <c r="L591" s="102"/>
      <c r="M591" s="102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/>
      <c r="BT591" s="102"/>
      <c r="BU591" s="102"/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  <c r="CM591" s="102"/>
      <c r="CN591" s="102"/>
      <c r="CO591" s="102"/>
      <c r="CP591" s="102"/>
      <c r="CQ591" s="102"/>
      <c r="CR591" s="102"/>
      <c r="CS591" s="102"/>
      <c r="CT591" s="102"/>
      <c r="CU591" s="102"/>
      <c r="CV591" s="102"/>
      <c r="CW591" s="102"/>
      <c r="CX591" s="102"/>
      <c r="CY591" s="102"/>
      <c r="CZ591" s="102"/>
      <c r="DA591" s="102"/>
      <c r="DB591" s="102"/>
      <c r="DC591" s="102"/>
      <c r="DD591" s="102"/>
      <c r="DE591" s="102"/>
      <c r="DF591" s="102"/>
      <c r="DG591" s="102"/>
      <c r="DH591" s="102"/>
      <c r="DI591" s="102"/>
      <c r="DJ591" s="102"/>
      <c r="DK591" s="102"/>
      <c r="DL591" s="102"/>
      <c r="DM591" s="102"/>
      <c r="DN591" s="102"/>
      <c r="DO591" s="102"/>
      <c r="DP591" s="102"/>
      <c r="DQ591" s="102"/>
      <c r="DR591" s="102"/>
      <c r="DS591" s="102"/>
      <c r="DT591" s="102"/>
    </row>
    <row r="592" spans="9:124" s="95" customFormat="1" x14ac:dyDescent="0.15">
      <c r="I592" s="102"/>
      <c r="J592" s="102"/>
      <c r="K592" s="102"/>
      <c r="L592" s="102"/>
      <c r="M592" s="102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/>
      <c r="BT592" s="102"/>
      <c r="BU592" s="102"/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  <c r="CM592" s="102"/>
      <c r="CN592" s="102"/>
      <c r="CO592" s="102"/>
      <c r="CP592" s="102"/>
      <c r="CQ592" s="102"/>
      <c r="CR592" s="102"/>
      <c r="CS592" s="102"/>
      <c r="CT592" s="102"/>
      <c r="CU592" s="102"/>
      <c r="CV592" s="102"/>
      <c r="CW592" s="102"/>
      <c r="CX592" s="102"/>
      <c r="CY592" s="102"/>
      <c r="CZ592" s="102"/>
      <c r="DA592" s="102"/>
      <c r="DB592" s="102"/>
      <c r="DC592" s="102"/>
      <c r="DD592" s="102"/>
      <c r="DE592" s="102"/>
      <c r="DF592" s="102"/>
      <c r="DG592" s="102"/>
      <c r="DH592" s="102"/>
      <c r="DI592" s="102"/>
      <c r="DJ592" s="102"/>
      <c r="DK592" s="102"/>
      <c r="DL592" s="102"/>
      <c r="DM592" s="102"/>
      <c r="DN592" s="102"/>
      <c r="DO592" s="102"/>
      <c r="DP592" s="102"/>
      <c r="DQ592" s="102"/>
      <c r="DR592" s="102"/>
      <c r="DS592" s="102"/>
      <c r="DT592" s="102"/>
    </row>
    <row r="593" spans="9:124" s="95" customFormat="1" x14ac:dyDescent="0.15">
      <c r="I593" s="102"/>
      <c r="J593" s="102"/>
      <c r="K593" s="102"/>
      <c r="L593" s="102"/>
      <c r="M593" s="102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/>
      <c r="BT593" s="102"/>
      <c r="BU593" s="102"/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  <c r="CM593" s="102"/>
      <c r="CN593" s="102"/>
      <c r="CO593" s="102"/>
      <c r="CP593" s="102"/>
      <c r="CQ593" s="102"/>
      <c r="CR593" s="102"/>
      <c r="CS593" s="102"/>
      <c r="CT593" s="102"/>
      <c r="CU593" s="102"/>
      <c r="CV593" s="102"/>
      <c r="CW593" s="102"/>
      <c r="CX593" s="102"/>
      <c r="CY593" s="102"/>
      <c r="CZ593" s="102"/>
      <c r="DA593" s="102"/>
      <c r="DB593" s="102"/>
      <c r="DC593" s="102"/>
      <c r="DD593" s="102"/>
      <c r="DE593" s="102"/>
      <c r="DF593" s="102"/>
      <c r="DG593" s="102"/>
      <c r="DH593" s="102"/>
      <c r="DI593" s="102"/>
      <c r="DJ593" s="102"/>
      <c r="DK593" s="102"/>
      <c r="DL593" s="102"/>
      <c r="DM593" s="102"/>
      <c r="DN593" s="102"/>
      <c r="DO593" s="102"/>
      <c r="DP593" s="102"/>
      <c r="DQ593" s="102"/>
      <c r="DR593" s="102"/>
      <c r="DS593" s="102"/>
      <c r="DT593" s="102"/>
    </row>
    <row r="594" spans="9:124" s="95" customFormat="1" x14ac:dyDescent="0.15">
      <c r="I594" s="102"/>
      <c r="J594" s="102"/>
      <c r="K594" s="102"/>
      <c r="L594" s="102"/>
      <c r="M594" s="102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  <c r="CM594" s="102"/>
      <c r="CN594" s="102"/>
      <c r="CO594" s="102"/>
      <c r="CP594" s="102"/>
      <c r="CQ594" s="102"/>
      <c r="CR594" s="102"/>
      <c r="CS594" s="102"/>
      <c r="CT594" s="102"/>
      <c r="CU594" s="102"/>
      <c r="CV594" s="102"/>
      <c r="CW594" s="102"/>
      <c r="CX594" s="102"/>
      <c r="CY594" s="102"/>
      <c r="CZ594" s="102"/>
      <c r="DA594" s="102"/>
      <c r="DB594" s="102"/>
      <c r="DC594" s="102"/>
      <c r="DD594" s="102"/>
      <c r="DE594" s="102"/>
      <c r="DF594" s="102"/>
      <c r="DG594" s="102"/>
      <c r="DH594" s="102"/>
      <c r="DI594" s="102"/>
      <c r="DJ594" s="102"/>
      <c r="DK594" s="102"/>
      <c r="DL594" s="102"/>
      <c r="DM594" s="102"/>
      <c r="DN594" s="102"/>
      <c r="DO594" s="102"/>
      <c r="DP594" s="102"/>
      <c r="DQ594" s="102"/>
      <c r="DR594" s="102"/>
      <c r="DS594" s="102"/>
      <c r="DT594" s="102"/>
    </row>
    <row r="595" spans="9:124" s="95" customFormat="1" x14ac:dyDescent="0.15">
      <c r="I595" s="102"/>
      <c r="J595" s="102"/>
      <c r="K595" s="102"/>
      <c r="L595" s="102"/>
      <c r="M595" s="102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/>
      <c r="BT595" s="102"/>
      <c r="BU595" s="102"/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  <c r="CM595" s="102"/>
      <c r="CN595" s="102"/>
      <c r="CO595" s="102"/>
      <c r="CP595" s="102"/>
      <c r="CQ595" s="102"/>
      <c r="CR595" s="102"/>
      <c r="CS595" s="102"/>
      <c r="CT595" s="102"/>
      <c r="CU595" s="102"/>
      <c r="CV595" s="102"/>
      <c r="CW595" s="102"/>
      <c r="CX595" s="102"/>
      <c r="CY595" s="102"/>
      <c r="CZ595" s="102"/>
      <c r="DA595" s="102"/>
      <c r="DB595" s="102"/>
      <c r="DC595" s="102"/>
      <c r="DD595" s="102"/>
      <c r="DE595" s="102"/>
      <c r="DF595" s="102"/>
      <c r="DG595" s="102"/>
      <c r="DH595" s="102"/>
      <c r="DI595" s="102"/>
      <c r="DJ595" s="102"/>
      <c r="DK595" s="102"/>
      <c r="DL595" s="102"/>
      <c r="DM595" s="102"/>
      <c r="DN595" s="102"/>
      <c r="DO595" s="102"/>
      <c r="DP595" s="102"/>
      <c r="DQ595" s="102"/>
      <c r="DR595" s="102"/>
      <c r="DS595" s="102"/>
      <c r="DT595" s="102"/>
    </row>
    <row r="596" spans="9:124" s="95" customFormat="1" x14ac:dyDescent="0.15">
      <c r="I596" s="102"/>
      <c r="J596" s="102"/>
      <c r="K596" s="102"/>
      <c r="L596" s="102"/>
      <c r="M596" s="102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/>
      <c r="BT596" s="102"/>
      <c r="BU596" s="102"/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  <c r="CM596" s="102"/>
      <c r="CN596" s="102"/>
      <c r="CO596" s="102"/>
      <c r="CP596" s="102"/>
      <c r="CQ596" s="102"/>
      <c r="CR596" s="102"/>
      <c r="CS596" s="102"/>
      <c r="CT596" s="102"/>
      <c r="CU596" s="102"/>
      <c r="CV596" s="102"/>
      <c r="CW596" s="102"/>
      <c r="CX596" s="102"/>
      <c r="CY596" s="102"/>
      <c r="CZ596" s="102"/>
      <c r="DA596" s="102"/>
      <c r="DB596" s="102"/>
      <c r="DC596" s="102"/>
      <c r="DD596" s="102"/>
      <c r="DE596" s="102"/>
      <c r="DF596" s="102"/>
      <c r="DG596" s="102"/>
      <c r="DH596" s="102"/>
      <c r="DI596" s="102"/>
      <c r="DJ596" s="102"/>
      <c r="DK596" s="102"/>
      <c r="DL596" s="102"/>
      <c r="DM596" s="102"/>
      <c r="DN596" s="102"/>
      <c r="DO596" s="102"/>
      <c r="DP596" s="102"/>
      <c r="DQ596" s="102"/>
      <c r="DR596" s="102"/>
      <c r="DS596" s="102"/>
      <c r="DT596" s="102"/>
    </row>
    <row r="597" spans="9:124" s="95" customFormat="1" x14ac:dyDescent="0.15">
      <c r="I597" s="102"/>
      <c r="J597" s="102"/>
      <c r="K597" s="102"/>
      <c r="L597" s="102"/>
      <c r="M597" s="102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/>
      <c r="BT597" s="102"/>
      <c r="BU597" s="102"/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  <c r="CM597" s="102"/>
      <c r="CN597" s="102"/>
      <c r="CO597" s="102"/>
      <c r="CP597" s="102"/>
      <c r="CQ597" s="102"/>
      <c r="CR597" s="102"/>
      <c r="CS597" s="102"/>
      <c r="CT597" s="102"/>
      <c r="CU597" s="102"/>
      <c r="CV597" s="102"/>
      <c r="CW597" s="102"/>
      <c r="CX597" s="102"/>
      <c r="CY597" s="102"/>
      <c r="CZ597" s="102"/>
      <c r="DA597" s="102"/>
      <c r="DB597" s="102"/>
      <c r="DC597" s="102"/>
      <c r="DD597" s="102"/>
      <c r="DE597" s="102"/>
      <c r="DF597" s="102"/>
      <c r="DG597" s="102"/>
      <c r="DH597" s="102"/>
      <c r="DI597" s="102"/>
      <c r="DJ597" s="102"/>
      <c r="DK597" s="102"/>
      <c r="DL597" s="102"/>
      <c r="DM597" s="102"/>
      <c r="DN597" s="102"/>
      <c r="DO597" s="102"/>
      <c r="DP597" s="102"/>
      <c r="DQ597" s="102"/>
      <c r="DR597" s="102"/>
      <c r="DS597" s="102"/>
      <c r="DT597" s="102"/>
    </row>
    <row r="598" spans="9:124" s="95" customFormat="1" x14ac:dyDescent="0.15">
      <c r="I598" s="102"/>
      <c r="J598" s="102"/>
      <c r="K598" s="102"/>
      <c r="L598" s="102"/>
      <c r="M598" s="102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/>
      <c r="BT598" s="102"/>
      <c r="BU598" s="102"/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  <c r="CM598" s="102"/>
      <c r="CN598" s="102"/>
      <c r="CO598" s="102"/>
      <c r="CP598" s="102"/>
      <c r="CQ598" s="102"/>
      <c r="CR598" s="102"/>
      <c r="CS598" s="102"/>
      <c r="CT598" s="102"/>
      <c r="CU598" s="102"/>
      <c r="CV598" s="102"/>
      <c r="CW598" s="102"/>
      <c r="CX598" s="102"/>
      <c r="CY598" s="102"/>
      <c r="CZ598" s="102"/>
      <c r="DA598" s="102"/>
      <c r="DB598" s="102"/>
      <c r="DC598" s="102"/>
      <c r="DD598" s="102"/>
      <c r="DE598" s="102"/>
      <c r="DF598" s="102"/>
      <c r="DG598" s="102"/>
      <c r="DH598" s="102"/>
      <c r="DI598" s="102"/>
      <c r="DJ598" s="102"/>
      <c r="DK598" s="102"/>
      <c r="DL598" s="102"/>
      <c r="DM598" s="102"/>
      <c r="DN598" s="102"/>
      <c r="DO598" s="102"/>
      <c r="DP598" s="102"/>
      <c r="DQ598" s="102"/>
      <c r="DR598" s="102"/>
      <c r="DS598" s="102"/>
      <c r="DT598" s="102"/>
    </row>
    <row r="599" spans="9:124" s="95" customFormat="1" x14ac:dyDescent="0.15"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  <c r="CM599" s="102"/>
      <c r="CN599" s="102"/>
      <c r="CO599" s="102"/>
      <c r="CP599" s="102"/>
      <c r="CQ599" s="102"/>
      <c r="CR599" s="102"/>
      <c r="CS599" s="102"/>
      <c r="CT599" s="102"/>
      <c r="CU599" s="102"/>
      <c r="CV599" s="102"/>
      <c r="CW599" s="102"/>
      <c r="CX599" s="102"/>
      <c r="CY599" s="102"/>
      <c r="CZ599" s="102"/>
      <c r="DA599" s="102"/>
      <c r="DB599" s="102"/>
      <c r="DC599" s="102"/>
      <c r="DD599" s="102"/>
      <c r="DE599" s="102"/>
      <c r="DF599" s="102"/>
      <c r="DG599" s="102"/>
      <c r="DH599" s="102"/>
      <c r="DI599" s="102"/>
      <c r="DJ599" s="102"/>
      <c r="DK599" s="102"/>
      <c r="DL599" s="102"/>
      <c r="DM599" s="102"/>
      <c r="DN599" s="102"/>
      <c r="DO599" s="102"/>
      <c r="DP599" s="102"/>
      <c r="DQ599" s="102"/>
      <c r="DR599" s="102"/>
      <c r="DS599" s="102"/>
      <c r="DT599" s="102"/>
    </row>
    <row r="600" spans="9:124" s="95" customFormat="1" x14ac:dyDescent="0.15">
      <c r="I600" s="102"/>
      <c r="J600" s="102"/>
      <c r="K600" s="102"/>
      <c r="L600" s="102"/>
      <c r="M600" s="102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  <c r="CM600" s="102"/>
      <c r="CN600" s="102"/>
      <c r="CO600" s="102"/>
      <c r="CP600" s="102"/>
      <c r="CQ600" s="102"/>
      <c r="CR600" s="102"/>
      <c r="CS600" s="102"/>
      <c r="CT600" s="102"/>
      <c r="CU600" s="102"/>
      <c r="CV600" s="102"/>
      <c r="CW600" s="102"/>
      <c r="CX600" s="102"/>
      <c r="CY600" s="102"/>
      <c r="CZ600" s="102"/>
      <c r="DA600" s="102"/>
      <c r="DB600" s="102"/>
      <c r="DC600" s="102"/>
      <c r="DD600" s="102"/>
      <c r="DE600" s="102"/>
      <c r="DF600" s="102"/>
      <c r="DG600" s="102"/>
      <c r="DH600" s="102"/>
      <c r="DI600" s="102"/>
      <c r="DJ600" s="102"/>
      <c r="DK600" s="102"/>
      <c r="DL600" s="102"/>
      <c r="DM600" s="102"/>
      <c r="DN600" s="102"/>
      <c r="DO600" s="102"/>
      <c r="DP600" s="102"/>
      <c r="DQ600" s="102"/>
      <c r="DR600" s="102"/>
      <c r="DS600" s="102"/>
      <c r="DT600" s="102"/>
    </row>
    <row r="601" spans="9:124" s="95" customFormat="1" x14ac:dyDescent="0.15">
      <c r="I601" s="102"/>
      <c r="J601" s="102"/>
      <c r="K601" s="102"/>
      <c r="L601" s="102"/>
      <c r="M601" s="102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/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  <c r="CM601" s="102"/>
      <c r="CN601" s="102"/>
      <c r="CO601" s="102"/>
      <c r="CP601" s="102"/>
      <c r="CQ601" s="102"/>
      <c r="CR601" s="102"/>
      <c r="CS601" s="102"/>
      <c r="CT601" s="102"/>
      <c r="CU601" s="102"/>
      <c r="CV601" s="102"/>
      <c r="CW601" s="102"/>
      <c r="CX601" s="102"/>
      <c r="CY601" s="102"/>
      <c r="CZ601" s="102"/>
      <c r="DA601" s="102"/>
      <c r="DB601" s="102"/>
      <c r="DC601" s="102"/>
      <c r="DD601" s="102"/>
      <c r="DE601" s="102"/>
      <c r="DF601" s="102"/>
      <c r="DG601" s="102"/>
      <c r="DH601" s="102"/>
      <c r="DI601" s="102"/>
      <c r="DJ601" s="102"/>
      <c r="DK601" s="102"/>
      <c r="DL601" s="102"/>
      <c r="DM601" s="102"/>
      <c r="DN601" s="102"/>
      <c r="DO601" s="102"/>
      <c r="DP601" s="102"/>
      <c r="DQ601" s="102"/>
      <c r="DR601" s="102"/>
      <c r="DS601" s="102"/>
      <c r="DT601" s="102"/>
    </row>
    <row r="602" spans="9:124" s="95" customFormat="1" x14ac:dyDescent="0.15">
      <c r="I602" s="102"/>
      <c r="J602" s="102"/>
      <c r="K602" s="102"/>
      <c r="L602" s="102"/>
      <c r="M602" s="102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/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  <c r="CM602" s="102"/>
      <c r="CN602" s="102"/>
      <c r="CO602" s="102"/>
      <c r="CP602" s="102"/>
      <c r="CQ602" s="102"/>
      <c r="CR602" s="102"/>
      <c r="CS602" s="102"/>
      <c r="CT602" s="102"/>
      <c r="CU602" s="102"/>
      <c r="CV602" s="102"/>
      <c r="CW602" s="102"/>
      <c r="CX602" s="102"/>
      <c r="CY602" s="102"/>
      <c r="CZ602" s="102"/>
      <c r="DA602" s="102"/>
      <c r="DB602" s="102"/>
      <c r="DC602" s="102"/>
      <c r="DD602" s="102"/>
      <c r="DE602" s="102"/>
      <c r="DF602" s="102"/>
      <c r="DG602" s="102"/>
      <c r="DH602" s="102"/>
      <c r="DI602" s="102"/>
      <c r="DJ602" s="102"/>
      <c r="DK602" s="102"/>
      <c r="DL602" s="102"/>
      <c r="DM602" s="102"/>
      <c r="DN602" s="102"/>
      <c r="DO602" s="102"/>
      <c r="DP602" s="102"/>
      <c r="DQ602" s="102"/>
      <c r="DR602" s="102"/>
      <c r="DS602" s="102"/>
      <c r="DT602" s="102"/>
    </row>
    <row r="603" spans="9:124" s="95" customFormat="1" x14ac:dyDescent="0.15">
      <c r="I603" s="102"/>
      <c r="J603" s="102"/>
      <c r="K603" s="102"/>
      <c r="L603" s="102"/>
      <c r="M603" s="102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/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  <c r="CM603" s="102"/>
      <c r="CN603" s="102"/>
      <c r="CO603" s="102"/>
      <c r="CP603" s="102"/>
      <c r="CQ603" s="102"/>
      <c r="CR603" s="102"/>
      <c r="CS603" s="102"/>
      <c r="CT603" s="102"/>
      <c r="CU603" s="102"/>
      <c r="CV603" s="102"/>
      <c r="CW603" s="102"/>
      <c r="CX603" s="102"/>
      <c r="CY603" s="102"/>
      <c r="CZ603" s="102"/>
      <c r="DA603" s="102"/>
      <c r="DB603" s="102"/>
      <c r="DC603" s="102"/>
      <c r="DD603" s="102"/>
      <c r="DE603" s="102"/>
      <c r="DF603" s="102"/>
      <c r="DG603" s="102"/>
      <c r="DH603" s="102"/>
      <c r="DI603" s="102"/>
      <c r="DJ603" s="102"/>
      <c r="DK603" s="102"/>
      <c r="DL603" s="102"/>
      <c r="DM603" s="102"/>
      <c r="DN603" s="102"/>
      <c r="DO603" s="102"/>
      <c r="DP603" s="102"/>
      <c r="DQ603" s="102"/>
      <c r="DR603" s="102"/>
      <c r="DS603" s="102"/>
      <c r="DT603" s="102"/>
    </row>
    <row r="604" spans="9:124" s="95" customFormat="1" x14ac:dyDescent="0.15">
      <c r="I604" s="102"/>
      <c r="J604" s="102"/>
      <c r="K604" s="102"/>
      <c r="L604" s="102"/>
      <c r="M604" s="102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/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  <c r="CM604" s="102"/>
      <c r="CN604" s="102"/>
      <c r="CO604" s="102"/>
      <c r="CP604" s="102"/>
      <c r="CQ604" s="102"/>
      <c r="CR604" s="102"/>
      <c r="CS604" s="102"/>
      <c r="CT604" s="102"/>
      <c r="CU604" s="102"/>
      <c r="CV604" s="102"/>
      <c r="CW604" s="102"/>
      <c r="CX604" s="102"/>
      <c r="CY604" s="102"/>
      <c r="CZ604" s="102"/>
      <c r="DA604" s="102"/>
      <c r="DB604" s="102"/>
      <c r="DC604" s="102"/>
      <c r="DD604" s="102"/>
      <c r="DE604" s="102"/>
      <c r="DF604" s="102"/>
      <c r="DG604" s="102"/>
      <c r="DH604" s="102"/>
      <c r="DI604" s="102"/>
      <c r="DJ604" s="102"/>
      <c r="DK604" s="102"/>
      <c r="DL604" s="102"/>
      <c r="DM604" s="102"/>
      <c r="DN604" s="102"/>
      <c r="DO604" s="102"/>
      <c r="DP604" s="102"/>
      <c r="DQ604" s="102"/>
      <c r="DR604" s="102"/>
      <c r="DS604" s="102"/>
      <c r="DT604" s="102"/>
    </row>
    <row r="605" spans="9:124" s="95" customFormat="1" x14ac:dyDescent="0.15">
      <c r="I605" s="102"/>
      <c r="J605" s="102"/>
      <c r="K605" s="102"/>
      <c r="L605" s="102"/>
      <c r="M605" s="102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/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  <c r="CM605" s="102"/>
      <c r="CN605" s="102"/>
      <c r="CO605" s="102"/>
      <c r="CP605" s="102"/>
      <c r="CQ605" s="102"/>
      <c r="CR605" s="102"/>
      <c r="CS605" s="102"/>
      <c r="CT605" s="102"/>
      <c r="CU605" s="102"/>
      <c r="CV605" s="102"/>
      <c r="CW605" s="102"/>
      <c r="CX605" s="102"/>
      <c r="CY605" s="102"/>
      <c r="CZ605" s="102"/>
      <c r="DA605" s="102"/>
      <c r="DB605" s="102"/>
      <c r="DC605" s="102"/>
      <c r="DD605" s="102"/>
      <c r="DE605" s="102"/>
      <c r="DF605" s="102"/>
      <c r="DG605" s="102"/>
      <c r="DH605" s="102"/>
      <c r="DI605" s="102"/>
      <c r="DJ605" s="102"/>
      <c r="DK605" s="102"/>
      <c r="DL605" s="102"/>
      <c r="DM605" s="102"/>
      <c r="DN605" s="102"/>
      <c r="DO605" s="102"/>
      <c r="DP605" s="102"/>
      <c r="DQ605" s="102"/>
      <c r="DR605" s="102"/>
      <c r="DS605" s="102"/>
      <c r="DT605" s="102"/>
    </row>
    <row r="606" spans="9:124" s="95" customFormat="1" x14ac:dyDescent="0.15">
      <c r="I606" s="102"/>
      <c r="J606" s="102"/>
      <c r="K606" s="102"/>
      <c r="L606" s="102"/>
      <c r="M606" s="102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/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  <c r="CM606" s="102"/>
      <c r="CN606" s="102"/>
      <c r="CO606" s="102"/>
      <c r="CP606" s="102"/>
      <c r="CQ606" s="102"/>
      <c r="CR606" s="102"/>
      <c r="CS606" s="102"/>
      <c r="CT606" s="102"/>
      <c r="CU606" s="102"/>
      <c r="CV606" s="102"/>
      <c r="CW606" s="102"/>
      <c r="CX606" s="102"/>
      <c r="CY606" s="102"/>
      <c r="CZ606" s="102"/>
      <c r="DA606" s="102"/>
      <c r="DB606" s="102"/>
      <c r="DC606" s="102"/>
      <c r="DD606" s="102"/>
      <c r="DE606" s="102"/>
      <c r="DF606" s="102"/>
      <c r="DG606" s="102"/>
      <c r="DH606" s="102"/>
      <c r="DI606" s="102"/>
      <c r="DJ606" s="102"/>
      <c r="DK606" s="102"/>
      <c r="DL606" s="102"/>
      <c r="DM606" s="102"/>
      <c r="DN606" s="102"/>
      <c r="DO606" s="102"/>
      <c r="DP606" s="102"/>
      <c r="DQ606" s="102"/>
      <c r="DR606" s="102"/>
      <c r="DS606" s="102"/>
      <c r="DT606" s="102"/>
    </row>
    <row r="607" spans="9:124" s="95" customFormat="1" x14ac:dyDescent="0.15">
      <c r="I607" s="102"/>
      <c r="J607" s="102"/>
      <c r="K607" s="102"/>
      <c r="L607" s="102"/>
      <c r="M607" s="102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/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  <c r="CM607" s="102"/>
      <c r="CN607" s="102"/>
      <c r="CO607" s="102"/>
      <c r="CP607" s="102"/>
      <c r="CQ607" s="102"/>
      <c r="CR607" s="102"/>
      <c r="CS607" s="102"/>
      <c r="CT607" s="102"/>
      <c r="CU607" s="102"/>
      <c r="CV607" s="102"/>
      <c r="CW607" s="102"/>
      <c r="CX607" s="102"/>
      <c r="CY607" s="102"/>
      <c r="CZ607" s="102"/>
      <c r="DA607" s="102"/>
      <c r="DB607" s="102"/>
      <c r="DC607" s="102"/>
      <c r="DD607" s="102"/>
      <c r="DE607" s="102"/>
      <c r="DF607" s="102"/>
      <c r="DG607" s="102"/>
      <c r="DH607" s="102"/>
      <c r="DI607" s="102"/>
      <c r="DJ607" s="102"/>
      <c r="DK607" s="102"/>
      <c r="DL607" s="102"/>
      <c r="DM607" s="102"/>
      <c r="DN607" s="102"/>
      <c r="DO607" s="102"/>
      <c r="DP607" s="102"/>
      <c r="DQ607" s="102"/>
      <c r="DR607" s="102"/>
      <c r="DS607" s="102"/>
      <c r="DT607" s="102"/>
    </row>
    <row r="608" spans="9:124" s="95" customFormat="1" x14ac:dyDescent="0.15">
      <c r="I608" s="102"/>
      <c r="J608" s="102"/>
      <c r="K608" s="102"/>
      <c r="L608" s="102"/>
      <c r="M608" s="102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  <c r="BG608" s="102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102"/>
      <c r="BR608" s="102"/>
      <c r="BS608" s="102"/>
      <c r="BT608" s="102"/>
      <c r="BU608" s="102"/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  <c r="CM608" s="102"/>
      <c r="CN608" s="102"/>
      <c r="CO608" s="102"/>
      <c r="CP608" s="102"/>
      <c r="CQ608" s="102"/>
      <c r="CR608" s="102"/>
      <c r="CS608" s="102"/>
      <c r="CT608" s="102"/>
      <c r="CU608" s="102"/>
      <c r="CV608" s="102"/>
      <c r="CW608" s="102"/>
      <c r="CX608" s="102"/>
      <c r="CY608" s="102"/>
      <c r="CZ608" s="102"/>
      <c r="DA608" s="102"/>
      <c r="DB608" s="102"/>
      <c r="DC608" s="102"/>
      <c r="DD608" s="102"/>
      <c r="DE608" s="102"/>
      <c r="DF608" s="102"/>
      <c r="DG608" s="102"/>
      <c r="DH608" s="102"/>
      <c r="DI608" s="102"/>
      <c r="DJ608" s="102"/>
      <c r="DK608" s="102"/>
      <c r="DL608" s="102"/>
      <c r="DM608" s="102"/>
      <c r="DN608" s="102"/>
      <c r="DO608" s="102"/>
      <c r="DP608" s="102"/>
      <c r="DQ608" s="102"/>
      <c r="DR608" s="102"/>
      <c r="DS608" s="102"/>
      <c r="DT608" s="102"/>
    </row>
    <row r="609" spans="9:124" s="95" customFormat="1" x14ac:dyDescent="0.15">
      <c r="I609" s="102"/>
      <c r="J609" s="102"/>
      <c r="K609" s="102"/>
      <c r="L609" s="102"/>
      <c r="M609" s="102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  <c r="BG609" s="102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2"/>
      <c r="BR609" s="102"/>
      <c r="BS609" s="102"/>
      <c r="BT609" s="102"/>
      <c r="BU609" s="102"/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  <c r="CM609" s="102"/>
      <c r="CN609" s="102"/>
      <c r="CO609" s="102"/>
      <c r="CP609" s="102"/>
      <c r="CQ609" s="102"/>
      <c r="CR609" s="102"/>
      <c r="CS609" s="102"/>
      <c r="CT609" s="102"/>
      <c r="CU609" s="102"/>
      <c r="CV609" s="102"/>
      <c r="CW609" s="102"/>
      <c r="CX609" s="102"/>
      <c r="CY609" s="102"/>
      <c r="CZ609" s="102"/>
      <c r="DA609" s="102"/>
      <c r="DB609" s="102"/>
      <c r="DC609" s="102"/>
      <c r="DD609" s="102"/>
      <c r="DE609" s="102"/>
      <c r="DF609" s="102"/>
      <c r="DG609" s="102"/>
      <c r="DH609" s="102"/>
      <c r="DI609" s="102"/>
      <c r="DJ609" s="102"/>
      <c r="DK609" s="102"/>
      <c r="DL609" s="102"/>
      <c r="DM609" s="102"/>
      <c r="DN609" s="102"/>
      <c r="DO609" s="102"/>
      <c r="DP609" s="102"/>
      <c r="DQ609" s="102"/>
      <c r="DR609" s="102"/>
      <c r="DS609" s="102"/>
      <c r="DT609" s="102"/>
    </row>
    <row r="610" spans="9:124" s="95" customFormat="1" x14ac:dyDescent="0.15">
      <c r="I610" s="102"/>
      <c r="J610" s="102"/>
      <c r="K610" s="102"/>
      <c r="L610" s="102"/>
      <c r="M610" s="102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  <c r="BG610" s="102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2"/>
      <c r="BR610" s="102"/>
      <c r="BS610" s="102"/>
      <c r="BT610" s="102"/>
      <c r="BU610" s="102"/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  <c r="CM610" s="102"/>
      <c r="CN610" s="102"/>
      <c r="CO610" s="102"/>
      <c r="CP610" s="102"/>
      <c r="CQ610" s="102"/>
      <c r="CR610" s="102"/>
      <c r="CS610" s="102"/>
      <c r="CT610" s="102"/>
      <c r="CU610" s="102"/>
      <c r="CV610" s="102"/>
      <c r="CW610" s="102"/>
      <c r="CX610" s="102"/>
      <c r="CY610" s="102"/>
      <c r="CZ610" s="102"/>
      <c r="DA610" s="102"/>
      <c r="DB610" s="102"/>
      <c r="DC610" s="102"/>
      <c r="DD610" s="102"/>
      <c r="DE610" s="102"/>
      <c r="DF610" s="102"/>
      <c r="DG610" s="102"/>
      <c r="DH610" s="102"/>
      <c r="DI610" s="102"/>
      <c r="DJ610" s="102"/>
      <c r="DK610" s="102"/>
      <c r="DL610" s="102"/>
      <c r="DM610" s="102"/>
      <c r="DN610" s="102"/>
      <c r="DO610" s="102"/>
      <c r="DP610" s="102"/>
      <c r="DQ610" s="102"/>
      <c r="DR610" s="102"/>
      <c r="DS610" s="102"/>
      <c r="DT610" s="102"/>
    </row>
    <row r="611" spans="9:124" s="95" customFormat="1" x14ac:dyDescent="0.15">
      <c r="I611" s="102"/>
      <c r="J611" s="102"/>
      <c r="K611" s="102"/>
      <c r="L611" s="102"/>
      <c r="M611" s="102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  <c r="CM611" s="102"/>
      <c r="CN611" s="102"/>
      <c r="CO611" s="102"/>
      <c r="CP611" s="102"/>
      <c r="CQ611" s="102"/>
      <c r="CR611" s="102"/>
      <c r="CS611" s="102"/>
      <c r="CT611" s="102"/>
      <c r="CU611" s="102"/>
      <c r="CV611" s="102"/>
      <c r="CW611" s="102"/>
      <c r="CX611" s="102"/>
      <c r="CY611" s="102"/>
      <c r="CZ611" s="102"/>
      <c r="DA611" s="102"/>
      <c r="DB611" s="102"/>
      <c r="DC611" s="102"/>
      <c r="DD611" s="102"/>
      <c r="DE611" s="102"/>
      <c r="DF611" s="102"/>
      <c r="DG611" s="102"/>
      <c r="DH611" s="102"/>
      <c r="DI611" s="102"/>
      <c r="DJ611" s="102"/>
      <c r="DK611" s="102"/>
      <c r="DL611" s="102"/>
      <c r="DM611" s="102"/>
      <c r="DN611" s="102"/>
      <c r="DO611" s="102"/>
      <c r="DP611" s="102"/>
      <c r="DQ611" s="102"/>
      <c r="DR611" s="102"/>
      <c r="DS611" s="102"/>
      <c r="DT611" s="102"/>
    </row>
    <row r="612" spans="9:124" s="95" customFormat="1" x14ac:dyDescent="0.15">
      <c r="I612" s="102"/>
      <c r="J612" s="102"/>
      <c r="K612" s="102"/>
      <c r="L612" s="102"/>
      <c r="M612" s="102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  <c r="CM612" s="102"/>
      <c r="CN612" s="102"/>
      <c r="CO612" s="102"/>
      <c r="CP612" s="102"/>
      <c r="CQ612" s="102"/>
      <c r="CR612" s="102"/>
      <c r="CS612" s="102"/>
      <c r="CT612" s="102"/>
      <c r="CU612" s="102"/>
      <c r="CV612" s="102"/>
      <c r="CW612" s="102"/>
      <c r="CX612" s="102"/>
      <c r="CY612" s="102"/>
      <c r="CZ612" s="102"/>
      <c r="DA612" s="102"/>
      <c r="DB612" s="102"/>
      <c r="DC612" s="102"/>
      <c r="DD612" s="102"/>
      <c r="DE612" s="102"/>
      <c r="DF612" s="102"/>
      <c r="DG612" s="102"/>
      <c r="DH612" s="102"/>
      <c r="DI612" s="102"/>
      <c r="DJ612" s="102"/>
      <c r="DK612" s="102"/>
      <c r="DL612" s="102"/>
      <c r="DM612" s="102"/>
      <c r="DN612" s="102"/>
      <c r="DO612" s="102"/>
      <c r="DP612" s="102"/>
      <c r="DQ612" s="102"/>
      <c r="DR612" s="102"/>
      <c r="DS612" s="102"/>
      <c r="DT612" s="102"/>
    </row>
    <row r="613" spans="9:124" s="95" customFormat="1" x14ac:dyDescent="0.15">
      <c r="I613" s="102"/>
      <c r="J613" s="102"/>
      <c r="K613" s="102"/>
      <c r="L613" s="102"/>
      <c r="M613" s="102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2"/>
      <c r="BR613" s="102"/>
      <c r="BS613" s="102"/>
      <c r="BT613" s="102"/>
      <c r="BU613" s="102"/>
      <c r="BV613" s="102"/>
      <c r="BW613" s="102"/>
      <c r="BX613" s="102"/>
      <c r="BY613" s="102"/>
      <c r="BZ613" s="102"/>
      <c r="CA613" s="102"/>
      <c r="CB613" s="102"/>
      <c r="CC613" s="102"/>
      <c r="CD613" s="102"/>
      <c r="CE613" s="102"/>
      <c r="CF613" s="102"/>
      <c r="CG613" s="102"/>
      <c r="CH613" s="102"/>
      <c r="CI613" s="102"/>
      <c r="CJ613" s="102"/>
      <c r="CK613" s="102"/>
      <c r="CL613" s="102"/>
      <c r="CM613" s="102"/>
      <c r="CN613" s="102"/>
      <c r="CO613" s="102"/>
      <c r="CP613" s="102"/>
      <c r="CQ613" s="102"/>
      <c r="CR613" s="102"/>
      <c r="CS613" s="102"/>
      <c r="CT613" s="102"/>
      <c r="CU613" s="102"/>
      <c r="CV613" s="102"/>
      <c r="CW613" s="102"/>
      <c r="CX613" s="102"/>
      <c r="CY613" s="102"/>
      <c r="CZ613" s="102"/>
      <c r="DA613" s="102"/>
      <c r="DB613" s="102"/>
      <c r="DC613" s="102"/>
      <c r="DD613" s="102"/>
      <c r="DE613" s="102"/>
      <c r="DF613" s="102"/>
      <c r="DG613" s="102"/>
      <c r="DH613" s="102"/>
      <c r="DI613" s="102"/>
      <c r="DJ613" s="102"/>
      <c r="DK613" s="102"/>
      <c r="DL613" s="102"/>
      <c r="DM613" s="102"/>
      <c r="DN613" s="102"/>
      <c r="DO613" s="102"/>
      <c r="DP613" s="102"/>
      <c r="DQ613" s="102"/>
      <c r="DR613" s="102"/>
      <c r="DS613" s="102"/>
      <c r="DT613" s="102"/>
    </row>
    <row r="614" spans="9:124" s="95" customFormat="1" x14ac:dyDescent="0.15">
      <c r="I614" s="102"/>
      <c r="J614" s="102"/>
      <c r="K614" s="102"/>
      <c r="L614" s="102"/>
      <c r="M614" s="102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2"/>
      <c r="BR614" s="102"/>
      <c r="BS614" s="102"/>
      <c r="BT614" s="102"/>
      <c r="BU614" s="102"/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  <c r="CM614" s="102"/>
      <c r="CN614" s="102"/>
      <c r="CO614" s="102"/>
      <c r="CP614" s="102"/>
      <c r="CQ614" s="102"/>
      <c r="CR614" s="102"/>
      <c r="CS614" s="102"/>
      <c r="CT614" s="102"/>
      <c r="CU614" s="102"/>
      <c r="CV614" s="102"/>
      <c r="CW614" s="102"/>
      <c r="CX614" s="102"/>
      <c r="CY614" s="102"/>
      <c r="CZ614" s="102"/>
      <c r="DA614" s="102"/>
      <c r="DB614" s="102"/>
      <c r="DC614" s="102"/>
      <c r="DD614" s="102"/>
      <c r="DE614" s="102"/>
      <c r="DF614" s="102"/>
      <c r="DG614" s="102"/>
      <c r="DH614" s="102"/>
      <c r="DI614" s="102"/>
      <c r="DJ614" s="102"/>
      <c r="DK614" s="102"/>
      <c r="DL614" s="102"/>
      <c r="DM614" s="102"/>
      <c r="DN614" s="102"/>
      <c r="DO614" s="102"/>
      <c r="DP614" s="102"/>
      <c r="DQ614" s="102"/>
      <c r="DR614" s="102"/>
      <c r="DS614" s="102"/>
      <c r="DT614" s="102"/>
    </row>
    <row r="615" spans="9:124" s="95" customFormat="1" x14ac:dyDescent="0.15">
      <c r="I615" s="102"/>
      <c r="J615" s="102"/>
      <c r="K615" s="102"/>
      <c r="L615" s="102"/>
      <c r="M615" s="102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102"/>
      <c r="BR615" s="102"/>
      <c r="BS615" s="102"/>
      <c r="BT615" s="102"/>
      <c r="BU615" s="102"/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  <c r="CM615" s="102"/>
      <c r="CN615" s="102"/>
      <c r="CO615" s="102"/>
      <c r="CP615" s="102"/>
      <c r="CQ615" s="102"/>
      <c r="CR615" s="102"/>
      <c r="CS615" s="102"/>
      <c r="CT615" s="102"/>
      <c r="CU615" s="102"/>
      <c r="CV615" s="102"/>
      <c r="CW615" s="102"/>
      <c r="CX615" s="102"/>
      <c r="CY615" s="102"/>
      <c r="CZ615" s="102"/>
      <c r="DA615" s="102"/>
      <c r="DB615" s="102"/>
      <c r="DC615" s="102"/>
      <c r="DD615" s="102"/>
      <c r="DE615" s="102"/>
      <c r="DF615" s="102"/>
      <c r="DG615" s="102"/>
      <c r="DH615" s="102"/>
      <c r="DI615" s="102"/>
      <c r="DJ615" s="102"/>
      <c r="DK615" s="102"/>
      <c r="DL615" s="102"/>
      <c r="DM615" s="102"/>
      <c r="DN615" s="102"/>
      <c r="DO615" s="102"/>
      <c r="DP615" s="102"/>
      <c r="DQ615" s="102"/>
      <c r="DR615" s="102"/>
      <c r="DS615" s="102"/>
      <c r="DT615" s="102"/>
    </row>
    <row r="616" spans="9:124" s="95" customFormat="1" x14ac:dyDescent="0.15"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102"/>
      <c r="BR616" s="102"/>
      <c r="BS616" s="102"/>
      <c r="BT616" s="102"/>
      <c r="BU616" s="102"/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  <c r="CM616" s="102"/>
      <c r="CN616" s="102"/>
      <c r="CO616" s="102"/>
      <c r="CP616" s="102"/>
      <c r="CQ616" s="102"/>
      <c r="CR616" s="102"/>
      <c r="CS616" s="102"/>
      <c r="CT616" s="102"/>
      <c r="CU616" s="102"/>
      <c r="CV616" s="102"/>
      <c r="CW616" s="102"/>
      <c r="CX616" s="102"/>
      <c r="CY616" s="102"/>
      <c r="CZ616" s="102"/>
      <c r="DA616" s="102"/>
      <c r="DB616" s="102"/>
      <c r="DC616" s="102"/>
      <c r="DD616" s="102"/>
      <c r="DE616" s="102"/>
      <c r="DF616" s="102"/>
      <c r="DG616" s="102"/>
      <c r="DH616" s="102"/>
      <c r="DI616" s="102"/>
      <c r="DJ616" s="102"/>
      <c r="DK616" s="102"/>
      <c r="DL616" s="102"/>
      <c r="DM616" s="102"/>
      <c r="DN616" s="102"/>
      <c r="DO616" s="102"/>
      <c r="DP616" s="102"/>
      <c r="DQ616" s="102"/>
      <c r="DR616" s="102"/>
      <c r="DS616" s="102"/>
      <c r="DT616" s="102"/>
    </row>
    <row r="617" spans="9:124" s="95" customFormat="1" x14ac:dyDescent="0.15">
      <c r="I617" s="102"/>
      <c r="J617" s="102"/>
      <c r="K617" s="102"/>
      <c r="L617" s="102"/>
      <c r="M617" s="102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2"/>
      <c r="BR617" s="102"/>
      <c r="BS617" s="102"/>
      <c r="BT617" s="102"/>
      <c r="BU617" s="102"/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  <c r="CM617" s="102"/>
      <c r="CN617" s="102"/>
      <c r="CO617" s="102"/>
      <c r="CP617" s="102"/>
      <c r="CQ617" s="102"/>
      <c r="CR617" s="102"/>
      <c r="CS617" s="102"/>
      <c r="CT617" s="102"/>
      <c r="CU617" s="102"/>
      <c r="CV617" s="102"/>
      <c r="CW617" s="102"/>
      <c r="CX617" s="102"/>
      <c r="CY617" s="102"/>
      <c r="CZ617" s="102"/>
      <c r="DA617" s="102"/>
      <c r="DB617" s="102"/>
      <c r="DC617" s="102"/>
      <c r="DD617" s="102"/>
      <c r="DE617" s="102"/>
      <c r="DF617" s="102"/>
      <c r="DG617" s="102"/>
      <c r="DH617" s="102"/>
      <c r="DI617" s="102"/>
      <c r="DJ617" s="102"/>
      <c r="DK617" s="102"/>
      <c r="DL617" s="102"/>
      <c r="DM617" s="102"/>
      <c r="DN617" s="102"/>
      <c r="DO617" s="102"/>
      <c r="DP617" s="102"/>
      <c r="DQ617" s="102"/>
      <c r="DR617" s="102"/>
      <c r="DS617" s="102"/>
      <c r="DT617" s="102"/>
    </row>
    <row r="618" spans="9:124" s="95" customFormat="1" x14ac:dyDescent="0.15">
      <c r="I618" s="102"/>
      <c r="J618" s="102"/>
      <c r="K618" s="102"/>
      <c r="L618" s="102"/>
      <c r="M618" s="102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2"/>
      <c r="BR618" s="102"/>
      <c r="BS618" s="102"/>
      <c r="BT618" s="102"/>
      <c r="BU618" s="102"/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  <c r="CM618" s="102"/>
      <c r="CN618" s="102"/>
      <c r="CO618" s="102"/>
      <c r="CP618" s="102"/>
      <c r="CQ618" s="102"/>
      <c r="CR618" s="102"/>
      <c r="CS618" s="102"/>
      <c r="CT618" s="102"/>
      <c r="CU618" s="102"/>
      <c r="CV618" s="102"/>
      <c r="CW618" s="102"/>
      <c r="CX618" s="102"/>
      <c r="CY618" s="102"/>
      <c r="CZ618" s="102"/>
      <c r="DA618" s="102"/>
      <c r="DB618" s="102"/>
      <c r="DC618" s="102"/>
      <c r="DD618" s="102"/>
      <c r="DE618" s="102"/>
      <c r="DF618" s="102"/>
      <c r="DG618" s="102"/>
      <c r="DH618" s="102"/>
      <c r="DI618" s="102"/>
      <c r="DJ618" s="102"/>
      <c r="DK618" s="102"/>
      <c r="DL618" s="102"/>
      <c r="DM618" s="102"/>
      <c r="DN618" s="102"/>
      <c r="DO618" s="102"/>
      <c r="DP618" s="102"/>
      <c r="DQ618" s="102"/>
      <c r="DR618" s="102"/>
      <c r="DS618" s="102"/>
      <c r="DT618" s="102"/>
    </row>
    <row r="619" spans="9:124" s="95" customFormat="1" x14ac:dyDescent="0.15">
      <c r="I619" s="102"/>
      <c r="J619" s="102"/>
      <c r="K619" s="102"/>
      <c r="L619" s="102"/>
      <c r="M619" s="102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102"/>
      <c r="BR619" s="102"/>
      <c r="BS619" s="102"/>
      <c r="BT619" s="102"/>
      <c r="BU619" s="102"/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  <c r="CM619" s="102"/>
      <c r="CN619" s="102"/>
      <c r="CO619" s="102"/>
      <c r="CP619" s="102"/>
      <c r="CQ619" s="102"/>
      <c r="CR619" s="102"/>
      <c r="CS619" s="102"/>
      <c r="CT619" s="102"/>
      <c r="CU619" s="102"/>
      <c r="CV619" s="102"/>
      <c r="CW619" s="102"/>
      <c r="CX619" s="102"/>
      <c r="CY619" s="102"/>
      <c r="CZ619" s="102"/>
      <c r="DA619" s="102"/>
      <c r="DB619" s="102"/>
      <c r="DC619" s="102"/>
      <c r="DD619" s="102"/>
      <c r="DE619" s="102"/>
      <c r="DF619" s="102"/>
      <c r="DG619" s="102"/>
      <c r="DH619" s="102"/>
      <c r="DI619" s="102"/>
      <c r="DJ619" s="102"/>
      <c r="DK619" s="102"/>
      <c r="DL619" s="102"/>
      <c r="DM619" s="102"/>
      <c r="DN619" s="102"/>
      <c r="DO619" s="102"/>
      <c r="DP619" s="102"/>
      <c r="DQ619" s="102"/>
      <c r="DR619" s="102"/>
      <c r="DS619" s="102"/>
      <c r="DT619" s="102"/>
    </row>
    <row r="620" spans="9:124" s="95" customFormat="1" x14ac:dyDescent="0.15">
      <c r="I620" s="102"/>
      <c r="J620" s="102"/>
      <c r="K620" s="102"/>
      <c r="L620" s="102"/>
      <c r="M620" s="102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102"/>
      <c r="BR620" s="102"/>
      <c r="BS620" s="102"/>
      <c r="BT620" s="102"/>
      <c r="BU620" s="102"/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  <c r="CM620" s="102"/>
      <c r="CN620" s="102"/>
      <c r="CO620" s="102"/>
      <c r="CP620" s="102"/>
      <c r="CQ620" s="102"/>
      <c r="CR620" s="102"/>
      <c r="CS620" s="102"/>
      <c r="CT620" s="102"/>
      <c r="CU620" s="102"/>
      <c r="CV620" s="102"/>
      <c r="CW620" s="102"/>
      <c r="CX620" s="102"/>
      <c r="CY620" s="102"/>
      <c r="CZ620" s="102"/>
      <c r="DA620" s="102"/>
      <c r="DB620" s="102"/>
      <c r="DC620" s="102"/>
      <c r="DD620" s="102"/>
      <c r="DE620" s="102"/>
      <c r="DF620" s="102"/>
      <c r="DG620" s="102"/>
      <c r="DH620" s="102"/>
      <c r="DI620" s="102"/>
      <c r="DJ620" s="102"/>
      <c r="DK620" s="102"/>
      <c r="DL620" s="102"/>
      <c r="DM620" s="102"/>
      <c r="DN620" s="102"/>
      <c r="DO620" s="102"/>
      <c r="DP620" s="102"/>
      <c r="DQ620" s="102"/>
      <c r="DR620" s="102"/>
      <c r="DS620" s="102"/>
      <c r="DT620" s="102"/>
    </row>
    <row r="621" spans="9:124" s="95" customFormat="1" x14ac:dyDescent="0.15">
      <c r="I621" s="102"/>
      <c r="J621" s="102"/>
      <c r="K621" s="102"/>
      <c r="L621" s="102"/>
      <c r="M621" s="102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2"/>
      <c r="BR621" s="102"/>
      <c r="BS621" s="102"/>
      <c r="BT621" s="102"/>
      <c r="BU621" s="102"/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  <c r="CM621" s="102"/>
      <c r="CN621" s="102"/>
      <c r="CO621" s="102"/>
      <c r="CP621" s="102"/>
      <c r="CQ621" s="102"/>
      <c r="CR621" s="102"/>
      <c r="CS621" s="102"/>
      <c r="CT621" s="102"/>
      <c r="CU621" s="102"/>
      <c r="CV621" s="102"/>
      <c r="CW621" s="102"/>
      <c r="CX621" s="102"/>
      <c r="CY621" s="102"/>
      <c r="CZ621" s="102"/>
      <c r="DA621" s="102"/>
      <c r="DB621" s="102"/>
      <c r="DC621" s="102"/>
      <c r="DD621" s="102"/>
      <c r="DE621" s="102"/>
      <c r="DF621" s="102"/>
      <c r="DG621" s="102"/>
      <c r="DH621" s="102"/>
      <c r="DI621" s="102"/>
      <c r="DJ621" s="102"/>
      <c r="DK621" s="102"/>
      <c r="DL621" s="102"/>
      <c r="DM621" s="102"/>
      <c r="DN621" s="102"/>
      <c r="DO621" s="102"/>
      <c r="DP621" s="102"/>
      <c r="DQ621" s="102"/>
      <c r="DR621" s="102"/>
      <c r="DS621" s="102"/>
      <c r="DT621" s="102"/>
    </row>
    <row r="622" spans="9:124" s="95" customFormat="1" x14ac:dyDescent="0.15">
      <c r="I622" s="102"/>
      <c r="J622" s="102"/>
      <c r="K622" s="102"/>
      <c r="L622" s="102"/>
      <c r="M622" s="102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2"/>
      <c r="BR622" s="102"/>
      <c r="BS622" s="102"/>
      <c r="BT622" s="102"/>
      <c r="BU622" s="102"/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  <c r="CM622" s="102"/>
      <c r="CN622" s="102"/>
      <c r="CO622" s="102"/>
      <c r="CP622" s="102"/>
      <c r="CQ622" s="102"/>
      <c r="CR622" s="102"/>
      <c r="CS622" s="102"/>
      <c r="CT622" s="102"/>
      <c r="CU622" s="102"/>
      <c r="CV622" s="102"/>
      <c r="CW622" s="102"/>
      <c r="CX622" s="102"/>
      <c r="CY622" s="102"/>
      <c r="CZ622" s="102"/>
      <c r="DA622" s="102"/>
      <c r="DB622" s="102"/>
      <c r="DC622" s="102"/>
      <c r="DD622" s="102"/>
      <c r="DE622" s="102"/>
      <c r="DF622" s="102"/>
      <c r="DG622" s="102"/>
      <c r="DH622" s="102"/>
      <c r="DI622" s="102"/>
      <c r="DJ622" s="102"/>
      <c r="DK622" s="102"/>
      <c r="DL622" s="102"/>
      <c r="DM622" s="102"/>
      <c r="DN622" s="102"/>
      <c r="DO622" s="102"/>
      <c r="DP622" s="102"/>
      <c r="DQ622" s="102"/>
      <c r="DR622" s="102"/>
      <c r="DS622" s="102"/>
      <c r="DT622" s="102"/>
    </row>
    <row r="623" spans="9:124" s="95" customFormat="1" x14ac:dyDescent="0.15">
      <c r="I623" s="102"/>
      <c r="J623" s="102"/>
      <c r="K623" s="102"/>
      <c r="L623" s="102"/>
      <c r="M623" s="102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102"/>
      <c r="BR623" s="102"/>
      <c r="BS623" s="102"/>
      <c r="BT623" s="102"/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  <c r="CM623" s="102"/>
      <c r="CN623" s="102"/>
      <c r="CO623" s="102"/>
      <c r="CP623" s="102"/>
      <c r="CQ623" s="102"/>
      <c r="CR623" s="102"/>
      <c r="CS623" s="102"/>
      <c r="CT623" s="102"/>
      <c r="CU623" s="102"/>
      <c r="CV623" s="102"/>
      <c r="CW623" s="102"/>
      <c r="CX623" s="102"/>
      <c r="CY623" s="102"/>
      <c r="CZ623" s="102"/>
      <c r="DA623" s="102"/>
      <c r="DB623" s="102"/>
      <c r="DC623" s="102"/>
      <c r="DD623" s="102"/>
      <c r="DE623" s="102"/>
      <c r="DF623" s="102"/>
      <c r="DG623" s="102"/>
      <c r="DH623" s="102"/>
      <c r="DI623" s="102"/>
      <c r="DJ623" s="102"/>
      <c r="DK623" s="102"/>
      <c r="DL623" s="102"/>
      <c r="DM623" s="102"/>
      <c r="DN623" s="102"/>
      <c r="DO623" s="102"/>
      <c r="DP623" s="102"/>
      <c r="DQ623" s="102"/>
      <c r="DR623" s="102"/>
      <c r="DS623" s="102"/>
      <c r="DT623" s="102"/>
    </row>
    <row r="624" spans="9:124" s="95" customFormat="1" x14ac:dyDescent="0.15">
      <c r="I624" s="102"/>
      <c r="J624" s="102"/>
      <c r="K624" s="102"/>
      <c r="L624" s="102"/>
      <c r="M624" s="102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/>
      <c r="BS624" s="102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  <c r="CM624" s="102"/>
      <c r="CN624" s="102"/>
      <c r="CO624" s="102"/>
      <c r="CP624" s="102"/>
      <c r="CQ624" s="102"/>
      <c r="CR624" s="102"/>
      <c r="CS624" s="102"/>
      <c r="CT624" s="102"/>
      <c r="CU624" s="102"/>
      <c r="CV624" s="102"/>
      <c r="CW624" s="102"/>
      <c r="CX624" s="102"/>
      <c r="CY624" s="102"/>
      <c r="CZ624" s="102"/>
      <c r="DA624" s="102"/>
      <c r="DB624" s="102"/>
      <c r="DC624" s="102"/>
      <c r="DD624" s="102"/>
      <c r="DE624" s="102"/>
      <c r="DF624" s="102"/>
      <c r="DG624" s="102"/>
      <c r="DH624" s="102"/>
      <c r="DI624" s="102"/>
      <c r="DJ624" s="102"/>
      <c r="DK624" s="102"/>
      <c r="DL624" s="102"/>
      <c r="DM624" s="102"/>
      <c r="DN624" s="102"/>
      <c r="DO624" s="102"/>
      <c r="DP624" s="102"/>
      <c r="DQ624" s="102"/>
      <c r="DR624" s="102"/>
      <c r="DS624" s="102"/>
      <c r="DT624" s="102"/>
    </row>
    <row r="625" spans="9:124" s="95" customFormat="1" x14ac:dyDescent="0.15">
      <c r="I625" s="102"/>
      <c r="J625" s="102"/>
      <c r="K625" s="102"/>
      <c r="L625" s="102"/>
      <c r="M625" s="102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2"/>
      <c r="BR625" s="102"/>
      <c r="BS625" s="102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  <c r="CM625" s="102"/>
      <c r="CN625" s="102"/>
      <c r="CO625" s="102"/>
      <c r="CP625" s="102"/>
      <c r="CQ625" s="102"/>
      <c r="CR625" s="102"/>
      <c r="CS625" s="102"/>
      <c r="CT625" s="102"/>
      <c r="CU625" s="102"/>
      <c r="CV625" s="102"/>
      <c r="CW625" s="102"/>
      <c r="CX625" s="102"/>
      <c r="CY625" s="102"/>
      <c r="CZ625" s="102"/>
      <c r="DA625" s="102"/>
      <c r="DB625" s="102"/>
      <c r="DC625" s="102"/>
      <c r="DD625" s="102"/>
      <c r="DE625" s="102"/>
      <c r="DF625" s="102"/>
      <c r="DG625" s="102"/>
      <c r="DH625" s="102"/>
      <c r="DI625" s="102"/>
      <c r="DJ625" s="102"/>
      <c r="DK625" s="102"/>
      <c r="DL625" s="102"/>
      <c r="DM625" s="102"/>
      <c r="DN625" s="102"/>
      <c r="DO625" s="102"/>
      <c r="DP625" s="102"/>
      <c r="DQ625" s="102"/>
      <c r="DR625" s="102"/>
      <c r="DS625" s="102"/>
      <c r="DT625" s="102"/>
    </row>
    <row r="626" spans="9:124" s="95" customFormat="1" x14ac:dyDescent="0.15">
      <c r="I626" s="102"/>
      <c r="J626" s="102"/>
      <c r="K626" s="102"/>
      <c r="L626" s="102"/>
      <c r="M626" s="102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2"/>
      <c r="BR626" s="102"/>
      <c r="BS626" s="102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  <c r="CM626" s="102"/>
      <c r="CN626" s="102"/>
      <c r="CO626" s="102"/>
      <c r="CP626" s="102"/>
      <c r="CQ626" s="102"/>
      <c r="CR626" s="102"/>
      <c r="CS626" s="102"/>
      <c r="CT626" s="102"/>
      <c r="CU626" s="102"/>
      <c r="CV626" s="102"/>
      <c r="CW626" s="102"/>
      <c r="CX626" s="102"/>
      <c r="CY626" s="102"/>
      <c r="CZ626" s="102"/>
      <c r="DA626" s="102"/>
      <c r="DB626" s="102"/>
      <c r="DC626" s="102"/>
      <c r="DD626" s="102"/>
      <c r="DE626" s="102"/>
      <c r="DF626" s="102"/>
      <c r="DG626" s="102"/>
      <c r="DH626" s="102"/>
      <c r="DI626" s="102"/>
      <c r="DJ626" s="102"/>
      <c r="DK626" s="102"/>
      <c r="DL626" s="102"/>
      <c r="DM626" s="102"/>
      <c r="DN626" s="102"/>
      <c r="DO626" s="102"/>
      <c r="DP626" s="102"/>
      <c r="DQ626" s="102"/>
      <c r="DR626" s="102"/>
      <c r="DS626" s="102"/>
      <c r="DT626" s="102"/>
    </row>
    <row r="627" spans="9:124" s="95" customFormat="1" x14ac:dyDescent="0.15">
      <c r="I627" s="102"/>
      <c r="J627" s="102"/>
      <c r="K627" s="102"/>
      <c r="L627" s="102"/>
      <c r="M627" s="102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102"/>
      <c r="BR627" s="102"/>
      <c r="BS627" s="102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  <c r="CM627" s="102"/>
      <c r="CN627" s="102"/>
      <c r="CO627" s="102"/>
      <c r="CP627" s="102"/>
      <c r="CQ627" s="102"/>
      <c r="CR627" s="102"/>
      <c r="CS627" s="102"/>
      <c r="CT627" s="102"/>
      <c r="CU627" s="102"/>
      <c r="CV627" s="102"/>
      <c r="CW627" s="102"/>
      <c r="CX627" s="102"/>
      <c r="CY627" s="102"/>
      <c r="CZ627" s="102"/>
      <c r="DA627" s="102"/>
      <c r="DB627" s="102"/>
      <c r="DC627" s="102"/>
      <c r="DD627" s="102"/>
      <c r="DE627" s="102"/>
      <c r="DF627" s="102"/>
      <c r="DG627" s="102"/>
      <c r="DH627" s="102"/>
      <c r="DI627" s="102"/>
      <c r="DJ627" s="102"/>
      <c r="DK627" s="102"/>
      <c r="DL627" s="102"/>
      <c r="DM627" s="102"/>
      <c r="DN627" s="102"/>
      <c r="DO627" s="102"/>
      <c r="DP627" s="102"/>
      <c r="DQ627" s="102"/>
      <c r="DR627" s="102"/>
      <c r="DS627" s="102"/>
      <c r="DT627" s="102"/>
    </row>
    <row r="628" spans="9:124" s="95" customFormat="1" x14ac:dyDescent="0.15">
      <c r="I628" s="102"/>
      <c r="J628" s="102"/>
      <c r="K628" s="102"/>
      <c r="L628" s="102"/>
      <c r="M628" s="102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102"/>
      <c r="BR628" s="102"/>
      <c r="BS628" s="102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  <c r="CM628" s="102"/>
      <c r="CN628" s="102"/>
      <c r="CO628" s="102"/>
      <c r="CP628" s="102"/>
      <c r="CQ628" s="102"/>
      <c r="CR628" s="102"/>
      <c r="CS628" s="102"/>
      <c r="CT628" s="102"/>
      <c r="CU628" s="102"/>
      <c r="CV628" s="102"/>
      <c r="CW628" s="102"/>
      <c r="CX628" s="102"/>
      <c r="CY628" s="102"/>
      <c r="CZ628" s="102"/>
      <c r="DA628" s="102"/>
      <c r="DB628" s="102"/>
      <c r="DC628" s="102"/>
      <c r="DD628" s="102"/>
      <c r="DE628" s="102"/>
      <c r="DF628" s="102"/>
      <c r="DG628" s="102"/>
      <c r="DH628" s="102"/>
      <c r="DI628" s="102"/>
      <c r="DJ628" s="102"/>
      <c r="DK628" s="102"/>
      <c r="DL628" s="102"/>
      <c r="DM628" s="102"/>
      <c r="DN628" s="102"/>
      <c r="DO628" s="102"/>
      <c r="DP628" s="102"/>
      <c r="DQ628" s="102"/>
      <c r="DR628" s="102"/>
      <c r="DS628" s="102"/>
      <c r="DT628" s="102"/>
    </row>
    <row r="629" spans="9:124" s="95" customFormat="1" x14ac:dyDescent="0.15">
      <c r="I629" s="102"/>
      <c r="J629" s="102"/>
      <c r="K629" s="102"/>
      <c r="L629" s="102"/>
      <c r="M629" s="102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2"/>
      <c r="BR629" s="102"/>
      <c r="BS629" s="102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  <c r="CM629" s="102"/>
      <c r="CN629" s="102"/>
      <c r="CO629" s="102"/>
      <c r="CP629" s="102"/>
      <c r="CQ629" s="102"/>
      <c r="CR629" s="102"/>
      <c r="CS629" s="102"/>
      <c r="CT629" s="102"/>
      <c r="CU629" s="102"/>
      <c r="CV629" s="102"/>
      <c r="CW629" s="102"/>
      <c r="CX629" s="102"/>
      <c r="CY629" s="102"/>
      <c r="CZ629" s="102"/>
      <c r="DA629" s="102"/>
      <c r="DB629" s="102"/>
      <c r="DC629" s="102"/>
      <c r="DD629" s="102"/>
      <c r="DE629" s="102"/>
      <c r="DF629" s="102"/>
      <c r="DG629" s="102"/>
      <c r="DH629" s="102"/>
      <c r="DI629" s="102"/>
      <c r="DJ629" s="102"/>
      <c r="DK629" s="102"/>
      <c r="DL629" s="102"/>
      <c r="DM629" s="102"/>
      <c r="DN629" s="102"/>
      <c r="DO629" s="102"/>
      <c r="DP629" s="102"/>
      <c r="DQ629" s="102"/>
      <c r="DR629" s="102"/>
      <c r="DS629" s="102"/>
      <c r="DT629" s="102"/>
    </row>
    <row r="630" spans="9:124" s="95" customFormat="1" x14ac:dyDescent="0.15">
      <c r="I630" s="102"/>
      <c r="J630" s="102"/>
      <c r="K630" s="102"/>
      <c r="L630" s="102"/>
      <c r="M630" s="102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2"/>
      <c r="BR630" s="102"/>
      <c r="BS630" s="102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  <c r="CM630" s="102"/>
      <c r="CN630" s="102"/>
      <c r="CO630" s="102"/>
      <c r="CP630" s="102"/>
      <c r="CQ630" s="102"/>
      <c r="CR630" s="102"/>
      <c r="CS630" s="102"/>
      <c r="CT630" s="102"/>
      <c r="CU630" s="102"/>
      <c r="CV630" s="102"/>
      <c r="CW630" s="102"/>
      <c r="CX630" s="102"/>
      <c r="CY630" s="102"/>
      <c r="CZ630" s="102"/>
      <c r="DA630" s="102"/>
      <c r="DB630" s="102"/>
      <c r="DC630" s="102"/>
      <c r="DD630" s="102"/>
      <c r="DE630" s="102"/>
      <c r="DF630" s="102"/>
      <c r="DG630" s="102"/>
      <c r="DH630" s="102"/>
      <c r="DI630" s="102"/>
      <c r="DJ630" s="102"/>
      <c r="DK630" s="102"/>
      <c r="DL630" s="102"/>
      <c r="DM630" s="102"/>
      <c r="DN630" s="102"/>
      <c r="DO630" s="102"/>
      <c r="DP630" s="102"/>
      <c r="DQ630" s="102"/>
      <c r="DR630" s="102"/>
      <c r="DS630" s="102"/>
      <c r="DT630" s="102"/>
    </row>
    <row r="631" spans="9:124" s="95" customFormat="1" x14ac:dyDescent="0.15">
      <c r="I631" s="102"/>
      <c r="J631" s="102"/>
      <c r="K631" s="102"/>
      <c r="L631" s="102"/>
      <c r="M631" s="102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  <c r="BG631" s="102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102"/>
      <c r="BR631" s="102"/>
      <c r="BS631" s="102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  <c r="CM631" s="102"/>
      <c r="CN631" s="102"/>
      <c r="CO631" s="102"/>
      <c r="CP631" s="102"/>
      <c r="CQ631" s="102"/>
      <c r="CR631" s="102"/>
      <c r="CS631" s="102"/>
      <c r="CT631" s="102"/>
      <c r="CU631" s="102"/>
      <c r="CV631" s="102"/>
      <c r="CW631" s="102"/>
      <c r="CX631" s="102"/>
      <c r="CY631" s="102"/>
      <c r="CZ631" s="102"/>
      <c r="DA631" s="102"/>
      <c r="DB631" s="102"/>
      <c r="DC631" s="102"/>
      <c r="DD631" s="102"/>
      <c r="DE631" s="102"/>
      <c r="DF631" s="102"/>
      <c r="DG631" s="102"/>
      <c r="DH631" s="102"/>
      <c r="DI631" s="102"/>
      <c r="DJ631" s="102"/>
      <c r="DK631" s="102"/>
      <c r="DL631" s="102"/>
      <c r="DM631" s="102"/>
      <c r="DN631" s="102"/>
      <c r="DO631" s="102"/>
      <c r="DP631" s="102"/>
      <c r="DQ631" s="102"/>
      <c r="DR631" s="102"/>
      <c r="DS631" s="102"/>
      <c r="DT631" s="102"/>
    </row>
    <row r="632" spans="9:124" s="95" customFormat="1" x14ac:dyDescent="0.15">
      <c r="I632" s="102"/>
      <c r="J632" s="102"/>
      <c r="K632" s="102"/>
      <c r="L632" s="102"/>
      <c r="M632" s="102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102"/>
      <c r="BR632" s="102"/>
      <c r="BS632" s="102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  <c r="CM632" s="102"/>
      <c r="CN632" s="102"/>
      <c r="CO632" s="102"/>
      <c r="CP632" s="102"/>
      <c r="CQ632" s="102"/>
      <c r="CR632" s="102"/>
      <c r="CS632" s="102"/>
      <c r="CT632" s="102"/>
      <c r="CU632" s="102"/>
      <c r="CV632" s="102"/>
      <c r="CW632" s="102"/>
      <c r="CX632" s="102"/>
      <c r="CY632" s="102"/>
      <c r="CZ632" s="102"/>
      <c r="DA632" s="102"/>
      <c r="DB632" s="102"/>
      <c r="DC632" s="102"/>
      <c r="DD632" s="102"/>
      <c r="DE632" s="102"/>
      <c r="DF632" s="102"/>
      <c r="DG632" s="102"/>
      <c r="DH632" s="102"/>
      <c r="DI632" s="102"/>
      <c r="DJ632" s="102"/>
      <c r="DK632" s="102"/>
      <c r="DL632" s="102"/>
      <c r="DM632" s="102"/>
      <c r="DN632" s="102"/>
      <c r="DO632" s="102"/>
      <c r="DP632" s="102"/>
      <c r="DQ632" s="102"/>
      <c r="DR632" s="102"/>
      <c r="DS632" s="102"/>
      <c r="DT632" s="102"/>
    </row>
    <row r="633" spans="9:124" s="95" customFormat="1" x14ac:dyDescent="0.15">
      <c r="I633" s="102"/>
      <c r="J633" s="102"/>
      <c r="K633" s="102"/>
      <c r="L633" s="102"/>
      <c r="M633" s="102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2"/>
      <c r="BR633" s="102"/>
      <c r="BS633" s="102"/>
      <c r="BT633" s="102"/>
      <c r="BU633" s="102"/>
      <c r="BV633" s="102"/>
      <c r="BW633" s="102"/>
      <c r="BX633" s="102"/>
      <c r="BY633" s="102"/>
      <c r="BZ633" s="102"/>
      <c r="CA633" s="102"/>
      <c r="CB633" s="102"/>
      <c r="CC633" s="102"/>
      <c r="CD633" s="102"/>
      <c r="CE633" s="102"/>
      <c r="CF633" s="102"/>
      <c r="CG633" s="102"/>
      <c r="CH633" s="102"/>
      <c r="CI633" s="102"/>
      <c r="CJ633" s="102"/>
      <c r="CK633" s="102"/>
      <c r="CL633" s="102"/>
      <c r="CM633" s="102"/>
      <c r="CN633" s="102"/>
      <c r="CO633" s="102"/>
      <c r="CP633" s="102"/>
      <c r="CQ633" s="102"/>
      <c r="CR633" s="102"/>
      <c r="CS633" s="102"/>
      <c r="CT633" s="102"/>
      <c r="CU633" s="102"/>
      <c r="CV633" s="102"/>
      <c r="CW633" s="102"/>
      <c r="CX633" s="102"/>
      <c r="CY633" s="102"/>
      <c r="CZ633" s="102"/>
      <c r="DA633" s="102"/>
      <c r="DB633" s="102"/>
      <c r="DC633" s="102"/>
      <c r="DD633" s="102"/>
      <c r="DE633" s="102"/>
      <c r="DF633" s="102"/>
      <c r="DG633" s="102"/>
      <c r="DH633" s="102"/>
      <c r="DI633" s="102"/>
      <c r="DJ633" s="102"/>
      <c r="DK633" s="102"/>
      <c r="DL633" s="102"/>
      <c r="DM633" s="102"/>
      <c r="DN633" s="102"/>
      <c r="DO633" s="102"/>
      <c r="DP633" s="102"/>
      <c r="DQ633" s="102"/>
      <c r="DR633" s="102"/>
      <c r="DS633" s="102"/>
      <c r="DT633" s="102"/>
    </row>
    <row r="634" spans="9:124" s="95" customFormat="1" x14ac:dyDescent="0.15">
      <c r="I634" s="102"/>
      <c r="J634" s="102"/>
      <c r="K634" s="102"/>
      <c r="L634" s="102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2"/>
      <c r="BR634" s="102"/>
      <c r="BS634" s="102"/>
      <c r="BT634" s="102"/>
      <c r="BU634" s="102"/>
      <c r="BV634" s="102"/>
      <c r="BW634" s="102"/>
      <c r="BX634" s="102"/>
      <c r="BY634" s="102"/>
      <c r="BZ634" s="102"/>
      <c r="CA634" s="102"/>
      <c r="CB634" s="102"/>
      <c r="CC634" s="102"/>
      <c r="CD634" s="102"/>
      <c r="CE634" s="102"/>
      <c r="CF634" s="102"/>
      <c r="CG634" s="102"/>
      <c r="CH634" s="102"/>
      <c r="CI634" s="102"/>
      <c r="CJ634" s="102"/>
      <c r="CK634" s="102"/>
      <c r="CL634" s="102"/>
      <c r="CM634" s="102"/>
      <c r="CN634" s="102"/>
      <c r="CO634" s="102"/>
      <c r="CP634" s="102"/>
      <c r="CQ634" s="102"/>
      <c r="CR634" s="102"/>
      <c r="CS634" s="102"/>
      <c r="CT634" s="102"/>
      <c r="CU634" s="102"/>
      <c r="CV634" s="102"/>
      <c r="CW634" s="102"/>
      <c r="CX634" s="102"/>
      <c r="CY634" s="102"/>
      <c r="CZ634" s="102"/>
      <c r="DA634" s="102"/>
      <c r="DB634" s="102"/>
      <c r="DC634" s="102"/>
      <c r="DD634" s="102"/>
      <c r="DE634" s="102"/>
      <c r="DF634" s="102"/>
      <c r="DG634" s="102"/>
      <c r="DH634" s="102"/>
      <c r="DI634" s="102"/>
      <c r="DJ634" s="102"/>
      <c r="DK634" s="102"/>
      <c r="DL634" s="102"/>
      <c r="DM634" s="102"/>
      <c r="DN634" s="102"/>
      <c r="DO634" s="102"/>
      <c r="DP634" s="102"/>
      <c r="DQ634" s="102"/>
      <c r="DR634" s="102"/>
      <c r="DS634" s="102"/>
      <c r="DT634" s="102"/>
    </row>
    <row r="635" spans="9:124" s="95" customFormat="1" x14ac:dyDescent="0.15">
      <c r="I635" s="102"/>
      <c r="J635" s="102"/>
      <c r="K635" s="102"/>
      <c r="L635" s="102"/>
      <c r="M635" s="102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  <c r="BG635" s="102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102"/>
      <c r="BR635" s="102"/>
      <c r="BS635" s="102"/>
      <c r="BT635" s="102"/>
      <c r="BU635" s="102"/>
      <c r="BV635" s="102"/>
      <c r="BW635" s="102"/>
      <c r="BX635" s="102"/>
      <c r="BY635" s="102"/>
      <c r="BZ635" s="102"/>
      <c r="CA635" s="102"/>
      <c r="CB635" s="102"/>
      <c r="CC635" s="102"/>
      <c r="CD635" s="102"/>
      <c r="CE635" s="102"/>
      <c r="CF635" s="102"/>
      <c r="CG635" s="102"/>
      <c r="CH635" s="102"/>
      <c r="CI635" s="102"/>
      <c r="CJ635" s="102"/>
      <c r="CK635" s="102"/>
      <c r="CL635" s="102"/>
      <c r="CM635" s="102"/>
      <c r="CN635" s="102"/>
      <c r="CO635" s="102"/>
      <c r="CP635" s="102"/>
      <c r="CQ635" s="102"/>
      <c r="CR635" s="102"/>
      <c r="CS635" s="102"/>
      <c r="CT635" s="102"/>
      <c r="CU635" s="102"/>
      <c r="CV635" s="102"/>
      <c r="CW635" s="102"/>
      <c r="CX635" s="102"/>
      <c r="CY635" s="102"/>
      <c r="CZ635" s="102"/>
      <c r="DA635" s="102"/>
      <c r="DB635" s="102"/>
      <c r="DC635" s="102"/>
      <c r="DD635" s="102"/>
      <c r="DE635" s="102"/>
      <c r="DF635" s="102"/>
      <c r="DG635" s="102"/>
      <c r="DH635" s="102"/>
      <c r="DI635" s="102"/>
      <c r="DJ635" s="102"/>
      <c r="DK635" s="102"/>
      <c r="DL635" s="102"/>
      <c r="DM635" s="102"/>
      <c r="DN635" s="102"/>
      <c r="DO635" s="102"/>
      <c r="DP635" s="102"/>
      <c r="DQ635" s="102"/>
      <c r="DR635" s="102"/>
      <c r="DS635" s="102"/>
      <c r="DT635" s="102"/>
    </row>
    <row r="636" spans="9:124" s="95" customFormat="1" x14ac:dyDescent="0.15">
      <c r="I636" s="102"/>
      <c r="J636" s="102"/>
      <c r="K636" s="102"/>
      <c r="L636" s="102"/>
      <c r="M636" s="102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  <c r="BG636" s="102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102"/>
      <c r="BR636" s="102"/>
      <c r="BS636" s="102"/>
      <c r="BT636" s="102"/>
      <c r="BU636" s="102"/>
      <c r="BV636" s="102"/>
      <c r="BW636" s="102"/>
      <c r="BX636" s="102"/>
      <c r="BY636" s="102"/>
      <c r="BZ636" s="102"/>
      <c r="CA636" s="102"/>
      <c r="CB636" s="102"/>
      <c r="CC636" s="102"/>
      <c r="CD636" s="102"/>
      <c r="CE636" s="102"/>
      <c r="CF636" s="102"/>
      <c r="CG636" s="102"/>
      <c r="CH636" s="102"/>
      <c r="CI636" s="102"/>
      <c r="CJ636" s="102"/>
      <c r="CK636" s="102"/>
      <c r="CL636" s="102"/>
      <c r="CM636" s="102"/>
      <c r="CN636" s="102"/>
      <c r="CO636" s="102"/>
      <c r="CP636" s="102"/>
      <c r="CQ636" s="102"/>
      <c r="CR636" s="102"/>
      <c r="CS636" s="102"/>
      <c r="CT636" s="102"/>
      <c r="CU636" s="102"/>
      <c r="CV636" s="102"/>
      <c r="CW636" s="102"/>
      <c r="CX636" s="102"/>
      <c r="CY636" s="102"/>
      <c r="CZ636" s="102"/>
      <c r="DA636" s="102"/>
      <c r="DB636" s="102"/>
      <c r="DC636" s="102"/>
      <c r="DD636" s="102"/>
      <c r="DE636" s="102"/>
      <c r="DF636" s="102"/>
      <c r="DG636" s="102"/>
      <c r="DH636" s="102"/>
      <c r="DI636" s="102"/>
      <c r="DJ636" s="102"/>
      <c r="DK636" s="102"/>
      <c r="DL636" s="102"/>
      <c r="DM636" s="102"/>
      <c r="DN636" s="102"/>
      <c r="DO636" s="102"/>
      <c r="DP636" s="102"/>
      <c r="DQ636" s="102"/>
      <c r="DR636" s="102"/>
      <c r="DS636" s="102"/>
      <c r="DT636" s="102"/>
    </row>
    <row r="637" spans="9:124" s="95" customFormat="1" x14ac:dyDescent="0.15">
      <c r="I637" s="102"/>
      <c r="J637" s="102"/>
      <c r="K637" s="102"/>
      <c r="L637" s="102"/>
      <c r="M637" s="102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2"/>
      <c r="BR637" s="102"/>
      <c r="BS637" s="102"/>
      <c r="BT637" s="102"/>
      <c r="BU637" s="102"/>
      <c r="BV637" s="102"/>
      <c r="BW637" s="102"/>
      <c r="BX637" s="102"/>
      <c r="BY637" s="102"/>
      <c r="BZ637" s="102"/>
      <c r="CA637" s="102"/>
      <c r="CB637" s="102"/>
      <c r="CC637" s="102"/>
      <c r="CD637" s="102"/>
      <c r="CE637" s="102"/>
      <c r="CF637" s="102"/>
      <c r="CG637" s="102"/>
      <c r="CH637" s="102"/>
      <c r="CI637" s="102"/>
      <c r="CJ637" s="102"/>
      <c r="CK637" s="102"/>
      <c r="CL637" s="102"/>
      <c r="CM637" s="102"/>
      <c r="CN637" s="102"/>
      <c r="CO637" s="102"/>
      <c r="CP637" s="102"/>
      <c r="CQ637" s="102"/>
      <c r="CR637" s="102"/>
      <c r="CS637" s="102"/>
      <c r="CT637" s="102"/>
      <c r="CU637" s="102"/>
      <c r="CV637" s="102"/>
      <c r="CW637" s="102"/>
      <c r="CX637" s="102"/>
      <c r="CY637" s="102"/>
      <c r="CZ637" s="102"/>
      <c r="DA637" s="102"/>
      <c r="DB637" s="102"/>
      <c r="DC637" s="102"/>
      <c r="DD637" s="102"/>
      <c r="DE637" s="102"/>
      <c r="DF637" s="102"/>
      <c r="DG637" s="102"/>
      <c r="DH637" s="102"/>
      <c r="DI637" s="102"/>
      <c r="DJ637" s="102"/>
      <c r="DK637" s="102"/>
      <c r="DL637" s="102"/>
      <c r="DM637" s="102"/>
      <c r="DN637" s="102"/>
      <c r="DO637" s="102"/>
      <c r="DP637" s="102"/>
      <c r="DQ637" s="102"/>
      <c r="DR637" s="102"/>
      <c r="DS637" s="102"/>
      <c r="DT637" s="102"/>
    </row>
    <row r="638" spans="9:124" s="95" customFormat="1" x14ac:dyDescent="0.15">
      <c r="I638" s="102"/>
      <c r="J638" s="102"/>
      <c r="K638" s="102"/>
      <c r="L638" s="102"/>
      <c r="M638" s="102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2"/>
      <c r="BR638" s="102"/>
      <c r="BS638" s="102"/>
      <c r="BT638" s="102"/>
      <c r="BU638" s="102"/>
      <c r="BV638" s="102"/>
      <c r="BW638" s="102"/>
      <c r="BX638" s="102"/>
      <c r="BY638" s="102"/>
      <c r="BZ638" s="102"/>
      <c r="CA638" s="102"/>
      <c r="CB638" s="102"/>
      <c r="CC638" s="102"/>
      <c r="CD638" s="102"/>
      <c r="CE638" s="102"/>
      <c r="CF638" s="102"/>
      <c r="CG638" s="102"/>
      <c r="CH638" s="102"/>
      <c r="CI638" s="102"/>
      <c r="CJ638" s="102"/>
      <c r="CK638" s="102"/>
      <c r="CL638" s="102"/>
      <c r="CM638" s="102"/>
      <c r="CN638" s="102"/>
      <c r="CO638" s="102"/>
      <c r="CP638" s="102"/>
      <c r="CQ638" s="102"/>
      <c r="CR638" s="102"/>
      <c r="CS638" s="102"/>
      <c r="CT638" s="102"/>
      <c r="CU638" s="102"/>
      <c r="CV638" s="102"/>
      <c r="CW638" s="102"/>
      <c r="CX638" s="102"/>
      <c r="CY638" s="102"/>
      <c r="CZ638" s="102"/>
      <c r="DA638" s="102"/>
      <c r="DB638" s="102"/>
      <c r="DC638" s="102"/>
      <c r="DD638" s="102"/>
      <c r="DE638" s="102"/>
      <c r="DF638" s="102"/>
      <c r="DG638" s="102"/>
      <c r="DH638" s="102"/>
      <c r="DI638" s="102"/>
      <c r="DJ638" s="102"/>
      <c r="DK638" s="102"/>
      <c r="DL638" s="102"/>
      <c r="DM638" s="102"/>
      <c r="DN638" s="102"/>
      <c r="DO638" s="102"/>
      <c r="DP638" s="102"/>
      <c r="DQ638" s="102"/>
      <c r="DR638" s="102"/>
      <c r="DS638" s="102"/>
      <c r="DT638" s="102"/>
    </row>
    <row r="639" spans="9:124" s="95" customFormat="1" x14ac:dyDescent="0.15">
      <c r="I639" s="102"/>
      <c r="J639" s="102"/>
      <c r="K639" s="102"/>
      <c r="L639" s="102"/>
      <c r="M639" s="102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102"/>
      <c r="BR639" s="102"/>
      <c r="BS639" s="102"/>
      <c r="BT639" s="102"/>
      <c r="BU639" s="102"/>
      <c r="BV639" s="102"/>
      <c r="BW639" s="102"/>
      <c r="BX639" s="102"/>
      <c r="BY639" s="102"/>
      <c r="BZ639" s="102"/>
      <c r="CA639" s="102"/>
      <c r="CB639" s="102"/>
      <c r="CC639" s="102"/>
      <c r="CD639" s="102"/>
      <c r="CE639" s="102"/>
      <c r="CF639" s="102"/>
      <c r="CG639" s="102"/>
      <c r="CH639" s="102"/>
      <c r="CI639" s="102"/>
      <c r="CJ639" s="102"/>
      <c r="CK639" s="102"/>
      <c r="CL639" s="102"/>
      <c r="CM639" s="102"/>
      <c r="CN639" s="102"/>
      <c r="CO639" s="102"/>
      <c r="CP639" s="102"/>
      <c r="CQ639" s="102"/>
      <c r="CR639" s="102"/>
      <c r="CS639" s="102"/>
      <c r="CT639" s="102"/>
      <c r="CU639" s="102"/>
      <c r="CV639" s="102"/>
      <c r="CW639" s="102"/>
      <c r="CX639" s="102"/>
      <c r="CY639" s="102"/>
      <c r="CZ639" s="102"/>
      <c r="DA639" s="102"/>
      <c r="DB639" s="102"/>
      <c r="DC639" s="102"/>
      <c r="DD639" s="102"/>
      <c r="DE639" s="102"/>
      <c r="DF639" s="102"/>
      <c r="DG639" s="102"/>
      <c r="DH639" s="102"/>
      <c r="DI639" s="102"/>
      <c r="DJ639" s="102"/>
      <c r="DK639" s="102"/>
      <c r="DL639" s="102"/>
      <c r="DM639" s="102"/>
      <c r="DN639" s="102"/>
      <c r="DO639" s="102"/>
      <c r="DP639" s="102"/>
      <c r="DQ639" s="102"/>
      <c r="DR639" s="102"/>
      <c r="DS639" s="102"/>
      <c r="DT639" s="102"/>
    </row>
    <row r="640" spans="9:124" s="95" customFormat="1" x14ac:dyDescent="0.15"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102"/>
      <c r="BR640" s="102"/>
      <c r="BS640" s="102"/>
      <c r="BT640" s="102"/>
      <c r="BU640" s="102"/>
      <c r="BV640" s="102"/>
      <c r="BW640" s="102"/>
      <c r="BX640" s="102"/>
      <c r="BY640" s="102"/>
      <c r="BZ640" s="102"/>
      <c r="CA640" s="102"/>
      <c r="CB640" s="102"/>
      <c r="CC640" s="102"/>
      <c r="CD640" s="102"/>
      <c r="CE640" s="102"/>
      <c r="CF640" s="102"/>
      <c r="CG640" s="102"/>
      <c r="CH640" s="102"/>
      <c r="CI640" s="102"/>
      <c r="CJ640" s="102"/>
      <c r="CK640" s="102"/>
      <c r="CL640" s="102"/>
      <c r="CM640" s="102"/>
      <c r="CN640" s="102"/>
      <c r="CO640" s="102"/>
      <c r="CP640" s="102"/>
      <c r="CQ640" s="102"/>
      <c r="CR640" s="102"/>
      <c r="CS640" s="102"/>
      <c r="CT640" s="102"/>
      <c r="CU640" s="102"/>
      <c r="CV640" s="102"/>
      <c r="CW640" s="102"/>
      <c r="CX640" s="102"/>
      <c r="CY640" s="102"/>
      <c r="CZ640" s="102"/>
      <c r="DA640" s="102"/>
      <c r="DB640" s="102"/>
      <c r="DC640" s="102"/>
      <c r="DD640" s="102"/>
      <c r="DE640" s="102"/>
      <c r="DF640" s="102"/>
      <c r="DG640" s="102"/>
      <c r="DH640" s="102"/>
      <c r="DI640" s="102"/>
      <c r="DJ640" s="102"/>
      <c r="DK640" s="102"/>
      <c r="DL640" s="102"/>
      <c r="DM640" s="102"/>
      <c r="DN640" s="102"/>
      <c r="DO640" s="102"/>
      <c r="DP640" s="102"/>
      <c r="DQ640" s="102"/>
      <c r="DR640" s="102"/>
      <c r="DS640" s="102"/>
      <c r="DT640" s="102"/>
    </row>
    <row r="641" spans="9:124" s="95" customFormat="1" x14ac:dyDescent="0.15">
      <c r="I641" s="102"/>
      <c r="J641" s="102"/>
      <c r="K641" s="102"/>
      <c r="L641" s="102"/>
      <c r="M641" s="102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2"/>
      <c r="BR641" s="102"/>
      <c r="BS641" s="102"/>
      <c r="BT641" s="102"/>
      <c r="BU641" s="102"/>
      <c r="BV641" s="102"/>
      <c r="BW641" s="102"/>
      <c r="BX641" s="102"/>
      <c r="BY641" s="102"/>
      <c r="BZ641" s="102"/>
      <c r="CA641" s="102"/>
      <c r="CB641" s="102"/>
      <c r="CC641" s="102"/>
      <c r="CD641" s="102"/>
      <c r="CE641" s="102"/>
      <c r="CF641" s="102"/>
      <c r="CG641" s="102"/>
      <c r="CH641" s="102"/>
      <c r="CI641" s="102"/>
      <c r="CJ641" s="102"/>
      <c r="CK641" s="102"/>
      <c r="CL641" s="102"/>
      <c r="CM641" s="102"/>
      <c r="CN641" s="102"/>
      <c r="CO641" s="102"/>
      <c r="CP641" s="102"/>
      <c r="CQ641" s="102"/>
      <c r="CR641" s="102"/>
      <c r="CS641" s="102"/>
      <c r="CT641" s="102"/>
      <c r="CU641" s="102"/>
      <c r="CV641" s="102"/>
      <c r="CW641" s="102"/>
      <c r="CX641" s="102"/>
      <c r="CY641" s="102"/>
      <c r="CZ641" s="102"/>
      <c r="DA641" s="102"/>
      <c r="DB641" s="102"/>
      <c r="DC641" s="102"/>
      <c r="DD641" s="102"/>
      <c r="DE641" s="102"/>
      <c r="DF641" s="102"/>
      <c r="DG641" s="102"/>
      <c r="DH641" s="102"/>
      <c r="DI641" s="102"/>
      <c r="DJ641" s="102"/>
      <c r="DK641" s="102"/>
      <c r="DL641" s="102"/>
      <c r="DM641" s="102"/>
      <c r="DN641" s="102"/>
      <c r="DO641" s="102"/>
      <c r="DP641" s="102"/>
      <c r="DQ641" s="102"/>
      <c r="DR641" s="102"/>
      <c r="DS641" s="102"/>
      <c r="DT641" s="102"/>
    </row>
    <row r="642" spans="9:124" s="95" customFormat="1" x14ac:dyDescent="0.15">
      <c r="I642" s="102"/>
      <c r="J642" s="102"/>
      <c r="K642" s="102"/>
      <c r="L642" s="102"/>
      <c r="M642" s="102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2"/>
      <c r="BR642" s="102"/>
      <c r="BS642" s="102"/>
      <c r="BT642" s="102"/>
      <c r="BU642" s="102"/>
      <c r="BV642" s="102"/>
      <c r="BW642" s="102"/>
      <c r="BX642" s="102"/>
      <c r="BY642" s="102"/>
      <c r="BZ642" s="102"/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/>
      <c r="CL642" s="102"/>
      <c r="CM642" s="102"/>
      <c r="CN642" s="102"/>
      <c r="CO642" s="102"/>
      <c r="CP642" s="102"/>
      <c r="CQ642" s="102"/>
      <c r="CR642" s="102"/>
      <c r="CS642" s="102"/>
      <c r="CT642" s="102"/>
      <c r="CU642" s="102"/>
      <c r="CV642" s="102"/>
      <c r="CW642" s="102"/>
      <c r="CX642" s="102"/>
      <c r="CY642" s="102"/>
      <c r="CZ642" s="102"/>
      <c r="DA642" s="102"/>
      <c r="DB642" s="102"/>
      <c r="DC642" s="102"/>
      <c r="DD642" s="102"/>
      <c r="DE642" s="102"/>
      <c r="DF642" s="102"/>
      <c r="DG642" s="102"/>
      <c r="DH642" s="102"/>
      <c r="DI642" s="102"/>
      <c r="DJ642" s="102"/>
      <c r="DK642" s="102"/>
      <c r="DL642" s="102"/>
      <c r="DM642" s="102"/>
      <c r="DN642" s="102"/>
      <c r="DO642" s="102"/>
      <c r="DP642" s="102"/>
      <c r="DQ642" s="102"/>
      <c r="DR642" s="102"/>
      <c r="DS642" s="102"/>
      <c r="DT642" s="102"/>
    </row>
    <row r="643" spans="9:124" s="95" customFormat="1" x14ac:dyDescent="0.15">
      <c r="I643" s="102"/>
      <c r="J643" s="102"/>
      <c r="K643" s="102"/>
      <c r="L643" s="102"/>
      <c r="M643" s="102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102"/>
      <c r="BR643" s="102"/>
      <c r="BS643" s="102"/>
      <c r="BT643" s="102"/>
      <c r="BU643" s="102"/>
      <c r="BV643" s="102"/>
      <c r="BW643" s="102"/>
      <c r="BX643" s="102"/>
      <c r="BY643" s="102"/>
      <c r="BZ643" s="102"/>
      <c r="CA643" s="102"/>
      <c r="CB643" s="102"/>
      <c r="CC643" s="102"/>
      <c r="CD643" s="102"/>
      <c r="CE643" s="102"/>
      <c r="CF643" s="102"/>
      <c r="CG643" s="102"/>
      <c r="CH643" s="102"/>
      <c r="CI643" s="102"/>
      <c r="CJ643" s="102"/>
      <c r="CK643" s="102"/>
      <c r="CL643" s="102"/>
      <c r="CM643" s="102"/>
      <c r="CN643" s="102"/>
      <c r="CO643" s="102"/>
      <c r="CP643" s="102"/>
      <c r="CQ643" s="102"/>
      <c r="CR643" s="102"/>
      <c r="CS643" s="102"/>
      <c r="CT643" s="102"/>
      <c r="CU643" s="102"/>
      <c r="CV643" s="102"/>
      <c r="CW643" s="102"/>
      <c r="CX643" s="102"/>
      <c r="CY643" s="102"/>
      <c r="CZ643" s="102"/>
      <c r="DA643" s="102"/>
      <c r="DB643" s="102"/>
      <c r="DC643" s="102"/>
      <c r="DD643" s="102"/>
      <c r="DE643" s="102"/>
      <c r="DF643" s="102"/>
      <c r="DG643" s="102"/>
      <c r="DH643" s="102"/>
      <c r="DI643" s="102"/>
      <c r="DJ643" s="102"/>
      <c r="DK643" s="102"/>
      <c r="DL643" s="102"/>
      <c r="DM643" s="102"/>
      <c r="DN643" s="102"/>
      <c r="DO643" s="102"/>
      <c r="DP643" s="102"/>
      <c r="DQ643" s="102"/>
      <c r="DR643" s="102"/>
      <c r="DS643" s="102"/>
      <c r="DT643" s="102"/>
    </row>
    <row r="644" spans="9:124" s="95" customFormat="1" x14ac:dyDescent="0.15">
      <c r="I644" s="102"/>
      <c r="J644" s="102"/>
      <c r="K644" s="102"/>
      <c r="L644" s="102"/>
      <c r="M644" s="102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102"/>
      <c r="BR644" s="102"/>
      <c r="BS644" s="102"/>
      <c r="BT644" s="102"/>
      <c r="BU644" s="102"/>
      <c r="BV644" s="102"/>
      <c r="BW644" s="102"/>
      <c r="BX644" s="102"/>
      <c r="BY644" s="102"/>
      <c r="BZ644" s="102"/>
      <c r="CA644" s="102"/>
      <c r="CB644" s="102"/>
      <c r="CC644" s="102"/>
      <c r="CD644" s="102"/>
      <c r="CE644" s="102"/>
      <c r="CF644" s="102"/>
      <c r="CG644" s="102"/>
      <c r="CH644" s="102"/>
      <c r="CI644" s="102"/>
      <c r="CJ644" s="102"/>
      <c r="CK644" s="102"/>
      <c r="CL644" s="102"/>
      <c r="CM644" s="102"/>
      <c r="CN644" s="102"/>
      <c r="CO644" s="102"/>
      <c r="CP644" s="102"/>
      <c r="CQ644" s="102"/>
      <c r="CR644" s="102"/>
      <c r="CS644" s="102"/>
      <c r="CT644" s="102"/>
      <c r="CU644" s="102"/>
      <c r="CV644" s="102"/>
      <c r="CW644" s="102"/>
      <c r="CX644" s="102"/>
      <c r="CY644" s="102"/>
      <c r="CZ644" s="102"/>
      <c r="DA644" s="102"/>
      <c r="DB644" s="102"/>
      <c r="DC644" s="102"/>
      <c r="DD644" s="102"/>
      <c r="DE644" s="102"/>
      <c r="DF644" s="102"/>
      <c r="DG644" s="102"/>
      <c r="DH644" s="102"/>
      <c r="DI644" s="102"/>
      <c r="DJ644" s="102"/>
      <c r="DK644" s="102"/>
      <c r="DL644" s="102"/>
      <c r="DM644" s="102"/>
      <c r="DN644" s="102"/>
      <c r="DO644" s="102"/>
      <c r="DP644" s="102"/>
      <c r="DQ644" s="102"/>
      <c r="DR644" s="102"/>
      <c r="DS644" s="102"/>
      <c r="DT644" s="102"/>
    </row>
    <row r="645" spans="9:124" s="95" customFormat="1" x14ac:dyDescent="0.15">
      <c r="I645" s="102"/>
      <c r="J645" s="102"/>
      <c r="K645" s="102"/>
      <c r="L645" s="102"/>
      <c r="M645" s="102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2"/>
      <c r="BR645" s="102"/>
      <c r="BS645" s="102"/>
      <c r="BT645" s="102"/>
      <c r="BU645" s="102"/>
      <c r="BV645" s="102"/>
      <c r="BW645" s="102"/>
      <c r="BX645" s="102"/>
      <c r="BY645" s="102"/>
      <c r="BZ645" s="102"/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/>
      <c r="CL645" s="102"/>
      <c r="CM645" s="102"/>
      <c r="CN645" s="102"/>
      <c r="CO645" s="102"/>
      <c r="CP645" s="102"/>
      <c r="CQ645" s="102"/>
      <c r="CR645" s="102"/>
      <c r="CS645" s="102"/>
      <c r="CT645" s="102"/>
      <c r="CU645" s="102"/>
      <c r="CV645" s="102"/>
      <c r="CW645" s="102"/>
      <c r="CX645" s="102"/>
      <c r="CY645" s="102"/>
      <c r="CZ645" s="102"/>
      <c r="DA645" s="102"/>
      <c r="DB645" s="102"/>
      <c r="DC645" s="102"/>
      <c r="DD645" s="102"/>
      <c r="DE645" s="102"/>
      <c r="DF645" s="102"/>
      <c r="DG645" s="102"/>
      <c r="DH645" s="102"/>
      <c r="DI645" s="102"/>
      <c r="DJ645" s="102"/>
      <c r="DK645" s="102"/>
      <c r="DL645" s="102"/>
      <c r="DM645" s="102"/>
      <c r="DN645" s="102"/>
      <c r="DO645" s="102"/>
      <c r="DP645" s="102"/>
      <c r="DQ645" s="102"/>
      <c r="DR645" s="102"/>
      <c r="DS645" s="102"/>
      <c r="DT645" s="102"/>
    </row>
    <row r="646" spans="9:124" s="95" customFormat="1" x14ac:dyDescent="0.15">
      <c r="I646" s="102"/>
      <c r="J646" s="102"/>
      <c r="K646" s="102"/>
      <c r="L646" s="102"/>
      <c r="M646" s="102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  <c r="BG646" s="102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2"/>
      <c r="BR646" s="102"/>
      <c r="BS646" s="102"/>
      <c r="BT646" s="102"/>
      <c r="BU646" s="102"/>
      <c r="BV646" s="102"/>
      <c r="BW646" s="102"/>
      <c r="BX646" s="102"/>
      <c r="BY646" s="102"/>
      <c r="BZ646" s="102"/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/>
      <c r="CL646" s="102"/>
      <c r="CM646" s="102"/>
      <c r="CN646" s="102"/>
      <c r="CO646" s="102"/>
      <c r="CP646" s="102"/>
      <c r="CQ646" s="102"/>
      <c r="CR646" s="102"/>
      <c r="CS646" s="102"/>
      <c r="CT646" s="102"/>
      <c r="CU646" s="102"/>
      <c r="CV646" s="102"/>
      <c r="CW646" s="102"/>
      <c r="CX646" s="102"/>
      <c r="CY646" s="102"/>
      <c r="CZ646" s="102"/>
      <c r="DA646" s="102"/>
      <c r="DB646" s="102"/>
      <c r="DC646" s="102"/>
      <c r="DD646" s="102"/>
      <c r="DE646" s="102"/>
      <c r="DF646" s="102"/>
      <c r="DG646" s="102"/>
      <c r="DH646" s="102"/>
      <c r="DI646" s="102"/>
      <c r="DJ646" s="102"/>
      <c r="DK646" s="102"/>
      <c r="DL646" s="102"/>
      <c r="DM646" s="102"/>
      <c r="DN646" s="102"/>
      <c r="DO646" s="102"/>
      <c r="DP646" s="102"/>
      <c r="DQ646" s="102"/>
      <c r="DR646" s="102"/>
      <c r="DS646" s="102"/>
      <c r="DT646" s="102"/>
    </row>
    <row r="647" spans="9:124" s="95" customFormat="1" x14ac:dyDescent="0.15">
      <c r="I647" s="102"/>
      <c r="J647" s="102"/>
      <c r="K647" s="102"/>
      <c r="L647" s="102"/>
      <c r="M647" s="102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  <c r="BG647" s="102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102"/>
      <c r="BR647" s="102"/>
      <c r="BS647" s="102"/>
      <c r="BT647" s="102"/>
      <c r="BU647" s="102"/>
      <c r="BV647" s="102"/>
      <c r="BW647" s="102"/>
      <c r="BX647" s="102"/>
      <c r="BY647" s="102"/>
      <c r="BZ647" s="102"/>
      <c r="CA647" s="102"/>
      <c r="CB647" s="102"/>
      <c r="CC647" s="102"/>
      <c r="CD647" s="102"/>
      <c r="CE647" s="102"/>
      <c r="CF647" s="102"/>
      <c r="CG647" s="102"/>
      <c r="CH647" s="102"/>
      <c r="CI647" s="102"/>
      <c r="CJ647" s="102"/>
      <c r="CK647" s="102"/>
      <c r="CL647" s="102"/>
      <c r="CM647" s="102"/>
      <c r="CN647" s="102"/>
      <c r="CO647" s="102"/>
      <c r="CP647" s="102"/>
      <c r="CQ647" s="102"/>
      <c r="CR647" s="102"/>
      <c r="CS647" s="102"/>
      <c r="CT647" s="102"/>
      <c r="CU647" s="102"/>
      <c r="CV647" s="102"/>
      <c r="CW647" s="102"/>
      <c r="CX647" s="102"/>
      <c r="CY647" s="102"/>
      <c r="CZ647" s="102"/>
      <c r="DA647" s="102"/>
      <c r="DB647" s="102"/>
      <c r="DC647" s="102"/>
      <c r="DD647" s="102"/>
      <c r="DE647" s="102"/>
      <c r="DF647" s="102"/>
      <c r="DG647" s="102"/>
      <c r="DH647" s="102"/>
      <c r="DI647" s="102"/>
      <c r="DJ647" s="102"/>
      <c r="DK647" s="102"/>
      <c r="DL647" s="102"/>
      <c r="DM647" s="102"/>
      <c r="DN647" s="102"/>
      <c r="DO647" s="102"/>
      <c r="DP647" s="102"/>
      <c r="DQ647" s="102"/>
      <c r="DR647" s="102"/>
      <c r="DS647" s="102"/>
      <c r="DT647" s="102"/>
    </row>
    <row r="648" spans="9:124" s="95" customFormat="1" x14ac:dyDescent="0.15">
      <c r="I648" s="102"/>
      <c r="J648" s="102"/>
      <c r="K648" s="102"/>
      <c r="L648" s="102"/>
      <c r="M648" s="102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  <c r="BG648" s="102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102"/>
      <c r="BR648" s="102"/>
      <c r="BS648" s="102"/>
      <c r="BT648" s="102"/>
      <c r="BU648" s="102"/>
      <c r="BV648" s="102"/>
      <c r="BW648" s="102"/>
      <c r="BX648" s="102"/>
      <c r="BY648" s="102"/>
      <c r="BZ648" s="102"/>
      <c r="CA648" s="102"/>
      <c r="CB648" s="102"/>
      <c r="CC648" s="102"/>
      <c r="CD648" s="102"/>
      <c r="CE648" s="102"/>
      <c r="CF648" s="102"/>
      <c r="CG648" s="102"/>
      <c r="CH648" s="102"/>
      <c r="CI648" s="102"/>
      <c r="CJ648" s="102"/>
      <c r="CK648" s="102"/>
      <c r="CL648" s="102"/>
      <c r="CM648" s="102"/>
      <c r="CN648" s="102"/>
      <c r="CO648" s="102"/>
      <c r="CP648" s="102"/>
      <c r="CQ648" s="102"/>
      <c r="CR648" s="102"/>
      <c r="CS648" s="102"/>
      <c r="CT648" s="102"/>
      <c r="CU648" s="102"/>
      <c r="CV648" s="102"/>
      <c r="CW648" s="102"/>
      <c r="CX648" s="102"/>
      <c r="CY648" s="102"/>
      <c r="CZ648" s="102"/>
      <c r="DA648" s="102"/>
      <c r="DB648" s="102"/>
      <c r="DC648" s="102"/>
      <c r="DD648" s="102"/>
      <c r="DE648" s="102"/>
      <c r="DF648" s="102"/>
      <c r="DG648" s="102"/>
      <c r="DH648" s="102"/>
      <c r="DI648" s="102"/>
      <c r="DJ648" s="102"/>
      <c r="DK648" s="102"/>
      <c r="DL648" s="102"/>
      <c r="DM648" s="102"/>
      <c r="DN648" s="102"/>
      <c r="DO648" s="102"/>
      <c r="DP648" s="102"/>
      <c r="DQ648" s="102"/>
      <c r="DR648" s="102"/>
      <c r="DS648" s="102"/>
      <c r="DT648" s="102"/>
    </row>
    <row r="649" spans="9:124" s="95" customFormat="1" x14ac:dyDescent="0.15">
      <c r="I649" s="102"/>
      <c r="J649" s="102"/>
      <c r="K649" s="102"/>
      <c r="L649" s="102"/>
      <c r="M649" s="102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  <c r="BG649" s="102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2"/>
      <c r="BR649" s="102"/>
      <c r="BS649" s="102"/>
      <c r="BT649" s="102"/>
      <c r="BU649" s="102"/>
      <c r="BV649" s="102"/>
      <c r="BW649" s="102"/>
      <c r="BX649" s="102"/>
      <c r="BY649" s="102"/>
      <c r="BZ649" s="102"/>
      <c r="CA649" s="102"/>
      <c r="CB649" s="102"/>
      <c r="CC649" s="102"/>
      <c r="CD649" s="102"/>
      <c r="CE649" s="102"/>
      <c r="CF649" s="102"/>
      <c r="CG649" s="102"/>
      <c r="CH649" s="102"/>
      <c r="CI649" s="102"/>
      <c r="CJ649" s="102"/>
      <c r="CK649" s="102"/>
      <c r="CL649" s="102"/>
      <c r="CM649" s="102"/>
      <c r="CN649" s="102"/>
      <c r="CO649" s="102"/>
      <c r="CP649" s="102"/>
      <c r="CQ649" s="102"/>
      <c r="CR649" s="102"/>
      <c r="CS649" s="102"/>
      <c r="CT649" s="102"/>
      <c r="CU649" s="102"/>
      <c r="CV649" s="102"/>
      <c r="CW649" s="102"/>
      <c r="CX649" s="102"/>
      <c r="CY649" s="102"/>
      <c r="CZ649" s="102"/>
      <c r="DA649" s="102"/>
      <c r="DB649" s="102"/>
      <c r="DC649" s="102"/>
      <c r="DD649" s="102"/>
      <c r="DE649" s="102"/>
      <c r="DF649" s="102"/>
      <c r="DG649" s="102"/>
      <c r="DH649" s="102"/>
      <c r="DI649" s="102"/>
      <c r="DJ649" s="102"/>
      <c r="DK649" s="102"/>
      <c r="DL649" s="102"/>
      <c r="DM649" s="102"/>
      <c r="DN649" s="102"/>
      <c r="DO649" s="102"/>
      <c r="DP649" s="102"/>
      <c r="DQ649" s="102"/>
      <c r="DR649" s="102"/>
      <c r="DS649" s="102"/>
      <c r="DT649" s="102"/>
    </row>
    <row r="650" spans="9:124" s="95" customFormat="1" x14ac:dyDescent="0.15">
      <c r="I650" s="102"/>
      <c r="J650" s="102"/>
      <c r="K650" s="102"/>
      <c r="L650" s="102"/>
      <c r="M650" s="102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  <c r="BG650" s="102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2"/>
      <c r="BR650" s="102"/>
      <c r="BS650" s="102"/>
      <c r="BT650" s="102"/>
      <c r="BU650" s="102"/>
      <c r="BV650" s="102"/>
      <c r="BW650" s="102"/>
      <c r="BX650" s="102"/>
      <c r="BY650" s="102"/>
      <c r="BZ650" s="102"/>
      <c r="CA650" s="102"/>
      <c r="CB650" s="102"/>
      <c r="CC650" s="102"/>
      <c r="CD650" s="102"/>
      <c r="CE650" s="102"/>
      <c r="CF650" s="102"/>
      <c r="CG650" s="102"/>
      <c r="CH650" s="102"/>
      <c r="CI650" s="102"/>
      <c r="CJ650" s="102"/>
      <c r="CK650" s="102"/>
      <c r="CL650" s="102"/>
      <c r="CM650" s="102"/>
      <c r="CN650" s="102"/>
      <c r="CO650" s="102"/>
      <c r="CP650" s="102"/>
      <c r="CQ650" s="102"/>
      <c r="CR650" s="102"/>
      <c r="CS650" s="102"/>
      <c r="CT650" s="102"/>
      <c r="CU650" s="102"/>
      <c r="CV650" s="102"/>
      <c r="CW650" s="102"/>
      <c r="CX650" s="102"/>
      <c r="CY650" s="102"/>
      <c r="CZ650" s="102"/>
      <c r="DA650" s="102"/>
      <c r="DB650" s="102"/>
      <c r="DC650" s="102"/>
      <c r="DD650" s="102"/>
      <c r="DE650" s="102"/>
      <c r="DF650" s="102"/>
      <c r="DG650" s="102"/>
      <c r="DH650" s="102"/>
      <c r="DI650" s="102"/>
      <c r="DJ650" s="102"/>
      <c r="DK650" s="102"/>
      <c r="DL650" s="102"/>
      <c r="DM650" s="102"/>
      <c r="DN650" s="102"/>
      <c r="DO650" s="102"/>
      <c r="DP650" s="102"/>
      <c r="DQ650" s="102"/>
      <c r="DR650" s="102"/>
      <c r="DS650" s="102"/>
      <c r="DT650" s="102"/>
    </row>
    <row r="651" spans="9:124" s="95" customFormat="1" x14ac:dyDescent="0.15">
      <c r="I651" s="102"/>
      <c r="J651" s="102"/>
      <c r="K651" s="102"/>
      <c r="L651" s="102"/>
      <c r="M651" s="102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  <c r="BG651" s="102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102"/>
      <c r="BR651" s="102"/>
      <c r="BS651" s="102"/>
      <c r="BT651" s="102"/>
      <c r="BU651" s="102"/>
      <c r="BV651" s="102"/>
      <c r="BW651" s="102"/>
      <c r="BX651" s="102"/>
      <c r="BY651" s="102"/>
      <c r="BZ651" s="102"/>
      <c r="CA651" s="102"/>
      <c r="CB651" s="102"/>
      <c r="CC651" s="102"/>
      <c r="CD651" s="102"/>
      <c r="CE651" s="102"/>
      <c r="CF651" s="102"/>
      <c r="CG651" s="102"/>
      <c r="CH651" s="102"/>
      <c r="CI651" s="102"/>
      <c r="CJ651" s="102"/>
      <c r="CK651" s="102"/>
      <c r="CL651" s="102"/>
      <c r="CM651" s="102"/>
      <c r="CN651" s="102"/>
      <c r="CO651" s="102"/>
      <c r="CP651" s="102"/>
      <c r="CQ651" s="102"/>
      <c r="CR651" s="102"/>
      <c r="CS651" s="102"/>
      <c r="CT651" s="102"/>
      <c r="CU651" s="102"/>
      <c r="CV651" s="102"/>
      <c r="CW651" s="102"/>
      <c r="CX651" s="102"/>
      <c r="CY651" s="102"/>
      <c r="CZ651" s="102"/>
      <c r="DA651" s="102"/>
      <c r="DB651" s="102"/>
      <c r="DC651" s="102"/>
      <c r="DD651" s="102"/>
      <c r="DE651" s="102"/>
      <c r="DF651" s="102"/>
      <c r="DG651" s="102"/>
      <c r="DH651" s="102"/>
      <c r="DI651" s="102"/>
      <c r="DJ651" s="102"/>
      <c r="DK651" s="102"/>
      <c r="DL651" s="102"/>
      <c r="DM651" s="102"/>
      <c r="DN651" s="102"/>
      <c r="DO651" s="102"/>
      <c r="DP651" s="102"/>
      <c r="DQ651" s="102"/>
      <c r="DR651" s="102"/>
      <c r="DS651" s="102"/>
      <c r="DT651" s="102"/>
    </row>
    <row r="652" spans="9:124" s="95" customFormat="1" x14ac:dyDescent="0.15">
      <c r="I652" s="102"/>
      <c r="J652" s="102"/>
      <c r="K652" s="102"/>
      <c r="L652" s="102"/>
      <c r="M652" s="102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102"/>
      <c r="BR652" s="102"/>
      <c r="BS652" s="102"/>
      <c r="BT652" s="102"/>
      <c r="BU652" s="102"/>
      <c r="BV652" s="102"/>
      <c r="BW652" s="102"/>
      <c r="BX652" s="102"/>
      <c r="BY652" s="102"/>
      <c r="BZ652" s="102"/>
      <c r="CA652" s="102"/>
      <c r="CB652" s="102"/>
      <c r="CC652" s="102"/>
      <c r="CD652" s="102"/>
      <c r="CE652" s="102"/>
      <c r="CF652" s="102"/>
      <c r="CG652" s="102"/>
      <c r="CH652" s="102"/>
      <c r="CI652" s="102"/>
      <c r="CJ652" s="102"/>
      <c r="CK652" s="102"/>
      <c r="CL652" s="102"/>
      <c r="CM652" s="102"/>
      <c r="CN652" s="102"/>
      <c r="CO652" s="102"/>
      <c r="CP652" s="102"/>
      <c r="CQ652" s="102"/>
      <c r="CR652" s="102"/>
      <c r="CS652" s="102"/>
      <c r="CT652" s="102"/>
      <c r="CU652" s="102"/>
      <c r="CV652" s="102"/>
      <c r="CW652" s="102"/>
      <c r="CX652" s="102"/>
      <c r="CY652" s="102"/>
      <c r="CZ652" s="102"/>
      <c r="DA652" s="102"/>
      <c r="DB652" s="102"/>
      <c r="DC652" s="102"/>
      <c r="DD652" s="102"/>
      <c r="DE652" s="102"/>
      <c r="DF652" s="102"/>
      <c r="DG652" s="102"/>
      <c r="DH652" s="102"/>
      <c r="DI652" s="102"/>
      <c r="DJ652" s="102"/>
      <c r="DK652" s="102"/>
      <c r="DL652" s="102"/>
      <c r="DM652" s="102"/>
      <c r="DN652" s="102"/>
      <c r="DO652" s="102"/>
      <c r="DP652" s="102"/>
      <c r="DQ652" s="102"/>
      <c r="DR652" s="102"/>
      <c r="DS652" s="102"/>
      <c r="DT652" s="102"/>
    </row>
    <row r="653" spans="9:124" s="95" customFormat="1" x14ac:dyDescent="0.15">
      <c r="I653" s="102"/>
      <c r="J653" s="102"/>
      <c r="K653" s="102"/>
      <c r="L653" s="102"/>
      <c r="M653" s="102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  <c r="BG653" s="102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2"/>
      <c r="BR653" s="102"/>
      <c r="BS653" s="102"/>
      <c r="BT653" s="102"/>
      <c r="BU653" s="102"/>
      <c r="BV653" s="102"/>
      <c r="BW653" s="102"/>
      <c r="BX653" s="102"/>
      <c r="BY653" s="102"/>
      <c r="BZ653" s="102"/>
      <c r="CA653" s="102"/>
      <c r="CB653" s="102"/>
      <c r="CC653" s="102"/>
      <c r="CD653" s="102"/>
      <c r="CE653" s="102"/>
      <c r="CF653" s="102"/>
      <c r="CG653" s="102"/>
      <c r="CH653" s="102"/>
      <c r="CI653" s="102"/>
      <c r="CJ653" s="102"/>
      <c r="CK653" s="102"/>
      <c r="CL653" s="102"/>
      <c r="CM653" s="102"/>
      <c r="CN653" s="102"/>
      <c r="CO653" s="102"/>
      <c r="CP653" s="102"/>
      <c r="CQ653" s="102"/>
      <c r="CR653" s="102"/>
      <c r="CS653" s="102"/>
      <c r="CT653" s="102"/>
      <c r="CU653" s="102"/>
      <c r="CV653" s="102"/>
      <c r="CW653" s="102"/>
      <c r="CX653" s="102"/>
      <c r="CY653" s="102"/>
      <c r="CZ653" s="102"/>
      <c r="DA653" s="102"/>
      <c r="DB653" s="102"/>
      <c r="DC653" s="102"/>
      <c r="DD653" s="102"/>
      <c r="DE653" s="102"/>
      <c r="DF653" s="102"/>
      <c r="DG653" s="102"/>
      <c r="DH653" s="102"/>
      <c r="DI653" s="102"/>
      <c r="DJ653" s="102"/>
      <c r="DK653" s="102"/>
      <c r="DL653" s="102"/>
      <c r="DM653" s="102"/>
      <c r="DN653" s="102"/>
      <c r="DO653" s="102"/>
      <c r="DP653" s="102"/>
      <c r="DQ653" s="102"/>
      <c r="DR653" s="102"/>
      <c r="DS653" s="102"/>
      <c r="DT653" s="102"/>
    </row>
    <row r="654" spans="9:124" s="95" customFormat="1" x14ac:dyDescent="0.15">
      <c r="I654" s="102"/>
      <c r="J654" s="102"/>
      <c r="K654" s="102"/>
      <c r="L654" s="102"/>
      <c r="M654" s="102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2"/>
      <c r="BR654" s="102"/>
      <c r="BS654" s="102"/>
      <c r="BT654" s="102"/>
      <c r="BU654" s="102"/>
      <c r="BV654" s="102"/>
      <c r="BW654" s="102"/>
      <c r="BX654" s="102"/>
      <c r="BY654" s="102"/>
      <c r="BZ654" s="102"/>
      <c r="CA654" s="102"/>
      <c r="CB654" s="102"/>
      <c r="CC654" s="102"/>
      <c r="CD654" s="102"/>
      <c r="CE654" s="102"/>
      <c r="CF654" s="102"/>
      <c r="CG654" s="102"/>
      <c r="CH654" s="102"/>
      <c r="CI654" s="102"/>
      <c r="CJ654" s="102"/>
      <c r="CK654" s="102"/>
      <c r="CL654" s="102"/>
      <c r="CM654" s="102"/>
      <c r="CN654" s="102"/>
      <c r="CO654" s="102"/>
      <c r="CP654" s="102"/>
      <c r="CQ654" s="102"/>
      <c r="CR654" s="102"/>
      <c r="CS654" s="102"/>
      <c r="CT654" s="102"/>
      <c r="CU654" s="102"/>
      <c r="CV654" s="102"/>
      <c r="CW654" s="102"/>
      <c r="CX654" s="102"/>
      <c r="CY654" s="102"/>
      <c r="CZ654" s="102"/>
      <c r="DA654" s="102"/>
      <c r="DB654" s="102"/>
      <c r="DC654" s="102"/>
      <c r="DD654" s="102"/>
      <c r="DE654" s="102"/>
      <c r="DF654" s="102"/>
      <c r="DG654" s="102"/>
      <c r="DH654" s="102"/>
      <c r="DI654" s="102"/>
      <c r="DJ654" s="102"/>
      <c r="DK654" s="102"/>
      <c r="DL654" s="102"/>
      <c r="DM654" s="102"/>
      <c r="DN654" s="102"/>
      <c r="DO654" s="102"/>
      <c r="DP654" s="102"/>
      <c r="DQ654" s="102"/>
      <c r="DR654" s="102"/>
      <c r="DS654" s="102"/>
      <c r="DT654" s="102"/>
    </row>
    <row r="655" spans="9:124" s="95" customFormat="1" x14ac:dyDescent="0.15">
      <c r="I655" s="102"/>
      <c r="J655" s="102"/>
      <c r="K655" s="102"/>
      <c r="L655" s="102"/>
      <c r="M655" s="102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  <c r="BG655" s="102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102"/>
      <c r="BR655" s="102"/>
      <c r="BS655" s="102"/>
      <c r="BT655" s="102"/>
      <c r="BU655" s="102"/>
      <c r="BV655" s="102"/>
      <c r="BW655" s="102"/>
      <c r="BX655" s="102"/>
      <c r="BY655" s="102"/>
      <c r="BZ655" s="102"/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/>
      <c r="CL655" s="102"/>
      <c r="CM655" s="102"/>
      <c r="CN655" s="102"/>
      <c r="CO655" s="102"/>
      <c r="CP655" s="102"/>
      <c r="CQ655" s="102"/>
      <c r="CR655" s="102"/>
      <c r="CS655" s="102"/>
      <c r="CT655" s="102"/>
      <c r="CU655" s="102"/>
      <c r="CV655" s="102"/>
      <c r="CW655" s="102"/>
      <c r="CX655" s="102"/>
      <c r="CY655" s="102"/>
      <c r="CZ655" s="102"/>
      <c r="DA655" s="102"/>
      <c r="DB655" s="102"/>
      <c r="DC655" s="102"/>
      <c r="DD655" s="102"/>
      <c r="DE655" s="102"/>
      <c r="DF655" s="102"/>
      <c r="DG655" s="102"/>
      <c r="DH655" s="102"/>
      <c r="DI655" s="102"/>
      <c r="DJ655" s="102"/>
      <c r="DK655" s="102"/>
      <c r="DL655" s="102"/>
      <c r="DM655" s="102"/>
      <c r="DN655" s="102"/>
      <c r="DO655" s="102"/>
      <c r="DP655" s="102"/>
      <c r="DQ655" s="102"/>
      <c r="DR655" s="102"/>
      <c r="DS655" s="102"/>
      <c r="DT655" s="102"/>
    </row>
    <row r="656" spans="9:124" s="95" customFormat="1" x14ac:dyDescent="0.15">
      <c r="I656" s="102"/>
      <c r="J656" s="102"/>
      <c r="K656" s="102"/>
      <c r="L656" s="102"/>
      <c r="M656" s="102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102"/>
      <c r="BR656" s="102"/>
      <c r="BS656" s="102"/>
      <c r="BT656" s="102"/>
      <c r="BU656" s="102"/>
      <c r="BV656" s="102"/>
      <c r="BW656" s="102"/>
      <c r="BX656" s="102"/>
      <c r="BY656" s="102"/>
      <c r="BZ656" s="102"/>
      <c r="CA656" s="102"/>
      <c r="CB656" s="102"/>
      <c r="CC656" s="102"/>
      <c r="CD656" s="102"/>
      <c r="CE656" s="102"/>
      <c r="CF656" s="102"/>
      <c r="CG656" s="102"/>
      <c r="CH656" s="102"/>
      <c r="CI656" s="102"/>
      <c r="CJ656" s="102"/>
      <c r="CK656" s="102"/>
      <c r="CL656" s="102"/>
      <c r="CM656" s="102"/>
      <c r="CN656" s="102"/>
      <c r="CO656" s="102"/>
      <c r="CP656" s="102"/>
      <c r="CQ656" s="102"/>
      <c r="CR656" s="102"/>
      <c r="CS656" s="102"/>
      <c r="CT656" s="102"/>
      <c r="CU656" s="102"/>
      <c r="CV656" s="102"/>
      <c r="CW656" s="102"/>
      <c r="CX656" s="102"/>
      <c r="CY656" s="102"/>
      <c r="CZ656" s="102"/>
      <c r="DA656" s="102"/>
      <c r="DB656" s="102"/>
      <c r="DC656" s="102"/>
      <c r="DD656" s="102"/>
      <c r="DE656" s="102"/>
      <c r="DF656" s="102"/>
      <c r="DG656" s="102"/>
      <c r="DH656" s="102"/>
      <c r="DI656" s="102"/>
      <c r="DJ656" s="102"/>
      <c r="DK656" s="102"/>
      <c r="DL656" s="102"/>
      <c r="DM656" s="102"/>
      <c r="DN656" s="102"/>
      <c r="DO656" s="102"/>
      <c r="DP656" s="102"/>
      <c r="DQ656" s="102"/>
      <c r="DR656" s="102"/>
      <c r="DS656" s="102"/>
      <c r="DT656" s="102"/>
    </row>
    <row r="657" spans="9:124" s="95" customFormat="1" x14ac:dyDescent="0.15">
      <c r="I657" s="102"/>
      <c r="J657" s="102"/>
      <c r="K657" s="102"/>
      <c r="L657" s="102"/>
      <c r="M657" s="102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2"/>
      <c r="BR657" s="102"/>
      <c r="BS657" s="102"/>
      <c r="BT657" s="102"/>
      <c r="BU657" s="102"/>
      <c r="BV657" s="102"/>
      <c r="BW657" s="102"/>
      <c r="BX657" s="102"/>
      <c r="BY657" s="102"/>
      <c r="BZ657" s="102"/>
      <c r="CA657" s="102"/>
      <c r="CB657" s="102"/>
      <c r="CC657" s="102"/>
      <c r="CD657" s="102"/>
      <c r="CE657" s="102"/>
      <c r="CF657" s="102"/>
      <c r="CG657" s="102"/>
      <c r="CH657" s="102"/>
      <c r="CI657" s="102"/>
      <c r="CJ657" s="102"/>
      <c r="CK657" s="102"/>
      <c r="CL657" s="102"/>
      <c r="CM657" s="102"/>
      <c r="CN657" s="102"/>
      <c r="CO657" s="102"/>
      <c r="CP657" s="102"/>
      <c r="CQ657" s="102"/>
      <c r="CR657" s="102"/>
      <c r="CS657" s="102"/>
      <c r="CT657" s="102"/>
      <c r="CU657" s="102"/>
      <c r="CV657" s="102"/>
      <c r="CW657" s="102"/>
      <c r="CX657" s="102"/>
      <c r="CY657" s="102"/>
      <c r="CZ657" s="102"/>
      <c r="DA657" s="102"/>
      <c r="DB657" s="102"/>
      <c r="DC657" s="102"/>
      <c r="DD657" s="102"/>
      <c r="DE657" s="102"/>
      <c r="DF657" s="102"/>
      <c r="DG657" s="102"/>
      <c r="DH657" s="102"/>
      <c r="DI657" s="102"/>
      <c r="DJ657" s="102"/>
      <c r="DK657" s="102"/>
      <c r="DL657" s="102"/>
      <c r="DM657" s="102"/>
      <c r="DN657" s="102"/>
      <c r="DO657" s="102"/>
      <c r="DP657" s="102"/>
      <c r="DQ657" s="102"/>
      <c r="DR657" s="102"/>
      <c r="DS657" s="102"/>
      <c r="DT657" s="102"/>
    </row>
    <row r="658" spans="9:124" s="95" customFormat="1" x14ac:dyDescent="0.15">
      <c r="I658" s="102"/>
      <c r="J658" s="102"/>
      <c r="K658" s="102"/>
      <c r="L658" s="102"/>
      <c r="M658" s="102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2"/>
      <c r="BR658" s="102"/>
      <c r="BS658" s="102"/>
      <c r="BT658" s="102"/>
      <c r="BU658" s="102"/>
      <c r="BV658" s="102"/>
      <c r="BW658" s="102"/>
      <c r="BX658" s="102"/>
      <c r="BY658" s="102"/>
      <c r="BZ658" s="102"/>
      <c r="CA658" s="102"/>
      <c r="CB658" s="102"/>
      <c r="CC658" s="102"/>
      <c r="CD658" s="102"/>
      <c r="CE658" s="102"/>
      <c r="CF658" s="102"/>
      <c r="CG658" s="102"/>
      <c r="CH658" s="102"/>
      <c r="CI658" s="102"/>
      <c r="CJ658" s="102"/>
      <c r="CK658" s="102"/>
      <c r="CL658" s="102"/>
      <c r="CM658" s="102"/>
      <c r="CN658" s="102"/>
      <c r="CO658" s="102"/>
      <c r="CP658" s="102"/>
      <c r="CQ658" s="102"/>
      <c r="CR658" s="102"/>
      <c r="CS658" s="102"/>
      <c r="CT658" s="102"/>
      <c r="CU658" s="102"/>
      <c r="CV658" s="102"/>
      <c r="CW658" s="102"/>
      <c r="CX658" s="102"/>
      <c r="CY658" s="102"/>
      <c r="CZ658" s="102"/>
      <c r="DA658" s="102"/>
      <c r="DB658" s="102"/>
      <c r="DC658" s="102"/>
      <c r="DD658" s="102"/>
      <c r="DE658" s="102"/>
      <c r="DF658" s="102"/>
      <c r="DG658" s="102"/>
      <c r="DH658" s="102"/>
      <c r="DI658" s="102"/>
      <c r="DJ658" s="102"/>
      <c r="DK658" s="102"/>
      <c r="DL658" s="102"/>
      <c r="DM658" s="102"/>
      <c r="DN658" s="102"/>
      <c r="DO658" s="102"/>
      <c r="DP658" s="102"/>
      <c r="DQ658" s="102"/>
      <c r="DR658" s="102"/>
      <c r="DS658" s="102"/>
      <c r="DT658" s="102"/>
    </row>
    <row r="659" spans="9:124" s="95" customFormat="1" x14ac:dyDescent="0.15">
      <c r="I659" s="102"/>
      <c r="J659" s="102"/>
      <c r="K659" s="102"/>
      <c r="L659" s="102"/>
      <c r="M659" s="102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102"/>
      <c r="BR659" s="102"/>
      <c r="BS659" s="102"/>
      <c r="BT659" s="102"/>
      <c r="BU659" s="102"/>
      <c r="BV659" s="102"/>
      <c r="BW659" s="102"/>
      <c r="BX659" s="102"/>
      <c r="BY659" s="102"/>
      <c r="BZ659" s="102"/>
      <c r="CA659" s="102"/>
      <c r="CB659" s="102"/>
      <c r="CC659" s="102"/>
      <c r="CD659" s="102"/>
      <c r="CE659" s="102"/>
      <c r="CF659" s="102"/>
      <c r="CG659" s="102"/>
      <c r="CH659" s="102"/>
      <c r="CI659" s="102"/>
      <c r="CJ659" s="102"/>
      <c r="CK659" s="102"/>
      <c r="CL659" s="102"/>
      <c r="CM659" s="102"/>
      <c r="CN659" s="102"/>
      <c r="CO659" s="102"/>
      <c r="CP659" s="102"/>
      <c r="CQ659" s="102"/>
      <c r="CR659" s="102"/>
      <c r="CS659" s="102"/>
      <c r="CT659" s="102"/>
      <c r="CU659" s="102"/>
      <c r="CV659" s="102"/>
      <c r="CW659" s="102"/>
      <c r="CX659" s="102"/>
      <c r="CY659" s="102"/>
      <c r="CZ659" s="102"/>
      <c r="DA659" s="102"/>
      <c r="DB659" s="102"/>
      <c r="DC659" s="102"/>
      <c r="DD659" s="102"/>
      <c r="DE659" s="102"/>
      <c r="DF659" s="102"/>
      <c r="DG659" s="102"/>
      <c r="DH659" s="102"/>
      <c r="DI659" s="102"/>
      <c r="DJ659" s="102"/>
      <c r="DK659" s="102"/>
      <c r="DL659" s="102"/>
      <c r="DM659" s="102"/>
      <c r="DN659" s="102"/>
      <c r="DO659" s="102"/>
      <c r="DP659" s="102"/>
      <c r="DQ659" s="102"/>
      <c r="DR659" s="102"/>
      <c r="DS659" s="102"/>
      <c r="DT659" s="102"/>
    </row>
    <row r="660" spans="9:124" s="95" customFormat="1" x14ac:dyDescent="0.15">
      <c r="I660" s="102"/>
      <c r="J660" s="102"/>
      <c r="K660" s="102"/>
      <c r="L660" s="102"/>
      <c r="M660" s="102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102"/>
      <c r="BR660" s="102"/>
      <c r="BS660" s="102"/>
      <c r="BT660" s="102"/>
      <c r="BU660" s="102"/>
      <c r="BV660" s="102"/>
      <c r="BW660" s="102"/>
      <c r="BX660" s="102"/>
      <c r="BY660" s="102"/>
      <c r="BZ660" s="102"/>
      <c r="CA660" s="102"/>
      <c r="CB660" s="102"/>
      <c r="CC660" s="102"/>
      <c r="CD660" s="102"/>
      <c r="CE660" s="102"/>
      <c r="CF660" s="102"/>
      <c r="CG660" s="102"/>
      <c r="CH660" s="102"/>
      <c r="CI660" s="102"/>
      <c r="CJ660" s="102"/>
      <c r="CK660" s="102"/>
      <c r="CL660" s="102"/>
      <c r="CM660" s="102"/>
      <c r="CN660" s="102"/>
      <c r="CO660" s="102"/>
      <c r="CP660" s="102"/>
      <c r="CQ660" s="102"/>
      <c r="CR660" s="102"/>
      <c r="CS660" s="102"/>
      <c r="CT660" s="102"/>
      <c r="CU660" s="102"/>
      <c r="CV660" s="102"/>
      <c r="CW660" s="102"/>
      <c r="CX660" s="102"/>
      <c r="CY660" s="102"/>
      <c r="CZ660" s="102"/>
      <c r="DA660" s="102"/>
      <c r="DB660" s="102"/>
      <c r="DC660" s="102"/>
      <c r="DD660" s="102"/>
      <c r="DE660" s="102"/>
      <c r="DF660" s="102"/>
      <c r="DG660" s="102"/>
      <c r="DH660" s="102"/>
      <c r="DI660" s="102"/>
      <c r="DJ660" s="102"/>
      <c r="DK660" s="102"/>
      <c r="DL660" s="102"/>
      <c r="DM660" s="102"/>
      <c r="DN660" s="102"/>
      <c r="DO660" s="102"/>
      <c r="DP660" s="102"/>
      <c r="DQ660" s="102"/>
      <c r="DR660" s="102"/>
      <c r="DS660" s="102"/>
      <c r="DT660" s="102"/>
    </row>
    <row r="661" spans="9:124" s="95" customFormat="1" x14ac:dyDescent="0.15">
      <c r="I661" s="102"/>
      <c r="J661" s="102"/>
      <c r="K661" s="102"/>
      <c r="L661" s="102"/>
      <c r="M661" s="102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2"/>
      <c r="BR661" s="102"/>
      <c r="BS661" s="102"/>
      <c r="BT661" s="102"/>
      <c r="BU661" s="102"/>
      <c r="BV661" s="102"/>
      <c r="BW661" s="102"/>
      <c r="BX661" s="102"/>
      <c r="BY661" s="102"/>
      <c r="BZ661" s="102"/>
      <c r="CA661" s="102"/>
      <c r="CB661" s="102"/>
      <c r="CC661" s="102"/>
      <c r="CD661" s="102"/>
      <c r="CE661" s="102"/>
      <c r="CF661" s="102"/>
      <c r="CG661" s="102"/>
      <c r="CH661" s="102"/>
      <c r="CI661" s="102"/>
      <c r="CJ661" s="102"/>
      <c r="CK661" s="102"/>
      <c r="CL661" s="102"/>
      <c r="CM661" s="102"/>
      <c r="CN661" s="102"/>
      <c r="CO661" s="102"/>
      <c r="CP661" s="102"/>
      <c r="CQ661" s="102"/>
      <c r="CR661" s="102"/>
      <c r="CS661" s="102"/>
      <c r="CT661" s="102"/>
      <c r="CU661" s="102"/>
      <c r="CV661" s="102"/>
      <c r="CW661" s="102"/>
      <c r="CX661" s="102"/>
      <c r="CY661" s="102"/>
      <c r="CZ661" s="102"/>
      <c r="DA661" s="102"/>
      <c r="DB661" s="102"/>
      <c r="DC661" s="102"/>
      <c r="DD661" s="102"/>
      <c r="DE661" s="102"/>
      <c r="DF661" s="102"/>
      <c r="DG661" s="102"/>
      <c r="DH661" s="102"/>
      <c r="DI661" s="102"/>
      <c r="DJ661" s="102"/>
      <c r="DK661" s="102"/>
      <c r="DL661" s="102"/>
      <c r="DM661" s="102"/>
      <c r="DN661" s="102"/>
      <c r="DO661" s="102"/>
      <c r="DP661" s="102"/>
      <c r="DQ661" s="102"/>
      <c r="DR661" s="102"/>
      <c r="DS661" s="102"/>
      <c r="DT661" s="102"/>
    </row>
    <row r="662" spans="9:124" s="95" customFormat="1" x14ac:dyDescent="0.15">
      <c r="I662" s="102"/>
      <c r="J662" s="102"/>
      <c r="K662" s="102"/>
      <c r="L662" s="102"/>
      <c r="M662" s="102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2"/>
      <c r="BR662" s="102"/>
      <c r="BS662" s="102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  <c r="CM662" s="102"/>
      <c r="CN662" s="102"/>
      <c r="CO662" s="102"/>
      <c r="CP662" s="102"/>
      <c r="CQ662" s="102"/>
      <c r="CR662" s="102"/>
      <c r="CS662" s="102"/>
      <c r="CT662" s="102"/>
      <c r="CU662" s="102"/>
      <c r="CV662" s="102"/>
      <c r="CW662" s="102"/>
      <c r="CX662" s="102"/>
      <c r="CY662" s="102"/>
      <c r="CZ662" s="102"/>
      <c r="DA662" s="102"/>
      <c r="DB662" s="102"/>
      <c r="DC662" s="102"/>
      <c r="DD662" s="102"/>
      <c r="DE662" s="102"/>
      <c r="DF662" s="102"/>
      <c r="DG662" s="102"/>
      <c r="DH662" s="102"/>
      <c r="DI662" s="102"/>
      <c r="DJ662" s="102"/>
      <c r="DK662" s="102"/>
      <c r="DL662" s="102"/>
      <c r="DM662" s="102"/>
      <c r="DN662" s="102"/>
      <c r="DO662" s="102"/>
      <c r="DP662" s="102"/>
      <c r="DQ662" s="102"/>
      <c r="DR662" s="102"/>
      <c r="DS662" s="102"/>
      <c r="DT662" s="102"/>
    </row>
    <row r="663" spans="9:124" s="95" customFormat="1" x14ac:dyDescent="0.15">
      <c r="I663" s="102"/>
      <c r="J663" s="102"/>
      <c r="K663" s="102"/>
      <c r="L663" s="102"/>
      <c r="M663" s="102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  <c r="BG663" s="102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102"/>
      <c r="BR663" s="102"/>
      <c r="BS663" s="102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  <c r="CM663" s="102"/>
      <c r="CN663" s="102"/>
      <c r="CO663" s="102"/>
      <c r="CP663" s="102"/>
      <c r="CQ663" s="102"/>
      <c r="CR663" s="102"/>
      <c r="CS663" s="102"/>
      <c r="CT663" s="102"/>
      <c r="CU663" s="102"/>
      <c r="CV663" s="102"/>
      <c r="CW663" s="102"/>
      <c r="CX663" s="102"/>
      <c r="CY663" s="102"/>
      <c r="CZ663" s="102"/>
      <c r="DA663" s="102"/>
      <c r="DB663" s="102"/>
      <c r="DC663" s="102"/>
      <c r="DD663" s="102"/>
      <c r="DE663" s="102"/>
      <c r="DF663" s="102"/>
      <c r="DG663" s="102"/>
      <c r="DH663" s="102"/>
      <c r="DI663" s="102"/>
      <c r="DJ663" s="102"/>
      <c r="DK663" s="102"/>
      <c r="DL663" s="102"/>
      <c r="DM663" s="102"/>
      <c r="DN663" s="102"/>
      <c r="DO663" s="102"/>
      <c r="DP663" s="102"/>
      <c r="DQ663" s="102"/>
      <c r="DR663" s="102"/>
      <c r="DS663" s="102"/>
      <c r="DT663" s="102"/>
    </row>
    <row r="664" spans="9:124" s="95" customFormat="1" x14ac:dyDescent="0.15">
      <c r="I664" s="102"/>
      <c r="J664" s="102"/>
      <c r="K664" s="102"/>
      <c r="L664" s="102"/>
      <c r="M664" s="102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  <c r="BG664" s="102"/>
      <c r="BH664" s="102"/>
      <c r="BI664" s="102"/>
      <c r="BJ664" s="102"/>
      <c r="BK664" s="102"/>
      <c r="BL664" s="102"/>
      <c r="BM664" s="102"/>
      <c r="BN664" s="102"/>
      <c r="BO664" s="102"/>
      <c r="BP664" s="102"/>
      <c r="BQ664" s="102"/>
      <c r="BR664" s="102"/>
      <c r="BS664" s="102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  <c r="CM664" s="102"/>
      <c r="CN664" s="102"/>
      <c r="CO664" s="102"/>
      <c r="CP664" s="102"/>
      <c r="CQ664" s="102"/>
      <c r="CR664" s="102"/>
      <c r="CS664" s="102"/>
      <c r="CT664" s="102"/>
      <c r="CU664" s="102"/>
      <c r="CV664" s="102"/>
      <c r="CW664" s="102"/>
      <c r="CX664" s="102"/>
      <c r="CY664" s="102"/>
      <c r="CZ664" s="102"/>
      <c r="DA664" s="102"/>
      <c r="DB664" s="102"/>
      <c r="DC664" s="102"/>
      <c r="DD664" s="102"/>
      <c r="DE664" s="102"/>
      <c r="DF664" s="102"/>
      <c r="DG664" s="102"/>
      <c r="DH664" s="102"/>
      <c r="DI664" s="102"/>
      <c r="DJ664" s="102"/>
      <c r="DK664" s="102"/>
      <c r="DL664" s="102"/>
      <c r="DM664" s="102"/>
      <c r="DN664" s="102"/>
      <c r="DO664" s="102"/>
      <c r="DP664" s="102"/>
      <c r="DQ664" s="102"/>
      <c r="DR664" s="102"/>
      <c r="DS664" s="102"/>
      <c r="DT664" s="102"/>
    </row>
    <row r="665" spans="9:124" s="95" customFormat="1" x14ac:dyDescent="0.15">
      <c r="I665" s="102"/>
      <c r="J665" s="102"/>
      <c r="K665" s="102"/>
      <c r="L665" s="102"/>
      <c r="M665" s="102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  <c r="BG665" s="102"/>
      <c r="BH665" s="102"/>
      <c r="BI665" s="102"/>
      <c r="BJ665" s="102"/>
      <c r="BK665" s="102"/>
      <c r="BL665" s="102"/>
      <c r="BM665" s="102"/>
      <c r="BN665" s="102"/>
      <c r="BO665" s="102"/>
      <c r="BP665" s="102"/>
      <c r="BQ665" s="102"/>
      <c r="BR665" s="102"/>
      <c r="BS665" s="102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  <c r="CM665" s="102"/>
      <c r="CN665" s="102"/>
      <c r="CO665" s="102"/>
      <c r="CP665" s="102"/>
      <c r="CQ665" s="102"/>
      <c r="CR665" s="102"/>
      <c r="CS665" s="102"/>
      <c r="CT665" s="102"/>
      <c r="CU665" s="102"/>
      <c r="CV665" s="102"/>
      <c r="CW665" s="102"/>
      <c r="CX665" s="102"/>
      <c r="CY665" s="102"/>
      <c r="CZ665" s="102"/>
      <c r="DA665" s="102"/>
      <c r="DB665" s="102"/>
      <c r="DC665" s="102"/>
      <c r="DD665" s="102"/>
      <c r="DE665" s="102"/>
      <c r="DF665" s="102"/>
      <c r="DG665" s="102"/>
      <c r="DH665" s="102"/>
      <c r="DI665" s="102"/>
      <c r="DJ665" s="102"/>
      <c r="DK665" s="102"/>
      <c r="DL665" s="102"/>
      <c r="DM665" s="102"/>
      <c r="DN665" s="102"/>
      <c r="DO665" s="102"/>
      <c r="DP665" s="102"/>
      <c r="DQ665" s="102"/>
      <c r="DR665" s="102"/>
      <c r="DS665" s="102"/>
      <c r="DT665" s="102"/>
    </row>
    <row r="666" spans="9:124" s="95" customFormat="1" x14ac:dyDescent="0.15">
      <c r="I666" s="102"/>
      <c r="J666" s="102"/>
      <c r="K666" s="102"/>
      <c r="L666" s="102"/>
      <c r="M666" s="102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  <c r="BG666" s="102"/>
      <c r="BH666" s="102"/>
      <c r="BI666" s="102"/>
      <c r="BJ666" s="102"/>
      <c r="BK666" s="102"/>
      <c r="BL666" s="102"/>
      <c r="BM666" s="102"/>
      <c r="BN666" s="102"/>
      <c r="BO666" s="102"/>
      <c r="BP666" s="102"/>
      <c r="BQ666" s="102"/>
      <c r="BR666" s="102"/>
      <c r="BS666" s="102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  <c r="CM666" s="102"/>
      <c r="CN666" s="102"/>
      <c r="CO666" s="102"/>
      <c r="CP666" s="102"/>
      <c r="CQ666" s="102"/>
      <c r="CR666" s="102"/>
      <c r="CS666" s="102"/>
      <c r="CT666" s="102"/>
      <c r="CU666" s="102"/>
      <c r="CV666" s="102"/>
      <c r="CW666" s="102"/>
      <c r="CX666" s="102"/>
      <c r="CY666" s="102"/>
      <c r="CZ666" s="102"/>
      <c r="DA666" s="102"/>
      <c r="DB666" s="102"/>
      <c r="DC666" s="102"/>
      <c r="DD666" s="102"/>
      <c r="DE666" s="102"/>
      <c r="DF666" s="102"/>
      <c r="DG666" s="102"/>
      <c r="DH666" s="102"/>
      <c r="DI666" s="102"/>
      <c r="DJ666" s="102"/>
      <c r="DK666" s="102"/>
      <c r="DL666" s="102"/>
      <c r="DM666" s="102"/>
      <c r="DN666" s="102"/>
      <c r="DO666" s="102"/>
      <c r="DP666" s="102"/>
      <c r="DQ666" s="102"/>
      <c r="DR666" s="102"/>
      <c r="DS666" s="102"/>
      <c r="DT666" s="102"/>
    </row>
    <row r="667" spans="9:124" s="95" customFormat="1" x14ac:dyDescent="0.15">
      <c r="I667" s="102"/>
      <c r="J667" s="102"/>
      <c r="K667" s="102"/>
      <c r="L667" s="102"/>
      <c r="M667" s="102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  <c r="BG667" s="102"/>
      <c r="BH667" s="102"/>
      <c r="BI667" s="102"/>
      <c r="BJ667" s="102"/>
      <c r="BK667" s="102"/>
      <c r="BL667" s="102"/>
      <c r="BM667" s="102"/>
      <c r="BN667" s="102"/>
      <c r="BO667" s="102"/>
      <c r="BP667" s="102"/>
      <c r="BQ667" s="102"/>
      <c r="BR667" s="102"/>
      <c r="BS667" s="102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  <c r="CM667" s="102"/>
      <c r="CN667" s="102"/>
      <c r="CO667" s="102"/>
      <c r="CP667" s="102"/>
      <c r="CQ667" s="102"/>
      <c r="CR667" s="102"/>
      <c r="CS667" s="102"/>
      <c r="CT667" s="102"/>
      <c r="CU667" s="102"/>
      <c r="CV667" s="102"/>
      <c r="CW667" s="102"/>
      <c r="CX667" s="102"/>
      <c r="CY667" s="102"/>
      <c r="CZ667" s="102"/>
      <c r="DA667" s="102"/>
      <c r="DB667" s="102"/>
      <c r="DC667" s="102"/>
      <c r="DD667" s="102"/>
      <c r="DE667" s="102"/>
      <c r="DF667" s="102"/>
      <c r="DG667" s="102"/>
      <c r="DH667" s="102"/>
      <c r="DI667" s="102"/>
      <c r="DJ667" s="102"/>
      <c r="DK667" s="102"/>
      <c r="DL667" s="102"/>
      <c r="DM667" s="102"/>
      <c r="DN667" s="102"/>
      <c r="DO667" s="102"/>
      <c r="DP667" s="102"/>
      <c r="DQ667" s="102"/>
      <c r="DR667" s="102"/>
      <c r="DS667" s="102"/>
      <c r="DT667" s="102"/>
    </row>
    <row r="668" spans="9:124" s="95" customFormat="1" x14ac:dyDescent="0.15">
      <c r="I668" s="102"/>
      <c r="J668" s="102"/>
      <c r="K668" s="102"/>
      <c r="L668" s="102"/>
      <c r="M668" s="102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  <c r="BG668" s="102"/>
      <c r="BH668" s="102"/>
      <c r="BI668" s="102"/>
      <c r="BJ668" s="102"/>
      <c r="BK668" s="102"/>
      <c r="BL668" s="102"/>
      <c r="BM668" s="102"/>
      <c r="BN668" s="102"/>
      <c r="BO668" s="102"/>
      <c r="BP668" s="102"/>
      <c r="BQ668" s="102"/>
      <c r="BR668" s="102"/>
      <c r="BS668" s="102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  <c r="CM668" s="102"/>
      <c r="CN668" s="102"/>
      <c r="CO668" s="102"/>
      <c r="CP668" s="102"/>
      <c r="CQ668" s="102"/>
      <c r="CR668" s="102"/>
      <c r="CS668" s="102"/>
      <c r="CT668" s="102"/>
      <c r="CU668" s="102"/>
      <c r="CV668" s="102"/>
      <c r="CW668" s="102"/>
      <c r="CX668" s="102"/>
      <c r="CY668" s="102"/>
      <c r="CZ668" s="102"/>
      <c r="DA668" s="102"/>
      <c r="DB668" s="102"/>
      <c r="DC668" s="102"/>
      <c r="DD668" s="102"/>
      <c r="DE668" s="102"/>
      <c r="DF668" s="102"/>
      <c r="DG668" s="102"/>
      <c r="DH668" s="102"/>
      <c r="DI668" s="102"/>
      <c r="DJ668" s="102"/>
      <c r="DK668" s="102"/>
      <c r="DL668" s="102"/>
      <c r="DM668" s="102"/>
      <c r="DN668" s="102"/>
      <c r="DO668" s="102"/>
      <c r="DP668" s="102"/>
      <c r="DQ668" s="102"/>
      <c r="DR668" s="102"/>
      <c r="DS668" s="102"/>
      <c r="DT668" s="102"/>
    </row>
    <row r="669" spans="9:124" s="95" customFormat="1" x14ac:dyDescent="0.15">
      <c r="I669" s="102"/>
      <c r="J669" s="102"/>
      <c r="K669" s="102"/>
      <c r="L669" s="102"/>
      <c r="M669" s="102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  <c r="BG669" s="102"/>
      <c r="BH669" s="102"/>
      <c r="BI669" s="102"/>
      <c r="BJ669" s="102"/>
      <c r="BK669" s="102"/>
      <c r="BL669" s="102"/>
      <c r="BM669" s="102"/>
      <c r="BN669" s="102"/>
      <c r="BO669" s="102"/>
      <c r="BP669" s="102"/>
      <c r="BQ669" s="102"/>
      <c r="BR669" s="102"/>
      <c r="BS669" s="102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  <c r="CM669" s="102"/>
      <c r="CN669" s="102"/>
      <c r="CO669" s="102"/>
      <c r="CP669" s="102"/>
      <c r="CQ669" s="102"/>
      <c r="CR669" s="102"/>
      <c r="CS669" s="102"/>
      <c r="CT669" s="102"/>
      <c r="CU669" s="102"/>
      <c r="CV669" s="102"/>
      <c r="CW669" s="102"/>
      <c r="CX669" s="102"/>
      <c r="CY669" s="102"/>
      <c r="CZ669" s="102"/>
      <c r="DA669" s="102"/>
      <c r="DB669" s="102"/>
      <c r="DC669" s="102"/>
      <c r="DD669" s="102"/>
      <c r="DE669" s="102"/>
      <c r="DF669" s="102"/>
      <c r="DG669" s="102"/>
      <c r="DH669" s="102"/>
      <c r="DI669" s="102"/>
      <c r="DJ669" s="102"/>
      <c r="DK669" s="102"/>
      <c r="DL669" s="102"/>
      <c r="DM669" s="102"/>
      <c r="DN669" s="102"/>
      <c r="DO669" s="102"/>
      <c r="DP669" s="102"/>
      <c r="DQ669" s="102"/>
      <c r="DR669" s="102"/>
      <c r="DS669" s="102"/>
      <c r="DT669" s="102"/>
    </row>
    <row r="670" spans="9:124" s="95" customFormat="1" x14ac:dyDescent="0.15">
      <c r="I670" s="102"/>
      <c r="J670" s="102"/>
      <c r="K670" s="102"/>
      <c r="L670" s="102"/>
      <c r="M670" s="102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  <c r="BG670" s="102"/>
      <c r="BH670" s="102"/>
      <c r="BI670" s="102"/>
      <c r="BJ670" s="102"/>
      <c r="BK670" s="102"/>
      <c r="BL670" s="102"/>
      <c r="BM670" s="102"/>
      <c r="BN670" s="102"/>
      <c r="BO670" s="102"/>
      <c r="BP670" s="102"/>
      <c r="BQ670" s="102"/>
      <c r="BR670" s="102"/>
      <c r="BS670" s="102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  <c r="CM670" s="102"/>
      <c r="CN670" s="102"/>
      <c r="CO670" s="102"/>
      <c r="CP670" s="102"/>
      <c r="CQ670" s="102"/>
      <c r="CR670" s="102"/>
      <c r="CS670" s="102"/>
      <c r="CT670" s="102"/>
      <c r="CU670" s="102"/>
      <c r="CV670" s="102"/>
      <c r="CW670" s="102"/>
      <c r="CX670" s="102"/>
      <c r="CY670" s="102"/>
      <c r="CZ670" s="102"/>
      <c r="DA670" s="102"/>
      <c r="DB670" s="102"/>
      <c r="DC670" s="102"/>
      <c r="DD670" s="102"/>
      <c r="DE670" s="102"/>
      <c r="DF670" s="102"/>
      <c r="DG670" s="102"/>
      <c r="DH670" s="102"/>
      <c r="DI670" s="102"/>
      <c r="DJ670" s="102"/>
      <c r="DK670" s="102"/>
      <c r="DL670" s="102"/>
      <c r="DM670" s="102"/>
      <c r="DN670" s="102"/>
      <c r="DO670" s="102"/>
      <c r="DP670" s="102"/>
      <c r="DQ670" s="102"/>
      <c r="DR670" s="102"/>
      <c r="DS670" s="102"/>
      <c r="DT670" s="102"/>
    </row>
    <row r="671" spans="9:124" s="95" customFormat="1" x14ac:dyDescent="0.15">
      <c r="I671" s="102"/>
      <c r="J671" s="102"/>
      <c r="K671" s="102"/>
      <c r="L671" s="102"/>
      <c r="M671" s="102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  <c r="BG671" s="102"/>
      <c r="BH671" s="102"/>
      <c r="BI671" s="102"/>
      <c r="BJ671" s="102"/>
      <c r="BK671" s="102"/>
      <c r="BL671" s="102"/>
      <c r="BM671" s="102"/>
      <c r="BN671" s="102"/>
      <c r="BO671" s="102"/>
      <c r="BP671" s="102"/>
      <c r="BQ671" s="102"/>
      <c r="BR671" s="102"/>
      <c r="BS671" s="102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  <c r="CM671" s="102"/>
      <c r="CN671" s="102"/>
      <c r="CO671" s="102"/>
      <c r="CP671" s="102"/>
      <c r="CQ671" s="102"/>
      <c r="CR671" s="102"/>
      <c r="CS671" s="102"/>
      <c r="CT671" s="102"/>
      <c r="CU671" s="102"/>
      <c r="CV671" s="102"/>
      <c r="CW671" s="102"/>
      <c r="CX671" s="102"/>
      <c r="CY671" s="102"/>
      <c r="CZ671" s="102"/>
      <c r="DA671" s="102"/>
      <c r="DB671" s="102"/>
      <c r="DC671" s="102"/>
      <c r="DD671" s="102"/>
      <c r="DE671" s="102"/>
      <c r="DF671" s="102"/>
      <c r="DG671" s="102"/>
      <c r="DH671" s="102"/>
      <c r="DI671" s="102"/>
      <c r="DJ671" s="102"/>
      <c r="DK671" s="102"/>
      <c r="DL671" s="102"/>
      <c r="DM671" s="102"/>
      <c r="DN671" s="102"/>
      <c r="DO671" s="102"/>
      <c r="DP671" s="102"/>
      <c r="DQ671" s="102"/>
      <c r="DR671" s="102"/>
      <c r="DS671" s="102"/>
      <c r="DT671" s="102"/>
    </row>
    <row r="672" spans="9:124" s="95" customFormat="1" x14ac:dyDescent="0.15">
      <c r="I672" s="102"/>
      <c r="J672" s="102"/>
      <c r="K672" s="102"/>
      <c r="L672" s="102"/>
      <c r="M672" s="102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  <c r="BG672" s="102"/>
      <c r="BH672" s="102"/>
      <c r="BI672" s="102"/>
      <c r="BJ672" s="102"/>
      <c r="BK672" s="102"/>
      <c r="BL672" s="102"/>
      <c r="BM672" s="102"/>
      <c r="BN672" s="102"/>
      <c r="BO672" s="102"/>
      <c r="BP672" s="102"/>
      <c r="BQ672" s="102"/>
      <c r="BR672" s="102"/>
      <c r="BS672" s="102"/>
      <c r="BT672" s="102"/>
      <c r="BU672" s="102"/>
      <c r="BV672" s="102"/>
      <c r="BW672" s="102"/>
      <c r="BX672" s="102"/>
      <c r="BY672" s="102"/>
      <c r="BZ672" s="102"/>
      <c r="CA672" s="102"/>
      <c r="CB672" s="102"/>
      <c r="CC672" s="102"/>
      <c r="CD672" s="102"/>
      <c r="CE672" s="102"/>
      <c r="CF672" s="102"/>
      <c r="CG672" s="102"/>
      <c r="CH672" s="102"/>
      <c r="CI672" s="102"/>
      <c r="CJ672" s="102"/>
      <c r="CK672" s="102"/>
      <c r="CL672" s="102"/>
      <c r="CM672" s="102"/>
      <c r="CN672" s="102"/>
      <c r="CO672" s="102"/>
      <c r="CP672" s="102"/>
      <c r="CQ672" s="102"/>
      <c r="CR672" s="102"/>
      <c r="CS672" s="102"/>
      <c r="CT672" s="102"/>
      <c r="CU672" s="102"/>
      <c r="CV672" s="102"/>
      <c r="CW672" s="102"/>
      <c r="CX672" s="102"/>
      <c r="CY672" s="102"/>
      <c r="CZ672" s="102"/>
      <c r="DA672" s="102"/>
      <c r="DB672" s="102"/>
      <c r="DC672" s="102"/>
      <c r="DD672" s="102"/>
      <c r="DE672" s="102"/>
      <c r="DF672" s="102"/>
      <c r="DG672" s="102"/>
      <c r="DH672" s="102"/>
      <c r="DI672" s="102"/>
      <c r="DJ672" s="102"/>
      <c r="DK672" s="102"/>
      <c r="DL672" s="102"/>
      <c r="DM672" s="102"/>
      <c r="DN672" s="102"/>
      <c r="DO672" s="102"/>
      <c r="DP672" s="102"/>
      <c r="DQ672" s="102"/>
      <c r="DR672" s="102"/>
      <c r="DS672" s="102"/>
      <c r="DT672" s="102"/>
    </row>
    <row r="673" spans="9:124" s="95" customFormat="1" x14ac:dyDescent="0.15">
      <c r="I673" s="102"/>
      <c r="J673" s="102"/>
      <c r="K673" s="102"/>
      <c r="L673" s="102"/>
      <c r="M673" s="102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  <c r="BG673" s="102"/>
      <c r="BH673" s="102"/>
      <c r="BI673" s="102"/>
      <c r="BJ673" s="102"/>
      <c r="BK673" s="102"/>
      <c r="BL673" s="102"/>
      <c r="BM673" s="102"/>
      <c r="BN673" s="102"/>
      <c r="BO673" s="102"/>
      <c r="BP673" s="102"/>
      <c r="BQ673" s="102"/>
      <c r="BR673" s="102"/>
      <c r="BS673" s="102"/>
      <c r="BT673" s="102"/>
      <c r="BU673" s="102"/>
      <c r="BV673" s="102"/>
      <c r="BW673" s="102"/>
      <c r="BX673" s="102"/>
      <c r="BY673" s="102"/>
      <c r="BZ673" s="102"/>
      <c r="CA673" s="102"/>
      <c r="CB673" s="102"/>
      <c r="CC673" s="102"/>
      <c r="CD673" s="102"/>
      <c r="CE673" s="102"/>
      <c r="CF673" s="102"/>
      <c r="CG673" s="102"/>
      <c r="CH673" s="102"/>
      <c r="CI673" s="102"/>
      <c r="CJ673" s="102"/>
      <c r="CK673" s="102"/>
      <c r="CL673" s="102"/>
      <c r="CM673" s="102"/>
      <c r="CN673" s="102"/>
      <c r="CO673" s="102"/>
      <c r="CP673" s="102"/>
      <c r="CQ673" s="102"/>
      <c r="CR673" s="102"/>
      <c r="CS673" s="102"/>
      <c r="CT673" s="102"/>
      <c r="CU673" s="102"/>
      <c r="CV673" s="102"/>
      <c r="CW673" s="102"/>
      <c r="CX673" s="102"/>
      <c r="CY673" s="102"/>
      <c r="CZ673" s="102"/>
      <c r="DA673" s="102"/>
      <c r="DB673" s="102"/>
      <c r="DC673" s="102"/>
      <c r="DD673" s="102"/>
      <c r="DE673" s="102"/>
      <c r="DF673" s="102"/>
      <c r="DG673" s="102"/>
      <c r="DH673" s="102"/>
      <c r="DI673" s="102"/>
      <c r="DJ673" s="102"/>
      <c r="DK673" s="102"/>
      <c r="DL673" s="102"/>
      <c r="DM673" s="102"/>
      <c r="DN673" s="102"/>
      <c r="DO673" s="102"/>
      <c r="DP673" s="102"/>
      <c r="DQ673" s="102"/>
      <c r="DR673" s="102"/>
      <c r="DS673" s="102"/>
      <c r="DT673" s="102"/>
    </row>
    <row r="674" spans="9:124" s="95" customFormat="1" x14ac:dyDescent="0.15">
      <c r="I674" s="102"/>
      <c r="J674" s="102"/>
      <c r="K674" s="102"/>
      <c r="L674" s="102"/>
      <c r="M674" s="102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  <c r="BG674" s="102"/>
      <c r="BH674" s="102"/>
      <c r="BI674" s="102"/>
      <c r="BJ674" s="102"/>
      <c r="BK674" s="102"/>
      <c r="BL674" s="102"/>
      <c r="BM674" s="102"/>
      <c r="BN674" s="102"/>
      <c r="BO674" s="102"/>
      <c r="BP674" s="102"/>
      <c r="BQ674" s="102"/>
      <c r="BR674" s="102"/>
      <c r="BS674" s="102"/>
      <c r="BT674" s="102"/>
      <c r="BU674" s="102"/>
      <c r="BV674" s="102"/>
      <c r="BW674" s="102"/>
      <c r="BX674" s="102"/>
      <c r="BY674" s="102"/>
      <c r="BZ674" s="102"/>
      <c r="CA674" s="102"/>
      <c r="CB674" s="102"/>
      <c r="CC674" s="102"/>
      <c r="CD674" s="102"/>
      <c r="CE674" s="102"/>
      <c r="CF674" s="102"/>
      <c r="CG674" s="102"/>
      <c r="CH674" s="102"/>
      <c r="CI674" s="102"/>
      <c r="CJ674" s="102"/>
      <c r="CK674" s="102"/>
      <c r="CL674" s="102"/>
      <c r="CM674" s="102"/>
      <c r="CN674" s="102"/>
      <c r="CO674" s="102"/>
      <c r="CP674" s="102"/>
      <c r="CQ674" s="102"/>
      <c r="CR674" s="102"/>
      <c r="CS674" s="102"/>
      <c r="CT674" s="102"/>
      <c r="CU674" s="102"/>
      <c r="CV674" s="102"/>
      <c r="CW674" s="102"/>
      <c r="CX674" s="102"/>
      <c r="CY674" s="102"/>
      <c r="CZ674" s="102"/>
      <c r="DA674" s="102"/>
      <c r="DB674" s="102"/>
      <c r="DC674" s="102"/>
      <c r="DD674" s="102"/>
      <c r="DE674" s="102"/>
      <c r="DF674" s="102"/>
      <c r="DG674" s="102"/>
      <c r="DH674" s="102"/>
      <c r="DI674" s="102"/>
      <c r="DJ674" s="102"/>
      <c r="DK674" s="102"/>
      <c r="DL674" s="102"/>
      <c r="DM674" s="102"/>
      <c r="DN674" s="102"/>
      <c r="DO674" s="102"/>
      <c r="DP674" s="102"/>
      <c r="DQ674" s="102"/>
      <c r="DR674" s="102"/>
      <c r="DS674" s="102"/>
      <c r="DT674" s="102"/>
    </row>
    <row r="675" spans="9:124" s="95" customFormat="1" x14ac:dyDescent="0.15">
      <c r="I675" s="102"/>
      <c r="J675" s="102"/>
      <c r="K675" s="102"/>
      <c r="L675" s="102"/>
      <c r="M675" s="102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  <c r="BG675" s="102"/>
      <c r="BH675" s="102"/>
      <c r="BI675" s="102"/>
      <c r="BJ675" s="102"/>
      <c r="BK675" s="102"/>
      <c r="BL675" s="102"/>
      <c r="BM675" s="102"/>
      <c r="BN675" s="102"/>
      <c r="BO675" s="102"/>
      <c r="BP675" s="102"/>
      <c r="BQ675" s="102"/>
      <c r="BR675" s="102"/>
      <c r="BS675" s="102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  <c r="CM675" s="102"/>
      <c r="CN675" s="102"/>
      <c r="CO675" s="102"/>
      <c r="CP675" s="102"/>
      <c r="CQ675" s="102"/>
      <c r="CR675" s="102"/>
      <c r="CS675" s="102"/>
      <c r="CT675" s="102"/>
      <c r="CU675" s="102"/>
      <c r="CV675" s="102"/>
      <c r="CW675" s="102"/>
      <c r="CX675" s="102"/>
      <c r="CY675" s="102"/>
      <c r="CZ675" s="102"/>
      <c r="DA675" s="102"/>
      <c r="DB675" s="102"/>
      <c r="DC675" s="102"/>
      <c r="DD675" s="102"/>
      <c r="DE675" s="102"/>
      <c r="DF675" s="102"/>
      <c r="DG675" s="102"/>
      <c r="DH675" s="102"/>
      <c r="DI675" s="102"/>
      <c r="DJ675" s="102"/>
      <c r="DK675" s="102"/>
      <c r="DL675" s="102"/>
      <c r="DM675" s="102"/>
      <c r="DN675" s="102"/>
      <c r="DO675" s="102"/>
      <c r="DP675" s="102"/>
      <c r="DQ675" s="102"/>
      <c r="DR675" s="102"/>
      <c r="DS675" s="102"/>
      <c r="DT675" s="102"/>
    </row>
    <row r="676" spans="9:124" s="95" customFormat="1" x14ac:dyDescent="0.15">
      <c r="I676" s="102"/>
      <c r="J676" s="102"/>
      <c r="K676" s="102"/>
      <c r="L676" s="102"/>
      <c r="M676" s="102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  <c r="BG676" s="102"/>
      <c r="BH676" s="102"/>
      <c r="BI676" s="102"/>
      <c r="BJ676" s="102"/>
      <c r="BK676" s="102"/>
      <c r="BL676" s="102"/>
      <c r="BM676" s="102"/>
      <c r="BN676" s="102"/>
      <c r="BO676" s="102"/>
      <c r="BP676" s="102"/>
      <c r="BQ676" s="102"/>
      <c r="BR676" s="102"/>
      <c r="BS676" s="102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  <c r="CM676" s="102"/>
      <c r="CN676" s="102"/>
      <c r="CO676" s="102"/>
      <c r="CP676" s="102"/>
      <c r="CQ676" s="102"/>
      <c r="CR676" s="102"/>
      <c r="CS676" s="102"/>
      <c r="CT676" s="102"/>
      <c r="CU676" s="102"/>
      <c r="CV676" s="102"/>
      <c r="CW676" s="102"/>
      <c r="CX676" s="102"/>
      <c r="CY676" s="102"/>
      <c r="CZ676" s="102"/>
      <c r="DA676" s="102"/>
      <c r="DB676" s="102"/>
      <c r="DC676" s="102"/>
      <c r="DD676" s="102"/>
      <c r="DE676" s="102"/>
      <c r="DF676" s="102"/>
      <c r="DG676" s="102"/>
      <c r="DH676" s="102"/>
      <c r="DI676" s="102"/>
      <c r="DJ676" s="102"/>
      <c r="DK676" s="102"/>
      <c r="DL676" s="102"/>
      <c r="DM676" s="102"/>
      <c r="DN676" s="102"/>
      <c r="DO676" s="102"/>
      <c r="DP676" s="102"/>
      <c r="DQ676" s="102"/>
      <c r="DR676" s="102"/>
      <c r="DS676" s="102"/>
      <c r="DT676" s="102"/>
    </row>
    <row r="677" spans="9:124" s="95" customFormat="1" x14ac:dyDescent="0.15">
      <c r="I677" s="102"/>
      <c r="J677" s="102"/>
      <c r="K677" s="102"/>
      <c r="L677" s="102"/>
      <c r="M677" s="102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  <c r="BG677" s="102"/>
      <c r="BH677" s="102"/>
      <c r="BI677" s="102"/>
      <c r="BJ677" s="102"/>
      <c r="BK677" s="102"/>
      <c r="BL677" s="102"/>
      <c r="BM677" s="102"/>
      <c r="BN677" s="102"/>
      <c r="BO677" s="102"/>
      <c r="BP677" s="102"/>
      <c r="BQ677" s="102"/>
      <c r="BR677" s="102"/>
      <c r="BS677" s="102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  <c r="CM677" s="102"/>
      <c r="CN677" s="102"/>
      <c r="CO677" s="102"/>
      <c r="CP677" s="102"/>
      <c r="CQ677" s="102"/>
      <c r="CR677" s="102"/>
      <c r="CS677" s="102"/>
      <c r="CT677" s="102"/>
      <c r="CU677" s="102"/>
      <c r="CV677" s="102"/>
      <c r="CW677" s="102"/>
      <c r="CX677" s="102"/>
      <c r="CY677" s="102"/>
      <c r="CZ677" s="102"/>
      <c r="DA677" s="102"/>
      <c r="DB677" s="102"/>
      <c r="DC677" s="102"/>
      <c r="DD677" s="102"/>
      <c r="DE677" s="102"/>
      <c r="DF677" s="102"/>
      <c r="DG677" s="102"/>
      <c r="DH677" s="102"/>
      <c r="DI677" s="102"/>
      <c r="DJ677" s="102"/>
      <c r="DK677" s="102"/>
      <c r="DL677" s="102"/>
      <c r="DM677" s="102"/>
      <c r="DN677" s="102"/>
      <c r="DO677" s="102"/>
      <c r="DP677" s="102"/>
      <c r="DQ677" s="102"/>
      <c r="DR677" s="102"/>
      <c r="DS677" s="102"/>
      <c r="DT677" s="102"/>
    </row>
    <row r="678" spans="9:124" s="95" customFormat="1" x14ac:dyDescent="0.15">
      <c r="I678" s="102"/>
      <c r="J678" s="102"/>
      <c r="K678" s="102"/>
      <c r="L678" s="102"/>
      <c r="M678" s="102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/>
      <c r="BO678" s="102"/>
      <c r="BP678" s="102"/>
      <c r="BQ678" s="102"/>
      <c r="BR678" s="102"/>
      <c r="BS678" s="102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  <c r="CM678" s="102"/>
      <c r="CN678" s="102"/>
      <c r="CO678" s="102"/>
      <c r="CP678" s="102"/>
      <c r="CQ678" s="102"/>
      <c r="CR678" s="102"/>
      <c r="CS678" s="102"/>
      <c r="CT678" s="102"/>
      <c r="CU678" s="102"/>
      <c r="CV678" s="102"/>
      <c r="CW678" s="102"/>
      <c r="CX678" s="102"/>
      <c r="CY678" s="102"/>
      <c r="CZ678" s="102"/>
      <c r="DA678" s="102"/>
      <c r="DB678" s="102"/>
      <c r="DC678" s="102"/>
      <c r="DD678" s="102"/>
      <c r="DE678" s="102"/>
      <c r="DF678" s="102"/>
      <c r="DG678" s="102"/>
      <c r="DH678" s="102"/>
      <c r="DI678" s="102"/>
      <c r="DJ678" s="102"/>
      <c r="DK678" s="102"/>
      <c r="DL678" s="102"/>
      <c r="DM678" s="102"/>
      <c r="DN678" s="102"/>
      <c r="DO678" s="102"/>
      <c r="DP678" s="102"/>
      <c r="DQ678" s="102"/>
      <c r="DR678" s="102"/>
      <c r="DS678" s="102"/>
      <c r="DT678" s="102"/>
    </row>
    <row r="679" spans="9:124" s="95" customFormat="1" x14ac:dyDescent="0.15"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/>
      <c r="BO679" s="102"/>
      <c r="BP679" s="102"/>
      <c r="BQ679" s="102"/>
      <c r="BR679" s="102"/>
      <c r="BS679" s="102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  <c r="CM679" s="102"/>
      <c r="CN679" s="102"/>
      <c r="CO679" s="102"/>
      <c r="CP679" s="102"/>
      <c r="CQ679" s="102"/>
      <c r="CR679" s="102"/>
      <c r="CS679" s="102"/>
      <c r="CT679" s="102"/>
      <c r="CU679" s="102"/>
      <c r="CV679" s="102"/>
      <c r="CW679" s="102"/>
      <c r="CX679" s="102"/>
      <c r="CY679" s="102"/>
      <c r="CZ679" s="102"/>
      <c r="DA679" s="102"/>
      <c r="DB679" s="102"/>
      <c r="DC679" s="102"/>
      <c r="DD679" s="102"/>
      <c r="DE679" s="102"/>
      <c r="DF679" s="102"/>
      <c r="DG679" s="102"/>
      <c r="DH679" s="102"/>
      <c r="DI679" s="102"/>
      <c r="DJ679" s="102"/>
      <c r="DK679" s="102"/>
      <c r="DL679" s="102"/>
      <c r="DM679" s="102"/>
      <c r="DN679" s="102"/>
      <c r="DO679" s="102"/>
      <c r="DP679" s="102"/>
      <c r="DQ679" s="102"/>
      <c r="DR679" s="102"/>
      <c r="DS679" s="102"/>
      <c r="DT679" s="102"/>
    </row>
    <row r="680" spans="9:124" s="95" customFormat="1" x14ac:dyDescent="0.15">
      <c r="I680" s="102"/>
      <c r="J680" s="102"/>
      <c r="K680" s="102"/>
      <c r="L680" s="102"/>
      <c r="M680" s="102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/>
      <c r="BO680" s="102"/>
      <c r="BP680" s="102"/>
      <c r="BQ680" s="102"/>
      <c r="BR680" s="102"/>
      <c r="BS680" s="102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  <c r="CM680" s="102"/>
      <c r="CN680" s="102"/>
      <c r="CO680" s="102"/>
      <c r="CP680" s="102"/>
      <c r="CQ680" s="102"/>
      <c r="CR680" s="102"/>
      <c r="CS680" s="102"/>
      <c r="CT680" s="102"/>
      <c r="CU680" s="102"/>
      <c r="CV680" s="102"/>
      <c r="CW680" s="102"/>
      <c r="CX680" s="102"/>
      <c r="CY680" s="102"/>
      <c r="CZ680" s="102"/>
      <c r="DA680" s="102"/>
      <c r="DB680" s="102"/>
      <c r="DC680" s="102"/>
      <c r="DD680" s="102"/>
      <c r="DE680" s="102"/>
      <c r="DF680" s="102"/>
      <c r="DG680" s="102"/>
      <c r="DH680" s="102"/>
      <c r="DI680" s="102"/>
      <c r="DJ680" s="102"/>
      <c r="DK680" s="102"/>
      <c r="DL680" s="102"/>
      <c r="DM680" s="102"/>
      <c r="DN680" s="102"/>
      <c r="DO680" s="102"/>
      <c r="DP680" s="102"/>
      <c r="DQ680" s="102"/>
      <c r="DR680" s="102"/>
      <c r="DS680" s="102"/>
      <c r="DT680" s="102"/>
    </row>
    <row r="681" spans="9:124" s="95" customFormat="1" x14ac:dyDescent="0.15">
      <c r="I681" s="102"/>
      <c r="J681" s="102"/>
      <c r="K681" s="102"/>
      <c r="L681" s="102"/>
      <c r="M681" s="102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  <c r="BG681" s="102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2"/>
      <c r="BR681" s="102"/>
      <c r="BS681" s="102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  <c r="CM681" s="102"/>
      <c r="CN681" s="102"/>
      <c r="CO681" s="102"/>
      <c r="CP681" s="102"/>
      <c r="CQ681" s="102"/>
      <c r="CR681" s="102"/>
      <c r="CS681" s="102"/>
      <c r="CT681" s="102"/>
      <c r="CU681" s="102"/>
      <c r="CV681" s="102"/>
      <c r="CW681" s="102"/>
      <c r="CX681" s="102"/>
      <c r="CY681" s="102"/>
      <c r="CZ681" s="102"/>
      <c r="DA681" s="102"/>
      <c r="DB681" s="102"/>
      <c r="DC681" s="102"/>
      <c r="DD681" s="102"/>
      <c r="DE681" s="102"/>
      <c r="DF681" s="102"/>
      <c r="DG681" s="102"/>
      <c r="DH681" s="102"/>
      <c r="DI681" s="102"/>
      <c r="DJ681" s="102"/>
      <c r="DK681" s="102"/>
      <c r="DL681" s="102"/>
      <c r="DM681" s="102"/>
      <c r="DN681" s="102"/>
      <c r="DO681" s="102"/>
      <c r="DP681" s="102"/>
      <c r="DQ681" s="102"/>
      <c r="DR681" s="102"/>
      <c r="DS681" s="102"/>
      <c r="DT681" s="102"/>
    </row>
    <row r="682" spans="9:124" s="95" customFormat="1" x14ac:dyDescent="0.15">
      <c r="I682" s="102"/>
      <c r="J682" s="102"/>
      <c r="K682" s="102"/>
      <c r="L682" s="102"/>
      <c r="M682" s="102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  <c r="BG682" s="102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2"/>
      <c r="BR682" s="102"/>
      <c r="BS682" s="102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  <c r="CM682" s="102"/>
      <c r="CN682" s="102"/>
      <c r="CO682" s="102"/>
      <c r="CP682" s="102"/>
      <c r="CQ682" s="102"/>
      <c r="CR682" s="102"/>
      <c r="CS682" s="102"/>
      <c r="CT682" s="102"/>
      <c r="CU682" s="102"/>
      <c r="CV682" s="102"/>
      <c r="CW682" s="102"/>
      <c r="CX682" s="102"/>
      <c r="CY682" s="102"/>
      <c r="CZ682" s="102"/>
      <c r="DA682" s="102"/>
      <c r="DB682" s="102"/>
      <c r="DC682" s="102"/>
      <c r="DD682" s="102"/>
      <c r="DE682" s="102"/>
      <c r="DF682" s="102"/>
      <c r="DG682" s="102"/>
      <c r="DH682" s="102"/>
      <c r="DI682" s="102"/>
      <c r="DJ682" s="102"/>
      <c r="DK682" s="102"/>
      <c r="DL682" s="102"/>
      <c r="DM682" s="102"/>
      <c r="DN682" s="102"/>
      <c r="DO682" s="102"/>
      <c r="DP682" s="102"/>
      <c r="DQ682" s="102"/>
      <c r="DR682" s="102"/>
      <c r="DS682" s="102"/>
      <c r="DT682" s="102"/>
    </row>
    <row r="683" spans="9:124" s="95" customFormat="1" x14ac:dyDescent="0.15">
      <c r="I683" s="102"/>
      <c r="J683" s="102"/>
      <c r="K683" s="102"/>
      <c r="L683" s="102"/>
      <c r="M683" s="102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  <c r="BG683" s="102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102"/>
      <c r="BR683" s="102"/>
      <c r="BS683" s="102"/>
      <c r="BT683" s="102"/>
      <c r="BU683" s="102"/>
      <c r="BV683" s="102"/>
      <c r="BW683" s="102"/>
      <c r="BX683" s="102"/>
      <c r="BY683" s="102"/>
      <c r="BZ683" s="102"/>
      <c r="CA683" s="102"/>
      <c r="CB683" s="102"/>
      <c r="CC683" s="102"/>
      <c r="CD683" s="102"/>
      <c r="CE683" s="102"/>
      <c r="CF683" s="102"/>
      <c r="CG683" s="102"/>
      <c r="CH683" s="102"/>
      <c r="CI683" s="102"/>
      <c r="CJ683" s="102"/>
      <c r="CK683" s="102"/>
      <c r="CL683" s="102"/>
      <c r="CM683" s="102"/>
      <c r="CN683" s="102"/>
      <c r="CO683" s="102"/>
      <c r="CP683" s="102"/>
      <c r="CQ683" s="102"/>
      <c r="CR683" s="102"/>
      <c r="CS683" s="102"/>
      <c r="CT683" s="102"/>
      <c r="CU683" s="102"/>
      <c r="CV683" s="102"/>
      <c r="CW683" s="102"/>
      <c r="CX683" s="102"/>
      <c r="CY683" s="102"/>
      <c r="CZ683" s="102"/>
      <c r="DA683" s="102"/>
      <c r="DB683" s="102"/>
      <c r="DC683" s="102"/>
      <c r="DD683" s="102"/>
      <c r="DE683" s="102"/>
      <c r="DF683" s="102"/>
      <c r="DG683" s="102"/>
      <c r="DH683" s="102"/>
      <c r="DI683" s="102"/>
      <c r="DJ683" s="102"/>
      <c r="DK683" s="102"/>
      <c r="DL683" s="102"/>
      <c r="DM683" s="102"/>
      <c r="DN683" s="102"/>
      <c r="DO683" s="102"/>
      <c r="DP683" s="102"/>
      <c r="DQ683" s="102"/>
      <c r="DR683" s="102"/>
      <c r="DS683" s="102"/>
      <c r="DT683" s="102"/>
    </row>
    <row r="684" spans="9:124" s="95" customFormat="1" x14ac:dyDescent="0.15">
      <c r="I684" s="102"/>
      <c r="J684" s="102"/>
      <c r="K684" s="102"/>
      <c r="L684" s="102"/>
      <c r="M684" s="102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102"/>
      <c r="BR684" s="102"/>
      <c r="BS684" s="102"/>
      <c r="BT684" s="102"/>
      <c r="BU684" s="102"/>
      <c r="BV684" s="102"/>
      <c r="BW684" s="102"/>
      <c r="BX684" s="102"/>
      <c r="BY684" s="102"/>
      <c r="BZ684" s="102"/>
      <c r="CA684" s="102"/>
      <c r="CB684" s="102"/>
      <c r="CC684" s="102"/>
      <c r="CD684" s="102"/>
      <c r="CE684" s="102"/>
      <c r="CF684" s="102"/>
      <c r="CG684" s="102"/>
      <c r="CH684" s="102"/>
      <c r="CI684" s="102"/>
      <c r="CJ684" s="102"/>
      <c r="CK684" s="102"/>
      <c r="CL684" s="102"/>
      <c r="CM684" s="102"/>
      <c r="CN684" s="102"/>
      <c r="CO684" s="102"/>
      <c r="CP684" s="102"/>
      <c r="CQ684" s="102"/>
      <c r="CR684" s="102"/>
      <c r="CS684" s="102"/>
      <c r="CT684" s="102"/>
      <c r="CU684" s="102"/>
      <c r="CV684" s="102"/>
      <c r="CW684" s="102"/>
      <c r="CX684" s="102"/>
      <c r="CY684" s="102"/>
      <c r="CZ684" s="102"/>
      <c r="DA684" s="102"/>
      <c r="DB684" s="102"/>
      <c r="DC684" s="102"/>
      <c r="DD684" s="102"/>
      <c r="DE684" s="102"/>
      <c r="DF684" s="102"/>
      <c r="DG684" s="102"/>
      <c r="DH684" s="102"/>
      <c r="DI684" s="102"/>
      <c r="DJ684" s="102"/>
      <c r="DK684" s="102"/>
      <c r="DL684" s="102"/>
      <c r="DM684" s="102"/>
      <c r="DN684" s="102"/>
      <c r="DO684" s="102"/>
      <c r="DP684" s="102"/>
      <c r="DQ684" s="102"/>
      <c r="DR684" s="102"/>
      <c r="DS684" s="102"/>
      <c r="DT684" s="102"/>
    </row>
    <row r="685" spans="9:124" s="95" customFormat="1" x14ac:dyDescent="0.15">
      <c r="I685" s="102"/>
      <c r="J685" s="102"/>
      <c r="K685" s="102"/>
      <c r="L685" s="102"/>
      <c r="M685" s="102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2"/>
      <c r="BR685" s="102"/>
      <c r="BS685" s="102"/>
      <c r="BT685" s="102"/>
      <c r="BU685" s="102"/>
      <c r="BV685" s="102"/>
      <c r="BW685" s="102"/>
      <c r="BX685" s="102"/>
      <c r="BY685" s="102"/>
      <c r="BZ685" s="102"/>
      <c r="CA685" s="102"/>
      <c r="CB685" s="102"/>
      <c r="CC685" s="102"/>
      <c r="CD685" s="102"/>
      <c r="CE685" s="102"/>
      <c r="CF685" s="102"/>
      <c r="CG685" s="102"/>
      <c r="CH685" s="102"/>
      <c r="CI685" s="102"/>
      <c r="CJ685" s="102"/>
      <c r="CK685" s="102"/>
      <c r="CL685" s="102"/>
      <c r="CM685" s="102"/>
      <c r="CN685" s="102"/>
      <c r="CO685" s="102"/>
      <c r="CP685" s="102"/>
      <c r="CQ685" s="102"/>
      <c r="CR685" s="102"/>
      <c r="CS685" s="102"/>
      <c r="CT685" s="102"/>
      <c r="CU685" s="102"/>
      <c r="CV685" s="102"/>
      <c r="CW685" s="102"/>
      <c r="CX685" s="102"/>
      <c r="CY685" s="102"/>
      <c r="CZ685" s="102"/>
      <c r="DA685" s="102"/>
      <c r="DB685" s="102"/>
      <c r="DC685" s="102"/>
      <c r="DD685" s="102"/>
      <c r="DE685" s="102"/>
      <c r="DF685" s="102"/>
      <c r="DG685" s="102"/>
      <c r="DH685" s="102"/>
      <c r="DI685" s="102"/>
      <c r="DJ685" s="102"/>
      <c r="DK685" s="102"/>
      <c r="DL685" s="102"/>
      <c r="DM685" s="102"/>
      <c r="DN685" s="102"/>
      <c r="DO685" s="102"/>
      <c r="DP685" s="102"/>
      <c r="DQ685" s="102"/>
      <c r="DR685" s="102"/>
      <c r="DS685" s="102"/>
      <c r="DT685" s="102"/>
    </row>
    <row r="686" spans="9:124" s="95" customFormat="1" x14ac:dyDescent="0.15">
      <c r="I686" s="102"/>
      <c r="J686" s="102"/>
      <c r="K686" s="102"/>
      <c r="L686" s="102"/>
      <c r="M686" s="102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  <c r="BG686" s="102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2"/>
      <c r="BR686" s="102"/>
      <c r="BS686" s="102"/>
      <c r="BT686" s="102"/>
      <c r="BU686" s="102"/>
      <c r="BV686" s="102"/>
      <c r="BW686" s="102"/>
      <c r="BX686" s="102"/>
      <c r="BY686" s="102"/>
      <c r="BZ686" s="102"/>
      <c r="CA686" s="102"/>
      <c r="CB686" s="102"/>
      <c r="CC686" s="102"/>
      <c r="CD686" s="102"/>
      <c r="CE686" s="102"/>
      <c r="CF686" s="102"/>
      <c r="CG686" s="102"/>
      <c r="CH686" s="102"/>
      <c r="CI686" s="102"/>
      <c r="CJ686" s="102"/>
      <c r="CK686" s="102"/>
      <c r="CL686" s="102"/>
      <c r="CM686" s="102"/>
      <c r="CN686" s="102"/>
      <c r="CO686" s="102"/>
      <c r="CP686" s="102"/>
      <c r="CQ686" s="102"/>
      <c r="CR686" s="102"/>
      <c r="CS686" s="102"/>
      <c r="CT686" s="102"/>
      <c r="CU686" s="102"/>
      <c r="CV686" s="102"/>
      <c r="CW686" s="102"/>
      <c r="CX686" s="102"/>
      <c r="CY686" s="102"/>
      <c r="CZ686" s="102"/>
      <c r="DA686" s="102"/>
      <c r="DB686" s="102"/>
      <c r="DC686" s="102"/>
      <c r="DD686" s="102"/>
      <c r="DE686" s="102"/>
      <c r="DF686" s="102"/>
      <c r="DG686" s="102"/>
      <c r="DH686" s="102"/>
      <c r="DI686" s="102"/>
      <c r="DJ686" s="102"/>
      <c r="DK686" s="102"/>
      <c r="DL686" s="102"/>
      <c r="DM686" s="102"/>
      <c r="DN686" s="102"/>
      <c r="DO686" s="102"/>
      <c r="DP686" s="102"/>
      <c r="DQ686" s="102"/>
      <c r="DR686" s="102"/>
      <c r="DS686" s="102"/>
      <c r="DT686" s="102"/>
    </row>
    <row r="687" spans="9:124" s="95" customFormat="1" x14ac:dyDescent="0.15">
      <c r="I687" s="102"/>
      <c r="J687" s="102"/>
      <c r="K687" s="102"/>
      <c r="L687" s="102"/>
      <c r="M687" s="102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102"/>
      <c r="BR687" s="102"/>
      <c r="BS687" s="102"/>
      <c r="BT687" s="102"/>
      <c r="BU687" s="102"/>
      <c r="BV687" s="102"/>
      <c r="BW687" s="102"/>
      <c r="BX687" s="102"/>
      <c r="BY687" s="102"/>
      <c r="BZ687" s="102"/>
      <c r="CA687" s="102"/>
      <c r="CB687" s="102"/>
      <c r="CC687" s="102"/>
      <c r="CD687" s="102"/>
      <c r="CE687" s="102"/>
      <c r="CF687" s="102"/>
      <c r="CG687" s="102"/>
      <c r="CH687" s="102"/>
      <c r="CI687" s="102"/>
      <c r="CJ687" s="102"/>
      <c r="CK687" s="102"/>
      <c r="CL687" s="102"/>
      <c r="CM687" s="102"/>
      <c r="CN687" s="102"/>
      <c r="CO687" s="102"/>
      <c r="CP687" s="102"/>
      <c r="CQ687" s="102"/>
      <c r="CR687" s="102"/>
      <c r="CS687" s="102"/>
      <c r="CT687" s="102"/>
      <c r="CU687" s="102"/>
      <c r="CV687" s="102"/>
      <c r="CW687" s="102"/>
      <c r="CX687" s="102"/>
      <c r="CY687" s="102"/>
      <c r="CZ687" s="102"/>
      <c r="DA687" s="102"/>
      <c r="DB687" s="102"/>
      <c r="DC687" s="102"/>
      <c r="DD687" s="102"/>
      <c r="DE687" s="102"/>
      <c r="DF687" s="102"/>
      <c r="DG687" s="102"/>
      <c r="DH687" s="102"/>
      <c r="DI687" s="102"/>
      <c r="DJ687" s="102"/>
      <c r="DK687" s="102"/>
      <c r="DL687" s="102"/>
      <c r="DM687" s="102"/>
      <c r="DN687" s="102"/>
      <c r="DO687" s="102"/>
      <c r="DP687" s="102"/>
      <c r="DQ687" s="102"/>
      <c r="DR687" s="102"/>
      <c r="DS687" s="102"/>
      <c r="DT687" s="102"/>
    </row>
    <row r="688" spans="9:124" s="95" customFormat="1" x14ac:dyDescent="0.15">
      <c r="I688" s="102"/>
      <c r="J688" s="102"/>
      <c r="K688" s="102"/>
      <c r="L688" s="102"/>
      <c r="M688" s="102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  <c r="BG688" s="102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102"/>
      <c r="BR688" s="102"/>
      <c r="BS688" s="102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  <c r="CM688" s="102"/>
      <c r="CN688" s="102"/>
      <c r="CO688" s="102"/>
      <c r="CP688" s="102"/>
      <c r="CQ688" s="102"/>
      <c r="CR688" s="102"/>
      <c r="CS688" s="102"/>
      <c r="CT688" s="102"/>
      <c r="CU688" s="102"/>
      <c r="CV688" s="102"/>
      <c r="CW688" s="102"/>
      <c r="CX688" s="102"/>
      <c r="CY688" s="102"/>
      <c r="CZ688" s="102"/>
      <c r="DA688" s="102"/>
      <c r="DB688" s="102"/>
      <c r="DC688" s="102"/>
      <c r="DD688" s="102"/>
      <c r="DE688" s="102"/>
      <c r="DF688" s="102"/>
      <c r="DG688" s="102"/>
      <c r="DH688" s="102"/>
      <c r="DI688" s="102"/>
      <c r="DJ688" s="102"/>
      <c r="DK688" s="102"/>
      <c r="DL688" s="102"/>
      <c r="DM688" s="102"/>
      <c r="DN688" s="102"/>
      <c r="DO688" s="102"/>
      <c r="DP688" s="102"/>
      <c r="DQ688" s="102"/>
      <c r="DR688" s="102"/>
      <c r="DS688" s="102"/>
      <c r="DT688" s="102"/>
    </row>
    <row r="689" spans="9:124" s="95" customFormat="1" x14ac:dyDescent="0.15">
      <c r="I689" s="102"/>
      <c r="J689" s="102"/>
      <c r="K689" s="102"/>
      <c r="L689" s="102"/>
      <c r="M689" s="102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2"/>
      <c r="BR689" s="102"/>
      <c r="BS689" s="102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  <c r="CM689" s="102"/>
      <c r="CN689" s="102"/>
      <c r="CO689" s="102"/>
      <c r="CP689" s="102"/>
      <c r="CQ689" s="102"/>
      <c r="CR689" s="102"/>
      <c r="CS689" s="102"/>
      <c r="CT689" s="102"/>
      <c r="CU689" s="102"/>
      <c r="CV689" s="102"/>
      <c r="CW689" s="102"/>
      <c r="CX689" s="102"/>
      <c r="CY689" s="102"/>
      <c r="CZ689" s="102"/>
      <c r="DA689" s="102"/>
      <c r="DB689" s="102"/>
      <c r="DC689" s="102"/>
      <c r="DD689" s="102"/>
      <c r="DE689" s="102"/>
      <c r="DF689" s="102"/>
      <c r="DG689" s="102"/>
      <c r="DH689" s="102"/>
      <c r="DI689" s="102"/>
      <c r="DJ689" s="102"/>
      <c r="DK689" s="102"/>
      <c r="DL689" s="102"/>
      <c r="DM689" s="102"/>
      <c r="DN689" s="102"/>
      <c r="DO689" s="102"/>
      <c r="DP689" s="102"/>
      <c r="DQ689" s="102"/>
      <c r="DR689" s="102"/>
      <c r="DS689" s="102"/>
      <c r="DT689" s="102"/>
    </row>
    <row r="690" spans="9:124" s="95" customFormat="1" x14ac:dyDescent="0.15">
      <c r="I690" s="102"/>
      <c r="J690" s="102"/>
      <c r="K690" s="102"/>
      <c r="L690" s="102"/>
      <c r="M690" s="102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2"/>
      <c r="BR690" s="102"/>
      <c r="BS690" s="102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  <c r="CM690" s="102"/>
      <c r="CN690" s="102"/>
      <c r="CO690" s="102"/>
      <c r="CP690" s="102"/>
      <c r="CQ690" s="102"/>
      <c r="CR690" s="102"/>
      <c r="CS690" s="102"/>
      <c r="CT690" s="102"/>
      <c r="CU690" s="102"/>
      <c r="CV690" s="102"/>
      <c r="CW690" s="102"/>
      <c r="CX690" s="102"/>
      <c r="CY690" s="102"/>
      <c r="CZ690" s="102"/>
      <c r="DA690" s="102"/>
      <c r="DB690" s="102"/>
      <c r="DC690" s="102"/>
      <c r="DD690" s="102"/>
      <c r="DE690" s="102"/>
      <c r="DF690" s="102"/>
      <c r="DG690" s="102"/>
      <c r="DH690" s="102"/>
      <c r="DI690" s="102"/>
      <c r="DJ690" s="102"/>
      <c r="DK690" s="102"/>
      <c r="DL690" s="102"/>
      <c r="DM690" s="102"/>
      <c r="DN690" s="102"/>
      <c r="DO690" s="102"/>
      <c r="DP690" s="102"/>
      <c r="DQ690" s="102"/>
      <c r="DR690" s="102"/>
      <c r="DS690" s="102"/>
      <c r="DT690" s="102"/>
    </row>
    <row r="691" spans="9:124" s="95" customFormat="1" x14ac:dyDescent="0.15">
      <c r="I691" s="102"/>
      <c r="J691" s="102"/>
      <c r="K691" s="102"/>
      <c r="L691" s="102"/>
      <c r="M691" s="102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102"/>
      <c r="BR691" s="102"/>
      <c r="BS691" s="102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  <c r="CM691" s="102"/>
      <c r="CN691" s="102"/>
      <c r="CO691" s="102"/>
      <c r="CP691" s="102"/>
      <c r="CQ691" s="102"/>
      <c r="CR691" s="102"/>
      <c r="CS691" s="102"/>
      <c r="CT691" s="102"/>
      <c r="CU691" s="102"/>
      <c r="CV691" s="102"/>
      <c r="CW691" s="102"/>
      <c r="CX691" s="102"/>
      <c r="CY691" s="102"/>
      <c r="CZ691" s="102"/>
      <c r="DA691" s="102"/>
      <c r="DB691" s="102"/>
      <c r="DC691" s="102"/>
      <c r="DD691" s="102"/>
      <c r="DE691" s="102"/>
      <c r="DF691" s="102"/>
      <c r="DG691" s="102"/>
      <c r="DH691" s="102"/>
      <c r="DI691" s="102"/>
      <c r="DJ691" s="102"/>
      <c r="DK691" s="102"/>
      <c r="DL691" s="102"/>
      <c r="DM691" s="102"/>
      <c r="DN691" s="102"/>
      <c r="DO691" s="102"/>
      <c r="DP691" s="102"/>
      <c r="DQ691" s="102"/>
      <c r="DR691" s="102"/>
      <c r="DS691" s="102"/>
      <c r="DT691" s="102"/>
    </row>
    <row r="692" spans="9:124" s="95" customFormat="1" x14ac:dyDescent="0.15">
      <c r="I692" s="102"/>
      <c r="J692" s="102"/>
      <c r="K692" s="102"/>
      <c r="L692" s="102"/>
      <c r="M692" s="102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  <c r="CM692" s="102"/>
      <c r="CN692" s="102"/>
      <c r="CO692" s="102"/>
      <c r="CP692" s="102"/>
      <c r="CQ692" s="102"/>
      <c r="CR692" s="102"/>
      <c r="CS692" s="102"/>
      <c r="CT692" s="102"/>
      <c r="CU692" s="102"/>
      <c r="CV692" s="102"/>
      <c r="CW692" s="102"/>
      <c r="CX692" s="102"/>
      <c r="CY692" s="102"/>
      <c r="CZ692" s="102"/>
      <c r="DA692" s="102"/>
      <c r="DB692" s="102"/>
      <c r="DC692" s="102"/>
      <c r="DD692" s="102"/>
      <c r="DE692" s="102"/>
      <c r="DF692" s="102"/>
      <c r="DG692" s="102"/>
      <c r="DH692" s="102"/>
      <c r="DI692" s="102"/>
      <c r="DJ692" s="102"/>
      <c r="DK692" s="102"/>
      <c r="DL692" s="102"/>
      <c r="DM692" s="102"/>
      <c r="DN692" s="102"/>
      <c r="DO692" s="102"/>
      <c r="DP692" s="102"/>
      <c r="DQ692" s="102"/>
      <c r="DR692" s="102"/>
      <c r="DS692" s="102"/>
      <c r="DT692" s="102"/>
    </row>
    <row r="693" spans="9:124" s="95" customFormat="1" x14ac:dyDescent="0.15">
      <c r="I693" s="102"/>
      <c r="J693" s="102"/>
      <c r="K693" s="102"/>
      <c r="L693" s="102"/>
      <c r="M693" s="102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  <c r="CM693" s="102"/>
      <c r="CN693" s="102"/>
      <c r="CO693" s="102"/>
      <c r="CP693" s="102"/>
      <c r="CQ693" s="102"/>
      <c r="CR693" s="102"/>
      <c r="CS693" s="102"/>
      <c r="CT693" s="102"/>
      <c r="CU693" s="102"/>
      <c r="CV693" s="102"/>
      <c r="CW693" s="102"/>
      <c r="CX693" s="102"/>
      <c r="CY693" s="102"/>
      <c r="CZ693" s="102"/>
      <c r="DA693" s="102"/>
      <c r="DB693" s="102"/>
      <c r="DC693" s="102"/>
      <c r="DD693" s="102"/>
      <c r="DE693" s="102"/>
      <c r="DF693" s="102"/>
      <c r="DG693" s="102"/>
      <c r="DH693" s="102"/>
      <c r="DI693" s="102"/>
      <c r="DJ693" s="102"/>
      <c r="DK693" s="102"/>
      <c r="DL693" s="102"/>
      <c r="DM693" s="102"/>
      <c r="DN693" s="102"/>
      <c r="DO693" s="102"/>
      <c r="DP693" s="102"/>
      <c r="DQ693" s="102"/>
      <c r="DR693" s="102"/>
      <c r="DS693" s="102"/>
      <c r="DT693" s="102"/>
    </row>
    <row r="694" spans="9:124" s="95" customFormat="1" x14ac:dyDescent="0.15">
      <c r="I694" s="102"/>
      <c r="J694" s="102"/>
      <c r="K694" s="102"/>
      <c r="L694" s="102"/>
      <c r="M694" s="102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  <c r="CM694" s="102"/>
      <c r="CN694" s="102"/>
      <c r="CO694" s="102"/>
      <c r="CP694" s="102"/>
      <c r="CQ694" s="102"/>
      <c r="CR694" s="102"/>
      <c r="CS694" s="102"/>
      <c r="CT694" s="102"/>
      <c r="CU694" s="102"/>
      <c r="CV694" s="102"/>
      <c r="CW694" s="102"/>
      <c r="CX694" s="102"/>
      <c r="CY694" s="102"/>
      <c r="CZ694" s="102"/>
      <c r="DA694" s="102"/>
      <c r="DB694" s="102"/>
      <c r="DC694" s="102"/>
      <c r="DD694" s="102"/>
      <c r="DE694" s="102"/>
      <c r="DF694" s="102"/>
      <c r="DG694" s="102"/>
      <c r="DH694" s="102"/>
      <c r="DI694" s="102"/>
      <c r="DJ694" s="102"/>
      <c r="DK694" s="102"/>
      <c r="DL694" s="102"/>
      <c r="DM694" s="102"/>
      <c r="DN694" s="102"/>
      <c r="DO694" s="102"/>
      <c r="DP694" s="102"/>
      <c r="DQ694" s="102"/>
      <c r="DR694" s="102"/>
      <c r="DS694" s="102"/>
      <c r="DT694" s="102"/>
    </row>
    <row r="695" spans="9:124" s="95" customFormat="1" x14ac:dyDescent="0.15">
      <c r="I695" s="102"/>
      <c r="J695" s="102"/>
      <c r="K695" s="102"/>
      <c r="L695" s="102"/>
      <c r="M695" s="102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  <c r="BG695" s="102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102"/>
      <c r="BR695" s="102"/>
      <c r="BS695" s="102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  <c r="CM695" s="102"/>
      <c r="CN695" s="102"/>
      <c r="CO695" s="102"/>
      <c r="CP695" s="102"/>
      <c r="CQ695" s="102"/>
      <c r="CR695" s="102"/>
      <c r="CS695" s="102"/>
      <c r="CT695" s="102"/>
      <c r="CU695" s="102"/>
      <c r="CV695" s="102"/>
      <c r="CW695" s="102"/>
      <c r="CX695" s="102"/>
      <c r="CY695" s="102"/>
      <c r="CZ695" s="102"/>
      <c r="DA695" s="102"/>
      <c r="DB695" s="102"/>
      <c r="DC695" s="102"/>
      <c r="DD695" s="102"/>
      <c r="DE695" s="102"/>
      <c r="DF695" s="102"/>
      <c r="DG695" s="102"/>
      <c r="DH695" s="102"/>
      <c r="DI695" s="102"/>
      <c r="DJ695" s="102"/>
      <c r="DK695" s="102"/>
      <c r="DL695" s="102"/>
      <c r="DM695" s="102"/>
      <c r="DN695" s="102"/>
      <c r="DO695" s="102"/>
      <c r="DP695" s="102"/>
      <c r="DQ695" s="102"/>
      <c r="DR695" s="102"/>
      <c r="DS695" s="102"/>
      <c r="DT695" s="102"/>
    </row>
    <row r="696" spans="9:124" s="95" customFormat="1" x14ac:dyDescent="0.15">
      <c r="I696" s="102"/>
      <c r="J696" s="102"/>
      <c r="K696" s="102"/>
      <c r="L696" s="102"/>
      <c r="M696" s="102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  <c r="CM696" s="102"/>
      <c r="CN696" s="102"/>
      <c r="CO696" s="102"/>
      <c r="CP696" s="102"/>
      <c r="CQ696" s="102"/>
      <c r="CR696" s="102"/>
      <c r="CS696" s="102"/>
      <c r="CT696" s="102"/>
      <c r="CU696" s="102"/>
      <c r="CV696" s="102"/>
      <c r="CW696" s="102"/>
      <c r="CX696" s="102"/>
      <c r="CY696" s="102"/>
      <c r="CZ696" s="102"/>
      <c r="DA696" s="102"/>
      <c r="DB696" s="102"/>
      <c r="DC696" s="102"/>
      <c r="DD696" s="102"/>
      <c r="DE696" s="102"/>
      <c r="DF696" s="102"/>
      <c r="DG696" s="102"/>
      <c r="DH696" s="102"/>
      <c r="DI696" s="102"/>
      <c r="DJ696" s="102"/>
      <c r="DK696" s="102"/>
      <c r="DL696" s="102"/>
      <c r="DM696" s="102"/>
      <c r="DN696" s="102"/>
      <c r="DO696" s="102"/>
      <c r="DP696" s="102"/>
      <c r="DQ696" s="102"/>
      <c r="DR696" s="102"/>
      <c r="DS696" s="102"/>
      <c r="DT696" s="102"/>
    </row>
    <row r="697" spans="9:124" s="95" customFormat="1" x14ac:dyDescent="0.15"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  <c r="CM697" s="102"/>
      <c r="CN697" s="102"/>
      <c r="CO697" s="102"/>
      <c r="CP697" s="102"/>
      <c r="CQ697" s="102"/>
      <c r="CR697" s="102"/>
      <c r="CS697" s="102"/>
      <c r="CT697" s="102"/>
      <c r="CU697" s="102"/>
      <c r="CV697" s="102"/>
      <c r="CW697" s="102"/>
      <c r="CX697" s="102"/>
      <c r="CY697" s="102"/>
      <c r="CZ697" s="102"/>
      <c r="DA697" s="102"/>
      <c r="DB697" s="102"/>
      <c r="DC697" s="102"/>
      <c r="DD697" s="102"/>
      <c r="DE697" s="102"/>
      <c r="DF697" s="102"/>
      <c r="DG697" s="102"/>
      <c r="DH697" s="102"/>
      <c r="DI697" s="102"/>
      <c r="DJ697" s="102"/>
      <c r="DK697" s="102"/>
      <c r="DL697" s="102"/>
      <c r="DM697" s="102"/>
      <c r="DN697" s="102"/>
      <c r="DO697" s="102"/>
      <c r="DP697" s="102"/>
      <c r="DQ697" s="102"/>
      <c r="DR697" s="102"/>
      <c r="DS697" s="102"/>
      <c r="DT697" s="102"/>
    </row>
    <row r="698" spans="9:124" s="95" customFormat="1" x14ac:dyDescent="0.15">
      <c r="I698" s="102"/>
      <c r="J698" s="102"/>
      <c r="K698" s="102"/>
      <c r="L698" s="102"/>
      <c r="M698" s="102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  <c r="BG698" s="102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2"/>
      <c r="BR698" s="102"/>
      <c r="BS698" s="102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  <c r="CM698" s="102"/>
      <c r="CN698" s="102"/>
      <c r="CO698" s="102"/>
      <c r="CP698" s="102"/>
      <c r="CQ698" s="102"/>
      <c r="CR698" s="102"/>
      <c r="CS698" s="102"/>
      <c r="CT698" s="102"/>
      <c r="CU698" s="102"/>
      <c r="CV698" s="102"/>
      <c r="CW698" s="102"/>
      <c r="CX698" s="102"/>
      <c r="CY698" s="102"/>
      <c r="CZ698" s="102"/>
      <c r="DA698" s="102"/>
      <c r="DB698" s="102"/>
      <c r="DC698" s="102"/>
      <c r="DD698" s="102"/>
      <c r="DE698" s="102"/>
      <c r="DF698" s="102"/>
      <c r="DG698" s="102"/>
      <c r="DH698" s="102"/>
      <c r="DI698" s="102"/>
      <c r="DJ698" s="102"/>
      <c r="DK698" s="102"/>
      <c r="DL698" s="102"/>
      <c r="DM698" s="102"/>
      <c r="DN698" s="102"/>
      <c r="DO698" s="102"/>
      <c r="DP698" s="102"/>
      <c r="DQ698" s="102"/>
      <c r="DR698" s="102"/>
      <c r="DS698" s="102"/>
      <c r="DT698" s="102"/>
    </row>
    <row r="699" spans="9:124" s="95" customFormat="1" x14ac:dyDescent="0.15">
      <c r="I699" s="102"/>
      <c r="J699" s="102"/>
      <c r="K699" s="102"/>
      <c r="L699" s="102"/>
      <c r="M699" s="102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  <c r="BG699" s="102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102"/>
      <c r="BR699" s="102"/>
      <c r="BS699" s="102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  <c r="CM699" s="102"/>
      <c r="CN699" s="102"/>
      <c r="CO699" s="102"/>
      <c r="CP699" s="102"/>
      <c r="CQ699" s="102"/>
      <c r="CR699" s="102"/>
      <c r="CS699" s="102"/>
      <c r="CT699" s="102"/>
      <c r="CU699" s="102"/>
      <c r="CV699" s="102"/>
      <c r="CW699" s="102"/>
      <c r="CX699" s="102"/>
      <c r="CY699" s="102"/>
      <c r="CZ699" s="102"/>
      <c r="DA699" s="102"/>
      <c r="DB699" s="102"/>
      <c r="DC699" s="102"/>
      <c r="DD699" s="102"/>
      <c r="DE699" s="102"/>
      <c r="DF699" s="102"/>
      <c r="DG699" s="102"/>
      <c r="DH699" s="102"/>
      <c r="DI699" s="102"/>
      <c r="DJ699" s="102"/>
      <c r="DK699" s="102"/>
      <c r="DL699" s="102"/>
      <c r="DM699" s="102"/>
      <c r="DN699" s="102"/>
      <c r="DO699" s="102"/>
      <c r="DP699" s="102"/>
      <c r="DQ699" s="102"/>
      <c r="DR699" s="102"/>
      <c r="DS699" s="102"/>
      <c r="DT699" s="102"/>
    </row>
    <row r="700" spans="9:124" s="95" customFormat="1" x14ac:dyDescent="0.15">
      <c r="I700" s="102"/>
      <c r="J700" s="102"/>
      <c r="K700" s="102"/>
      <c r="L700" s="102"/>
      <c r="M700" s="102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  <c r="BG700" s="102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102"/>
      <c r="BR700" s="102"/>
      <c r="BS700" s="102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  <c r="CM700" s="102"/>
      <c r="CN700" s="102"/>
      <c r="CO700" s="102"/>
      <c r="CP700" s="102"/>
      <c r="CQ700" s="102"/>
      <c r="CR700" s="102"/>
      <c r="CS700" s="102"/>
      <c r="CT700" s="102"/>
      <c r="CU700" s="102"/>
      <c r="CV700" s="102"/>
      <c r="CW700" s="102"/>
      <c r="CX700" s="102"/>
      <c r="CY700" s="102"/>
      <c r="CZ700" s="102"/>
      <c r="DA700" s="102"/>
      <c r="DB700" s="102"/>
      <c r="DC700" s="102"/>
      <c r="DD700" s="102"/>
      <c r="DE700" s="102"/>
      <c r="DF700" s="102"/>
      <c r="DG700" s="102"/>
      <c r="DH700" s="102"/>
      <c r="DI700" s="102"/>
      <c r="DJ700" s="102"/>
      <c r="DK700" s="102"/>
      <c r="DL700" s="102"/>
      <c r="DM700" s="102"/>
      <c r="DN700" s="102"/>
      <c r="DO700" s="102"/>
      <c r="DP700" s="102"/>
      <c r="DQ700" s="102"/>
      <c r="DR700" s="102"/>
      <c r="DS700" s="102"/>
      <c r="DT700" s="102"/>
    </row>
    <row r="701" spans="9:124" s="95" customFormat="1" x14ac:dyDescent="0.15">
      <c r="I701" s="102"/>
      <c r="J701" s="102"/>
      <c r="K701" s="102"/>
      <c r="L701" s="102"/>
      <c r="M701" s="102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  <c r="BG701" s="102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2"/>
      <c r="BR701" s="102"/>
      <c r="BS701" s="102"/>
      <c r="BT701" s="102"/>
      <c r="BU701" s="102"/>
      <c r="BV701" s="102"/>
      <c r="BW701" s="102"/>
      <c r="BX701" s="102"/>
      <c r="BY701" s="102"/>
      <c r="BZ701" s="102"/>
      <c r="CA701" s="102"/>
      <c r="CB701" s="102"/>
      <c r="CC701" s="102"/>
      <c r="CD701" s="102"/>
      <c r="CE701" s="102"/>
      <c r="CF701" s="102"/>
      <c r="CG701" s="102"/>
      <c r="CH701" s="102"/>
      <c r="CI701" s="102"/>
      <c r="CJ701" s="102"/>
      <c r="CK701" s="102"/>
      <c r="CL701" s="102"/>
      <c r="CM701" s="102"/>
      <c r="CN701" s="102"/>
      <c r="CO701" s="102"/>
      <c r="CP701" s="102"/>
      <c r="CQ701" s="102"/>
      <c r="CR701" s="102"/>
      <c r="CS701" s="102"/>
      <c r="CT701" s="102"/>
      <c r="CU701" s="102"/>
      <c r="CV701" s="102"/>
      <c r="CW701" s="102"/>
      <c r="CX701" s="102"/>
      <c r="CY701" s="102"/>
      <c r="CZ701" s="102"/>
      <c r="DA701" s="102"/>
      <c r="DB701" s="102"/>
      <c r="DC701" s="102"/>
      <c r="DD701" s="102"/>
      <c r="DE701" s="102"/>
      <c r="DF701" s="102"/>
      <c r="DG701" s="102"/>
      <c r="DH701" s="102"/>
      <c r="DI701" s="102"/>
      <c r="DJ701" s="102"/>
      <c r="DK701" s="102"/>
      <c r="DL701" s="102"/>
      <c r="DM701" s="102"/>
      <c r="DN701" s="102"/>
      <c r="DO701" s="102"/>
      <c r="DP701" s="102"/>
      <c r="DQ701" s="102"/>
      <c r="DR701" s="102"/>
      <c r="DS701" s="102"/>
      <c r="DT701" s="102"/>
    </row>
    <row r="702" spans="9:124" s="95" customFormat="1" x14ac:dyDescent="0.15">
      <c r="I702" s="102"/>
      <c r="J702" s="102"/>
      <c r="K702" s="102"/>
      <c r="L702" s="102"/>
      <c r="M702" s="102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  <c r="BG702" s="102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2"/>
      <c r="BR702" s="102"/>
      <c r="BS702" s="102"/>
      <c r="BT702" s="102"/>
      <c r="BU702" s="102"/>
      <c r="BV702" s="102"/>
      <c r="BW702" s="102"/>
      <c r="BX702" s="102"/>
      <c r="BY702" s="102"/>
      <c r="BZ702" s="102"/>
      <c r="CA702" s="102"/>
      <c r="CB702" s="102"/>
      <c r="CC702" s="102"/>
      <c r="CD702" s="102"/>
      <c r="CE702" s="102"/>
      <c r="CF702" s="102"/>
      <c r="CG702" s="102"/>
      <c r="CH702" s="102"/>
      <c r="CI702" s="102"/>
      <c r="CJ702" s="102"/>
      <c r="CK702" s="102"/>
      <c r="CL702" s="102"/>
      <c r="CM702" s="102"/>
      <c r="CN702" s="102"/>
      <c r="CO702" s="102"/>
      <c r="CP702" s="102"/>
      <c r="CQ702" s="102"/>
      <c r="CR702" s="102"/>
      <c r="CS702" s="102"/>
      <c r="CT702" s="102"/>
      <c r="CU702" s="102"/>
      <c r="CV702" s="102"/>
      <c r="CW702" s="102"/>
      <c r="CX702" s="102"/>
      <c r="CY702" s="102"/>
      <c r="CZ702" s="102"/>
      <c r="DA702" s="102"/>
      <c r="DB702" s="102"/>
      <c r="DC702" s="102"/>
      <c r="DD702" s="102"/>
      <c r="DE702" s="102"/>
      <c r="DF702" s="102"/>
      <c r="DG702" s="102"/>
      <c r="DH702" s="102"/>
      <c r="DI702" s="102"/>
      <c r="DJ702" s="102"/>
      <c r="DK702" s="102"/>
      <c r="DL702" s="102"/>
      <c r="DM702" s="102"/>
      <c r="DN702" s="102"/>
      <c r="DO702" s="102"/>
      <c r="DP702" s="102"/>
      <c r="DQ702" s="102"/>
      <c r="DR702" s="102"/>
      <c r="DS702" s="102"/>
      <c r="DT702" s="102"/>
    </row>
    <row r="703" spans="9:124" s="95" customFormat="1" x14ac:dyDescent="0.15">
      <c r="I703" s="102"/>
      <c r="J703" s="102"/>
      <c r="K703" s="102"/>
      <c r="L703" s="102"/>
      <c r="M703" s="102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  <c r="BG703" s="102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102"/>
      <c r="BR703" s="102"/>
      <c r="BS703" s="102"/>
      <c r="BT703" s="102"/>
      <c r="BU703" s="102"/>
      <c r="BV703" s="102"/>
      <c r="BW703" s="102"/>
      <c r="BX703" s="102"/>
      <c r="BY703" s="102"/>
      <c r="BZ703" s="102"/>
      <c r="CA703" s="102"/>
      <c r="CB703" s="102"/>
      <c r="CC703" s="102"/>
      <c r="CD703" s="102"/>
      <c r="CE703" s="102"/>
      <c r="CF703" s="102"/>
      <c r="CG703" s="102"/>
      <c r="CH703" s="102"/>
      <c r="CI703" s="102"/>
      <c r="CJ703" s="102"/>
      <c r="CK703" s="102"/>
      <c r="CL703" s="102"/>
      <c r="CM703" s="102"/>
      <c r="CN703" s="102"/>
      <c r="CO703" s="102"/>
      <c r="CP703" s="102"/>
      <c r="CQ703" s="102"/>
      <c r="CR703" s="102"/>
      <c r="CS703" s="102"/>
      <c r="CT703" s="102"/>
      <c r="CU703" s="102"/>
      <c r="CV703" s="102"/>
      <c r="CW703" s="102"/>
      <c r="CX703" s="102"/>
      <c r="CY703" s="102"/>
      <c r="CZ703" s="102"/>
      <c r="DA703" s="102"/>
      <c r="DB703" s="102"/>
      <c r="DC703" s="102"/>
      <c r="DD703" s="102"/>
      <c r="DE703" s="102"/>
      <c r="DF703" s="102"/>
      <c r="DG703" s="102"/>
      <c r="DH703" s="102"/>
      <c r="DI703" s="102"/>
      <c r="DJ703" s="102"/>
      <c r="DK703" s="102"/>
      <c r="DL703" s="102"/>
      <c r="DM703" s="102"/>
      <c r="DN703" s="102"/>
      <c r="DO703" s="102"/>
      <c r="DP703" s="102"/>
      <c r="DQ703" s="102"/>
      <c r="DR703" s="102"/>
      <c r="DS703" s="102"/>
      <c r="DT703" s="102"/>
    </row>
    <row r="704" spans="9:124" s="95" customFormat="1" x14ac:dyDescent="0.15">
      <c r="I704" s="102"/>
      <c r="J704" s="102"/>
      <c r="K704" s="102"/>
      <c r="L704" s="102"/>
      <c r="M704" s="102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  <c r="BG704" s="102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102"/>
      <c r="BR704" s="102"/>
      <c r="BS704" s="102"/>
      <c r="BT704" s="102"/>
      <c r="BU704" s="102"/>
      <c r="BV704" s="102"/>
      <c r="BW704" s="102"/>
      <c r="BX704" s="102"/>
      <c r="BY704" s="102"/>
      <c r="BZ704" s="102"/>
      <c r="CA704" s="102"/>
      <c r="CB704" s="102"/>
      <c r="CC704" s="102"/>
      <c r="CD704" s="102"/>
      <c r="CE704" s="102"/>
      <c r="CF704" s="102"/>
      <c r="CG704" s="102"/>
      <c r="CH704" s="102"/>
      <c r="CI704" s="102"/>
      <c r="CJ704" s="102"/>
      <c r="CK704" s="102"/>
      <c r="CL704" s="102"/>
      <c r="CM704" s="102"/>
      <c r="CN704" s="102"/>
      <c r="CO704" s="102"/>
      <c r="CP704" s="102"/>
      <c r="CQ704" s="102"/>
      <c r="CR704" s="102"/>
      <c r="CS704" s="102"/>
      <c r="CT704" s="102"/>
      <c r="CU704" s="102"/>
      <c r="CV704" s="102"/>
      <c r="CW704" s="102"/>
      <c r="CX704" s="102"/>
      <c r="CY704" s="102"/>
      <c r="CZ704" s="102"/>
      <c r="DA704" s="102"/>
      <c r="DB704" s="102"/>
      <c r="DC704" s="102"/>
      <c r="DD704" s="102"/>
      <c r="DE704" s="102"/>
      <c r="DF704" s="102"/>
      <c r="DG704" s="102"/>
      <c r="DH704" s="102"/>
      <c r="DI704" s="102"/>
      <c r="DJ704" s="102"/>
      <c r="DK704" s="102"/>
      <c r="DL704" s="102"/>
      <c r="DM704" s="102"/>
      <c r="DN704" s="102"/>
      <c r="DO704" s="102"/>
      <c r="DP704" s="102"/>
      <c r="DQ704" s="102"/>
      <c r="DR704" s="102"/>
      <c r="DS704" s="102"/>
      <c r="DT704" s="102"/>
    </row>
    <row r="705" spans="9:124" s="95" customFormat="1" x14ac:dyDescent="0.15">
      <c r="I705" s="102"/>
      <c r="J705" s="102"/>
      <c r="K705" s="102"/>
      <c r="L705" s="102"/>
      <c r="M705" s="102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  <c r="BG705" s="102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2"/>
      <c r="BR705" s="102"/>
      <c r="BS705" s="102"/>
      <c r="BT705" s="102"/>
      <c r="BU705" s="102"/>
      <c r="BV705" s="102"/>
      <c r="BW705" s="102"/>
      <c r="BX705" s="102"/>
      <c r="BY705" s="102"/>
      <c r="BZ705" s="102"/>
      <c r="CA705" s="102"/>
      <c r="CB705" s="102"/>
      <c r="CC705" s="102"/>
      <c r="CD705" s="102"/>
      <c r="CE705" s="102"/>
      <c r="CF705" s="102"/>
      <c r="CG705" s="102"/>
      <c r="CH705" s="102"/>
      <c r="CI705" s="102"/>
      <c r="CJ705" s="102"/>
      <c r="CK705" s="102"/>
      <c r="CL705" s="102"/>
      <c r="CM705" s="102"/>
      <c r="CN705" s="102"/>
      <c r="CO705" s="102"/>
      <c r="CP705" s="102"/>
      <c r="CQ705" s="102"/>
      <c r="CR705" s="102"/>
      <c r="CS705" s="102"/>
      <c r="CT705" s="102"/>
      <c r="CU705" s="102"/>
      <c r="CV705" s="102"/>
      <c r="CW705" s="102"/>
      <c r="CX705" s="102"/>
      <c r="CY705" s="102"/>
      <c r="CZ705" s="102"/>
      <c r="DA705" s="102"/>
      <c r="DB705" s="102"/>
      <c r="DC705" s="102"/>
      <c r="DD705" s="102"/>
      <c r="DE705" s="102"/>
      <c r="DF705" s="102"/>
      <c r="DG705" s="102"/>
      <c r="DH705" s="102"/>
      <c r="DI705" s="102"/>
      <c r="DJ705" s="102"/>
      <c r="DK705" s="102"/>
      <c r="DL705" s="102"/>
      <c r="DM705" s="102"/>
      <c r="DN705" s="102"/>
      <c r="DO705" s="102"/>
      <c r="DP705" s="102"/>
      <c r="DQ705" s="102"/>
      <c r="DR705" s="102"/>
      <c r="DS705" s="102"/>
      <c r="DT705" s="102"/>
    </row>
    <row r="706" spans="9:124" s="95" customFormat="1" x14ac:dyDescent="0.15">
      <c r="I706" s="102"/>
      <c r="J706" s="102"/>
      <c r="K706" s="102"/>
      <c r="L706" s="102"/>
      <c r="M706" s="102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  <c r="BG706" s="102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2"/>
      <c r="BR706" s="102"/>
      <c r="BS706" s="102"/>
      <c r="BT706" s="102"/>
      <c r="BU706" s="102"/>
      <c r="BV706" s="102"/>
      <c r="BW706" s="102"/>
      <c r="BX706" s="102"/>
      <c r="BY706" s="102"/>
      <c r="BZ706" s="102"/>
      <c r="CA706" s="102"/>
      <c r="CB706" s="102"/>
      <c r="CC706" s="102"/>
      <c r="CD706" s="102"/>
      <c r="CE706" s="102"/>
      <c r="CF706" s="102"/>
      <c r="CG706" s="102"/>
      <c r="CH706" s="102"/>
      <c r="CI706" s="102"/>
      <c r="CJ706" s="102"/>
      <c r="CK706" s="102"/>
      <c r="CL706" s="102"/>
      <c r="CM706" s="102"/>
      <c r="CN706" s="102"/>
      <c r="CO706" s="102"/>
      <c r="CP706" s="102"/>
      <c r="CQ706" s="102"/>
      <c r="CR706" s="102"/>
      <c r="CS706" s="102"/>
      <c r="CT706" s="102"/>
      <c r="CU706" s="102"/>
      <c r="CV706" s="102"/>
      <c r="CW706" s="102"/>
      <c r="CX706" s="102"/>
      <c r="CY706" s="102"/>
      <c r="CZ706" s="102"/>
      <c r="DA706" s="102"/>
      <c r="DB706" s="102"/>
      <c r="DC706" s="102"/>
      <c r="DD706" s="102"/>
      <c r="DE706" s="102"/>
      <c r="DF706" s="102"/>
      <c r="DG706" s="102"/>
      <c r="DH706" s="102"/>
      <c r="DI706" s="102"/>
      <c r="DJ706" s="102"/>
      <c r="DK706" s="102"/>
      <c r="DL706" s="102"/>
      <c r="DM706" s="102"/>
      <c r="DN706" s="102"/>
      <c r="DO706" s="102"/>
      <c r="DP706" s="102"/>
      <c r="DQ706" s="102"/>
      <c r="DR706" s="102"/>
      <c r="DS706" s="102"/>
      <c r="DT706" s="102"/>
    </row>
    <row r="707" spans="9:124" s="95" customFormat="1" x14ac:dyDescent="0.15">
      <c r="I707" s="102"/>
      <c r="J707" s="102"/>
      <c r="K707" s="102"/>
      <c r="L707" s="102"/>
      <c r="M707" s="102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  <c r="BG707" s="102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102"/>
      <c r="BR707" s="102"/>
      <c r="BS707" s="102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  <c r="CM707" s="102"/>
      <c r="CN707" s="102"/>
      <c r="CO707" s="102"/>
      <c r="CP707" s="102"/>
      <c r="CQ707" s="102"/>
      <c r="CR707" s="102"/>
      <c r="CS707" s="102"/>
      <c r="CT707" s="102"/>
      <c r="CU707" s="102"/>
      <c r="CV707" s="102"/>
      <c r="CW707" s="102"/>
      <c r="CX707" s="102"/>
      <c r="CY707" s="102"/>
      <c r="CZ707" s="102"/>
      <c r="DA707" s="102"/>
      <c r="DB707" s="102"/>
      <c r="DC707" s="102"/>
      <c r="DD707" s="102"/>
      <c r="DE707" s="102"/>
      <c r="DF707" s="102"/>
      <c r="DG707" s="102"/>
      <c r="DH707" s="102"/>
      <c r="DI707" s="102"/>
      <c r="DJ707" s="102"/>
      <c r="DK707" s="102"/>
      <c r="DL707" s="102"/>
      <c r="DM707" s="102"/>
      <c r="DN707" s="102"/>
      <c r="DO707" s="102"/>
      <c r="DP707" s="102"/>
      <c r="DQ707" s="102"/>
      <c r="DR707" s="102"/>
      <c r="DS707" s="102"/>
      <c r="DT707" s="102"/>
    </row>
    <row r="708" spans="9:124" s="95" customFormat="1" x14ac:dyDescent="0.15">
      <c r="I708" s="102"/>
      <c r="J708" s="102"/>
      <c r="K708" s="102"/>
      <c r="L708" s="102"/>
      <c r="M708" s="102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  <c r="BG708" s="102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102"/>
      <c r="BR708" s="102"/>
      <c r="BS708" s="102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  <c r="CM708" s="102"/>
      <c r="CN708" s="102"/>
      <c r="CO708" s="102"/>
      <c r="CP708" s="102"/>
      <c r="CQ708" s="102"/>
      <c r="CR708" s="102"/>
      <c r="CS708" s="102"/>
      <c r="CT708" s="102"/>
      <c r="CU708" s="102"/>
      <c r="CV708" s="102"/>
      <c r="CW708" s="102"/>
      <c r="CX708" s="102"/>
      <c r="CY708" s="102"/>
      <c r="CZ708" s="102"/>
      <c r="DA708" s="102"/>
      <c r="DB708" s="102"/>
      <c r="DC708" s="102"/>
      <c r="DD708" s="102"/>
      <c r="DE708" s="102"/>
      <c r="DF708" s="102"/>
      <c r="DG708" s="102"/>
      <c r="DH708" s="102"/>
      <c r="DI708" s="102"/>
      <c r="DJ708" s="102"/>
      <c r="DK708" s="102"/>
      <c r="DL708" s="102"/>
      <c r="DM708" s="102"/>
      <c r="DN708" s="102"/>
      <c r="DO708" s="102"/>
      <c r="DP708" s="102"/>
      <c r="DQ708" s="102"/>
      <c r="DR708" s="102"/>
      <c r="DS708" s="102"/>
      <c r="DT708" s="102"/>
    </row>
    <row r="709" spans="9:124" s="95" customFormat="1" x14ac:dyDescent="0.15">
      <c r="I709" s="102"/>
      <c r="J709" s="102"/>
      <c r="K709" s="102"/>
      <c r="L709" s="102"/>
      <c r="M709" s="102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  <c r="BG709" s="102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2"/>
      <c r="BR709" s="102"/>
      <c r="BS709" s="102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  <c r="CM709" s="102"/>
      <c r="CN709" s="102"/>
      <c r="CO709" s="102"/>
      <c r="CP709" s="102"/>
      <c r="CQ709" s="102"/>
      <c r="CR709" s="102"/>
      <c r="CS709" s="102"/>
      <c r="CT709" s="102"/>
      <c r="CU709" s="102"/>
      <c r="CV709" s="102"/>
      <c r="CW709" s="102"/>
      <c r="CX709" s="102"/>
      <c r="CY709" s="102"/>
      <c r="CZ709" s="102"/>
      <c r="DA709" s="102"/>
      <c r="DB709" s="102"/>
      <c r="DC709" s="102"/>
      <c r="DD709" s="102"/>
      <c r="DE709" s="102"/>
      <c r="DF709" s="102"/>
      <c r="DG709" s="102"/>
      <c r="DH709" s="102"/>
      <c r="DI709" s="102"/>
      <c r="DJ709" s="102"/>
      <c r="DK709" s="102"/>
      <c r="DL709" s="102"/>
      <c r="DM709" s="102"/>
      <c r="DN709" s="102"/>
      <c r="DO709" s="102"/>
      <c r="DP709" s="102"/>
      <c r="DQ709" s="102"/>
      <c r="DR709" s="102"/>
      <c r="DS709" s="102"/>
      <c r="DT709" s="102"/>
    </row>
    <row r="710" spans="9:124" s="95" customFormat="1" x14ac:dyDescent="0.15">
      <c r="I710" s="102"/>
      <c r="J710" s="102"/>
      <c r="K710" s="102"/>
      <c r="L710" s="102"/>
      <c r="M710" s="102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  <c r="BG710" s="102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2"/>
      <c r="BR710" s="102"/>
      <c r="BS710" s="102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  <c r="CM710" s="102"/>
      <c r="CN710" s="102"/>
      <c r="CO710" s="102"/>
      <c r="CP710" s="102"/>
      <c r="CQ710" s="102"/>
      <c r="CR710" s="102"/>
      <c r="CS710" s="102"/>
      <c r="CT710" s="102"/>
      <c r="CU710" s="102"/>
      <c r="CV710" s="102"/>
      <c r="CW710" s="102"/>
      <c r="CX710" s="102"/>
      <c r="CY710" s="102"/>
      <c r="CZ710" s="102"/>
      <c r="DA710" s="102"/>
      <c r="DB710" s="102"/>
      <c r="DC710" s="102"/>
      <c r="DD710" s="102"/>
      <c r="DE710" s="102"/>
      <c r="DF710" s="102"/>
      <c r="DG710" s="102"/>
      <c r="DH710" s="102"/>
      <c r="DI710" s="102"/>
      <c r="DJ710" s="102"/>
      <c r="DK710" s="102"/>
      <c r="DL710" s="102"/>
      <c r="DM710" s="102"/>
      <c r="DN710" s="102"/>
      <c r="DO710" s="102"/>
      <c r="DP710" s="102"/>
      <c r="DQ710" s="102"/>
      <c r="DR710" s="102"/>
      <c r="DS710" s="102"/>
      <c r="DT710" s="102"/>
    </row>
    <row r="711" spans="9:124" s="95" customFormat="1" x14ac:dyDescent="0.15">
      <c r="I711" s="102"/>
      <c r="J711" s="102"/>
      <c r="K711" s="102"/>
      <c r="L711" s="102"/>
      <c r="M711" s="102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  <c r="BG711" s="102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102"/>
      <c r="BR711" s="102"/>
      <c r="BS711" s="102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  <c r="CM711" s="102"/>
      <c r="CN711" s="102"/>
      <c r="CO711" s="102"/>
      <c r="CP711" s="102"/>
      <c r="CQ711" s="102"/>
      <c r="CR711" s="102"/>
      <c r="CS711" s="102"/>
      <c r="CT711" s="102"/>
      <c r="CU711" s="102"/>
      <c r="CV711" s="102"/>
      <c r="CW711" s="102"/>
      <c r="CX711" s="102"/>
      <c r="CY711" s="102"/>
      <c r="CZ711" s="102"/>
      <c r="DA711" s="102"/>
      <c r="DB711" s="102"/>
      <c r="DC711" s="102"/>
      <c r="DD711" s="102"/>
      <c r="DE711" s="102"/>
      <c r="DF711" s="102"/>
      <c r="DG711" s="102"/>
      <c r="DH711" s="102"/>
      <c r="DI711" s="102"/>
      <c r="DJ711" s="102"/>
      <c r="DK711" s="102"/>
      <c r="DL711" s="102"/>
      <c r="DM711" s="102"/>
      <c r="DN711" s="102"/>
      <c r="DO711" s="102"/>
      <c r="DP711" s="102"/>
      <c r="DQ711" s="102"/>
      <c r="DR711" s="102"/>
      <c r="DS711" s="102"/>
      <c r="DT711" s="102"/>
    </row>
    <row r="712" spans="9:124" s="95" customFormat="1" x14ac:dyDescent="0.15">
      <c r="I712" s="102"/>
      <c r="J712" s="102"/>
      <c r="K712" s="102"/>
      <c r="L712" s="102"/>
      <c r="M712" s="102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  <c r="BG712" s="102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102"/>
      <c r="BR712" s="102"/>
      <c r="BS712" s="102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  <c r="CM712" s="102"/>
      <c r="CN712" s="102"/>
      <c r="CO712" s="102"/>
      <c r="CP712" s="102"/>
      <c r="CQ712" s="102"/>
      <c r="CR712" s="102"/>
      <c r="CS712" s="102"/>
      <c r="CT712" s="102"/>
      <c r="CU712" s="102"/>
      <c r="CV712" s="102"/>
      <c r="CW712" s="102"/>
      <c r="CX712" s="102"/>
      <c r="CY712" s="102"/>
      <c r="CZ712" s="102"/>
      <c r="DA712" s="102"/>
      <c r="DB712" s="102"/>
      <c r="DC712" s="102"/>
      <c r="DD712" s="102"/>
      <c r="DE712" s="102"/>
      <c r="DF712" s="102"/>
      <c r="DG712" s="102"/>
      <c r="DH712" s="102"/>
      <c r="DI712" s="102"/>
      <c r="DJ712" s="102"/>
      <c r="DK712" s="102"/>
      <c r="DL712" s="102"/>
      <c r="DM712" s="102"/>
      <c r="DN712" s="102"/>
      <c r="DO712" s="102"/>
      <c r="DP712" s="102"/>
      <c r="DQ712" s="102"/>
      <c r="DR712" s="102"/>
      <c r="DS712" s="102"/>
      <c r="DT712" s="102"/>
    </row>
    <row r="713" spans="9:124" s="95" customFormat="1" x14ac:dyDescent="0.15">
      <c r="I713" s="102"/>
      <c r="J713" s="102"/>
      <c r="K713" s="102"/>
      <c r="L713" s="102"/>
      <c r="M713" s="102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  <c r="BG713" s="102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2"/>
      <c r="BR713" s="102"/>
      <c r="BS713" s="102"/>
      <c r="BT713" s="102"/>
      <c r="BU713" s="102"/>
      <c r="BV713" s="102"/>
      <c r="BW713" s="102"/>
      <c r="BX713" s="102"/>
      <c r="BY713" s="102"/>
      <c r="BZ713" s="102"/>
      <c r="CA713" s="102"/>
      <c r="CB713" s="102"/>
      <c r="CC713" s="102"/>
      <c r="CD713" s="102"/>
      <c r="CE713" s="102"/>
      <c r="CF713" s="102"/>
      <c r="CG713" s="102"/>
      <c r="CH713" s="102"/>
      <c r="CI713" s="102"/>
      <c r="CJ713" s="102"/>
      <c r="CK713" s="102"/>
      <c r="CL713" s="102"/>
      <c r="CM713" s="102"/>
      <c r="CN713" s="102"/>
      <c r="CO713" s="102"/>
      <c r="CP713" s="102"/>
      <c r="CQ713" s="102"/>
      <c r="CR713" s="102"/>
      <c r="CS713" s="102"/>
      <c r="CT713" s="102"/>
      <c r="CU713" s="102"/>
      <c r="CV713" s="102"/>
      <c r="CW713" s="102"/>
      <c r="CX713" s="102"/>
      <c r="CY713" s="102"/>
      <c r="CZ713" s="102"/>
      <c r="DA713" s="102"/>
      <c r="DB713" s="102"/>
      <c r="DC713" s="102"/>
      <c r="DD713" s="102"/>
      <c r="DE713" s="102"/>
      <c r="DF713" s="102"/>
      <c r="DG713" s="102"/>
      <c r="DH713" s="102"/>
      <c r="DI713" s="102"/>
      <c r="DJ713" s="102"/>
      <c r="DK713" s="102"/>
      <c r="DL713" s="102"/>
      <c r="DM713" s="102"/>
      <c r="DN713" s="102"/>
      <c r="DO713" s="102"/>
      <c r="DP713" s="102"/>
      <c r="DQ713" s="102"/>
      <c r="DR713" s="102"/>
      <c r="DS713" s="102"/>
      <c r="DT713" s="102"/>
    </row>
    <row r="714" spans="9:124" s="95" customFormat="1" x14ac:dyDescent="0.15">
      <c r="I714" s="102"/>
      <c r="J714" s="102"/>
      <c r="K714" s="102"/>
      <c r="L714" s="102"/>
      <c r="M714" s="102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  <c r="BG714" s="102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2"/>
      <c r="BR714" s="102"/>
      <c r="BS714" s="102"/>
      <c r="BT714" s="102"/>
      <c r="BU714" s="102"/>
      <c r="BV714" s="102"/>
      <c r="BW714" s="102"/>
      <c r="BX714" s="102"/>
      <c r="BY714" s="102"/>
      <c r="BZ714" s="102"/>
      <c r="CA714" s="102"/>
      <c r="CB714" s="102"/>
      <c r="CC714" s="102"/>
      <c r="CD714" s="102"/>
      <c r="CE714" s="102"/>
      <c r="CF714" s="102"/>
      <c r="CG714" s="102"/>
      <c r="CH714" s="102"/>
      <c r="CI714" s="102"/>
      <c r="CJ714" s="102"/>
      <c r="CK714" s="102"/>
      <c r="CL714" s="102"/>
      <c r="CM714" s="102"/>
      <c r="CN714" s="102"/>
      <c r="CO714" s="102"/>
      <c r="CP714" s="102"/>
      <c r="CQ714" s="102"/>
      <c r="CR714" s="102"/>
      <c r="CS714" s="102"/>
      <c r="CT714" s="102"/>
      <c r="CU714" s="102"/>
      <c r="CV714" s="102"/>
      <c r="CW714" s="102"/>
      <c r="CX714" s="102"/>
      <c r="CY714" s="102"/>
      <c r="CZ714" s="102"/>
      <c r="DA714" s="102"/>
      <c r="DB714" s="102"/>
      <c r="DC714" s="102"/>
      <c r="DD714" s="102"/>
      <c r="DE714" s="102"/>
      <c r="DF714" s="102"/>
      <c r="DG714" s="102"/>
      <c r="DH714" s="102"/>
      <c r="DI714" s="102"/>
      <c r="DJ714" s="102"/>
      <c r="DK714" s="102"/>
      <c r="DL714" s="102"/>
      <c r="DM714" s="102"/>
      <c r="DN714" s="102"/>
      <c r="DO714" s="102"/>
      <c r="DP714" s="102"/>
      <c r="DQ714" s="102"/>
      <c r="DR714" s="102"/>
      <c r="DS714" s="102"/>
      <c r="DT714" s="102"/>
    </row>
    <row r="715" spans="9:124" s="95" customFormat="1" x14ac:dyDescent="0.15">
      <c r="I715" s="102"/>
      <c r="J715" s="102"/>
      <c r="K715" s="102"/>
      <c r="L715" s="102"/>
      <c r="M715" s="102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  <c r="BG715" s="102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102"/>
      <c r="BR715" s="102"/>
      <c r="BS715" s="102"/>
      <c r="BT715" s="102"/>
      <c r="BU715" s="102"/>
      <c r="BV715" s="102"/>
      <c r="BW715" s="102"/>
      <c r="BX715" s="102"/>
      <c r="BY715" s="102"/>
      <c r="BZ715" s="102"/>
      <c r="CA715" s="102"/>
      <c r="CB715" s="102"/>
      <c r="CC715" s="102"/>
      <c r="CD715" s="102"/>
      <c r="CE715" s="102"/>
      <c r="CF715" s="102"/>
      <c r="CG715" s="102"/>
      <c r="CH715" s="102"/>
      <c r="CI715" s="102"/>
      <c r="CJ715" s="102"/>
      <c r="CK715" s="102"/>
      <c r="CL715" s="102"/>
      <c r="CM715" s="102"/>
      <c r="CN715" s="102"/>
      <c r="CO715" s="102"/>
      <c r="CP715" s="102"/>
      <c r="CQ715" s="102"/>
      <c r="CR715" s="102"/>
      <c r="CS715" s="102"/>
      <c r="CT715" s="102"/>
      <c r="CU715" s="102"/>
      <c r="CV715" s="102"/>
      <c r="CW715" s="102"/>
      <c r="CX715" s="102"/>
      <c r="CY715" s="102"/>
      <c r="CZ715" s="102"/>
      <c r="DA715" s="102"/>
      <c r="DB715" s="102"/>
      <c r="DC715" s="102"/>
      <c r="DD715" s="102"/>
      <c r="DE715" s="102"/>
      <c r="DF715" s="102"/>
      <c r="DG715" s="102"/>
      <c r="DH715" s="102"/>
      <c r="DI715" s="102"/>
      <c r="DJ715" s="102"/>
      <c r="DK715" s="102"/>
      <c r="DL715" s="102"/>
      <c r="DM715" s="102"/>
      <c r="DN715" s="102"/>
      <c r="DO715" s="102"/>
      <c r="DP715" s="102"/>
      <c r="DQ715" s="102"/>
      <c r="DR715" s="102"/>
      <c r="DS715" s="102"/>
      <c r="DT715" s="102"/>
    </row>
    <row r="716" spans="9:124" s="95" customFormat="1" x14ac:dyDescent="0.15">
      <c r="I716" s="102"/>
      <c r="J716" s="102"/>
      <c r="K716" s="102"/>
      <c r="L716" s="102"/>
      <c r="M716" s="102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  <c r="BG716" s="102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102"/>
      <c r="BR716" s="102"/>
      <c r="BS716" s="102"/>
      <c r="BT716" s="102"/>
      <c r="BU716" s="102"/>
      <c r="BV716" s="102"/>
      <c r="BW716" s="102"/>
      <c r="BX716" s="102"/>
      <c r="BY716" s="102"/>
      <c r="BZ716" s="102"/>
      <c r="CA716" s="102"/>
      <c r="CB716" s="102"/>
      <c r="CC716" s="102"/>
      <c r="CD716" s="102"/>
      <c r="CE716" s="102"/>
      <c r="CF716" s="102"/>
      <c r="CG716" s="102"/>
      <c r="CH716" s="102"/>
      <c r="CI716" s="102"/>
      <c r="CJ716" s="102"/>
      <c r="CK716" s="102"/>
      <c r="CL716" s="102"/>
      <c r="CM716" s="102"/>
      <c r="CN716" s="102"/>
      <c r="CO716" s="102"/>
      <c r="CP716" s="102"/>
      <c r="CQ716" s="102"/>
      <c r="CR716" s="102"/>
      <c r="CS716" s="102"/>
      <c r="CT716" s="102"/>
      <c r="CU716" s="102"/>
      <c r="CV716" s="102"/>
      <c r="CW716" s="102"/>
      <c r="CX716" s="102"/>
      <c r="CY716" s="102"/>
      <c r="CZ716" s="102"/>
      <c r="DA716" s="102"/>
      <c r="DB716" s="102"/>
      <c r="DC716" s="102"/>
      <c r="DD716" s="102"/>
      <c r="DE716" s="102"/>
      <c r="DF716" s="102"/>
      <c r="DG716" s="102"/>
      <c r="DH716" s="102"/>
      <c r="DI716" s="102"/>
      <c r="DJ716" s="102"/>
      <c r="DK716" s="102"/>
      <c r="DL716" s="102"/>
      <c r="DM716" s="102"/>
      <c r="DN716" s="102"/>
      <c r="DO716" s="102"/>
      <c r="DP716" s="102"/>
      <c r="DQ716" s="102"/>
      <c r="DR716" s="102"/>
      <c r="DS716" s="102"/>
      <c r="DT716" s="102"/>
    </row>
    <row r="717" spans="9:124" s="95" customFormat="1" x14ac:dyDescent="0.15">
      <c r="I717" s="102"/>
      <c r="J717" s="102"/>
      <c r="K717" s="102"/>
      <c r="L717" s="102"/>
      <c r="M717" s="102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F717" s="102"/>
      <c r="BG717" s="102"/>
      <c r="BH717" s="102"/>
      <c r="BI717" s="102"/>
      <c r="BJ717" s="102"/>
      <c r="BK717" s="102"/>
      <c r="BL717" s="102"/>
      <c r="BM717" s="102"/>
      <c r="BN717" s="102"/>
      <c r="BO717" s="102"/>
      <c r="BP717" s="102"/>
      <c r="BQ717" s="102"/>
      <c r="BR717" s="102"/>
      <c r="BS717" s="102"/>
      <c r="BT717" s="102"/>
      <c r="BU717" s="102"/>
      <c r="BV717" s="102"/>
      <c r="BW717" s="102"/>
      <c r="BX717" s="102"/>
      <c r="BY717" s="102"/>
      <c r="BZ717" s="102"/>
      <c r="CA717" s="102"/>
      <c r="CB717" s="102"/>
      <c r="CC717" s="102"/>
      <c r="CD717" s="102"/>
      <c r="CE717" s="102"/>
      <c r="CF717" s="102"/>
      <c r="CG717" s="102"/>
      <c r="CH717" s="102"/>
      <c r="CI717" s="102"/>
      <c r="CJ717" s="102"/>
      <c r="CK717" s="102"/>
      <c r="CL717" s="102"/>
      <c r="CM717" s="102"/>
      <c r="CN717" s="102"/>
      <c r="CO717" s="102"/>
      <c r="CP717" s="102"/>
      <c r="CQ717" s="102"/>
      <c r="CR717" s="102"/>
      <c r="CS717" s="102"/>
      <c r="CT717" s="102"/>
      <c r="CU717" s="102"/>
      <c r="CV717" s="102"/>
      <c r="CW717" s="102"/>
      <c r="CX717" s="102"/>
      <c r="CY717" s="102"/>
      <c r="CZ717" s="102"/>
      <c r="DA717" s="102"/>
      <c r="DB717" s="102"/>
      <c r="DC717" s="102"/>
      <c r="DD717" s="102"/>
      <c r="DE717" s="102"/>
      <c r="DF717" s="102"/>
      <c r="DG717" s="102"/>
      <c r="DH717" s="102"/>
      <c r="DI717" s="102"/>
      <c r="DJ717" s="102"/>
      <c r="DK717" s="102"/>
      <c r="DL717" s="102"/>
      <c r="DM717" s="102"/>
      <c r="DN717" s="102"/>
      <c r="DO717" s="102"/>
      <c r="DP717" s="102"/>
      <c r="DQ717" s="102"/>
      <c r="DR717" s="102"/>
      <c r="DS717" s="102"/>
      <c r="DT717" s="102"/>
    </row>
    <row r="718" spans="9:124" s="95" customFormat="1" x14ac:dyDescent="0.15">
      <c r="I718" s="102"/>
      <c r="J718" s="102"/>
      <c r="K718" s="102"/>
      <c r="L718" s="102"/>
      <c r="M718" s="102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  <c r="BG718" s="102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2"/>
      <c r="BR718" s="102"/>
      <c r="BS718" s="102"/>
      <c r="BT718" s="102"/>
      <c r="BU718" s="102"/>
      <c r="BV718" s="102"/>
      <c r="BW718" s="102"/>
      <c r="BX718" s="102"/>
      <c r="BY718" s="102"/>
      <c r="BZ718" s="102"/>
      <c r="CA718" s="102"/>
      <c r="CB718" s="102"/>
      <c r="CC718" s="102"/>
      <c r="CD718" s="102"/>
      <c r="CE718" s="102"/>
      <c r="CF718" s="102"/>
      <c r="CG718" s="102"/>
      <c r="CH718" s="102"/>
      <c r="CI718" s="102"/>
      <c r="CJ718" s="102"/>
      <c r="CK718" s="102"/>
      <c r="CL718" s="102"/>
      <c r="CM718" s="102"/>
      <c r="CN718" s="102"/>
      <c r="CO718" s="102"/>
      <c r="CP718" s="102"/>
      <c r="CQ718" s="102"/>
      <c r="CR718" s="102"/>
      <c r="CS718" s="102"/>
      <c r="CT718" s="102"/>
      <c r="CU718" s="102"/>
      <c r="CV718" s="102"/>
      <c r="CW718" s="102"/>
      <c r="CX718" s="102"/>
      <c r="CY718" s="102"/>
      <c r="CZ718" s="102"/>
      <c r="DA718" s="102"/>
      <c r="DB718" s="102"/>
      <c r="DC718" s="102"/>
      <c r="DD718" s="102"/>
      <c r="DE718" s="102"/>
      <c r="DF718" s="102"/>
      <c r="DG718" s="102"/>
      <c r="DH718" s="102"/>
      <c r="DI718" s="102"/>
      <c r="DJ718" s="102"/>
      <c r="DK718" s="102"/>
      <c r="DL718" s="102"/>
      <c r="DM718" s="102"/>
      <c r="DN718" s="102"/>
      <c r="DO718" s="102"/>
      <c r="DP718" s="102"/>
      <c r="DQ718" s="102"/>
      <c r="DR718" s="102"/>
      <c r="DS718" s="102"/>
      <c r="DT718" s="102"/>
    </row>
    <row r="719" spans="9:124" s="95" customFormat="1" x14ac:dyDescent="0.15">
      <c r="I719" s="102"/>
      <c r="J719" s="102"/>
      <c r="K719" s="102"/>
      <c r="L719" s="102"/>
      <c r="M719" s="102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F719" s="102"/>
      <c r="BG719" s="102"/>
      <c r="BH719" s="102"/>
      <c r="BI719" s="102"/>
      <c r="BJ719" s="102"/>
      <c r="BK719" s="102"/>
      <c r="BL719" s="102"/>
      <c r="BM719" s="102"/>
      <c r="BN719" s="102"/>
      <c r="BO719" s="102"/>
      <c r="BP719" s="102"/>
      <c r="BQ719" s="102"/>
      <c r="BR719" s="102"/>
      <c r="BS719" s="102"/>
      <c r="BT719" s="102"/>
      <c r="BU719" s="102"/>
      <c r="BV719" s="102"/>
      <c r="BW719" s="102"/>
      <c r="BX719" s="102"/>
      <c r="BY719" s="102"/>
      <c r="BZ719" s="102"/>
      <c r="CA719" s="102"/>
      <c r="CB719" s="102"/>
      <c r="CC719" s="102"/>
      <c r="CD719" s="102"/>
      <c r="CE719" s="102"/>
      <c r="CF719" s="102"/>
      <c r="CG719" s="102"/>
      <c r="CH719" s="102"/>
      <c r="CI719" s="102"/>
      <c r="CJ719" s="102"/>
      <c r="CK719" s="102"/>
      <c r="CL719" s="102"/>
      <c r="CM719" s="102"/>
      <c r="CN719" s="102"/>
      <c r="CO719" s="102"/>
      <c r="CP719" s="102"/>
      <c r="CQ719" s="102"/>
      <c r="CR719" s="102"/>
      <c r="CS719" s="102"/>
      <c r="CT719" s="102"/>
      <c r="CU719" s="102"/>
      <c r="CV719" s="102"/>
      <c r="CW719" s="102"/>
      <c r="CX719" s="102"/>
      <c r="CY719" s="102"/>
      <c r="CZ719" s="102"/>
      <c r="DA719" s="102"/>
      <c r="DB719" s="102"/>
      <c r="DC719" s="102"/>
      <c r="DD719" s="102"/>
      <c r="DE719" s="102"/>
      <c r="DF719" s="102"/>
      <c r="DG719" s="102"/>
      <c r="DH719" s="102"/>
      <c r="DI719" s="102"/>
      <c r="DJ719" s="102"/>
      <c r="DK719" s="102"/>
      <c r="DL719" s="102"/>
      <c r="DM719" s="102"/>
      <c r="DN719" s="102"/>
      <c r="DO719" s="102"/>
      <c r="DP719" s="102"/>
      <c r="DQ719" s="102"/>
      <c r="DR719" s="102"/>
      <c r="DS719" s="102"/>
      <c r="DT719" s="102"/>
    </row>
    <row r="720" spans="9:124" s="95" customFormat="1" x14ac:dyDescent="0.15">
      <c r="I720" s="102"/>
      <c r="J720" s="102"/>
      <c r="K720" s="102"/>
      <c r="L720" s="102"/>
      <c r="M720" s="102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  <c r="BE720" s="102"/>
      <c r="BF720" s="102"/>
      <c r="BG720" s="102"/>
      <c r="BH720" s="102"/>
      <c r="BI720" s="102"/>
      <c r="BJ720" s="102"/>
      <c r="BK720" s="102"/>
      <c r="BL720" s="102"/>
      <c r="BM720" s="102"/>
      <c r="BN720" s="102"/>
      <c r="BO720" s="102"/>
      <c r="BP720" s="102"/>
      <c r="BQ720" s="102"/>
      <c r="BR720" s="102"/>
      <c r="BS720" s="102"/>
      <c r="BT720" s="102"/>
      <c r="BU720" s="102"/>
      <c r="BV720" s="102"/>
      <c r="BW720" s="102"/>
      <c r="BX720" s="102"/>
      <c r="BY720" s="102"/>
      <c r="BZ720" s="102"/>
      <c r="CA720" s="102"/>
      <c r="CB720" s="102"/>
      <c r="CC720" s="102"/>
      <c r="CD720" s="102"/>
      <c r="CE720" s="102"/>
      <c r="CF720" s="102"/>
      <c r="CG720" s="102"/>
      <c r="CH720" s="102"/>
      <c r="CI720" s="102"/>
      <c r="CJ720" s="102"/>
      <c r="CK720" s="102"/>
      <c r="CL720" s="102"/>
      <c r="CM720" s="102"/>
      <c r="CN720" s="102"/>
      <c r="CO720" s="102"/>
      <c r="CP720" s="102"/>
      <c r="CQ720" s="102"/>
      <c r="CR720" s="102"/>
      <c r="CS720" s="102"/>
      <c r="CT720" s="102"/>
      <c r="CU720" s="102"/>
      <c r="CV720" s="102"/>
      <c r="CW720" s="102"/>
      <c r="CX720" s="102"/>
      <c r="CY720" s="102"/>
      <c r="CZ720" s="102"/>
      <c r="DA720" s="102"/>
      <c r="DB720" s="102"/>
      <c r="DC720" s="102"/>
      <c r="DD720" s="102"/>
      <c r="DE720" s="102"/>
      <c r="DF720" s="102"/>
      <c r="DG720" s="102"/>
      <c r="DH720" s="102"/>
      <c r="DI720" s="102"/>
      <c r="DJ720" s="102"/>
      <c r="DK720" s="102"/>
      <c r="DL720" s="102"/>
      <c r="DM720" s="102"/>
      <c r="DN720" s="102"/>
      <c r="DO720" s="102"/>
      <c r="DP720" s="102"/>
      <c r="DQ720" s="102"/>
      <c r="DR720" s="102"/>
      <c r="DS720" s="102"/>
      <c r="DT720" s="102"/>
    </row>
    <row r="721" spans="9:124" s="95" customFormat="1" x14ac:dyDescent="0.15">
      <c r="I721" s="102"/>
      <c r="J721" s="102"/>
      <c r="K721" s="102"/>
      <c r="L721" s="102"/>
      <c r="M721" s="102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F721" s="102"/>
      <c r="BG721" s="102"/>
      <c r="BH721" s="102"/>
      <c r="BI721" s="102"/>
      <c r="BJ721" s="102"/>
      <c r="BK721" s="102"/>
      <c r="BL721" s="102"/>
      <c r="BM721" s="102"/>
      <c r="BN721" s="102"/>
      <c r="BO721" s="102"/>
      <c r="BP721" s="102"/>
      <c r="BQ721" s="102"/>
      <c r="BR721" s="102"/>
      <c r="BS721" s="102"/>
      <c r="BT721" s="102"/>
      <c r="BU721" s="102"/>
      <c r="BV721" s="102"/>
      <c r="BW721" s="102"/>
      <c r="BX721" s="102"/>
      <c r="BY721" s="102"/>
      <c r="BZ721" s="102"/>
      <c r="CA721" s="102"/>
      <c r="CB721" s="102"/>
      <c r="CC721" s="102"/>
      <c r="CD721" s="102"/>
      <c r="CE721" s="102"/>
      <c r="CF721" s="102"/>
      <c r="CG721" s="102"/>
      <c r="CH721" s="102"/>
      <c r="CI721" s="102"/>
      <c r="CJ721" s="102"/>
      <c r="CK721" s="102"/>
      <c r="CL721" s="102"/>
      <c r="CM721" s="102"/>
      <c r="CN721" s="102"/>
      <c r="CO721" s="102"/>
      <c r="CP721" s="102"/>
      <c r="CQ721" s="102"/>
      <c r="CR721" s="102"/>
      <c r="CS721" s="102"/>
      <c r="CT721" s="102"/>
      <c r="CU721" s="102"/>
      <c r="CV721" s="102"/>
      <c r="CW721" s="102"/>
      <c r="CX721" s="102"/>
      <c r="CY721" s="102"/>
      <c r="CZ721" s="102"/>
      <c r="DA721" s="102"/>
      <c r="DB721" s="102"/>
      <c r="DC721" s="102"/>
      <c r="DD721" s="102"/>
      <c r="DE721" s="102"/>
      <c r="DF721" s="102"/>
      <c r="DG721" s="102"/>
      <c r="DH721" s="102"/>
      <c r="DI721" s="102"/>
      <c r="DJ721" s="102"/>
      <c r="DK721" s="102"/>
      <c r="DL721" s="102"/>
      <c r="DM721" s="102"/>
      <c r="DN721" s="102"/>
      <c r="DO721" s="102"/>
      <c r="DP721" s="102"/>
      <c r="DQ721" s="102"/>
      <c r="DR721" s="102"/>
      <c r="DS721" s="102"/>
      <c r="DT721" s="102"/>
    </row>
    <row r="722" spans="9:124" s="95" customFormat="1" x14ac:dyDescent="0.15"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F722" s="102"/>
      <c r="BG722" s="102"/>
      <c r="BH722" s="102"/>
      <c r="BI722" s="102"/>
      <c r="BJ722" s="102"/>
      <c r="BK722" s="102"/>
      <c r="BL722" s="102"/>
      <c r="BM722" s="102"/>
      <c r="BN722" s="102"/>
      <c r="BO722" s="102"/>
      <c r="BP722" s="102"/>
      <c r="BQ722" s="102"/>
      <c r="BR722" s="102"/>
      <c r="BS722" s="102"/>
      <c r="BT722" s="102"/>
      <c r="BU722" s="102"/>
      <c r="BV722" s="102"/>
      <c r="BW722" s="102"/>
      <c r="BX722" s="102"/>
      <c r="BY722" s="102"/>
      <c r="BZ722" s="102"/>
      <c r="CA722" s="102"/>
      <c r="CB722" s="102"/>
      <c r="CC722" s="102"/>
      <c r="CD722" s="102"/>
      <c r="CE722" s="102"/>
      <c r="CF722" s="102"/>
      <c r="CG722" s="102"/>
      <c r="CH722" s="102"/>
      <c r="CI722" s="102"/>
      <c r="CJ722" s="102"/>
      <c r="CK722" s="102"/>
      <c r="CL722" s="102"/>
      <c r="CM722" s="102"/>
      <c r="CN722" s="102"/>
      <c r="CO722" s="102"/>
      <c r="CP722" s="102"/>
      <c r="CQ722" s="102"/>
      <c r="CR722" s="102"/>
      <c r="CS722" s="102"/>
      <c r="CT722" s="102"/>
      <c r="CU722" s="102"/>
      <c r="CV722" s="102"/>
      <c r="CW722" s="102"/>
      <c r="CX722" s="102"/>
      <c r="CY722" s="102"/>
      <c r="CZ722" s="102"/>
      <c r="DA722" s="102"/>
      <c r="DB722" s="102"/>
      <c r="DC722" s="102"/>
      <c r="DD722" s="102"/>
      <c r="DE722" s="102"/>
      <c r="DF722" s="102"/>
      <c r="DG722" s="102"/>
      <c r="DH722" s="102"/>
      <c r="DI722" s="102"/>
      <c r="DJ722" s="102"/>
      <c r="DK722" s="102"/>
      <c r="DL722" s="102"/>
      <c r="DM722" s="102"/>
      <c r="DN722" s="102"/>
      <c r="DO722" s="102"/>
      <c r="DP722" s="102"/>
      <c r="DQ722" s="102"/>
      <c r="DR722" s="102"/>
      <c r="DS722" s="102"/>
      <c r="DT722" s="102"/>
    </row>
    <row r="723" spans="9:124" s="95" customFormat="1" x14ac:dyDescent="0.15">
      <c r="I723" s="102"/>
      <c r="J723" s="102"/>
      <c r="K723" s="102"/>
      <c r="L723" s="102"/>
      <c r="M723" s="102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F723" s="102"/>
      <c r="BG723" s="102"/>
      <c r="BH723" s="102"/>
      <c r="BI723" s="102"/>
      <c r="BJ723" s="102"/>
      <c r="BK723" s="102"/>
      <c r="BL723" s="102"/>
      <c r="BM723" s="102"/>
      <c r="BN723" s="102"/>
      <c r="BO723" s="102"/>
      <c r="BP723" s="102"/>
      <c r="BQ723" s="102"/>
      <c r="BR723" s="102"/>
      <c r="BS723" s="102"/>
      <c r="BT723" s="102"/>
      <c r="BU723" s="102"/>
      <c r="BV723" s="102"/>
      <c r="BW723" s="102"/>
      <c r="BX723" s="102"/>
      <c r="BY723" s="102"/>
      <c r="BZ723" s="102"/>
      <c r="CA723" s="102"/>
      <c r="CB723" s="102"/>
      <c r="CC723" s="102"/>
      <c r="CD723" s="102"/>
      <c r="CE723" s="102"/>
      <c r="CF723" s="102"/>
      <c r="CG723" s="102"/>
      <c r="CH723" s="102"/>
      <c r="CI723" s="102"/>
      <c r="CJ723" s="102"/>
      <c r="CK723" s="102"/>
      <c r="CL723" s="102"/>
      <c r="CM723" s="102"/>
      <c r="CN723" s="102"/>
      <c r="CO723" s="102"/>
      <c r="CP723" s="102"/>
      <c r="CQ723" s="102"/>
      <c r="CR723" s="102"/>
      <c r="CS723" s="102"/>
      <c r="CT723" s="102"/>
      <c r="CU723" s="102"/>
      <c r="CV723" s="102"/>
      <c r="CW723" s="102"/>
      <c r="CX723" s="102"/>
      <c r="CY723" s="102"/>
      <c r="CZ723" s="102"/>
      <c r="DA723" s="102"/>
      <c r="DB723" s="102"/>
      <c r="DC723" s="102"/>
      <c r="DD723" s="102"/>
      <c r="DE723" s="102"/>
      <c r="DF723" s="102"/>
      <c r="DG723" s="102"/>
      <c r="DH723" s="102"/>
      <c r="DI723" s="102"/>
      <c r="DJ723" s="102"/>
      <c r="DK723" s="102"/>
      <c r="DL723" s="102"/>
      <c r="DM723" s="102"/>
      <c r="DN723" s="102"/>
      <c r="DO723" s="102"/>
      <c r="DP723" s="102"/>
      <c r="DQ723" s="102"/>
      <c r="DR723" s="102"/>
      <c r="DS723" s="102"/>
      <c r="DT723" s="102"/>
    </row>
    <row r="724" spans="9:124" s="95" customFormat="1" x14ac:dyDescent="0.15">
      <c r="I724" s="102"/>
      <c r="J724" s="102"/>
      <c r="K724" s="102"/>
      <c r="L724" s="102"/>
      <c r="M724" s="102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F724" s="102"/>
      <c r="BG724" s="102"/>
      <c r="BH724" s="102"/>
      <c r="BI724" s="102"/>
      <c r="BJ724" s="102"/>
      <c r="BK724" s="102"/>
      <c r="BL724" s="102"/>
      <c r="BM724" s="102"/>
      <c r="BN724" s="102"/>
      <c r="BO724" s="102"/>
      <c r="BP724" s="102"/>
      <c r="BQ724" s="102"/>
      <c r="BR724" s="102"/>
      <c r="BS724" s="102"/>
      <c r="BT724" s="102"/>
      <c r="BU724" s="102"/>
      <c r="BV724" s="102"/>
      <c r="BW724" s="102"/>
      <c r="BX724" s="102"/>
      <c r="BY724" s="102"/>
      <c r="BZ724" s="102"/>
      <c r="CA724" s="102"/>
      <c r="CB724" s="102"/>
      <c r="CC724" s="102"/>
      <c r="CD724" s="102"/>
      <c r="CE724" s="102"/>
      <c r="CF724" s="102"/>
      <c r="CG724" s="102"/>
      <c r="CH724" s="102"/>
      <c r="CI724" s="102"/>
      <c r="CJ724" s="102"/>
      <c r="CK724" s="102"/>
      <c r="CL724" s="102"/>
      <c r="CM724" s="102"/>
      <c r="CN724" s="102"/>
      <c r="CO724" s="102"/>
      <c r="CP724" s="102"/>
      <c r="CQ724" s="102"/>
      <c r="CR724" s="102"/>
      <c r="CS724" s="102"/>
      <c r="CT724" s="102"/>
      <c r="CU724" s="102"/>
      <c r="CV724" s="102"/>
      <c r="CW724" s="102"/>
      <c r="CX724" s="102"/>
      <c r="CY724" s="102"/>
      <c r="CZ724" s="102"/>
      <c r="DA724" s="102"/>
      <c r="DB724" s="102"/>
      <c r="DC724" s="102"/>
      <c r="DD724" s="102"/>
      <c r="DE724" s="102"/>
      <c r="DF724" s="102"/>
      <c r="DG724" s="102"/>
      <c r="DH724" s="102"/>
      <c r="DI724" s="102"/>
      <c r="DJ724" s="102"/>
      <c r="DK724" s="102"/>
      <c r="DL724" s="102"/>
      <c r="DM724" s="102"/>
      <c r="DN724" s="102"/>
      <c r="DO724" s="102"/>
      <c r="DP724" s="102"/>
      <c r="DQ724" s="102"/>
      <c r="DR724" s="102"/>
      <c r="DS724" s="102"/>
      <c r="DT724" s="102"/>
    </row>
    <row r="725" spans="9:124" s="95" customFormat="1" x14ac:dyDescent="0.15">
      <c r="I725" s="102"/>
      <c r="J725" s="102"/>
      <c r="K725" s="102"/>
      <c r="L725" s="102"/>
      <c r="M725" s="102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  <c r="BF725" s="102"/>
      <c r="BG725" s="102"/>
      <c r="BH725" s="102"/>
      <c r="BI725" s="102"/>
      <c r="BJ725" s="102"/>
      <c r="BK725" s="102"/>
      <c r="BL725" s="102"/>
      <c r="BM725" s="102"/>
      <c r="BN725" s="102"/>
      <c r="BO725" s="102"/>
      <c r="BP725" s="102"/>
      <c r="BQ725" s="102"/>
      <c r="BR725" s="102"/>
      <c r="BS725" s="102"/>
      <c r="BT725" s="102"/>
      <c r="BU725" s="102"/>
      <c r="BV725" s="102"/>
      <c r="BW725" s="102"/>
      <c r="BX725" s="102"/>
      <c r="BY725" s="102"/>
      <c r="BZ725" s="102"/>
      <c r="CA725" s="102"/>
      <c r="CB725" s="102"/>
      <c r="CC725" s="102"/>
      <c r="CD725" s="102"/>
      <c r="CE725" s="102"/>
      <c r="CF725" s="102"/>
      <c r="CG725" s="102"/>
      <c r="CH725" s="102"/>
      <c r="CI725" s="102"/>
      <c r="CJ725" s="102"/>
      <c r="CK725" s="102"/>
      <c r="CL725" s="102"/>
      <c r="CM725" s="102"/>
      <c r="CN725" s="102"/>
      <c r="CO725" s="102"/>
      <c r="CP725" s="102"/>
      <c r="CQ725" s="102"/>
      <c r="CR725" s="102"/>
      <c r="CS725" s="102"/>
      <c r="CT725" s="102"/>
      <c r="CU725" s="102"/>
      <c r="CV725" s="102"/>
      <c r="CW725" s="102"/>
      <c r="CX725" s="102"/>
      <c r="CY725" s="102"/>
      <c r="CZ725" s="102"/>
      <c r="DA725" s="102"/>
      <c r="DB725" s="102"/>
      <c r="DC725" s="102"/>
      <c r="DD725" s="102"/>
      <c r="DE725" s="102"/>
      <c r="DF725" s="102"/>
      <c r="DG725" s="102"/>
      <c r="DH725" s="102"/>
      <c r="DI725" s="102"/>
      <c r="DJ725" s="102"/>
      <c r="DK725" s="102"/>
      <c r="DL725" s="102"/>
      <c r="DM725" s="102"/>
      <c r="DN725" s="102"/>
      <c r="DO725" s="102"/>
      <c r="DP725" s="102"/>
      <c r="DQ725" s="102"/>
      <c r="DR725" s="102"/>
      <c r="DS725" s="102"/>
      <c r="DT725" s="102"/>
    </row>
    <row r="726" spans="9:124" s="95" customFormat="1" x14ac:dyDescent="0.15">
      <c r="I726" s="102"/>
      <c r="J726" s="102"/>
      <c r="K726" s="102"/>
      <c r="L726" s="102"/>
      <c r="M726" s="102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  <c r="BG726" s="102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2"/>
      <c r="BR726" s="102"/>
      <c r="BS726" s="102"/>
      <c r="BT726" s="102"/>
      <c r="BU726" s="102"/>
      <c r="BV726" s="102"/>
      <c r="BW726" s="102"/>
      <c r="BX726" s="102"/>
      <c r="BY726" s="102"/>
      <c r="BZ726" s="102"/>
      <c r="CA726" s="102"/>
      <c r="CB726" s="102"/>
      <c r="CC726" s="102"/>
      <c r="CD726" s="102"/>
      <c r="CE726" s="102"/>
      <c r="CF726" s="102"/>
      <c r="CG726" s="102"/>
      <c r="CH726" s="102"/>
      <c r="CI726" s="102"/>
      <c r="CJ726" s="102"/>
      <c r="CK726" s="102"/>
      <c r="CL726" s="102"/>
      <c r="CM726" s="102"/>
      <c r="CN726" s="102"/>
      <c r="CO726" s="102"/>
      <c r="CP726" s="102"/>
      <c r="CQ726" s="102"/>
      <c r="CR726" s="102"/>
      <c r="CS726" s="102"/>
      <c r="CT726" s="102"/>
      <c r="CU726" s="102"/>
      <c r="CV726" s="102"/>
      <c r="CW726" s="102"/>
      <c r="CX726" s="102"/>
      <c r="CY726" s="102"/>
      <c r="CZ726" s="102"/>
      <c r="DA726" s="102"/>
      <c r="DB726" s="102"/>
      <c r="DC726" s="102"/>
      <c r="DD726" s="102"/>
      <c r="DE726" s="102"/>
      <c r="DF726" s="102"/>
      <c r="DG726" s="102"/>
      <c r="DH726" s="102"/>
      <c r="DI726" s="102"/>
      <c r="DJ726" s="102"/>
      <c r="DK726" s="102"/>
      <c r="DL726" s="102"/>
      <c r="DM726" s="102"/>
      <c r="DN726" s="102"/>
      <c r="DO726" s="102"/>
      <c r="DP726" s="102"/>
      <c r="DQ726" s="102"/>
      <c r="DR726" s="102"/>
      <c r="DS726" s="102"/>
      <c r="DT726" s="102"/>
    </row>
    <row r="727" spans="9:124" s="95" customFormat="1" x14ac:dyDescent="0.15">
      <c r="I727" s="102"/>
      <c r="J727" s="102"/>
      <c r="K727" s="102"/>
      <c r="L727" s="102"/>
      <c r="M727" s="102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  <c r="BG727" s="102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102"/>
      <c r="BR727" s="102"/>
      <c r="BS727" s="102"/>
      <c r="BT727" s="102"/>
      <c r="BU727" s="102"/>
      <c r="BV727" s="102"/>
      <c r="BW727" s="102"/>
      <c r="BX727" s="102"/>
      <c r="BY727" s="102"/>
      <c r="BZ727" s="102"/>
      <c r="CA727" s="102"/>
      <c r="CB727" s="102"/>
      <c r="CC727" s="102"/>
      <c r="CD727" s="102"/>
      <c r="CE727" s="102"/>
      <c r="CF727" s="102"/>
      <c r="CG727" s="102"/>
      <c r="CH727" s="102"/>
      <c r="CI727" s="102"/>
      <c r="CJ727" s="102"/>
      <c r="CK727" s="102"/>
      <c r="CL727" s="102"/>
      <c r="CM727" s="102"/>
      <c r="CN727" s="102"/>
      <c r="CO727" s="102"/>
      <c r="CP727" s="102"/>
      <c r="CQ727" s="102"/>
      <c r="CR727" s="102"/>
      <c r="CS727" s="102"/>
      <c r="CT727" s="102"/>
      <c r="CU727" s="102"/>
      <c r="CV727" s="102"/>
      <c r="CW727" s="102"/>
      <c r="CX727" s="102"/>
      <c r="CY727" s="102"/>
      <c r="CZ727" s="102"/>
      <c r="DA727" s="102"/>
      <c r="DB727" s="102"/>
      <c r="DC727" s="102"/>
      <c r="DD727" s="102"/>
      <c r="DE727" s="102"/>
      <c r="DF727" s="102"/>
      <c r="DG727" s="102"/>
      <c r="DH727" s="102"/>
      <c r="DI727" s="102"/>
      <c r="DJ727" s="102"/>
      <c r="DK727" s="102"/>
      <c r="DL727" s="102"/>
      <c r="DM727" s="102"/>
      <c r="DN727" s="102"/>
      <c r="DO727" s="102"/>
      <c r="DP727" s="102"/>
      <c r="DQ727" s="102"/>
      <c r="DR727" s="102"/>
      <c r="DS727" s="102"/>
      <c r="DT727" s="102"/>
    </row>
    <row r="728" spans="9:124" s="95" customFormat="1" x14ac:dyDescent="0.15">
      <c r="I728" s="102"/>
      <c r="J728" s="102"/>
      <c r="K728" s="102"/>
      <c r="L728" s="102"/>
      <c r="M728" s="102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  <c r="BG728" s="102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102"/>
      <c r="BR728" s="102"/>
      <c r="BS728" s="102"/>
      <c r="BT728" s="102"/>
      <c r="BU728" s="102"/>
      <c r="BV728" s="102"/>
      <c r="BW728" s="102"/>
      <c r="BX728" s="102"/>
      <c r="BY728" s="102"/>
      <c r="BZ728" s="102"/>
      <c r="CA728" s="102"/>
      <c r="CB728" s="102"/>
      <c r="CC728" s="102"/>
      <c r="CD728" s="102"/>
      <c r="CE728" s="102"/>
      <c r="CF728" s="102"/>
      <c r="CG728" s="102"/>
      <c r="CH728" s="102"/>
      <c r="CI728" s="102"/>
      <c r="CJ728" s="102"/>
      <c r="CK728" s="102"/>
      <c r="CL728" s="102"/>
      <c r="CM728" s="102"/>
      <c r="CN728" s="102"/>
      <c r="CO728" s="102"/>
      <c r="CP728" s="102"/>
      <c r="CQ728" s="102"/>
      <c r="CR728" s="102"/>
      <c r="CS728" s="102"/>
      <c r="CT728" s="102"/>
      <c r="CU728" s="102"/>
      <c r="CV728" s="102"/>
      <c r="CW728" s="102"/>
      <c r="CX728" s="102"/>
      <c r="CY728" s="102"/>
      <c r="CZ728" s="102"/>
      <c r="DA728" s="102"/>
      <c r="DB728" s="102"/>
      <c r="DC728" s="102"/>
      <c r="DD728" s="102"/>
      <c r="DE728" s="102"/>
      <c r="DF728" s="102"/>
      <c r="DG728" s="102"/>
      <c r="DH728" s="102"/>
      <c r="DI728" s="102"/>
      <c r="DJ728" s="102"/>
      <c r="DK728" s="102"/>
      <c r="DL728" s="102"/>
      <c r="DM728" s="102"/>
      <c r="DN728" s="102"/>
      <c r="DO728" s="102"/>
      <c r="DP728" s="102"/>
      <c r="DQ728" s="102"/>
      <c r="DR728" s="102"/>
      <c r="DS728" s="102"/>
      <c r="DT728" s="102"/>
    </row>
    <row r="729" spans="9:124" s="95" customFormat="1" x14ac:dyDescent="0.15">
      <c r="I729" s="102"/>
      <c r="J729" s="102"/>
      <c r="K729" s="102"/>
      <c r="L729" s="102"/>
      <c r="M729" s="102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  <c r="BG729" s="102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2"/>
      <c r="BR729" s="102"/>
      <c r="BS729" s="102"/>
      <c r="BT729" s="102"/>
      <c r="BU729" s="102"/>
      <c r="BV729" s="102"/>
      <c r="BW729" s="102"/>
      <c r="BX729" s="102"/>
      <c r="BY729" s="102"/>
      <c r="BZ729" s="102"/>
      <c r="CA729" s="102"/>
      <c r="CB729" s="102"/>
      <c r="CC729" s="102"/>
      <c r="CD729" s="102"/>
      <c r="CE729" s="102"/>
      <c r="CF729" s="102"/>
      <c r="CG729" s="102"/>
      <c r="CH729" s="102"/>
      <c r="CI729" s="102"/>
      <c r="CJ729" s="102"/>
      <c r="CK729" s="102"/>
      <c r="CL729" s="102"/>
      <c r="CM729" s="102"/>
      <c r="CN729" s="102"/>
      <c r="CO729" s="102"/>
      <c r="CP729" s="102"/>
      <c r="CQ729" s="102"/>
      <c r="CR729" s="102"/>
      <c r="CS729" s="102"/>
      <c r="CT729" s="102"/>
      <c r="CU729" s="102"/>
      <c r="CV729" s="102"/>
      <c r="CW729" s="102"/>
      <c r="CX729" s="102"/>
      <c r="CY729" s="102"/>
      <c r="CZ729" s="102"/>
      <c r="DA729" s="102"/>
      <c r="DB729" s="102"/>
      <c r="DC729" s="102"/>
      <c r="DD729" s="102"/>
      <c r="DE729" s="102"/>
      <c r="DF729" s="102"/>
      <c r="DG729" s="102"/>
      <c r="DH729" s="102"/>
      <c r="DI729" s="102"/>
      <c r="DJ729" s="102"/>
      <c r="DK729" s="102"/>
      <c r="DL729" s="102"/>
      <c r="DM729" s="102"/>
      <c r="DN729" s="102"/>
      <c r="DO729" s="102"/>
      <c r="DP729" s="102"/>
      <c r="DQ729" s="102"/>
      <c r="DR729" s="102"/>
      <c r="DS729" s="102"/>
      <c r="DT729" s="102"/>
    </row>
    <row r="730" spans="9:124" s="95" customFormat="1" x14ac:dyDescent="0.15">
      <c r="I730" s="102"/>
      <c r="J730" s="102"/>
      <c r="K730" s="102"/>
      <c r="L730" s="102"/>
      <c r="M730" s="102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  <c r="BG730" s="102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2"/>
      <c r="BR730" s="102"/>
      <c r="BS730" s="102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02"/>
      <c r="CF730" s="102"/>
      <c r="CG730" s="102"/>
      <c r="CH730" s="102"/>
      <c r="CI730" s="102"/>
      <c r="CJ730" s="102"/>
      <c r="CK730" s="102"/>
      <c r="CL730" s="102"/>
      <c r="CM730" s="102"/>
      <c r="CN730" s="102"/>
      <c r="CO730" s="102"/>
      <c r="CP730" s="102"/>
      <c r="CQ730" s="102"/>
      <c r="CR730" s="102"/>
      <c r="CS730" s="102"/>
      <c r="CT730" s="102"/>
      <c r="CU730" s="102"/>
      <c r="CV730" s="102"/>
      <c r="CW730" s="102"/>
      <c r="CX730" s="102"/>
      <c r="CY730" s="102"/>
      <c r="CZ730" s="102"/>
      <c r="DA730" s="102"/>
      <c r="DB730" s="102"/>
      <c r="DC730" s="102"/>
      <c r="DD730" s="102"/>
      <c r="DE730" s="102"/>
      <c r="DF730" s="102"/>
      <c r="DG730" s="102"/>
      <c r="DH730" s="102"/>
      <c r="DI730" s="102"/>
      <c r="DJ730" s="102"/>
      <c r="DK730" s="102"/>
      <c r="DL730" s="102"/>
      <c r="DM730" s="102"/>
      <c r="DN730" s="102"/>
      <c r="DO730" s="102"/>
      <c r="DP730" s="102"/>
      <c r="DQ730" s="102"/>
      <c r="DR730" s="102"/>
      <c r="DS730" s="102"/>
      <c r="DT730" s="102"/>
    </row>
    <row r="731" spans="9:124" s="95" customFormat="1" x14ac:dyDescent="0.15">
      <c r="I731" s="102"/>
      <c r="J731" s="102"/>
      <c r="K731" s="102"/>
      <c r="L731" s="102"/>
      <c r="M731" s="102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  <c r="BG731" s="102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102"/>
      <c r="BR731" s="102"/>
      <c r="BS731" s="102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  <c r="CM731" s="102"/>
      <c r="CN731" s="102"/>
      <c r="CO731" s="102"/>
      <c r="CP731" s="102"/>
      <c r="CQ731" s="102"/>
      <c r="CR731" s="102"/>
      <c r="CS731" s="102"/>
      <c r="CT731" s="102"/>
      <c r="CU731" s="102"/>
      <c r="CV731" s="102"/>
      <c r="CW731" s="102"/>
      <c r="CX731" s="102"/>
      <c r="CY731" s="102"/>
      <c r="CZ731" s="102"/>
      <c r="DA731" s="102"/>
      <c r="DB731" s="102"/>
      <c r="DC731" s="102"/>
      <c r="DD731" s="102"/>
      <c r="DE731" s="102"/>
      <c r="DF731" s="102"/>
      <c r="DG731" s="102"/>
      <c r="DH731" s="102"/>
      <c r="DI731" s="102"/>
      <c r="DJ731" s="102"/>
      <c r="DK731" s="102"/>
      <c r="DL731" s="102"/>
      <c r="DM731" s="102"/>
      <c r="DN731" s="102"/>
      <c r="DO731" s="102"/>
      <c r="DP731" s="102"/>
      <c r="DQ731" s="102"/>
      <c r="DR731" s="102"/>
      <c r="DS731" s="102"/>
      <c r="DT731" s="102"/>
    </row>
    <row r="732" spans="9:124" s="95" customFormat="1" x14ac:dyDescent="0.15">
      <c r="I732" s="102"/>
      <c r="J732" s="102"/>
      <c r="K732" s="102"/>
      <c r="L732" s="102"/>
      <c r="M732" s="102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  <c r="BF732" s="102"/>
      <c r="BG732" s="102"/>
      <c r="BH732" s="102"/>
      <c r="BI732" s="102"/>
      <c r="BJ732" s="102"/>
      <c r="BK732" s="102"/>
      <c r="BL732" s="102"/>
      <c r="BM732" s="102"/>
      <c r="BN732" s="102"/>
      <c r="BO732" s="102"/>
      <c r="BP732" s="102"/>
      <c r="BQ732" s="102"/>
      <c r="BR732" s="102"/>
      <c r="BS732" s="102"/>
      <c r="BT732" s="102"/>
      <c r="BU732" s="102"/>
      <c r="BV732" s="102"/>
      <c r="BW732" s="102"/>
      <c r="BX732" s="102"/>
      <c r="BY732" s="102"/>
      <c r="BZ732" s="102"/>
      <c r="CA732" s="102"/>
      <c r="CB732" s="102"/>
      <c r="CC732" s="102"/>
      <c r="CD732" s="102"/>
      <c r="CE732" s="102"/>
      <c r="CF732" s="102"/>
      <c r="CG732" s="102"/>
      <c r="CH732" s="102"/>
      <c r="CI732" s="102"/>
      <c r="CJ732" s="102"/>
      <c r="CK732" s="102"/>
      <c r="CL732" s="102"/>
      <c r="CM732" s="102"/>
      <c r="CN732" s="102"/>
      <c r="CO732" s="102"/>
      <c r="CP732" s="102"/>
      <c r="CQ732" s="102"/>
      <c r="CR732" s="102"/>
      <c r="CS732" s="102"/>
      <c r="CT732" s="102"/>
      <c r="CU732" s="102"/>
      <c r="CV732" s="102"/>
      <c r="CW732" s="102"/>
      <c r="CX732" s="102"/>
      <c r="CY732" s="102"/>
      <c r="CZ732" s="102"/>
      <c r="DA732" s="102"/>
      <c r="DB732" s="102"/>
      <c r="DC732" s="102"/>
      <c r="DD732" s="102"/>
      <c r="DE732" s="102"/>
      <c r="DF732" s="102"/>
      <c r="DG732" s="102"/>
      <c r="DH732" s="102"/>
      <c r="DI732" s="102"/>
      <c r="DJ732" s="102"/>
      <c r="DK732" s="102"/>
      <c r="DL732" s="102"/>
      <c r="DM732" s="102"/>
      <c r="DN732" s="102"/>
      <c r="DO732" s="102"/>
      <c r="DP732" s="102"/>
      <c r="DQ732" s="102"/>
      <c r="DR732" s="102"/>
      <c r="DS732" s="102"/>
      <c r="DT732" s="102"/>
    </row>
    <row r="733" spans="9:124" s="95" customFormat="1" x14ac:dyDescent="0.15">
      <c r="I733" s="102"/>
      <c r="J733" s="102"/>
      <c r="K733" s="102"/>
      <c r="L733" s="102"/>
      <c r="M733" s="102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  <c r="BE733" s="102"/>
      <c r="BF733" s="102"/>
      <c r="BG733" s="102"/>
      <c r="BH733" s="102"/>
      <c r="BI733" s="102"/>
      <c r="BJ733" s="102"/>
      <c r="BK733" s="102"/>
      <c r="BL733" s="102"/>
      <c r="BM733" s="102"/>
      <c r="BN733" s="102"/>
      <c r="BO733" s="102"/>
      <c r="BP733" s="102"/>
      <c r="BQ733" s="102"/>
      <c r="BR733" s="102"/>
      <c r="BS733" s="102"/>
      <c r="BT733" s="102"/>
      <c r="BU733" s="102"/>
      <c r="BV733" s="102"/>
      <c r="BW733" s="102"/>
      <c r="BX733" s="102"/>
      <c r="BY733" s="102"/>
      <c r="BZ733" s="102"/>
      <c r="CA733" s="102"/>
      <c r="CB733" s="102"/>
      <c r="CC733" s="102"/>
      <c r="CD733" s="102"/>
      <c r="CE733" s="102"/>
      <c r="CF733" s="102"/>
      <c r="CG733" s="102"/>
      <c r="CH733" s="102"/>
      <c r="CI733" s="102"/>
      <c r="CJ733" s="102"/>
      <c r="CK733" s="102"/>
      <c r="CL733" s="102"/>
      <c r="CM733" s="102"/>
      <c r="CN733" s="102"/>
      <c r="CO733" s="102"/>
      <c r="CP733" s="102"/>
      <c r="CQ733" s="102"/>
      <c r="CR733" s="102"/>
      <c r="CS733" s="102"/>
      <c r="CT733" s="102"/>
      <c r="CU733" s="102"/>
      <c r="CV733" s="102"/>
      <c r="CW733" s="102"/>
      <c r="CX733" s="102"/>
      <c r="CY733" s="102"/>
      <c r="CZ733" s="102"/>
      <c r="DA733" s="102"/>
      <c r="DB733" s="102"/>
      <c r="DC733" s="102"/>
      <c r="DD733" s="102"/>
      <c r="DE733" s="102"/>
      <c r="DF733" s="102"/>
      <c r="DG733" s="102"/>
      <c r="DH733" s="102"/>
      <c r="DI733" s="102"/>
      <c r="DJ733" s="102"/>
      <c r="DK733" s="102"/>
      <c r="DL733" s="102"/>
      <c r="DM733" s="102"/>
      <c r="DN733" s="102"/>
      <c r="DO733" s="102"/>
      <c r="DP733" s="102"/>
      <c r="DQ733" s="102"/>
      <c r="DR733" s="102"/>
      <c r="DS733" s="102"/>
      <c r="DT733" s="102"/>
    </row>
    <row r="734" spans="9:124" s="95" customFormat="1" x14ac:dyDescent="0.15">
      <c r="I734" s="102"/>
      <c r="J734" s="102"/>
      <c r="K734" s="102"/>
      <c r="L734" s="102"/>
      <c r="M734" s="102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  <c r="BE734" s="102"/>
      <c r="BF734" s="102"/>
      <c r="BG734" s="102"/>
      <c r="BH734" s="102"/>
      <c r="BI734" s="102"/>
      <c r="BJ734" s="102"/>
      <c r="BK734" s="102"/>
      <c r="BL734" s="102"/>
      <c r="BM734" s="102"/>
      <c r="BN734" s="102"/>
      <c r="BO734" s="102"/>
      <c r="BP734" s="102"/>
      <c r="BQ734" s="102"/>
      <c r="BR734" s="102"/>
      <c r="BS734" s="102"/>
      <c r="BT734" s="102"/>
      <c r="BU734" s="102"/>
      <c r="BV734" s="102"/>
      <c r="BW734" s="102"/>
      <c r="BX734" s="102"/>
      <c r="BY734" s="102"/>
      <c r="BZ734" s="102"/>
      <c r="CA734" s="102"/>
      <c r="CB734" s="102"/>
      <c r="CC734" s="102"/>
      <c r="CD734" s="102"/>
      <c r="CE734" s="102"/>
      <c r="CF734" s="102"/>
      <c r="CG734" s="102"/>
      <c r="CH734" s="102"/>
      <c r="CI734" s="102"/>
      <c r="CJ734" s="102"/>
      <c r="CK734" s="102"/>
      <c r="CL734" s="102"/>
      <c r="CM734" s="102"/>
      <c r="CN734" s="102"/>
      <c r="CO734" s="102"/>
      <c r="CP734" s="102"/>
      <c r="CQ734" s="102"/>
      <c r="CR734" s="102"/>
      <c r="CS734" s="102"/>
      <c r="CT734" s="102"/>
      <c r="CU734" s="102"/>
      <c r="CV734" s="102"/>
      <c r="CW734" s="102"/>
      <c r="CX734" s="102"/>
      <c r="CY734" s="102"/>
      <c r="CZ734" s="102"/>
      <c r="DA734" s="102"/>
      <c r="DB734" s="102"/>
      <c r="DC734" s="102"/>
      <c r="DD734" s="102"/>
      <c r="DE734" s="102"/>
      <c r="DF734" s="102"/>
      <c r="DG734" s="102"/>
      <c r="DH734" s="102"/>
      <c r="DI734" s="102"/>
      <c r="DJ734" s="102"/>
      <c r="DK734" s="102"/>
      <c r="DL734" s="102"/>
      <c r="DM734" s="102"/>
      <c r="DN734" s="102"/>
      <c r="DO734" s="102"/>
      <c r="DP734" s="102"/>
      <c r="DQ734" s="102"/>
      <c r="DR734" s="102"/>
      <c r="DS734" s="102"/>
      <c r="DT734" s="102"/>
    </row>
    <row r="735" spans="9:124" s="95" customFormat="1" x14ac:dyDescent="0.15">
      <c r="I735" s="102"/>
      <c r="J735" s="102"/>
      <c r="K735" s="102"/>
      <c r="L735" s="102"/>
      <c r="M735" s="102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F735" s="102"/>
      <c r="BG735" s="102"/>
      <c r="BH735" s="102"/>
      <c r="BI735" s="102"/>
      <c r="BJ735" s="102"/>
      <c r="BK735" s="102"/>
      <c r="BL735" s="102"/>
      <c r="BM735" s="102"/>
      <c r="BN735" s="102"/>
      <c r="BO735" s="102"/>
      <c r="BP735" s="102"/>
      <c r="BQ735" s="102"/>
      <c r="BR735" s="102"/>
      <c r="BS735" s="102"/>
      <c r="BT735" s="102"/>
      <c r="BU735" s="102"/>
      <c r="BV735" s="102"/>
      <c r="BW735" s="102"/>
      <c r="BX735" s="102"/>
      <c r="BY735" s="102"/>
      <c r="BZ735" s="102"/>
      <c r="CA735" s="102"/>
      <c r="CB735" s="102"/>
      <c r="CC735" s="102"/>
      <c r="CD735" s="102"/>
      <c r="CE735" s="102"/>
      <c r="CF735" s="102"/>
      <c r="CG735" s="102"/>
      <c r="CH735" s="102"/>
      <c r="CI735" s="102"/>
      <c r="CJ735" s="102"/>
      <c r="CK735" s="102"/>
      <c r="CL735" s="102"/>
      <c r="CM735" s="102"/>
      <c r="CN735" s="102"/>
      <c r="CO735" s="102"/>
      <c r="CP735" s="102"/>
      <c r="CQ735" s="102"/>
      <c r="CR735" s="102"/>
      <c r="CS735" s="102"/>
      <c r="CT735" s="102"/>
      <c r="CU735" s="102"/>
      <c r="CV735" s="102"/>
      <c r="CW735" s="102"/>
      <c r="CX735" s="102"/>
      <c r="CY735" s="102"/>
      <c r="CZ735" s="102"/>
      <c r="DA735" s="102"/>
      <c r="DB735" s="102"/>
      <c r="DC735" s="102"/>
      <c r="DD735" s="102"/>
      <c r="DE735" s="102"/>
      <c r="DF735" s="102"/>
      <c r="DG735" s="102"/>
      <c r="DH735" s="102"/>
      <c r="DI735" s="102"/>
      <c r="DJ735" s="102"/>
      <c r="DK735" s="102"/>
      <c r="DL735" s="102"/>
      <c r="DM735" s="102"/>
      <c r="DN735" s="102"/>
      <c r="DO735" s="102"/>
      <c r="DP735" s="102"/>
      <c r="DQ735" s="102"/>
      <c r="DR735" s="102"/>
      <c r="DS735" s="102"/>
      <c r="DT735" s="102"/>
    </row>
    <row r="736" spans="9:124" s="95" customFormat="1" x14ac:dyDescent="0.15">
      <c r="I736" s="102"/>
      <c r="J736" s="102"/>
      <c r="K736" s="102"/>
      <c r="L736" s="102"/>
      <c r="M736" s="102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F736" s="102"/>
      <c r="BG736" s="102"/>
      <c r="BH736" s="102"/>
      <c r="BI736" s="102"/>
      <c r="BJ736" s="102"/>
      <c r="BK736" s="102"/>
      <c r="BL736" s="102"/>
      <c r="BM736" s="102"/>
      <c r="BN736" s="102"/>
      <c r="BO736" s="102"/>
      <c r="BP736" s="102"/>
      <c r="BQ736" s="102"/>
      <c r="BR736" s="102"/>
      <c r="BS736" s="102"/>
      <c r="BT736" s="102"/>
      <c r="BU736" s="102"/>
      <c r="BV736" s="102"/>
      <c r="BW736" s="102"/>
      <c r="BX736" s="102"/>
      <c r="BY736" s="102"/>
      <c r="BZ736" s="102"/>
      <c r="CA736" s="102"/>
      <c r="CB736" s="102"/>
      <c r="CC736" s="102"/>
      <c r="CD736" s="102"/>
      <c r="CE736" s="102"/>
      <c r="CF736" s="102"/>
      <c r="CG736" s="102"/>
      <c r="CH736" s="102"/>
      <c r="CI736" s="102"/>
      <c r="CJ736" s="102"/>
      <c r="CK736" s="102"/>
      <c r="CL736" s="102"/>
      <c r="CM736" s="102"/>
      <c r="CN736" s="102"/>
      <c r="CO736" s="102"/>
      <c r="CP736" s="102"/>
      <c r="CQ736" s="102"/>
      <c r="CR736" s="102"/>
      <c r="CS736" s="102"/>
      <c r="CT736" s="102"/>
      <c r="CU736" s="102"/>
      <c r="CV736" s="102"/>
      <c r="CW736" s="102"/>
      <c r="CX736" s="102"/>
      <c r="CY736" s="102"/>
      <c r="CZ736" s="102"/>
      <c r="DA736" s="102"/>
      <c r="DB736" s="102"/>
      <c r="DC736" s="102"/>
      <c r="DD736" s="102"/>
      <c r="DE736" s="102"/>
      <c r="DF736" s="102"/>
      <c r="DG736" s="102"/>
      <c r="DH736" s="102"/>
      <c r="DI736" s="102"/>
      <c r="DJ736" s="102"/>
      <c r="DK736" s="102"/>
      <c r="DL736" s="102"/>
      <c r="DM736" s="102"/>
      <c r="DN736" s="102"/>
      <c r="DO736" s="102"/>
      <c r="DP736" s="102"/>
      <c r="DQ736" s="102"/>
      <c r="DR736" s="102"/>
      <c r="DS736" s="102"/>
      <c r="DT736" s="102"/>
    </row>
    <row r="737" spans="9:124" s="95" customFormat="1" x14ac:dyDescent="0.15">
      <c r="I737" s="102"/>
      <c r="J737" s="102"/>
      <c r="K737" s="102"/>
      <c r="L737" s="102"/>
      <c r="M737" s="102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F737" s="102"/>
      <c r="BG737" s="102"/>
      <c r="BH737" s="102"/>
      <c r="BI737" s="102"/>
      <c r="BJ737" s="102"/>
      <c r="BK737" s="102"/>
      <c r="BL737" s="102"/>
      <c r="BM737" s="102"/>
      <c r="BN737" s="102"/>
      <c r="BO737" s="102"/>
      <c r="BP737" s="102"/>
      <c r="BQ737" s="102"/>
      <c r="BR737" s="102"/>
      <c r="BS737" s="102"/>
      <c r="BT737" s="102"/>
      <c r="BU737" s="102"/>
      <c r="BV737" s="102"/>
      <c r="BW737" s="102"/>
      <c r="BX737" s="102"/>
      <c r="BY737" s="102"/>
      <c r="BZ737" s="102"/>
      <c r="CA737" s="102"/>
      <c r="CB737" s="102"/>
      <c r="CC737" s="102"/>
      <c r="CD737" s="102"/>
      <c r="CE737" s="102"/>
      <c r="CF737" s="102"/>
      <c r="CG737" s="102"/>
      <c r="CH737" s="102"/>
      <c r="CI737" s="102"/>
      <c r="CJ737" s="102"/>
      <c r="CK737" s="102"/>
      <c r="CL737" s="102"/>
      <c r="CM737" s="102"/>
      <c r="CN737" s="102"/>
      <c r="CO737" s="102"/>
      <c r="CP737" s="102"/>
      <c r="CQ737" s="102"/>
      <c r="CR737" s="102"/>
      <c r="CS737" s="102"/>
      <c r="CT737" s="102"/>
      <c r="CU737" s="102"/>
      <c r="CV737" s="102"/>
      <c r="CW737" s="102"/>
      <c r="CX737" s="102"/>
      <c r="CY737" s="102"/>
      <c r="CZ737" s="102"/>
      <c r="DA737" s="102"/>
      <c r="DB737" s="102"/>
      <c r="DC737" s="102"/>
      <c r="DD737" s="102"/>
      <c r="DE737" s="102"/>
      <c r="DF737" s="102"/>
      <c r="DG737" s="102"/>
      <c r="DH737" s="102"/>
      <c r="DI737" s="102"/>
      <c r="DJ737" s="102"/>
      <c r="DK737" s="102"/>
      <c r="DL737" s="102"/>
      <c r="DM737" s="102"/>
      <c r="DN737" s="102"/>
      <c r="DO737" s="102"/>
      <c r="DP737" s="102"/>
      <c r="DQ737" s="102"/>
      <c r="DR737" s="102"/>
      <c r="DS737" s="102"/>
      <c r="DT737" s="102"/>
    </row>
    <row r="738" spans="9:124" s="95" customFormat="1" x14ac:dyDescent="0.15">
      <c r="I738" s="102"/>
      <c r="J738" s="102"/>
      <c r="K738" s="102"/>
      <c r="L738" s="102"/>
      <c r="M738" s="102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F738" s="102"/>
      <c r="BG738" s="102"/>
      <c r="BH738" s="102"/>
      <c r="BI738" s="102"/>
      <c r="BJ738" s="102"/>
      <c r="BK738" s="102"/>
      <c r="BL738" s="102"/>
      <c r="BM738" s="102"/>
      <c r="BN738" s="102"/>
      <c r="BO738" s="102"/>
      <c r="BP738" s="102"/>
      <c r="BQ738" s="102"/>
      <c r="BR738" s="102"/>
      <c r="BS738" s="102"/>
      <c r="BT738" s="102"/>
      <c r="BU738" s="102"/>
      <c r="BV738" s="102"/>
      <c r="BW738" s="102"/>
      <c r="BX738" s="102"/>
      <c r="BY738" s="102"/>
      <c r="BZ738" s="102"/>
      <c r="CA738" s="102"/>
      <c r="CB738" s="102"/>
      <c r="CC738" s="102"/>
      <c r="CD738" s="102"/>
      <c r="CE738" s="102"/>
      <c r="CF738" s="102"/>
      <c r="CG738" s="102"/>
      <c r="CH738" s="102"/>
      <c r="CI738" s="102"/>
      <c r="CJ738" s="102"/>
      <c r="CK738" s="102"/>
      <c r="CL738" s="102"/>
      <c r="CM738" s="102"/>
      <c r="CN738" s="102"/>
      <c r="CO738" s="102"/>
      <c r="CP738" s="102"/>
      <c r="CQ738" s="102"/>
      <c r="CR738" s="102"/>
      <c r="CS738" s="102"/>
      <c r="CT738" s="102"/>
      <c r="CU738" s="102"/>
      <c r="CV738" s="102"/>
      <c r="CW738" s="102"/>
      <c r="CX738" s="102"/>
      <c r="CY738" s="102"/>
      <c r="CZ738" s="102"/>
      <c r="DA738" s="102"/>
      <c r="DB738" s="102"/>
      <c r="DC738" s="102"/>
      <c r="DD738" s="102"/>
      <c r="DE738" s="102"/>
      <c r="DF738" s="102"/>
      <c r="DG738" s="102"/>
      <c r="DH738" s="102"/>
      <c r="DI738" s="102"/>
      <c r="DJ738" s="102"/>
      <c r="DK738" s="102"/>
      <c r="DL738" s="102"/>
      <c r="DM738" s="102"/>
      <c r="DN738" s="102"/>
      <c r="DO738" s="102"/>
      <c r="DP738" s="102"/>
      <c r="DQ738" s="102"/>
      <c r="DR738" s="102"/>
      <c r="DS738" s="102"/>
      <c r="DT738" s="102"/>
    </row>
    <row r="739" spans="9:124" s="95" customFormat="1" x14ac:dyDescent="0.15">
      <c r="I739" s="102"/>
      <c r="J739" s="102"/>
      <c r="K739" s="102"/>
      <c r="L739" s="102"/>
      <c r="M739" s="102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F739" s="102"/>
      <c r="BG739" s="102"/>
      <c r="BH739" s="102"/>
      <c r="BI739" s="102"/>
      <c r="BJ739" s="102"/>
      <c r="BK739" s="102"/>
      <c r="BL739" s="102"/>
      <c r="BM739" s="102"/>
      <c r="BN739" s="102"/>
      <c r="BO739" s="102"/>
      <c r="BP739" s="102"/>
      <c r="BQ739" s="102"/>
      <c r="BR739" s="102"/>
      <c r="BS739" s="102"/>
      <c r="BT739" s="102"/>
      <c r="BU739" s="102"/>
      <c r="BV739" s="102"/>
      <c r="BW739" s="102"/>
      <c r="BX739" s="102"/>
      <c r="BY739" s="102"/>
      <c r="BZ739" s="102"/>
      <c r="CA739" s="102"/>
      <c r="CB739" s="102"/>
      <c r="CC739" s="102"/>
      <c r="CD739" s="102"/>
      <c r="CE739" s="102"/>
      <c r="CF739" s="102"/>
      <c r="CG739" s="102"/>
      <c r="CH739" s="102"/>
      <c r="CI739" s="102"/>
      <c r="CJ739" s="102"/>
      <c r="CK739" s="102"/>
      <c r="CL739" s="102"/>
      <c r="CM739" s="102"/>
      <c r="CN739" s="102"/>
      <c r="CO739" s="102"/>
      <c r="CP739" s="102"/>
      <c r="CQ739" s="102"/>
      <c r="CR739" s="102"/>
      <c r="CS739" s="102"/>
      <c r="CT739" s="102"/>
      <c r="CU739" s="102"/>
      <c r="CV739" s="102"/>
      <c r="CW739" s="102"/>
      <c r="CX739" s="102"/>
      <c r="CY739" s="102"/>
      <c r="CZ739" s="102"/>
      <c r="DA739" s="102"/>
      <c r="DB739" s="102"/>
      <c r="DC739" s="102"/>
      <c r="DD739" s="102"/>
      <c r="DE739" s="102"/>
      <c r="DF739" s="102"/>
      <c r="DG739" s="102"/>
      <c r="DH739" s="102"/>
      <c r="DI739" s="102"/>
      <c r="DJ739" s="102"/>
      <c r="DK739" s="102"/>
      <c r="DL739" s="102"/>
      <c r="DM739" s="102"/>
      <c r="DN739" s="102"/>
      <c r="DO739" s="102"/>
      <c r="DP739" s="102"/>
      <c r="DQ739" s="102"/>
      <c r="DR739" s="102"/>
      <c r="DS739" s="102"/>
      <c r="DT739" s="102"/>
    </row>
    <row r="740" spans="9:124" s="95" customFormat="1" x14ac:dyDescent="0.15">
      <c r="I740" s="102"/>
      <c r="J740" s="102"/>
      <c r="K740" s="102"/>
      <c r="L740" s="102"/>
      <c r="M740" s="102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  <c r="BG740" s="102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102"/>
      <c r="BR740" s="102"/>
      <c r="BS740" s="102"/>
      <c r="BT740" s="102"/>
      <c r="BU740" s="102"/>
      <c r="BV740" s="102"/>
      <c r="BW740" s="102"/>
      <c r="BX740" s="102"/>
      <c r="BY740" s="102"/>
      <c r="BZ740" s="102"/>
      <c r="CA740" s="102"/>
      <c r="CB740" s="102"/>
      <c r="CC740" s="102"/>
      <c r="CD740" s="102"/>
      <c r="CE740" s="102"/>
      <c r="CF740" s="102"/>
      <c r="CG740" s="102"/>
      <c r="CH740" s="102"/>
      <c r="CI740" s="102"/>
      <c r="CJ740" s="102"/>
      <c r="CK740" s="102"/>
      <c r="CL740" s="102"/>
      <c r="CM740" s="102"/>
      <c r="CN740" s="102"/>
      <c r="CO740" s="102"/>
      <c r="CP740" s="102"/>
      <c r="CQ740" s="102"/>
      <c r="CR740" s="102"/>
      <c r="CS740" s="102"/>
      <c r="CT740" s="102"/>
      <c r="CU740" s="102"/>
      <c r="CV740" s="102"/>
      <c r="CW740" s="102"/>
      <c r="CX740" s="102"/>
      <c r="CY740" s="102"/>
      <c r="CZ740" s="102"/>
      <c r="DA740" s="102"/>
      <c r="DB740" s="102"/>
      <c r="DC740" s="102"/>
      <c r="DD740" s="102"/>
      <c r="DE740" s="102"/>
      <c r="DF740" s="102"/>
      <c r="DG740" s="102"/>
      <c r="DH740" s="102"/>
      <c r="DI740" s="102"/>
      <c r="DJ740" s="102"/>
      <c r="DK740" s="102"/>
      <c r="DL740" s="102"/>
      <c r="DM740" s="102"/>
      <c r="DN740" s="102"/>
      <c r="DO740" s="102"/>
      <c r="DP740" s="102"/>
      <c r="DQ740" s="102"/>
      <c r="DR740" s="102"/>
      <c r="DS740" s="102"/>
      <c r="DT740" s="102"/>
    </row>
    <row r="741" spans="9:124" s="95" customFormat="1" x14ac:dyDescent="0.15">
      <c r="I741" s="102"/>
      <c r="J741" s="102"/>
      <c r="K741" s="102"/>
      <c r="L741" s="102"/>
      <c r="M741" s="102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  <c r="BG741" s="102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2"/>
      <c r="BR741" s="102"/>
      <c r="BS741" s="102"/>
      <c r="BT741" s="102"/>
      <c r="BU741" s="102"/>
      <c r="BV741" s="102"/>
      <c r="BW741" s="102"/>
      <c r="BX741" s="102"/>
      <c r="BY741" s="102"/>
      <c r="BZ741" s="102"/>
      <c r="CA741" s="102"/>
      <c r="CB741" s="102"/>
      <c r="CC741" s="102"/>
      <c r="CD741" s="102"/>
      <c r="CE741" s="102"/>
      <c r="CF741" s="102"/>
      <c r="CG741" s="102"/>
      <c r="CH741" s="102"/>
      <c r="CI741" s="102"/>
      <c r="CJ741" s="102"/>
      <c r="CK741" s="102"/>
      <c r="CL741" s="102"/>
      <c r="CM741" s="102"/>
      <c r="CN741" s="102"/>
      <c r="CO741" s="102"/>
      <c r="CP741" s="102"/>
      <c r="CQ741" s="102"/>
      <c r="CR741" s="102"/>
      <c r="CS741" s="102"/>
      <c r="CT741" s="102"/>
      <c r="CU741" s="102"/>
      <c r="CV741" s="102"/>
      <c r="CW741" s="102"/>
      <c r="CX741" s="102"/>
      <c r="CY741" s="102"/>
      <c r="CZ741" s="102"/>
      <c r="DA741" s="102"/>
      <c r="DB741" s="102"/>
      <c r="DC741" s="102"/>
      <c r="DD741" s="102"/>
      <c r="DE741" s="102"/>
      <c r="DF741" s="102"/>
      <c r="DG741" s="102"/>
      <c r="DH741" s="102"/>
      <c r="DI741" s="102"/>
      <c r="DJ741" s="102"/>
      <c r="DK741" s="102"/>
      <c r="DL741" s="102"/>
      <c r="DM741" s="102"/>
      <c r="DN741" s="102"/>
      <c r="DO741" s="102"/>
      <c r="DP741" s="102"/>
      <c r="DQ741" s="102"/>
      <c r="DR741" s="102"/>
      <c r="DS741" s="102"/>
      <c r="DT741" s="102"/>
    </row>
    <row r="742" spans="9:124" s="95" customFormat="1" x14ac:dyDescent="0.15">
      <c r="I742" s="102"/>
      <c r="J742" s="102"/>
      <c r="K742" s="102"/>
      <c r="L742" s="102"/>
      <c r="M742" s="102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  <c r="BG742" s="102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2"/>
      <c r="BR742" s="102"/>
      <c r="BS742" s="102"/>
      <c r="BT742" s="102"/>
      <c r="BU742" s="102"/>
      <c r="BV742" s="102"/>
      <c r="BW742" s="102"/>
      <c r="BX742" s="102"/>
      <c r="BY742" s="102"/>
      <c r="BZ742" s="102"/>
      <c r="CA742" s="102"/>
      <c r="CB742" s="102"/>
      <c r="CC742" s="102"/>
      <c r="CD742" s="102"/>
      <c r="CE742" s="102"/>
      <c r="CF742" s="102"/>
      <c r="CG742" s="102"/>
      <c r="CH742" s="102"/>
      <c r="CI742" s="102"/>
      <c r="CJ742" s="102"/>
      <c r="CK742" s="102"/>
      <c r="CL742" s="102"/>
      <c r="CM742" s="102"/>
      <c r="CN742" s="102"/>
      <c r="CO742" s="102"/>
      <c r="CP742" s="102"/>
      <c r="CQ742" s="102"/>
      <c r="CR742" s="102"/>
      <c r="CS742" s="102"/>
      <c r="CT742" s="102"/>
      <c r="CU742" s="102"/>
      <c r="CV742" s="102"/>
      <c r="CW742" s="102"/>
      <c r="CX742" s="102"/>
      <c r="CY742" s="102"/>
      <c r="CZ742" s="102"/>
      <c r="DA742" s="102"/>
      <c r="DB742" s="102"/>
      <c r="DC742" s="102"/>
      <c r="DD742" s="102"/>
      <c r="DE742" s="102"/>
      <c r="DF742" s="102"/>
      <c r="DG742" s="102"/>
      <c r="DH742" s="102"/>
      <c r="DI742" s="102"/>
      <c r="DJ742" s="102"/>
      <c r="DK742" s="102"/>
      <c r="DL742" s="102"/>
      <c r="DM742" s="102"/>
      <c r="DN742" s="102"/>
      <c r="DO742" s="102"/>
      <c r="DP742" s="102"/>
      <c r="DQ742" s="102"/>
      <c r="DR742" s="102"/>
      <c r="DS742" s="102"/>
      <c r="DT742" s="102"/>
    </row>
    <row r="743" spans="9:124" s="95" customFormat="1" x14ac:dyDescent="0.15">
      <c r="I743" s="102"/>
      <c r="J743" s="102"/>
      <c r="K743" s="102"/>
      <c r="L743" s="102"/>
      <c r="M743" s="102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  <c r="BG743" s="102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102"/>
      <c r="BR743" s="102"/>
      <c r="BS743" s="102"/>
      <c r="BT743" s="102"/>
      <c r="BU743" s="102"/>
      <c r="BV743" s="102"/>
      <c r="BW743" s="102"/>
      <c r="BX743" s="102"/>
      <c r="BY743" s="102"/>
      <c r="BZ743" s="102"/>
      <c r="CA743" s="102"/>
      <c r="CB743" s="102"/>
      <c r="CC743" s="102"/>
      <c r="CD743" s="102"/>
      <c r="CE743" s="102"/>
      <c r="CF743" s="102"/>
      <c r="CG743" s="102"/>
      <c r="CH743" s="102"/>
      <c r="CI743" s="102"/>
      <c r="CJ743" s="102"/>
      <c r="CK743" s="102"/>
      <c r="CL743" s="102"/>
      <c r="CM743" s="102"/>
      <c r="CN743" s="102"/>
      <c r="CO743" s="102"/>
      <c r="CP743" s="102"/>
      <c r="CQ743" s="102"/>
      <c r="CR743" s="102"/>
      <c r="CS743" s="102"/>
      <c r="CT743" s="102"/>
      <c r="CU743" s="102"/>
      <c r="CV743" s="102"/>
      <c r="CW743" s="102"/>
      <c r="CX743" s="102"/>
      <c r="CY743" s="102"/>
      <c r="CZ743" s="102"/>
      <c r="DA743" s="102"/>
      <c r="DB743" s="102"/>
      <c r="DC743" s="102"/>
      <c r="DD743" s="102"/>
      <c r="DE743" s="102"/>
      <c r="DF743" s="102"/>
      <c r="DG743" s="102"/>
      <c r="DH743" s="102"/>
      <c r="DI743" s="102"/>
      <c r="DJ743" s="102"/>
      <c r="DK743" s="102"/>
      <c r="DL743" s="102"/>
      <c r="DM743" s="102"/>
      <c r="DN743" s="102"/>
      <c r="DO743" s="102"/>
      <c r="DP743" s="102"/>
      <c r="DQ743" s="102"/>
      <c r="DR743" s="102"/>
      <c r="DS743" s="102"/>
      <c r="DT743" s="102"/>
    </row>
    <row r="744" spans="9:124" s="95" customFormat="1" x14ac:dyDescent="0.15">
      <c r="I744" s="102"/>
      <c r="J744" s="102"/>
      <c r="K744" s="102"/>
      <c r="L744" s="102"/>
      <c r="M744" s="102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  <c r="BE744" s="102"/>
      <c r="BF744" s="102"/>
      <c r="BG744" s="102"/>
      <c r="BH744" s="102"/>
      <c r="BI744" s="102"/>
      <c r="BJ744" s="102"/>
      <c r="BK744" s="102"/>
      <c r="BL744" s="102"/>
      <c r="BM744" s="102"/>
      <c r="BN744" s="102"/>
      <c r="BO744" s="102"/>
      <c r="BP744" s="102"/>
      <c r="BQ744" s="102"/>
      <c r="BR744" s="102"/>
      <c r="BS744" s="102"/>
      <c r="BT744" s="102"/>
      <c r="BU744" s="102"/>
      <c r="BV744" s="102"/>
      <c r="BW744" s="102"/>
      <c r="BX744" s="102"/>
      <c r="BY744" s="102"/>
      <c r="BZ744" s="102"/>
      <c r="CA744" s="102"/>
      <c r="CB744" s="102"/>
      <c r="CC744" s="102"/>
      <c r="CD744" s="102"/>
      <c r="CE744" s="102"/>
      <c r="CF744" s="102"/>
      <c r="CG744" s="102"/>
      <c r="CH744" s="102"/>
      <c r="CI744" s="102"/>
      <c r="CJ744" s="102"/>
      <c r="CK744" s="102"/>
      <c r="CL744" s="102"/>
      <c r="CM744" s="102"/>
      <c r="CN744" s="102"/>
      <c r="CO744" s="102"/>
      <c r="CP744" s="102"/>
      <c r="CQ744" s="102"/>
      <c r="CR744" s="102"/>
      <c r="CS744" s="102"/>
      <c r="CT744" s="102"/>
      <c r="CU744" s="102"/>
      <c r="CV744" s="102"/>
      <c r="CW744" s="102"/>
      <c r="CX744" s="102"/>
      <c r="CY744" s="102"/>
      <c r="CZ744" s="102"/>
      <c r="DA744" s="102"/>
      <c r="DB744" s="102"/>
      <c r="DC744" s="102"/>
      <c r="DD744" s="102"/>
      <c r="DE744" s="102"/>
      <c r="DF744" s="102"/>
      <c r="DG744" s="102"/>
      <c r="DH744" s="102"/>
      <c r="DI744" s="102"/>
      <c r="DJ744" s="102"/>
      <c r="DK744" s="102"/>
      <c r="DL744" s="102"/>
      <c r="DM744" s="102"/>
      <c r="DN744" s="102"/>
      <c r="DO744" s="102"/>
      <c r="DP744" s="102"/>
      <c r="DQ744" s="102"/>
      <c r="DR744" s="102"/>
      <c r="DS744" s="102"/>
      <c r="DT744" s="102"/>
    </row>
    <row r="745" spans="9:124" s="95" customFormat="1" x14ac:dyDescent="0.15">
      <c r="I745" s="102"/>
      <c r="J745" s="102"/>
      <c r="K745" s="102"/>
      <c r="L745" s="102"/>
      <c r="M745" s="102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  <c r="BE745" s="102"/>
      <c r="BF745" s="102"/>
      <c r="BG745" s="102"/>
      <c r="BH745" s="102"/>
      <c r="BI745" s="102"/>
      <c r="BJ745" s="102"/>
      <c r="BK745" s="102"/>
      <c r="BL745" s="102"/>
      <c r="BM745" s="102"/>
      <c r="BN745" s="102"/>
      <c r="BO745" s="102"/>
      <c r="BP745" s="102"/>
      <c r="BQ745" s="102"/>
      <c r="BR745" s="102"/>
      <c r="BS745" s="102"/>
      <c r="BT745" s="102"/>
      <c r="BU745" s="102"/>
      <c r="BV745" s="102"/>
      <c r="BW745" s="102"/>
      <c r="BX745" s="102"/>
      <c r="BY745" s="102"/>
      <c r="BZ745" s="102"/>
      <c r="CA745" s="102"/>
      <c r="CB745" s="102"/>
      <c r="CC745" s="102"/>
      <c r="CD745" s="102"/>
      <c r="CE745" s="102"/>
      <c r="CF745" s="102"/>
      <c r="CG745" s="102"/>
      <c r="CH745" s="102"/>
      <c r="CI745" s="102"/>
      <c r="CJ745" s="102"/>
      <c r="CK745" s="102"/>
      <c r="CL745" s="102"/>
      <c r="CM745" s="102"/>
      <c r="CN745" s="102"/>
      <c r="CO745" s="102"/>
      <c r="CP745" s="102"/>
      <c r="CQ745" s="102"/>
      <c r="CR745" s="102"/>
      <c r="CS745" s="102"/>
      <c r="CT745" s="102"/>
      <c r="CU745" s="102"/>
      <c r="CV745" s="102"/>
      <c r="CW745" s="102"/>
      <c r="CX745" s="102"/>
      <c r="CY745" s="102"/>
      <c r="CZ745" s="102"/>
      <c r="DA745" s="102"/>
      <c r="DB745" s="102"/>
      <c r="DC745" s="102"/>
      <c r="DD745" s="102"/>
      <c r="DE745" s="102"/>
      <c r="DF745" s="102"/>
      <c r="DG745" s="102"/>
      <c r="DH745" s="102"/>
      <c r="DI745" s="102"/>
      <c r="DJ745" s="102"/>
      <c r="DK745" s="102"/>
      <c r="DL745" s="102"/>
      <c r="DM745" s="102"/>
      <c r="DN745" s="102"/>
      <c r="DO745" s="102"/>
      <c r="DP745" s="102"/>
      <c r="DQ745" s="102"/>
      <c r="DR745" s="102"/>
      <c r="DS745" s="102"/>
      <c r="DT745" s="102"/>
    </row>
    <row r="746" spans="9:124" s="95" customFormat="1" x14ac:dyDescent="0.15">
      <c r="I746" s="102"/>
      <c r="J746" s="102"/>
      <c r="K746" s="102"/>
      <c r="L746" s="102"/>
      <c r="M746" s="102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F746" s="102"/>
      <c r="BG746" s="102"/>
      <c r="BH746" s="102"/>
      <c r="BI746" s="102"/>
      <c r="BJ746" s="102"/>
      <c r="BK746" s="102"/>
      <c r="BL746" s="102"/>
      <c r="BM746" s="102"/>
      <c r="BN746" s="102"/>
      <c r="BO746" s="102"/>
      <c r="BP746" s="102"/>
      <c r="BQ746" s="102"/>
      <c r="BR746" s="102"/>
      <c r="BS746" s="102"/>
      <c r="BT746" s="102"/>
      <c r="BU746" s="102"/>
      <c r="BV746" s="102"/>
      <c r="BW746" s="102"/>
      <c r="BX746" s="102"/>
      <c r="BY746" s="102"/>
      <c r="BZ746" s="102"/>
      <c r="CA746" s="102"/>
      <c r="CB746" s="102"/>
      <c r="CC746" s="102"/>
      <c r="CD746" s="102"/>
      <c r="CE746" s="102"/>
      <c r="CF746" s="102"/>
      <c r="CG746" s="102"/>
      <c r="CH746" s="102"/>
      <c r="CI746" s="102"/>
      <c r="CJ746" s="102"/>
      <c r="CK746" s="102"/>
      <c r="CL746" s="102"/>
      <c r="CM746" s="102"/>
      <c r="CN746" s="102"/>
      <c r="CO746" s="102"/>
      <c r="CP746" s="102"/>
      <c r="CQ746" s="102"/>
      <c r="CR746" s="102"/>
      <c r="CS746" s="102"/>
      <c r="CT746" s="102"/>
      <c r="CU746" s="102"/>
      <c r="CV746" s="102"/>
      <c r="CW746" s="102"/>
      <c r="CX746" s="102"/>
      <c r="CY746" s="102"/>
      <c r="CZ746" s="102"/>
      <c r="DA746" s="102"/>
      <c r="DB746" s="102"/>
      <c r="DC746" s="102"/>
      <c r="DD746" s="102"/>
      <c r="DE746" s="102"/>
      <c r="DF746" s="102"/>
      <c r="DG746" s="102"/>
      <c r="DH746" s="102"/>
      <c r="DI746" s="102"/>
      <c r="DJ746" s="102"/>
      <c r="DK746" s="102"/>
      <c r="DL746" s="102"/>
      <c r="DM746" s="102"/>
      <c r="DN746" s="102"/>
      <c r="DO746" s="102"/>
      <c r="DP746" s="102"/>
      <c r="DQ746" s="102"/>
      <c r="DR746" s="102"/>
      <c r="DS746" s="102"/>
      <c r="DT746" s="102"/>
    </row>
    <row r="747" spans="9:124" s="95" customFormat="1" x14ac:dyDescent="0.15">
      <c r="I747" s="102"/>
      <c r="J747" s="102"/>
      <c r="K747" s="102"/>
      <c r="L747" s="102"/>
      <c r="M747" s="102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  <c r="BE747" s="102"/>
      <c r="BF747" s="102"/>
      <c r="BG747" s="102"/>
      <c r="BH747" s="102"/>
      <c r="BI747" s="102"/>
      <c r="BJ747" s="102"/>
      <c r="BK747" s="102"/>
      <c r="BL747" s="102"/>
      <c r="BM747" s="102"/>
      <c r="BN747" s="102"/>
      <c r="BO747" s="102"/>
      <c r="BP747" s="102"/>
      <c r="BQ747" s="102"/>
      <c r="BR747" s="102"/>
      <c r="BS747" s="102"/>
      <c r="BT747" s="102"/>
      <c r="BU747" s="102"/>
      <c r="BV747" s="102"/>
      <c r="BW747" s="102"/>
      <c r="BX747" s="102"/>
      <c r="BY747" s="102"/>
      <c r="BZ747" s="102"/>
      <c r="CA747" s="102"/>
      <c r="CB747" s="102"/>
      <c r="CC747" s="102"/>
      <c r="CD747" s="102"/>
      <c r="CE747" s="102"/>
      <c r="CF747" s="102"/>
      <c r="CG747" s="102"/>
      <c r="CH747" s="102"/>
      <c r="CI747" s="102"/>
      <c r="CJ747" s="102"/>
      <c r="CK747" s="102"/>
      <c r="CL747" s="102"/>
      <c r="CM747" s="102"/>
      <c r="CN747" s="102"/>
      <c r="CO747" s="102"/>
      <c r="CP747" s="102"/>
      <c r="CQ747" s="102"/>
      <c r="CR747" s="102"/>
      <c r="CS747" s="102"/>
      <c r="CT747" s="102"/>
      <c r="CU747" s="102"/>
      <c r="CV747" s="102"/>
      <c r="CW747" s="102"/>
      <c r="CX747" s="102"/>
      <c r="CY747" s="102"/>
      <c r="CZ747" s="102"/>
      <c r="DA747" s="102"/>
      <c r="DB747" s="102"/>
      <c r="DC747" s="102"/>
      <c r="DD747" s="102"/>
      <c r="DE747" s="102"/>
      <c r="DF747" s="102"/>
      <c r="DG747" s="102"/>
      <c r="DH747" s="102"/>
      <c r="DI747" s="102"/>
      <c r="DJ747" s="102"/>
      <c r="DK747" s="102"/>
      <c r="DL747" s="102"/>
      <c r="DM747" s="102"/>
      <c r="DN747" s="102"/>
      <c r="DO747" s="102"/>
      <c r="DP747" s="102"/>
      <c r="DQ747" s="102"/>
      <c r="DR747" s="102"/>
      <c r="DS747" s="102"/>
      <c r="DT747" s="102"/>
    </row>
    <row r="748" spans="9:124" s="95" customFormat="1" x14ac:dyDescent="0.15">
      <c r="I748" s="102"/>
      <c r="J748" s="102"/>
      <c r="K748" s="102"/>
      <c r="L748" s="102"/>
      <c r="M748" s="102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  <c r="BE748" s="102"/>
      <c r="BF748" s="102"/>
      <c r="BG748" s="102"/>
      <c r="BH748" s="102"/>
      <c r="BI748" s="102"/>
      <c r="BJ748" s="102"/>
      <c r="BK748" s="102"/>
      <c r="BL748" s="102"/>
      <c r="BM748" s="102"/>
      <c r="BN748" s="102"/>
      <c r="BO748" s="102"/>
      <c r="BP748" s="102"/>
      <c r="BQ748" s="102"/>
      <c r="BR748" s="102"/>
      <c r="BS748" s="102"/>
      <c r="BT748" s="102"/>
      <c r="BU748" s="102"/>
      <c r="BV748" s="102"/>
      <c r="BW748" s="102"/>
      <c r="BX748" s="102"/>
      <c r="BY748" s="102"/>
      <c r="BZ748" s="102"/>
      <c r="CA748" s="102"/>
      <c r="CB748" s="102"/>
      <c r="CC748" s="102"/>
      <c r="CD748" s="102"/>
      <c r="CE748" s="102"/>
      <c r="CF748" s="102"/>
      <c r="CG748" s="102"/>
      <c r="CH748" s="102"/>
      <c r="CI748" s="102"/>
      <c r="CJ748" s="102"/>
      <c r="CK748" s="102"/>
      <c r="CL748" s="102"/>
      <c r="CM748" s="102"/>
      <c r="CN748" s="102"/>
      <c r="CO748" s="102"/>
      <c r="CP748" s="102"/>
      <c r="CQ748" s="102"/>
      <c r="CR748" s="102"/>
      <c r="CS748" s="102"/>
      <c r="CT748" s="102"/>
      <c r="CU748" s="102"/>
      <c r="CV748" s="102"/>
      <c r="CW748" s="102"/>
      <c r="CX748" s="102"/>
      <c r="CY748" s="102"/>
      <c r="CZ748" s="102"/>
      <c r="DA748" s="102"/>
      <c r="DB748" s="102"/>
      <c r="DC748" s="102"/>
      <c r="DD748" s="102"/>
      <c r="DE748" s="102"/>
      <c r="DF748" s="102"/>
      <c r="DG748" s="102"/>
      <c r="DH748" s="102"/>
      <c r="DI748" s="102"/>
      <c r="DJ748" s="102"/>
      <c r="DK748" s="102"/>
      <c r="DL748" s="102"/>
      <c r="DM748" s="102"/>
      <c r="DN748" s="102"/>
      <c r="DO748" s="102"/>
      <c r="DP748" s="102"/>
      <c r="DQ748" s="102"/>
      <c r="DR748" s="102"/>
      <c r="DS748" s="102"/>
      <c r="DT748" s="102"/>
    </row>
    <row r="749" spans="9:124" s="95" customFormat="1" x14ac:dyDescent="0.15">
      <c r="I749" s="102"/>
      <c r="J749" s="102"/>
      <c r="K749" s="102"/>
      <c r="L749" s="102"/>
      <c r="M749" s="102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  <c r="BE749" s="102"/>
      <c r="BF749" s="102"/>
      <c r="BG749" s="102"/>
      <c r="BH749" s="102"/>
      <c r="BI749" s="102"/>
      <c r="BJ749" s="102"/>
      <c r="BK749" s="102"/>
      <c r="BL749" s="102"/>
      <c r="BM749" s="102"/>
      <c r="BN749" s="102"/>
      <c r="BO749" s="102"/>
      <c r="BP749" s="102"/>
      <c r="BQ749" s="102"/>
      <c r="BR749" s="102"/>
      <c r="BS749" s="102"/>
      <c r="BT749" s="102"/>
      <c r="BU749" s="102"/>
      <c r="BV749" s="102"/>
      <c r="BW749" s="102"/>
      <c r="BX749" s="102"/>
      <c r="BY749" s="102"/>
      <c r="BZ749" s="102"/>
      <c r="CA749" s="102"/>
      <c r="CB749" s="102"/>
      <c r="CC749" s="102"/>
      <c r="CD749" s="102"/>
      <c r="CE749" s="102"/>
      <c r="CF749" s="102"/>
      <c r="CG749" s="102"/>
      <c r="CH749" s="102"/>
      <c r="CI749" s="102"/>
      <c r="CJ749" s="102"/>
      <c r="CK749" s="102"/>
      <c r="CL749" s="102"/>
      <c r="CM749" s="102"/>
      <c r="CN749" s="102"/>
      <c r="CO749" s="102"/>
      <c r="CP749" s="102"/>
      <c r="CQ749" s="102"/>
      <c r="CR749" s="102"/>
      <c r="CS749" s="102"/>
      <c r="CT749" s="102"/>
      <c r="CU749" s="102"/>
      <c r="CV749" s="102"/>
      <c r="CW749" s="102"/>
      <c r="CX749" s="102"/>
      <c r="CY749" s="102"/>
      <c r="CZ749" s="102"/>
      <c r="DA749" s="102"/>
      <c r="DB749" s="102"/>
      <c r="DC749" s="102"/>
      <c r="DD749" s="102"/>
      <c r="DE749" s="102"/>
      <c r="DF749" s="102"/>
      <c r="DG749" s="102"/>
      <c r="DH749" s="102"/>
      <c r="DI749" s="102"/>
      <c r="DJ749" s="102"/>
      <c r="DK749" s="102"/>
      <c r="DL749" s="102"/>
      <c r="DM749" s="102"/>
      <c r="DN749" s="102"/>
      <c r="DO749" s="102"/>
      <c r="DP749" s="102"/>
      <c r="DQ749" s="102"/>
      <c r="DR749" s="102"/>
      <c r="DS749" s="102"/>
      <c r="DT749" s="102"/>
    </row>
    <row r="750" spans="9:124" s="95" customFormat="1" x14ac:dyDescent="0.15">
      <c r="I750" s="102"/>
      <c r="J750" s="102"/>
      <c r="K750" s="102"/>
      <c r="L750" s="102"/>
      <c r="M750" s="102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  <c r="BG750" s="102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2"/>
      <c r="BR750" s="102"/>
      <c r="BS750" s="102"/>
      <c r="BT750" s="102"/>
      <c r="BU750" s="102"/>
      <c r="BV750" s="102"/>
      <c r="BW750" s="102"/>
      <c r="BX750" s="102"/>
      <c r="BY750" s="102"/>
      <c r="BZ750" s="102"/>
      <c r="CA750" s="102"/>
      <c r="CB750" s="102"/>
      <c r="CC750" s="102"/>
      <c r="CD750" s="102"/>
      <c r="CE750" s="102"/>
      <c r="CF750" s="102"/>
      <c r="CG750" s="102"/>
      <c r="CH750" s="102"/>
      <c r="CI750" s="102"/>
      <c r="CJ750" s="102"/>
      <c r="CK750" s="102"/>
      <c r="CL750" s="102"/>
      <c r="CM750" s="102"/>
      <c r="CN750" s="102"/>
      <c r="CO750" s="102"/>
      <c r="CP750" s="102"/>
      <c r="CQ750" s="102"/>
      <c r="CR750" s="102"/>
      <c r="CS750" s="102"/>
      <c r="CT750" s="102"/>
      <c r="CU750" s="102"/>
      <c r="CV750" s="102"/>
      <c r="CW750" s="102"/>
      <c r="CX750" s="102"/>
      <c r="CY750" s="102"/>
      <c r="CZ750" s="102"/>
      <c r="DA750" s="102"/>
      <c r="DB750" s="102"/>
      <c r="DC750" s="102"/>
      <c r="DD750" s="102"/>
      <c r="DE750" s="102"/>
      <c r="DF750" s="102"/>
      <c r="DG750" s="102"/>
      <c r="DH750" s="102"/>
      <c r="DI750" s="102"/>
      <c r="DJ750" s="102"/>
      <c r="DK750" s="102"/>
      <c r="DL750" s="102"/>
      <c r="DM750" s="102"/>
      <c r="DN750" s="102"/>
      <c r="DO750" s="102"/>
      <c r="DP750" s="102"/>
      <c r="DQ750" s="102"/>
      <c r="DR750" s="102"/>
      <c r="DS750" s="102"/>
      <c r="DT750" s="102"/>
    </row>
    <row r="751" spans="9:124" s="95" customFormat="1" x14ac:dyDescent="0.15">
      <c r="I751" s="102"/>
      <c r="J751" s="102"/>
      <c r="K751" s="102"/>
      <c r="L751" s="102"/>
      <c r="M751" s="102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  <c r="BE751" s="102"/>
      <c r="BF751" s="102"/>
      <c r="BG751" s="102"/>
      <c r="BH751" s="102"/>
      <c r="BI751" s="102"/>
      <c r="BJ751" s="102"/>
      <c r="BK751" s="102"/>
      <c r="BL751" s="102"/>
      <c r="BM751" s="102"/>
      <c r="BN751" s="102"/>
      <c r="BO751" s="102"/>
      <c r="BP751" s="102"/>
      <c r="BQ751" s="102"/>
      <c r="BR751" s="102"/>
      <c r="BS751" s="102"/>
      <c r="BT751" s="102"/>
      <c r="BU751" s="102"/>
      <c r="BV751" s="102"/>
      <c r="BW751" s="102"/>
      <c r="BX751" s="102"/>
      <c r="BY751" s="102"/>
      <c r="BZ751" s="102"/>
      <c r="CA751" s="102"/>
      <c r="CB751" s="102"/>
      <c r="CC751" s="102"/>
      <c r="CD751" s="102"/>
      <c r="CE751" s="102"/>
      <c r="CF751" s="102"/>
      <c r="CG751" s="102"/>
      <c r="CH751" s="102"/>
      <c r="CI751" s="102"/>
      <c r="CJ751" s="102"/>
      <c r="CK751" s="102"/>
      <c r="CL751" s="102"/>
      <c r="CM751" s="102"/>
      <c r="CN751" s="102"/>
      <c r="CO751" s="102"/>
      <c r="CP751" s="102"/>
      <c r="CQ751" s="102"/>
      <c r="CR751" s="102"/>
      <c r="CS751" s="102"/>
      <c r="CT751" s="102"/>
      <c r="CU751" s="102"/>
      <c r="CV751" s="102"/>
      <c r="CW751" s="102"/>
      <c r="CX751" s="102"/>
      <c r="CY751" s="102"/>
      <c r="CZ751" s="102"/>
      <c r="DA751" s="102"/>
      <c r="DB751" s="102"/>
      <c r="DC751" s="102"/>
      <c r="DD751" s="102"/>
      <c r="DE751" s="102"/>
      <c r="DF751" s="102"/>
      <c r="DG751" s="102"/>
      <c r="DH751" s="102"/>
      <c r="DI751" s="102"/>
      <c r="DJ751" s="102"/>
      <c r="DK751" s="102"/>
      <c r="DL751" s="102"/>
      <c r="DM751" s="102"/>
      <c r="DN751" s="102"/>
      <c r="DO751" s="102"/>
      <c r="DP751" s="102"/>
      <c r="DQ751" s="102"/>
      <c r="DR751" s="102"/>
      <c r="DS751" s="102"/>
      <c r="DT751" s="102"/>
    </row>
    <row r="752" spans="9:124" s="95" customFormat="1" x14ac:dyDescent="0.15">
      <c r="I752" s="102"/>
      <c r="J752" s="102"/>
      <c r="K752" s="102"/>
      <c r="L752" s="102"/>
      <c r="M752" s="102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  <c r="BE752" s="102"/>
      <c r="BF752" s="102"/>
      <c r="BG752" s="102"/>
      <c r="BH752" s="102"/>
      <c r="BI752" s="102"/>
      <c r="BJ752" s="102"/>
      <c r="BK752" s="102"/>
      <c r="BL752" s="102"/>
      <c r="BM752" s="102"/>
      <c r="BN752" s="102"/>
      <c r="BO752" s="102"/>
      <c r="BP752" s="102"/>
      <c r="BQ752" s="102"/>
      <c r="BR752" s="102"/>
      <c r="BS752" s="102"/>
      <c r="BT752" s="102"/>
      <c r="BU752" s="102"/>
      <c r="BV752" s="102"/>
      <c r="BW752" s="102"/>
      <c r="BX752" s="102"/>
      <c r="BY752" s="102"/>
      <c r="BZ752" s="102"/>
      <c r="CA752" s="102"/>
      <c r="CB752" s="102"/>
      <c r="CC752" s="102"/>
      <c r="CD752" s="102"/>
      <c r="CE752" s="102"/>
      <c r="CF752" s="102"/>
      <c r="CG752" s="102"/>
      <c r="CH752" s="102"/>
      <c r="CI752" s="102"/>
      <c r="CJ752" s="102"/>
      <c r="CK752" s="102"/>
      <c r="CL752" s="102"/>
      <c r="CM752" s="102"/>
      <c r="CN752" s="102"/>
      <c r="CO752" s="102"/>
      <c r="CP752" s="102"/>
      <c r="CQ752" s="102"/>
      <c r="CR752" s="102"/>
      <c r="CS752" s="102"/>
      <c r="CT752" s="102"/>
      <c r="CU752" s="102"/>
      <c r="CV752" s="102"/>
      <c r="CW752" s="102"/>
      <c r="CX752" s="102"/>
      <c r="CY752" s="102"/>
      <c r="CZ752" s="102"/>
      <c r="DA752" s="102"/>
      <c r="DB752" s="102"/>
      <c r="DC752" s="102"/>
      <c r="DD752" s="102"/>
      <c r="DE752" s="102"/>
      <c r="DF752" s="102"/>
      <c r="DG752" s="102"/>
      <c r="DH752" s="102"/>
      <c r="DI752" s="102"/>
      <c r="DJ752" s="102"/>
      <c r="DK752" s="102"/>
      <c r="DL752" s="102"/>
      <c r="DM752" s="102"/>
      <c r="DN752" s="102"/>
      <c r="DO752" s="102"/>
      <c r="DP752" s="102"/>
      <c r="DQ752" s="102"/>
      <c r="DR752" s="102"/>
      <c r="DS752" s="102"/>
      <c r="DT752" s="102"/>
    </row>
    <row r="753" spans="9:124" s="95" customFormat="1" x14ac:dyDescent="0.15">
      <c r="I753" s="102"/>
      <c r="J753" s="102"/>
      <c r="K753" s="102"/>
      <c r="L753" s="102"/>
      <c r="M753" s="102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  <c r="BE753" s="102"/>
      <c r="BF753" s="102"/>
      <c r="BG753" s="102"/>
      <c r="BH753" s="102"/>
      <c r="BI753" s="102"/>
      <c r="BJ753" s="102"/>
      <c r="BK753" s="102"/>
      <c r="BL753" s="102"/>
      <c r="BM753" s="102"/>
      <c r="BN753" s="102"/>
      <c r="BO753" s="102"/>
      <c r="BP753" s="102"/>
      <c r="BQ753" s="102"/>
      <c r="BR753" s="102"/>
      <c r="BS753" s="102"/>
      <c r="BT753" s="102"/>
      <c r="BU753" s="102"/>
      <c r="BV753" s="102"/>
      <c r="BW753" s="102"/>
      <c r="BX753" s="102"/>
      <c r="BY753" s="102"/>
      <c r="BZ753" s="102"/>
      <c r="CA753" s="102"/>
      <c r="CB753" s="102"/>
      <c r="CC753" s="102"/>
      <c r="CD753" s="102"/>
      <c r="CE753" s="102"/>
      <c r="CF753" s="102"/>
      <c r="CG753" s="102"/>
      <c r="CH753" s="102"/>
      <c r="CI753" s="102"/>
      <c r="CJ753" s="102"/>
      <c r="CK753" s="102"/>
      <c r="CL753" s="102"/>
      <c r="CM753" s="102"/>
      <c r="CN753" s="102"/>
      <c r="CO753" s="102"/>
      <c r="CP753" s="102"/>
      <c r="CQ753" s="102"/>
      <c r="CR753" s="102"/>
      <c r="CS753" s="102"/>
      <c r="CT753" s="102"/>
      <c r="CU753" s="102"/>
      <c r="CV753" s="102"/>
      <c r="CW753" s="102"/>
      <c r="CX753" s="102"/>
      <c r="CY753" s="102"/>
      <c r="CZ753" s="102"/>
      <c r="DA753" s="102"/>
      <c r="DB753" s="102"/>
      <c r="DC753" s="102"/>
      <c r="DD753" s="102"/>
      <c r="DE753" s="102"/>
      <c r="DF753" s="102"/>
      <c r="DG753" s="102"/>
      <c r="DH753" s="102"/>
      <c r="DI753" s="102"/>
      <c r="DJ753" s="102"/>
      <c r="DK753" s="102"/>
      <c r="DL753" s="102"/>
      <c r="DM753" s="102"/>
      <c r="DN753" s="102"/>
      <c r="DO753" s="102"/>
      <c r="DP753" s="102"/>
      <c r="DQ753" s="102"/>
      <c r="DR753" s="102"/>
      <c r="DS753" s="102"/>
      <c r="DT753" s="102"/>
    </row>
    <row r="754" spans="9:124" s="95" customFormat="1" x14ac:dyDescent="0.15">
      <c r="I754" s="102"/>
      <c r="J754" s="102"/>
      <c r="K754" s="102"/>
      <c r="L754" s="102"/>
      <c r="M754" s="102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  <c r="BE754" s="102"/>
      <c r="BF754" s="102"/>
      <c r="BG754" s="102"/>
      <c r="BH754" s="102"/>
      <c r="BI754" s="102"/>
      <c r="BJ754" s="102"/>
      <c r="BK754" s="102"/>
      <c r="BL754" s="102"/>
      <c r="BM754" s="102"/>
      <c r="BN754" s="102"/>
      <c r="BO754" s="102"/>
      <c r="BP754" s="102"/>
      <c r="BQ754" s="102"/>
      <c r="BR754" s="102"/>
      <c r="BS754" s="102"/>
      <c r="BT754" s="102"/>
      <c r="BU754" s="102"/>
      <c r="BV754" s="102"/>
      <c r="BW754" s="102"/>
      <c r="BX754" s="102"/>
      <c r="BY754" s="102"/>
      <c r="BZ754" s="102"/>
      <c r="CA754" s="102"/>
      <c r="CB754" s="102"/>
      <c r="CC754" s="102"/>
      <c r="CD754" s="102"/>
      <c r="CE754" s="102"/>
      <c r="CF754" s="102"/>
      <c r="CG754" s="102"/>
      <c r="CH754" s="102"/>
      <c r="CI754" s="102"/>
      <c r="CJ754" s="102"/>
      <c r="CK754" s="102"/>
      <c r="CL754" s="102"/>
      <c r="CM754" s="102"/>
      <c r="CN754" s="102"/>
      <c r="CO754" s="102"/>
      <c r="CP754" s="102"/>
      <c r="CQ754" s="102"/>
      <c r="CR754" s="102"/>
      <c r="CS754" s="102"/>
      <c r="CT754" s="102"/>
      <c r="CU754" s="102"/>
      <c r="CV754" s="102"/>
      <c r="CW754" s="102"/>
      <c r="CX754" s="102"/>
      <c r="CY754" s="102"/>
      <c r="CZ754" s="102"/>
      <c r="DA754" s="102"/>
      <c r="DB754" s="102"/>
      <c r="DC754" s="102"/>
      <c r="DD754" s="102"/>
      <c r="DE754" s="102"/>
      <c r="DF754" s="102"/>
      <c r="DG754" s="102"/>
      <c r="DH754" s="102"/>
      <c r="DI754" s="102"/>
      <c r="DJ754" s="102"/>
      <c r="DK754" s="102"/>
      <c r="DL754" s="102"/>
      <c r="DM754" s="102"/>
      <c r="DN754" s="102"/>
      <c r="DO754" s="102"/>
      <c r="DP754" s="102"/>
      <c r="DQ754" s="102"/>
      <c r="DR754" s="102"/>
      <c r="DS754" s="102"/>
      <c r="DT754" s="102"/>
    </row>
    <row r="755" spans="9:124" s="95" customFormat="1" x14ac:dyDescent="0.15">
      <c r="I755" s="102"/>
      <c r="J755" s="102"/>
      <c r="K755" s="102"/>
      <c r="L755" s="102"/>
      <c r="M755" s="102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  <c r="BG755" s="102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102"/>
      <c r="BR755" s="102"/>
      <c r="BS755" s="102"/>
      <c r="BT755" s="102"/>
      <c r="BU755" s="102"/>
      <c r="BV755" s="102"/>
      <c r="BW755" s="102"/>
      <c r="BX755" s="102"/>
      <c r="BY755" s="102"/>
      <c r="BZ755" s="102"/>
      <c r="CA755" s="102"/>
      <c r="CB755" s="102"/>
      <c r="CC755" s="102"/>
      <c r="CD755" s="102"/>
      <c r="CE755" s="102"/>
      <c r="CF755" s="102"/>
      <c r="CG755" s="102"/>
      <c r="CH755" s="102"/>
      <c r="CI755" s="102"/>
      <c r="CJ755" s="102"/>
      <c r="CK755" s="102"/>
      <c r="CL755" s="102"/>
      <c r="CM755" s="102"/>
      <c r="CN755" s="102"/>
      <c r="CO755" s="102"/>
      <c r="CP755" s="102"/>
      <c r="CQ755" s="102"/>
      <c r="CR755" s="102"/>
      <c r="CS755" s="102"/>
      <c r="CT755" s="102"/>
      <c r="CU755" s="102"/>
      <c r="CV755" s="102"/>
      <c r="CW755" s="102"/>
      <c r="CX755" s="102"/>
      <c r="CY755" s="102"/>
      <c r="CZ755" s="102"/>
      <c r="DA755" s="102"/>
      <c r="DB755" s="102"/>
      <c r="DC755" s="102"/>
      <c r="DD755" s="102"/>
      <c r="DE755" s="102"/>
      <c r="DF755" s="102"/>
      <c r="DG755" s="102"/>
      <c r="DH755" s="102"/>
      <c r="DI755" s="102"/>
      <c r="DJ755" s="102"/>
      <c r="DK755" s="102"/>
      <c r="DL755" s="102"/>
      <c r="DM755" s="102"/>
      <c r="DN755" s="102"/>
      <c r="DO755" s="102"/>
      <c r="DP755" s="102"/>
      <c r="DQ755" s="102"/>
      <c r="DR755" s="102"/>
      <c r="DS755" s="102"/>
      <c r="DT755" s="102"/>
    </row>
    <row r="756" spans="9:124" s="95" customFormat="1" x14ac:dyDescent="0.15">
      <c r="I756" s="102"/>
      <c r="J756" s="102"/>
      <c r="K756" s="102"/>
      <c r="L756" s="102"/>
      <c r="M756" s="102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F756" s="102"/>
      <c r="BG756" s="102"/>
      <c r="BH756" s="102"/>
      <c r="BI756" s="102"/>
      <c r="BJ756" s="102"/>
      <c r="BK756" s="102"/>
      <c r="BL756" s="102"/>
      <c r="BM756" s="102"/>
      <c r="BN756" s="102"/>
      <c r="BO756" s="102"/>
      <c r="BP756" s="102"/>
      <c r="BQ756" s="102"/>
      <c r="BR756" s="102"/>
      <c r="BS756" s="102"/>
      <c r="BT756" s="102"/>
      <c r="BU756" s="102"/>
      <c r="BV756" s="102"/>
      <c r="BW756" s="102"/>
      <c r="BX756" s="102"/>
      <c r="BY756" s="102"/>
      <c r="BZ756" s="102"/>
      <c r="CA756" s="102"/>
      <c r="CB756" s="102"/>
      <c r="CC756" s="102"/>
      <c r="CD756" s="102"/>
      <c r="CE756" s="102"/>
      <c r="CF756" s="102"/>
      <c r="CG756" s="102"/>
      <c r="CH756" s="102"/>
      <c r="CI756" s="102"/>
      <c r="CJ756" s="102"/>
      <c r="CK756" s="102"/>
      <c r="CL756" s="102"/>
      <c r="CM756" s="102"/>
      <c r="CN756" s="102"/>
      <c r="CO756" s="102"/>
      <c r="CP756" s="102"/>
      <c r="CQ756" s="102"/>
      <c r="CR756" s="102"/>
      <c r="CS756" s="102"/>
      <c r="CT756" s="102"/>
      <c r="CU756" s="102"/>
      <c r="CV756" s="102"/>
      <c r="CW756" s="102"/>
      <c r="CX756" s="102"/>
      <c r="CY756" s="102"/>
      <c r="CZ756" s="102"/>
      <c r="DA756" s="102"/>
      <c r="DB756" s="102"/>
      <c r="DC756" s="102"/>
      <c r="DD756" s="102"/>
      <c r="DE756" s="102"/>
      <c r="DF756" s="102"/>
      <c r="DG756" s="102"/>
      <c r="DH756" s="102"/>
      <c r="DI756" s="102"/>
      <c r="DJ756" s="102"/>
      <c r="DK756" s="102"/>
      <c r="DL756" s="102"/>
      <c r="DM756" s="102"/>
      <c r="DN756" s="102"/>
      <c r="DO756" s="102"/>
      <c r="DP756" s="102"/>
      <c r="DQ756" s="102"/>
      <c r="DR756" s="102"/>
      <c r="DS756" s="102"/>
      <c r="DT756" s="102"/>
    </row>
    <row r="757" spans="9:124" s="95" customFormat="1" x14ac:dyDescent="0.15">
      <c r="I757" s="102"/>
      <c r="J757" s="102"/>
      <c r="K757" s="102"/>
      <c r="L757" s="102"/>
      <c r="M757" s="102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F757" s="102"/>
      <c r="BG757" s="102"/>
      <c r="BH757" s="102"/>
      <c r="BI757" s="102"/>
      <c r="BJ757" s="102"/>
      <c r="BK757" s="102"/>
      <c r="BL757" s="102"/>
      <c r="BM757" s="102"/>
      <c r="BN757" s="102"/>
      <c r="BO757" s="102"/>
      <c r="BP757" s="102"/>
      <c r="BQ757" s="102"/>
      <c r="BR757" s="102"/>
      <c r="BS757" s="102"/>
      <c r="BT757" s="102"/>
      <c r="BU757" s="102"/>
      <c r="BV757" s="102"/>
      <c r="BW757" s="102"/>
      <c r="BX757" s="102"/>
      <c r="BY757" s="102"/>
      <c r="BZ757" s="102"/>
      <c r="CA757" s="102"/>
      <c r="CB757" s="102"/>
      <c r="CC757" s="102"/>
      <c r="CD757" s="102"/>
      <c r="CE757" s="102"/>
      <c r="CF757" s="102"/>
      <c r="CG757" s="102"/>
      <c r="CH757" s="102"/>
      <c r="CI757" s="102"/>
      <c r="CJ757" s="102"/>
      <c r="CK757" s="102"/>
      <c r="CL757" s="102"/>
      <c r="CM757" s="102"/>
      <c r="CN757" s="102"/>
      <c r="CO757" s="102"/>
      <c r="CP757" s="102"/>
      <c r="CQ757" s="102"/>
      <c r="CR757" s="102"/>
      <c r="CS757" s="102"/>
      <c r="CT757" s="102"/>
      <c r="CU757" s="102"/>
      <c r="CV757" s="102"/>
      <c r="CW757" s="102"/>
      <c r="CX757" s="102"/>
      <c r="CY757" s="102"/>
      <c r="CZ757" s="102"/>
      <c r="DA757" s="102"/>
      <c r="DB757" s="102"/>
      <c r="DC757" s="102"/>
      <c r="DD757" s="102"/>
      <c r="DE757" s="102"/>
      <c r="DF757" s="102"/>
      <c r="DG757" s="102"/>
      <c r="DH757" s="102"/>
      <c r="DI757" s="102"/>
      <c r="DJ757" s="102"/>
      <c r="DK757" s="102"/>
      <c r="DL757" s="102"/>
      <c r="DM757" s="102"/>
      <c r="DN757" s="102"/>
      <c r="DO757" s="102"/>
      <c r="DP757" s="102"/>
      <c r="DQ757" s="102"/>
      <c r="DR757" s="102"/>
      <c r="DS757" s="102"/>
      <c r="DT757" s="102"/>
    </row>
    <row r="758" spans="9:124" s="95" customFormat="1" x14ac:dyDescent="0.15">
      <c r="I758" s="102"/>
      <c r="J758" s="102"/>
      <c r="K758" s="102"/>
      <c r="L758" s="102"/>
      <c r="M758" s="102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  <c r="BG758" s="102"/>
      <c r="BH758" s="102"/>
      <c r="BI758" s="102"/>
      <c r="BJ758" s="102"/>
      <c r="BK758" s="102"/>
      <c r="BL758" s="102"/>
      <c r="BM758" s="102"/>
      <c r="BN758" s="102"/>
      <c r="BO758" s="102"/>
      <c r="BP758" s="102"/>
      <c r="BQ758" s="102"/>
      <c r="BR758" s="102"/>
      <c r="BS758" s="102"/>
      <c r="BT758" s="102"/>
      <c r="BU758" s="102"/>
      <c r="BV758" s="102"/>
      <c r="BW758" s="102"/>
      <c r="BX758" s="102"/>
      <c r="BY758" s="102"/>
      <c r="BZ758" s="102"/>
      <c r="CA758" s="102"/>
      <c r="CB758" s="102"/>
      <c r="CC758" s="102"/>
      <c r="CD758" s="102"/>
      <c r="CE758" s="102"/>
      <c r="CF758" s="102"/>
      <c r="CG758" s="102"/>
      <c r="CH758" s="102"/>
      <c r="CI758" s="102"/>
      <c r="CJ758" s="102"/>
      <c r="CK758" s="102"/>
      <c r="CL758" s="102"/>
      <c r="CM758" s="102"/>
      <c r="CN758" s="102"/>
      <c r="CO758" s="102"/>
      <c r="CP758" s="102"/>
      <c r="CQ758" s="102"/>
      <c r="CR758" s="102"/>
      <c r="CS758" s="102"/>
      <c r="CT758" s="102"/>
      <c r="CU758" s="102"/>
      <c r="CV758" s="102"/>
      <c r="CW758" s="102"/>
      <c r="CX758" s="102"/>
      <c r="CY758" s="102"/>
      <c r="CZ758" s="102"/>
      <c r="DA758" s="102"/>
      <c r="DB758" s="102"/>
      <c r="DC758" s="102"/>
      <c r="DD758" s="102"/>
      <c r="DE758" s="102"/>
      <c r="DF758" s="102"/>
      <c r="DG758" s="102"/>
      <c r="DH758" s="102"/>
      <c r="DI758" s="102"/>
      <c r="DJ758" s="102"/>
      <c r="DK758" s="102"/>
      <c r="DL758" s="102"/>
      <c r="DM758" s="102"/>
      <c r="DN758" s="102"/>
      <c r="DO758" s="102"/>
      <c r="DP758" s="102"/>
      <c r="DQ758" s="102"/>
      <c r="DR758" s="102"/>
      <c r="DS758" s="102"/>
      <c r="DT758" s="102"/>
    </row>
    <row r="759" spans="9:124" s="95" customFormat="1" x14ac:dyDescent="0.15">
      <c r="I759" s="102"/>
      <c r="J759" s="102"/>
      <c r="K759" s="102"/>
      <c r="L759" s="102"/>
      <c r="M759" s="102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  <c r="BG759" s="102"/>
      <c r="BH759" s="102"/>
      <c r="BI759" s="102"/>
      <c r="BJ759" s="102"/>
      <c r="BK759" s="102"/>
      <c r="BL759" s="102"/>
      <c r="BM759" s="102"/>
      <c r="BN759" s="102"/>
      <c r="BO759" s="102"/>
      <c r="BP759" s="102"/>
      <c r="BQ759" s="102"/>
      <c r="BR759" s="102"/>
      <c r="BS759" s="102"/>
      <c r="BT759" s="102"/>
      <c r="BU759" s="102"/>
      <c r="BV759" s="102"/>
      <c r="BW759" s="102"/>
      <c r="BX759" s="102"/>
      <c r="BY759" s="102"/>
      <c r="BZ759" s="102"/>
      <c r="CA759" s="102"/>
      <c r="CB759" s="102"/>
      <c r="CC759" s="102"/>
      <c r="CD759" s="102"/>
      <c r="CE759" s="102"/>
      <c r="CF759" s="102"/>
      <c r="CG759" s="102"/>
      <c r="CH759" s="102"/>
      <c r="CI759" s="102"/>
      <c r="CJ759" s="102"/>
      <c r="CK759" s="102"/>
      <c r="CL759" s="102"/>
      <c r="CM759" s="102"/>
      <c r="CN759" s="102"/>
      <c r="CO759" s="102"/>
      <c r="CP759" s="102"/>
      <c r="CQ759" s="102"/>
      <c r="CR759" s="102"/>
      <c r="CS759" s="102"/>
      <c r="CT759" s="102"/>
      <c r="CU759" s="102"/>
      <c r="CV759" s="102"/>
      <c r="CW759" s="102"/>
      <c r="CX759" s="102"/>
      <c r="CY759" s="102"/>
      <c r="CZ759" s="102"/>
      <c r="DA759" s="102"/>
      <c r="DB759" s="102"/>
      <c r="DC759" s="102"/>
      <c r="DD759" s="102"/>
      <c r="DE759" s="102"/>
      <c r="DF759" s="102"/>
      <c r="DG759" s="102"/>
      <c r="DH759" s="102"/>
      <c r="DI759" s="102"/>
      <c r="DJ759" s="102"/>
      <c r="DK759" s="102"/>
      <c r="DL759" s="102"/>
      <c r="DM759" s="102"/>
      <c r="DN759" s="102"/>
      <c r="DO759" s="102"/>
      <c r="DP759" s="102"/>
      <c r="DQ759" s="102"/>
      <c r="DR759" s="102"/>
      <c r="DS759" s="102"/>
      <c r="DT759" s="102"/>
    </row>
    <row r="760" spans="9:124" s="95" customFormat="1" x14ac:dyDescent="0.15">
      <c r="I760" s="102"/>
      <c r="J760" s="102"/>
      <c r="K760" s="102"/>
      <c r="L760" s="102"/>
      <c r="M760" s="102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  <c r="BG760" s="102"/>
      <c r="BH760" s="102"/>
      <c r="BI760" s="102"/>
      <c r="BJ760" s="102"/>
      <c r="BK760" s="102"/>
      <c r="BL760" s="102"/>
      <c r="BM760" s="102"/>
      <c r="BN760" s="102"/>
      <c r="BO760" s="102"/>
      <c r="BP760" s="102"/>
      <c r="BQ760" s="102"/>
      <c r="BR760" s="102"/>
      <c r="BS760" s="102"/>
      <c r="BT760" s="102"/>
      <c r="BU760" s="102"/>
      <c r="BV760" s="102"/>
      <c r="BW760" s="102"/>
      <c r="BX760" s="102"/>
      <c r="BY760" s="102"/>
      <c r="BZ760" s="102"/>
      <c r="CA760" s="102"/>
      <c r="CB760" s="102"/>
      <c r="CC760" s="102"/>
      <c r="CD760" s="102"/>
      <c r="CE760" s="102"/>
      <c r="CF760" s="102"/>
      <c r="CG760" s="102"/>
      <c r="CH760" s="102"/>
      <c r="CI760" s="102"/>
      <c r="CJ760" s="102"/>
      <c r="CK760" s="102"/>
      <c r="CL760" s="102"/>
      <c r="CM760" s="102"/>
      <c r="CN760" s="102"/>
      <c r="CO760" s="102"/>
      <c r="CP760" s="102"/>
      <c r="CQ760" s="102"/>
      <c r="CR760" s="102"/>
      <c r="CS760" s="102"/>
      <c r="CT760" s="102"/>
      <c r="CU760" s="102"/>
      <c r="CV760" s="102"/>
      <c r="CW760" s="102"/>
      <c r="CX760" s="102"/>
      <c r="CY760" s="102"/>
      <c r="CZ760" s="102"/>
      <c r="DA760" s="102"/>
      <c r="DB760" s="102"/>
      <c r="DC760" s="102"/>
      <c r="DD760" s="102"/>
      <c r="DE760" s="102"/>
      <c r="DF760" s="102"/>
      <c r="DG760" s="102"/>
      <c r="DH760" s="102"/>
      <c r="DI760" s="102"/>
      <c r="DJ760" s="102"/>
      <c r="DK760" s="102"/>
      <c r="DL760" s="102"/>
      <c r="DM760" s="102"/>
      <c r="DN760" s="102"/>
      <c r="DO760" s="102"/>
      <c r="DP760" s="102"/>
      <c r="DQ760" s="102"/>
      <c r="DR760" s="102"/>
      <c r="DS760" s="102"/>
      <c r="DT760" s="102"/>
    </row>
    <row r="761" spans="9:124" s="95" customFormat="1" x14ac:dyDescent="0.15"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  <c r="BG761" s="102"/>
      <c r="BH761" s="102"/>
      <c r="BI761" s="102"/>
      <c r="BJ761" s="102"/>
      <c r="BK761" s="102"/>
      <c r="BL761" s="102"/>
      <c r="BM761" s="102"/>
      <c r="BN761" s="102"/>
      <c r="BO761" s="102"/>
      <c r="BP761" s="102"/>
      <c r="BQ761" s="102"/>
      <c r="BR761" s="102"/>
      <c r="BS761" s="102"/>
      <c r="BT761" s="102"/>
      <c r="BU761" s="102"/>
      <c r="BV761" s="102"/>
      <c r="BW761" s="102"/>
      <c r="BX761" s="102"/>
      <c r="BY761" s="102"/>
      <c r="BZ761" s="102"/>
      <c r="CA761" s="102"/>
      <c r="CB761" s="102"/>
      <c r="CC761" s="102"/>
      <c r="CD761" s="102"/>
      <c r="CE761" s="102"/>
      <c r="CF761" s="102"/>
      <c r="CG761" s="102"/>
      <c r="CH761" s="102"/>
      <c r="CI761" s="102"/>
      <c r="CJ761" s="102"/>
      <c r="CK761" s="102"/>
      <c r="CL761" s="102"/>
      <c r="CM761" s="102"/>
      <c r="CN761" s="102"/>
      <c r="CO761" s="102"/>
      <c r="CP761" s="102"/>
      <c r="CQ761" s="102"/>
      <c r="CR761" s="102"/>
      <c r="CS761" s="102"/>
      <c r="CT761" s="102"/>
      <c r="CU761" s="102"/>
      <c r="CV761" s="102"/>
      <c r="CW761" s="102"/>
      <c r="CX761" s="102"/>
      <c r="CY761" s="102"/>
      <c r="CZ761" s="102"/>
      <c r="DA761" s="102"/>
      <c r="DB761" s="102"/>
      <c r="DC761" s="102"/>
      <c r="DD761" s="102"/>
      <c r="DE761" s="102"/>
      <c r="DF761" s="102"/>
      <c r="DG761" s="102"/>
      <c r="DH761" s="102"/>
      <c r="DI761" s="102"/>
      <c r="DJ761" s="102"/>
      <c r="DK761" s="102"/>
      <c r="DL761" s="102"/>
      <c r="DM761" s="102"/>
      <c r="DN761" s="102"/>
      <c r="DO761" s="102"/>
      <c r="DP761" s="102"/>
      <c r="DQ761" s="102"/>
      <c r="DR761" s="102"/>
      <c r="DS761" s="102"/>
      <c r="DT761" s="102"/>
    </row>
    <row r="762" spans="9:124" s="95" customFormat="1" x14ac:dyDescent="0.15">
      <c r="I762" s="102"/>
      <c r="J762" s="102"/>
      <c r="K762" s="102"/>
      <c r="L762" s="102"/>
      <c r="M762" s="102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  <c r="BG762" s="102"/>
      <c r="BH762" s="102"/>
      <c r="BI762" s="102"/>
      <c r="BJ762" s="102"/>
      <c r="BK762" s="102"/>
      <c r="BL762" s="102"/>
      <c r="BM762" s="102"/>
      <c r="BN762" s="102"/>
      <c r="BO762" s="102"/>
      <c r="BP762" s="102"/>
      <c r="BQ762" s="102"/>
      <c r="BR762" s="102"/>
      <c r="BS762" s="102"/>
      <c r="BT762" s="102"/>
      <c r="BU762" s="102"/>
      <c r="BV762" s="102"/>
      <c r="BW762" s="102"/>
      <c r="BX762" s="102"/>
      <c r="BY762" s="102"/>
      <c r="BZ762" s="102"/>
      <c r="CA762" s="102"/>
      <c r="CB762" s="102"/>
      <c r="CC762" s="102"/>
      <c r="CD762" s="102"/>
      <c r="CE762" s="102"/>
      <c r="CF762" s="102"/>
      <c r="CG762" s="102"/>
      <c r="CH762" s="102"/>
      <c r="CI762" s="102"/>
      <c r="CJ762" s="102"/>
      <c r="CK762" s="102"/>
      <c r="CL762" s="102"/>
      <c r="CM762" s="102"/>
      <c r="CN762" s="102"/>
      <c r="CO762" s="102"/>
      <c r="CP762" s="102"/>
      <c r="CQ762" s="102"/>
      <c r="CR762" s="102"/>
      <c r="CS762" s="102"/>
      <c r="CT762" s="102"/>
      <c r="CU762" s="102"/>
      <c r="CV762" s="102"/>
      <c r="CW762" s="102"/>
      <c r="CX762" s="102"/>
      <c r="CY762" s="102"/>
      <c r="CZ762" s="102"/>
      <c r="DA762" s="102"/>
      <c r="DB762" s="102"/>
      <c r="DC762" s="102"/>
      <c r="DD762" s="102"/>
      <c r="DE762" s="102"/>
      <c r="DF762" s="102"/>
      <c r="DG762" s="102"/>
      <c r="DH762" s="102"/>
      <c r="DI762" s="102"/>
      <c r="DJ762" s="102"/>
      <c r="DK762" s="102"/>
      <c r="DL762" s="102"/>
      <c r="DM762" s="102"/>
      <c r="DN762" s="102"/>
      <c r="DO762" s="102"/>
      <c r="DP762" s="102"/>
      <c r="DQ762" s="102"/>
      <c r="DR762" s="102"/>
      <c r="DS762" s="102"/>
      <c r="DT762" s="102"/>
    </row>
    <row r="763" spans="9:124" s="95" customFormat="1" x14ac:dyDescent="0.15">
      <c r="I763" s="102"/>
      <c r="J763" s="102"/>
      <c r="K763" s="102"/>
      <c r="L763" s="102"/>
      <c r="M763" s="102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  <c r="BG763" s="102"/>
      <c r="BH763" s="102"/>
      <c r="BI763" s="102"/>
      <c r="BJ763" s="102"/>
      <c r="BK763" s="102"/>
      <c r="BL763" s="102"/>
      <c r="BM763" s="102"/>
      <c r="BN763" s="102"/>
      <c r="BO763" s="102"/>
      <c r="BP763" s="102"/>
      <c r="BQ763" s="102"/>
      <c r="BR763" s="102"/>
      <c r="BS763" s="102"/>
      <c r="BT763" s="102"/>
      <c r="BU763" s="102"/>
      <c r="BV763" s="102"/>
      <c r="BW763" s="102"/>
      <c r="BX763" s="102"/>
      <c r="BY763" s="102"/>
      <c r="BZ763" s="102"/>
      <c r="CA763" s="102"/>
      <c r="CB763" s="102"/>
      <c r="CC763" s="102"/>
      <c r="CD763" s="102"/>
      <c r="CE763" s="102"/>
      <c r="CF763" s="102"/>
      <c r="CG763" s="102"/>
      <c r="CH763" s="102"/>
      <c r="CI763" s="102"/>
      <c r="CJ763" s="102"/>
      <c r="CK763" s="102"/>
      <c r="CL763" s="102"/>
      <c r="CM763" s="102"/>
      <c r="CN763" s="102"/>
      <c r="CO763" s="102"/>
      <c r="CP763" s="102"/>
      <c r="CQ763" s="102"/>
      <c r="CR763" s="102"/>
      <c r="CS763" s="102"/>
      <c r="CT763" s="102"/>
      <c r="CU763" s="102"/>
      <c r="CV763" s="102"/>
      <c r="CW763" s="102"/>
      <c r="CX763" s="102"/>
      <c r="CY763" s="102"/>
      <c r="CZ763" s="102"/>
      <c r="DA763" s="102"/>
      <c r="DB763" s="102"/>
      <c r="DC763" s="102"/>
      <c r="DD763" s="102"/>
      <c r="DE763" s="102"/>
      <c r="DF763" s="102"/>
      <c r="DG763" s="102"/>
      <c r="DH763" s="102"/>
      <c r="DI763" s="102"/>
      <c r="DJ763" s="102"/>
      <c r="DK763" s="102"/>
      <c r="DL763" s="102"/>
      <c r="DM763" s="102"/>
      <c r="DN763" s="102"/>
      <c r="DO763" s="102"/>
      <c r="DP763" s="102"/>
      <c r="DQ763" s="102"/>
      <c r="DR763" s="102"/>
      <c r="DS763" s="102"/>
      <c r="DT763" s="102"/>
    </row>
    <row r="764" spans="9:124" s="95" customFormat="1" x14ac:dyDescent="0.15">
      <c r="I764" s="102"/>
      <c r="J764" s="102"/>
      <c r="K764" s="102"/>
      <c r="L764" s="102"/>
      <c r="M764" s="102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  <c r="BG764" s="102"/>
      <c r="BH764" s="102"/>
      <c r="BI764" s="102"/>
      <c r="BJ764" s="102"/>
      <c r="BK764" s="102"/>
      <c r="BL764" s="102"/>
      <c r="BM764" s="102"/>
      <c r="BN764" s="102"/>
      <c r="BO764" s="102"/>
      <c r="BP764" s="102"/>
      <c r="BQ764" s="102"/>
      <c r="BR764" s="102"/>
      <c r="BS764" s="102"/>
      <c r="BT764" s="102"/>
      <c r="BU764" s="102"/>
      <c r="BV764" s="102"/>
      <c r="BW764" s="102"/>
      <c r="BX764" s="102"/>
      <c r="BY764" s="102"/>
      <c r="BZ764" s="102"/>
      <c r="CA764" s="102"/>
      <c r="CB764" s="102"/>
      <c r="CC764" s="102"/>
      <c r="CD764" s="102"/>
      <c r="CE764" s="102"/>
      <c r="CF764" s="102"/>
      <c r="CG764" s="102"/>
      <c r="CH764" s="102"/>
      <c r="CI764" s="102"/>
      <c r="CJ764" s="102"/>
      <c r="CK764" s="102"/>
      <c r="CL764" s="102"/>
      <c r="CM764" s="102"/>
      <c r="CN764" s="102"/>
      <c r="CO764" s="102"/>
      <c r="CP764" s="102"/>
      <c r="CQ764" s="102"/>
      <c r="CR764" s="102"/>
      <c r="CS764" s="102"/>
      <c r="CT764" s="102"/>
      <c r="CU764" s="102"/>
      <c r="CV764" s="102"/>
      <c r="CW764" s="102"/>
      <c r="CX764" s="102"/>
      <c r="CY764" s="102"/>
      <c r="CZ764" s="102"/>
      <c r="DA764" s="102"/>
      <c r="DB764" s="102"/>
      <c r="DC764" s="102"/>
      <c r="DD764" s="102"/>
      <c r="DE764" s="102"/>
      <c r="DF764" s="102"/>
      <c r="DG764" s="102"/>
      <c r="DH764" s="102"/>
      <c r="DI764" s="102"/>
      <c r="DJ764" s="102"/>
      <c r="DK764" s="102"/>
      <c r="DL764" s="102"/>
      <c r="DM764" s="102"/>
      <c r="DN764" s="102"/>
      <c r="DO764" s="102"/>
      <c r="DP764" s="102"/>
      <c r="DQ764" s="102"/>
      <c r="DR764" s="102"/>
      <c r="DS764" s="102"/>
      <c r="DT764" s="102"/>
    </row>
    <row r="765" spans="9:124" s="95" customFormat="1" x14ac:dyDescent="0.15">
      <c r="I765" s="102"/>
      <c r="J765" s="102"/>
      <c r="K765" s="102"/>
      <c r="L765" s="102"/>
      <c r="M765" s="102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  <c r="BG765" s="102"/>
      <c r="BH765" s="102"/>
      <c r="BI765" s="102"/>
      <c r="BJ765" s="102"/>
      <c r="BK765" s="102"/>
      <c r="BL765" s="102"/>
      <c r="BM765" s="102"/>
      <c r="BN765" s="102"/>
      <c r="BO765" s="102"/>
      <c r="BP765" s="102"/>
      <c r="BQ765" s="102"/>
      <c r="BR765" s="102"/>
      <c r="BS765" s="102"/>
      <c r="BT765" s="102"/>
      <c r="BU765" s="102"/>
      <c r="BV765" s="102"/>
      <c r="BW765" s="102"/>
      <c r="BX765" s="102"/>
      <c r="BY765" s="102"/>
      <c r="BZ765" s="102"/>
      <c r="CA765" s="102"/>
      <c r="CB765" s="102"/>
      <c r="CC765" s="102"/>
      <c r="CD765" s="102"/>
      <c r="CE765" s="102"/>
      <c r="CF765" s="102"/>
      <c r="CG765" s="102"/>
      <c r="CH765" s="102"/>
      <c r="CI765" s="102"/>
      <c r="CJ765" s="102"/>
      <c r="CK765" s="102"/>
      <c r="CL765" s="102"/>
      <c r="CM765" s="102"/>
      <c r="CN765" s="102"/>
      <c r="CO765" s="102"/>
      <c r="CP765" s="102"/>
      <c r="CQ765" s="102"/>
      <c r="CR765" s="102"/>
      <c r="CS765" s="102"/>
      <c r="CT765" s="102"/>
      <c r="CU765" s="102"/>
      <c r="CV765" s="102"/>
      <c r="CW765" s="102"/>
      <c r="CX765" s="102"/>
      <c r="CY765" s="102"/>
      <c r="CZ765" s="102"/>
      <c r="DA765" s="102"/>
      <c r="DB765" s="102"/>
      <c r="DC765" s="102"/>
      <c r="DD765" s="102"/>
      <c r="DE765" s="102"/>
      <c r="DF765" s="102"/>
      <c r="DG765" s="102"/>
      <c r="DH765" s="102"/>
      <c r="DI765" s="102"/>
      <c r="DJ765" s="102"/>
      <c r="DK765" s="102"/>
      <c r="DL765" s="102"/>
      <c r="DM765" s="102"/>
      <c r="DN765" s="102"/>
      <c r="DO765" s="102"/>
      <c r="DP765" s="102"/>
      <c r="DQ765" s="102"/>
      <c r="DR765" s="102"/>
      <c r="DS765" s="102"/>
      <c r="DT765" s="102"/>
    </row>
    <row r="766" spans="9:124" s="95" customFormat="1" x14ac:dyDescent="0.15">
      <c r="I766" s="102"/>
      <c r="J766" s="102"/>
      <c r="K766" s="102"/>
      <c r="L766" s="102"/>
      <c r="M766" s="102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  <c r="BG766" s="102"/>
      <c r="BH766" s="102"/>
      <c r="BI766" s="102"/>
      <c r="BJ766" s="102"/>
      <c r="BK766" s="102"/>
      <c r="BL766" s="102"/>
      <c r="BM766" s="102"/>
      <c r="BN766" s="102"/>
      <c r="BO766" s="102"/>
      <c r="BP766" s="102"/>
      <c r="BQ766" s="102"/>
      <c r="BR766" s="102"/>
      <c r="BS766" s="102"/>
      <c r="BT766" s="102"/>
      <c r="BU766" s="102"/>
      <c r="BV766" s="102"/>
      <c r="BW766" s="102"/>
      <c r="BX766" s="102"/>
      <c r="BY766" s="102"/>
      <c r="BZ766" s="102"/>
      <c r="CA766" s="102"/>
      <c r="CB766" s="102"/>
      <c r="CC766" s="102"/>
      <c r="CD766" s="102"/>
      <c r="CE766" s="102"/>
      <c r="CF766" s="102"/>
      <c r="CG766" s="102"/>
      <c r="CH766" s="102"/>
      <c r="CI766" s="102"/>
      <c r="CJ766" s="102"/>
      <c r="CK766" s="102"/>
      <c r="CL766" s="102"/>
      <c r="CM766" s="102"/>
      <c r="CN766" s="102"/>
      <c r="CO766" s="102"/>
      <c r="CP766" s="102"/>
      <c r="CQ766" s="102"/>
      <c r="CR766" s="102"/>
      <c r="CS766" s="102"/>
      <c r="CT766" s="102"/>
      <c r="CU766" s="102"/>
      <c r="CV766" s="102"/>
      <c r="CW766" s="102"/>
      <c r="CX766" s="102"/>
      <c r="CY766" s="102"/>
      <c r="CZ766" s="102"/>
      <c r="DA766" s="102"/>
      <c r="DB766" s="102"/>
      <c r="DC766" s="102"/>
      <c r="DD766" s="102"/>
      <c r="DE766" s="102"/>
      <c r="DF766" s="102"/>
      <c r="DG766" s="102"/>
      <c r="DH766" s="102"/>
      <c r="DI766" s="102"/>
      <c r="DJ766" s="102"/>
      <c r="DK766" s="102"/>
      <c r="DL766" s="102"/>
      <c r="DM766" s="102"/>
      <c r="DN766" s="102"/>
      <c r="DO766" s="102"/>
      <c r="DP766" s="102"/>
      <c r="DQ766" s="102"/>
      <c r="DR766" s="102"/>
      <c r="DS766" s="102"/>
      <c r="DT766" s="102"/>
    </row>
    <row r="767" spans="9:124" s="95" customFormat="1" x14ac:dyDescent="0.15">
      <c r="I767" s="102"/>
      <c r="J767" s="102"/>
      <c r="K767" s="102"/>
      <c r="L767" s="102"/>
      <c r="M767" s="102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  <c r="BG767" s="102"/>
      <c r="BH767" s="102"/>
      <c r="BI767" s="102"/>
      <c r="BJ767" s="102"/>
      <c r="BK767" s="102"/>
      <c r="BL767" s="102"/>
      <c r="BM767" s="102"/>
      <c r="BN767" s="102"/>
      <c r="BO767" s="102"/>
      <c r="BP767" s="102"/>
      <c r="BQ767" s="102"/>
      <c r="BR767" s="102"/>
      <c r="BS767" s="102"/>
      <c r="BT767" s="102"/>
      <c r="BU767" s="102"/>
      <c r="BV767" s="102"/>
      <c r="BW767" s="102"/>
      <c r="BX767" s="102"/>
      <c r="BY767" s="102"/>
      <c r="BZ767" s="102"/>
      <c r="CA767" s="102"/>
      <c r="CB767" s="102"/>
      <c r="CC767" s="102"/>
      <c r="CD767" s="102"/>
      <c r="CE767" s="102"/>
      <c r="CF767" s="102"/>
      <c r="CG767" s="102"/>
      <c r="CH767" s="102"/>
      <c r="CI767" s="102"/>
      <c r="CJ767" s="102"/>
      <c r="CK767" s="102"/>
      <c r="CL767" s="102"/>
      <c r="CM767" s="102"/>
      <c r="CN767" s="102"/>
      <c r="CO767" s="102"/>
      <c r="CP767" s="102"/>
      <c r="CQ767" s="102"/>
      <c r="CR767" s="102"/>
      <c r="CS767" s="102"/>
      <c r="CT767" s="102"/>
      <c r="CU767" s="102"/>
      <c r="CV767" s="102"/>
      <c r="CW767" s="102"/>
      <c r="CX767" s="102"/>
      <c r="CY767" s="102"/>
      <c r="CZ767" s="102"/>
      <c r="DA767" s="102"/>
      <c r="DB767" s="102"/>
      <c r="DC767" s="102"/>
      <c r="DD767" s="102"/>
      <c r="DE767" s="102"/>
      <c r="DF767" s="102"/>
      <c r="DG767" s="102"/>
      <c r="DH767" s="102"/>
      <c r="DI767" s="102"/>
      <c r="DJ767" s="102"/>
      <c r="DK767" s="102"/>
      <c r="DL767" s="102"/>
      <c r="DM767" s="102"/>
      <c r="DN767" s="102"/>
      <c r="DO767" s="102"/>
      <c r="DP767" s="102"/>
      <c r="DQ767" s="102"/>
      <c r="DR767" s="102"/>
      <c r="DS767" s="102"/>
      <c r="DT767" s="102"/>
    </row>
    <row r="768" spans="9:124" s="95" customFormat="1" x14ac:dyDescent="0.15">
      <c r="I768" s="102"/>
      <c r="J768" s="102"/>
      <c r="K768" s="102"/>
      <c r="L768" s="102"/>
      <c r="M768" s="102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  <c r="BG768" s="102"/>
      <c r="BH768" s="102"/>
      <c r="BI768" s="102"/>
      <c r="BJ768" s="102"/>
      <c r="BK768" s="102"/>
      <c r="BL768" s="102"/>
      <c r="BM768" s="102"/>
      <c r="BN768" s="102"/>
      <c r="BO768" s="102"/>
      <c r="BP768" s="102"/>
      <c r="BQ768" s="102"/>
      <c r="BR768" s="102"/>
      <c r="BS768" s="102"/>
      <c r="BT768" s="102"/>
      <c r="BU768" s="102"/>
      <c r="BV768" s="102"/>
      <c r="BW768" s="102"/>
      <c r="BX768" s="102"/>
      <c r="BY768" s="102"/>
      <c r="BZ768" s="102"/>
      <c r="CA768" s="102"/>
      <c r="CB768" s="102"/>
      <c r="CC768" s="102"/>
      <c r="CD768" s="102"/>
      <c r="CE768" s="102"/>
      <c r="CF768" s="102"/>
      <c r="CG768" s="102"/>
      <c r="CH768" s="102"/>
      <c r="CI768" s="102"/>
      <c r="CJ768" s="102"/>
      <c r="CK768" s="102"/>
      <c r="CL768" s="102"/>
      <c r="CM768" s="102"/>
      <c r="CN768" s="102"/>
      <c r="CO768" s="102"/>
      <c r="CP768" s="102"/>
      <c r="CQ768" s="102"/>
      <c r="CR768" s="102"/>
      <c r="CS768" s="102"/>
      <c r="CT768" s="102"/>
      <c r="CU768" s="102"/>
      <c r="CV768" s="102"/>
      <c r="CW768" s="102"/>
      <c r="CX768" s="102"/>
      <c r="CY768" s="102"/>
      <c r="CZ768" s="102"/>
      <c r="DA768" s="102"/>
      <c r="DB768" s="102"/>
      <c r="DC768" s="102"/>
      <c r="DD768" s="102"/>
      <c r="DE768" s="102"/>
      <c r="DF768" s="102"/>
      <c r="DG768" s="102"/>
      <c r="DH768" s="102"/>
      <c r="DI768" s="102"/>
      <c r="DJ768" s="102"/>
      <c r="DK768" s="102"/>
      <c r="DL768" s="102"/>
      <c r="DM768" s="102"/>
      <c r="DN768" s="102"/>
      <c r="DO768" s="102"/>
      <c r="DP768" s="102"/>
      <c r="DQ768" s="102"/>
      <c r="DR768" s="102"/>
      <c r="DS768" s="102"/>
      <c r="DT768" s="102"/>
    </row>
    <row r="769" spans="9:124" s="95" customFormat="1" x14ac:dyDescent="0.15">
      <c r="I769" s="102"/>
      <c r="J769" s="102"/>
      <c r="K769" s="102"/>
      <c r="L769" s="102"/>
      <c r="M769" s="102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  <c r="BG769" s="102"/>
      <c r="BH769" s="102"/>
      <c r="BI769" s="102"/>
      <c r="BJ769" s="102"/>
      <c r="BK769" s="102"/>
      <c r="BL769" s="102"/>
      <c r="BM769" s="102"/>
      <c r="BN769" s="102"/>
      <c r="BO769" s="102"/>
      <c r="BP769" s="102"/>
      <c r="BQ769" s="102"/>
      <c r="BR769" s="102"/>
      <c r="BS769" s="102"/>
      <c r="BT769" s="102"/>
      <c r="BU769" s="102"/>
      <c r="BV769" s="102"/>
      <c r="BW769" s="102"/>
      <c r="BX769" s="102"/>
      <c r="BY769" s="102"/>
      <c r="BZ769" s="102"/>
      <c r="CA769" s="102"/>
      <c r="CB769" s="102"/>
      <c r="CC769" s="102"/>
      <c r="CD769" s="102"/>
      <c r="CE769" s="102"/>
      <c r="CF769" s="102"/>
      <c r="CG769" s="102"/>
      <c r="CH769" s="102"/>
      <c r="CI769" s="102"/>
      <c r="CJ769" s="102"/>
      <c r="CK769" s="102"/>
      <c r="CL769" s="102"/>
      <c r="CM769" s="102"/>
      <c r="CN769" s="102"/>
      <c r="CO769" s="102"/>
      <c r="CP769" s="102"/>
      <c r="CQ769" s="102"/>
      <c r="CR769" s="102"/>
      <c r="CS769" s="102"/>
      <c r="CT769" s="102"/>
      <c r="CU769" s="102"/>
      <c r="CV769" s="102"/>
      <c r="CW769" s="102"/>
      <c r="CX769" s="102"/>
      <c r="CY769" s="102"/>
      <c r="CZ769" s="102"/>
      <c r="DA769" s="102"/>
      <c r="DB769" s="102"/>
      <c r="DC769" s="102"/>
      <c r="DD769" s="102"/>
      <c r="DE769" s="102"/>
      <c r="DF769" s="102"/>
      <c r="DG769" s="102"/>
      <c r="DH769" s="102"/>
      <c r="DI769" s="102"/>
      <c r="DJ769" s="102"/>
      <c r="DK769" s="102"/>
      <c r="DL769" s="102"/>
      <c r="DM769" s="102"/>
      <c r="DN769" s="102"/>
      <c r="DO769" s="102"/>
      <c r="DP769" s="102"/>
      <c r="DQ769" s="102"/>
      <c r="DR769" s="102"/>
      <c r="DS769" s="102"/>
      <c r="DT769" s="102"/>
    </row>
    <row r="770" spans="9:124" s="95" customFormat="1" x14ac:dyDescent="0.15">
      <c r="I770" s="102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  <c r="BG770" s="102"/>
      <c r="BH770" s="102"/>
      <c r="BI770" s="102"/>
      <c r="BJ770" s="102"/>
      <c r="BK770" s="102"/>
      <c r="BL770" s="102"/>
      <c r="BM770" s="102"/>
      <c r="BN770" s="102"/>
      <c r="BO770" s="102"/>
      <c r="BP770" s="102"/>
      <c r="BQ770" s="102"/>
      <c r="BR770" s="102"/>
      <c r="BS770" s="102"/>
      <c r="BT770" s="102"/>
      <c r="BU770" s="102"/>
      <c r="BV770" s="102"/>
      <c r="BW770" s="102"/>
      <c r="BX770" s="102"/>
      <c r="BY770" s="102"/>
      <c r="BZ770" s="102"/>
      <c r="CA770" s="102"/>
      <c r="CB770" s="102"/>
      <c r="CC770" s="102"/>
      <c r="CD770" s="102"/>
      <c r="CE770" s="102"/>
      <c r="CF770" s="102"/>
      <c r="CG770" s="102"/>
      <c r="CH770" s="102"/>
      <c r="CI770" s="102"/>
      <c r="CJ770" s="102"/>
      <c r="CK770" s="102"/>
      <c r="CL770" s="102"/>
      <c r="CM770" s="102"/>
      <c r="CN770" s="102"/>
      <c r="CO770" s="102"/>
      <c r="CP770" s="102"/>
      <c r="CQ770" s="102"/>
      <c r="CR770" s="102"/>
      <c r="CS770" s="102"/>
      <c r="CT770" s="102"/>
      <c r="CU770" s="102"/>
      <c r="CV770" s="102"/>
      <c r="CW770" s="102"/>
      <c r="CX770" s="102"/>
      <c r="CY770" s="102"/>
      <c r="CZ770" s="102"/>
      <c r="DA770" s="102"/>
      <c r="DB770" s="102"/>
      <c r="DC770" s="102"/>
      <c r="DD770" s="102"/>
      <c r="DE770" s="102"/>
      <c r="DF770" s="102"/>
      <c r="DG770" s="102"/>
      <c r="DH770" s="102"/>
      <c r="DI770" s="102"/>
      <c r="DJ770" s="102"/>
      <c r="DK770" s="102"/>
      <c r="DL770" s="102"/>
      <c r="DM770" s="102"/>
      <c r="DN770" s="102"/>
      <c r="DO770" s="102"/>
      <c r="DP770" s="102"/>
      <c r="DQ770" s="102"/>
      <c r="DR770" s="102"/>
      <c r="DS770" s="102"/>
      <c r="DT770" s="102"/>
    </row>
    <row r="771" spans="9:124" s="95" customFormat="1" x14ac:dyDescent="0.15">
      <c r="I771" s="102"/>
      <c r="J771" s="102"/>
      <c r="K771" s="102"/>
      <c r="L771" s="102"/>
      <c r="M771" s="102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F771" s="102"/>
      <c r="BG771" s="102"/>
      <c r="BH771" s="102"/>
      <c r="BI771" s="102"/>
      <c r="BJ771" s="102"/>
      <c r="BK771" s="102"/>
      <c r="BL771" s="102"/>
      <c r="BM771" s="102"/>
      <c r="BN771" s="102"/>
      <c r="BO771" s="102"/>
      <c r="BP771" s="102"/>
      <c r="BQ771" s="102"/>
      <c r="BR771" s="102"/>
      <c r="BS771" s="102"/>
      <c r="BT771" s="102"/>
      <c r="BU771" s="102"/>
      <c r="BV771" s="102"/>
      <c r="BW771" s="102"/>
      <c r="BX771" s="102"/>
      <c r="BY771" s="102"/>
      <c r="BZ771" s="102"/>
      <c r="CA771" s="102"/>
      <c r="CB771" s="102"/>
      <c r="CC771" s="102"/>
      <c r="CD771" s="102"/>
      <c r="CE771" s="102"/>
      <c r="CF771" s="102"/>
      <c r="CG771" s="102"/>
      <c r="CH771" s="102"/>
      <c r="CI771" s="102"/>
      <c r="CJ771" s="102"/>
      <c r="CK771" s="102"/>
      <c r="CL771" s="102"/>
      <c r="CM771" s="102"/>
      <c r="CN771" s="102"/>
      <c r="CO771" s="102"/>
      <c r="CP771" s="102"/>
      <c r="CQ771" s="102"/>
      <c r="CR771" s="102"/>
      <c r="CS771" s="102"/>
      <c r="CT771" s="102"/>
      <c r="CU771" s="102"/>
      <c r="CV771" s="102"/>
      <c r="CW771" s="102"/>
      <c r="CX771" s="102"/>
      <c r="CY771" s="102"/>
      <c r="CZ771" s="102"/>
      <c r="DA771" s="102"/>
      <c r="DB771" s="102"/>
      <c r="DC771" s="102"/>
      <c r="DD771" s="102"/>
      <c r="DE771" s="102"/>
      <c r="DF771" s="102"/>
      <c r="DG771" s="102"/>
      <c r="DH771" s="102"/>
      <c r="DI771" s="102"/>
      <c r="DJ771" s="102"/>
      <c r="DK771" s="102"/>
      <c r="DL771" s="102"/>
      <c r="DM771" s="102"/>
      <c r="DN771" s="102"/>
      <c r="DO771" s="102"/>
      <c r="DP771" s="102"/>
      <c r="DQ771" s="102"/>
      <c r="DR771" s="102"/>
      <c r="DS771" s="102"/>
      <c r="DT771" s="102"/>
    </row>
    <row r="772" spans="9:124" s="95" customFormat="1" x14ac:dyDescent="0.15">
      <c r="I772" s="102"/>
      <c r="J772" s="102"/>
      <c r="K772" s="102"/>
      <c r="L772" s="102"/>
      <c r="M772" s="102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F772" s="102"/>
      <c r="BG772" s="102"/>
      <c r="BH772" s="102"/>
      <c r="BI772" s="102"/>
      <c r="BJ772" s="102"/>
      <c r="BK772" s="102"/>
      <c r="BL772" s="102"/>
      <c r="BM772" s="102"/>
      <c r="BN772" s="102"/>
      <c r="BO772" s="102"/>
      <c r="BP772" s="102"/>
      <c r="BQ772" s="102"/>
      <c r="BR772" s="102"/>
      <c r="BS772" s="102"/>
      <c r="BT772" s="102"/>
      <c r="BU772" s="102"/>
      <c r="BV772" s="102"/>
      <c r="BW772" s="102"/>
      <c r="BX772" s="102"/>
      <c r="BY772" s="102"/>
      <c r="BZ772" s="102"/>
      <c r="CA772" s="102"/>
      <c r="CB772" s="102"/>
      <c r="CC772" s="102"/>
      <c r="CD772" s="102"/>
      <c r="CE772" s="102"/>
      <c r="CF772" s="102"/>
      <c r="CG772" s="102"/>
      <c r="CH772" s="102"/>
      <c r="CI772" s="102"/>
      <c r="CJ772" s="102"/>
      <c r="CK772" s="102"/>
      <c r="CL772" s="102"/>
      <c r="CM772" s="102"/>
      <c r="CN772" s="102"/>
      <c r="CO772" s="102"/>
      <c r="CP772" s="102"/>
      <c r="CQ772" s="102"/>
      <c r="CR772" s="102"/>
      <c r="CS772" s="102"/>
      <c r="CT772" s="102"/>
      <c r="CU772" s="102"/>
      <c r="CV772" s="102"/>
      <c r="CW772" s="102"/>
      <c r="CX772" s="102"/>
      <c r="CY772" s="102"/>
      <c r="CZ772" s="102"/>
      <c r="DA772" s="102"/>
      <c r="DB772" s="102"/>
      <c r="DC772" s="102"/>
      <c r="DD772" s="102"/>
      <c r="DE772" s="102"/>
      <c r="DF772" s="102"/>
      <c r="DG772" s="102"/>
      <c r="DH772" s="102"/>
      <c r="DI772" s="102"/>
      <c r="DJ772" s="102"/>
      <c r="DK772" s="102"/>
      <c r="DL772" s="102"/>
      <c r="DM772" s="102"/>
      <c r="DN772" s="102"/>
      <c r="DO772" s="102"/>
      <c r="DP772" s="102"/>
      <c r="DQ772" s="102"/>
      <c r="DR772" s="102"/>
      <c r="DS772" s="102"/>
      <c r="DT772" s="102"/>
    </row>
    <row r="773" spans="9:124" s="95" customFormat="1" x14ac:dyDescent="0.15">
      <c r="I773" s="102"/>
      <c r="J773" s="102"/>
      <c r="K773" s="102"/>
      <c r="L773" s="102"/>
      <c r="M773" s="102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F773" s="102"/>
      <c r="BG773" s="102"/>
      <c r="BH773" s="102"/>
      <c r="BI773" s="102"/>
      <c r="BJ773" s="102"/>
      <c r="BK773" s="102"/>
      <c r="BL773" s="102"/>
      <c r="BM773" s="102"/>
      <c r="BN773" s="102"/>
      <c r="BO773" s="102"/>
      <c r="BP773" s="102"/>
      <c r="BQ773" s="102"/>
      <c r="BR773" s="102"/>
      <c r="BS773" s="102"/>
      <c r="BT773" s="102"/>
      <c r="BU773" s="102"/>
      <c r="BV773" s="102"/>
      <c r="BW773" s="102"/>
      <c r="BX773" s="102"/>
      <c r="BY773" s="102"/>
      <c r="BZ773" s="102"/>
      <c r="CA773" s="102"/>
      <c r="CB773" s="102"/>
      <c r="CC773" s="102"/>
      <c r="CD773" s="102"/>
      <c r="CE773" s="102"/>
      <c r="CF773" s="102"/>
      <c r="CG773" s="102"/>
      <c r="CH773" s="102"/>
      <c r="CI773" s="102"/>
      <c r="CJ773" s="102"/>
      <c r="CK773" s="102"/>
      <c r="CL773" s="102"/>
      <c r="CM773" s="102"/>
      <c r="CN773" s="102"/>
      <c r="CO773" s="102"/>
      <c r="CP773" s="102"/>
      <c r="CQ773" s="102"/>
      <c r="CR773" s="102"/>
      <c r="CS773" s="102"/>
      <c r="CT773" s="102"/>
      <c r="CU773" s="102"/>
      <c r="CV773" s="102"/>
      <c r="CW773" s="102"/>
      <c r="CX773" s="102"/>
      <c r="CY773" s="102"/>
      <c r="CZ773" s="102"/>
      <c r="DA773" s="102"/>
      <c r="DB773" s="102"/>
      <c r="DC773" s="102"/>
      <c r="DD773" s="102"/>
      <c r="DE773" s="102"/>
      <c r="DF773" s="102"/>
      <c r="DG773" s="102"/>
      <c r="DH773" s="102"/>
      <c r="DI773" s="102"/>
      <c r="DJ773" s="102"/>
      <c r="DK773" s="102"/>
      <c r="DL773" s="102"/>
      <c r="DM773" s="102"/>
      <c r="DN773" s="102"/>
      <c r="DO773" s="102"/>
      <c r="DP773" s="102"/>
      <c r="DQ773" s="102"/>
      <c r="DR773" s="102"/>
      <c r="DS773" s="102"/>
      <c r="DT773" s="102"/>
    </row>
    <row r="774" spans="9:124" s="95" customFormat="1" x14ac:dyDescent="0.15">
      <c r="I774" s="102"/>
      <c r="J774" s="102"/>
      <c r="K774" s="102"/>
      <c r="L774" s="102"/>
      <c r="M774" s="102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F774" s="102"/>
      <c r="BG774" s="102"/>
      <c r="BH774" s="102"/>
      <c r="BI774" s="102"/>
      <c r="BJ774" s="102"/>
      <c r="BK774" s="102"/>
      <c r="BL774" s="102"/>
      <c r="BM774" s="102"/>
      <c r="BN774" s="102"/>
      <c r="BO774" s="102"/>
      <c r="BP774" s="102"/>
      <c r="BQ774" s="102"/>
      <c r="BR774" s="102"/>
      <c r="BS774" s="102"/>
      <c r="BT774" s="102"/>
      <c r="BU774" s="102"/>
      <c r="BV774" s="102"/>
      <c r="BW774" s="102"/>
      <c r="BX774" s="102"/>
      <c r="BY774" s="102"/>
      <c r="BZ774" s="102"/>
      <c r="CA774" s="102"/>
      <c r="CB774" s="102"/>
      <c r="CC774" s="102"/>
      <c r="CD774" s="102"/>
      <c r="CE774" s="102"/>
      <c r="CF774" s="102"/>
      <c r="CG774" s="102"/>
      <c r="CH774" s="102"/>
      <c r="CI774" s="102"/>
      <c r="CJ774" s="102"/>
      <c r="CK774" s="102"/>
      <c r="CL774" s="102"/>
      <c r="CM774" s="102"/>
      <c r="CN774" s="102"/>
      <c r="CO774" s="102"/>
      <c r="CP774" s="102"/>
      <c r="CQ774" s="102"/>
      <c r="CR774" s="102"/>
      <c r="CS774" s="102"/>
      <c r="CT774" s="102"/>
      <c r="CU774" s="102"/>
      <c r="CV774" s="102"/>
      <c r="CW774" s="102"/>
      <c r="CX774" s="102"/>
      <c r="CY774" s="102"/>
      <c r="CZ774" s="102"/>
      <c r="DA774" s="102"/>
      <c r="DB774" s="102"/>
      <c r="DC774" s="102"/>
      <c r="DD774" s="102"/>
      <c r="DE774" s="102"/>
      <c r="DF774" s="102"/>
      <c r="DG774" s="102"/>
      <c r="DH774" s="102"/>
      <c r="DI774" s="102"/>
      <c r="DJ774" s="102"/>
      <c r="DK774" s="102"/>
      <c r="DL774" s="102"/>
      <c r="DM774" s="102"/>
      <c r="DN774" s="102"/>
      <c r="DO774" s="102"/>
      <c r="DP774" s="102"/>
      <c r="DQ774" s="102"/>
      <c r="DR774" s="102"/>
      <c r="DS774" s="102"/>
      <c r="DT774" s="102"/>
    </row>
    <row r="775" spans="9:124" s="95" customFormat="1" x14ac:dyDescent="0.15">
      <c r="I775" s="102"/>
      <c r="J775" s="102"/>
      <c r="K775" s="102"/>
      <c r="L775" s="102"/>
      <c r="M775" s="102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  <c r="BG775" s="102"/>
      <c r="BH775" s="102"/>
      <c r="BI775" s="102"/>
      <c r="BJ775" s="102"/>
      <c r="BK775" s="102"/>
      <c r="BL775" s="102"/>
      <c r="BM775" s="102"/>
      <c r="BN775" s="102"/>
      <c r="BO775" s="102"/>
      <c r="BP775" s="102"/>
      <c r="BQ775" s="102"/>
      <c r="BR775" s="102"/>
      <c r="BS775" s="102"/>
      <c r="BT775" s="102"/>
      <c r="BU775" s="102"/>
      <c r="BV775" s="102"/>
      <c r="BW775" s="102"/>
      <c r="BX775" s="102"/>
      <c r="BY775" s="102"/>
      <c r="BZ775" s="102"/>
      <c r="CA775" s="102"/>
      <c r="CB775" s="102"/>
      <c r="CC775" s="102"/>
      <c r="CD775" s="102"/>
      <c r="CE775" s="102"/>
      <c r="CF775" s="102"/>
      <c r="CG775" s="102"/>
      <c r="CH775" s="102"/>
      <c r="CI775" s="102"/>
      <c r="CJ775" s="102"/>
      <c r="CK775" s="102"/>
      <c r="CL775" s="102"/>
      <c r="CM775" s="102"/>
      <c r="CN775" s="102"/>
      <c r="CO775" s="102"/>
      <c r="CP775" s="102"/>
      <c r="CQ775" s="102"/>
      <c r="CR775" s="102"/>
      <c r="CS775" s="102"/>
      <c r="CT775" s="102"/>
      <c r="CU775" s="102"/>
      <c r="CV775" s="102"/>
      <c r="CW775" s="102"/>
      <c r="CX775" s="102"/>
      <c r="CY775" s="102"/>
      <c r="CZ775" s="102"/>
      <c r="DA775" s="102"/>
      <c r="DB775" s="102"/>
      <c r="DC775" s="102"/>
      <c r="DD775" s="102"/>
      <c r="DE775" s="102"/>
      <c r="DF775" s="102"/>
      <c r="DG775" s="102"/>
      <c r="DH775" s="102"/>
      <c r="DI775" s="102"/>
      <c r="DJ775" s="102"/>
      <c r="DK775" s="102"/>
      <c r="DL775" s="102"/>
      <c r="DM775" s="102"/>
      <c r="DN775" s="102"/>
      <c r="DO775" s="102"/>
      <c r="DP775" s="102"/>
      <c r="DQ775" s="102"/>
      <c r="DR775" s="102"/>
      <c r="DS775" s="102"/>
      <c r="DT775" s="102"/>
    </row>
    <row r="776" spans="9:124" s="95" customFormat="1" x14ac:dyDescent="0.15">
      <c r="I776" s="102"/>
      <c r="J776" s="102"/>
      <c r="K776" s="102"/>
      <c r="L776" s="102"/>
      <c r="M776" s="102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  <c r="BG776" s="102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2"/>
      <c r="BR776" s="102"/>
      <c r="BS776" s="102"/>
      <c r="BT776" s="102"/>
      <c r="BU776" s="102"/>
      <c r="BV776" s="102"/>
      <c r="BW776" s="102"/>
      <c r="BX776" s="102"/>
      <c r="BY776" s="102"/>
      <c r="BZ776" s="102"/>
      <c r="CA776" s="102"/>
      <c r="CB776" s="102"/>
      <c r="CC776" s="102"/>
      <c r="CD776" s="102"/>
      <c r="CE776" s="102"/>
      <c r="CF776" s="102"/>
      <c r="CG776" s="102"/>
      <c r="CH776" s="102"/>
      <c r="CI776" s="102"/>
      <c r="CJ776" s="102"/>
      <c r="CK776" s="102"/>
      <c r="CL776" s="102"/>
      <c r="CM776" s="102"/>
      <c r="CN776" s="102"/>
      <c r="CO776" s="102"/>
      <c r="CP776" s="102"/>
      <c r="CQ776" s="102"/>
      <c r="CR776" s="102"/>
      <c r="CS776" s="102"/>
      <c r="CT776" s="102"/>
      <c r="CU776" s="102"/>
      <c r="CV776" s="102"/>
      <c r="CW776" s="102"/>
      <c r="CX776" s="102"/>
      <c r="CY776" s="102"/>
      <c r="CZ776" s="102"/>
      <c r="DA776" s="102"/>
      <c r="DB776" s="102"/>
      <c r="DC776" s="102"/>
      <c r="DD776" s="102"/>
      <c r="DE776" s="102"/>
      <c r="DF776" s="102"/>
      <c r="DG776" s="102"/>
      <c r="DH776" s="102"/>
      <c r="DI776" s="102"/>
      <c r="DJ776" s="102"/>
      <c r="DK776" s="102"/>
      <c r="DL776" s="102"/>
      <c r="DM776" s="102"/>
      <c r="DN776" s="102"/>
      <c r="DO776" s="102"/>
      <c r="DP776" s="102"/>
      <c r="DQ776" s="102"/>
      <c r="DR776" s="102"/>
      <c r="DS776" s="102"/>
      <c r="DT776" s="102"/>
    </row>
    <row r="777" spans="9:124" s="95" customFormat="1" x14ac:dyDescent="0.15">
      <c r="I777" s="102"/>
      <c r="J777" s="102"/>
      <c r="K777" s="102"/>
      <c r="L777" s="102"/>
      <c r="M777" s="102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  <c r="BG777" s="102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2"/>
      <c r="BR777" s="102"/>
      <c r="BS777" s="102"/>
      <c r="BT777" s="102"/>
      <c r="BU777" s="102"/>
      <c r="BV777" s="102"/>
      <c r="BW777" s="102"/>
      <c r="BX777" s="102"/>
      <c r="BY777" s="102"/>
      <c r="BZ777" s="102"/>
      <c r="CA777" s="102"/>
      <c r="CB777" s="102"/>
      <c r="CC777" s="102"/>
      <c r="CD777" s="102"/>
      <c r="CE777" s="102"/>
      <c r="CF777" s="102"/>
      <c r="CG777" s="102"/>
      <c r="CH777" s="102"/>
      <c r="CI777" s="102"/>
      <c r="CJ777" s="102"/>
      <c r="CK777" s="102"/>
      <c r="CL777" s="102"/>
      <c r="CM777" s="102"/>
      <c r="CN777" s="102"/>
      <c r="CO777" s="102"/>
      <c r="CP777" s="102"/>
      <c r="CQ777" s="102"/>
      <c r="CR777" s="102"/>
      <c r="CS777" s="102"/>
      <c r="CT777" s="102"/>
      <c r="CU777" s="102"/>
      <c r="CV777" s="102"/>
      <c r="CW777" s="102"/>
      <c r="CX777" s="102"/>
      <c r="CY777" s="102"/>
      <c r="CZ777" s="102"/>
      <c r="DA777" s="102"/>
      <c r="DB777" s="102"/>
      <c r="DC777" s="102"/>
      <c r="DD777" s="102"/>
      <c r="DE777" s="102"/>
      <c r="DF777" s="102"/>
      <c r="DG777" s="102"/>
      <c r="DH777" s="102"/>
      <c r="DI777" s="102"/>
      <c r="DJ777" s="102"/>
      <c r="DK777" s="102"/>
      <c r="DL777" s="102"/>
      <c r="DM777" s="102"/>
      <c r="DN777" s="102"/>
      <c r="DO777" s="102"/>
      <c r="DP777" s="102"/>
      <c r="DQ777" s="102"/>
      <c r="DR777" s="102"/>
      <c r="DS777" s="102"/>
      <c r="DT777" s="102"/>
    </row>
    <row r="778" spans="9:124" s="95" customFormat="1" x14ac:dyDescent="0.15">
      <c r="I778" s="102"/>
      <c r="J778" s="102"/>
      <c r="K778" s="102"/>
      <c r="L778" s="102"/>
      <c r="M778" s="102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  <c r="BG778" s="102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102"/>
      <c r="BR778" s="102"/>
      <c r="BS778" s="102"/>
      <c r="BT778" s="102"/>
      <c r="BU778" s="102"/>
      <c r="BV778" s="102"/>
      <c r="BW778" s="102"/>
      <c r="BX778" s="102"/>
      <c r="BY778" s="102"/>
      <c r="BZ778" s="102"/>
      <c r="CA778" s="102"/>
      <c r="CB778" s="102"/>
      <c r="CC778" s="102"/>
      <c r="CD778" s="102"/>
      <c r="CE778" s="102"/>
      <c r="CF778" s="102"/>
      <c r="CG778" s="102"/>
      <c r="CH778" s="102"/>
      <c r="CI778" s="102"/>
      <c r="CJ778" s="102"/>
      <c r="CK778" s="102"/>
      <c r="CL778" s="102"/>
      <c r="CM778" s="102"/>
      <c r="CN778" s="102"/>
      <c r="CO778" s="102"/>
      <c r="CP778" s="102"/>
      <c r="CQ778" s="102"/>
      <c r="CR778" s="102"/>
      <c r="CS778" s="102"/>
      <c r="CT778" s="102"/>
      <c r="CU778" s="102"/>
      <c r="CV778" s="102"/>
      <c r="CW778" s="102"/>
      <c r="CX778" s="102"/>
      <c r="CY778" s="102"/>
      <c r="CZ778" s="102"/>
      <c r="DA778" s="102"/>
      <c r="DB778" s="102"/>
      <c r="DC778" s="102"/>
      <c r="DD778" s="102"/>
      <c r="DE778" s="102"/>
      <c r="DF778" s="102"/>
      <c r="DG778" s="102"/>
      <c r="DH778" s="102"/>
      <c r="DI778" s="102"/>
      <c r="DJ778" s="102"/>
      <c r="DK778" s="102"/>
      <c r="DL778" s="102"/>
      <c r="DM778" s="102"/>
      <c r="DN778" s="102"/>
      <c r="DO778" s="102"/>
      <c r="DP778" s="102"/>
      <c r="DQ778" s="102"/>
      <c r="DR778" s="102"/>
      <c r="DS778" s="102"/>
      <c r="DT778" s="102"/>
    </row>
    <row r="779" spans="9:124" s="95" customFormat="1" x14ac:dyDescent="0.15">
      <c r="I779" s="102"/>
      <c r="J779" s="102"/>
      <c r="K779" s="102"/>
      <c r="L779" s="102"/>
      <c r="M779" s="102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F779" s="102"/>
      <c r="BG779" s="102"/>
      <c r="BH779" s="102"/>
      <c r="BI779" s="102"/>
      <c r="BJ779" s="102"/>
      <c r="BK779" s="102"/>
      <c r="BL779" s="102"/>
      <c r="BM779" s="102"/>
      <c r="BN779" s="102"/>
      <c r="BO779" s="102"/>
      <c r="BP779" s="102"/>
      <c r="BQ779" s="102"/>
      <c r="BR779" s="102"/>
      <c r="BS779" s="102"/>
      <c r="BT779" s="102"/>
      <c r="BU779" s="102"/>
      <c r="BV779" s="102"/>
      <c r="BW779" s="102"/>
      <c r="BX779" s="102"/>
      <c r="BY779" s="102"/>
      <c r="BZ779" s="102"/>
      <c r="CA779" s="102"/>
      <c r="CB779" s="102"/>
      <c r="CC779" s="102"/>
      <c r="CD779" s="102"/>
      <c r="CE779" s="102"/>
      <c r="CF779" s="102"/>
      <c r="CG779" s="102"/>
      <c r="CH779" s="102"/>
      <c r="CI779" s="102"/>
      <c r="CJ779" s="102"/>
      <c r="CK779" s="102"/>
      <c r="CL779" s="102"/>
      <c r="CM779" s="102"/>
      <c r="CN779" s="102"/>
      <c r="CO779" s="102"/>
      <c r="CP779" s="102"/>
      <c r="CQ779" s="102"/>
      <c r="CR779" s="102"/>
      <c r="CS779" s="102"/>
      <c r="CT779" s="102"/>
      <c r="CU779" s="102"/>
      <c r="CV779" s="102"/>
      <c r="CW779" s="102"/>
      <c r="CX779" s="102"/>
      <c r="CY779" s="102"/>
      <c r="CZ779" s="102"/>
      <c r="DA779" s="102"/>
      <c r="DB779" s="102"/>
      <c r="DC779" s="102"/>
      <c r="DD779" s="102"/>
      <c r="DE779" s="102"/>
      <c r="DF779" s="102"/>
      <c r="DG779" s="102"/>
      <c r="DH779" s="102"/>
      <c r="DI779" s="102"/>
      <c r="DJ779" s="102"/>
      <c r="DK779" s="102"/>
      <c r="DL779" s="102"/>
      <c r="DM779" s="102"/>
      <c r="DN779" s="102"/>
      <c r="DO779" s="102"/>
      <c r="DP779" s="102"/>
      <c r="DQ779" s="102"/>
      <c r="DR779" s="102"/>
      <c r="DS779" s="102"/>
      <c r="DT779" s="102"/>
    </row>
    <row r="780" spans="9:124" s="95" customFormat="1" x14ac:dyDescent="0.15">
      <c r="I780" s="102"/>
      <c r="J780" s="102"/>
      <c r="K780" s="102"/>
      <c r="L780" s="102"/>
      <c r="M780" s="102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F780" s="102"/>
      <c r="BG780" s="102"/>
      <c r="BH780" s="102"/>
      <c r="BI780" s="102"/>
      <c r="BJ780" s="102"/>
      <c r="BK780" s="102"/>
      <c r="BL780" s="102"/>
      <c r="BM780" s="102"/>
      <c r="BN780" s="102"/>
      <c r="BO780" s="102"/>
      <c r="BP780" s="102"/>
      <c r="BQ780" s="102"/>
      <c r="BR780" s="102"/>
      <c r="BS780" s="102"/>
      <c r="BT780" s="102"/>
      <c r="BU780" s="102"/>
      <c r="BV780" s="102"/>
      <c r="BW780" s="102"/>
      <c r="BX780" s="102"/>
      <c r="BY780" s="102"/>
      <c r="BZ780" s="102"/>
      <c r="CA780" s="102"/>
      <c r="CB780" s="102"/>
      <c r="CC780" s="102"/>
      <c r="CD780" s="102"/>
      <c r="CE780" s="102"/>
      <c r="CF780" s="102"/>
      <c r="CG780" s="102"/>
      <c r="CH780" s="102"/>
      <c r="CI780" s="102"/>
      <c r="CJ780" s="102"/>
      <c r="CK780" s="102"/>
      <c r="CL780" s="102"/>
      <c r="CM780" s="102"/>
      <c r="CN780" s="102"/>
      <c r="CO780" s="102"/>
      <c r="CP780" s="102"/>
      <c r="CQ780" s="102"/>
      <c r="CR780" s="102"/>
      <c r="CS780" s="102"/>
      <c r="CT780" s="102"/>
      <c r="CU780" s="102"/>
      <c r="CV780" s="102"/>
      <c r="CW780" s="102"/>
      <c r="CX780" s="102"/>
      <c r="CY780" s="102"/>
      <c r="CZ780" s="102"/>
      <c r="DA780" s="102"/>
      <c r="DB780" s="102"/>
      <c r="DC780" s="102"/>
      <c r="DD780" s="102"/>
      <c r="DE780" s="102"/>
      <c r="DF780" s="102"/>
      <c r="DG780" s="102"/>
      <c r="DH780" s="102"/>
      <c r="DI780" s="102"/>
      <c r="DJ780" s="102"/>
      <c r="DK780" s="102"/>
      <c r="DL780" s="102"/>
      <c r="DM780" s="102"/>
      <c r="DN780" s="102"/>
      <c r="DO780" s="102"/>
      <c r="DP780" s="102"/>
      <c r="DQ780" s="102"/>
      <c r="DR780" s="102"/>
      <c r="DS780" s="102"/>
      <c r="DT780" s="102"/>
    </row>
    <row r="781" spans="9:124" s="95" customFormat="1" x14ac:dyDescent="0.15">
      <c r="I781" s="102"/>
      <c r="J781" s="102"/>
      <c r="K781" s="102"/>
      <c r="L781" s="102"/>
      <c r="M781" s="102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  <c r="BG781" s="102"/>
      <c r="BH781" s="102"/>
      <c r="BI781" s="102"/>
      <c r="BJ781" s="102"/>
      <c r="BK781" s="102"/>
      <c r="BL781" s="102"/>
      <c r="BM781" s="102"/>
      <c r="BN781" s="102"/>
      <c r="BO781" s="102"/>
      <c r="BP781" s="102"/>
      <c r="BQ781" s="102"/>
      <c r="BR781" s="102"/>
      <c r="BS781" s="102"/>
      <c r="BT781" s="102"/>
      <c r="BU781" s="102"/>
      <c r="BV781" s="102"/>
      <c r="BW781" s="102"/>
      <c r="BX781" s="102"/>
      <c r="BY781" s="102"/>
      <c r="BZ781" s="102"/>
      <c r="CA781" s="102"/>
      <c r="CB781" s="102"/>
      <c r="CC781" s="102"/>
      <c r="CD781" s="102"/>
      <c r="CE781" s="102"/>
      <c r="CF781" s="102"/>
      <c r="CG781" s="102"/>
      <c r="CH781" s="102"/>
      <c r="CI781" s="102"/>
      <c r="CJ781" s="102"/>
      <c r="CK781" s="102"/>
      <c r="CL781" s="102"/>
      <c r="CM781" s="102"/>
      <c r="CN781" s="102"/>
      <c r="CO781" s="102"/>
      <c r="CP781" s="102"/>
      <c r="CQ781" s="102"/>
      <c r="CR781" s="102"/>
      <c r="CS781" s="102"/>
      <c r="CT781" s="102"/>
      <c r="CU781" s="102"/>
      <c r="CV781" s="102"/>
      <c r="CW781" s="102"/>
      <c r="CX781" s="102"/>
      <c r="CY781" s="102"/>
      <c r="CZ781" s="102"/>
      <c r="DA781" s="102"/>
      <c r="DB781" s="102"/>
      <c r="DC781" s="102"/>
      <c r="DD781" s="102"/>
      <c r="DE781" s="102"/>
      <c r="DF781" s="102"/>
      <c r="DG781" s="102"/>
      <c r="DH781" s="102"/>
      <c r="DI781" s="102"/>
      <c r="DJ781" s="102"/>
      <c r="DK781" s="102"/>
      <c r="DL781" s="102"/>
      <c r="DM781" s="102"/>
      <c r="DN781" s="102"/>
      <c r="DO781" s="102"/>
      <c r="DP781" s="102"/>
      <c r="DQ781" s="102"/>
      <c r="DR781" s="102"/>
      <c r="DS781" s="102"/>
      <c r="DT781" s="102"/>
    </row>
    <row r="782" spans="9:124" s="95" customFormat="1" x14ac:dyDescent="0.15">
      <c r="I782" s="102"/>
      <c r="J782" s="102"/>
      <c r="K782" s="102"/>
      <c r="L782" s="102"/>
      <c r="M782" s="102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  <c r="BG782" s="102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102"/>
      <c r="BR782" s="102"/>
      <c r="BS782" s="102"/>
      <c r="BT782" s="102"/>
      <c r="BU782" s="102"/>
      <c r="BV782" s="102"/>
      <c r="BW782" s="102"/>
      <c r="BX782" s="102"/>
      <c r="BY782" s="102"/>
      <c r="BZ782" s="102"/>
      <c r="CA782" s="102"/>
      <c r="CB782" s="102"/>
      <c r="CC782" s="102"/>
      <c r="CD782" s="102"/>
      <c r="CE782" s="102"/>
      <c r="CF782" s="102"/>
      <c r="CG782" s="102"/>
      <c r="CH782" s="102"/>
      <c r="CI782" s="102"/>
      <c r="CJ782" s="102"/>
      <c r="CK782" s="102"/>
      <c r="CL782" s="102"/>
      <c r="CM782" s="102"/>
      <c r="CN782" s="102"/>
      <c r="CO782" s="102"/>
      <c r="CP782" s="102"/>
      <c r="CQ782" s="102"/>
      <c r="CR782" s="102"/>
      <c r="CS782" s="102"/>
      <c r="CT782" s="102"/>
      <c r="CU782" s="102"/>
      <c r="CV782" s="102"/>
      <c r="CW782" s="102"/>
      <c r="CX782" s="102"/>
      <c r="CY782" s="102"/>
      <c r="CZ782" s="102"/>
      <c r="DA782" s="102"/>
      <c r="DB782" s="102"/>
      <c r="DC782" s="102"/>
      <c r="DD782" s="102"/>
      <c r="DE782" s="102"/>
      <c r="DF782" s="102"/>
      <c r="DG782" s="102"/>
      <c r="DH782" s="102"/>
      <c r="DI782" s="102"/>
      <c r="DJ782" s="102"/>
      <c r="DK782" s="102"/>
      <c r="DL782" s="102"/>
      <c r="DM782" s="102"/>
      <c r="DN782" s="102"/>
      <c r="DO782" s="102"/>
      <c r="DP782" s="102"/>
      <c r="DQ782" s="102"/>
      <c r="DR782" s="102"/>
      <c r="DS782" s="102"/>
      <c r="DT782" s="102"/>
    </row>
    <row r="783" spans="9:124" s="95" customFormat="1" x14ac:dyDescent="0.15">
      <c r="I783" s="102"/>
      <c r="J783" s="102"/>
      <c r="K783" s="102"/>
      <c r="L783" s="102"/>
      <c r="M783" s="102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  <c r="BG783" s="102"/>
      <c r="BH783" s="102"/>
      <c r="BI783" s="102"/>
      <c r="BJ783" s="102"/>
      <c r="BK783" s="102"/>
      <c r="BL783" s="102"/>
      <c r="BM783" s="102"/>
      <c r="BN783" s="102"/>
      <c r="BO783" s="102"/>
      <c r="BP783" s="102"/>
      <c r="BQ783" s="102"/>
      <c r="BR783" s="102"/>
      <c r="BS783" s="102"/>
      <c r="BT783" s="102"/>
      <c r="BU783" s="102"/>
      <c r="BV783" s="102"/>
      <c r="BW783" s="102"/>
      <c r="BX783" s="102"/>
      <c r="BY783" s="102"/>
      <c r="BZ783" s="102"/>
      <c r="CA783" s="102"/>
      <c r="CB783" s="102"/>
      <c r="CC783" s="102"/>
      <c r="CD783" s="102"/>
      <c r="CE783" s="102"/>
      <c r="CF783" s="102"/>
      <c r="CG783" s="102"/>
      <c r="CH783" s="102"/>
      <c r="CI783" s="102"/>
      <c r="CJ783" s="102"/>
      <c r="CK783" s="102"/>
      <c r="CL783" s="102"/>
      <c r="CM783" s="102"/>
      <c r="CN783" s="102"/>
      <c r="CO783" s="102"/>
      <c r="CP783" s="102"/>
      <c r="CQ783" s="102"/>
      <c r="CR783" s="102"/>
      <c r="CS783" s="102"/>
      <c r="CT783" s="102"/>
      <c r="CU783" s="102"/>
      <c r="CV783" s="102"/>
      <c r="CW783" s="102"/>
      <c r="CX783" s="102"/>
      <c r="CY783" s="102"/>
      <c r="CZ783" s="102"/>
      <c r="DA783" s="102"/>
      <c r="DB783" s="102"/>
      <c r="DC783" s="102"/>
      <c r="DD783" s="102"/>
      <c r="DE783" s="102"/>
      <c r="DF783" s="102"/>
      <c r="DG783" s="102"/>
      <c r="DH783" s="102"/>
      <c r="DI783" s="102"/>
      <c r="DJ783" s="102"/>
      <c r="DK783" s="102"/>
      <c r="DL783" s="102"/>
      <c r="DM783" s="102"/>
      <c r="DN783" s="102"/>
      <c r="DO783" s="102"/>
      <c r="DP783" s="102"/>
      <c r="DQ783" s="102"/>
      <c r="DR783" s="102"/>
      <c r="DS783" s="102"/>
      <c r="DT783" s="102"/>
    </row>
    <row r="784" spans="9:124" s="95" customFormat="1" x14ac:dyDescent="0.15">
      <c r="I784" s="102"/>
      <c r="J784" s="102"/>
      <c r="K784" s="102"/>
      <c r="L784" s="102"/>
      <c r="M784" s="102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  <c r="BG784" s="102"/>
      <c r="BH784" s="102"/>
      <c r="BI784" s="102"/>
      <c r="BJ784" s="102"/>
      <c r="BK784" s="102"/>
      <c r="BL784" s="102"/>
      <c r="BM784" s="102"/>
      <c r="BN784" s="102"/>
      <c r="BO784" s="102"/>
      <c r="BP784" s="102"/>
      <c r="BQ784" s="102"/>
      <c r="BR784" s="102"/>
      <c r="BS784" s="102"/>
      <c r="BT784" s="102"/>
      <c r="BU784" s="102"/>
      <c r="BV784" s="102"/>
      <c r="BW784" s="102"/>
      <c r="BX784" s="102"/>
      <c r="BY784" s="102"/>
      <c r="BZ784" s="102"/>
      <c r="CA784" s="102"/>
      <c r="CB784" s="102"/>
      <c r="CC784" s="102"/>
      <c r="CD784" s="102"/>
      <c r="CE784" s="102"/>
      <c r="CF784" s="102"/>
      <c r="CG784" s="102"/>
      <c r="CH784" s="102"/>
      <c r="CI784" s="102"/>
      <c r="CJ784" s="102"/>
      <c r="CK784" s="102"/>
      <c r="CL784" s="102"/>
      <c r="CM784" s="102"/>
      <c r="CN784" s="102"/>
      <c r="CO784" s="102"/>
      <c r="CP784" s="102"/>
      <c r="CQ784" s="102"/>
      <c r="CR784" s="102"/>
      <c r="CS784" s="102"/>
      <c r="CT784" s="102"/>
      <c r="CU784" s="102"/>
      <c r="CV784" s="102"/>
      <c r="CW784" s="102"/>
      <c r="CX784" s="102"/>
      <c r="CY784" s="102"/>
      <c r="CZ784" s="102"/>
      <c r="DA784" s="102"/>
      <c r="DB784" s="102"/>
      <c r="DC784" s="102"/>
      <c r="DD784" s="102"/>
      <c r="DE784" s="102"/>
      <c r="DF784" s="102"/>
      <c r="DG784" s="102"/>
      <c r="DH784" s="102"/>
      <c r="DI784" s="102"/>
      <c r="DJ784" s="102"/>
      <c r="DK784" s="102"/>
      <c r="DL784" s="102"/>
      <c r="DM784" s="102"/>
      <c r="DN784" s="102"/>
      <c r="DO784" s="102"/>
      <c r="DP784" s="102"/>
      <c r="DQ784" s="102"/>
      <c r="DR784" s="102"/>
      <c r="DS784" s="102"/>
      <c r="DT784" s="102"/>
    </row>
    <row r="785" spans="9:124" s="95" customFormat="1" x14ac:dyDescent="0.15">
      <c r="I785" s="102"/>
      <c r="J785" s="102"/>
      <c r="K785" s="102"/>
      <c r="L785" s="102"/>
      <c r="M785" s="102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  <c r="BG785" s="102"/>
      <c r="BH785" s="102"/>
      <c r="BI785" s="102"/>
      <c r="BJ785" s="102"/>
      <c r="BK785" s="102"/>
      <c r="BL785" s="102"/>
      <c r="BM785" s="102"/>
      <c r="BN785" s="102"/>
      <c r="BO785" s="102"/>
      <c r="BP785" s="102"/>
      <c r="BQ785" s="102"/>
      <c r="BR785" s="102"/>
      <c r="BS785" s="102"/>
      <c r="BT785" s="102"/>
      <c r="BU785" s="102"/>
      <c r="BV785" s="102"/>
      <c r="BW785" s="102"/>
      <c r="BX785" s="102"/>
      <c r="BY785" s="102"/>
      <c r="BZ785" s="102"/>
      <c r="CA785" s="102"/>
      <c r="CB785" s="102"/>
      <c r="CC785" s="102"/>
      <c r="CD785" s="102"/>
      <c r="CE785" s="102"/>
      <c r="CF785" s="102"/>
      <c r="CG785" s="102"/>
      <c r="CH785" s="102"/>
      <c r="CI785" s="102"/>
      <c r="CJ785" s="102"/>
      <c r="CK785" s="102"/>
      <c r="CL785" s="102"/>
      <c r="CM785" s="102"/>
      <c r="CN785" s="102"/>
      <c r="CO785" s="102"/>
      <c r="CP785" s="102"/>
      <c r="CQ785" s="102"/>
      <c r="CR785" s="102"/>
      <c r="CS785" s="102"/>
      <c r="CT785" s="102"/>
      <c r="CU785" s="102"/>
      <c r="CV785" s="102"/>
      <c r="CW785" s="102"/>
      <c r="CX785" s="102"/>
      <c r="CY785" s="102"/>
      <c r="CZ785" s="102"/>
      <c r="DA785" s="102"/>
      <c r="DB785" s="102"/>
      <c r="DC785" s="102"/>
      <c r="DD785" s="102"/>
      <c r="DE785" s="102"/>
      <c r="DF785" s="102"/>
      <c r="DG785" s="102"/>
      <c r="DH785" s="102"/>
      <c r="DI785" s="102"/>
      <c r="DJ785" s="102"/>
      <c r="DK785" s="102"/>
      <c r="DL785" s="102"/>
      <c r="DM785" s="102"/>
      <c r="DN785" s="102"/>
      <c r="DO785" s="102"/>
      <c r="DP785" s="102"/>
      <c r="DQ785" s="102"/>
      <c r="DR785" s="102"/>
      <c r="DS785" s="102"/>
      <c r="DT785" s="102"/>
    </row>
    <row r="786" spans="9:124" s="95" customFormat="1" x14ac:dyDescent="0.15"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  <c r="BG786" s="102"/>
      <c r="BH786" s="102"/>
      <c r="BI786" s="102"/>
      <c r="BJ786" s="102"/>
      <c r="BK786" s="102"/>
      <c r="BL786" s="102"/>
      <c r="BM786" s="102"/>
      <c r="BN786" s="102"/>
      <c r="BO786" s="102"/>
      <c r="BP786" s="102"/>
      <c r="BQ786" s="102"/>
      <c r="BR786" s="102"/>
      <c r="BS786" s="102"/>
      <c r="BT786" s="102"/>
      <c r="BU786" s="102"/>
      <c r="BV786" s="102"/>
      <c r="BW786" s="102"/>
      <c r="BX786" s="102"/>
      <c r="BY786" s="102"/>
      <c r="BZ786" s="102"/>
      <c r="CA786" s="102"/>
      <c r="CB786" s="102"/>
      <c r="CC786" s="102"/>
      <c r="CD786" s="102"/>
      <c r="CE786" s="102"/>
      <c r="CF786" s="102"/>
      <c r="CG786" s="102"/>
      <c r="CH786" s="102"/>
      <c r="CI786" s="102"/>
      <c r="CJ786" s="102"/>
      <c r="CK786" s="102"/>
      <c r="CL786" s="102"/>
      <c r="CM786" s="102"/>
      <c r="CN786" s="102"/>
      <c r="CO786" s="102"/>
      <c r="CP786" s="102"/>
      <c r="CQ786" s="102"/>
      <c r="CR786" s="102"/>
      <c r="CS786" s="102"/>
      <c r="CT786" s="102"/>
      <c r="CU786" s="102"/>
      <c r="CV786" s="102"/>
      <c r="CW786" s="102"/>
      <c r="CX786" s="102"/>
      <c r="CY786" s="102"/>
      <c r="CZ786" s="102"/>
      <c r="DA786" s="102"/>
      <c r="DB786" s="102"/>
      <c r="DC786" s="102"/>
      <c r="DD786" s="102"/>
      <c r="DE786" s="102"/>
      <c r="DF786" s="102"/>
      <c r="DG786" s="102"/>
      <c r="DH786" s="102"/>
      <c r="DI786" s="102"/>
      <c r="DJ786" s="102"/>
      <c r="DK786" s="102"/>
      <c r="DL786" s="102"/>
      <c r="DM786" s="102"/>
      <c r="DN786" s="102"/>
      <c r="DO786" s="102"/>
      <c r="DP786" s="102"/>
      <c r="DQ786" s="102"/>
      <c r="DR786" s="102"/>
      <c r="DS786" s="102"/>
      <c r="DT786" s="102"/>
    </row>
    <row r="787" spans="9:124" s="95" customFormat="1" x14ac:dyDescent="0.15">
      <c r="I787" s="102"/>
      <c r="J787" s="102"/>
      <c r="K787" s="102"/>
      <c r="L787" s="102"/>
      <c r="M787" s="102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  <c r="BG787" s="102"/>
      <c r="BH787" s="102"/>
      <c r="BI787" s="102"/>
      <c r="BJ787" s="102"/>
      <c r="BK787" s="102"/>
      <c r="BL787" s="102"/>
      <c r="BM787" s="102"/>
      <c r="BN787" s="102"/>
      <c r="BO787" s="102"/>
      <c r="BP787" s="102"/>
      <c r="BQ787" s="102"/>
      <c r="BR787" s="102"/>
      <c r="BS787" s="102"/>
      <c r="BT787" s="102"/>
      <c r="BU787" s="102"/>
      <c r="BV787" s="102"/>
      <c r="BW787" s="102"/>
      <c r="BX787" s="102"/>
      <c r="BY787" s="102"/>
      <c r="BZ787" s="102"/>
      <c r="CA787" s="102"/>
      <c r="CB787" s="102"/>
      <c r="CC787" s="102"/>
      <c r="CD787" s="102"/>
      <c r="CE787" s="102"/>
      <c r="CF787" s="102"/>
      <c r="CG787" s="102"/>
      <c r="CH787" s="102"/>
      <c r="CI787" s="102"/>
      <c r="CJ787" s="102"/>
      <c r="CK787" s="102"/>
      <c r="CL787" s="102"/>
      <c r="CM787" s="102"/>
      <c r="CN787" s="102"/>
      <c r="CO787" s="102"/>
      <c r="CP787" s="102"/>
      <c r="CQ787" s="102"/>
      <c r="CR787" s="102"/>
      <c r="CS787" s="102"/>
      <c r="CT787" s="102"/>
      <c r="CU787" s="102"/>
      <c r="CV787" s="102"/>
      <c r="CW787" s="102"/>
      <c r="CX787" s="102"/>
      <c r="CY787" s="102"/>
      <c r="CZ787" s="102"/>
      <c r="DA787" s="102"/>
      <c r="DB787" s="102"/>
      <c r="DC787" s="102"/>
      <c r="DD787" s="102"/>
      <c r="DE787" s="102"/>
      <c r="DF787" s="102"/>
      <c r="DG787" s="102"/>
      <c r="DH787" s="102"/>
      <c r="DI787" s="102"/>
      <c r="DJ787" s="102"/>
      <c r="DK787" s="102"/>
      <c r="DL787" s="102"/>
      <c r="DM787" s="102"/>
      <c r="DN787" s="102"/>
      <c r="DO787" s="102"/>
      <c r="DP787" s="102"/>
      <c r="DQ787" s="102"/>
      <c r="DR787" s="102"/>
      <c r="DS787" s="102"/>
      <c r="DT787" s="102"/>
    </row>
    <row r="788" spans="9:124" s="95" customFormat="1" x14ac:dyDescent="0.15">
      <c r="I788" s="102"/>
      <c r="J788" s="102"/>
      <c r="K788" s="102"/>
      <c r="L788" s="102"/>
      <c r="M788" s="102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  <c r="BG788" s="102"/>
      <c r="BH788" s="102"/>
      <c r="BI788" s="102"/>
      <c r="BJ788" s="102"/>
      <c r="BK788" s="102"/>
      <c r="BL788" s="102"/>
      <c r="BM788" s="102"/>
      <c r="BN788" s="102"/>
      <c r="BO788" s="102"/>
      <c r="BP788" s="102"/>
      <c r="BQ788" s="102"/>
      <c r="BR788" s="102"/>
      <c r="BS788" s="102"/>
      <c r="BT788" s="102"/>
      <c r="BU788" s="102"/>
      <c r="BV788" s="102"/>
      <c r="BW788" s="102"/>
      <c r="BX788" s="102"/>
      <c r="BY788" s="102"/>
      <c r="BZ788" s="102"/>
      <c r="CA788" s="102"/>
      <c r="CB788" s="102"/>
      <c r="CC788" s="102"/>
      <c r="CD788" s="102"/>
      <c r="CE788" s="102"/>
      <c r="CF788" s="102"/>
      <c r="CG788" s="102"/>
      <c r="CH788" s="102"/>
      <c r="CI788" s="102"/>
      <c r="CJ788" s="102"/>
      <c r="CK788" s="102"/>
      <c r="CL788" s="102"/>
      <c r="CM788" s="102"/>
      <c r="CN788" s="102"/>
      <c r="CO788" s="102"/>
      <c r="CP788" s="102"/>
      <c r="CQ788" s="102"/>
      <c r="CR788" s="102"/>
      <c r="CS788" s="102"/>
      <c r="CT788" s="102"/>
      <c r="CU788" s="102"/>
      <c r="CV788" s="102"/>
      <c r="CW788" s="102"/>
      <c r="CX788" s="102"/>
      <c r="CY788" s="102"/>
      <c r="CZ788" s="102"/>
      <c r="DA788" s="102"/>
      <c r="DB788" s="102"/>
      <c r="DC788" s="102"/>
      <c r="DD788" s="102"/>
      <c r="DE788" s="102"/>
      <c r="DF788" s="102"/>
      <c r="DG788" s="102"/>
      <c r="DH788" s="102"/>
      <c r="DI788" s="102"/>
      <c r="DJ788" s="102"/>
      <c r="DK788" s="102"/>
      <c r="DL788" s="102"/>
      <c r="DM788" s="102"/>
      <c r="DN788" s="102"/>
      <c r="DO788" s="102"/>
      <c r="DP788" s="102"/>
      <c r="DQ788" s="102"/>
      <c r="DR788" s="102"/>
      <c r="DS788" s="102"/>
      <c r="DT788" s="102"/>
    </row>
    <row r="789" spans="9:124" s="95" customFormat="1" x14ac:dyDescent="0.15">
      <c r="I789" s="102"/>
      <c r="J789" s="102"/>
      <c r="K789" s="102"/>
      <c r="L789" s="102"/>
      <c r="M789" s="102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  <c r="BG789" s="102"/>
      <c r="BH789" s="102"/>
      <c r="BI789" s="102"/>
      <c r="BJ789" s="102"/>
      <c r="BK789" s="102"/>
      <c r="BL789" s="102"/>
      <c r="BM789" s="102"/>
      <c r="BN789" s="102"/>
      <c r="BO789" s="102"/>
      <c r="BP789" s="102"/>
      <c r="BQ789" s="102"/>
      <c r="BR789" s="102"/>
      <c r="BS789" s="102"/>
      <c r="BT789" s="102"/>
      <c r="BU789" s="102"/>
      <c r="BV789" s="102"/>
      <c r="BW789" s="102"/>
      <c r="BX789" s="102"/>
      <c r="BY789" s="102"/>
      <c r="BZ789" s="102"/>
      <c r="CA789" s="102"/>
      <c r="CB789" s="102"/>
      <c r="CC789" s="102"/>
      <c r="CD789" s="102"/>
      <c r="CE789" s="102"/>
      <c r="CF789" s="102"/>
      <c r="CG789" s="102"/>
      <c r="CH789" s="102"/>
      <c r="CI789" s="102"/>
      <c r="CJ789" s="102"/>
      <c r="CK789" s="102"/>
      <c r="CL789" s="102"/>
      <c r="CM789" s="102"/>
      <c r="CN789" s="102"/>
      <c r="CO789" s="102"/>
      <c r="CP789" s="102"/>
      <c r="CQ789" s="102"/>
      <c r="CR789" s="102"/>
      <c r="CS789" s="102"/>
      <c r="CT789" s="102"/>
      <c r="CU789" s="102"/>
      <c r="CV789" s="102"/>
      <c r="CW789" s="102"/>
      <c r="CX789" s="102"/>
      <c r="CY789" s="102"/>
      <c r="CZ789" s="102"/>
      <c r="DA789" s="102"/>
      <c r="DB789" s="102"/>
      <c r="DC789" s="102"/>
      <c r="DD789" s="102"/>
      <c r="DE789" s="102"/>
      <c r="DF789" s="102"/>
      <c r="DG789" s="102"/>
      <c r="DH789" s="102"/>
      <c r="DI789" s="102"/>
      <c r="DJ789" s="102"/>
      <c r="DK789" s="102"/>
      <c r="DL789" s="102"/>
      <c r="DM789" s="102"/>
      <c r="DN789" s="102"/>
      <c r="DO789" s="102"/>
      <c r="DP789" s="102"/>
      <c r="DQ789" s="102"/>
      <c r="DR789" s="102"/>
      <c r="DS789" s="102"/>
      <c r="DT789" s="102"/>
    </row>
    <row r="790" spans="9:124" s="95" customFormat="1" x14ac:dyDescent="0.15">
      <c r="I790" s="102"/>
      <c r="J790" s="102"/>
      <c r="K790" s="102"/>
      <c r="L790" s="102"/>
      <c r="M790" s="102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  <c r="BG790" s="102"/>
      <c r="BH790" s="102"/>
      <c r="BI790" s="102"/>
      <c r="BJ790" s="102"/>
      <c r="BK790" s="102"/>
      <c r="BL790" s="102"/>
      <c r="BM790" s="102"/>
      <c r="BN790" s="102"/>
      <c r="BO790" s="102"/>
      <c r="BP790" s="102"/>
      <c r="BQ790" s="102"/>
      <c r="BR790" s="102"/>
      <c r="BS790" s="102"/>
      <c r="BT790" s="102"/>
      <c r="BU790" s="102"/>
      <c r="BV790" s="102"/>
      <c r="BW790" s="102"/>
      <c r="BX790" s="102"/>
      <c r="BY790" s="102"/>
      <c r="BZ790" s="102"/>
      <c r="CA790" s="102"/>
      <c r="CB790" s="102"/>
      <c r="CC790" s="102"/>
      <c r="CD790" s="102"/>
      <c r="CE790" s="102"/>
      <c r="CF790" s="102"/>
      <c r="CG790" s="102"/>
      <c r="CH790" s="102"/>
      <c r="CI790" s="102"/>
      <c r="CJ790" s="102"/>
      <c r="CK790" s="102"/>
      <c r="CL790" s="102"/>
      <c r="CM790" s="102"/>
      <c r="CN790" s="102"/>
      <c r="CO790" s="102"/>
      <c r="CP790" s="102"/>
      <c r="CQ790" s="102"/>
      <c r="CR790" s="102"/>
      <c r="CS790" s="102"/>
      <c r="CT790" s="102"/>
      <c r="CU790" s="102"/>
      <c r="CV790" s="102"/>
      <c r="CW790" s="102"/>
      <c r="CX790" s="102"/>
      <c r="CY790" s="102"/>
      <c r="CZ790" s="102"/>
      <c r="DA790" s="102"/>
      <c r="DB790" s="102"/>
      <c r="DC790" s="102"/>
      <c r="DD790" s="102"/>
      <c r="DE790" s="102"/>
      <c r="DF790" s="102"/>
      <c r="DG790" s="102"/>
      <c r="DH790" s="102"/>
      <c r="DI790" s="102"/>
      <c r="DJ790" s="102"/>
      <c r="DK790" s="102"/>
      <c r="DL790" s="102"/>
      <c r="DM790" s="102"/>
      <c r="DN790" s="102"/>
      <c r="DO790" s="102"/>
      <c r="DP790" s="102"/>
      <c r="DQ790" s="102"/>
      <c r="DR790" s="102"/>
      <c r="DS790" s="102"/>
      <c r="DT790" s="102"/>
    </row>
    <row r="791" spans="9:124" s="95" customFormat="1" x14ac:dyDescent="0.15">
      <c r="I791" s="102"/>
      <c r="J791" s="102"/>
      <c r="K791" s="102"/>
      <c r="L791" s="102"/>
      <c r="M791" s="102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  <c r="BG791" s="102"/>
      <c r="BH791" s="102"/>
      <c r="BI791" s="102"/>
      <c r="BJ791" s="102"/>
      <c r="BK791" s="102"/>
      <c r="BL791" s="102"/>
      <c r="BM791" s="102"/>
      <c r="BN791" s="102"/>
      <c r="BO791" s="102"/>
      <c r="BP791" s="102"/>
      <c r="BQ791" s="102"/>
      <c r="BR791" s="102"/>
      <c r="BS791" s="102"/>
      <c r="BT791" s="102"/>
      <c r="BU791" s="102"/>
      <c r="BV791" s="102"/>
      <c r="BW791" s="102"/>
      <c r="BX791" s="102"/>
      <c r="BY791" s="102"/>
      <c r="BZ791" s="102"/>
      <c r="CA791" s="102"/>
      <c r="CB791" s="102"/>
      <c r="CC791" s="102"/>
      <c r="CD791" s="102"/>
      <c r="CE791" s="102"/>
      <c r="CF791" s="102"/>
      <c r="CG791" s="102"/>
      <c r="CH791" s="102"/>
      <c r="CI791" s="102"/>
      <c r="CJ791" s="102"/>
      <c r="CK791" s="102"/>
      <c r="CL791" s="102"/>
      <c r="CM791" s="102"/>
      <c r="CN791" s="102"/>
      <c r="CO791" s="102"/>
      <c r="CP791" s="102"/>
      <c r="CQ791" s="102"/>
      <c r="CR791" s="102"/>
      <c r="CS791" s="102"/>
      <c r="CT791" s="102"/>
      <c r="CU791" s="102"/>
      <c r="CV791" s="102"/>
      <c r="CW791" s="102"/>
      <c r="CX791" s="102"/>
      <c r="CY791" s="102"/>
      <c r="CZ791" s="102"/>
      <c r="DA791" s="102"/>
      <c r="DB791" s="102"/>
      <c r="DC791" s="102"/>
      <c r="DD791" s="102"/>
      <c r="DE791" s="102"/>
      <c r="DF791" s="102"/>
      <c r="DG791" s="102"/>
      <c r="DH791" s="102"/>
      <c r="DI791" s="102"/>
      <c r="DJ791" s="102"/>
      <c r="DK791" s="102"/>
      <c r="DL791" s="102"/>
      <c r="DM791" s="102"/>
      <c r="DN791" s="102"/>
      <c r="DO791" s="102"/>
      <c r="DP791" s="102"/>
      <c r="DQ791" s="102"/>
      <c r="DR791" s="102"/>
      <c r="DS791" s="102"/>
      <c r="DT791" s="102"/>
    </row>
    <row r="792" spans="9:124" s="95" customFormat="1" x14ac:dyDescent="0.15">
      <c r="I792" s="102"/>
      <c r="J792" s="102"/>
      <c r="K792" s="102"/>
      <c r="L792" s="102"/>
      <c r="M792" s="102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  <c r="BG792" s="102"/>
      <c r="BH792" s="102"/>
      <c r="BI792" s="102"/>
      <c r="BJ792" s="102"/>
      <c r="BK792" s="102"/>
      <c r="BL792" s="102"/>
      <c r="BM792" s="102"/>
      <c r="BN792" s="102"/>
      <c r="BO792" s="102"/>
      <c r="BP792" s="102"/>
      <c r="BQ792" s="102"/>
      <c r="BR792" s="102"/>
      <c r="BS792" s="102"/>
      <c r="BT792" s="102"/>
      <c r="BU792" s="102"/>
      <c r="BV792" s="102"/>
      <c r="BW792" s="102"/>
      <c r="BX792" s="102"/>
      <c r="BY792" s="102"/>
      <c r="BZ792" s="102"/>
      <c r="CA792" s="102"/>
      <c r="CB792" s="102"/>
      <c r="CC792" s="102"/>
      <c r="CD792" s="102"/>
      <c r="CE792" s="102"/>
      <c r="CF792" s="102"/>
      <c r="CG792" s="102"/>
      <c r="CH792" s="102"/>
      <c r="CI792" s="102"/>
      <c r="CJ792" s="102"/>
      <c r="CK792" s="102"/>
      <c r="CL792" s="102"/>
      <c r="CM792" s="102"/>
      <c r="CN792" s="102"/>
      <c r="CO792" s="102"/>
      <c r="CP792" s="102"/>
      <c r="CQ792" s="102"/>
      <c r="CR792" s="102"/>
      <c r="CS792" s="102"/>
      <c r="CT792" s="102"/>
      <c r="CU792" s="102"/>
      <c r="CV792" s="102"/>
      <c r="CW792" s="102"/>
      <c r="CX792" s="102"/>
      <c r="CY792" s="102"/>
      <c r="CZ792" s="102"/>
      <c r="DA792" s="102"/>
      <c r="DB792" s="102"/>
      <c r="DC792" s="102"/>
      <c r="DD792" s="102"/>
      <c r="DE792" s="102"/>
      <c r="DF792" s="102"/>
      <c r="DG792" s="102"/>
      <c r="DH792" s="102"/>
      <c r="DI792" s="102"/>
      <c r="DJ792" s="102"/>
      <c r="DK792" s="102"/>
      <c r="DL792" s="102"/>
      <c r="DM792" s="102"/>
      <c r="DN792" s="102"/>
      <c r="DO792" s="102"/>
      <c r="DP792" s="102"/>
      <c r="DQ792" s="102"/>
      <c r="DR792" s="102"/>
      <c r="DS792" s="102"/>
      <c r="DT792" s="102"/>
    </row>
    <row r="793" spans="9:124" s="95" customFormat="1" x14ac:dyDescent="0.15">
      <c r="I793" s="102"/>
      <c r="J793" s="102"/>
      <c r="K793" s="102"/>
      <c r="L793" s="102"/>
      <c r="M793" s="102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  <c r="BG793" s="102"/>
      <c r="BH793" s="102"/>
      <c r="BI793" s="102"/>
      <c r="BJ793" s="102"/>
      <c r="BK793" s="102"/>
      <c r="BL793" s="102"/>
      <c r="BM793" s="102"/>
      <c r="BN793" s="102"/>
      <c r="BO793" s="102"/>
      <c r="BP793" s="102"/>
      <c r="BQ793" s="102"/>
      <c r="BR793" s="102"/>
      <c r="BS793" s="102"/>
      <c r="BT793" s="102"/>
      <c r="BU793" s="102"/>
      <c r="BV793" s="102"/>
      <c r="BW793" s="102"/>
      <c r="BX793" s="102"/>
      <c r="BY793" s="102"/>
      <c r="BZ793" s="102"/>
      <c r="CA793" s="102"/>
      <c r="CB793" s="102"/>
      <c r="CC793" s="102"/>
      <c r="CD793" s="102"/>
      <c r="CE793" s="102"/>
      <c r="CF793" s="102"/>
      <c r="CG793" s="102"/>
      <c r="CH793" s="102"/>
      <c r="CI793" s="102"/>
      <c r="CJ793" s="102"/>
      <c r="CK793" s="102"/>
      <c r="CL793" s="102"/>
      <c r="CM793" s="102"/>
      <c r="CN793" s="102"/>
      <c r="CO793" s="102"/>
      <c r="CP793" s="102"/>
      <c r="CQ793" s="102"/>
      <c r="CR793" s="102"/>
      <c r="CS793" s="102"/>
      <c r="CT793" s="102"/>
      <c r="CU793" s="102"/>
      <c r="CV793" s="102"/>
      <c r="CW793" s="102"/>
      <c r="CX793" s="102"/>
      <c r="CY793" s="102"/>
      <c r="CZ793" s="102"/>
      <c r="DA793" s="102"/>
      <c r="DB793" s="102"/>
      <c r="DC793" s="102"/>
      <c r="DD793" s="102"/>
      <c r="DE793" s="102"/>
      <c r="DF793" s="102"/>
      <c r="DG793" s="102"/>
      <c r="DH793" s="102"/>
      <c r="DI793" s="102"/>
      <c r="DJ793" s="102"/>
      <c r="DK793" s="102"/>
      <c r="DL793" s="102"/>
      <c r="DM793" s="102"/>
      <c r="DN793" s="102"/>
      <c r="DO793" s="102"/>
      <c r="DP793" s="102"/>
      <c r="DQ793" s="102"/>
      <c r="DR793" s="102"/>
      <c r="DS793" s="102"/>
      <c r="DT793" s="102"/>
    </row>
    <row r="794" spans="9:124" s="95" customFormat="1" x14ac:dyDescent="0.15">
      <c r="I794" s="102"/>
      <c r="J794" s="102"/>
      <c r="K794" s="102"/>
      <c r="L794" s="102"/>
      <c r="M794" s="102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F794" s="102"/>
      <c r="BG794" s="102"/>
      <c r="BH794" s="102"/>
      <c r="BI794" s="102"/>
      <c r="BJ794" s="102"/>
      <c r="BK794" s="102"/>
      <c r="BL794" s="102"/>
      <c r="BM794" s="102"/>
      <c r="BN794" s="102"/>
      <c r="BO794" s="102"/>
      <c r="BP794" s="102"/>
      <c r="BQ794" s="102"/>
      <c r="BR794" s="102"/>
      <c r="BS794" s="102"/>
      <c r="BT794" s="102"/>
      <c r="BU794" s="102"/>
      <c r="BV794" s="102"/>
      <c r="BW794" s="102"/>
      <c r="BX794" s="102"/>
      <c r="BY794" s="102"/>
      <c r="BZ794" s="102"/>
      <c r="CA794" s="102"/>
      <c r="CB794" s="102"/>
      <c r="CC794" s="102"/>
      <c r="CD794" s="102"/>
      <c r="CE794" s="102"/>
      <c r="CF794" s="102"/>
      <c r="CG794" s="102"/>
      <c r="CH794" s="102"/>
      <c r="CI794" s="102"/>
      <c r="CJ794" s="102"/>
      <c r="CK794" s="102"/>
      <c r="CL794" s="102"/>
      <c r="CM794" s="102"/>
      <c r="CN794" s="102"/>
      <c r="CO794" s="102"/>
      <c r="CP794" s="102"/>
      <c r="CQ794" s="102"/>
      <c r="CR794" s="102"/>
      <c r="CS794" s="102"/>
      <c r="CT794" s="102"/>
      <c r="CU794" s="102"/>
      <c r="CV794" s="102"/>
      <c r="CW794" s="102"/>
      <c r="CX794" s="102"/>
      <c r="CY794" s="102"/>
      <c r="CZ794" s="102"/>
      <c r="DA794" s="102"/>
      <c r="DB794" s="102"/>
      <c r="DC794" s="102"/>
      <c r="DD794" s="102"/>
      <c r="DE794" s="102"/>
      <c r="DF794" s="102"/>
      <c r="DG794" s="102"/>
      <c r="DH794" s="102"/>
      <c r="DI794" s="102"/>
      <c r="DJ794" s="102"/>
      <c r="DK794" s="102"/>
      <c r="DL794" s="102"/>
      <c r="DM794" s="102"/>
      <c r="DN794" s="102"/>
      <c r="DO794" s="102"/>
      <c r="DP794" s="102"/>
      <c r="DQ794" s="102"/>
      <c r="DR794" s="102"/>
      <c r="DS794" s="102"/>
      <c r="DT794" s="102"/>
    </row>
    <row r="795" spans="9:124" s="95" customFormat="1" x14ac:dyDescent="0.15">
      <c r="I795" s="102"/>
      <c r="J795" s="102"/>
      <c r="K795" s="102"/>
      <c r="L795" s="102"/>
      <c r="M795" s="102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F795" s="102"/>
      <c r="BG795" s="102"/>
      <c r="BH795" s="102"/>
      <c r="BI795" s="102"/>
      <c r="BJ795" s="102"/>
      <c r="BK795" s="102"/>
      <c r="BL795" s="102"/>
      <c r="BM795" s="102"/>
      <c r="BN795" s="102"/>
      <c r="BO795" s="102"/>
      <c r="BP795" s="102"/>
      <c r="BQ795" s="102"/>
      <c r="BR795" s="102"/>
      <c r="BS795" s="102"/>
      <c r="BT795" s="102"/>
      <c r="BU795" s="102"/>
      <c r="BV795" s="102"/>
      <c r="BW795" s="102"/>
      <c r="BX795" s="102"/>
      <c r="BY795" s="102"/>
      <c r="BZ795" s="102"/>
      <c r="CA795" s="102"/>
      <c r="CB795" s="102"/>
      <c r="CC795" s="102"/>
      <c r="CD795" s="102"/>
      <c r="CE795" s="102"/>
      <c r="CF795" s="102"/>
      <c r="CG795" s="102"/>
      <c r="CH795" s="102"/>
      <c r="CI795" s="102"/>
      <c r="CJ795" s="102"/>
      <c r="CK795" s="102"/>
      <c r="CL795" s="102"/>
      <c r="CM795" s="102"/>
      <c r="CN795" s="102"/>
      <c r="CO795" s="102"/>
      <c r="CP795" s="102"/>
      <c r="CQ795" s="102"/>
      <c r="CR795" s="102"/>
      <c r="CS795" s="102"/>
      <c r="CT795" s="102"/>
      <c r="CU795" s="102"/>
      <c r="CV795" s="102"/>
      <c r="CW795" s="102"/>
      <c r="CX795" s="102"/>
      <c r="CY795" s="102"/>
      <c r="CZ795" s="102"/>
      <c r="DA795" s="102"/>
      <c r="DB795" s="102"/>
      <c r="DC795" s="102"/>
      <c r="DD795" s="102"/>
      <c r="DE795" s="102"/>
      <c r="DF795" s="102"/>
      <c r="DG795" s="102"/>
      <c r="DH795" s="102"/>
      <c r="DI795" s="102"/>
      <c r="DJ795" s="102"/>
      <c r="DK795" s="102"/>
      <c r="DL795" s="102"/>
      <c r="DM795" s="102"/>
      <c r="DN795" s="102"/>
      <c r="DO795" s="102"/>
      <c r="DP795" s="102"/>
      <c r="DQ795" s="102"/>
      <c r="DR795" s="102"/>
      <c r="DS795" s="102"/>
      <c r="DT795" s="102"/>
    </row>
    <row r="796" spans="9:124" s="95" customFormat="1" x14ac:dyDescent="0.15">
      <c r="I796" s="102"/>
      <c r="J796" s="102"/>
      <c r="K796" s="102"/>
      <c r="L796" s="102"/>
      <c r="M796" s="102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F796" s="102"/>
      <c r="BG796" s="102"/>
      <c r="BH796" s="102"/>
      <c r="BI796" s="102"/>
      <c r="BJ796" s="102"/>
      <c r="BK796" s="102"/>
      <c r="BL796" s="102"/>
      <c r="BM796" s="102"/>
      <c r="BN796" s="102"/>
      <c r="BO796" s="102"/>
      <c r="BP796" s="102"/>
      <c r="BQ796" s="102"/>
      <c r="BR796" s="102"/>
      <c r="BS796" s="102"/>
      <c r="BT796" s="102"/>
      <c r="BU796" s="102"/>
      <c r="BV796" s="102"/>
      <c r="BW796" s="102"/>
      <c r="BX796" s="102"/>
      <c r="BY796" s="102"/>
      <c r="BZ796" s="102"/>
      <c r="CA796" s="102"/>
      <c r="CB796" s="102"/>
      <c r="CC796" s="102"/>
      <c r="CD796" s="102"/>
      <c r="CE796" s="102"/>
      <c r="CF796" s="102"/>
      <c r="CG796" s="102"/>
      <c r="CH796" s="102"/>
      <c r="CI796" s="102"/>
      <c r="CJ796" s="102"/>
      <c r="CK796" s="102"/>
      <c r="CL796" s="102"/>
      <c r="CM796" s="102"/>
      <c r="CN796" s="102"/>
      <c r="CO796" s="102"/>
      <c r="CP796" s="102"/>
      <c r="CQ796" s="102"/>
      <c r="CR796" s="102"/>
      <c r="CS796" s="102"/>
      <c r="CT796" s="102"/>
      <c r="CU796" s="102"/>
      <c r="CV796" s="102"/>
      <c r="CW796" s="102"/>
      <c r="CX796" s="102"/>
      <c r="CY796" s="102"/>
      <c r="CZ796" s="102"/>
      <c r="DA796" s="102"/>
      <c r="DB796" s="102"/>
      <c r="DC796" s="102"/>
      <c r="DD796" s="102"/>
      <c r="DE796" s="102"/>
      <c r="DF796" s="102"/>
      <c r="DG796" s="102"/>
      <c r="DH796" s="102"/>
      <c r="DI796" s="102"/>
      <c r="DJ796" s="102"/>
      <c r="DK796" s="102"/>
      <c r="DL796" s="102"/>
      <c r="DM796" s="102"/>
      <c r="DN796" s="102"/>
      <c r="DO796" s="102"/>
      <c r="DP796" s="102"/>
      <c r="DQ796" s="102"/>
      <c r="DR796" s="102"/>
      <c r="DS796" s="102"/>
      <c r="DT796" s="102"/>
    </row>
    <row r="797" spans="9:124" s="95" customFormat="1" x14ac:dyDescent="0.15">
      <c r="I797" s="102"/>
      <c r="J797" s="102"/>
      <c r="K797" s="102"/>
      <c r="L797" s="102"/>
      <c r="M797" s="102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  <c r="BF797" s="102"/>
      <c r="BG797" s="102"/>
      <c r="BH797" s="102"/>
      <c r="BI797" s="102"/>
      <c r="BJ797" s="102"/>
      <c r="BK797" s="102"/>
      <c r="BL797" s="102"/>
      <c r="BM797" s="102"/>
      <c r="BN797" s="102"/>
      <c r="BO797" s="102"/>
      <c r="BP797" s="102"/>
      <c r="BQ797" s="102"/>
      <c r="BR797" s="102"/>
      <c r="BS797" s="102"/>
      <c r="BT797" s="102"/>
      <c r="BU797" s="102"/>
      <c r="BV797" s="102"/>
      <c r="BW797" s="102"/>
      <c r="BX797" s="102"/>
      <c r="BY797" s="102"/>
      <c r="BZ797" s="102"/>
      <c r="CA797" s="102"/>
      <c r="CB797" s="102"/>
      <c r="CC797" s="102"/>
      <c r="CD797" s="102"/>
      <c r="CE797" s="102"/>
      <c r="CF797" s="102"/>
      <c r="CG797" s="102"/>
      <c r="CH797" s="102"/>
      <c r="CI797" s="102"/>
      <c r="CJ797" s="102"/>
      <c r="CK797" s="102"/>
      <c r="CL797" s="102"/>
      <c r="CM797" s="102"/>
      <c r="CN797" s="102"/>
      <c r="CO797" s="102"/>
      <c r="CP797" s="102"/>
      <c r="CQ797" s="102"/>
      <c r="CR797" s="102"/>
      <c r="CS797" s="102"/>
      <c r="CT797" s="102"/>
      <c r="CU797" s="102"/>
      <c r="CV797" s="102"/>
      <c r="CW797" s="102"/>
      <c r="CX797" s="102"/>
      <c r="CY797" s="102"/>
      <c r="CZ797" s="102"/>
      <c r="DA797" s="102"/>
      <c r="DB797" s="102"/>
      <c r="DC797" s="102"/>
      <c r="DD797" s="102"/>
      <c r="DE797" s="102"/>
      <c r="DF797" s="102"/>
      <c r="DG797" s="102"/>
      <c r="DH797" s="102"/>
      <c r="DI797" s="102"/>
      <c r="DJ797" s="102"/>
      <c r="DK797" s="102"/>
      <c r="DL797" s="102"/>
      <c r="DM797" s="102"/>
      <c r="DN797" s="102"/>
      <c r="DO797" s="102"/>
      <c r="DP797" s="102"/>
      <c r="DQ797" s="102"/>
      <c r="DR797" s="102"/>
      <c r="DS797" s="102"/>
      <c r="DT797" s="102"/>
    </row>
    <row r="798" spans="9:124" s="95" customFormat="1" x14ac:dyDescent="0.15">
      <c r="I798" s="102"/>
      <c r="J798" s="102"/>
      <c r="K798" s="102"/>
      <c r="L798" s="102"/>
      <c r="M798" s="102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  <c r="BE798" s="102"/>
      <c r="BF798" s="102"/>
      <c r="BG798" s="102"/>
      <c r="BH798" s="102"/>
      <c r="BI798" s="102"/>
      <c r="BJ798" s="102"/>
      <c r="BK798" s="102"/>
      <c r="BL798" s="102"/>
      <c r="BM798" s="102"/>
      <c r="BN798" s="102"/>
      <c r="BO798" s="102"/>
      <c r="BP798" s="102"/>
      <c r="BQ798" s="102"/>
      <c r="BR798" s="102"/>
      <c r="BS798" s="102"/>
      <c r="BT798" s="102"/>
      <c r="BU798" s="102"/>
      <c r="BV798" s="102"/>
      <c r="BW798" s="102"/>
      <c r="BX798" s="102"/>
      <c r="BY798" s="102"/>
      <c r="BZ798" s="102"/>
      <c r="CA798" s="102"/>
      <c r="CB798" s="102"/>
      <c r="CC798" s="102"/>
      <c r="CD798" s="102"/>
      <c r="CE798" s="102"/>
      <c r="CF798" s="102"/>
      <c r="CG798" s="102"/>
      <c r="CH798" s="102"/>
      <c r="CI798" s="102"/>
      <c r="CJ798" s="102"/>
      <c r="CK798" s="102"/>
      <c r="CL798" s="102"/>
      <c r="CM798" s="102"/>
      <c r="CN798" s="102"/>
      <c r="CO798" s="102"/>
      <c r="CP798" s="102"/>
      <c r="CQ798" s="102"/>
      <c r="CR798" s="102"/>
      <c r="CS798" s="102"/>
      <c r="CT798" s="102"/>
      <c r="CU798" s="102"/>
      <c r="CV798" s="102"/>
      <c r="CW798" s="102"/>
      <c r="CX798" s="102"/>
      <c r="CY798" s="102"/>
      <c r="CZ798" s="102"/>
      <c r="DA798" s="102"/>
      <c r="DB798" s="102"/>
      <c r="DC798" s="102"/>
      <c r="DD798" s="102"/>
      <c r="DE798" s="102"/>
      <c r="DF798" s="102"/>
      <c r="DG798" s="102"/>
      <c r="DH798" s="102"/>
      <c r="DI798" s="102"/>
      <c r="DJ798" s="102"/>
      <c r="DK798" s="102"/>
      <c r="DL798" s="102"/>
      <c r="DM798" s="102"/>
      <c r="DN798" s="102"/>
      <c r="DO798" s="102"/>
      <c r="DP798" s="102"/>
      <c r="DQ798" s="102"/>
      <c r="DR798" s="102"/>
      <c r="DS798" s="102"/>
      <c r="DT798" s="102"/>
    </row>
    <row r="799" spans="9:124" s="95" customFormat="1" x14ac:dyDescent="0.15">
      <c r="I799" s="102"/>
      <c r="J799" s="102"/>
      <c r="K799" s="102"/>
      <c r="L799" s="102"/>
      <c r="M799" s="102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  <c r="BE799" s="102"/>
      <c r="BF799" s="102"/>
      <c r="BG799" s="102"/>
      <c r="BH799" s="102"/>
      <c r="BI799" s="102"/>
      <c r="BJ799" s="102"/>
      <c r="BK799" s="102"/>
      <c r="BL799" s="102"/>
      <c r="BM799" s="102"/>
      <c r="BN799" s="102"/>
      <c r="BO799" s="102"/>
      <c r="BP799" s="102"/>
      <c r="BQ799" s="102"/>
      <c r="BR799" s="102"/>
      <c r="BS799" s="102"/>
      <c r="BT799" s="102"/>
      <c r="BU799" s="102"/>
      <c r="BV799" s="102"/>
      <c r="BW799" s="102"/>
      <c r="BX799" s="102"/>
      <c r="BY799" s="102"/>
      <c r="BZ799" s="102"/>
      <c r="CA799" s="102"/>
      <c r="CB799" s="102"/>
      <c r="CC799" s="102"/>
      <c r="CD799" s="102"/>
      <c r="CE799" s="102"/>
      <c r="CF799" s="102"/>
      <c r="CG799" s="102"/>
      <c r="CH799" s="102"/>
      <c r="CI799" s="102"/>
      <c r="CJ799" s="102"/>
      <c r="CK799" s="102"/>
      <c r="CL799" s="102"/>
      <c r="CM799" s="102"/>
      <c r="CN799" s="102"/>
      <c r="CO799" s="102"/>
      <c r="CP799" s="102"/>
      <c r="CQ799" s="102"/>
      <c r="CR799" s="102"/>
      <c r="CS799" s="102"/>
      <c r="CT799" s="102"/>
      <c r="CU799" s="102"/>
      <c r="CV799" s="102"/>
      <c r="CW799" s="102"/>
      <c r="CX799" s="102"/>
      <c r="CY799" s="102"/>
      <c r="CZ799" s="102"/>
      <c r="DA799" s="102"/>
      <c r="DB799" s="102"/>
      <c r="DC799" s="102"/>
      <c r="DD799" s="102"/>
      <c r="DE799" s="102"/>
      <c r="DF799" s="102"/>
      <c r="DG799" s="102"/>
      <c r="DH799" s="102"/>
      <c r="DI799" s="102"/>
      <c r="DJ799" s="102"/>
      <c r="DK799" s="102"/>
      <c r="DL799" s="102"/>
      <c r="DM799" s="102"/>
      <c r="DN799" s="102"/>
      <c r="DO799" s="102"/>
      <c r="DP799" s="102"/>
      <c r="DQ799" s="102"/>
      <c r="DR799" s="102"/>
      <c r="DS799" s="102"/>
      <c r="DT799" s="102"/>
    </row>
    <row r="800" spans="9:124" s="95" customFormat="1" x14ac:dyDescent="0.15">
      <c r="I800" s="102"/>
      <c r="J800" s="102"/>
      <c r="K800" s="102"/>
      <c r="L800" s="102"/>
      <c r="M800" s="102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  <c r="BG800" s="102"/>
      <c r="BH800" s="102"/>
      <c r="BI800" s="102"/>
      <c r="BJ800" s="102"/>
      <c r="BK800" s="102"/>
      <c r="BL800" s="102"/>
      <c r="BM800" s="102"/>
      <c r="BN800" s="102"/>
      <c r="BO800" s="102"/>
      <c r="BP800" s="102"/>
      <c r="BQ800" s="102"/>
      <c r="BR800" s="102"/>
      <c r="BS800" s="102"/>
      <c r="BT800" s="102"/>
      <c r="BU800" s="102"/>
      <c r="BV800" s="102"/>
      <c r="BW800" s="102"/>
      <c r="BX800" s="102"/>
      <c r="BY800" s="102"/>
      <c r="BZ800" s="102"/>
      <c r="CA800" s="102"/>
      <c r="CB800" s="102"/>
      <c r="CC800" s="102"/>
      <c r="CD800" s="102"/>
      <c r="CE800" s="102"/>
      <c r="CF800" s="102"/>
      <c r="CG800" s="102"/>
      <c r="CH800" s="102"/>
      <c r="CI800" s="102"/>
      <c r="CJ800" s="102"/>
      <c r="CK800" s="102"/>
      <c r="CL800" s="102"/>
      <c r="CM800" s="102"/>
      <c r="CN800" s="102"/>
      <c r="CO800" s="102"/>
      <c r="CP800" s="102"/>
      <c r="CQ800" s="102"/>
      <c r="CR800" s="102"/>
      <c r="CS800" s="102"/>
      <c r="CT800" s="102"/>
      <c r="CU800" s="102"/>
      <c r="CV800" s="102"/>
      <c r="CW800" s="102"/>
      <c r="CX800" s="102"/>
      <c r="CY800" s="102"/>
      <c r="CZ800" s="102"/>
      <c r="DA800" s="102"/>
      <c r="DB800" s="102"/>
      <c r="DC800" s="102"/>
      <c r="DD800" s="102"/>
      <c r="DE800" s="102"/>
      <c r="DF800" s="102"/>
      <c r="DG800" s="102"/>
      <c r="DH800" s="102"/>
      <c r="DI800" s="102"/>
      <c r="DJ800" s="102"/>
      <c r="DK800" s="102"/>
      <c r="DL800" s="102"/>
      <c r="DM800" s="102"/>
      <c r="DN800" s="102"/>
      <c r="DO800" s="102"/>
      <c r="DP800" s="102"/>
      <c r="DQ800" s="102"/>
      <c r="DR800" s="102"/>
      <c r="DS800" s="102"/>
      <c r="DT800" s="102"/>
    </row>
    <row r="801" spans="9:124" s="95" customFormat="1" x14ac:dyDescent="0.15">
      <c r="I801" s="102"/>
      <c r="J801" s="102"/>
      <c r="K801" s="102"/>
      <c r="L801" s="102"/>
      <c r="M801" s="102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  <c r="BG801" s="102"/>
      <c r="BH801" s="102"/>
      <c r="BI801" s="102"/>
      <c r="BJ801" s="102"/>
      <c r="BK801" s="102"/>
      <c r="BL801" s="102"/>
      <c r="BM801" s="102"/>
      <c r="BN801" s="102"/>
      <c r="BO801" s="102"/>
      <c r="BP801" s="102"/>
      <c r="BQ801" s="102"/>
      <c r="BR801" s="102"/>
      <c r="BS801" s="102"/>
      <c r="BT801" s="102"/>
      <c r="BU801" s="102"/>
      <c r="BV801" s="102"/>
      <c r="BW801" s="102"/>
      <c r="BX801" s="102"/>
      <c r="BY801" s="102"/>
      <c r="BZ801" s="102"/>
      <c r="CA801" s="102"/>
      <c r="CB801" s="102"/>
      <c r="CC801" s="102"/>
      <c r="CD801" s="102"/>
      <c r="CE801" s="102"/>
      <c r="CF801" s="102"/>
      <c r="CG801" s="102"/>
      <c r="CH801" s="102"/>
      <c r="CI801" s="102"/>
      <c r="CJ801" s="102"/>
      <c r="CK801" s="102"/>
      <c r="CL801" s="102"/>
      <c r="CM801" s="102"/>
      <c r="CN801" s="102"/>
      <c r="CO801" s="102"/>
      <c r="CP801" s="102"/>
      <c r="CQ801" s="102"/>
      <c r="CR801" s="102"/>
      <c r="CS801" s="102"/>
      <c r="CT801" s="102"/>
      <c r="CU801" s="102"/>
      <c r="CV801" s="102"/>
      <c r="CW801" s="102"/>
      <c r="CX801" s="102"/>
      <c r="CY801" s="102"/>
      <c r="CZ801" s="102"/>
      <c r="DA801" s="102"/>
      <c r="DB801" s="102"/>
      <c r="DC801" s="102"/>
      <c r="DD801" s="102"/>
      <c r="DE801" s="102"/>
      <c r="DF801" s="102"/>
      <c r="DG801" s="102"/>
      <c r="DH801" s="102"/>
      <c r="DI801" s="102"/>
      <c r="DJ801" s="102"/>
      <c r="DK801" s="102"/>
      <c r="DL801" s="102"/>
      <c r="DM801" s="102"/>
      <c r="DN801" s="102"/>
      <c r="DO801" s="102"/>
      <c r="DP801" s="102"/>
      <c r="DQ801" s="102"/>
      <c r="DR801" s="102"/>
      <c r="DS801" s="102"/>
      <c r="DT801" s="102"/>
    </row>
    <row r="802" spans="9:124" s="95" customFormat="1" x14ac:dyDescent="0.15">
      <c r="I802" s="102"/>
      <c r="J802" s="102"/>
      <c r="K802" s="102"/>
      <c r="L802" s="102"/>
      <c r="M802" s="102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  <c r="BG802" s="102"/>
      <c r="BH802" s="102"/>
      <c r="BI802" s="102"/>
      <c r="BJ802" s="102"/>
      <c r="BK802" s="102"/>
      <c r="BL802" s="102"/>
      <c r="BM802" s="102"/>
      <c r="BN802" s="102"/>
      <c r="BO802" s="102"/>
      <c r="BP802" s="102"/>
      <c r="BQ802" s="102"/>
      <c r="BR802" s="102"/>
      <c r="BS802" s="102"/>
      <c r="BT802" s="102"/>
      <c r="BU802" s="102"/>
      <c r="BV802" s="102"/>
      <c r="BW802" s="102"/>
      <c r="BX802" s="102"/>
      <c r="BY802" s="102"/>
      <c r="BZ802" s="102"/>
      <c r="CA802" s="102"/>
      <c r="CB802" s="102"/>
      <c r="CC802" s="102"/>
      <c r="CD802" s="102"/>
      <c r="CE802" s="102"/>
      <c r="CF802" s="102"/>
      <c r="CG802" s="102"/>
      <c r="CH802" s="102"/>
      <c r="CI802" s="102"/>
      <c r="CJ802" s="102"/>
      <c r="CK802" s="102"/>
      <c r="CL802" s="102"/>
      <c r="CM802" s="102"/>
      <c r="CN802" s="102"/>
      <c r="CO802" s="102"/>
      <c r="CP802" s="102"/>
      <c r="CQ802" s="102"/>
      <c r="CR802" s="102"/>
      <c r="CS802" s="102"/>
      <c r="CT802" s="102"/>
      <c r="CU802" s="102"/>
      <c r="CV802" s="102"/>
      <c r="CW802" s="102"/>
      <c r="CX802" s="102"/>
      <c r="CY802" s="102"/>
      <c r="CZ802" s="102"/>
      <c r="DA802" s="102"/>
      <c r="DB802" s="102"/>
      <c r="DC802" s="102"/>
      <c r="DD802" s="102"/>
      <c r="DE802" s="102"/>
      <c r="DF802" s="102"/>
      <c r="DG802" s="102"/>
      <c r="DH802" s="102"/>
      <c r="DI802" s="102"/>
      <c r="DJ802" s="102"/>
      <c r="DK802" s="102"/>
      <c r="DL802" s="102"/>
      <c r="DM802" s="102"/>
      <c r="DN802" s="102"/>
      <c r="DO802" s="102"/>
      <c r="DP802" s="102"/>
      <c r="DQ802" s="102"/>
      <c r="DR802" s="102"/>
      <c r="DS802" s="102"/>
      <c r="DT802" s="102"/>
    </row>
    <row r="803" spans="9:124" s="95" customFormat="1" x14ac:dyDescent="0.15"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  <c r="BG803" s="102"/>
      <c r="BH803" s="102"/>
      <c r="BI803" s="102"/>
      <c r="BJ803" s="102"/>
      <c r="BK803" s="102"/>
      <c r="BL803" s="102"/>
      <c r="BM803" s="102"/>
      <c r="BN803" s="102"/>
      <c r="BO803" s="102"/>
      <c r="BP803" s="102"/>
      <c r="BQ803" s="102"/>
      <c r="BR803" s="102"/>
      <c r="BS803" s="102"/>
      <c r="BT803" s="102"/>
      <c r="BU803" s="102"/>
      <c r="BV803" s="102"/>
      <c r="BW803" s="102"/>
      <c r="BX803" s="102"/>
      <c r="BY803" s="102"/>
      <c r="BZ803" s="102"/>
      <c r="CA803" s="102"/>
      <c r="CB803" s="102"/>
      <c r="CC803" s="102"/>
      <c r="CD803" s="102"/>
      <c r="CE803" s="102"/>
      <c r="CF803" s="102"/>
      <c r="CG803" s="102"/>
      <c r="CH803" s="102"/>
      <c r="CI803" s="102"/>
      <c r="CJ803" s="102"/>
      <c r="CK803" s="102"/>
      <c r="CL803" s="102"/>
      <c r="CM803" s="102"/>
      <c r="CN803" s="102"/>
      <c r="CO803" s="102"/>
      <c r="CP803" s="102"/>
      <c r="CQ803" s="102"/>
      <c r="CR803" s="102"/>
      <c r="CS803" s="102"/>
      <c r="CT803" s="102"/>
      <c r="CU803" s="102"/>
      <c r="CV803" s="102"/>
      <c r="CW803" s="102"/>
      <c r="CX803" s="102"/>
      <c r="CY803" s="102"/>
      <c r="CZ803" s="102"/>
      <c r="DA803" s="102"/>
      <c r="DB803" s="102"/>
      <c r="DC803" s="102"/>
      <c r="DD803" s="102"/>
      <c r="DE803" s="102"/>
      <c r="DF803" s="102"/>
      <c r="DG803" s="102"/>
      <c r="DH803" s="102"/>
      <c r="DI803" s="102"/>
      <c r="DJ803" s="102"/>
      <c r="DK803" s="102"/>
      <c r="DL803" s="102"/>
      <c r="DM803" s="102"/>
      <c r="DN803" s="102"/>
      <c r="DO803" s="102"/>
      <c r="DP803" s="102"/>
      <c r="DQ803" s="102"/>
      <c r="DR803" s="102"/>
      <c r="DS803" s="102"/>
      <c r="DT803" s="102"/>
    </row>
    <row r="804" spans="9:124" s="95" customFormat="1" x14ac:dyDescent="0.15">
      <c r="I804" s="102"/>
      <c r="J804" s="102"/>
      <c r="K804" s="102"/>
      <c r="L804" s="102"/>
      <c r="M804" s="102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  <c r="BG804" s="102"/>
      <c r="BH804" s="102"/>
      <c r="BI804" s="102"/>
      <c r="BJ804" s="102"/>
      <c r="BK804" s="102"/>
      <c r="BL804" s="102"/>
      <c r="BM804" s="102"/>
      <c r="BN804" s="102"/>
      <c r="BO804" s="102"/>
      <c r="BP804" s="102"/>
      <c r="BQ804" s="102"/>
      <c r="BR804" s="102"/>
      <c r="BS804" s="102"/>
      <c r="BT804" s="102"/>
      <c r="BU804" s="102"/>
      <c r="BV804" s="102"/>
      <c r="BW804" s="102"/>
      <c r="BX804" s="102"/>
      <c r="BY804" s="102"/>
      <c r="BZ804" s="102"/>
      <c r="CA804" s="102"/>
      <c r="CB804" s="102"/>
      <c r="CC804" s="102"/>
      <c r="CD804" s="102"/>
      <c r="CE804" s="102"/>
      <c r="CF804" s="102"/>
      <c r="CG804" s="102"/>
      <c r="CH804" s="102"/>
      <c r="CI804" s="102"/>
      <c r="CJ804" s="102"/>
      <c r="CK804" s="102"/>
      <c r="CL804" s="102"/>
      <c r="CM804" s="102"/>
      <c r="CN804" s="102"/>
      <c r="CO804" s="102"/>
      <c r="CP804" s="102"/>
      <c r="CQ804" s="102"/>
      <c r="CR804" s="102"/>
      <c r="CS804" s="102"/>
      <c r="CT804" s="102"/>
      <c r="CU804" s="102"/>
      <c r="CV804" s="102"/>
      <c r="CW804" s="102"/>
      <c r="CX804" s="102"/>
      <c r="CY804" s="102"/>
      <c r="CZ804" s="102"/>
      <c r="DA804" s="102"/>
      <c r="DB804" s="102"/>
      <c r="DC804" s="102"/>
      <c r="DD804" s="102"/>
      <c r="DE804" s="102"/>
      <c r="DF804" s="102"/>
      <c r="DG804" s="102"/>
      <c r="DH804" s="102"/>
      <c r="DI804" s="102"/>
      <c r="DJ804" s="102"/>
      <c r="DK804" s="102"/>
      <c r="DL804" s="102"/>
      <c r="DM804" s="102"/>
      <c r="DN804" s="102"/>
      <c r="DO804" s="102"/>
      <c r="DP804" s="102"/>
      <c r="DQ804" s="102"/>
      <c r="DR804" s="102"/>
      <c r="DS804" s="102"/>
      <c r="DT804" s="102"/>
    </row>
    <row r="805" spans="9:124" s="95" customFormat="1" x14ac:dyDescent="0.15">
      <c r="I805" s="102"/>
      <c r="J805" s="102"/>
      <c r="K805" s="102"/>
      <c r="L805" s="102"/>
      <c r="M805" s="102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  <c r="BG805" s="102"/>
      <c r="BH805" s="102"/>
      <c r="BI805" s="102"/>
      <c r="BJ805" s="102"/>
      <c r="BK805" s="102"/>
      <c r="BL805" s="102"/>
      <c r="BM805" s="102"/>
      <c r="BN805" s="102"/>
      <c r="BO805" s="102"/>
      <c r="BP805" s="102"/>
      <c r="BQ805" s="102"/>
      <c r="BR805" s="102"/>
      <c r="BS805" s="102"/>
      <c r="BT805" s="102"/>
      <c r="BU805" s="102"/>
      <c r="BV805" s="102"/>
      <c r="BW805" s="102"/>
      <c r="BX805" s="102"/>
      <c r="BY805" s="102"/>
      <c r="BZ805" s="102"/>
      <c r="CA805" s="102"/>
      <c r="CB805" s="102"/>
      <c r="CC805" s="102"/>
      <c r="CD805" s="102"/>
      <c r="CE805" s="102"/>
      <c r="CF805" s="102"/>
      <c r="CG805" s="102"/>
      <c r="CH805" s="102"/>
      <c r="CI805" s="102"/>
      <c r="CJ805" s="102"/>
      <c r="CK805" s="102"/>
      <c r="CL805" s="102"/>
      <c r="CM805" s="102"/>
      <c r="CN805" s="102"/>
      <c r="CO805" s="102"/>
      <c r="CP805" s="102"/>
      <c r="CQ805" s="102"/>
      <c r="CR805" s="102"/>
      <c r="CS805" s="102"/>
      <c r="CT805" s="102"/>
      <c r="CU805" s="102"/>
      <c r="CV805" s="102"/>
      <c r="CW805" s="102"/>
      <c r="CX805" s="102"/>
      <c r="CY805" s="102"/>
      <c r="CZ805" s="102"/>
      <c r="DA805" s="102"/>
      <c r="DB805" s="102"/>
      <c r="DC805" s="102"/>
      <c r="DD805" s="102"/>
      <c r="DE805" s="102"/>
      <c r="DF805" s="102"/>
      <c r="DG805" s="102"/>
      <c r="DH805" s="102"/>
      <c r="DI805" s="102"/>
      <c r="DJ805" s="102"/>
      <c r="DK805" s="102"/>
      <c r="DL805" s="102"/>
      <c r="DM805" s="102"/>
      <c r="DN805" s="102"/>
      <c r="DO805" s="102"/>
      <c r="DP805" s="102"/>
      <c r="DQ805" s="102"/>
      <c r="DR805" s="102"/>
      <c r="DS805" s="102"/>
      <c r="DT805" s="102"/>
    </row>
    <row r="806" spans="9:124" s="95" customFormat="1" x14ac:dyDescent="0.15">
      <c r="I806" s="102"/>
      <c r="J806" s="102"/>
      <c r="K806" s="102"/>
      <c r="L806" s="102"/>
      <c r="M806" s="102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  <c r="BG806" s="102"/>
      <c r="BH806" s="102"/>
      <c r="BI806" s="102"/>
      <c r="BJ806" s="102"/>
      <c r="BK806" s="102"/>
      <c r="BL806" s="102"/>
      <c r="BM806" s="102"/>
      <c r="BN806" s="102"/>
      <c r="BO806" s="102"/>
      <c r="BP806" s="102"/>
      <c r="BQ806" s="102"/>
      <c r="BR806" s="102"/>
      <c r="BS806" s="102"/>
      <c r="BT806" s="102"/>
      <c r="BU806" s="102"/>
      <c r="BV806" s="102"/>
      <c r="BW806" s="102"/>
      <c r="BX806" s="102"/>
      <c r="BY806" s="102"/>
      <c r="BZ806" s="102"/>
      <c r="CA806" s="102"/>
      <c r="CB806" s="102"/>
      <c r="CC806" s="102"/>
      <c r="CD806" s="102"/>
      <c r="CE806" s="102"/>
      <c r="CF806" s="102"/>
      <c r="CG806" s="102"/>
      <c r="CH806" s="102"/>
      <c r="CI806" s="102"/>
      <c r="CJ806" s="102"/>
      <c r="CK806" s="102"/>
      <c r="CL806" s="102"/>
      <c r="CM806" s="102"/>
      <c r="CN806" s="102"/>
      <c r="CO806" s="102"/>
      <c r="CP806" s="102"/>
      <c r="CQ806" s="102"/>
      <c r="CR806" s="102"/>
      <c r="CS806" s="102"/>
      <c r="CT806" s="102"/>
      <c r="CU806" s="102"/>
      <c r="CV806" s="102"/>
      <c r="CW806" s="102"/>
      <c r="CX806" s="102"/>
      <c r="CY806" s="102"/>
      <c r="CZ806" s="102"/>
      <c r="DA806" s="102"/>
      <c r="DB806" s="102"/>
      <c r="DC806" s="102"/>
      <c r="DD806" s="102"/>
      <c r="DE806" s="102"/>
      <c r="DF806" s="102"/>
      <c r="DG806" s="102"/>
      <c r="DH806" s="102"/>
      <c r="DI806" s="102"/>
      <c r="DJ806" s="102"/>
      <c r="DK806" s="102"/>
      <c r="DL806" s="102"/>
      <c r="DM806" s="102"/>
      <c r="DN806" s="102"/>
      <c r="DO806" s="102"/>
      <c r="DP806" s="102"/>
      <c r="DQ806" s="102"/>
      <c r="DR806" s="102"/>
      <c r="DS806" s="102"/>
      <c r="DT806" s="102"/>
    </row>
    <row r="807" spans="9:124" s="95" customFormat="1" x14ac:dyDescent="0.15">
      <c r="I807" s="102"/>
      <c r="J807" s="102"/>
      <c r="K807" s="102"/>
      <c r="L807" s="102"/>
      <c r="M807" s="102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  <c r="BG807" s="102"/>
      <c r="BH807" s="102"/>
      <c r="BI807" s="102"/>
      <c r="BJ807" s="102"/>
      <c r="BK807" s="102"/>
      <c r="BL807" s="102"/>
      <c r="BM807" s="102"/>
      <c r="BN807" s="102"/>
      <c r="BO807" s="102"/>
      <c r="BP807" s="102"/>
      <c r="BQ807" s="102"/>
      <c r="BR807" s="102"/>
      <c r="BS807" s="102"/>
      <c r="BT807" s="102"/>
      <c r="BU807" s="102"/>
      <c r="BV807" s="102"/>
      <c r="BW807" s="102"/>
      <c r="BX807" s="102"/>
      <c r="BY807" s="102"/>
      <c r="BZ807" s="102"/>
      <c r="CA807" s="102"/>
      <c r="CB807" s="102"/>
      <c r="CC807" s="102"/>
      <c r="CD807" s="102"/>
      <c r="CE807" s="102"/>
      <c r="CF807" s="102"/>
      <c r="CG807" s="102"/>
      <c r="CH807" s="102"/>
      <c r="CI807" s="102"/>
      <c r="CJ807" s="102"/>
      <c r="CK807" s="102"/>
      <c r="CL807" s="102"/>
      <c r="CM807" s="102"/>
      <c r="CN807" s="102"/>
      <c r="CO807" s="102"/>
      <c r="CP807" s="102"/>
      <c r="CQ807" s="102"/>
      <c r="CR807" s="102"/>
      <c r="CS807" s="102"/>
      <c r="CT807" s="102"/>
      <c r="CU807" s="102"/>
      <c r="CV807" s="102"/>
      <c r="CW807" s="102"/>
      <c r="CX807" s="102"/>
      <c r="CY807" s="102"/>
      <c r="CZ807" s="102"/>
      <c r="DA807" s="102"/>
      <c r="DB807" s="102"/>
      <c r="DC807" s="102"/>
      <c r="DD807" s="102"/>
      <c r="DE807" s="102"/>
      <c r="DF807" s="102"/>
      <c r="DG807" s="102"/>
      <c r="DH807" s="102"/>
      <c r="DI807" s="102"/>
      <c r="DJ807" s="102"/>
      <c r="DK807" s="102"/>
      <c r="DL807" s="102"/>
      <c r="DM807" s="102"/>
      <c r="DN807" s="102"/>
      <c r="DO807" s="102"/>
      <c r="DP807" s="102"/>
      <c r="DQ807" s="102"/>
      <c r="DR807" s="102"/>
      <c r="DS807" s="102"/>
      <c r="DT807" s="102"/>
    </row>
    <row r="808" spans="9:124" s="95" customFormat="1" x14ac:dyDescent="0.15">
      <c r="I808" s="102"/>
      <c r="J808" s="102"/>
      <c r="K808" s="102"/>
      <c r="L808" s="102"/>
      <c r="M808" s="102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  <c r="BG808" s="102"/>
      <c r="BH808" s="102"/>
      <c r="BI808" s="102"/>
      <c r="BJ808" s="102"/>
      <c r="BK808" s="102"/>
      <c r="BL808" s="102"/>
      <c r="BM808" s="102"/>
      <c r="BN808" s="102"/>
      <c r="BO808" s="102"/>
      <c r="BP808" s="102"/>
      <c r="BQ808" s="102"/>
      <c r="BR808" s="102"/>
      <c r="BS808" s="102"/>
      <c r="BT808" s="102"/>
      <c r="BU808" s="102"/>
      <c r="BV808" s="102"/>
      <c r="BW808" s="102"/>
      <c r="BX808" s="102"/>
      <c r="BY808" s="102"/>
      <c r="BZ808" s="102"/>
      <c r="CA808" s="102"/>
      <c r="CB808" s="102"/>
      <c r="CC808" s="102"/>
      <c r="CD808" s="102"/>
      <c r="CE808" s="102"/>
      <c r="CF808" s="102"/>
      <c r="CG808" s="102"/>
      <c r="CH808" s="102"/>
      <c r="CI808" s="102"/>
      <c r="CJ808" s="102"/>
      <c r="CK808" s="102"/>
      <c r="CL808" s="102"/>
      <c r="CM808" s="102"/>
      <c r="CN808" s="102"/>
      <c r="CO808" s="102"/>
      <c r="CP808" s="102"/>
      <c r="CQ808" s="102"/>
      <c r="CR808" s="102"/>
      <c r="CS808" s="102"/>
      <c r="CT808" s="102"/>
      <c r="CU808" s="102"/>
      <c r="CV808" s="102"/>
      <c r="CW808" s="102"/>
      <c r="CX808" s="102"/>
      <c r="CY808" s="102"/>
      <c r="CZ808" s="102"/>
      <c r="DA808" s="102"/>
      <c r="DB808" s="102"/>
      <c r="DC808" s="102"/>
      <c r="DD808" s="102"/>
      <c r="DE808" s="102"/>
      <c r="DF808" s="102"/>
      <c r="DG808" s="102"/>
      <c r="DH808" s="102"/>
      <c r="DI808" s="102"/>
      <c r="DJ808" s="102"/>
      <c r="DK808" s="102"/>
      <c r="DL808" s="102"/>
      <c r="DM808" s="102"/>
      <c r="DN808" s="102"/>
      <c r="DO808" s="102"/>
      <c r="DP808" s="102"/>
      <c r="DQ808" s="102"/>
      <c r="DR808" s="102"/>
      <c r="DS808" s="102"/>
      <c r="DT808" s="102"/>
    </row>
    <row r="809" spans="9:124" s="95" customFormat="1" x14ac:dyDescent="0.15">
      <c r="I809" s="102"/>
      <c r="J809" s="102"/>
      <c r="K809" s="102"/>
      <c r="L809" s="102"/>
      <c r="M809" s="102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  <c r="BG809" s="102"/>
      <c r="BH809" s="102"/>
      <c r="BI809" s="102"/>
      <c r="BJ809" s="102"/>
      <c r="BK809" s="102"/>
      <c r="BL809" s="102"/>
      <c r="BM809" s="102"/>
      <c r="BN809" s="102"/>
      <c r="BO809" s="102"/>
      <c r="BP809" s="102"/>
      <c r="BQ809" s="102"/>
      <c r="BR809" s="102"/>
      <c r="BS809" s="102"/>
      <c r="BT809" s="102"/>
      <c r="BU809" s="102"/>
      <c r="BV809" s="102"/>
      <c r="BW809" s="102"/>
      <c r="BX809" s="102"/>
      <c r="BY809" s="102"/>
      <c r="BZ809" s="102"/>
      <c r="CA809" s="102"/>
      <c r="CB809" s="102"/>
      <c r="CC809" s="102"/>
      <c r="CD809" s="102"/>
      <c r="CE809" s="102"/>
      <c r="CF809" s="102"/>
      <c r="CG809" s="102"/>
      <c r="CH809" s="102"/>
      <c r="CI809" s="102"/>
      <c r="CJ809" s="102"/>
      <c r="CK809" s="102"/>
      <c r="CL809" s="102"/>
      <c r="CM809" s="102"/>
      <c r="CN809" s="102"/>
      <c r="CO809" s="102"/>
      <c r="CP809" s="102"/>
      <c r="CQ809" s="102"/>
      <c r="CR809" s="102"/>
      <c r="CS809" s="102"/>
      <c r="CT809" s="102"/>
      <c r="CU809" s="102"/>
      <c r="CV809" s="102"/>
      <c r="CW809" s="102"/>
      <c r="CX809" s="102"/>
      <c r="CY809" s="102"/>
      <c r="CZ809" s="102"/>
      <c r="DA809" s="102"/>
      <c r="DB809" s="102"/>
      <c r="DC809" s="102"/>
      <c r="DD809" s="102"/>
      <c r="DE809" s="102"/>
      <c r="DF809" s="102"/>
      <c r="DG809" s="102"/>
      <c r="DH809" s="102"/>
      <c r="DI809" s="102"/>
      <c r="DJ809" s="102"/>
      <c r="DK809" s="102"/>
      <c r="DL809" s="102"/>
      <c r="DM809" s="102"/>
      <c r="DN809" s="102"/>
      <c r="DO809" s="102"/>
      <c r="DP809" s="102"/>
      <c r="DQ809" s="102"/>
      <c r="DR809" s="102"/>
      <c r="DS809" s="102"/>
      <c r="DT809" s="102"/>
    </row>
    <row r="810" spans="9:124" s="95" customFormat="1" x14ac:dyDescent="0.15">
      <c r="I810" s="102"/>
      <c r="J810" s="102"/>
      <c r="K810" s="102"/>
      <c r="L810" s="102"/>
      <c r="M810" s="102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  <c r="BG810" s="102"/>
      <c r="BH810" s="102"/>
      <c r="BI810" s="102"/>
      <c r="BJ810" s="102"/>
      <c r="BK810" s="102"/>
      <c r="BL810" s="102"/>
      <c r="BM810" s="102"/>
      <c r="BN810" s="102"/>
      <c r="BO810" s="102"/>
      <c r="BP810" s="102"/>
      <c r="BQ810" s="102"/>
      <c r="BR810" s="102"/>
      <c r="BS810" s="102"/>
      <c r="BT810" s="102"/>
      <c r="BU810" s="102"/>
      <c r="BV810" s="102"/>
      <c r="BW810" s="102"/>
      <c r="BX810" s="102"/>
      <c r="BY810" s="102"/>
      <c r="BZ810" s="102"/>
      <c r="CA810" s="102"/>
      <c r="CB810" s="102"/>
      <c r="CC810" s="102"/>
      <c r="CD810" s="102"/>
      <c r="CE810" s="102"/>
      <c r="CF810" s="102"/>
      <c r="CG810" s="102"/>
      <c r="CH810" s="102"/>
      <c r="CI810" s="102"/>
      <c r="CJ810" s="102"/>
      <c r="CK810" s="102"/>
      <c r="CL810" s="102"/>
      <c r="CM810" s="102"/>
      <c r="CN810" s="102"/>
      <c r="CO810" s="102"/>
      <c r="CP810" s="102"/>
      <c r="CQ810" s="102"/>
      <c r="CR810" s="102"/>
      <c r="CS810" s="102"/>
      <c r="CT810" s="102"/>
      <c r="CU810" s="102"/>
      <c r="CV810" s="102"/>
      <c r="CW810" s="102"/>
      <c r="CX810" s="102"/>
      <c r="CY810" s="102"/>
      <c r="CZ810" s="102"/>
      <c r="DA810" s="102"/>
      <c r="DB810" s="102"/>
      <c r="DC810" s="102"/>
      <c r="DD810" s="102"/>
      <c r="DE810" s="102"/>
      <c r="DF810" s="102"/>
      <c r="DG810" s="102"/>
      <c r="DH810" s="102"/>
      <c r="DI810" s="102"/>
      <c r="DJ810" s="102"/>
      <c r="DK810" s="102"/>
      <c r="DL810" s="102"/>
      <c r="DM810" s="102"/>
      <c r="DN810" s="102"/>
      <c r="DO810" s="102"/>
      <c r="DP810" s="102"/>
      <c r="DQ810" s="102"/>
      <c r="DR810" s="102"/>
      <c r="DS810" s="102"/>
      <c r="DT810" s="102"/>
    </row>
    <row r="811" spans="9:124" s="95" customFormat="1" x14ac:dyDescent="0.15">
      <c r="I811" s="102"/>
      <c r="J811" s="102"/>
      <c r="K811" s="102"/>
      <c r="L811" s="102"/>
      <c r="M811" s="102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  <c r="BG811" s="102"/>
      <c r="BH811" s="102"/>
      <c r="BI811" s="102"/>
      <c r="BJ811" s="102"/>
      <c r="BK811" s="102"/>
      <c r="BL811" s="102"/>
      <c r="BM811" s="102"/>
      <c r="BN811" s="102"/>
      <c r="BO811" s="102"/>
      <c r="BP811" s="102"/>
      <c r="BQ811" s="102"/>
      <c r="BR811" s="102"/>
      <c r="BS811" s="102"/>
      <c r="BT811" s="102"/>
      <c r="BU811" s="102"/>
      <c r="BV811" s="102"/>
      <c r="BW811" s="102"/>
      <c r="BX811" s="102"/>
      <c r="BY811" s="102"/>
      <c r="BZ811" s="102"/>
      <c r="CA811" s="102"/>
      <c r="CB811" s="102"/>
      <c r="CC811" s="102"/>
      <c r="CD811" s="102"/>
      <c r="CE811" s="102"/>
      <c r="CF811" s="102"/>
      <c r="CG811" s="102"/>
      <c r="CH811" s="102"/>
      <c r="CI811" s="102"/>
      <c r="CJ811" s="102"/>
      <c r="CK811" s="102"/>
      <c r="CL811" s="102"/>
      <c r="CM811" s="102"/>
      <c r="CN811" s="102"/>
      <c r="CO811" s="102"/>
      <c r="CP811" s="102"/>
      <c r="CQ811" s="102"/>
      <c r="CR811" s="102"/>
      <c r="CS811" s="102"/>
      <c r="CT811" s="102"/>
      <c r="CU811" s="102"/>
      <c r="CV811" s="102"/>
      <c r="CW811" s="102"/>
      <c r="CX811" s="102"/>
      <c r="CY811" s="102"/>
      <c r="CZ811" s="102"/>
      <c r="DA811" s="102"/>
      <c r="DB811" s="102"/>
      <c r="DC811" s="102"/>
      <c r="DD811" s="102"/>
      <c r="DE811" s="102"/>
      <c r="DF811" s="102"/>
      <c r="DG811" s="102"/>
      <c r="DH811" s="102"/>
      <c r="DI811" s="102"/>
      <c r="DJ811" s="102"/>
      <c r="DK811" s="102"/>
      <c r="DL811" s="102"/>
      <c r="DM811" s="102"/>
      <c r="DN811" s="102"/>
      <c r="DO811" s="102"/>
      <c r="DP811" s="102"/>
      <c r="DQ811" s="102"/>
      <c r="DR811" s="102"/>
      <c r="DS811" s="102"/>
      <c r="DT811" s="102"/>
    </row>
    <row r="812" spans="9:124" s="95" customFormat="1" x14ac:dyDescent="0.15">
      <c r="I812" s="102"/>
      <c r="J812" s="102"/>
      <c r="K812" s="102"/>
      <c r="L812" s="102"/>
      <c r="M812" s="102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  <c r="BG812" s="102"/>
      <c r="BH812" s="102"/>
      <c r="BI812" s="102"/>
      <c r="BJ812" s="102"/>
      <c r="BK812" s="102"/>
      <c r="BL812" s="102"/>
      <c r="BM812" s="102"/>
      <c r="BN812" s="102"/>
      <c r="BO812" s="102"/>
      <c r="BP812" s="102"/>
      <c r="BQ812" s="102"/>
      <c r="BR812" s="102"/>
      <c r="BS812" s="102"/>
      <c r="BT812" s="102"/>
      <c r="BU812" s="102"/>
      <c r="BV812" s="102"/>
      <c r="BW812" s="102"/>
      <c r="BX812" s="102"/>
      <c r="BY812" s="102"/>
      <c r="BZ812" s="102"/>
      <c r="CA812" s="102"/>
      <c r="CB812" s="102"/>
      <c r="CC812" s="102"/>
      <c r="CD812" s="102"/>
      <c r="CE812" s="102"/>
      <c r="CF812" s="102"/>
      <c r="CG812" s="102"/>
      <c r="CH812" s="102"/>
      <c r="CI812" s="102"/>
      <c r="CJ812" s="102"/>
      <c r="CK812" s="102"/>
      <c r="CL812" s="102"/>
      <c r="CM812" s="102"/>
      <c r="CN812" s="102"/>
      <c r="CO812" s="102"/>
      <c r="CP812" s="102"/>
      <c r="CQ812" s="102"/>
      <c r="CR812" s="102"/>
      <c r="CS812" s="102"/>
      <c r="CT812" s="102"/>
      <c r="CU812" s="102"/>
      <c r="CV812" s="102"/>
      <c r="CW812" s="102"/>
      <c r="CX812" s="102"/>
      <c r="CY812" s="102"/>
      <c r="CZ812" s="102"/>
      <c r="DA812" s="102"/>
      <c r="DB812" s="102"/>
      <c r="DC812" s="102"/>
      <c r="DD812" s="102"/>
      <c r="DE812" s="102"/>
      <c r="DF812" s="102"/>
      <c r="DG812" s="102"/>
      <c r="DH812" s="102"/>
      <c r="DI812" s="102"/>
      <c r="DJ812" s="102"/>
      <c r="DK812" s="102"/>
      <c r="DL812" s="102"/>
      <c r="DM812" s="102"/>
      <c r="DN812" s="102"/>
      <c r="DO812" s="102"/>
      <c r="DP812" s="102"/>
      <c r="DQ812" s="102"/>
      <c r="DR812" s="102"/>
      <c r="DS812" s="102"/>
      <c r="DT812" s="102"/>
    </row>
    <row r="813" spans="9:124" s="95" customFormat="1" x14ac:dyDescent="0.15">
      <c r="I813" s="102"/>
      <c r="J813" s="102"/>
      <c r="K813" s="102"/>
      <c r="L813" s="102"/>
      <c r="M813" s="102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  <c r="BE813" s="102"/>
      <c r="BF813" s="102"/>
      <c r="BG813" s="102"/>
      <c r="BH813" s="102"/>
      <c r="BI813" s="102"/>
      <c r="BJ813" s="102"/>
      <c r="BK813" s="102"/>
      <c r="BL813" s="102"/>
      <c r="BM813" s="102"/>
      <c r="BN813" s="102"/>
      <c r="BO813" s="102"/>
      <c r="BP813" s="102"/>
      <c r="BQ813" s="102"/>
      <c r="BR813" s="102"/>
      <c r="BS813" s="102"/>
      <c r="BT813" s="102"/>
      <c r="BU813" s="102"/>
      <c r="BV813" s="102"/>
      <c r="BW813" s="102"/>
      <c r="BX813" s="102"/>
      <c r="BY813" s="102"/>
      <c r="BZ813" s="102"/>
      <c r="CA813" s="102"/>
      <c r="CB813" s="102"/>
      <c r="CC813" s="102"/>
      <c r="CD813" s="102"/>
      <c r="CE813" s="102"/>
      <c r="CF813" s="102"/>
      <c r="CG813" s="102"/>
      <c r="CH813" s="102"/>
      <c r="CI813" s="102"/>
      <c r="CJ813" s="102"/>
      <c r="CK813" s="102"/>
      <c r="CL813" s="102"/>
      <c r="CM813" s="102"/>
      <c r="CN813" s="102"/>
      <c r="CO813" s="102"/>
      <c r="CP813" s="102"/>
      <c r="CQ813" s="102"/>
      <c r="CR813" s="102"/>
      <c r="CS813" s="102"/>
      <c r="CT813" s="102"/>
      <c r="CU813" s="102"/>
      <c r="CV813" s="102"/>
      <c r="CW813" s="102"/>
      <c r="CX813" s="102"/>
      <c r="CY813" s="102"/>
      <c r="CZ813" s="102"/>
      <c r="DA813" s="102"/>
      <c r="DB813" s="102"/>
      <c r="DC813" s="102"/>
      <c r="DD813" s="102"/>
      <c r="DE813" s="102"/>
      <c r="DF813" s="102"/>
      <c r="DG813" s="102"/>
      <c r="DH813" s="102"/>
      <c r="DI813" s="102"/>
      <c r="DJ813" s="102"/>
      <c r="DK813" s="102"/>
      <c r="DL813" s="102"/>
      <c r="DM813" s="102"/>
      <c r="DN813" s="102"/>
      <c r="DO813" s="102"/>
      <c r="DP813" s="102"/>
      <c r="DQ813" s="102"/>
      <c r="DR813" s="102"/>
      <c r="DS813" s="102"/>
      <c r="DT813" s="102"/>
    </row>
    <row r="814" spans="9:124" s="95" customFormat="1" x14ac:dyDescent="0.15">
      <c r="I814" s="102"/>
      <c r="J814" s="102"/>
      <c r="K814" s="102"/>
      <c r="L814" s="102"/>
      <c r="M814" s="102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  <c r="BE814" s="102"/>
      <c r="BF814" s="102"/>
      <c r="BG814" s="102"/>
      <c r="BH814" s="102"/>
      <c r="BI814" s="102"/>
      <c r="BJ814" s="102"/>
      <c r="BK814" s="102"/>
      <c r="BL814" s="102"/>
      <c r="BM814" s="102"/>
      <c r="BN814" s="102"/>
      <c r="BO814" s="102"/>
      <c r="BP814" s="102"/>
      <c r="BQ814" s="102"/>
      <c r="BR814" s="102"/>
      <c r="BS814" s="102"/>
      <c r="BT814" s="102"/>
      <c r="BU814" s="102"/>
      <c r="BV814" s="102"/>
      <c r="BW814" s="102"/>
      <c r="BX814" s="102"/>
      <c r="BY814" s="102"/>
      <c r="BZ814" s="102"/>
      <c r="CA814" s="102"/>
      <c r="CB814" s="102"/>
      <c r="CC814" s="102"/>
      <c r="CD814" s="102"/>
      <c r="CE814" s="102"/>
      <c r="CF814" s="102"/>
      <c r="CG814" s="102"/>
      <c r="CH814" s="102"/>
      <c r="CI814" s="102"/>
      <c r="CJ814" s="102"/>
      <c r="CK814" s="102"/>
      <c r="CL814" s="102"/>
      <c r="CM814" s="102"/>
      <c r="CN814" s="102"/>
      <c r="CO814" s="102"/>
      <c r="CP814" s="102"/>
      <c r="CQ814" s="102"/>
      <c r="CR814" s="102"/>
      <c r="CS814" s="102"/>
      <c r="CT814" s="102"/>
      <c r="CU814" s="102"/>
      <c r="CV814" s="102"/>
      <c r="CW814" s="102"/>
      <c r="CX814" s="102"/>
      <c r="CY814" s="102"/>
      <c r="CZ814" s="102"/>
      <c r="DA814" s="102"/>
      <c r="DB814" s="102"/>
      <c r="DC814" s="102"/>
      <c r="DD814" s="102"/>
      <c r="DE814" s="102"/>
      <c r="DF814" s="102"/>
      <c r="DG814" s="102"/>
      <c r="DH814" s="102"/>
      <c r="DI814" s="102"/>
      <c r="DJ814" s="102"/>
      <c r="DK814" s="102"/>
      <c r="DL814" s="102"/>
      <c r="DM814" s="102"/>
      <c r="DN814" s="102"/>
      <c r="DO814" s="102"/>
      <c r="DP814" s="102"/>
      <c r="DQ814" s="102"/>
      <c r="DR814" s="102"/>
      <c r="DS814" s="102"/>
      <c r="DT814" s="102"/>
    </row>
    <row r="815" spans="9:124" s="95" customFormat="1" x14ac:dyDescent="0.15">
      <c r="I815" s="102"/>
      <c r="J815" s="102"/>
      <c r="K815" s="102"/>
      <c r="L815" s="102"/>
      <c r="M815" s="102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  <c r="BE815" s="102"/>
      <c r="BF815" s="102"/>
      <c r="BG815" s="102"/>
      <c r="BH815" s="102"/>
      <c r="BI815" s="102"/>
      <c r="BJ815" s="102"/>
      <c r="BK815" s="102"/>
      <c r="BL815" s="102"/>
      <c r="BM815" s="102"/>
      <c r="BN815" s="102"/>
      <c r="BO815" s="102"/>
      <c r="BP815" s="102"/>
      <c r="BQ815" s="102"/>
      <c r="BR815" s="102"/>
      <c r="BS815" s="102"/>
      <c r="BT815" s="102"/>
      <c r="BU815" s="102"/>
      <c r="BV815" s="102"/>
      <c r="BW815" s="102"/>
      <c r="BX815" s="102"/>
      <c r="BY815" s="102"/>
      <c r="BZ815" s="102"/>
      <c r="CA815" s="102"/>
      <c r="CB815" s="102"/>
      <c r="CC815" s="102"/>
      <c r="CD815" s="102"/>
      <c r="CE815" s="102"/>
      <c r="CF815" s="102"/>
      <c r="CG815" s="102"/>
      <c r="CH815" s="102"/>
      <c r="CI815" s="102"/>
      <c r="CJ815" s="102"/>
      <c r="CK815" s="102"/>
      <c r="CL815" s="102"/>
      <c r="CM815" s="102"/>
      <c r="CN815" s="102"/>
      <c r="CO815" s="102"/>
      <c r="CP815" s="102"/>
      <c r="CQ815" s="102"/>
      <c r="CR815" s="102"/>
      <c r="CS815" s="102"/>
      <c r="CT815" s="102"/>
      <c r="CU815" s="102"/>
      <c r="CV815" s="102"/>
      <c r="CW815" s="102"/>
      <c r="CX815" s="102"/>
      <c r="CY815" s="102"/>
      <c r="CZ815" s="102"/>
      <c r="DA815" s="102"/>
      <c r="DB815" s="102"/>
      <c r="DC815" s="102"/>
      <c r="DD815" s="102"/>
      <c r="DE815" s="102"/>
      <c r="DF815" s="102"/>
      <c r="DG815" s="102"/>
      <c r="DH815" s="102"/>
      <c r="DI815" s="102"/>
      <c r="DJ815" s="102"/>
      <c r="DK815" s="102"/>
      <c r="DL815" s="102"/>
      <c r="DM815" s="102"/>
      <c r="DN815" s="102"/>
      <c r="DO815" s="102"/>
      <c r="DP815" s="102"/>
      <c r="DQ815" s="102"/>
      <c r="DR815" s="102"/>
      <c r="DS815" s="102"/>
      <c r="DT815" s="102"/>
    </row>
    <row r="816" spans="9:124" s="95" customFormat="1" x14ac:dyDescent="0.15">
      <c r="I816" s="102"/>
      <c r="J816" s="102"/>
      <c r="K816" s="102"/>
      <c r="L816" s="102"/>
      <c r="M816" s="102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F816" s="102"/>
      <c r="BG816" s="102"/>
      <c r="BH816" s="102"/>
      <c r="BI816" s="102"/>
      <c r="BJ816" s="102"/>
      <c r="BK816" s="102"/>
      <c r="BL816" s="102"/>
      <c r="BM816" s="102"/>
      <c r="BN816" s="102"/>
      <c r="BO816" s="102"/>
      <c r="BP816" s="102"/>
      <c r="BQ816" s="102"/>
      <c r="BR816" s="102"/>
      <c r="BS816" s="102"/>
      <c r="BT816" s="102"/>
      <c r="BU816" s="102"/>
      <c r="BV816" s="102"/>
      <c r="BW816" s="102"/>
      <c r="BX816" s="102"/>
      <c r="BY816" s="102"/>
      <c r="BZ816" s="102"/>
      <c r="CA816" s="102"/>
      <c r="CB816" s="102"/>
      <c r="CC816" s="102"/>
      <c r="CD816" s="102"/>
      <c r="CE816" s="102"/>
      <c r="CF816" s="102"/>
      <c r="CG816" s="102"/>
      <c r="CH816" s="102"/>
      <c r="CI816" s="102"/>
      <c r="CJ816" s="102"/>
      <c r="CK816" s="102"/>
      <c r="CL816" s="102"/>
      <c r="CM816" s="102"/>
      <c r="CN816" s="102"/>
      <c r="CO816" s="102"/>
      <c r="CP816" s="102"/>
      <c r="CQ816" s="102"/>
      <c r="CR816" s="102"/>
      <c r="CS816" s="102"/>
      <c r="CT816" s="102"/>
      <c r="CU816" s="102"/>
      <c r="CV816" s="102"/>
      <c r="CW816" s="102"/>
      <c r="CX816" s="102"/>
      <c r="CY816" s="102"/>
      <c r="CZ816" s="102"/>
      <c r="DA816" s="102"/>
      <c r="DB816" s="102"/>
      <c r="DC816" s="102"/>
      <c r="DD816" s="102"/>
      <c r="DE816" s="102"/>
      <c r="DF816" s="102"/>
      <c r="DG816" s="102"/>
      <c r="DH816" s="102"/>
      <c r="DI816" s="102"/>
      <c r="DJ816" s="102"/>
      <c r="DK816" s="102"/>
      <c r="DL816" s="102"/>
      <c r="DM816" s="102"/>
      <c r="DN816" s="102"/>
      <c r="DO816" s="102"/>
      <c r="DP816" s="102"/>
      <c r="DQ816" s="102"/>
      <c r="DR816" s="102"/>
      <c r="DS816" s="102"/>
      <c r="DT816" s="102"/>
    </row>
    <row r="817" spans="9:124" s="95" customFormat="1" x14ac:dyDescent="0.15"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F817" s="102"/>
      <c r="BG817" s="102"/>
      <c r="BH817" s="102"/>
      <c r="BI817" s="102"/>
      <c r="BJ817" s="102"/>
      <c r="BK817" s="102"/>
      <c r="BL817" s="102"/>
      <c r="BM817" s="102"/>
      <c r="BN817" s="102"/>
      <c r="BO817" s="102"/>
      <c r="BP817" s="102"/>
      <c r="BQ817" s="102"/>
      <c r="BR817" s="102"/>
      <c r="BS817" s="102"/>
      <c r="BT817" s="102"/>
      <c r="BU817" s="102"/>
      <c r="BV817" s="102"/>
      <c r="BW817" s="102"/>
      <c r="BX817" s="102"/>
      <c r="BY817" s="102"/>
      <c r="BZ817" s="102"/>
      <c r="CA817" s="102"/>
      <c r="CB817" s="102"/>
      <c r="CC817" s="102"/>
      <c r="CD817" s="102"/>
      <c r="CE817" s="102"/>
      <c r="CF817" s="102"/>
      <c r="CG817" s="102"/>
      <c r="CH817" s="102"/>
      <c r="CI817" s="102"/>
      <c r="CJ817" s="102"/>
      <c r="CK817" s="102"/>
      <c r="CL817" s="102"/>
      <c r="CM817" s="102"/>
      <c r="CN817" s="102"/>
      <c r="CO817" s="102"/>
      <c r="CP817" s="102"/>
      <c r="CQ817" s="102"/>
      <c r="CR817" s="102"/>
      <c r="CS817" s="102"/>
      <c r="CT817" s="102"/>
      <c r="CU817" s="102"/>
      <c r="CV817" s="102"/>
      <c r="CW817" s="102"/>
      <c r="CX817" s="102"/>
      <c r="CY817" s="102"/>
      <c r="CZ817" s="102"/>
      <c r="DA817" s="102"/>
      <c r="DB817" s="102"/>
      <c r="DC817" s="102"/>
      <c r="DD817" s="102"/>
      <c r="DE817" s="102"/>
      <c r="DF817" s="102"/>
      <c r="DG817" s="102"/>
      <c r="DH817" s="102"/>
      <c r="DI817" s="102"/>
      <c r="DJ817" s="102"/>
      <c r="DK817" s="102"/>
      <c r="DL817" s="102"/>
      <c r="DM817" s="102"/>
      <c r="DN817" s="102"/>
      <c r="DO817" s="102"/>
      <c r="DP817" s="102"/>
      <c r="DQ817" s="102"/>
      <c r="DR817" s="102"/>
      <c r="DS817" s="102"/>
      <c r="DT817" s="102"/>
    </row>
    <row r="818" spans="9:124" s="95" customFormat="1" x14ac:dyDescent="0.15">
      <c r="I818" s="102"/>
      <c r="J818" s="102"/>
      <c r="K818" s="102"/>
      <c r="L818" s="102"/>
      <c r="M818" s="102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F818" s="102"/>
      <c r="BG818" s="102"/>
      <c r="BH818" s="102"/>
      <c r="BI818" s="102"/>
      <c r="BJ818" s="102"/>
      <c r="BK818" s="102"/>
      <c r="BL818" s="102"/>
      <c r="BM818" s="102"/>
      <c r="BN818" s="102"/>
      <c r="BO818" s="102"/>
      <c r="BP818" s="102"/>
      <c r="BQ818" s="102"/>
      <c r="BR818" s="102"/>
      <c r="BS818" s="102"/>
      <c r="BT818" s="102"/>
      <c r="BU818" s="102"/>
      <c r="BV818" s="102"/>
      <c r="BW818" s="102"/>
      <c r="BX818" s="102"/>
      <c r="BY818" s="102"/>
      <c r="BZ818" s="102"/>
      <c r="CA818" s="102"/>
      <c r="CB818" s="102"/>
      <c r="CC818" s="102"/>
      <c r="CD818" s="102"/>
      <c r="CE818" s="102"/>
      <c r="CF818" s="102"/>
      <c r="CG818" s="102"/>
      <c r="CH818" s="102"/>
      <c r="CI818" s="102"/>
      <c r="CJ818" s="102"/>
      <c r="CK818" s="102"/>
      <c r="CL818" s="102"/>
      <c r="CM818" s="102"/>
      <c r="CN818" s="102"/>
      <c r="CO818" s="102"/>
      <c r="CP818" s="102"/>
      <c r="CQ818" s="102"/>
      <c r="CR818" s="102"/>
      <c r="CS818" s="102"/>
      <c r="CT818" s="102"/>
      <c r="CU818" s="102"/>
      <c r="CV818" s="102"/>
      <c r="CW818" s="102"/>
      <c r="CX818" s="102"/>
      <c r="CY818" s="102"/>
      <c r="CZ818" s="102"/>
      <c r="DA818" s="102"/>
      <c r="DB818" s="102"/>
      <c r="DC818" s="102"/>
      <c r="DD818" s="102"/>
      <c r="DE818" s="102"/>
      <c r="DF818" s="102"/>
      <c r="DG818" s="102"/>
      <c r="DH818" s="102"/>
      <c r="DI818" s="102"/>
      <c r="DJ818" s="102"/>
      <c r="DK818" s="102"/>
      <c r="DL818" s="102"/>
      <c r="DM818" s="102"/>
      <c r="DN818" s="102"/>
      <c r="DO818" s="102"/>
      <c r="DP818" s="102"/>
      <c r="DQ818" s="102"/>
      <c r="DR818" s="102"/>
      <c r="DS818" s="102"/>
      <c r="DT818" s="102"/>
    </row>
    <row r="819" spans="9:124" s="95" customFormat="1" x14ac:dyDescent="0.15">
      <c r="I819" s="102"/>
      <c r="J819" s="102"/>
      <c r="K819" s="102"/>
      <c r="L819" s="102"/>
      <c r="M819" s="102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  <c r="BE819" s="102"/>
      <c r="BF819" s="102"/>
      <c r="BG819" s="102"/>
      <c r="BH819" s="102"/>
      <c r="BI819" s="102"/>
      <c r="BJ819" s="102"/>
      <c r="BK819" s="102"/>
      <c r="BL819" s="102"/>
      <c r="BM819" s="102"/>
      <c r="BN819" s="102"/>
      <c r="BO819" s="102"/>
      <c r="BP819" s="102"/>
      <c r="BQ819" s="102"/>
      <c r="BR819" s="102"/>
      <c r="BS819" s="102"/>
      <c r="BT819" s="102"/>
      <c r="BU819" s="102"/>
      <c r="BV819" s="102"/>
      <c r="BW819" s="102"/>
      <c r="BX819" s="102"/>
      <c r="BY819" s="102"/>
      <c r="BZ819" s="102"/>
      <c r="CA819" s="102"/>
      <c r="CB819" s="102"/>
      <c r="CC819" s="102"/>
      <c r="CD819" s="102"/>
      <c r="CE819" s="102"/>
      <c r="CF819" s="102"/>
      <c r="CG819" s="102"/>
      <c r="CH819" s="102"/>
      <c r="CI819" s="102"/>
      <c r="CJ819" s="102"/>
      <c r="CK819" s="102"/>
      <c r="CL819" s="102"/>
      <c r="CM819" s="102"/>
      <c r="CN819" s="102"/>
      <c r="CO819" s="102"/>
      <c r="CP819" s="102"/>
      <c r="CQ819" s="102"/>
      <c r="CR819" s="102"/>
      <c r="CS819" s="102"/>
      <c r="CT819" s="102"/>
      <c r="CU819" s="102"/>
      <c r="CV819" s="102"/>
      <c r="CW819" s="102"/>
      <c r="CX819" s="102"/>
      <c r="CY819" s="102"/>
      <c r="CZ819" s="102"/>
      <c r="DA819" s="102"/>
      <c r="DB819" s="102"/>
      <c r="DC819" s="102"/>
      <c r="DD819" s="102"/>
      <c r="DE819" s="102"/>
      <c r="DF819" s="102"/>
      <c r="DG819" s="102"/>
      <c r="DH819" s="102"/>
      <c r="DI819" s="102"/>
      <c r="DJ819" s="102"/>
      <c r="DK819" s="102"/>
      <c r="DL819" s="102"/>
      <c r="DM819" s="102"/>
      <c r="DN819" s="102"/>
      <c r="DO819" s="102"/>
      <c r="DP819" s="102"/>
      <c r="DQ819" s="102"/>
      <c r="DR819" s="102"/>
      <c r="DS819" s="102"/>
      <c r="DT819" s="102"/>
    </row>
    <row r="820" spans="9:124" s="95" customFormat="1" x14ac:dyDescent="0.15">
      <c r="I820" s="102"/>
      <c r="J820" s="102"/>
      <c r="K820" s="102"/>
      <c r="L820" s="102"/>
      <c r="M820" s="102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  <c r="BF820" s="102"/>
      <c r="BG820" s="102"/>
      <c r="BH820" s="102"/>
      <c r="BI820" s="102"/>
      <c r="BJ820" s="102"/>
      <c r="BK820" s="102"/>
      <c r="BL820" s="102"/>
      <c r="BM820" s="102"/>
      <c r="BN820" s="102"/>
      <c r="BO820" s="102"/>
      <c r="BP820" s="102"/>
      <c r="BQ820" s="102"/>
      <c r="BR820" s="102"/>
      <c r="BS820" s="102"/>
      <c r="BT820" s="102"/>
      <c r="BU820" s="102"/>
      <c r="BV820" s="102"/>
      <c r="BW820" s="102"/>
      <c r="BX820" s="102"/>
      <c r="BY820" s="102"/>
      <c r="BZ820" s="102"/>
      <c r="CA820" s="102"/>
      <c r="CB820" s="102"/>
      <c r="CC820" s="102"/>
      <c r="CD820" s="102"/>
      <c r="CE820" s="102"/>
      <c r="CF820" s="102"/>
      <c r="CG820" s="102"/>
      <c r="CH820" s="102"/>
      <c r="CI820" s="102"/>
      <c r="CJ820" s="102"/>
      <c r="CK820" s="102"/>
      <c r="CL820" s="102"/>
      <c r="CM820" s="102"/>
      <c r="CN820" s="102"/>
      <c r="CO820" s="102"/>
      <c r="CP820" s="102"/>
      <c r="CQ820" s="102"/>
      <c r="CR820" s="102"/>
      <c r="CS820" s="102"/>
      <c r="CT820" s="102"/>
      <c r="CU820" s="102"/>
      <c r="CV820" s="102"/>
      <c r="CW820" s="102"/>
      <c r="CX820" s="102"/>
      <c r="CY820" s="102"/>
      <c r="CZ820" s="102"/>
      <c r="DA820" s="102"/>
      <c r="DB820" s="102"/>
      <c r="DC820" s="102"/>
      <c r="DD820" s="102"/>
      <c r="DE820" s="102"/>
      <c r="DF820" s="102"/>
      <c r="DG820" s="102"/>
      <c r="DH820" s="102"/>
      <c r="DI820" s="102"/>
      <c r="DJ820" s="102"/>
      <c r="DK820" s="102"/>
      <c r="DL820" s="102"/>
      <c r="DM820" s="102"/>
      <c r="DN820" s="102"/>
      <c r="DO820" s="102"/>
      <c r="DP820" s="102"/>
      <c r="DQ820" s="102"/>
      <c r="DR820" s="102"/>
      <c r="DS820" s="102"/>
      <c r="DT820" s="102"/>
    </row>
  </sheetData>
  <sheetProtection algorithmName="SHA-512" hashValue="fVgFHRS6KLBtxUbvGg7nQ/gfeKqr76OwYZLcIAJOJUtK+EcraopsDr+t8sc+01hRmK8rBQIK4DM1aDd0J86mZQ==" saltValue="USBKU6vB47nNj02hI9Qiew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DFF08-F7EB-9F46-9AC8-E18A7BECEC46}">
  <sheetPr codeName="Sheet59">
    <tabColor theme="9"/>
  </sheetPr>
  <dimension ref="A1:AM45"/>
  <sheetViews>
    <sheetView zoomScale="110" zoomScaleNormal="110" workbookViewId="0">
      <selection activeCell="A8" sqref="A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10.83203125" hidden="1" customWidth="1"/>
    <col min="15" max="18" width="10.83203125" hidden="1" customWidth="1"/>
  </cols>
  <sheetData>
    <row r="1" spans="1:39" ht="14" x14ac:dyDescent="0.15">
      <c r="A1" s="374" t="s">
        <v>24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7"/>
      <c r="AK1" s="377"/>
      <c r="AL1" s="377"/>
      <c r="AM1" s="377"/>
    </row>
    <row r="2" spans="1:39" ht="14" x14ac:dyDescent="0.15">
      <c r="A2" s="375" t="s">
        <v>21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/>
      <c r="Z2" s="374"/>
      <c r="AA2" s="374"/>
      <c r="AB2" s="374"/>
      <c r="AC2" s="374"/>
      <c r="AD2" s="374"/>
      <c r="AE2" s="374"/>
      <c r="AF2" s="374"/>
      <c r="AG2" s="374"/>
      <c r="AH2" s="374"/>
      <c r="AI2" s="374"/>
      <c r="AJ2" s="377"/>
      <c r="AK2" s="377"/>
      <c r="AL2" s="377"/>
      <c r="AM2" s="377"/>
    </row>
    <row r="3" spans="1:39" ht="15" thickBot="1" x14ac:dyDescent="0.2">
      <c r="A3" s="374"/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374"/>
      <c r="M3" s="374"/>
      <c r="N3" s="374"/>
      <c r="O3" s="374"/>
      <c r="P3" s="374"/>
      <c r="Q3" s="374"/>
      <c r="R3" s="374"/>
      <c r="S3" s="374"/>
      <c r="T3" s="374"/>
      <c r="U3" s="374"/>
      <c r="V3" s="374"/>
      <c r="W3" s="374"/>
      <c r="X3" s="374"/>
      <c r="Y3" s="374"/>
      <c r="Z3" s="374"/>
      <c r="AA3" s="374"/>
      <c r="AB3" s="374"/>
      <c r="AC3" s="374"/>
      <c r="AD3" s="374"/>
      <c r="AE3" s="374"/>
      <c r="AF3" s="374"/>
      <c r="AG3" s="374"/>
      <c r="AH3" s="374"/>
      <c r="AI3" s="374"/>
      <c r="AJ3" s="377"/>
      <c r="AK3" s="377"/>
      <c r="AL3" s="377"/>
      <c r="AM3" s="377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</row>
    <row r="5" spans="1:3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6"/>
      <c r="U5" s="374"/>
      <c r="V5" s="374"/>
      <c r="W5" s="374"/>
      <c r="X5" s="374"/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374"/>
    </row>
    <row r="6" spans="1:3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6"/>
      <c r="U6" s="374"/>
      <c r="V6" s="374"/>
      <c r="W6" s="374"/>
      <c r="X6" s="374"/>
      <c r="Y6" s="374"/>
      <c r="Z6" s="374"/>
      <c r="AA6" s="374"/>
      <c r="AB6" s="374"/>
      <c r="AC6" s="374"/>
      <c r="AD6" s="374"/>
      <c r="AE6" s="374"/>
      <c r="AF6" s="374"/>
      <c r="AG6" s="374"/>
      <c r="AH6" s="374"/>
      <c r="AI6" s="374"/>
      <c r="AJ6" s="374"/>
      <c r="AK6" s="374"/>
      <c r="AL6" s="374"/>
      <c r="AM6" s="374"/>
    </row>
    <row r="7" spans="1:39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58" t="s">
        <v>272</v>
      </c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7"/>
      <c r="AM7" s="377"/>
    </row>
    <row r="8" spans="1:39" ht="18" customHeight="1" thickBot="1" x14ac:dyDescent="0.2">
      <c r="A8" s="186" t="str">
        <f>'ERG Apr 2024'!K2</f>
        <v>Ergon Energy</v>
      </c>
      <c r="B8" s="187" t="str">
        <f>'ERG Apr 2024'!L2</f>
        <v>Regulated</v>
      </c>
      <c r="C8" s="252">
        <f>IF('ERG Apr 2024'!BP2=0,91*'ERG Apr 2024'!M2/100,(91*'ERG Apr 2024'!M2/100)+'ERG Apr 2024'!BP2/4)</f>
        <v>129.38380000000001</v>
      </c>
      <c r="D8" s="253">
        <f>IF('ERG Apr 2024'!O2="",$C$5*'ERG Apr 2024'!N2/100,IF($C$5&gt;='ERG Apr 2024'!P2,('ERG Apr 2024'!P2*'ERG Apr 2024'!N2/100),($C$5*'ERG Apr 2024'!N2/100)))</f>
        <v>1716</v>
      </c>
      <c r="E8" s="253">
        <f>IF(AND('ERG Apr 2024'!P2&gt;0,'ERG Apr 2024'!R2&gt;0),IF($C$5&lt;'ERG Apr 2024'!P2,0,IF($C$5&lt;=('ERG Apr 2024'!R2+'ERG Apr 2024'!P2),(($C$5-'ERG Apr 2024'!P2)*'ERG Apr 2024'!Q2/100),(('ERG Apr 2024'!R2)*'ERG Apr 2024'!Q2/100))),0)</f>
        <v>0</v>
      </c>
      <c r="F8" s="253">
        <f>IF(AND('ERG Apr 2024'!R2&gt;0,'ERG Apr 2024'!T2&gt;0),IF(($C$5&lt;'ERG Apr 2024'!T2),(0),($C$5-'ERG Apr 2024'!T2)*'ERG Apr 2024'!U2/100),IF(AND('ERG Apr 2024'!R2&gt;0,'ERG Apr 2024'!T2=""),IF(($C$5&lt;'ERG Apr 2024'!R2+'ERG Apr 2024'!P2),(0),(($C$5-('ERG Apr 2024'!R2+'ERG Apr 2024'!P2))*'ERG Apr 2024'!S2/100)),IF(AND('ERG Apr 2024'!P2&gt;0,'ERG Apr 2024'!R2=""&gt;0),IF(($C$5&lt;'ERG Apr 2024'!P2),(0),($C$5-'ERG Apr 2024'!P2)*'ERG Apr 2024'!Q2/100),0)))</f>
        <v>0</v>
      </c>
      <c r="G8" s="254">
        <f>SUM(C8:F8)</f>
        <v>1845.3838000000001</v>
      </c>
      <c r="H8" s="255">
        <f t="shared" ref="H8" si="0">(G8-C8)*4</f>
        <v>6864</v>
      </c>
      <c r="I8" s="255">
        <f t="shared" ref="I8" si="1">G8*4</f>
        <v>7381.5352000000003</v>
      </c>
      <c r="J8" s="256">
        <f>I8*1.1</f>
        <v>8119.688720000001</v>
      </c>
      <c r="K8" s="257">
        <f>'ERG Apr 2024'!BB2</f>
        <v>0</v>
      </c>
      <c r="L8" s="257">
        <f>'ERG Apr 2024'!BC2</f>
        <v>0</v>
      </c>
      <c r="M8" s="257">
        <f>'ERG Apr 2024'!BD2</f>
        <v>0</v>
      </c>
      <c r="N8" s="257">
        <f>'ERG Apr 2024'!BE2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7381.5352000000003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7381.5352000000003</v>
      </c>
      <c r="S8" s="261">
        <f>Q8*1.1</f>
        <v>8119.688720000001</v>
      </c>
      <c r="T8" s="359">
        <f>R8*1.1</f>
        <v>8119.688720000001</v>
      </c>
      <c r="U8" s="376"/>
      <c r="V8" s="376"/>
      <c r="W8" s="376"/>
      <c r="X8" s="376"/>
      <c r="Y8" s="376"/>
      <c r="Z8" s="376"/>
      <c r="AA8" s="376"/>
      <c r="AB8" s="376"/>
      <c r="AC8" s="376"/>
      <c r="AD8" s="376"/>
      <c r="AE8" s="376"/>
      <c r="AF8" s="376"/>
      <c r="AG8" s="376"/>
      <c r="AH8" s="376"/>
      <c r="AI8" s="376"/>
      <c r="AJ8" s="376"/>
      <c r="AK8" s="376"/>
      <c r="AL8" s="377"/>
      <c r="AM8" s="377"/>
    </row>
    <row r="9" spans="1:39" ht="14" x14ac:dyDescent="0.15">
      <c r="A9" s="377"/>
      <c r="B9" s="377"/>
      <c r="C9" s="377"/>
      <c r="D9" s="377"/>
      <c r="E9" s="377"/>
      <c r="F9" s="377"/>
      <c r="G9" s="377"/>
      <c r="H9" s="377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376"/>
      <c r="AA9" s="376"/>
      <c r="AB9" s="376"/>
      <c r="AC9" s="376"/>
      <c r="AD9" s="376"/>
      <c r="AE9" s="376"/>
      <c r="AF9" s="376"/>
      <c r="AG9" s="376"/>
      <c r="AH9" s="376"/>
      <c r="AI9" s="376"/>
      <c r="AJ9" s="377"/>
      <c r="AK9" s="377"/>
      <c r="AL9" s="377"/>
      <c r="AM9" s="377"/>
    </row>
    <row r="10" spans="1:39" ht="15" thickBot="1" x14ac:dyDescent="0.2">
      <c r="A10" s="377"/>
      <c r="B10" s="377"/>
      <c r="C10" s="377"/>
      <c r="D10" s="377"/>
      <c r="E10" s="377"/>
      <c r="F10" s="377"/>
      <c r="G10" s="377"/>
      <c r="H10" s="377"/>
      <c r="I10" s="376"/>
      <c r="J10" s="376"/>
      <c r="K10" s="376"/>
      <c r="L10" s="376"/>
      <c r="M10" s="376"/>
      <c r="N10" s="376"/>
      <c r="O10" s="376"/>
      <c r="P10" s="376"/>
      <c r="Q10" s="376"/>
      <c r="R10" s="376"/>
      <c r="S10" s="376"/>
      <c r="T10" s="376"/>
      <c r="U10" s="376"/>
      <c r="V10" s="376"/>
      <c r="W10" s="376"/>
      <c r="X10" s="376"/>
      <c r="Y10" s="376"/>
      <c r="Z10" s="376"/>
      <c r="AA10" s="376"/>
      <c r="AB10" s="376"/>
      <c r="AC10" s="376"/>
      <c r="AD10" s="376"/>
      <c r="AE10" s="376"/>
      <c r="AF10" s="376"/>
      <c r="AG10" s="376"/>
      <c r="AH10" s="376"/>
      <c r="AI10" s="376"/>
      <c r="AJ10" s="377"/>
      <c r="AK10" s="377"/>
      <c r="AL10" s="377"/>
      <c r="AM10" s="377"/>
    </row>
    <row r="11" spans="1:39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4"/>
      <c r="U11" s="376"/>
      <c r="V11" s="376"/>
      <c r="W11" s="376"/>
      <c r="X11" s="376"/>
      <c r="Y11" s="376"/>
      <c r="Z11" s="376"/>
      <c r="AA11" s="376"/>
      <c r="AB11" s="376"/>
      <c r="AC11" s="376"/>
      <c r="AD11" s="376"/>
      <c r="AE11" s="376"/>
      <c r="AF11" s="376"/>
      <c r="AG11" s="376"/>
      <c r="AH11" s="376"/>
      <c r="AI11" s="376"/>
      <c r="AJ11" s="376"/>
      <c r="AK11" s="376"/>
      <c r="AL11" s="376"/>
      <c r="AM11" s="376"/>
    </row>
    <row r="12" spans="1:39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76"/>
      <c r="U12" s="376"/>
      <c r="V12" s="376"/>
      <c r="W12" s="376"/>
      <c r="X12" s="376"/>
      <c r="Y12" s="376"/>
      <c r="Z12" s="376"/>
      <c r="AA12" s="376"/>
      <c r="AB12" s="376"/>
      <c r="AC12" s="376"/>
      <c r="AD12" s="376"/>
      <c r="AE12" s="376"/>
      <c r="AF12" s="376"/>
      <c r="AG12" s="376"/>
      <c r="AH12" s="376"/>
      <c r="AI12" s="376"/>
      <c r="AJ12" s="376"/>
      <c r="AK12" s="376"/>
      <c r="AL12" s="376"/>
      <c r="AM12" s="376"/>
    </row>
    <row r="13" spans="1:39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6"/>
      <c r="U13" s="376"/>
      <c r="V13" s="376"/>
      <c r="W13" s="376"/>
      <c r="X13" s="376"/>
      <c r="Y13" s="376"/>
      <c r="Z13" s="376"/>
      <c r="AA13" s="376"/>
      <c r="AB13" s="376"/>
      <c r="AC13" s="376"/>
      <c r="AD13" s="376"/>
      <c r="AE13" s="376"/>
      <c r="AF13" s="376"/>
      <c r="AG13" s="376"/>
      <c r="AH13" s="376"/>
      <c r="AI13" s="376"/>
      <c r="AJ13" s="377"/>
      <c r="AK13" s="377"/>
      <c r="AL13" s="377"/>
      <c r="AM13" s="377"/>
    </row>
    <row r="14" spans="1:39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  <c r="AG14" s="376"/>
      <c r="AH14" s="376"/>
      <c r="AI14" s="376"/>
      <c r="AJ14" s="377"/>
      <c r="AK14" s="377"/>
      <c r="AL14" s="377"/>
      <c r="AM14" s="377"/>
    </row>
    <row r="15" spans="1:39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6"/>
      <c r="U15" s="376"/>
      <c r="V15" s="376"/>
      <c r="W15" s="376"/>
      <c r="X15" s="376"/>
      <c r="Y15" s="376"/>
      <c r="Z15" s="376"/>
      <c r="AA15" s="376"/>
      <c r="AB15" s="376"/>
      <c r="AC15" s="376"/>
      <c r="AD15" s="376"/>
      <c r="AE15" s="376"/>
      <c r="AF15" s="376"/>
      <c r="AG15" s="376"/>
      <c r="AH15" s="376"/>
      <c r="AI15" s="376"/>
      <c r="AJ15" s="377"/>
      <c r="AK15" s="377"/>
      <c r="AL15" s="377"/>
      <c r="AM15" s="377"/>
    </row>
    <row r="16" spans="1:39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358" t="s">
        <v>272</v>
      </c>
      <c r="U16" s="376"/>
      <c r="V16" s="376"/>
      <c r="W16" s="376"/>
      <c r="X16" s="376"/>
      <c r="Y16" s="376"/>
      <c r="Z16" s="376"/>
      <c r="AA16" s="376"/>
      <c r="AB16" s="376"/>
      <c r="AC16" s="376"/>
      <c r="AD16" s="376"/>
      <c r="AE16" s="376"/>
      <c r="AF16" s="376"/>
      <c r="AG16" s="376"/>
      <c r="AH16" s="376"/>
      <c r="AI16" s="376"/>
      <c r="AJ16" s="376"/>
      <c r="AK16" s="376"/>
      <c r="AL16" s="377"/>
      <c r="AM16" s="377"/>
    </row>
    <row r="17" spans="1:39" ht="15" thickBot="1" x14ac:dyDescent="0.2">
      <c r="A17" s="186" t="str">
        <f>'ERG Apr 2024'!K3</f>
        <v>Ergon Energy</v>
      </c>
      <c r="B17" s="187" t="str">
        <f>'ERG Apr 2024'!L3</f>
        <v>Regulated</v>
      </c>
      <c r="C17" s="188">
        <f>IF('ERG Apr 2024'!BP3=0,91*'ERG Apr 2024'!M3/100,(91*'ERG Apr 2024'!M3/100)+'ERG Apr 2024'!BP3/4)</f>
        <v>132.45960000000002</v>
      </c>
      <c r="D17" s="188">
        <f>IF('ERG Apr 2024'!O3="",$C$12*$C$13*'ERG Apr 2024'!N3/100,IF($C$12*$C$13&gt;='ERG Apr 2024'!P3,('ERG Apr 2024'!P3*'ERG Apr 2024'!N3/100),($C$12*$C$13*'ERG Apr 2024'!N3/100)))</f>
        <v>1201.2</v>
      </c>
      <c r="E17" s="189">
        <f>IF(AND('ERG Apr 2024'!R3&gt;0,'ERG Apr 2024'!T3&gt;0),IF(($C$12*$C$13&lt;'ERG Apr 2024'!T3),(0),($C$12*$C$13-'ERG Apr 2024'!T3)*'ERG Apr 2024'!U3/100),IF(AND('ERG Apr 2024'!R3&gt;0,'ERG Apr 2024'!T3=""),IF(($C$12*$C$13&lt;'ERG Apr 2024'!R3+'ERG Apr 2024'!P3),(0),(($C$12*$C$13-('ERG Apr 2024'!R3+'ERG Apr 2024'!P3))*'ERG Apr 2024'!S3/100)),IF(AND('ERG Apr 2024'!P3&gt;0,'ERG Apr 2024'!R3=""&gt;0),IF(($C$12*$C$13&lt;'ERG Apr 2024'!P3),(0),($C$12*$C$13-'ERG Apr 2024'!P3)*'ERG Apr 2024'!Q3/100),0)))</f>
        <v>0</v>
      </c>
      <c r="F17" s="189">
        <f>($C$12*$C$14)*'ERG Apr 2024'!AF3/100</f>
        <v>284.55</v>
      </c>
      <c r="G17" s="190">
        <f>SUM(C17:F17)</f>
        <v>1618.2095999999999</v>
      </c>
      <c r="H17" s="190">
        <f>(G17-C17)*4</f>
        <v>5943</v>
      </c>
      <c r="I17" s="191">
        <f t="shared" ref="I17" si="3">G17*4</f>
        <v>6472.8383999999996</v>
      </c>
      <c r="J17" s="245">
        <f>I17*1.1</f>
        <v>7120.1222400000006</v>
      </c>
      <c r="K17" s="190">
        <f>'ERG Apr 2024'!BB3</f>
        <v>0</v>
      </c>
      <c r="L17" s="190">
        <f>'ERG Apr 2024'!BC3</f>
        <v>0</v>
      </c>
      <c r="M17" s="190">
        <f>'ERG Apr 2024'!BD3</f>
        <v>0</v>
      </c>
      <c r="N17" s="190">
        <f>'ERG Apr 2024'!BE3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6472.8383999999996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6472.8383999999996</v>
      </c>
      <c r="S17" s="190">
        <f>Q17*1.1</f>
        <v>7120.1222400000006</v>
      </c>
      <c r="T17" s="360">
        <f>R17*1.1</f>
        <v>7120.1222400000006</v>
      </c>
      <c r="U17" s="376"/>
      <c r="V17" s="376"/>
      <c r="W17" s="376"/>
      <c r="X17" s="376"/>
      <c r="Y17" s="376"/>
      <c r="Z17" s="376"/>
      <c r="AA17" s="376"/>
      <c r="AB17" s="376"/>
      <c r="AC17" s="376"/>
      <c r="AD17" s="376"/>
      <c r="AE17" s="376"/>
      <c r="AF17" s="376"/>
      <c r="AG17" s="376"/>
      <c r="AH17" s="376"/>
      <c r="AI17" s="376"/>
      <c r="AJ17" s="376"/>
      <c r="AK17" s="376"/>
      <c r="AL17" s="377"/>
      <c r="AM17" s="377"/>
    </row>
    <row r="18" spans="1:39" ht="14" x14ac:dyDescent="0.15">
      <c r="A18" s="377"/>
      <c r="B18" s="377"/>
      <c r="C18" s="377"/>
      <c r="D18" s="377"/>
      <c r="E18" s="377"/>
      <c r="F18" s="377"/>
      <c r="G18" s="377"/>
      <c r="H18" s="377"/>
      <c r="I18" s="376"/>
      <c r="J18" s="376"/>
      <c r="K18" s="376"/>
      <c r="L18" s="376"/>
      <c r="M18" s="376"/>
      <c r="N18" s="376"/>
      <c r="O18" s="376"/>
      <c r="P18" s="376"/>
      <c r="Q18" s="376"/>
      <c r="R18" s="376"/>
      <c r="S18" s="376"/>
      <c r="T18" s="376"/>
      <c r="U18" s="376"/>
      <c r="V18" s="376"/>
      <c r="W18" s="376"/>
      <c r="X18" s="376"/>
      <c r="Y18" s="376"/>
      <c r="Z18" s="376"/>
      <c r="AA18" s="376"/>
      <c r="AB18" s="376"/>
      <c r="AC18" s="376"/>
      <c r="AD18" s="376"/>
      <c r="AE18" s="376"/>
      <c r="AF18" s="376"/>
      <c r="AG18" s="376"/>
      <c r="AH18" s="376"/>
      <c r="AI18" s="376"/>
      <c r="AJ18" s="377"/>
      <c r="AK18" s="377"/>
      <c r="AL18" s="377"/>
      <c r="AM18" s="377"/>
    </row>
    <row r="19" spans="1:39" ht="14" x14ac:dyDescent="0.15">
      <c r="A19" s="377"/>
      <c r="B19" s="377"/>
      <c r="C19" s="377"/>
      <c r="D19" s="377"/>
      <c r="E19" s="377"/>
      <c r="F19" s="377"/>
      <c r="G19" s="377"/>
      <c r="H19" s="377"/>
      <c r="I19" s="376"/>
      <c r="J19" s="376"/>
      <c r="K19" s="376"/>
      <c r="L19" s="376"/>
      <c r="M19" s="376"/>
      <c r="N19" s="376"/>
      <c r="O19" s="376"/>
      <c r="P19" s="376"/>
      <c r="Q19" s="376"/>
      <c r="R19" s="376"/>
      <c r="S19" s="376"/>
      <c r="T19" s="376"/>
      <c r="U19" s="376"/>
      <c r="V19" s="376"/>
      <c r="W19" s="376"/>
      <c r="X19" s="376"/>
      <c r="Y19" s="376"/>
      <c r="Z19" s="376"/>
      <c r="AA19" s="376"/>
      <c r="AB19" s="376"/>
      <c r="AC19" s="376"/>
      <c r="AD19" s="376"/>
      <c r="AE19" s="376"/>
      <c r="AF19" s="376"/>
      <c r="AG19" s="376"/>
      <c r="AH19" s="376"/>
      <c r="AI19" s="376"/>
      <c r="AJ19" s="377"/>
      <c r="AK19" s="377"/>
      <c r="AL19" s="377"/>
      <c r="AM19" s="377"/>
    </row>
    <row r="20" spans="1:39" ht="14" x14ac:dyDescent="0.15">
      <c r="A20" s="377"/>
      <c r="B20" s="377"/>
      <c r="C20" s="377"/>
      <c r="D20" s="377"/>
      <c r="E20" s="377"/>
      <c r="F20" s="377"/>
      <c r="G20" s="377"/>
      <c r="H20" s="377"/>
      <c r="I20" s="376"/>
      <c r="J20" s="376"/>
      <c r="K20" s="376"/>
      <c r="L20" s="376"/>
      <c r="M20" s="376"/>
      <c r="N20" s="376"/>
      <c r="O20" s="376"/>
      <c r="P20" s="376"/>
      <c r="Q20" s="376"/>
      <c r="R20" s="376"/>
      <c r="S20" s="376"/>
      <c r="T20" s="376"/>
      <c r="U20" s="376"/>
      <c r="V20" s="376"/>
      <c r="W20" s="376"/>
      <c r="X20" s="376"/>
      <c r="Y20" s="376"/>
      <c r="Z20" s="376"/>
      <c r="AA20" s="376"/>
      <c r="AB20" s="376"/>
      <c r="AC20" s="376"/>
      <c r="AD20" s="376"/>
      <c r="AE20" s="376"/>
      <c r="AF20" s="376"/>
      <c r="AG20" s="376"/>
      <c r="AH20" s="376"/>
      <c r="AI20" s="376"/>
      <c r="AJ20" s="377"/>
      <c r="AK20" s="377"/>
      <c r="AL20" s="377"/>
      <c r="AM20" s="377"/>
    </row>
    <row r="21" spans="1:39" ht="14" x14ac:dyDescent="0.15">
      <c r="A21" s="377"/>
      <c r="B21" s="377"/>
      <c r="C21" s="377"/>
      <c r="D21" s="377"/>
      <c r="E21" s="377"/>
      <c r="F21" s="377"/>
      <c r="G21" s="377"/>
      <c r="H21" s="377"/>
      <c r="I21" s="376"/>
      <c r="J21" s="376"/>
      <c r="K21" s="376"/>
      <c r="L21" s="376"/>
      <c r="M21" s="376"/>
      <c r="N21" s="376"/>
      <c r="O21" s="376"/>
      <c r="P21" s="376"/>
      <c r="Q21" s="376"/>
      <c r="R21" s="376"/>
      <c r="S21" s="376"/>
      <c r="T21" s="376"/>
      <c r="U21" s="376"/>
      <c r="V21" s="376"/>
      <c r="W21" s="376"/>
      <c r="X21" s="376"/>
      <c r="Y21" s="376"/>
      <c r="Z21" s="376"/>
      <c r="AA21" s="376"/>
      <c r="AB21" s="376"/>
      <c r="AC21" s="376"/>
      <c r="AD21" s="376"/>
      <c r="AE21" s="376"/>
      <c r="AF21" s="376"/>
      <c r="AG21" s="376"/>
      <c r="AH21" s="376"/>
      <c r="AI21" s="376"/>
      <c r="AJ21" s="377"/>
      <c r="AK21" s="377"/>
      <c r="AL21" s="377"/>
      <c r="AM21" s="377"/>
    </row>
    <row r="22" spans="1:39" ht="14" x14ac:dyDescent="0.15">
      <c r="A22" s="377"/>
      <c r="B22" s="377"/>
      <c r="C22" s="377"/>
      <c r="D22" s="377"/>
      <c r="E22" s="377"/>
      <c r="F22" s="377"/>
      <c r="G22" s="377"/>
      <c r="H22" s="377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376"/>
      <c r="V22" s="376"/>
      <c r="W22" s="376"/>
      <c r="X22" s="376"/>
      <c r="Y22" s="376"/>
      <c r="Z22" s="376"/>
      <c r="AA22" s="376"/>
      <c r="AB22" s="376"/>
      <c r="AC22" s="376"/>
      <c r="AD22" s="376"/>
      <c r="AE22" s="376"/>
      <c r="AF22" s="376"/>
      <c r="AG22" s="376"/>
      <c r="AH22" s="376"/>
      <c r="AI22" s="376"/>
      <c r="AJ22" s="377"/>
      <c r="AK22" s="377"/>
      <c r="AL22" s="377"/>
      <c r="AM22" s="377"/>
    </row>
    <row r="23" spans="1:39" ht="14" x14ac:dyDescent="0.15">
      <c r="A23" s="377"/>
      <c r="B23" s="377"/>
      <c r="C23" s="377"/>
      <c r="D23" s="377"/>
      <c r="E23" s="377"/>
      <c r="F23" s="377"/>
      <c r="G23" s="377"/>
      <c r="H23" s="377"/>
      <c r="I23" s="376"/>
      <c r="J23" s="376"/>
      <c r="K23" s="376"/>
      <c r="L23" s="376"/>
      <c r="M23" s="376"/>
      <c r="N23" s="376"/>
      <c r="O23" s="376"/>
      <c r="P23" s="376"/>
      <c r="Q23" s="376"/>
      <c r="R23" s="376"/>
      <c r="S23" s="376"/>
      <c r="T23" s="376"/>
      <c r="U23" s="376"/>
      <c r="V23" s="376"/>
      <c r="W23" s="376"/>
      <c r="X23" s="376"/>
      <c r="Y23" s="376"/>
      <c r="Z23" s="376"/>
      <c r="AA23" s="376"/>
      <c r="AB23" s="376"/>
      <c r="AC23" s="376"/>
      <c r="AD23" s="376"/>
      <c r="AE23" s="376"/>
      <c r="AF23" s="376"/>
      <c r="AG23" s="376"/>
      <c r="AH23" s="376"/>
      <c r="AI23" s="376"/>
      <c r="AJ23" s="377"/>
      <c r="AK23" s="377"/>
      <c r="AL23" s="377"/>
      <c r="AM23" s="377"/>
    </row>
    <row r="24" spans="1:39" ht="14" x14ac:dyDescent="0.15">
      <c r="A24" s="377"/>
      <c r="B24" s="377"/>
      <c r="C24" s="377"/>
      <c r="D24" s="377"/>
      <c r="E24" s="377"/>
      <c r="F24" s="377"/>
      <c r="G24" s="377"/>
      <c r="H24" s="377"/>
      <c r="I24" s="376"/>
      <c r="J24" s="376"/>
      <c r="K24" s="376"/>
      <c r="L24" s="376"/>
      <c r="M24" s="376"/>
      <c r="N24" s="376"/>
      <c r="O24" s="376"/>
      <c r="P24" s="376"/>
      <c r="Q24" s="376"/>
      <c r="R24" s="376"/>
      <c r="S24" s="376"/>
      <c r="T24" s="376"/>
      <c r="U24" s="376"/>
      <c r="V24" s="376"/>
      <c r="W24" s="376"/>
      <c r="X24" s="376"/>
      <c r="Y24" s="376"/>
      <c r="Z24" s="376"/>
      <c r="AA24" s="376"/>
      <c r="AB24" s="376"/>
      <c r="AC24" s="376"/>
      <c r="AD24" s="376"/>
      <c r="AE24" s="376"/>
      <c r="AF24" s="376"/>
      <c r="AG24" s="376"/>
      <c r="AH24" s="376"/>
      <c r="AI24" s="376"/>
      <c r="AJ24" s="377"/>
      <c r="AK24" s="377"/>
      <c r="AL24" s="377"/>
      <c r="AM24" s="377"/>
    </row>
    <row r="25" spans="1:39" ht="14" x14ac:dyDescent="0.15">
      <c r="A25" s="377"/>
      <c r="B25" s="377"/>
      <c r="C25" s="377"/>
      <c r="D25" s="377"/>
      <c r="E25" s="377"/>
      <c r="F25" s="377"/>
      <c r="G25" s="377"/>
      <c r="H25" s="377"/>
      <c r="I25" s="376"/>
      <c r="J25" s="376"/>
      <c r="K25" s="376"/>
      <c r="L25" s="376"/>
      <c r="M25" s="376"/>
      <c r="N25" s="376"/>
      <c r="O25" s="376"/>
      <c r="P25" s="376"/>
      <c r="Q25" s="376"/>
      <c r="R25" s="376"/>
      <c r="S25" s="376"/>
      <c r="T25" s="376"/>
      <c r="U25" s="376"/>
      <c r="V25" s="376"/>
      <c r="W25" s="376"/>
      <c r="X25" s="376"/>
      <c r="Y25" s="376"/>
      <c r="Z25" s="376"/>
      <c r="AA25" s="376"/>
      <c r="AB25" s="376"/>
      <c r="AC25" s="376"/>
      <c r="AD25" s="376"/>
      <c r="AE25" s="376"/>
      <c r="AF25" s="376"/>
      <c r="AG25" s="376"/>
      <c r="AH25" s="376"/>
      <c r="AI25" s="376"/>
      <c r="AJ25" s="377"/>
      <c r="AK25" s="377"/>
      <c r="AL25" s="377"/>
      <c r="AM25" s="377"/>
    </row>
    <row r="26" spans="1:39" ht="14" x14ac:dyDescent="0.15">
      <c r="A26" s="377"/>
      <c r="B26" s="377"/>
      <c r="C26" s="377"/>
      <c r="D26" s="377"/>
      <c r="E26" s="377"/>
      <c r="F26" s="377"/>
      <c r="G26" s="377"/>
      <c r="H26" s="377"/>
      <c r="I26" s="376"/>
      <c r="J26" s="376"/>
      <c r="K26" s="376"/>
      <c r="L26" s="376"/>
      <c r="M26" s="376"/>
      <c r="N26" s="376"/>
      <c r="O26" s="376"/>
      <c r="P26" s="376"/>
      <c r="Q26" s="376"/>
      <c r="R26" s="376"/>
      <c r="S26" s="376"/>
      <c r="T26" s="376"/>
      <c r="U26" s="376"/>
      <c r="V26" s="376"/>
      <c r="W26" s="376"/>
      <c r="X26" s="376"/>
      <c r="Y26" s="376"/>
      <c r="Z26" s="376"/>
      <c r="AA26" s="376"/>
      <c r="AB26" s="376"/>
      <c r="AC26" s="376"/>
      <c r="AD26" s="376"/>
      <c r="AE26" s="376"/>
      <c r="AF26" s="376"/>
      <c r="AG26" s="376"/>
      <c r="AH26" s="376"/>
      <c r="AI26" s="376"/>
      <c r="AJ26" s="377"/>
      <c r="AK26" s="377"/>
      <c r="AL26" s="377"/>
      <c r="AM26" s="377"/>
    </row>
    <row r="27" spans="1:39" ht="14" x14ac:dyDescent="0.15">
      <c r="A27" s="377"/>
      <c r="B27" s="377"/>
      <c r="C27" s="377"/>
      <c r="D27" s="377"/>
      <c r="E27" s="377"/>
      <c r="F27" s="377"/>
      <c r="G27" s="377"/>
      <c r="H27" s="377"/>
      <c r="I27" s="376"/>
      <c r="J27" s="376"/>
      <c r="K27" s="376"/>
      <c r="L27" s="376"/>
      <c r="M27" s="376"/>
      <c r="N27" s="376"/>
      <c r="O27" s="376"/>
      <c r="P27" s="376"/>
      <c r="Q27" s="376"/>
      <c r="R27" s="376"/>
      <c r="S27" s="376"/>
      <c r="T27" s="376"/>
      <c r="U27" s="376"/>
      <c r="V27" s="376"/>
      <c r="W27" s="376"/>
      <c r="X27" s="376"/>
      <c r="Y27" s="376"/>
      <c r="Z27" s="376"/>
      <c r="AA27" s="376"/>
      <c r="AB27" s="376"/>
      <c r="AC27" s="376"/>
      <c r="AD27" s="376"/>
      <c r="AE27" s="376"/>
      <c r="AF27" s="376"/>
      <c r="AG27" s="376"/>
      <c r="AH27" s="376"/>
      <c r="AI27" s="376"/>
      <c r="AJ27" s="377"/>
      <c r="AK27" s="377"/>
      <c r="AL27" s="377"/>
      <c r="AM27" s="377"/>
    </row>
    <row r="28" spans="1:39" ht="14" x14ac:dyDescent="0.15">
      <c r="A28" s="377"/>
      <c r="B28" s="377"/>
      <c r="C28" s="377"/>
      <c r="D28" s="377"/>
      <c r="E28" s="377"/>
      <c r="F28" s="377"/>
      <c r="G28" s="377"/>
      <c r="H28" s="377"/>
      <c r="I28" s="376"/>
      <c r="J28" s="376"/>
      <c r="K28" s="376"/>
      <c r="L28" s="376"/>
      <c r="M28" s="376"/>
      <c r="N28" s="376"/>
      <c r="O28" s="376"/>
      <c r="P28" s="376"/>
      <c r="Q28" s="376"/>
      <c r="R28" s="376"/>
      <c r="S28" s="376"/>
      <c r="T28" s="376"/>
      <c r="U28" s="377"/>
      <c r="V28" s="377"/>
      <c r="W28" s="377"/>
      <c r="X28" s="377"/>
      <c r="Y28" s="377"/>
      <c r="Z28" s="377"/>
      <c r="AA28" s="377"/>
      <c r="AB28" s="377"/>
      <c r="AC28" s="377"/>
      <c r="AD28" s="377"/>
      <c r="AE28" s="377"/>
      <c r="AF28" s="377"/>
      <c r="AG28" s="377"/>
      <c r="AH28" s="377"/>
      <c r="AI28" s="377"/>
      <c r="AJ28" s="377"/>
      <c r="AK28" s="377"/>
      <c r="AL28" s="377"/>
      <c r="AM28" s="377"/>
    </row>
    <row r="29" spans="1:39" ht="14" x14ac:dyDescent="0.15">
      <c r="A29" s="377"/>
      <c r="B29" s="377"/>
      <c r="C29" s="377"/>
      <c r="D29" s="377"/>
      <c r="E29" s="377"/>
      <c r="F29" s="377"/>
      <c r="G29" s="377"/>
      <c r="H29" s="377"/>
      <c r="I29" s="376"/>
      <c r="J29" s="376"/>
      <c r="K29" s="376"/>
      <c r="L29" s="376"/>
      <c r="M29" s="376"/>
      <c r="N29" s="376"/>
      <c r="O29" s="376"/>
      <c r="P29" s="376"/>
      <c r="Q29" s="376"/>
      <c r="R29" s="376"/>
      <c r="S29" s="376"/>
      <c r="T29" s="376"/>
      <c r="U29" s="377"/>
      <c r="V29" s="377"/>
      <c r="W29" s="377"/>
      <c r="X29" s="377"/>
      <c r="Y29" s="377"/>
      <c r="Z29" s="377"/>
      <c r="AA29" s="377"/>
      <c r="AB29" s="377"/>
      <c r="AC29" s="377"/>
      <c r="AD29" s="377"/>
      <c r="AE29" s="377"/>
      <c r="AF29" s="377"/>
      <c r="AG29" s="377"/>
      <c r="AH29" s="377"/>
      <c r="AI29" s="377"/>
      <c r="AJ29" s="377"/>
      <c r="AK29" s="377"/>
      <c r="AL29" s="377"/>
      <c r="AM29" s="377"/>
    </row>
    <row r="30" spans="1:39" ht="14" x14ac:dyDescent="0.15">
      <c r="A30" s="377"/>
      <c r="B30" s="377"/>
      <c r="C30" s="377"/>
      <c r="D30" s="377"/>
      <c r="E30" s="377"/>
      <c r="F30" s="377"/>
      <c r="G30" s="377"/>
      <c r="H30" s="377"/>
      <c r="I30" s="376"/>
      <c r="J30" s="376"/>
      <c r="K30" s="376"/>
      <c r="L30" s="376"/>
      <c r="M30" s="376"/>
      <c r="N30" s="376"/>
      <c r="O30" s="376"/>
      <c r="P30" s="376"/>
      <c r="Q30" s="376"/>
      <c r="R30" s="376"/>
      <c r="S30" s="376"/>
      <c r="T30" s="376"/>
      <c r="U30" s="377"/>
      <c r="V30" s="377"/>
      <c r="W30" s="377"/>
      <c r="X30" s="377"/>
      <c r="Y30" s="377"/>
      <c r="Z30" s="377"/>
      <c r="AA30" s="377"/>
      <c r="AB30" s="377"/>
      <c r="AC30" s="377"/>
      <c r="AD30" s="377"/>
      <c r="AE30" s="377"/>
      <c r="AF30" s="377"/>
      <c r="AG30" s="377"/>
      <c r="AH30" s="377"/>
      <c r="AI30" s="377"/>
      <c r="AJ30" s="377"/>
      <c r="AK30" s="377"/>
      <c r="AL30" s="377"/>
      <c r="AM30" s="377"/>
    </row>
    <row r="31" spans="1:39" ht="14" x14ac:dyDescent="0.15">
      <c r="A31" s="377"/>
      <c r="B31" s="377"/>
      <c r="C31" s="377"/>
      <c r="D31" s="377"/>
      <c r="E31" s="377"/>
      <c r="F31" s="377"/>
      <c r="G31" s="377"/>
      <c r="H31" s="377"/>
      <c r="I31" s="376"/>
      <c r="J31" s="376"/>
      <c r="K31" s="376"/>
      <c r="L31" s="376"/>
      <c r="M31" s="376"/>
      <c r="N31" s="376"/>
      <c r="O31" s="376"/>
      <c r="P31" s="376"/>
      <c r="Q31" s="376"/>
      <c r="R31" s="376"/>
      <c r="S31" s="376"/>
      <c r="T31" s="376"/>
      <c r="U31" s="377"/>
      <c r="V31" s="377"/>
      <c r="W31" s="377"/>
      <c r="X31" s="377"/>
      <c r="Y31" s="377"/>
      <c r="Z31" s="377"/>
      <c r="AA31" s="377"/>
      <c r="AB31" s="377"/>
      <c r="AC31" s="377"/>
      <c r="AD31" s="377"/>
      <c r="AE31" s="377"/>
      <c r="AF31" s="377"/>
      <c r="AG31" s="377"/>
      <c r="AH31" s="377"/>
      <c r="AI31" s="377"/>
      <c r="AJ31" s="377"/>
      <c r="AK31" s="377"/>
      <c r="AL31" s="377"/>
      <c r="AM31" s="377"/>
    </row>
    <row r="32" spans="1:39" ht="14" x14ac:dyDescent="0.15">
      <c r="A32" s="377"/>
      <c r="B32" s="377"/>
      <c r="C32" s="377"/>
      <c r="D32" s="377"/>
      <c r="E32" s="377"/>
      <c r="F32" s="377"/>
      <c r="G32" s="377"/>
      <c r="H32" s="377"/>
      <c r="I32" s="376"/>
      <c r="J32" s="376"/>
      <c r="K32" s="376"/>
      <c r="L32" s="376"/>
      <c r="M32" s="376"/>
      <c r="N32" s="376"/>
      <c r="O32" s="376"/>
      <c r="P32" s="376"/>
      <c r="Q32" s="376"/>
      <c r="R32" s="376"/>
      <c r="S32" s="376"/>
      <c r="T32" s="376"/>
      <c r="U32" s="377"/>
      <c r="V32" s="377"/>
      <c r="W32" s="377"/>
      <c r="X32" s="377"/>
      <c r="Y32" s="377"/>
      <c r="Z32" s="377"/>
      <c r="AA32" s="377"/>
      <c r="AB32" s="377"/>
      <c r="AC32" s="377"/>
      <c r="AD32" s="377"/>
      <c r="AE32" s="377"/>
      <c r="AF32" s="377"/>
      <c r="AG32" s="377"/>
      <c r="AH32" s="377"/>
      <c r="AI32" s="377"/>
      <c r="AJ32" s="377"/>
      <c r="AK32" s="377"/>
      <c r="AL32" s="377"/>
      <c r="AM32" s="377"/>
    </row>
    <row r="33" spans="1:39" ht="14" x14ac:dyDescent="0.15">
      <c r="A33" s="377"/>
      <c r="B33" s="377"/>
      <c r="C33" s="377"/>
      <c r="D33" s="377"/>
      <c r="E33" s="377"/>
      <c r="F33" s="377"/>
      <c r="G33" s="377"/>
      <c r="H33" s="377"/>
      <c r="I33" s="376"/>
      <c r="J33" s="376"/>
      <c r="K33" s="376"/>
      <c r="L33" s="376"/>
      <c r="M33" s="376"/>
      <c r="N33" s="376"/>
      <c r="O33" s="376"/>
      <c r="P33" s="376"/>
      <c r="Q33" s="376"/>
      <c r="R33" s="376"/>
      <c r="S33" s="376"/>
      <c r="T33" s="376"/>
      <c r="U33" s="377"/>
      <c r="V33" s="377"/>
      <c r="W33" s="377"/>
      <c r="X33" s="377"/>
      <c r="Y33" s="377"/>
      <c r="Z33" s="377"/>
      <c r="AA33" s="377"/>
      <c r="AB33" s="377"/>
      <c r="AC33" s="377"/>
      <c r="AD33" s="377"/>
      <c r="AE33" s="377"/>
      <c r="AF33" s="377"/>
      <c r="AG33" s="377"/>
      <c r="AH33" s="377"/>
      <c r="AI33" s="377"/>
      <c r="AJ33" s="377"/>
      <c r="AK33" s="377"/>
      <c r="AL33" s="377"/>
      <c r="AM33" s="377"/>
    </row>
    <row r="34" spans="1:39" ht="14" x14ac:dyDescent="0.15">
      <c r="A34" s="377"/>
      <c r="B34" s="377"/>
      <c r="C34" s="377"/>
      <c r="D34" s="377"/>
      <c r="E34" s="377"/>
      <c r="F34" s="377"/>
      <c r="G34" s="377"/>
      <c r="H34" s="377"/>
      <c r="I34" s="376"/>
      <c r="J34" s="376"/>
      <c r="K34" s="376"/>
      <c r="L34" s="376"/>
      <c r="M34" s="376"/>
      <c r="N34" s="376"/>
      <c r="O34" s="376"/>
      <c r="P34" s="376"/>
      <c r="Q34" s="376"/>
      <c r="R34" s="376"/>
      <c r="S34" s="376"/>
      <c r="T34" s="376"/>
      <c r="U34" s="377"/>
      <c r="V34" s="377"/>
      <c r="W34" s="377"/>
      <c r="X34" s="377"/>
      <c r="Y34" s="377"/>
      <c r="Z34" s="377"/>
      <c r="AA34" s="377"/>
      <c r="AB34" s="377"/>
      <c r="AC34" s="377"/>
      <c r="AD34" s="377"/>
      <c r="AE34" s="377"/>
      <c r="AF34" s="377"/>
      <c r="AG34" s="377"/>
      <c r="AH34" s="377"/>
      <c r="AI34" s="377"/>
      <c r="AJ34" s="377"/>
      <c r="AK34" s="377"/>
      <c r="AL34" s="377"/>
      <c r="AM34" s="377"/>
    </row>
    <row r="35" spans="1:39" ht="14" x14ac:dyDescent="0.15">
      <c r="A35" s="377"/>
      <c r="B35" s="377"/>
      <c r="C35" s="377"/>
      <c r="D35" s="377"/>
      <c r="E35" s="377"/>
      <c r="F35" s="377"/>
      <c r="G35" s="377"/>
      <c r="H35" s="377"/>
      <c r="I35" s="376"/>
      <c r="J35" s="376"/>
      <c r="K35" s="376"/>
      <c r="L35" s="376"/>
      <c r="M35" s="376"/>
      <c r="N35" s="376"/>
      <c r="O35" s="376"/>
      <c r="P35" s="376"/>
      <c r="Q35" s="376"/>
      <c r="R35" s="376"/>
      <c r="S35" s="376"/>
      <c r="T35" s="376"/>
      <c r="U35" s="377"/>
      <c r="V35" s="377"/>
      <c r="W35" s="377"/>
      <c r="X35" s="377"/>
      <c r="Y35" s="377"/>
      <c r="Z35" s="377"/>
      <c r="AA35" s="377"/>
      <c r="AB35" s="377"/>
      <c r="AC35" s="377"/>
      <c r="AD35" s="377"/>
      <c r="AE35" s="377"/>
      <c r="AF35" s="377"/>
      <c r="AG35" s="377"/>
      <c r="AH35" s="377"/>
      <c r="AI35" s="377"/>
      <c r="AJ35" s="377"/>
      <c r="AK35" s="377"/>
      <c r="AL35" s="377"/>
      <c r="AM35" s="377"/>
    </row>
    <row r="36" spans="1:39" ht="14" x14ac:dyDescent="0.15">
      <c r="A36" s="377"/>
      <c r="B36" s="377"/>
      <c r="C36" s="377"/>
      <c r="D36" s="377"/>
      <c r="E36" s="377"/>
      <c r="F36" s="377"/>
      <c r="G36" s="377"/>
      <c r="H36" s="377"/>
      <c r="I36" s="376"/>
      <c r="J36" s="376"/>
      <c r="K36" s="376"/>
      <c r="L36" s="376"/>
      <c r="M36" s="376"/>
      <c r="N36" s="376"/>
      <c r="O36" s="376"/>
      <c r="P36" s="376"/>
      <c r="Q36" s="376"/>
      <c r="R36" s="376"/>
      <c r="S36" s="376"/>
      <c r="T36" s="376"/>
      <c r="U36" s="377"/>
      <c r="V36" s="377"/>
      <c r="W36" s="377"/>
      <c r="X36" s="377"/>
      <c r="Y36" s="377"/>
      <c r="Z36" s="377"/>
      <c r="AA36" s="377"/>
      <c r="AB36" s="377"/>
      <c r="AC36" s="377"/>
      <c r="AD36" s="377"/>
      <c r="AE36" s="377"/>
      <c r="AF36" s="377"/>
      <c r="AG36" s="377"/>
      <c r="AH36" s="377"/>
      <c r="AI36" s="377"/>
      <c r="AJ36" s="377"/>
      <c r="AK36" s="377"/>
      <c r="AL36" s="377"/>
      <c r="AM36" s="377"/>
    </row>
    <row r="37" spans="1:39" ht="14" x14ac:dyDescent="0.15">
      <c r="A37" s="377"/>
      <c r="B37" s="377"/>
      <c r="C37" s="377"/>
      <c r="D37" s="377"/>
      <c r="E37" s="377"/>
      <c r="F37" s="377"/>
      <c r="G37" s="377"/>
      <c r="H37" s="377"/>
      <c r="I37" s="376"/>
      <c r="J37" s="376"/>
      <c r="K37" s="376"/>
      <c r="L37" s="376"/>
      <c r="M37" s="376"/>
      <c r="N37" s="376"/>
      <c r="O37" s="376"/>
      <c r="P37" s="376"/>
      <c r="Q37" s="376"/>
      <c r="R37" s="376"/>
      <c r="S37" s="376"/>
      <c r="T37" s="376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</row>
    <row r="38" spans="1:39" ht="14" x14ac:dyDescent="0.15">
      <c r="A38" s="377"/>
      <c r="B38" s="377"/>
      <c r="C38" s="377"/>
      <c r="D38" s="377"/>
      <c r="E38" s="377"/>
      <c r="F38" s="377"/>
      <c r="G38" s="377"/>
      <c r="H38" s="377"/>
      <c r="I38" s="376"/>
      <c r="J38" s="376"/>
      <c r="K38" s="376"/>
      <c r="L38" s="376"/>
      <c r="M38" s="376"/>
      <c r="N38" s="376"/>
      <c r="O38" s="376"/>
      <c r="P38" s="376"/>
      <c r="Q38" s="376"/>
      <c r="R38" s="376"/>
      <c r="S38" s="376"/>
      <c r="T38" s="376"/>
      <c r="U38" s="377"/>
      <c r="V38" s="377"/>
      <c r="W38" s="377"/>
      <c r="X38" s="377"/>
      <c r="Y38" s="377"/>
      <c r="Z38" s="377"/>
      <c r="AA38" s="377"/>
      <c r="AB38" s="377"/>
      <c r="AC38" s="377"/>
      <c r="AD38" s="377"/>
      <c r="AE38" s="377"/>
      <c r="AF38" s="377"/>
      <c r="AG38" s="377"/>
      <c r="AH38" s="377"/>
      <c r="AI38" s="377"/>
      <c r="AJ38" s="377"/>
      <c r="AK38" s="377"/>
      <c r="AL38" s="377"/>
      <c r="AM38" s="377"/>
    </row>
    <row r="39" spans="1:39" ht="14" x14ac:dyDescent="0.15">
      <c r="A39" s="377"/>
      <c r="B39" s="377"/>
      <c r="C39" s="377"/>
      <c r="D39" s="377"/>
      <c r="E39" s="377"/>
      <c r="F39" s="377"/>
      <c r="G39" s="377"/>
      <c r="H39" s="377"/>
      <c r="I39" s="376"/>
      <c r="J39" s="376"/>
      <c r="K39" s="376"/>
      <c r="L39" s="376"/>
      <c r="M39" s="376"/>
      <c r="N39" s="376"/>
      <c r="O39" s="376"/>
      <c r="P39" s="376"/>
      <c r="Q39" s="376"/>
      <c r="R39" s="376"/>
      <c r="S39" s="376"/>
      <c r="T39" s="376"/>
      <c r="U39" s="377"/>
      <c r="V39" s="377"/>
      <c r="W39" s="377"/>
      <c r="X39" s="377"/>
      <c r="Y39" s="377"/>
      <c r="Z39" s="377"/>
      <c r="AA39" s="377"/>
      <c r="AB39" s="377"/>
      <c r="AC39" s="377"/>
      <c r="AD39" s="377"/>
      <c r="AE39" s="377"/>
      <c r="AF39" s="377"/>
      <c r="AG39" s="377"/>
      <c r="AH39" s="377"/>
      <c r="AI39" s="377"/>
      <c r="AJ39" s="377"/>
      <c r="AK39" s="377"/>
      <c r="AL39" s="377"/>
      <c r="AM39" s="377"/>
    </row>
    <row r="40" spans="1:39" ht="14" x14ac:dyDescent="0.15">
      <c r="A40" s="377"/>
      <c r="B40" s="377"/>
      <c r="C40" s="377"/>
      <c r="D40" s="377"/>
      <c r="E40" s="377"/>
      <c r="F40" s="377"/>
      <c r="G40" s="377"/>
      <c r="H40" s="377"/>
      <c r="I40" s="376"/>
      <c r="J40" s="376"/>
      <c r="K40" s="376"/>
      <c r="L40" s="376"/>
      <c r="M40" s="376"/>
      <c r="N40" s="376"/>
      <c r="O40" s="376"/>
      <c r="P40" s="376"/>
      <c r="Q40" s="376"/>
      <c r="R40" s="376"/>
      <c r="S40" s="376"/>
      <c r="T40" s="376"/>
      <c r="U40" s="377"/>
      <c r="V40" s="377"/>
      <c r="W40" s="377"/>
      <c r="X40" s="377"/>
      <c r="Y40" s="377"/>
      <c r="Z40" s="377"/>
      <c r="AA40" s="377"/>
      <c r="AB40" s="377"/>
      <c r="AC40" s="377"/>
      <c r="AD40" s="377"/>
      <c r="AE40" s="377"/>
      <c r="AF40" s="377"/>
      <c r="AG40" s="377"/>
      <c r="AH40" s="377"/>
      <c r="AI40" s="377"/>
      <c r="AJ40" s="377"/>
      <c r="AK40" s="377"/>
      <c r="AL40" s="377"/>
      <c r="AM40" s="377"/>
    </row>
    <row r="41" spans="1:39" ht="14" x14ac:dyDescent="0.15">
      <c r="A41" s="377"/>
      <c r="B41" s="377"/>
      <c r="C41" s="377"/>
      <c r="D41" s="377"/>
      <c r="E41" s="377"/>
      <c r="F41" s="377"/>
      <c r="G41" s="377"/>
      <c r="H41" s="377"/>
      <c r="I41" s="376"/>
      <c r="J41" s="376"/>
      <c r="K41" s="376"/>
      <c r="L41" s="376"/>
      <c r="M41" s="376"/>
      <c r="N41" s="376"/>
      <c r="O41" s="376"/>
      <c r="P41" s="376"/>
      <c r="Q41" s="376"/>
      <c r="R41" s="376"/>
      <c r="S41" s="376"/>
      <c r="T41" s="376"/>
      <c r="U41" s="377"/>
      <c r="V41" s="377"/>
      <c r="W41" s="377"/>
      <c r="X41" s="377"/>
      <c r="Y41" s="377"/>
      <c r="Z41" s="377"/>
      <c r="AA41" s="377"/>
      <c r="AB41" s="377"/>
      <c r="AC41" s="377"/>
      <c r="AD41" s="377"/>
      <c r="AE41" s="377"/>
      <c r="AF41" s="377"/>
      <c r="AG41" s="377"/>
      <c r="AH41" s="377"/>
      <c r="AI41" s="377"/>
      <c r="AJ41" s="377"/>
      <c r="AK41" s="377"/>
      <c r="AL41" s="377"/>
      <c r="AM41" s="377"/>
    </row>
    <row r="42" spans="1:39" ht="14" x14ac:dyDescent="0.15">
      <c r="A42" s="377"/>
      <c r="B42" s="377"/>
      <c r="C42" s="377"/>
      <c r="D42" s="377"/>
      <c r="E42" s="377"/>
      <c r="F42" s="377"/>
      <c r="G42" s="377"/>
      <c r="H42" s="377"/>
      <c r="I42" s="376"/>
      <c r="J42" s="376"/>
      <c r="K42" s="376"/>
      <c r="L42" s="376"/>
      <c r="M42" s="376"/>
      <c r="N42" s="376"/>
      <c r="O42" s="376"/>
      <c r="P42" s="376"/>
      <c r="Q42" s="376"/>
      <c r="R42" s="376"/>
      <c r="S42" s="376"/>
      <c r="T42" s="376"/>
      <c r="U42" s="377"/>
      <c r="V42" s="377"/>
      <c r="W42" s="377"/>
      <c r="X42" s="377"/>
      <c r="Y42" s="377"/>
      <c r="Z42" s="377"/>
      <c r="AA42" s="377"/>
      <c r="AB42" s="377"/>
      <c r="AC42" s="377"/>
      <c r="AD42" s="377"/>
      <c r="AE42" s="377"/>
      <c r="AF42" s="377"/>
      <c r="AG42" s="377"/>
      <c r="AH42" s="377"/>
      <c r="AI42" s="377"/>
      <c r="AJ42" s="377"/>
      <c r="AK42" s="377"/>
      <c r="AL42" s="377"/>
      <c r="AM42" s="377"/>
    </row>
    <row r="43" spans="1:39" x14ac:dyDescent="0.15">
      <c r="A43" s="378"/>
      <c r="B43" s="378"/>
      <c r="C43" s="378"/>
      <c r="D43" s="378"/>
      <c r="E43" s="378"/>
      <c r="F43" s="378"/>
      <c r="G43" s="378"/>
      <c r="H43" s="378"/>
      <c r="I43" s="378"/>
      <c r="J43" s="378"/>
      <c r="K43" s="378"/>
      <c r="L43" s="378"/>
      <c r="M43" s="378"/>
      <c r="N43" s="378"/>
      <c r="O43" s="378"/>
      <c r="P43" s="378"/>
      <c r="Q43" s="378"/>
      <c r="R43" s="378"/>
      <c r="S43" s="378"/>
      <c r="T43" s="378"/>
      <c r="U43" s="378"/>
      <c r="V43" s="378"/>
      <c r="W43" s="378"/>
      <c r="X43" s="378"/>
      <c r="Y43" s="378"/>
      <c r="Z43" s="378"/>
      <c r="AA43" s="378"/>
      <c r="AB43" s="378"/>
      <c r="AC43" s="378"/>
      <c r="AD43" s="378"/>
      <c r="AE43" s="378"/>
      <c r="AF43" s="378"/>
      <c r="AG43" s="378"/>
      <c r="AH43" s="378"/>
      <c r="AI43" s="378"/>
      <c r="AJ43" s="378"/>
      <c r="AK43" s="378"/>
      <c r="AL43" s="378"/>
      <c r="AM43" s="378"/>
    </row>
    <row r="44" spans="1:39" x14ac:dyDescent="0.15">
      <c r="A44" s="378"/>
      <c r="B44" s="378"/>
      <c r="C44" s="378"/>
      <c r="D44" s="378"/>
      <c r="E44" s="378"/>
      <c r="F44" s="378"/>
      <c r="G44" s="378"/>
      <c r="H44" s="378"/>
      <c r="I44" s="378"/>
      <c r="J44" s="378"/>
      <c r="K44" s="378"/>
      <c r="L44" s="378"/>
      <c r="M44" s="378"/>
      <c r="N44" s="378"/>
      <c r="O44" s="378"/>
      <c r="P44" s="378"/>
      <c r="Q44" s="378"/>
      <c r="R44" s="378"/>
      <c r="S44" s="378"/>
      <c r="T44" s="378"/>
      <c r="U44" s="378"/>
      <c r="V44" s="378"/>
      <c r="W44" s="378"/>
      <c r="X44" s="378"/>
      <c r="Y44" s="378"/>
      <c r="Z44" s="378"/>
      <c r="AA44" s="378"/>
      <c r="AB44" s="378"/>
      <c r="AC44" s="378"/>
      <c r="AD44" s="378"/>
      <c r="AE44" s="378"/>
      <c r="AF44" s="378"/>
      <c r="AG44" s="378"/>
      <c r="AH44" s="378"/>
      <c r="AI44" s="378"/>
      <c r="AJ44" s="378"/>
      <c r="AK44" s="378"/>
      <c r="AL44" s="378"/>
      <c r="AM44" s="378"/>
    </row>
    <row r="45" spans="1:39" x14ac:dyDescent="0.15">
      <c r="A45" s="378"/>
      <c r="B45" s="378"/>
      <c r="C45" s="378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8"/>
      <c r="P45" s="378"/>
      <c r="Q45" s="378"/>
      <c r="R45" s="378"/>
      <c r="S45" s="378"/>
      <c r="T45" s="378"/>
      <c r="U45" s="378"/>
      <c r="V45" s="378"/>
      <c r="W45" s="378"/>
      <c r="X45" s="378"/>
      <c r="Y45" s="378"/>
      <c r="Z45" s="378"/>
      <c r="AA45" s="378"/>
      <c r="AB45" s="378"/>
      <c r="AC45" s="378"/>
      <c r="AD45" s="378"/>
      <c r="AE45" s="378"/>
      <c r="AF45" s="378"/>
      <c r="AG45" s="378"/>
      <c r="AH45" s="378"/>
      <c r="AI45" s="378"/>
      <c r="AJ45" s="378"/>
      <c r="AK45" s="378"/>
      <c r="AL45" s="378"/>
      <c r="AM45" s="378"/>
    </row>
  </sheetData>
  <sheetProtection algorithmName="SHA-512" hashValue="3Q+cK+/+itbO6TrmB5uI+IBp6toZFla44FqR7huO0S+c4mqal/V4OxaJoi6tKKkVMlPemlt6DM2gXwOFSwd9Dw==" saltValue="v3rpoffU4SzKNjxmtVwItg==" spinCount="100000" sheet="1" objects="1" scenarios="1"/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>
    <tabColor theme="8" tint="0.79998168889431442"/>
  </sheetPr>
  <dimension ref="A1:DY377"/>
  <sheetViews>
    <sheetView zoomScaleNormal="100" zoomScalePageLayoutView="120" workbookViewId="0">
      <selection activeCell="Y40" sqref="Y40"/>
    </sheetView>
  </sheetViews>
  <sheetFormatPr baseColWidth="10" defaultRowHeight="13" x14ac:dyDescent="0.15"/>
  <cols>
    <col min="1" max="2" width="20.33203125" style="66" customWidth="1"/>
    <col min="3" max="11" width="12.1640625" style="66" customWidth="1"/>
    <col min="12" max="13" width="12.1640625" style="66" hidden="1" customWidth="1"/>
    <col min="14" max="17" width="12.1640625" style="66" customWidth="1"/>
    <col min="18" max="46" width="7.5" style="95" customWidth="1"/>
    <col min="47" max="129" width="10.83203125" style="95"/>
    <col min="130" max="16384" width="10.83203125" style="66"/>
  </cols>
  <sheetData>
    <row r="1" spans="1:129" s="95" customFormat="1" ht="14" x14ac:dyDescent="0.15">
      <c r="A1" s="94" t="s">
        <v>270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  <c r="AL1" s="94"/>
      <c r="AM1" s="94"/>
      <c r="AN1" s="94"/>
      <c r="AO1" s="94"/>
      <c r="AP1" s="94"/>
      <c r="AQ1" s="94"/>
      <c r="AR1" s="94"/>
      <c r="AS1" s="94"/>
      <c r="AT1" s="94"/>
    </row>
    <row r="2" spans="1:129" s="95" customFormat="1" ht="14" x14ac:dyDescent="0.15">
      <c r="A2" s="96" t="s">
        <v>221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  <c r="AL2" s="94"/>
      <c r="AM2" s="94"/>
      <c r="AN2" s="94"/>
      <c r="AO2" s="94"/>
      <c r="AP2" s="94"/>
      <c r="AQ2" s="94"/>
      <c r="AR2" s="94"/>
      <c r="AS2" s="94"/>
      <c r="AT2" s="94"/>
    </row>
    <row r="3" spans="1:129" s="95" customFormat="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  <c r="AL3" s="94"/>
      <c r="AM3" s="94"/>
      <c r="AN3" s="94"/>
      <c r="AO3" s="94"/>
      <c r="AP3" s="94"/>
      <c r="AQ3" s="94"/>
      <c r="AR3" s="94"/>
      <c r="AS3" s="94"/>
      <c r="AT3" s="94"/>
    </row>
    <row r="4" spans="1:12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</row>
    <row r="5" spans="1:12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76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  <c r="AL5" s="94"/>
      <c r="AM5" s="94"/>
      <c r="AN5" s="94"/>
      <c r="AO5" s="94"/>
      <c r="AP5" s="94"/>
      <c r="AQ5" s="94"/>
      <c r="AR5" s="94"/>
      <c r="AS5" s="94"/>
      <c r="AT5" s="94"/>
    </row>
    <row r="6" spans="1:12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76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4"/>
      <c r="AS6" s="94"/>
      <c r="AT6" s="94"/>
    </row>
    <row r="7" spans="1:129" ht="75" x14ac:dyDescent="0.15">
      <c r="A7" s="129" t="s">
        <v>144</v>
      </c>
      <c r="B7" s="121" t="s">
        <v>320</v>
      </c>
      <c r="C7" s="120" t="s">
        <v>204</v>
      </c>
      <c r="D7" s="120" t="s">
        <v>319</v>
      </c>
      <c r="E7" s="122" t="s">
        <v>205</v>
      </c>
      <c r="F7" s="120" t="s">
        <v>206</v>
      </c>
      <c r="G7" s="123" t="s">
        <v>207</v>
      </c>
      <c r="H7" s="124" t="s">
        <v>286</v>
      </c>
      <c r="I7" s="124" t="s">
        <v>287</v>
      </c>
      <c r="J7" s="124" t="s">
        <v>288</v>
      </c>
      <c r="K7" s="124" t="s">
        <v>289</v>
      </c>
      <c r="L7" s="125" t="s">
        <v>194</v>
      </c>
      <c r="M7" s="125" t="s">
        <v>195</v>
      </c>
      <c r="N7" s="125" t="s">
        <v>271</v>
      </c>
      <c r="O7" s="125" t="s">
        <v>272</v>
      </c>
      <c r="P7" s="124" t="s">
        <v>263</v>
      </c>
      <c r="Q7" s="127" t="s">
        <v>264</v>
      </c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</row>
    <row r="8" spans="1:129" ht="14" x14ac:dyDescent="0.15">
      <c r="A8" s="159" t="str">
        <f>'SEQ Apr 2017'!K2</f>
        <v>AGL</v>
      </c>
      <c r="B8" s="132" t="str">
        <f>'SEQ Apr 2017'!L2</f>
        <v>Business Savers</v>
      </c>
      <c r="C8" s="133">
        <f>91*'SEQ Apr 2017'!M2/100</f>
        <v>124.4971</v>
      </c>
      <c r="D8" s="133">
        <f>$C$5*'SEQ Apr 2017'!N2/100</f>
        <v>1298</v>
      </c>
      <c r="E8" s="134">
        <v>0</v>
      </c>
      <c r="F8" s="135">
        <f>SUM(C8:E8)</f>
        <v>1422.4971</v>
      </c>
      <c r="G8" s="136">
        <f>F8*4</f>
        <v>5689.9884000000002</v>
      </c>
      <c r="H8" s="137">
        <v>0</v>
      </c>
      <c r="I8" s="137">
        <f>'SEQ Apr 2017'!BA2</f>
        <v>13</v>
      </c>
      <c r="J8" s="137">
        <f>'SEQ Apr 2017'!BB2</f>
        <v>0</v>
      </c>
      <c r="K8" s="137">
        <f>'SEQ Apr 2017'!BC2</f>
        <v>0</v>
      </c>
      <c r="L8" s="136">
        <f>G8-((F8-C8)*I8/100)*4</f>
        <v>5015.0284000000001</v>
      </c>
      <c r="M8" s="136">
        <f>L8</f>
        <v>5015.0284000000001</v>
      </c>
      <c r="N8" s="138">
        <f t="shared" ref="N8:O14" si="0">L8*1.1</f>
        <v>5516.5312400000003</v>
      </c>
      <c r="O8" s="138">
        <f t="shared" si="0"/>
        <v>5516.5312400000003</v>
      </c>
      <c r="P8" s="160">
        <f>'SEQ Apr 2017'!BJ2</f>
        <v>0</v>
      </c>
      <c r="Q8" s="161" t="str">
        <f>'SEQ Apr 2017'!BK2</f>
        <v>n</v>
      </c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</row>
    <row r="9" spans="1:129" s="99" customFormat="1" ht="14" x14ac:dyDescent="0.15">
      <c r="A9" s="159" t="str">
        <f>'SEQ Apr 2017'!K3</f>
        <v>Click Energy</v>
      </c>
      <c r="B9" s="132" t="str">
        <f>'SEQ Apr 2017'!L3</f>
        <v>Click Business</v>
      </c>
      <c r="C9" s="133">
        <f>91*'SEQ Apr 2017'!M3/100</f>
        <v>136.5</v>
      </c>
      <c r="D9" s="133">
        <f>$C$5*'SEQ Apr 2017'!N3/100</f>
        <v>1265</v>
      </c>
      <c r="E9" s="134">
        <v>0</v>
      </c>
      <c r="F9" s="135">
        <f t="shared" ref="F9:F15" si="1">SUM(C9:E9)</f>
        <v>1401.5</v>
      </c>
      <c r="G9" s="136">
        <f t="shared" ref="G9:G15" si="2">F9*4</f>
        <v>5606</v>
      </c>
      <c r="H9" s="137">
        <v>0</v>
      </c>
      <c r="I9" s="137">
        <f>'SEQ Apr 2017'!BA3</f>
        <v>0</v>
      </c>
      <c r="J9" s="137">
        <f>'SEQ Apr 2017'!BB3</f>
        <v>7</v>
      </c>
      <c r="K9" s="137">
        <f>'SEQ Apr 2017'!BC3</f>
        <v>0</v>
      </c>
      <c r="L9" s="136">
        <f>G9</f>
        <v>5606</v>
      </c>
      <c r="M9" s="136">
        <f>L9-(L9*J9/100)</f>
        <v>5213.58</v>
      </c>
      <c r="N9" s="138">
        <f t="shared" si="0"/>
        <v>6166.6</v>
      </c>
      <c r="O9" s="138">
        <f t="shared" si="0"/>
        <v>5734.9380000000001</v>
      </c>
      <c r="P9" s="160">
        <f>'SEQ Apr 2017'!BJ3</f>
        <v>0</v>
      </c>
      <c r="Q9" s="161" t="str">
        <f>'SEQ Apr 2017'!BK3</f>
        <v>n</v>
      </c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</row>
    <row r="10" spans="1:129" ht="14" x14ac:dyDescent="0.15">
      <c r="A10" s="159" t="str">
        <f>'SEQ Apr 2017'!K4</f>
        <v>Diamond Energy</v>
      </c>
      <c r="B10" s="132" t="str">
        <f>'SEQ Apr 2017'!L4</f>
        <v>Pay on time discount</v>
      </c>
      <c r="C10" s="133">
        <f>91*'SEQ Apr 2017'!M4/100</f>
        <v>141.02270000000001</v>
      </c>
      <c r="D10" s="133">
        <f>$C$5*'SEQ Apr 2017'!N4/100</f>
        <v>1283.5000000000002</v>
      </c>
      <c r="E10" s="134">
        <v>0</v>
      </c>
      <c r="F10" s="135">
        <f t="shared" si="1"/>
        <v>1424.5227000000002</v>
      </c>
      <c r="G10" s="136">
        <f t="shared" si="2"/>
        <v>5698.0908000000009</v>
      </c>
      <c r="H10" s="137">
        <v>0</v>
      </c>
      <c r="I10" s="137">
        <f>'SEQ Apr 2017'!BA4</f>
        <v>0</v>
      </c>
      <c r="J10" s="137">
        <f>'SEQ Apr 2017'!BB4</f>
        <v>7</v>
      </c>
      <c r="K10" s="137">
        <f>'SEQ Apr 2017'!BC4</f>
        <v>0</v>
      </c>
      <c r="L10" s="136">
        <f>G10</f>
        <v>5698.0908000000009</v>
      </c>
      <c r="M10" s="136">
        <f>L10-(L10*J10/100)</f>
        <v>5299.2244440000004</v>
      </c>
      <c r="N10" s="138">
        <f t="shared" si="0"/>
        <v>6267.8998800000018</v>
      </c>
      <c r="O10" s="138">
        <f t="shared" si="0"/>
        <v>5829.1468884000005</v>
      </c>
      <c r="P10" s="160">
        <f>'SEQ Apr 2017'!BJ4</f>
        <v>0</v>
      </c>
      <c r="Q10" s="161" t="str">
        <f>'SEQ Apr 2017'!BK4</f>
        <v>n</v>
      </c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</row>
    <row r="11" spans="1:129" s="99" customFormat="1" ht="14" x14ac:dyDescent="0.15">
      <c r="A11" s="159" t="str">
        <f>'SEQ Apr 2017'!K5</f>
        <v>EnergyAustralia</v>
      </c>
      <c r="B11" s="132" t="str">
        <f>'SEQ Apr 2017'!L5</f>
        <v>Everyday Saver Business</v>
      </c>
      <c r="C11" s="133">
        <f>91*'SEQ Apr 2017'!M5/100</f>
        <v>128.31</v>
      </c>
      <c r="D11" s="133">
        <f>$C$5*'SEQ Apr 2017'!N5/100</f>
        <v>1215</v>
      </c>
      <c r="E11" s="134">
        <v>0</v>
      </c>
      <c r="F11" s="135">
        <f t="shared" si="1"/>
        <v>1343.31</v>
      </c>
      <c r="G11" s="136">
        <f t="shared" si="2"/>
        <v>5373.24</v>
      </c>
      <c r="H11" s="137">
        <v>0</v>
      </c>
      <c r="I11" s="137">
        <f>'SEQ Apr 2017'!BA5</f>
        <v>10</v>
      </c>
      <c r="J11" s="137">
        <f>'SEQ Apr 2017'!BB5</f>
        <v>0</v>
      </c>
      <c r="K11" s="137">
        <f>'SEQ Apr 2017'!BC5</f>
        <v>0</v>
      </c>
      <c r="L11" s="136">
        <f>G11-((F11-C11)*I11/100)*4</f>
        <v>4887.24</v>
      </c>
      <c r="M11" s="136">
        <f t="shared" ref="M11:M16" si="3">L11</f>
        <v>4887.24</v>
      </c>
      <c r="N11" s="138">
        <f t="shared" si="0"/>
        <v>5375.9639999999999</v>
      </c>
      <c r="O11" s="138">
        <f t="shared" si="0"/>
        <v>5375.9639999999999</v>
      </c>
      <c r="P11" s="160">
        <f>'SEQ Apr 2017'!BJ5</f>
        <v>24</v>
      </c>
      <c r="Q11" s="161" t="str">
        <f>'SEQ Apr 2017'!BK5</f>
        <v>y</v>
      </c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</row>
    <row r="12" spans="1:129" ht="14" x14ac:dyDescent="0.15">
      <c r="A12" s="159" t="str">
        <f>'SEQ Apr 2017'!K6</f>
        <v>ERM Power</v>
      </c>
      <c r="B12" s="132" t="str">
        <f>'SEQ Apr 2017'!L6</f>
        <v>Adjustable</v>
      </c>
      <c r="C12" s="133">
        <f>91*'SEQ Apr 2017'!M6/100</f>
        <v>105.56</v>
      </c>
      <c r="D12" s="133">
        <f>$C$5*'SEQ Apr 2017'!N6/100</f>
        <v>1242.5</v>
      </c>
      <c r="E12" s="134">
        <v>0</v>
      </c>
      <c r="F12" s="135">
        <f t="shared" si="1"/>
        <v>1348.06</v>
      </c>
      <c r="G12" s="136">
        <f t="shared" si="2"/>
        <v>5392.24</v>
      </c>
      <c r="H12" s="137">
        <v>0</v>
      </c>
      <c r="I12" s="137">
        <f>'SEQ Apr 2017'!BA6</f>
        <v>0</v>
      </c>
      <c r="J12" s="137">
        <f>'SEQ Apr 2017'!BB6</f>
        <v>0</v>
      </c>
      <c r="K12" s="137">
        <f>'SEQ Apr 2017'!BC6</f>
        <v>0</v>
      </c>
      <c r="L12" s="136">
        <f>G12</f>
        <v>5392.24</v>
      </c>
      <c r="M12" s="136">
        <f t="shared" si="3"/>
        <v>5392.24</v>
      </c>
      <c r="N12" s="138">
        <f t="shared" si="0"/>
        <v>5931.4639999999999</v>
      </c>
      <c r="O12" s="138">
        <f t="shared" si="0"/>
        <v>5931.4639999999999</v>
      </c>
      <c r="P12" s="160">
        <f>'SEQ Apr 2017'!BJ6</f>
        <v>0</v>
      </c>
      <c r="Q12" s="161" t="str">
        <f>'SEQ Apr 2017'!BK6</f>
        <v>n</v>
      </c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</row>
    <row r="13" spans="1:129" s="99" customFormat="1" ht="14" x14ac:dyDescent="0.15">
      <c r="A13" s="159" t="str">
        <f>'SEQ Apr 2017'!K7</f>
        <v>Origin Energy</v>
      </c>
      <c r="B13" s="132" t="str">
        <f>'SEQ Apr 2017'!L7</f>
        <v>Business Saver</v>
      </c>
      <c r="C13" s="133">
        <f>91*'SEQ Apr 2017'!M7/100</f>
        <v>128.03699999999998</v>
      </c>
      <c r="D13" s="133">
        <f>$C$5*'SEQ Apr 2017'!N7/100</f>
        <v>1294</v>
      </c>
      <c r="E13" s="134">
        <v>0</v>
      </c>
      <c r="F13" s="135">
        <f t="shared" si="1"/>
        <v>1422.037</v>
      </c>
      <c r="G13" s="136">
        <f t="shared" si="2"/>
        <v>5688.1480000000001</v>
      </c>
      <c r="H13" s="137">
        <v>0</v>
      </c>
      <c r="I13" s="137">
        <f>'SEQ Apr 2017'!BA7</f>
        <v>13</v>
      </c>
      <c r="J13" s="137">
        <f>'SEQ Apr 2017'!BB7</f>
        <v>0</v>
      </c>
      <c r="K13" s="137">
        <f>'SEQ Apr 2017'!BC7</f>
        <v>0</v>
      </c>
      <c r="L13" s="136">
        <f>G13-((F13-C13)*I13/100)*4</f>
        <v>5015.268</v>
      </c>
      <c r="M13" s="136">
        <f t="shared" si="3"/>
        <v>5015.268</v>
      </c>
      <c r="N13" s="138">
        <f t="shared" si="0"/>
        <v>5516.7948000000006</v>
      </c>
      <c r="O13" s="138">
        <f t="shared" si="0"/>
        <v>5516.7948000000006</v>
      </c>
      <c r="P13" s="160">
        <f>'SEQ Apr 2017'!BJ7</f>
        <v>12</v>
      </c>
      <c r="Q13" s="161" t="str">
        <f>'SEQ Apr 2017'!BK7</f>
        <v>y</v>
      </c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</row>
    <row r="14" spans="1:129" s="93" customFormat="1" ht="14" x14ac:dyDescent="0.15">
      <c r="A14" s="159" t="str">
        <f>'SEQ Apr 2017'!K8</f>
        <v>Powerdirect</v>
      </c>
      <c r="B14" s="132" t="str">
        <f>'SEQ Apr 2017'!L8</f>
        <v>Discount included</v>
      </c>
      <c r="C14" s="133">
        <f>91*'SEQ Apr 2017'!M8/100</f>
        <v>124.4971</v>
      </c>
      <c r="D14" s="133">
        <f>$C$5*'SEQ Apr 2017'!N8/100</f>
        <v>1168</v>
      </c>
      <c r="E14" s="134">
        <v>0</v>
      </c>
      <c r="F14" s="135">
        <f t="shared" si="1"/>
        <v>1292.4971</v>
      </c>
      <c r="G14" s="136">
        <f t="shared" si="2"/>
        <v>5169.9884000000002</v>
      </c>
      <c r="H14" s="137">
        <v>0</v>
      </c>
      <c r="I14" s="137">
        <f>'SEQ Apr 2017'!BA8</f>
        <v>0</v>
      </c>
      <c r="J14" s="137">
        <f>'SEQ Apr 2017'!BB8</f>
        <v>0</v>
      </c>
      <c r="K14" s="137">
        <f>'SEQ Apr 2017'!BC8</f>
        <v>0</v>
      </c>
      <c r="L14" s="136">
        <f>G14</f>
        <v>5169.9884000000002</v>
      </c>
      <c r="M14" s="136">
        <f t="shared" si="3"/>
        <v>5169.9884000000002</v>
      </c>
      <c r="N14" s="138">
        <f t="shared" si="0"/>
        <v>5686.9872400000004</v>
      </c>
      <c r="O14" s="138">
        <f t="shared" si="0"/>
        <v>5686.9872400000004</v>
      </c>
      <c r="P14" s="160">
        <f>'SEQ Apr 2017'!BJ8</f>
        <v>0</v>
      </c>
      <c r="Q14" s="161" t="str">
        <f>'SEQ Apr 2017'!BK8</f>
        <v>n</v>
      </c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</row>
    <row r="15" spans="1:129" s="99" customFormat="1" ht="14" x14ac:dyDescent="0.15">
      <c r="A15" s="159" t="str">
        <f>'SEQ Apr 2017'!K9</f>
        <v>Powershop</v>
      </c>
      <c r="B15" s="132" t="str">
        <f>'SEQ Apr 2017'!L9</f>
        <v>Standard Saver</v>
      </c>
      <c r="C15" s="141">
        <f>91*'SEQ Apr 2017'!M9/100</f>
        <v>127.60929999999999</v>
      </c>
      <c r="D15" s="141">
        <f>$C$5*'SEQ Apr 2017'!N9/100</f>
        <v>1346</v>
      </c>
      <c r="E15" s="141">
        <v>0</v>
      </c>
      <c r="F15" s="142">
        <f t="shared" si="1"/>
        <v>1473.6093000000001</v>
      </c>
      <c r="G15" s="143">
        <f t="shared" si="2"/>
        <v>5894.4372000000003</v>
      </c>
      <c r="H15" s="144">
        <v>0</v>
      </c>
      <c r="I15" s="144">
        <f>'SEQ Apr 2017'!BA9</f>
        <v>0</v>
      </c>
      <c r="J15" s="144">
        <f>'SEQ Apr 2017'!BB9</f>
        <v>0</v>
      </c>
      <c r="K15" s="144">
        <f>'SEQ Apr 2017'!BC9</f>
        <v>0</v>
      </c>
      <c r="L15" s="143">
        <f>G15</f>
        <v>5894.4372000000003</v>
      </c>
      <c r="M15" s="143">
        <f t="shared" si="3"/>
        <v>5894.4372000000003</v>
      </c>
      <c r="N15" s="145">
        <f t="shared" ref="N15" si="4">L15*1.1</f>
        <v>6483.8809200000005</v>
      </c>
      <c r="O15" s="145">
        <f t="shared" ref="O15" si="5">M15*1.1</f>
        <v>6483.8809200000005</v>
      </c>
      <c r="P15" s="162">
        <f>'SEQ Apr 2017'!BJ9</f>
        <v>0</v>
      </c>
      <c r="Q15" s="161" t="str">
        <f>'SEQ Apr 2017'!BK9</f>
        <v>n</v>
      </c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</row>
    <row r="16" spans="1:129" ht="14" x14ac:dyDescent="0.15">
      <c r="A16" s="159" t="str">
        <f>'SEQ Apr 2017'!K10</f>
        <v>Energy Locals</v>
      </c>
      <c r="B16" s="132" t="str">
        <f>'SEQ Apr 2017'!L10</f>
        <v>Market offer</v>
      </c>
      <c r="C16" s="141">
        <f>91*'SEQ Apr 2017'!M10/100</f>
        <v>131.04</v>
      </c>
      <c r="D16" s="141">
        <f>$C$5*'SEQ Apr 2017'!N10/100</f>
        <v>1350</v>
      </c>
      <c r="E16" s="141">
        <v>1</v>
      </c>
      <c r="F16" s="142">
        <f t="shared" ref="F16:F18" si="6">SUM(C16:E16)</f>
        <v>1482.04</v>
      </c>
      <c r="G16" s="143">
        <f t="shared" ref="G16:G18" si="7">F16*4</f>
        <v>5928.16</v>
      </c>
      <c r="H16" s="144">
        <v>0</v>
      </c>
      <c r="I16" s="144">
        <f>'SEQ Apr 2017'!BA10</f>
        <v>0</v>
      </c>
      <c r="J16" s="144">
        <f>'SEQ Apr 2017'!BB10</f>
        <v>0</v>
      </c>
      <c r="K16" s="144">
        <f>'SEQ Apr 2017'!BC10</f>
        <v>0</v>
      </c>
      <c r="L16" s="143">
        <f>G16</f>
        <v>5928.16</v>
      </c>
      <c r="M16" s="143">
        <f t="shared" si="3"/>
        <v>5928.16</v>
      </c>
      <c r="N16" s="145">
        <f t="shared" ref="N16:N18" si="8">L16*1.1</f>
        <v>6520.9760000000006</v>
      </c>
      <c r="O16" s="145">
        <f t="shared" ref="O16:O18" si="9">M16*1.1</f>
        <v>6520.9760000000006</v>
      </c>
      <c r="P16" s="162">
        <f>'SEQ Apr 2017'!BJ10</f>
        <v>0</v>
      </c>
      <c r="Q16" s="161" t="str">
        <f>'SEQ Apr 2017'!BK10</f>
        <v>n</v>
      </c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</row>
    <row r="17" spans="1:129" s="99" customFormat="1" ht="14" x14ac:dyDescent="0.15">
      <c r="A17" s="159" t="str">
        <f>'SEQ Apr 2017'!K11</f>
        <v>Red Energy</v>
      </c>
      <c r="B17" s="132" t="str">
        <f>'SEQ Apr 2017'!L11</f>
        <v>Easy Saver</v>
      </c>
      <c r="C17" s="141">
        <f>91*'SEQ Apr 2017'!M11/100</f>
        <v>124.0239</v>
      </c>
      <c r="D17" s="141">
        <f>$C$5*'SEQ Apr 2017'!N11/100</f>
        <v>1268.5</v>
      </c>
      <c r="E17" s="141">
        <v>2</v>
      </c>
      <c r="F17" s="142">
        <f t="shared" si="6"/>
        <v>1394.5238999999999</v>
      </c>
      <c r="G17" s="143">
        <f t="shared" si="7"/>
        <v>5578.0955999999996</v>
      </c>
      <c r="H17" s="144">
        <v>0</v>
      </c>
      <c r="I17" s="144">
        <f>'SEQ Apr 2017'!BA11</f>
        <v>0</v>
      </c>
      <c r="J17" s="144">
        <f>'SEQ Apr 2017'!BB11</f>
        <v>10</v>
      </c>
      <c r="K17" s="144">
        <f>'SEQ Apr 2017'!BC11</f>
        <v>0</v>
      </c>
      <c r="L17" s="143">
        <f>G17</f>
        <v>5578.0955999999996</v>
      </c>
      <c r="M17" s="143">
        <f>L17-(L17*J17/100)</f>
        <v>5020.28604</v>
      </c>
      <c r="N17" s="145">
        <f t="shared" si="8"/>
        <v>6135.9051600000003</v>
      </c>
      <c r="O17" s="145">
        <f t="shared" si="9"/>
        <v>5522.314644</v>
      </c>
      <c r="P17" s="162">
        <f>'SEQ Apr 2017'!BJ11</f>
        <v>0</v>
      </c>
      <c r="Q17" s="161" t="str">
        <f>'SEQ Apr 2017'!BK11</f>
        <v>n</v>
      </c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</row>
    <row r="18" spans="1:129" ht="15" thickBot="1" x14ac:dyDescent="0.2">
      <c r="A18" s="163" t="str">
        <f>'SEQ Apr 2017'!K12</f>
        <v>Simply Energy</v>
      </c>
      <c r="B18" s="149" t="str">
        <f>'SEQ Apr 2017'!L12</f>
        <v>Business Save Online</v>
      </c>
      <c r="C18" s="150">
        <f>91*'SEQ Apr 2017'!M12/100</f>
        <v>123.0775</v>
      </c>
      <c r="D18" s="150">
        <f>$C$5*'SEQ Apr 2017'!N12/100</f>
        <v>1279.5</v>
      </c>
      <c r="E18" s="150">
        <v>3</v>
      </c>
      <c r="F18" s="151">
        <f t="shared" si="6"/>
        <v>1405.5775000000001</v>
      </c>
      <c r="G18" s="152">
        <f t="shared" si="7"/>
        <v>5622.31</v>
      </c>
      <c r="H18" s="154">
        <v>0</v>
      </c>
      <c r="I18" s="154">
        <f>'SEQ Apr 2017'!BA12</f>
        <v>10</v>
      </c>
      <c r="J18" s="154">
        <f>'SEQ Apr 2017'!BB12</f>
        <v>0</v>
      </c>
      <c r="K18" s="154">
        <f>'SEQ Apr 2017'!BC12</f>
        <v>0</v>
      </c>
      <c r="L18" s="152">
        <f>G18-((F18-C18)*I18/100)*4</f>
        <v>5109.3100000000004</v>
      </c>
      <c r="M18" s="168">
        <f>L18</f>
        <v>5109.3100000000004</v>
      </c>
      <c r="N18" s="155">
        <f t="shared" si="8"/>
        <v>5620.2410000000009</v>
      </c>
      <c r="O18" s="155">
        <f t="shared" si="9"/>
        <v>5620.2410000000009</v>
      </c>
      <c r="P18" s="164">
        <f>'SEQ Apr 2017'!BJ12</f>
        <v>0</v>
      </c>
      <c r="Q18" s="165" t="str">
        <f>'SEQ Apr 2017'!BK12</f>
        <v>n</v>
      </c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</row>
    <row r="19" spans="1:129" s="95" customFormat="1" ht="14" x14ac:dyDescent="0.15"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</row>
    <row r="20" spans="1:129" s="95" customFormat="1" ht="15" thickBot="1" x14ac:dyDescent="0.2"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</row>
    <row r="21" spans="1:129" ht="14" x14ac:dyDescent="0.15">
      <c r="A21" s="72" t="s">
        <v>265</v>
      </c>
      <c r="B21" s="73"/>
      <c r="C21" s="73"/>
      <c r="D21" s="86"/>
      <c r="E21" s="86"/>
      <c r="F21" s="87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4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</row>
    <row r="22" spans="1:129" ht="14" x14ac:dyDescent="0.15">
      <c r="A22" s="75" t="s">
        <v>198</v>
      </c>
      <c r="B22" s="47"/>
      <c r="C22" s="91">
        <v>5000</v>
      </c>
      <c r="D22" s="88"/>
      <c r="E22" s="88"/>
      <c r="F22" s="89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76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</row>
    <row r="23" spans="1:129" ht="14" x14ac:dyDescent="0.15">
      <c r="A23" s="75" t="s">
        <v>266</v>
      </c>
      <c r="B23" s="47"/>
      <c r="C23" s="92">
        <v>0.7</v>
      </c>
      <c r="D23" s="88"/>
      <c r="E23" s="88"/>
      <c r="F23" s="89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76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</row>
    <row r="24" spans="1:129" ht="14" x14ac:dyDescent="0.15">
      <c r="A24" s="75" t="s">
        <v>267</v>
      </c>
      <c r="B24" s="47"/>
      <c r="C24" s="92">
        <v>0.3</v>
      </c>
      <c r="D24" s="88"/>
      <c r="E24" s="88"/>
      <c r="F24" s="89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76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</row>
    <row r="25" spans="1:129" ht="14" x14ac:dyDescent="0.15">
      <c r="A25" s="75"/>
      <c r="B25" s="47"/>
      <c r="C25" s="88"/>
      <c r="D25" s="88"/>
      <c r="E25" s="88"/>
      <c r="F25" s="89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76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</row>
    <row r="26" spans="1:129" ht="75" x14ac:dyDescent="0.15">
      <c r="A26" s="129" t="s">
        <v>144</v>
      </c>
      <c r="B26" s="121" t="s">
        <v>320</v>
      </c>
      <c r="C26" s="120" t="s">
        <v>204</v>
      </c>
      <c r="D26" s="120" t="s">
        <v>319</v>
      </c>
      <c r="E26" s="120" t="s">
        <v>265</v>
      </c>
      <c r="F26" s="120" t="s">
        <v>206</v>
      </c>
      <c r="G26" s="123" t="s">
        <v>207</v>
      </c>
      <c r="H26" s="124" t="s">
        <v>286</v>
      </c>
      <c r="I26" s="124" t="s">
        <v>287</v>
      </c>
      <c r="J26" s="124" t="s">
        <v>288</v>
      </c>
      <c r="K26" s="124" t="s">
        <v>289</v>
      </c>
      <c r="L26" s="130" t="s">
        <v>194</v>
      </c>
      <c r="M26" s="125" t="s">
        <v>195</v>
      </c>
      <c r="N26" s="125" t="s">
        <v>271</v>
      </c>
      <c r="O26" s="125" t="s">
        <v>272</v>
      </c>
      <c r="P26" s="126" t="s">
        <v>263</v>
      </c>
      <c r="Q26" s="127" t="s">
        <v>264</v>
      </c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</row>
    <row r="27" spans="1:129" ht="14" x14ac:dyDescent="0.15">
      <c r="A27" s="159" t="str">
        <f>'SEQ Apr 2017'!K13</f>
        <v>AGL</v>
      </c>
      <c r="B27" s="132" t="str">
        <f>'SEQ Apr 2017'!L13</f>
        <v>Business Savers</v>
      </c>
      <c r="C27" s="133">
        <f>91*'SEQ Apr 2017'!M13/100</f>
        <v>126.92679999999999</v>
      </c>
      <c r="D27" s="133">
        <f>($C$22*$C$23)*'SEQ Apr 2017'!N13/100</f>
        <v>908.6</v>
      </c>
      <c r="E27" s="133">
        <f>($C$22*$C$24)*'SEQ Apr 2017'!AF13/100</f>
        <v>216.3</v>
      </c>
      <c r="F27" s="135">
        <f>SUM(C27:E27)</f>
        <v>1251.8268</v>
      </c>
      <c r="G27" s="136">
        <f>F27*4</f>
        <v>5007.3072000000002</v>
      </c>
      <c r="H27" s="137">
        <v>0</v>
      </c>
      <c r="I27" s="137">
        <f>'SEQ Apr 2017'!BA13</f>
        <v>13</v>
      </c>
      <c r="J27" s="137">
        <f>'SEQ Apr 2017'!BB13</f>
        <v>0</v>
      </c>
      <c r="K27" s="137">
        <f>'SEQ Apr 2017'!BC13</f>
        <v>0</v>
      </c>
      <c r="L27" s="136">
        <f>G27-((F27-C27)*I27/100)*4</f>
        <v>4422.3591999999999</v>
      </c>
      <c r="M27" s="136">
        <f>L27</f>
        <v>4422.3591999999999</v>
      </c>
      <c r="N27" s="138">
        <f t="shared" ref="N27:O33" si="10">L27*1.1</f>
        <v>4864.59512</v>
      </c>
      <c r="O27" s="138">
        <f t="shared" si="10"/>
        <v>4864.59512</v>
      </c>
      <c r="P27" s="160">
        <f>'SEQ Apr 2017'!BJ13</f>
        <v>0</v>
      </c>
      <c r="Q27" s="161" t="str">
        <f>'SEQ Apr 2017'!BK13</f>
        <v>n</v>
      </c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</row>
    <row r="28" spans="1:129" s="99" customFormat="1" ht="14" x14ac:dyDescent="0.15">
      <c r="A28" s="159" t="str">
        <f>'SEQ Apr 2017'!K14</f>
        <v>Click Energy</v>
      </c>
      <c r="B28" s="132" t="str">
        <f>'SEQ Apr 2017'!L14</f>
        <v>Click Business</v>
      </c>
      <c r="C28" s="133">
        <f>91*'SEQ Apr 2017'!M14/100</f>
        <v>140.13999999999999</v>
      </c>
      <c r="D28" s="133">
        <f>($C$22*$C$23)*'SEQ Apr 2017'!N14/100</f>
        <v>885.5</v>
      </c>
      <c r="E28" s="133">
        <f>($C$22*$C$24)*'SEQ Apr 2017'!AF14/100</f>
        <v>277.5</v>
      </c>
      <c r="F28" s="135">
        <f t="shared" ref="F28:F34" si="11">SUM(C28:E28)</f>
        <v>1303.1399999999999</v>
      </c>
      <c r="G28" s="136">
        <f t="shared" ref="G28:G34" si="12">F28*4</f>
        <v>5212.5599999999995</v>
      </c>
      <c r="H28" s="137">
        <v>0</v>
      </c>
      <c r="I28" s="137">
        <f>'SEQ Apr 2017'!BA14</f>
        <v>0</v>
      </c>
      <c r="J28" s="137">
        <f>'SEQ Apr 2017'!BB14</f>
        <v>7</v>
      </c>
      <c r="K28" s="137">
        <f>'SEQ Apr 2017'!BC14</f>
        <v>0</v>
      </c>
      <c r="L28" s="136">
        <f>G28</f>
        <v>5212.5599999999995</v>
      </c>
      <c r="M28" s="136">
        <f>L28-(L28*J28/100)</f>
        <v>4847.6807999999992</v>
      </c>
      <c r="N28" s="138">
        <f t="shared" si="10"/>
        <v>5733.8159999999998</v>
      </c>
      <c r="O28" s="138">
        <f t="shared" si="10"/>
        <v>5332.4488799999999</v>
      </c>
      <c r="P28" s="160">
        <f>'SEQ Apr 2017'!BJ14</f>
        <v>0</v>
      </c>
      <c r="Q28" s="161" t="str">
        <f>'SEQ Apr 2017'!BK14</f>
        <v>n</v>
      </c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</row>
    <row r="29" spans="1:129" ht="14" x14ac:dyDescent="0.15">
      <c r="A29" s="159" t="str">
        <f>'SEQ Apr 2017'!K15</f>
        <v>Diamond Energy</v>
      </c>
      <c r="B29" s="132" t="str">
        <f>'SEQ Apr 2017'!L15</f>
        <v>Pay on time discount</v>
      </c>
      <c r="C29" s="133">
        <f>91*'SEQ Apr 2017'!M15/100</f>
        <v>144.57169999999999</v>
      </c>
      <c r="D29" s="133">
        <f>($C$22*$C$23)*'SEQ Apr 2017'!N15/100</f>
        <v>898.45</v>
      </c>
      <c r="E29" s="133">
        <f>($C$22*$C$24)*'SEQ Apr 2017'!AF15/100</f>
        <v>224.7</v>
      </c>
      <c r="F29" s="135">
        <f t="shared" si="11"/>
        <v>1267.7217000000001</v>
      </c>
      <c r="G29" s="136">
        <f t="shared" si="12"/>
        <v>5070.8868000000002</v>
      </c>
      <c r="H29" s="137">
        <v>0</v>
      </c>
      <c r="I29" s="137">
        <f>'SEQ Apr 2017'!BA15</f>
        <v>0</v>
      </c>
      <c r="J29" s="137">
        <f>'SEQ Apr 2017'!BB15</f>
        <v>7</v>
      </c>
      <c r="K29" s="137">
        <f>'SEQ Apr 2017'!BC15</f>
        <v>0</v>
      </c>
      <c r="L29" s="136">
        <f>G29</f>
        <v>5070.8868000000002</v>
      </c>
      <c r="M29" s="136">
        <f>L29-(L29*J29/100)</f>
        <v>4715.9247240000004</v>
      </c>
      <c r="N29" s="138">
        <f t="shared" si="10"/>
        <v>5577.975480000001</v>
      </c>
      <c r="O29" s="138">
        <f t="shared" si="10"/>
        <v>5187.517196400001</v>
      </c>
      <c r="P29" s="160">
        <f>'SEQ Apr 2017'!BJ15</f>
        <v>0</v>
      </c>
      <c r="Q29" s="161" t="str">
        <f>'SEQ Apr 2017'!BK15</f>
        <v>n</v>
      </c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</row>
    <row r="30" spans="1:129" s="99" customFormat="1" ht="14" x14ac:dyDescent="0.15">
      <c r="A30" s="159" t="str">
        <f>'SEQ Apr 2017'!K16</f>
        <v>EnergyAustralia</v>
      </c>
      <c r="B30" s="132" t="str">
        <f>'SEQ Apr 2017'!L16</f>
        <v>Everyday Saver Business</v>
      </c>
      <c r="C30" s="133">
        <f>91*'SEQ Apr 2017'!M16/100</f>
        <v>131.04</v>
      </c>
      <c r="D30" s="133">
        <f>($C$22*$C$23)*'SEQ Apr 2017'!N16/100</f>
        <v>850.5</v>
      </c>
      <c r="E30" s="133">
        <f>($C$22*$C$24)*'SEQ Apr 2017'!AF16/100</f>
        <v>210</v>
      </c>
      <c r="F30" s="135">
        <f t="shared" si="11"/>
        <v>1191.54</v>
      </c>
      <c r="G30" s="136">
        <f t="shared" si="12"/>
        <v>4766.16</v>
      </c>
      <c r="H30" s="137">
        <v>0</v>
      </c>
      <c r="I30" s="137">
        <f>'SEQ Apr 2017'!BA16</f>
        <v>10</v>
      </c>
      <c r="J30" s="137">
        <f>'SEQ Apr 2017'!BB16</f>
        <v>0</v>
      </c>
      <c r="K30" s="137">
        <f>'SEQ Apr 2017'!BC16</f>
        <v>0</v>
      </c>
      <c r="L30" s="136">
        <f>G30-((F30-C30)*I30/100)*4</f>
        <v>4341.96</v>
      </c>
      <c r="M30" s="136">
        <f t="shared" ref="M30:M35" si="13">L30</f>
        <v>4341.96</v>
      </c>
      <c r="N30" s="138">
        <f t="shared" si="10"/>
        <v>4776.1560000000009</v>
      </c>
      <c r="O30" s="138">
        <f t="shared" si="10"/>
        <v>4776.1560000000009</v>
      </c>
      <c r="P30" s="160">
        <f>'SEQ Apr 2017'!BJ16</f>
        <v>24</v>
      </c>
      <c r="Q30" s="161" t="str">
        <f>'SEQ Apr 2017'!BK16</f>
        <v>y</v>
      </c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</row>
    <row r="31" spans="1:129" ht="14" x14ac:dyDescent="0.15">
      <c r="A31" s="159" t="str">
        <f>'SEQ Apr 2017'!K17</f>
        <v>ERM Power</v>
      </c>
      <c r="B31" s="132" t="str">
        <f>'SEQ Apr 2017'!L17</f>
        <v>Adjustable</v>
      </c>
      <c r="C31" s="133">
        <f>91*'SEQ Apr 2017'!M17/100</f>
        <v>105.56</v>
      </c>
      <c r="D31" s="133">
        <f>($C$22*$C$23)*'SEQ Apr 2017'!N17/100</f>
        <v>869.75</v>
      </c>
      <c r="E31" s="133">
        <f>($C$22*$C$24)*'SEQ Apr 2017'!AF17/100</f>
        <v>253.35</v>
      </c>
      <c r="F31" s="135">
        <f t="shared" si="11"/>
        <v>1228.6599999999999</v>
      </c>
      <c r="G31" s="136">
        <f t="shared" si="12"/>
        <v>4914.6399999999994</v>
      </c>
      <c r="H31" s="137">
        <v>0</v>
      </c>
      <c r="I31" s="137">
        <f>'SEQ Apr 2017'!BA17</f>
        <v>0</v>
      </c>
      <c r="J31" s="137">
        <f>'SEQ Apr 2017'!BB17</f>
        <v>0</v>
      </c>
      <c r="K31" s="137">
        <f>'SEQ Apr 2017'!BC17</f>
        <v>0</v>
      </c>
      <c r="L31" s="136">
        <f>G31</f>
        <v>4914.6399999999994</v>
      </c>
      <c r="M31" s="136">
        <f t="shared" si="13"/>
        <v>4914.6399999999994</v>
      </c>
      <c r="N31" s="138">
        <f t="shared" si="10"/>
        <v>5406.1039999999994</v>
      </c>
      <c r="O31" s="138">
        <f t="shared" si="10"/>
        <v>5406.1039999999994</v>
      </c>
      <c r="P31" s="160">
        <f>'SEQ Apr 2017'!BJ17</f>
        <v>0</v>
      </c>
      <c r="Q31" s="161" t="str">
        <f>'SEQ Apr 2017'!BK17</f>
        <v>n</v>
      </c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</row>
    <row r="32" spans="1:129" s="99" customFormat="1" ht="14" x14ac:dyDescent="0.15">
      <c r="A32" s="159" t="str">
        <f>'SEQ Apr 2017'!K18</f>
        <v>Origin Energy</v>
      </c>
      <c r="B32" s="132" t="str">
        <f>'SEQ Apr 2017'!L18</f>
        <v>Business Saver</v>
      </c>
      <c r="C32" s="133">
        <f>91*'SEQ Apr 2017'!M18/100</f>
        <v>130.47579999999999</v>
      </c>
      <c r="D32" s="133">
        <f>($C$22*$C$23)*'SEQ Apr 2017'!N18/100</f>
        <v>905.8</v>
      </c>
      <c r="E32" s="133">
        <f>($C$22*$C$24)*'SEQ Apr 2017'!AF18/100</f>
        <v>237.93</v>
      </c>
      <c r="F32" s="135">
        <f t="shared" si="11"/>
        <v>1274.2058</v>
      </c>
      <c r="G32" s="136">
        <f t="shared" si="12"/>
        <v>5096.8231999999998</v>
      </c>
      <c r="H32" s="137">
        <v>0</v>
      </c>
      <c r="I32" s="137">
        <f>'SEQ Apr 2017'!BA18</f>
        <v>13</v>
      </c>
      <c r="J32" s="137">
        <f>'SEQ Apr 2017'!BB18</f>
        <v>0</v>
      </c>
      <c r="K32" s="137">
        <f>'SEQ Apr 2017'!BC18</f>
        <v>0</v>
      </c>
      <c r="L32" s="136">
        <f>G32-((F32-C32)*I32/100)*4</f>
        <v>4502.0835999999999</v>
      </c>
      <c r="M32" s="136">
        <f t="shared" si="13"/>
        <v>4502.0835999999999</v>
      </c>
      <c r="N32" s="138">
        <f t="shared" si="10"/>
        <v>4952.2919600000005</v>
      </c>
      <c r="O32" s="138">
        <f t="shared" si="10"/>
        <v>4952.2919600000005</v>
      </c>
      <c r="P32" s="160">
        <f>'SEQ Apr 2017'!BJ18</f>
        <v>12</v>
      </c>
      <c r="Q32" s="161" t="str">
        <f>'SEQ Apr 2017'!BK18</f>
        <v>y</v>
      </c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</row>
    <row r="33" spans="1:129" ht="14" x14ac:dyDescent="0.15">
      <c r="A33" s="159" t="str">
        <f>'SEQ Apr 2017'!K19</f>
        <v>Powerdirect</v>
      </c>
      <c r="B33" s="132" t="str">
        <f>'SEQ Apr 2017'!L19</f>
        <v>Discount included</v>
      </c>
      <c r="C33" s="133">
        <f>91*'SEQ Apr 2017'!M19/100</f>
        <v>126.92679999999999</v>
      </c>
      <c r="D33" s="133">
        <f>($C$22*$C$23)*'SEQ Apr 2017'!N19/100</f>
        <v>817.6</v>
      </c>
      <c r="E33" s="133">
        <f>($C$22*$C$24)*'SEQ Apr 2017'!AF19/100</f>
        <v>216.3</v>
      </c>
      <c r="F33" s="135">
        <f t="shared" si="11"/>
        <v>1160.8268</v>
      </c>
      <c r="G33" s="136">
        <f t="shared" si="12"/>
        <v>4643.3072000000002</v>
      </c>
      <c r="H33" s="137">
        <v>0</v>
      </c>
      <c r="I33" s="137">
        <f>'SEQ Apr 2017'!BA19</f>
        <v>0</v>
      </c>
      <c r="J33" s="137">
        <f>'SEQ Apr 2017'!BB19</f>
        <v>0</v>
      </c>
      <c r="K33" s="137">
        <f>'SEQ Apr 2017'!BC19</f>
        <v>0</v>
      </c>
      <c r="L33" s="136">
        <f>G33</f>
        <v>4643.3072000000002</v>
      </c>
      <c r="M33" s="136">
        <f t="shared" si="13"/>
        <v>4643.3072000000002</v>
      </c>
      <c r="N33" s="138">
        <f t="shared" si="10"/>
        <v>5107.637920000001</v>
      </c>
      <c r="O33" s="138">
        <f t="shared" si="10"/>
        <v>5107.637920000001</v>
      </c>
      <c r="P33" s="160">
        <f>'SEQ Apr 2017'!BJ19</f>
        <v>0</v>
      </c>
      <c r="Q33" s="161" t="str">
        <f>'SEQ Apr 2017'!BK19</f>
        <v>n</v>
      </c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</row>
    <row r="34" spans="1:129" s="99" customFormat="1" ht="14" x14ac:dyDescent="0.15">
      <c r="A34" s="159" t="str">
        <f>'SEQ Apr 2017'!K20</f>
        <v>Powershop</v>
      </c>
      <c r="B34" s="132" t="str">
        <f>'SEQ Apr 2017'!L20</f>
        <v>Standard Saver</v>
      </c>
      <c r="C34" s="133">
        <f>91*'SEQ Apr 2017'!M20/100</f>
        <v>130.26650000000001</v>
      </c>
      <c r="D34" s="133">
        <f>($C$22*$C$23)*'SEQ Apr 2017'!N20/100</f>
        <v>942.2</v>
      </c>
      <c r="E34" s="133">
        <f>($C$22*$C$24)*'SEQ Apr 2017'!AF20/100</f>
        <v>285.3</v>
      </c>
      <c r="F34" s="135">
        <f t="shared" si="11"/>
        <v>1357.7665</v>
      </c>
      <c r="G34" s="136">
        <f t="shared" si="12"/>
        <v>5431.0659999999998</v>
      </c>
      <c r="H34" s="137">
        <v>0</v>
      </c>
      <c r="I34" s="137">
        <f>'SEQ Apr 2017'!BA20</f>
        <v>0</v>
      </c>
      <c r="J34" s="137">
        <f>'SEQ Apr 2017'!BB20</f>
        <v>0</v>
      </c>
      <c r="K34" s="137">
        <f>'SEQ Apr 2017'!BC20</f>
        <v>0</v>
      </c>
      <c r="L34" s="136">
        <f>G34</f>
        <v>5431.0659999999998</v>
      </c>
      <c r="M34" s="136">
        <f t="shared" si="13"/>
        <v>5431.0659999999998</v>
      </c>
      <c r="N34" s="138">
        <f t="shared" ref="N34" si="14">L34*1.1</f>
        <v>5974.1725999999999</v>
      </c>
      <c r="O34" s="138">
        <f t="shared" ref="O34" si="15">M34*1.1</f>
        <v>5974.1725999999999</v>
      </c>
      <c r="P34" s="160">
        <f>'SEQ Apr 2017'!BJ20</f>
        <v>0</v>
      </c>
      <c r="Q34" s="161" t="str">
        <f>'SEQ Apr 2017'!BK20</f>
        <v>n</v>
      </c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</row>
    <row r="35" spans="1:129" s="100" customFormat="1" ht="14" x14ac:dyDescent="0.15">
      <c r="A35" s="159" t="str">
        <f>'SEQ Apr 2017'!K21</f>
        <v>Energy Locals</v>
      </c>
      <c r="B35" s="132" t="str">
        <f>'SEQ Apr 2017'!L21</f>
        <v>Market offer</v>
      </c>
      <c r="C35" s="133">
        <f>91*'SEQ Apr 2017'!M21/100</f>
        <v>131.94999999999999</v>
      </c>
      <c r="D35" s="133">
        <f>($C$22*$C$23)*'SEQ Apr 2017'!N21/100</f>
        <v>945</v>
      </c>
      <c r="E35" s="133">
        <f>($C$22*$C$24)*'SEQ Apr 2017'!AF21/100</f>
        <v>315</v>
      </c>
      <c r="F35" s="135">
        <f t="shared" ref="F35:F37" si="16">SUM(C35:E35)</f>
        <v>1391.95</v>
      </c>
      <c r="G35" s="136">
        <f t="shared" ref="G35:G37" si="17">F35*4</f>
        <v>5567.8</v>
      </c>
      <c r="H35" s="137">
        <v>0</v>
      </c>
      <c r="I35" s="137">
        <f>'SEQ Apr 2017'!BA21</f>
        <v>0</v>
      </c>
      <c r="J35" s="137">
        <f>'SEQ Apr 2017'!BB21</f>
        <v>0</v>
      </c>
      <c r="K35" s="137">
        <f>'SEQ Apr 2017'!BC21</f>
        <v>0</v>
      </c>
      <c r="L35" s="136">
        <f>G35</f>
        <v>5567.8</v>
      </c>
      <c r="M35" s="136">
        <f t="shared" si="13"/>
        <v>5567.8</v>
      </c>
      <c r="N35" s="138">
        <f t="shared" ref="N35:N37" si="18">L35*1.1</f>
        <v>6124.5800000000008</v>
      </c>
      <c r="O35" s="138">
        <f t="shared" ref="O35:O37" si="19">M35*1.1</f>
        <v>6124.5800000000008</v>
      </c>
      <c r="P35" s="160">
        <f>'SEQ Apr 2017'!BJ21</f>
        <v>0</v>
      </c>
      <c r="Q35" s="161" t="str">
        <f>'SEQ Apr 2017'!BK21</f>
        <v>n</v>
      </c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</row>
    <row r="36" spans="1:129" s="99" customFormat="1" ht="14" x14ac:dyDescent="0.15">
      <c r="A36" s="159" t="str">
        <f>'SEQ Apr 2017'!K22</f>
        <v>Red Energy</v>
      </c>
      <c r="B36" s="132" t="str">
        <f>'SEQ Apr 2017'!L22</f>
        <v>Easy Saver</v>
      </c>
      <c r="C36" s="133">
        <f>91*'SEQ Apr 2017'!M22/100</f>
        <v>126.4627</v>
      </c>
      <c r="D36" s="133">
        <f>($C$22*$C$23)*'SEQ Apr 2017'!N22/100</f>
        <v>887.95</v>
      </c>
      <c r="E36" s="133">
        <f>($C$22*$C$24)*'SEQ Apr 2017'!AF22/100</f>
        <v>212.7</v>
      </c>
      <c r="F36" s="135">
        <f t="shared" si="16"/>
        <v>1227.1127000000001</v>
      </c>
      <c r="G36" s="136">
        <f t="shared" si="17"/>
        <v>4908.4508000000005</v>
      </c>
      <c r="H36" s="137">
        <v>0</v>
      </c>
      <c r="I36" s="137">
        <f>'SEQ Apr 2017'!BA22</f>
        <v>0</v>
      </c>
      <c r="J36" s="137">
        <f>'SEQ Apr 2017'!BB22</f>
        <v>10</v>
      </c>
      <c r="K36" s="137">
        <f>'SEQ Apr 2017'!BC22</f>
        <v>0</v>
      </c>
      <c r="L36" s="136">
        <f>G36</f>
        <v>4908.4508000000005</v>
      </c>
      <c r="M36" s="136">
        <f>L36-(L36*J36/100)</f>
        <v>4417.6057200000005</v>
      </c>
      <c r="N36" s="138">
        <f t="shared" si="18"/>
        <v>5399.2958800000006</v>
      </c>
      <c r="O36" s="138">
        <f t="shared" si="19"/>
        <v>4859.3662920000006</v>
      </c>
      <c r="P36" s="160">
        <f>'SEQ Apr 2017'!BJ22</f>
        <v>0</v>
      </c>
      <c r="Q36" s="161" t="str">
        <f>'SEQ Apr 2017'!BK22</f>
        <v>n</v>
      </c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</row>
    <row r="37" spans="1:129" s="100" customFormat="1" ht="15" thickBot="1" x14ac:dyDescent="0.2">
      <c r="A37" s="163" t="str">
        <f>'SEQ Apr 2017'!K23</f>
        <v>Simply Energy</v>
      </c>
      <c r="B37" s="149" t="str">
        <f>'SEQ Apr 2017'!L23</f>
        <v>Business Save Online</v>
      </c>
      <c r="C37" s="166">
        <f>91*'SEQ Apr 2017'!M23/100</f>
        <v>125.7529</v>
      </c>
      <c r="D37" s="166">
        <f>($C$22*$C$23)*'SEQ Apr 2017'!N23/100</f>
        <v>895.65</v>
      </c>
      <c r="E37" s="166">
        <f>($C$22*$C$24)*'SEQ Apr 2017'!AF23/100</f>
        <v>267.75000000000006</v>
      </c>
      <c r="F37" s="167">
        <f t="shared" si="16"/>
        <v>1289.1529</v>
      </c>
      <c r="G37" s="168">
        <f t="shared" si="17"/>
        <v>5156.6116000000002</v>
      </c>
      <c r="H37" s="153">
        <v>0</v>
      </c>
      <c r="I37" s="153">
        <f>'SEQ Apr 2017'!BA23</f>
        <v>10</v>
      </c>
      <c r="J37" s="153">
        <f>'SEQ Apr 2017'!BB23</f>
        <v>0</v>
      </c>
      <c r="K37" s="153">
        <f>'SEQ Apr 2017'!BC23</f>
        <v>0</v>
      </c>
      <c r="L37" s="168">
        <f>G37-((F37-C37)*I37/100)*4</f>
        <v>4691.2516000000005</v>
      </c>
      <c r="M37" s="168">
        <f>L37</f>
        <v>4691.2516000000005</v>
      </c>
      <c r="N37" s="169">
        <f t="shared" si="18"/>
        <v>5160.376760000001</v>
      </c>
      <c r="O37" s="169">
        <f t="shared" si="19"/>
        <v>5160.376760000001</v>
      </c>
      <c r="P37" s="170">
        <f>'SEQ Apr 2017'!BJ23</f>
        <v>0</v>
      </c>
      <c r="Q37" s="165" t="str">
        <f>'SEQ Apr 2017'!BK23</f>
        <v>n</v>
      </c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</row>
    <row r="38" spans="1:129" s="95" customFormat="1" ht="14" x14ac:dyDescent="0.15"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</row>
    <row r="39" spans="1:129" s="95" customFormat="1" ht="15" thickBot="1" x14ac:dyDescent="0.2"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</row>
    <row r="40" spans="1:129" ht="14" x14ac:dyDescent="0.15">
      <c r="A40" s="72" t="s">
        <v>220</v>
      </c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4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</row>
    <row r="41" spans="1:129" ht="14" x14ac:dyDescent="0.15">
      <c r="A41" s="75" t="s">
        <v>198</v>
      </c>
      <c r="B41" s="47"/>
      <c r="C41" s="91">
        <v>5000</v>
      </c>
      <c r="D41" s="47"/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76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</row>
    <row r="42" spans="1:129" ht="14" x14ac:dyDescent="0.15">
      <c r="A42" s="75" t="s">
        <v>266</v>
      </c>
      <c r="B42" s="47"/>
      <c r="C42" s="92">
        <v>0.7</v>
      </c>
      <c r="D42" s="47"/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76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</row>
    <row r="43" spans="1:129" ht="14" x14ac:dyDescent="0.15">
      <c r="A43" s="75" t="s">
        <v>218</v>
      </c>
      <c r="B43" s="47"/>
      <c r="C43" s="92">
        <v>0.3</v>
      </c>
      <c r="D43" s="47"/>
      <c r="E43" s="47"/>
      <c r="F43" s="47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76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</row>
    <row r="44" spans="1:129" ht="14" x14ac:dyDescent="0.15">
      <c r="A44" s="75"/>
      <c r="B44" s="47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76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</row>
    <row r="45" spans="1:129" ht="75" x14ac:dyDescent="0.15">
      <c r="A45" s="129" t="s">
        <v>144</v>
      </c>
      <c r="B45" s="121" t="s">
        <v>320</v>
      </c>
      <c r="C45" s="120" t="s">
        <v>204</v>
      </c>
      <c r="D45" s="120" t="s">
        <v>319</v>
      </c>
      <c r="E45" s="120" t="s">
        <v>219</v>
      </c>
      <c r="F45" s="120" t="s">
        <v>206</v>
      </c>
      <c r="G45" s="123" t="s">
        <v>207</v>
      </c>
      <c r="H45" s="124" t="s">
        <v>286</v>
      </c>
      <c r="I45" s="124" t="s">
        <v>287</v>
      </c>
      <c r="J45" s="124" t="s">
        <v>288</v>
      </c>
      <c r="K45" s="124" t="s">
        <v>289</v>
      </c>
      <c r="L45" s="125" t="s">
        <v>194</v>
      </c>
      <c r="M45" s="125" t="s">
        <v>195</v>
      </c>
      <c r="N45" s="125" t="s">
        <v>271</v>
      </c>
      <c r="O45" s="125" t="s">
        <v>272</v>
      </c>
      <c r="P45" s="124" t="s">
        <v>263</v>
      </c>
      <c r="Q45" s="127" t="s">
        <v>264</v>
      </c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</row>
    <row r="46" spans="1:129" ht="14" x14ac:dyDescent="0.15">
      <c r="A46" s="159" t="str">
        <f>'SEQ Apr 2017'!K24</f>
        <v>AGL</v>
      </c>
      <c r="B46" s="132" t="str">
        <f>'SEQ Apr 2017'!L24</f>
        <v>Business Savers</v>
      </c>
      <c r="C46" s="133">
        <f>91*'SEQ Apr 2017'!M24/100</f>
        <v>124.4971</v>
      </c>
      <c r="D46" s="171">
        <f>($C$41*$C$42)*'SEQ Apr 2017'!N24/100</f>
        <v>987.7</v>
      </c>
      <c r="E46" s="133">
        <f>($C$41*$C$43)*'SEQ Apr 2017'!W24/100</f>
        <v>339.6</v>
      </c>
      <c r="F46" s="135">
        <f>SUM(C46:E46)</f>
        <v>1451.7971000000002</v>
      </c>
      <c r="G46" s="136">
        <f>F46*4</f>
        <v>5807.1884000000009</v>
      </c>
      <c r="H46" s="137">
        <v>0</v>
      </c>
      <c r="I46" s="137">
        <f>'SEQ Apr 2017'!BA24</f>
        <v>13</v>
      </c>
      <c r="J46" s="137">
        <f>'SEQ Apr 2017'!BB24</f>
        <v>0</v>
      </c>
      <c r="K46" s="137">
        <f>'SEQ Apr 2017'!BC24</f>
        <v>0</v>
      </c>
      <c r="L46" s="136">
        <f>G46-((F46-C46)*I46/100)*4</f>
        <v>5116.992400000001</v>
      </c>
      <c r="M46" s="136">
        <f>L46</f>
        <v>5116.992400000001</v>
      </c>
      <c r="N46" s="138">
        <f t="shared" ref="N46:O52" si="20">L46*1.1</f>
        <v>5628.6916400000018</v>
      </c>
      <c r="O46" s="138">
        <f t="shared" si="20"/>
        <v>5628.6916400000018</v>
      </c>
      <c r="P46" s="160">
        <f>'SEQ Apr 2017'!BJ24</f>
        <v>0</v>
      </c>
      <c r="Q46" s="161" t="str">
        <f>'SEQ Apr 2017'!BK24</f>
        <v>n</v>
      </c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</row>
    <row r="47" spans="1:129" s="99" customFormat="1" ht="14" x14ac:dyDescent="0.15">
      <c r="A47" s="159" t="str">
        <f>'SEQ Apr 2017'!K25</f>
        <v>Click Energy</v>
      </c>
      <c r="B47" s="132" t="str">
        <f>'SEQ Apr 2017'!L25</f>
        <v>Click Business</v>
      </c>
      <c r="C47" s="133">
        <f>91*'SEQ Apr 2017'!M25/100</f>
        <v>145.6</v>
      </c>
      <c r="D47" s="171">
        <f>($C$41*$C$42)*'SEQ Apr 2017'!N25/100</f>
        <v>962.5</v>
      </c>
      <c r="E47" s="133">
        <f>($C$41*$C$43)*'SEQ Apr 2017'!W25/100</f>
        <v>330</v>
      </c>
      <c r="F47" s="135">
        <f t="shared" ref="F47:F53" si="21">SUM(C47:E47)</f>
        <v>1438.1</v>
      </c>
      <c r="G47" s="136">
        <f t="shared" ref="G47:G53" si="22">F47*4</f>
        <v>5752.4</v>
      </c>
      <c r="H47" s="137">
        <v>0</v>
      </c>
      <c r="I47" s="137">
        <f>'SEQ Apr 2017'!BA25</f>
        <v>0</v>
      </c>
      <c r="J47" s="137">
        <f>'SEQ Apr 2017'!BB25</f>
        <v>7</v>
      </c>
      <c r="K47" s="137">
        <f>'SEQ Apr 2017'!BC25</f>
        <v>0</v>
      </c>
      <c r="L47" s="136">
        <f>G47</f>
        <v>5752.4</v>
      </c>
      <c r="M47" s="136">
        <f>L47-(L47*J47/100)</f>
        <v>5349.732</v>
      </c>
      <c r="N47" s="138">
        <f t="shared" si="20"/>
        <v>6327.64</v>
      </c>
      <c r="O47" s="138">
        <f t="shared" si="20"/>
        <v>5884.7052000000003</v>
      </c>
      <c r="P47" s="160">
        <f>'SEQ Apr 2017'!BJ25</f>
        <v>0</v>
      </c>
      <c r="Q47" s="161" t="str">
        <f>'SEQ Apr 2017'!BK25</f>
        <v>n</v>
      </c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</row>
    <row r="48" spans="1:129" ht="14" x14ac:dyDescent="0.15">
      <c r="A48" s="159" t="str">
        <f>'SEQ Apr 2017'!K26</f>
        <v>Diamond Energy</v>
      </c>
      <c r="B48" s="132" t="str">
        <f>'SEQ Apr 2017'!L26</f>
        <v>Pay on time discount</v>
      </c>
      <c r="C48" s="133">
        <f>91*'SEQ Apr 2017'!M26/100</f>
        <v>141.02270000000001</v>
      </c>
      <c r="D48" s="171">
        <f>($C$41*$C$42)*'SEQ Apr 2017'!N26/100</f>
        <v>961.8</v>
      </c>
      <c r="E48" s="133">
        <f>($C$41*$C$43)*'SEQ Apr 2017'!W26/100</f>
        <v>339.45</v>
      </c>
      <c r="F48" s="135">
        <f t="shared" si="21"/>
        <v>1442.2727</v>
      </c>
      <c r="G48" s="136">
        <f t="shared" si="22"/>
        <v>5769.0907999999999</v>
      </c>
      <c r="H48" s="137">
        <v>0</v>
      </c>
      <c r="I48" s="137">
        <f>'SEQ Apr 2017'!BA26</f>
        <v>0</v>
      </c>
      <c r="J48" s="137">
        <f>'SEQ Apr 2017'!BB26</f>
        <v>7</v>
      </c>
      <c r="K48" s="137">
        <f>'SEQ Apr 2017'!BC26</f>
        <v>0</v>
      </c>
      <c r="L48" s="136">
        <f>G48</f>
        <v>5769.0907999999999</v>
      </c>
      <c r="M48" s="136">
        <f>L48-(L48*J48/100)</f>
        <v>5365.2544440000001</v>
      </c>
      <c r="N48" s="138">
        <f t="shared" si="20"/>
        <v>6345.9998800000003</v>
      </c>
      <c r="O48" s="138">
        <f t="shared" si="20"/>
        <v>5901.7798884000003</v>
      </c>
      <c r="P48" s="160">
        <f>'SEQ Apr 2017'!BJ26</f>
        <v>0</v>
      </c>
      <c r="Q48" s="161" t="str">
        <f>'SEQ Apr 2017'!BK26</f>
        <v>n</v>
      </c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</row>
    <row r="49" spans="1:129" s="99" customFormat="1" ht="14" x14ac:dyDescent="0.15">
      <c r="A49" s="159" t="str">
        <f>'SEQ Apr 2017'!K27</f>
        <v>EnergyAustralia</v>
      </c>
      <c r="B49" s="132" t="str">
        <f>'SEQ Apr 2017'!L27</f>
        <v>Everyday Saver Business</v>
      </c>
      <c r="C49" s="133">
        <f>91*'SEQ Apr 2017'!M27/100</f>
        <v>128.31</v>
      </c>
      <c r="D49" s="171">
        <f>($C$41*$C$42)*'SEQ Apr 2017'!N27/100</f>
        <v>927.5</v>
      </c>
      <c r="E49" s="133">
        <f>($C$41*$C$43)*'SEQ Apr 2017'!W27/100</f>
        <v>303</v>
      </c>
      <c r="F49" s="135">
        <f t="shared" si="21"/>
        <v>1358.81</v>
      </c>
      <c r="G49" s="136">
        <f t="shared" si="22"/>
        <v>5435.24</v>
      </c>
      <c r="H49" s="137">
        <v>0</v>
      </c>
      <c r="I49" s="137">
        <f>'SEQ Apr 2017'!BA27</f>
        <v>10</v>
      </c>
      <c r="J49" s="137">
        <f>'SEQ Apr 2017'!BB27</f>
        <v>0</v>
      </c>
      <c r="K49" s="137">
        <f>'SEQ Apr 2017'!BC27</f>
        <v>0</v>
      </c>
      <c r="L49" s="136">
        <f>G49-((F49-C49)*I49/100)*4</f>
        <v>4943.04</v>
      </c>
      <c r="M49" s="136">
        <f t="shared" ref="M49:M54" si="23">L49</f>
        <v>4943.04</v>
      </c>
      <c r="N49" s="138">
        <f t="shared" si="20"/>
        <v>5437.3440000000001</v>
      </c>
      <c r="O49" s="138">
        <f t="shared" si="20"/>
        <v>5437.3440000000001</v>
      </c>
      <c r="P49" s="160">
        <f>'SEQ Apr 2017'!BJ27</f>
        <v>24</v>
      </c>
      <c r="Q49" s="161" t="str">
        <f>'SEQ Apr 2017'!BK27</f>
        <v>y</v>
      </c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</row>
    <row r="50" spans="1:129" ht="14" x14ac:dyDescent="0.15">
      <c r="A50" s="159" t="str">
        <f>'SEQ Apr 2017'!K28</f>
        <v>ERM Power</v>
      </c>
      <c r="B50" s="132" t="str">
        <f>'SEQ Apr 2017'!L28</f>
        <v>Adjustable</v>
      </c>
      <c r="C50" s="133">
        <f>91*'SEQ Apr 2017'!M28/100</f>
        <v>105.56</v>
      </c>
      <c r="D50" s="171">
        <f>($C$41*$C$42)*'SEQ Apr 2017'!N28/100</f>
        <v>1036</v>
      </c>
      <c r="E50" s="133">
        <f>($C$41*$C$43)*'SEQ Apr 2017'!W28/100</f>
        <v>301.35000000000002</v>
      </c>
      <c r="F50" s="135">
        <f t="shared" si="21"/>
        <v>1442.9099999999999</v>
      </c>
      <c r="G50" s="136">
        <f t="shared" si="22"/>
        <v>5771.6399999999994</v>
      </c>
      <c r="H50" s="137">
        <v>0</v>
      </c>
      <c r="I50" s="137">
        <f>'SEQ Apr 2017'!BA28</f>
        <v>0</v>
      </c>
      <c r="J50" s="137">
        <f>'SEQ Apr 2017'!BB28</f>
        <v>0</v>
      </c>
      <c r="K50" s="137">
        <f>'SEQ Apr 2017'!BC28</f>
        <v>0</v>
      </c>
      <c r="L50" s="136">
        <f>G50</f>
        <v>5771.6399999999994</v>
      </c>
      <c r="M50" s="136">
        <f t="shared" si="23"/>
        <v>5771.6399999999994</v>
      </c>
      <c r="N50" s="138">
        <f t="shared" si="20"/>
        <v>6348.8040000000001</v>
      </c>
      <c r="O50" s="138">
        <f t="shared" si="20"/>
        <v>6348.8040000000001</v>
      </c>
      <c r="P50" s="160">
        <f>'SEQ Apr 2017'!BJ28</f>
        <v>0</v>
      </c>
      <c r="Q50" s="161" t="str">
        <f>'SEQ Apr 2017'!BK28</f>
        <v>n</v>
      </c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</row>
    <row r="51" spans="1:129" s="99" customFormat="1" ht="14" x14ac:dyDescent="0.15">
      <c r="A51" s="159" t="str">
        <f>'SEQ Apr 2017'!K29</f>
        <v>Origin Energy</v>
      </c>
      <c r="B51" s="132" t="str">
        <f>'SEQ Apr 2017'!L29</f>
        <v>Business Saver</v>
      </c>
      <c r="C51" s="133">
        <f>91*'SEQ Apr 2017'!M29/100</f>
        <v>128.03699999999998</v>
      </c>
      <c r="D51" s="171">
        <f>($C$41*$C$42)*'SEQ Apr 2017'!N29/100</f>
        <v>973</v>
      </c>
      <c r="E51" s="133">
        <f>($C$41*$C$43)*'SEQ Apr 2017'!W29/100</f>
        <v>345</v>
      </c>
      <c r="F51" s="135">
        <f t="shared" si="21"/>
        <v>1446.037</v>
      </c>
      <c r="G51" s="136">
        <f t="shared" si="22"/>
        <v>5784.1480000000001</v>
      </c>
      <c r="H51" s="137">
        <v>0</v>
      </c>
      <c r="I51" s="137">
        <f>'SEQ Apr 2017'!BA29</f>
        <v>13</v>
      </c>
      <c r="J51" s="137">
        <f>'SEQ Apr 2017'!BB29</f>
        <v>0</v>
      </c>
      <c r="K51" s="137">
        <f>'SEQ Apr 2017'!BC29</f>
        <v>0</v>
      </c>
      <c r="L51" s="136">
        <f>G51-((F51-C51)*I51/100)*4</f>
        <v>5098.7880000000005</v>
      </c>
      <c r="M51" s="136">
        <f t="shared" si="23"/>
        <v>5098.7880000000005</v>
      </c>
      <c r="N51" s="138">
        <f t="shared" si="20"/>
        <v>5608.6668000000009</v>
      </c>
      <c r="O51" s="138">
        <f t="shared" si="20"/>
        <v>5608.6668000000009</v>
      </c>
      <c r="P51" s="160">
        <f>'SEQ Apr 2017'!BJ29</f>
        <v>12</v>
      </c>
      <c r="Q51" s="161" t="str">
        <f>'SEQ Apr 2017'!BK29</f>
        <v>y</v>
      </c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</row>
    <row r="52" spans="1:129" s="100" customFormat="1" ht="14" x14ac:dyDescent="0.15">
      <c r="A52" s="159" t="str">
        <f>'SEQ Apr 2017'!K30</f>
        <v>Powerdirect</v>
      </c>
      <c r="B52" s="132" t="str">
        <f>'SEQ Apr 2017'!L30</f>
        <v>Discount included</v>
      </c>
      <c r="C52" s="133">
        <f>91*'SEQ Apr 2017'!M30/100</f>
        <v>124.4971</v>
      </c>
      <c r="D52" s="171">
        <f>($C$41*$C$42)*'SEQ Apr 2017'!N30/100</f>
        <v>889</v>
      </c>
      <c r="E52" s="133">
        <f>($C$41*$C$43)*'SEQ Apr 2017'!W30/100</f>
        <v>305.7</v>
      </c>
      <c r="F52" s="135">
        <f t="shared" si="21"/>
        <v>1319.1971000000001</v>
      </c>
      <c r="G52" s="136">
        <f t="shared" si="22"/>
        <v>5276.7884000000004</v>
      </c>
      <c r="H52" s="137">
        <v>0</v>
      </c>
      <c r="I52" s="137">
        <f>'SEQ Apr 2017'!BA30</f>
        <v>0</v>
      </c>
      <c r="J52" s="137">
        <f>'SEQ Apr 2017'!BB30</f>
        <v>0</v>
      </c>
      <c r="K52" s="137">
        <f>'SEQ Apr 2017'!BC30</f>
        <v>0</v>
      </c>
      <c r="L52" s="136">
        <f>G52</f>
        <v>5276.7884000000004</v>
      </c>
      <c r="M52" s="136">
        <f t="shared" si="23"/>
        <v>5276.7884000000004</v>
      </c>
      <c r="N52" s="138">
        <f t="shared" si="20"/>
        <v>5804.4672400000009</v>
      </c>
      <c r="O52" s="138">
        <f t="shared" si="20"/>
        <v>5804.4672400000009</v>
      </c>
      <c r="P52" s="160">
        <f>'SEQ Apr 2017'!BJ30</f>
        <v>0</v>
      </c>
      <c r="Q52" s="161" t="str">
        <f>'SEQ Apr 2017'!BK30</f>
        <v>n</v>
      </c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</row>
    <row r="53" spans="1:129" s="99" customFormat="1" ht="14" x14ac:dyDescent="0.15">
      <c r="A53" s="159" t="str">
        <f>'SEQ Apr 2017'!K31</f>
        <v>Powershop</v>
      </c>
      <c r="B53" s="132" t="str">
        <f>'SEQ Apr 2017'!L31</f>
        <v>Standard Saver</v>
      </c>
      <c r="C53" s="133">
        <f>91*'SEQ Apr 2017'!M31/100</f>
        <v>142.02369999999999</v>
      </c>
      <c r="D53" s="171">
        <f>($C$41*$C$42)*'SEQ Apr 2017'!N31/100</f>
        <v>1012.2</v>
      </c>
      <c r="E53" s="133">
        <f>($C$41*$C$43)*'SEQ Apr 2017'!W31/100</f>
        <v>355.95</v>
      </c>
      <c r="F53" s="135">
        <f t="shared" si="21"/>
        <v>1510.1737000000001</v>
      </c>
      <c r="G53" s="136">
        <f t="shared" si="22"/>
        <v>6040.6948000000002</v>
      </c>
      <c r="H53" s="137">
        <v>0</v>
      </c>
      <c r="I53" s="137">
        <f>'SEQ Apr 2017'!BA31</f>
        <v>0</v>
      </c>
      <c r="J53" s="137">
        <f>'SEQ Apr 2017'!BB31</f>
        <v>0</v>
      </c>
      <c r="K53" s="137">
        <f>'SEQ Apr 2017'!BC31</f>
        <v>0</v>
      </c>
      <c r="L53" s="136">
        <f>G53</f>
        <v>6040.6948000000002</v>
      </c>
      <c r="M53" s="136">
        <f t="shared" si="23"/>
        <v>6040.6948000000002</v>
      </c>
      <c r="N53" s="138">
        <f t="shared" ref="N53" si="24">L53*1.1</f>
        <v>6644.7642800000003</v>
      </c>
      <c r="O53" s="138">
        <f t="shared" ref="O53" si="25">M53*1.1</f>
        <v>6644.7642800000003</v>
      </c>
      <c r="P53" s="160">
        <f>'SEQ Apr 2017'!BJ31</f>
        <v>0</v>
      </c>
      <c r="Q53" s="161" t="str">
        <f>'SEQ Apr 2017'!BK31</f>
        <v>n</v>
      </c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</row>
    <row r="54" spans="1:129" ht="14" x14ac:dyDescent="0.15">
      <c r="A54" s="159" t="str">
        <f>'SEQ Apr 2017'!K32</f>
        <v>Energy Locals</v>
      </c>
      <c r="B54" s="132" t="str">
        <f>'SEQ Apr 2017'!L32</f>
        <v>Market offer</v>
      </c>
      <c r="C54" s="133">
        <f>91*'SEQ Apr 2017'!M32/100</f>
        <v>132.86000000000001</v>
      </c>
      <c r="D54" s="171">
        <f>($C$41*$C$42)*'SEQ Apr 2017'!N32/100</f>
        <v>1015</v>
      </c>
      <c r="E54" s="133">
        <f>($C$41*$C$43)*'SEQ Apr 2017'!W32/100</f>
        <v>360</v>
      </c>
      <c r="F54" s="135">
        <f t="shared" ref="F54:F56" si="26">SUM(C54:E54)</f>
        <v>1507.8600000000001</v>
      </c>
      <c r="G54" s="136">
        <f t="shared" ref="G54:G56" si="27">F54*4</f>
        <v>6031.4400000000005</v>
      </c>
      <c r="H54" s="137">
        <v>0</v>
      </c>
      <c r="I54" s="137">
        <f>'SEQ Apr 2017'!BA32</f>
        <v>0</v>
      </c>
      <c r="J54" s="137">
        <f>'SEQ Apr 2017'!BB32</f>
        <v>0</v>
      </c>
      <c r="K54" s="137">
        <f>'SEQ Apr 2017'!BC32</f>
        <v>0</v>
      </c>
      <c r="L54" s="136">
        <f>G54</f>
        <v>6031.4400000000005</v>
      </c>
      <c r="M54" s="136">
        <f t="shared" si="23"/>
        <v>6031.4400000000005</v>
      </c>
      <c r="N54" s="138">
        <f t="shared" ref="N54:N56" si="28">L54*1.1</f>
        <v>6634.5840000000007</v>
      </c>
      <c r="O54" s="138">
        <f t="shared" ref="O54:O56" si="29">M54*1.1</f>
        <v>6634.5840000000007</v>
      </c>
      <c r="P54" s="160">
        <f>'SEQ Apr 2017'!BJ32</f>
        <v>0</v>
      </c>
      <c r="Q54" s="161" t="str">
        <f>'SEQ Apr 2017'!BK32</f>
        <v>n</v>
      </c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</row>
    <row r="55" spans="1:129" s="99" customFormat="1" ht="14" x14ac:dyDescent="0.15">
      <c r="A55" s="159" t="str">
        <f>'SEQ Apr 2017'!K33</f>
        <v>Red Energy</v>
      </c>
      <c r="B55" s="132" t="str">
        <f>'SEQ Apr 2017'!L33</f>
        <v>Easy Saver</v>
      </c>
      <c r="C55" s="133">
        <f>91*'SEQ Apr 2017'!M33/100</f>
        <v>124.0239</v>
      </c>
      <c r="D55" s="171">
        <f>($C$41*$C$42)*'SEQ Apr 2017'!N33/100</f>
        <v>965.65</v>
      </c>
      <c r="E55" s="133">
        <f>($C$41*$C$43)*'SEQ Apr 2017'!W33/100</f>
        <v>330.6</v>
      </c>
      <c r="F55" s="135">
        <f t="shared" si="26"/>
        <v>1420.2739000000001</v>
      </c>
      <c r="G55" s="136">
        <f t="shared" si="27"/>
        <v>5681.0956000000006</v>
      </c>
      <c r="H55" s="137">
        <v>0</v>
      </c>
      <c r="I55" s="137">
        <f>'SEQ Apr 2017'!BA33</f>
        <v>0</v>
      </c>
      <c r="J55" s="137">
        <f>'SEQ Apr 2017'!BB33</f>
        <v>10</v>
      </c>
      <c r="K55" s="137">
        <f>'SEQ Apr 2017'!BC33</f>
        <v>0</v>
      </c>
      <c r="L55" s="136">
        <f>G55</f>
        <v>5681.0956000000006</v>
      </c>
      <c r="M55" s="136">
        <f>L55-(L55*J55/100)</f>
        <v>5112.9860400000007</v>
      </c>
      <c r="N55" s="138">
        <f t="shared" si="28"/>
        <v>6249.2051600000013</v>
      </c>
      <c r="O55" s="138">
        <f t="shared" si="29"/>
        <v>5624.2846440000012</v>
      </c>
      <c r="P55" s="160">
        <f>'SEQ Apr 2017'!BJ33</f>
        <v>0</v>
      </c>
      <c r="Q55" s="161" t="str">
        <f>'SEQ Apr 2017'!BK33</f>
        <v>n</v>
      </c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</row>
    <row r="56" spans="1:129" ht="15" thickBot="1" x14ac:dyDescent="0.2">
      <c r="A56" s="163" t="str">
        <f>'SEQ Apr 2017'!K34</f>
        <v>Simply Energy</v>
      </c>
      <c r="B56" s="149" t="str">
        <f>'SEQ Apr 2017'!L34</f>
        <v>Business Save Online</v>
      </c>
      <c r="C56" s="166">
        <f>91*'SEQ Apr 2017'!M34/100</f>
        <v>123.0775</v>
      </c>
      <c r="D56" s="172">
        <f>($C$41*$C$42)*'SEQ Apr 2017'!N34/100</f>
        <v>977.55</v>
      </c>
      <c r="E56" s="166">
        <f>($C$41*$C$43)*'SEQ Apr 2017'!W34/100</f>
        <v>327.14999999999998</v>
      </c>
      <c r="F56" s="167">
        <f t="shared" si="26"/>
        <v>1427.7775000000001</v>
      </c>
      <c r="G56" s="168">
        <f t="shared" si="27"/>
        <v>5711.1100000000006</v>
      </c>
      <c r="H56" s="153">
        <v>0</v>
      </c>
      <c r="I56" s="153">
        <f>'SEQ Apr 2017'!BA34</f>
        <v>10</v>
      </c>
      <c r="J56" s="153">
        <f>'SEQ Apr 2017'!BB34</f>
        <v>0</v>
      </c>
      <c r="K56" s="153">
        <f>'SEQ Apr 2017'!BC34</f>
        <v>0</v>
      </c>
      <c r="L56" s="168">
        <f>G56-((F56-C56)*I56/100)*4</f>
        <v>5189.2300000000005</v>
      </c>
      <c r="M56" s="168">
        <f>L56</f>
        <v>5189.2300000000005</v>
      </c>
      <c r="N56" s="169">
        <f t="shared" si="28"/>
        <v>5708.1530000000012</v>
      </c>
      <c r="O56" s="169">
        <f t="shared" si="29"/>
        <v>5708.1530000000012</v>
      </c>
      <c r="P56" s="170">
        <f>'SEQ Apr 2017'!BJ34</f>
        <v>0</v>
      </c>
      <c r="Q56" s="165" t="str">
        <f>'SEQ Apr 2017'!BK34</f>
        <v>n</v>
      </c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</row>
    <row r="57" spans="1:129" s="95" customFormat="1" ht="14" x14ac:dyDescent="0.15"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</row>
    <row r="58" spans="1:129" s="95" customFormat="1" ht="14" x14ac:dyDescent="0.15"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</row>
    <row r="59" spans="1:129" s="95" customFormat="1" ht="14" x14ac:dyDescent="0.15"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</row>
    <row r="60" spans="1:129" s="95" customFormat="1" ht="14" x14ac:dyDescent="0.15"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</row>
    <row r="61" spans="1:129" s="95" customFormat="1" ht="14" x14ac:dyDescent="0.15"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</row>
    <row r="62" spans="1:129" s="95" customFormat="1" ht="14" x14ac:dyDescent="0.15"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</row>
    <row r="63" spans="1:129" s="95" customFormat="1" ht="14" x14ac:dyDescent="0.15"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</row>
    <row r="64" spans="1:129" s="95" customFormat="1" ht="14" x14ac:dyDescent="0.15"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</row>
    <row r="65" spans="18:46" s="95" customFormat="1" ht="14" x14ac:dyDescent="0.15"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</row>
    <row r="66" spans="18:46" s="95" customFormat="1" ht="14" x14ac:dyDescent="0.15"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</row>
    <row r="67" spans="18:46" s="95" customFormat="1" ht="14" x14ac:dyDescent="0.15"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</row>
    <row r="68" spans="18:46" s="95" customFormat="1" ht="14" x14ac:dyDescent="0.15"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</row>
    <row r="69" spans="18:46" s="95" customFormat="1" ht="14" x14ac:dyDescent="0.15"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</row>
    <row r="70" spans="18:46" s="95" customFormat="1" ht="14" x14ac:dyDescent="0.15"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</row>
    <row r="71" spans="18:46" s="95" customFormat="1" ht="14" x14ac:dyDescent="0.15"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</row>
    <row r="72" spans="18:46" s="95" customFormat="1" ht="14" x14ac:dyDescent="0.15"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</row>
    <row r="73" spans="18:46" s="95" customFormat="1" ht="14" x14ac:dyDescent="0.15"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</row>
    <row r="74" spans="18:46" s="95" customFormat="1" ht="14" x14ac:dyDescent="0.15"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</row>
    <row r="75" spans="18:46" s="95" customFormat="1" ht="14" x14ac:dyDescent="0.15"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</row>
    <row r="76" spans="18:46" s="95" customFormat="1" ht="14" x14ac:dyDescent="0.15"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</row>
    <row r="77" spans="18:46" s="95" customFormat="1" ht="14" x14ac:dyDescent="0.15"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</row>
    <row r="78" spans="18:46" s="95" customFormat="1" ht="14" x14ac:dyDescent="0.15"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</row>
    <row r="79" spans="18:46" s="95" customFormat="1" ht="14" x14ac:dyDescent="0.15"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</row>
    <row r="80" spans="18:46" s="95" customFormat="1" ht="14" x14ac:dyDescent="0.15"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</row>
    <row r="81" spans="18:46" s="95" customFormat="1" ht="14" x14ac:dyDescent="0.15"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</row>
    <row r="82" spans="18:46" s="95" customFormat="1" ht="14" x14ac:dyDescent="0.15"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</row>
    <row r="83" spans="18:46" s="95" customFormat="1" ht="14" x14ac:dyDescent="0.15"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</row>
    <row r="84" spans="18:46" s="95" customFormat="1" ht="14" x14ac:dyDescent="0.15"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</row>
    <row r="85" spans="18:46" s="95" customFormat="1" ht="14" x14ac:dyDescent="0.15"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</row>
    <row r="86" spans="18:46" s="95" customFormat="1" ht="14" x14ac:dyDescent="0.15"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</row>
    <row r="87" spans="18:46" s="95" customFormat="1" ht="14" x14ac:dyDescent="0.15"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</row>
    <row r="88" spans="18:46" s="95" customFormat="1" ht="14" x14ac:dyDescent="0.15"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</row>
    <row r="89" spans="18:46" s="95" customFormat="1" ht="14" x14ac:dyDescent="0.15"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</row>
    <row r="90" spans="18:46" s="95" customFormat="1" ht="14" x14ac:dyDescent="0.15"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</row>
    <row r="91" spans="18:46" s="95" customFormat="1" ht="14" x14ac:dyDescent="0.15"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</row>
    <row r="92" spans="18:46" s="95" customFormat="1" ht="14" x14ac:dyDescent="0.15"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</row>
    <row r="93" spans="18:46" s="95" customFormat="1" ht="14" x14ac:dyDescent="0.15"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</row>
    <row r="94" spans="18:46" s="95" customFormat="1" ht="14" x14ac:dyDescent="0.15"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</row>
    <row r="95" spans="18:46" s="95" customFormat="1" ht="14" x14ac:dyDescent="0.15"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</row>
    <row r="96" spans="18:46" s="95" customFormat="1" ht="14" x14ac:dyDescent="0.15"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</row>
    <row r="97" spans="18:46" s="95" customFormat="1" ht="14" x14ac:dyDescent="0.15"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</row>
    <row r="98" spans="18:46" s="95" customFormat="1" ht="14" x14ac:dyDescent="0.15"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</row>
    <row r="99" spans="18:46" s="95" customFormat="1" ht="14" x14ac:dyDescent="0.15"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</row>
    <row r="100" spans="18:46" s="95" customFormat="1" ht="14" x14ac:dyDescent="0.15"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</row>
    <row r="101" spans="18:46" s="95" customFormat="1" ht="14" x14ac:dyDescent="0.15"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</row>
    <row r="102" spans="18:46" s="95" customFormat="1" ht="14" x14ac:dyDescent="0.15"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</row>
    <row r="103" spans="18:46" s="95" customFormat="1" ht="14" x14ac:dyDescent="0.15"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</row>
    <row r="104" spans="18:46" s="95" customFormat="1" ht="14" x14ac:dyDescent="0.15"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</row>
    <row r="105" spans="18:46" s="95" customFormat="1" ht="14" x14ac:dyDescent="0.15"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</row>
    <row r="106" spans="18:46" s="95" customFormat="1" ht="14" x14ac:dyDescent="0.15"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</row>
    <row r="107" spans="18:46" s="95" customFormat="1" ht="14" x14ac:dyDescent="0.15"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</row>
    <row r="108" spans="18:46" s="95" customFormat="1" ht="14" x14ac:dyDescent="0.15"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</row>
    <row r="109" spans="18:46" s="95" customFormat="1" ht="14" x14ac:dyDescent="0.15"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</row>
    <row r="110" spans="18:46" s="95" customFormat="1" ht="14" x14ac:dyDescent="0.15"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</row>
    <row r="111" spans="18:46" s="95" customFormat="1" ht="14" x14ac:dyDescent="0.15"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</row>
    <row r="112" spans="18:46" s="95" customFormat="1" ht="14" x14ac:dyDescent="0.15"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</row>
    <row r="113" spans="18:46" s="95" customFormat="1" ht="14" x14ac:dyDescent="0.15"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</row>
    <row r="114" spans="18:46" s="95" customFormat="1" ht="14" x14ac:dyDescent="0.15"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</row>
    <row r="115" spans="18:46" s="95" customFormat="1" ht="14" x14ac:dyDescent="0.15"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</row>
    <row r="116" spans="18:46" s="95" customFormat="1" ht="14" x14ac:dyDescent="0.15"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</row>
    <row r="117" spans="18:46" s="95" customFormat="1" ht="14" x14ac:dyDescent="0.15"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</row>
    <row r="118" spans="18:46" s="95" customFormat="1" ht="14" x14ac:dyDescent="0.15"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</row>
    <row r="119" spans="18:46" s="95" customFormat="1" ht="14" x14ac:dyDescent="0.15"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</row>
    <row r="120" spans="18:46" s="95" customFormat="1" ht="14" x14ac:dyDescent="0.15"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97"/>
      <c r="AJ120" s="97"/>
      <c r="AK120" s="97"/>
      <c r="AL120" s="97"/>
      <c r="AM120" s="97"/>
      <c r="AN120" s="97"/>
      <c r="AO120" s="97"/>
      <c r="AP120" s="97"/>
      <c r="AQ120" s="97"/>
      <c r="AR120" s="97"/>
      <c r="AS120" s="97"/>
      <c r="AT120" s="97"/>
    </row>
    <row r="121" spans="18:46" s="95" customFormat="1" ht="14" x14ac:dyDescent="0.15"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</row>
    <row r="122" spans="18:46" s="95" customFormat="1" ht="14" x14ac:dyDescent="0.15"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</row>
    <row r="123" spans="18:46" s="95" customFormat="1" ht="14" x14ac:dyDescent="0.15"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</row>
    <row r="124" spans="18:46" s="95" customFormat="1" ht="14" x14ac:dyDescent="0.15"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97"/>
      <c r="AJ124" s="97"/>
      <c r="AK124" s="97"/>
      <c r="AL124" s="97"/>
      <c r="AM124" s="97"/>
      <c r="AN124" s="97"/>
      <c r="AO124" s="97"/>
      <c r="AP124" s="97"/>
      <c r="AQ124" s="97"/>
      <c r="AR124" s="97"/>
      <c r="AS124" s="97"/>
      <c r="AT124" s="97"/>
    </row>
    <row r="125" spans="18:46" s="95" customFormat="1" ht="14" x14ac:dyDescent="0.15"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</row>
    <row r="126" spans="18:46" s="95" customFormat="1" ht="14" x14ac:dyDescent="0.15"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</row>
    <row r="127" spans="18:46" s="95" customFormat="1" ht="14" x14ac:dyDescent="0.15"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</row>
    <row r="128" spans="18:46" s="95" customFormat="1" ht="14" x14ac:dyDescent="0.15"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</row>
    <row r="129" spans="18:46" s="95" customFormat="1" ht="14" x14ac:dyDescent="0.15"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</row>
    <row r="130" spans="18:46" s="95" customFormat="1" ht="14" x14ac:dyDescent="0.15"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97"/>
      <c r="AJ130" s="97"/>
      <c r="AK130" s="97"/>
      <c r="AL130" s="97"/>
      <c r="AM130" s="97"/>
      <c r="AN130" s="97"/>
      <c r="AO130" s="97"/>
      <c r="AP130" s="97"/>
      <c r="AQ130" s="97"/>
      <c r="AR130" s="97"/>
      <c r="AS130" s="97"/>
      <c r="AT130" s="97"/>
    </row>
    <row r="131" spans="18:46" s="95" customFormat="1" ht="14" x14ac:dyDescent="0.15"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97"/>
      <c r="AJ131" s="97"/>
      <c r="AK131" s="97"/>
      <c r="AL131" s="97"/>
      <c r="AM131" s="97"/>
      <c r="AN131" s="97"/>
      <c r="AO131" s="97"/>
      <c r="AP131" s="97"/>
      <c r="AQ131" s="97"/>
      <c r="AR131" s="97"/>
      <c r="AS131" s="97"/>
      <c r="AT131" s="97"/>
    </row>
    <row r="132" spans="18:46" s="95" customFormat="1" ht="14" x14ac:dyDescent="0.15"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97"/>
      <c r="AJ132" s="97"/>
      <c r="AK132" s="97"/>
      <c r="AL132" s="97"/>
      <c r="AM132" s="97"/>
      <c r="AN132" s="97"/>
      <c r="AO132" s="97"/>
      <c r="AP132" s="97"/>
      <c r="AQ132" s="97"/>
      <c r="AR132" s="97"/>
      <c r="AS132" s="97"/>
      <c r="AT132" s="97"/>
    </row>
    <row r="133" spans="18:46" s="95" customFormat="1" ht="14" x14ac:dyDescent="0.15"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</row>
    <row r="134" spans="18:46" s="95" customFormat="1" ht="14" x14ac:dyDescent="0.15"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</row>
    <row r="135" spans="18:46" s="95" customFormat="1" ht="14" x14ac:dyDescent="0.15"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</row>
    <row r="136" spans="18:46" s="95" customFormat="1" ht="14" x14ac:dyDescent="0.15"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  <c r="AF136" s="97"/>
      <c r="AG136" s="97"/>
      <c r="AH136" s="97"/>
      <c r="AI136" s="97"/>
      <c r="AJ136" s="97"/>
      <c r="AK136" s="97"/>
      <c r="AL136" s="97"/>
      <c r="AM136" s="97"/>
      <c r="AN136" s="97"/>
      <c r="AO136" s="97"/>
      <c r="AP136" s="97"/>
      <c r="AQ136" s="97"/>
      <c r="AR136" s="97"/>
      <c r="AS136" s="97"/>
      <c r="AT136" s="97"/>
    </row>
    <row r="137" spans="18:46" s="95" customFormat="1" ht="14" x14ac:dyDescent="0.15"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</row>
    <row r="138" spans="18:46" s="95" customFormat="1" ht="14" x14ac:dyDescent="0.15"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  <c r="AF138" s="97"/>
      <c r="AG138" s="97"/>
      <c r="AH138" s="97"/>
      <c r="AI138" s="97"/>
      <c r="AJ138" s="97"/>
      <c r="AK138" s="97"/>
      <c r="AL138" s="97"/>
      <c r="AM138" s="97"/>
      <c r="AN138" s="97"/>
      <c r="AO138" s="97"/>
      <c r="AP138" s="97"/>
      <c r="AQ138" s="97"/>
      <c r="AR138" s="97"/>
      <c r="AS138" s="97"/>
      <c r="AT138" s="97"/>
    </row>
    <row r="139" spans="18:46" s="95" customFormat="1" ht="14" x14ac:dyDescent="0.15"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</row>
    <row r="140" spans="18:46" s="95" customFormat="1" ht="14" x14ac:dyDescent="0.15"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  <c r="AF140" s="97"/>
      <c r="AG140" s="97"/>
      <c r="AH140" s="97"/>
      <c r="AI140" s="97"/>
      <c r="AJ140" s="97"/>
      <c r="AK140" s="97"/>
      <c r="AL140" s="97"/>
      <c r="AM140" s="97"/>
      <c r="AN140" s="97"/>
      <c r="AO140" s="97"/>
      <c r="AP140" s="97"/>
      <c r="AQ140" s="97"/>
      <c r="AR140" s="97"/>
      <c r="AS140" s="97"/>
      <c r="AT140" s="97"/>
    </row>
    <row r="141" spans="18:46" s="95" customFormat="1" ht="14" x14ac:dyDescent="0.15"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</row>
    <row r="142" spans="18:46" s="95" customFormat="1" ht="14" x14ac:dyDescent="0.15"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  <c r="AF142" s="97"/>
      <c r="AG142" s="97"/>
      <c r="AH142" s="97"/>
      <c r="AI142" s="97"/>
      <c r="AJ142" s="97"/>
      <c r="AK142" s="97"/>
      <c r="AL142" s="97"/>
      <c r="AM142" s="97"/>
      <c r="AN142" s="97"/>
      <c r="AO142" s="97"/>
      <c r="AP142" s="97"/>
      <c r="AQ142" s="97"/>
      <c r="AR142" s="97"/>
      <c r="AS142" s="97"/>
      <c r="AT142" s="97"/>
    </row>
    <row r="143" spans="18:46" s="95" customFormat="1" ht="14" x14ac:dyDescent="0.15"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  <c r="AF143" s="97"/>
      <c r="AG143" s="97"/>
      <c r="AH143" s="97"/>
      <c r="AI143" s="97"/>
      <c r="AJ143" s="97"/>
      <c r="AK143" s="97"/>
      <c r="AL143" s="97"/>
      <c r="AM143" s="97"/>
      <c r="AN143" s="97"/>
      <c r="AO143" s="97"/>
      <c r="AP143" s="97"/>
      <c r="AQ143" s="97"/>
      <c r="AR143" s="97"/>
      <c r="AS143" s="97"/>
      <c r="AT143" s="97"/>
    </row>
    <row r="144" spans="18:46" s="95" customFormat="1" ht="14" x14ac:dyDescent="0.15"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  <c r="AF144" s="97"/>
      <c r="AG144" s="97"/>
      <c r="AH144" s="97"/>
      <c r="AI144" s="97"/>
      <c r="AJ144" s="97"/>
      <c r="AK144" s="97"/>
      <c r="AL144" s="97"/>
      <c r="AM144" s="97"/>
      <c r="AN144" s="97"/>
      <c r="AO144" s="97"/>
      <c r="AP144" s="97"/>
      <c r="AQ144" s="97"/>
      <c r="AR144" s="97"/>
      <c r="AS144" s="97"/>
      <c r="AT144" s="97"/>
    </row>
    <row r="145" spans="18:46" s="95" customFormat="1" ht="14" x14ac:dyDescent="0.15"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  <c r="AF145" s="97"/>
      <c r="AG145" s="97"/>
      <c r="AH145" s="97"/>
      <c r="AI145" s="97"/>
      <c r="AJ145" s="97"/>
      <c r="AK145" s="97"/>
      <c r="AL145" s="97"/>
      <c r="AM145" s="97"/>
      <c r="AN145" s="97"/>
      <c r="AO145" s="97"/>
      <c r="AP145" s="97"/>
      <c r="AQ145" s="97"/>
      <c r="AR145" s="97"/>
      <c r="AS145" s="97"/>
      <c r="AT145" s="97"/>
    </row>
    <row r="146" spans="18:46" s="95" customFormat="1" ht="14" x14ac:dyDescent="0.15"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</row>
    <row r="147" spans="18:46" s="95" customFormat="1" ht="14" x14ac:dyDescent="0.15"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  <c r="AF147" s="97"/>
      <c r="AG147" s="97"/>
      <c r="AH147" s="97"/>
      <c r="AI147" s="97"/>
      <c r="AJ147" s="97"/>
      <c r="AK147" s="97"/>
      <c r="AL147" s="97"/>
      <c r="AM147" s="97"/>
      <c r="AN147" s="97"/>
      <c r="AO147" s="97"/>
      <c r="AP147" s="97"/>
      <c r="AQ147" s="97"/>
      <c r="AR147" s="97"/>
      <c r="AS147" s="97"/>
      <c r="AT147" s="97"/>
    </row>
    <row r="148" spans="18:46" s="95" customFormat="1" ht="14" x14ac:dyDescent="0.15"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  <c r="AF148" s="97"/>
      <c r="AG148" s="97"/>
      <c r="AH148" s="97"/>
      <c r="AI148" s="97"/>
      <c r="AJ148" s="97"/>
      <c r="AK148" s="97"/>
      <c r="AL148" s="97"/>
      <c r="AM148" s="97"/>
      <c r="AN148" s="97"/>
      <c r="AO148" s="97"/>
      <c r="AP148" s="97"/>
      <c r="AQ148" s="97"/>
      <c r="AR148" s="97"/>
      <c r="AS148" s="97"/>
      <c r="AT148" s="97"/>
    </row>
    <row r="149" spans="18:46" s="95" customFormat="1" ht="14" x14ac:dyDescent="0.15"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</row>
    <row r="150" spans="18:46" s="95" customFormat="1" ht="14" x14ac:dyDescent="0.15"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  <c r="AF150" s="97"/>
      <c r="AG150" s="97"/>
      <c r="AH150" s="97"/>
      <c r="AI150" s="97"/>
      <c r="AJ150" s="97"/>
      <c r="AK150" s="97"/>
      <c r="AL150" s="97"/>
      <c r="AM150" s="97"/>
      <c r="AN150" s="97"/>
      <c r="AO150" s="97"/>
      <c r="AP150" s="97"/>
      <c r="AQ150" s="97"/>
      <c r="AR150" s="97"/>
      <c r="AS150" s="97"/>
      <c r="AT150" s="97"/>
    </row>
    <row r="151" spans="18:46" s="95" customFormat="1" ht="14" x14ac:dyDescent="0.15"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</row>
    <row r="152" spans="18:46" s="95" customFormat="1" ht="14" x14ac:dyDescent="0.15"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  <c r="AF152" s="97"/>
      <c r="AG152" s="97"/>
      <c r="AH152" s="97"/>
      <c r="AI152" s="97"/>
      <c r="AJ152" s="97"/>
      <c r="AK152" s="97"/>
      <c r="AL152" s="97"/>
      <c r="AM152" s="97"/>
      <c r="AN152" s="97"/>
      <c r="AO152" s="97"/>
      <c r="AP152" s="97"/>
      <c r="AQ152" s="97"/>
      <c r="AR152" s="97"/>
      <c r="AS152" s="97"/>
      <c r="AT152" s="97"/>
    </row>
    <row r="153" spans="18:46" s="95" customFormat="1" ht="14" x14ac:dyDescent="0.15"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</row>
    <row r="154" spans="18:46" s="95" customFormat="1" ht="14" x14ac:dyDescent="0.15"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</row>
    <row r="155" spans="18:46" s="95" customFormat="1" ht="14" x14ac:dyDescent="0.15"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  <c r="AF155" s="97"/>
      <c r="AG155" s="97"/>
      <c r="AH155" s="97"/>
      <c r="AI155" s="97"/>
      <c r="AJ155" s="97"/>
      <c r="AK155" s="97"/>
      <c r="AL155" s="97"/>
      <c r="AM155" s="97"/>
      <c r="AN155" s="97"/>
      <c r="AO155" s="97"/>
      <c r="AP155" s="97"/>
      <c r="AQ155" s="97"/>
      <c r="AR155" s="97"/>
      <c r="AS155" s="97"/>
      <c r="AT155" s="97"/>
    </row>
    <row r="156" spans="18:46" s="95" customFormat="1" ht="14" x14ac:dyDescent="0.15"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  <c r="AF156" s="97"/>
      <c r="AG156" s="97"/>
      <c r="AH156" s="97"/>
      <c r="AI156" s="97"/>
      <c r="AJ156" s="97"/>
      <c r="AK156" s="97"/>
      <c r="AL156" s="97"/>
      <c r="AM156" s="97"/>
      <c r="AN156" s="97"/>
      <c r="AO156" s="97"/>
      <c r="AP156" s="97"/>
      <c r="AQ156" s="97"/>
      <c r="AR156" s="97"/>
      <c r="AS156" s="97"/>
      <c r="AT156" s="97"/>
    </row>
    <row r="157" spans="18:46" s="95" customFormat="1" ht="14" x14ac:dyDescent="0.15"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</row>
    <row r="158" spans="18:46" s="95" customFormat="1" ht="14" x14ac:dyDescent="0.15"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</row>
    <row r="159" spans="18:46" s="95" customFormat="1" ht="14" x14ac:dyDescent="0.15"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  <c r="AF159" s="97"/>
      <c r="AG159" s="97"/>
      <c r="AH159" s="97"/>
      <c r="AI159" s="97"/>
      <c r="AJ159" s="97"/>
      <c r="AK159" s="97"/>
      <c r="AL159" s="97"/>
      <c r="AM159" s="97"/>
      <c r="AN159" s="97"/>
      <c r="AO159" s="97"/>
      <c r="AP159" s="97"/>
      <c r="AQ159" s="97"/>
      <c r="AR159" s="97"/>
      <c r="AS159" s="97"/>
      <c r="AT159" s="97"/>
    </row>
    <row r="160" spans="18:46" s="95" customFormat="1" ht="14" x14ac:dyDescent="0.15"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</row>
    <row r="161" spans="18:46" s="95" customFormat="1" ht="14" x14ac:dyDescent="0.15"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  <c r="AF161" s="97"/>
      <c r="AG161" s="97"/>
      <c r="AH161" s="97"/>
      <c r="AI161" s="97"/>
      <c r="AJ161" s="97"/>
      <c r="AK161" s="97"/>
      <c r="AL161" s="97"/>
      <c r="AM161" s="97"/>
      <c r="AN161" s="97"/>
      <c r="AO161" s="97"/>
      <c r="AP161" s="97"/>
      <c r="AQ161" s="97"/>
      <c r="AR161" s="97"/>
      <c r="AS161" s="97"/>
      <c r="AT161" s="97"/>
    </row>
    <row r="162" spans="18:46" s="95" customFormat="1" ht="14" x14ac:dyDescent="0.15"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  <c r="AF162" s="97"/>
      <c r="AG162" s="97"/>
      <c r="AH162" s="97"/>
      <c r="AI162" s="97"/>
      <c r="AJ162" s="97"/>
      <c r="AK162" s="97"/>
      <c r="AL162" s="97"/>
      <c r="AM162" s="97"/>
      <c r="AN162" s="97"/>
      <c r="AO162" s="97"/>
      <c r="AP162" s="97"/>
      <c r="AQ162" s="97"/>
      <c r="AR162" s="97"/>
      <c r="AS162" s="97"/>
      <c r="AT162" s="97"/>
    </row>
    <row r="163" spans="18:46" s="95" customFormat="1" ht="14" x14ac:dyDescent="0.15"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</row>
    <row r="164" spans="18:46" s="95" customFormat="1" ht="14" x14ac:dyDescent="0.15"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</row>
    <row r="165" spans="18:46" s="95" customFormat="1" ht="14" x14ac:dyDescent="0.15"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</row>
    <row r="166" spans="18:46" s="95" customFormat="1" ht="14" x14ac:dyDescent="0.15"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  <c r="AF166" s="97"/>
      <c r="AG166" s="97"/>
      <c r="AH166" s="97"/>
      <c r="AI166" s="97"/>
      <c r="AJ166" s="97"/>
      <c r="AK166" s="97"/>
      <c r="AL166" s="97"/>
      <c r="AM166" s="97"/>
      <c r="AN166" s="97"/>
      <c r="AO166" s="97"/>
      <c r="AP166" s="97"/>
      <c r="AQ166" s="97"/>
      <c r="AR166" s="97"/>
      <c r="AS166" s="97"/>
      <c r="AT166" s="97"/>
    </row>
    <row r="167" spans="18:46" s="95" customFormat="1" ht="14" x14ac:dyDescent="0.15"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  <c r="AF167" s="97"/>
      <c r="AG167" s="97"/>
      <c r="AH167" s="97"/>
      <c r="AI167" s="97"/>
      <c r="AJ167" s="97"/>
      <c r="AK167" s="97"/>
      <c r="AL167" s="97"/>
      <c r="AM167" s="97"/>
      <c r="AN167" s="97"/>
      <c r="AO167" s="97"/>
      <c r="AP167" s="97"/>
      <c r="AQ167" s="97"/>
      <c r="AR167" s="97"/>
      <c r="AS167" s="97"/>
      <c r="AT167" s="97"/>
    </row>
    <row r="168" spans="18:46" s="95" customFormat="1" ht="14" x14ac:dyDescent="0.15"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  <c r="AF168" s="97"/>
      <c r="AG168" s="97"/>
      <c r="AH168" s="97"/>
      <c r="AI168" s="97"/>
      <c r="AJ168" s="97"/>
      <c r="AK168" s="97"/>
      <c r="AL168" s="97"/>
      <c r="AM168" s="97"/>
      <c r="AN168" s="97"/>
      <c r="AO168" s="97"/>
      <c r="AP168" s="97"/>
      <c r="AQ168" s="97"/>
      <c r="AR168" s="97"/>
      <c r="AS168" s="97"/>
      <c r="AT168" s="97"/>
    </row>
    <row r="169" spans="18:46" s="95" customFormat="1" ht="14" x14ac:dyDescent="0.15"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  <c r="AF169" s="97"/>
      <c r="AG169" s="97"/>
      <c r="AH169" s="97"/>
      <c r="AI169" s="97"/>
      <c r="AJ169" s="97"/>
      <c r="AK169" s="97"/>
      <c r="AL169" s="97"/>
      <c r="AM169" s="97"/>
      <c r="AN169" s="97"/>
      <c r="AO169" s="97"/>
      <c r="AP169" s="97"/>
      <c r="AQ169" s="97"/>
      <c r="AR169" s="97"/>
      <c r="AS169" s="97"/>
      <c r="AT169" s="97"/>
    </row>
    <row r="170" spans="18:46" s="95" customFormat="1" ht="14" x14ac:dyDescent="0.15"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  <c r="AF170" s="97"/>
      <c r="AG170" s="97"/>
      <c r="AH170" s="97"/>
      <c r="AI170" s="97"/>
      <c r="AJ170" s="97"/>
      <c r="AK170" s="97"/>
      <c r="AL170" s="97"/>
      <c r="AM170" s="97"/>
      <c r="AN170" s="97"/>
      <c r="AO170" s="97"/>
      <c r="AP170" s="97"/>
      <c r="AQ170" s="97"/>
      <c r="AR170" s="97"/>
      <c r="AS170" s="97"/>
      <c r="AT170" s="97"/>
    </row>
    <row r="171" spans="18:46" s="95" customFormat="1" ht="14" x14ac:dyDescent="0.15"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  <c r="AF171" s="97"/>
      <c r="AG171" s="97"/>
      <c r="AH171" s="97"/>
      <c r="AI171" s="97"/>
      <c r="AJ171" s="97"/>
      <c r="AK171" s="97"/>
      <c r="AL171" s="97"/>
      <c r="AM171" s="97"/>
      <c r="AN171" s="97"/>
      <c r="AO171" s="97"/>
      <c r="AP171" s="97"/>
      <c r="AQ171" s="97"/>
      <c r="AR171" s="97"/>
      <c r="AS171" s="97"/>
      <c r="AT171" s="97"/>
    </row>
    <row r="172" spans="18:46" s="95" customFormat="1" ht="14" x14ac:dyDescent="0.15"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  <c r="AF172" s="97"/>
      <c r="AG172" s="97"/>
      <c r="AH172" s="97"/>
      <c r="AI172" s="97"/>
      <c r="AJ172" s="97"/>
      <c r="AK172" s="97"/>
      <c r="AL172" s="97"/>
      <c r="AM172" s="97"/>
      <c r="AN172" s="97"/>
      <c r="AO172" s="97"/>
      <c r="AP172" s="97"/>
      <c r="AQ172" s="97"/>
      <c r="AR172" s="97"/>
      <c r="AS172" s="97"/>
      <c r="AT172" s="97"/>
    </row>
    <row r="173" spans="18:46" s="95" customFormat="1" ht="14" x14ac:dyDescent="0.15"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  <c r="AF173" s="97"/>
      <c r="AG173" s="97"/>
      <c r="AH173" s="97"/>
      <c r="AI173" s="97"/>
      <c r="AJ173" s="97"/>
      <c r="AK173" s="97"/>
      <c r="AL173" s="97"/>
      <c r="AM173" s="97"/>
      <c r="AN173" s="97"/>
      <c r="AO173" s="97"/>
      <c r="AP173" s="97"/>
      <c r="AQ173" s="97"/>
      <c r="AR173" s="97"/>
      <c r="AS173" s="97"/>
      <c r="AT173" s="97"/>
    </row>
    <row r="174" spans="18:46" s="95" customFormat="1" ht="14" x14ac:dyDescent="0.15"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  <c r="AF174" s="97"/>
      <c r="AG174" s="97"/>
      <c r="AH174" s="97"/>
      <c r="AI174" s="97"/>
      <c r="AJ174" s="97"/>
      <c r="AK174" s="97"/>
      <c r="AL174" s="97"/>
      <c r="AM174" s="97"/>
      <c r="AN174" s="97"/>
      <c r="AO174" s="97"/>
      <c r="AP174" s="97"/>
      <c r="AQ174" s="97"/>
      <c r="AR174" s="97"/>
      <c r="AS174" s="97"/>
      <c r="AT174" s="97"/>
    </row>
    <row r="175" spans="18:46" s="95" customFormat="1" ht="14" x14ac:dyDescent="0.15"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  <c r="AF175" s="97"/>
      <c r="AG175" s="97"/>
      <c r="AH175" s="97"/>
      <c r="AI175" s="97"/>
      <c r="AJ175" s="97"/>
      <c r="AK175" s="97"/>
      <c r="AL175" s="97"/>
      <c r="AM175" s="97"/>
      <c r="AN175" s="97"/>
      <c r="AO175" s="97"/>
      <c r="AP175" s="97"/>
      <c r="AQ175" s="97"/>
      <c r="AR175" s="97"/>
      <c r="AS175" s="97"/>
      <c r="AT175" s="97"/>
    </row>
    <row r="176" spans="18:46" s="95" customFormat="1" ht="14" x14ac:dyDescent="0.15"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  <c r="AF176" s="97"/>
      <c r="AG176" s="97"/>
      <c r="AH176" s="97"/>
      <c r="AI176" s="97"/>
      <c r="AJ176" s="97"/>
      <c r="AK176" s="97"/>
      <c r="AL176" s="97"/>
      <c r="AM176" s="97"/>
      <c r="AN176" s="97"/>
      <c r="AO176" s="97"/>
      <c r="AP176" s="97"/>
      <c r="AQ176" s="97"/>
      <c r="AR176" s="97"/>
      <c r="AS176" s="97"/>
      <c r="AT176" s="97"/>
    </row>
    <row r="177" spans="18:46" s="95" customFormat="1" ht="14" x14ac:dyDescent="0.15"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</row>
    <row r="178" spans="18:46" s="95" customFormat="1" ht="14" x14ac:dyDescent="0.15"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  <c r="AF178" s="97"/>
      <c r="AG178" s="97"/>
      <c r="AH178" s="97"/>
      <c r="AI178" s="97"/>
      <c r="AJ178" s="97"/>
      <c r="AK178" s="97"/>
      <c r="AL178" s="97"/>
      <c r="AM178" s="97"/>
      <c r="AN178" s="97"/>
      <c r="AO178" s="97"/>
      <c r="AP178" s="97"/>
      <c r="AQ178" s="97"/>
      <c r="AR178" s="97"/>
      <c r="AS178" s="97"/>
      <c r="AT178" s="97"/>
    </row>
    <row r="179" spans="18:46" s="95" customFormat="1" ht="14" x14ac:dyDescent="0.15"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  <c r="AF179" s="97"/>
      <c r="AG179" s="97"/>
      <c r="AH179" s="97"/>
      <c r="AI179" s="97"/>
      <c r="AJ179" s="97"/>
      <c r="AK179" s="97"/>
      <c r="AL179" s="97"/>
      <c r="AM179" s="97"/>
      <c r="AN179" s="97"/>
      <c r="AO179" s="97"/>
      <c r="AP179" s="97"/>
      <c r="AQ179" s="97"/>
      <c r="AR179" s="97"/>
      <c r="AS179" s="97"/>
      <c r="AT179" s="97"/>
    </row>
    <row r="180" spans="18:46" s="95" customFormat="1" ht="14" x14ac:dyDescent="0.15"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  <c r="AF180" s="97"/>
      <c r="AG180" s="97"/>
      <c r="AH180" s="97"/>
      <c r="AI180" s="97"/>
      <c r="AJ180" s="97"/>
      <c r="AK180" s="97"/>
      <c r="AL180" s="97"/>
      <c r="AM180" s="97"/>
      <c r="AN180" s="97"/>
      <c r="AO180" s="97"/>
      <c r="AP180" s="97"/>
      <c r="AQ180" s="97"/>
      <c r="AR180" s="97"/>
      <c r="AS180" s="97"/>
      <c r="AT180" s="97"/>
    </row>
    <row r="181" spans="18:46" s="95" customFormat="1" ht="14" x14ac:dyDescent="0.15"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  <c r="AF181" s="97"/>
      <c r="AG181" s="97"/>
      <c r="AH181" s="97"/>
      <c r="AI181" s="97"/>
      <c r="AJ181" s="97"/>
      <c r="AK181" s="97"/>
      <c r="AL181" s="97"/>
      <c r="AM181" s="97"/>
      <c r="AN181" s="97"/>
      <c r="AO181" s="97"/>
      <c r="AP181" s="97"/>
      <c r="AQ181" s="97"/>
      <c r="AR181" s="97"/>
      <c r="AS181" s="97"/>
      <c r="AT181" s="97"/>
    </row>
    <row r="182" spans="18:46" s="95" customFormat="1" ht="14" x14ac:dyDescent="0.15"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  <c r="AF182" s="97"/>
      <c r="AG182" s="97"/>
      <c r="AH182" s="97"/>
      <c r="AI182" s="97"/>
      <c r="AJ182" s="97"/>
      <c r="AK182" s="97"/>
      <c r="AL182" s="97"/>
      <c r="AM182" s="97"/>
      <c r="AN182" s="97"/>
      <c r="AO182" s="97"/>
      <c r="AP182" s="97"/>
      <c r="AQ182" s="97"/>
      <c r="AR182" s="97"/>
      <c r="AS182" s="97"/>
      <c r="AT182" s="97"/>
    </row>
    <row r="183" spans="18:46" s="95" customFormat="1" ht="14" x14ac:dyDescent="0.15"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  <c r="AF183" s="97"/>
      <c r="AG183" s="97"/>
      <c r="AH183" s="97"/>
      <c r="AI183" s="97"/>
      <c r="AJ183" s="97"/>
      <c r="AK183" s="97"/>
      <c r="AL183" s="97"/>
      <c r="AM183" s="97"/>
      <c r="AN183" s="97"/>
      <c r="AO183" s="97"/>
      <c r="AP183" s="97"/>
      <c r="AQ183" s="97"/>
      <c r="AR183" s="97"/>
      <c r="AS183" s="97"/>
      <c r="AT183" s="97"/>
    </row>
    <row r="184" spans="18:46" s="95" customFormat="1" ht="14" x14ac:dyDescent="0.15"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  <c r="AF184" s="97"/>
      <c r="AG184" s="97"/>
      <c r="AH184" s="97"/>
      <c r="AI184" s="97"/>
      <c r="AJ184" s="97"/>
      <c r="AK184" s="97"/>
      <c r="AL184" s="97"/>
      <c r="AM184" s="97"/>
      <c r="AN184" s="97"/>
      <c r="AO184" s="97"/>
      <c r="AP184" s="97"/>
      <c r="AQ184" s="97"/>
      <c r="AR184" s="97"/>
      <c r="AS184" s="97"/>
      <c r="AT184" s="97"/>
    </row>
    <row r="185" spans="18:46" s="95" customFormat="1" ht="14" x14ac:dyDescent="0.15"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  <c r="AF185" s="97"/>
      <c r="AG185" s="97"/>
      <c r="AH185" s="97"/>
      <c r="AI185" s="97"/>
      <c r="AJ185" s="97"/>
      <c r="AK185" s="97"/>
      <c r="AL185" s="97"/>
      <c r="AM185" s="97"/>
      <c r="AN185" s="97"/>
      <c r="AO185" s="97"/>
      <c r="AP185" s="97"/>
      <c r="AQ185" s="97"/>
      <c r="AR185" s="97"/>
      <c r="AS185" s="97"/>
      <c r="AT185" s="97"/>
    </row>
    <row r="186" spans="18:46" s="95" customFormat="1" ht="14" x14ac:dyDescent="0.15"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</row>
    <row r="187" spans="18:46" s="95" customFormat="1" ht="14" x14ac:dyDescent="0.15"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</row>
    <row r="188" spans="18:46" s="95" customFormat="1" ht="14" x14ac:dyDescent="0.15"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  <c r="AF188" s="97"/>
      <c r="AG188" s="97"/>
      <c r="AH188" s="97"/>
      <c r="AI188" s="97"/>
      <c r="AJ188" s="97"/>
      <c r="AK188" s="97"/>
      <c r="AL188" s="97"/>
      <c r="AM188" s="97"/>
      <c r="AN188" s="97"/>
      <c r="AO188" s="97"/>
      <c r="AP188" s="97"/>
      <c r="AQ188" s="97"/>
      <c r="AR188" s="97"/>
      <c r="AS188" s="97"/>
      <c r="AT188" s="97"/>
    </row>
    <row r="189" spans="18:46" s="95" customFormat="1" ht="14" x14ac:dyDescent="0.15"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  <c r="AF189" s="97"/>
      <c r="AG189" s="97"/>
      <c r="AH189" s="97"/>
      <c r="AI189" s="97"/>
      <c r="AJ189" s="97"/>
      <c r="AK189" s="97"/>
      <c r="AL189" s="97"/>
      <c r="AM189" s="97"/>
      <c r="AN189" s="97"/>
      <c r="AO189" s="97"/>
      <c r="AP189" s="97"/>
      <c r="AQ189" s="97"/>
      <c r="AR189" s="97"/>
      <c r="AS189" s="97"/>
      <c r="AT189" s="97"/>
    </row>
    <row r="190" spans="18:46" s="95" customFormat="1" ht="14" x14ac:dyDescent="0.15"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  <c r="AF190" s="97"/>
      <c r="AG190" s="97"/>
      <c r="AH190" s="97"/>
      <c r="AI190" s="97"/>
      <c r="AJ190" s="97"/>
      <c r="AK190" s="97"/>
      <c r="AL190" s="97"/>
      <c r="AM190" s="97"/>
      <c r="AN190" s="97"/>
      <c r="AO190" s="97"/>
      <c r="AP190" s="97"/>
      <c r="AQ190" s="97"/>
      <c r="AR190" s="97"/>
      <c r="AS190" s="97"/>
      <c r="AT190" s="97"/>
    </row>
    <row r="191" spans="18:46" s="95" customFormat="1" ht="14" x14ac:dyDescent="0.15"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  <c r="AF191" s="97"/>
      <c r="AG191" s="97"/>
      <c r="AH191" s="97"/>
      <c r="AI191" s="97"/>
      <c r="AJ191" s="97"/>
      <c r="AK191" s="97"/>
      <c r="AL191" s="97"/>
      <c r="AM191" s="97"/>
      <c r="AN191" s="97"/>
      <c r="AO191" s="97"/>
      <c r="AP191" s="97"/>
      <c r="AQ191" s="97"/>
      <c r="AR191" s="97"/>
      <c r="AS191" s="97"/>
      <c r="AT191" s="97"/>
    </row>
    <row r="192" spans="18:46" s="95" customFormat="1" ht="14" x14ac:dyDescent="0.15"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  <c r="AF192" s="97"/>
      <c r="AG192" s="97"/>
      <c r="AH192" s="97"/>
      <c r="AI192" s="97"/>
      <c r="AJ192" s="97"/>
      <c r="AK192" s="97"/>
      <c r="AL192" s="97"/>
      <c r="AM192" s="97"/>
      <c r="AN192" s="97"/>
      <c r="AO192" s="97"/>
      <c r="AP192" s="97"/>
      <c r="AQ192" s="97"/>
      <c r="AR192" s="97"/>
      <c r="AS192" s="97"/>
      <c r="AT192" s="97"/>
    </row>
    <row r="193" spans="18:46" s="95" customFormat="1" ht="14" x14ac:dyDescent="0.15"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  <c r="AF193" s="97"/>
      <c r="AG193" s="97"/>
      <c r="AH193" s="97"/>
      <c r="AI193" s="97"/>
      <c r="AJ193" s="97"/>
      <c r="AK193" s="97"/>
      <c r="AL193" s="97"/>
      <c r="AM193" s="97"/>
      <c r="AN193" s="97"/>
      <c r="AO193" s="97"/>
      <c r="AP193" s="97"/>
      <c r="AQ193" s="97"/>
      <c r="AR193" s="97"/>
      <c r="AS193" s="97"/>
      <c r="AT193" s="97"/>
    </row>
    <row r="194" spans="18:46" s="95" customFormat="1" ht="14" x14ac:dyDescent="0.15"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  <c r="AF194" s="97"/>
      <c r="AG194" s="97"/>
      <c r="AH194" s="97"/>
      <c r="AI194" s="97"/>
      <c r="AJ194" s="97"/>
      <c r="AK194" s="97"/>
      <c r="AL194" s="97"/>
      <c r="AM194" s="97"/>
      <c r="AN194" s="97"/>
      <c r="AO194" s="97"/>
      <c r="AP194" s="97"/>
      <c r="AQ194" s="97"/>
      <c r="AR194" s="97"/>
      <c r="AS194" s="97"/>
      <c r="AT194" s="97"/>
    </row>
    <row r="195" spans="18:46" s="95" customFormat="1" ht="14" x14ac:dyDescent="0.15"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  <c r="AF195" s="97"/>
      <c r="AG195" s="97"/>
      <c r="AH195" s="97"/>
      <c r="AI195" s="97"/>
      <c r="AJ195" s="97"/>
      <c r="AK195" s="97"/>
      <c r="AL195" s="97"/>
      <c r="AM195" s="97"/>
      <c r="AN195" s="97"/>
      <c r="AO195" s="97"/>
      <c r="AP195" s="97"/>
      <c r="AQ195" s="97"/>
      <c r="AR195" s="97"/>
      <c r="AS195" s="97"/>
      <c r="AT195" s="97"/>
    </row>
    <row r="196" spans="18:46" s="95" customFormat="1" ht="14" x14ac:dyDescent="0.15"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  <c r="AF196" s="97"/>
      <c r="AG196" s="97"/>
      <c r="AH196" s="97"/>
      <c r="AI196" s="97"/>
      <c r="AJ196" s="97"/>
      <c r="AK196" s="97"/>
      <c r="AL196" s="97"/>
      <c r="AM196" s="97"/>
      <c r="AN196" s="97"/>
      <c r="AO196" s="97"/>
      <c r="AP196" s="97"/>
      <c r="AQ196" s="97"/>
      <c r="AR196" s="97"/>
      <c r="AS196" s="97"/>
      <c r="AT196" s="97"/>
    </row>
    <row r="197" spans="18:46" s="95" customFormat="1" ht="14" x14ac:dyDescent="0.15"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</row>
    <row r="198" spans="18:46" s="95" customFormat="1" ht="14" x14ac:dyDescent="0.15"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  <c r="AF198" s="97"/>
      <c r="AG198" s="97"/>
      <c r="AH198" s="97"/>
      <c r="AI198" s="97"/>
      <c r="AJ198" s="97"/>
      <c r="AK198" s="97"/>
      <c r="AL198" s="97"/>
      <c r="AM198" s="97"/>
      <c r="AN198" s="97"/>
      <c r="AO198" s="97"/>
      <c r="AP198" s="97"/>
      <c r="AQ198" s="97"/>
      <c r="AR198" s="97"/>
      <c r="AS198" s="97"/>
      <c r="AT198" s="97"/>
    </row>
    <row r="199" spans="18:46" s="95" customFormat="1" ht="14" x14ac:dyDescent="0.15"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</row>
    <row r="200" spans="18:46" s="95" customFormat="1" ht="14" x14ac:dyDescent="0.15"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  <c r="AF200" s="97"/>
      <c r="AG200" s="97"/>
      <c r="AH200" s="97"/>
      <c r="AI200" s="97"/>
      <c r="AJ200" s="97"/>
      <c r="AK200" s="97"/>
      <c r="AL200" s="97"/>
      <c r="AM200" s="97"/>
      <c r="AN200" s="97"/>
      <c r="AO200" s="97"/>
      <c r="AP200" s="97"/>
      <c r="AQ200" s="97"/>
      <c r="AR200" s="97"/>
      <c r="AS200" s="97"/>
      <c r="AT200" s="97"/>
    </row>
    <row r="201" spans="18:46" s="95" customFormat="1" ht="14" x14ac:dyDescent="0.15"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  <c r="AF201" s="97"/>
      <c r="AG201" s="97"/>
      <c r="AH201" s="97"/>
      <c r="AI201" s="97"/>
      <c r="AJ201" s="97"/>
      <c r="AK201" s="97"/>
      <c r="AL201" s="97"/>
      <c r="AM201" s="97"/>
      <c r="AN201" s="97"/>
      <c r="AO201" s="97"/>
      <c r="AP201" s="97"/>
      <c r="AQ201" s="97"/>
      <c r="AR201" s="97"/>
      <c r="AS201" s="97"/>
      <c r="AT201" s="97"/>
    </row>
    <row r="202" spans="18:46" s="95" customFormat="1" ht="14" x14ac:dyDescent="0.15"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  <c r="AF202" s="97"/>
      <c r="AG202" s="97"/>
      <c r="AH202" s="97"/>
      <c r="AI202" s="97"/>
      <c r="AJ202" s="97"/>
      <c r="AK202" s="97"/>
      <c r="AL202" s="97"/>
      <c r="AM202" s="97"/>
      <c r="AN202" s="97"/>
      <c r="AO202" s="97"/>
      <c r="AP202" s="97"/>
      <c r="AQ202" s="97"/>
      <c r="AR202" s="97"/>
      <c r="AS202" s="97"/>
      <c r="AT202" s="97"/>
    </row>
    <row r="203" spans="18:46" s="95" customFormat="1" ht="14" x14ac:dyDescent="0.15"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  <c r="AF203" s="97"/>
      <c r="AG203" s="97"/>
      <c r="AH203" s="97"/>
      <c r="AI203" s="97"/>
      <c r="AJ203" s="97"/>
      <c r="AK203" s="97"/>
      <c r="AL203" s="97"/>
      <c r="AM203" s="97"/>
      <c r="AN203" s="97"/>
      <c r="AO203" s="97"/>
      <c r="AP203" s="97"/>
      <c r="AQ203" s="97"/>
      <c r="AR203" s="97"/>
      <c r="AS203" s="97"/>
      <c r="AT203" s="97"/>
    </row>
    <row r="204" spans="18:46" s="95" customFormat="1" ht="14" x14ac:dyDescent="0.15"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  <c r="AF204" s="97"/>
      <c r="AG204" s="97"/>
      <c r="AH204" s="97"/>
      <c r="AI204" s="97"/>
      <c r="AJ204" s="97"/>
      <c r="AK204" s="97"/>
      <c r="AL204" s="97"/>
      <c r="AM204" s="97"/>
      <c r="AN204" s="97"/>
      <c r="AO204" s="97"/>
      <c r="AP204" s="97"/>
      <c r="AQ204" s="97"/>
      <c r="AR204" s="97"/>
      <c r="AS204" s="97"/>
      <c r="AT204" s="97"/>
    </row>
    <row r="205" spans="18:46" s="95" customFormat="1" ht="14" x14ac:dyDescent="0.15"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  <c r="AF205" s="97"/>
      <c r="AG205" s="97"/>
      <c r="AH205" s="97"/>
      <c r="AI205" s="97"/>
      <c r="AJ205" s="97"/>
      <c r="AK205" s="97"/>
      <c r="AL205" s="97"/>
      <c r="AM205" s="97"/>
      <c r="AN205" s="97"/>
      <c r="AO205" s="97"/>
      <c r="AP205" s="97"/>
      <c r="AQ205" s="97"/>
      <c r="AR205" s="97"/>
      <c r="AS205" s="97"/>
      <c r="AT205" s="97"/>
    </row>
    <row r="206" spans="18:46" s="95" customFormat="1" ht="14" x14ac:dyDescent="0.15"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</row>
    <row r="207" spans="18:46" s="95" customFormat="1" ht="14" x14ac:dyDescent="0.15"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  <c r="AF207" s="97"/>
      <c r="AG207" s="97"/>
      <c r="AH207" s="97"/>
      <c r="AI207" s="97"/>
      <c r="AJ207" s="97"/>
      <c r="AK207" s="97"/>
      <c r="AL207" s="97"/>
      <c r="AM207" s="97"/>
      <c r="AN207" s="97"/>
      <c r="AO207" s="97"/>
      <c r="AP207" s="97"/>
      <c r="AQ207" s="97"/>
      <c r="AR207" s="97"/>
      <c r="AS207" s="97"/>
      <c r="AT207" s="97"/>
    </row>
    <row r="208" spans="18:46" s="95" customFormat="1" ht="14" x14ac:dyDescent="0.15"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  <c r="AF208" s="97"/>
      <c r="AG208" s="97"/>
      <c r="AH208" s="97"/>
      <c r="AI208" s="97"/>
      <c r="AJ208" s="97"/>
      <c r="AK208" s="97"/>
      <c r="AL208" s="97"/>
      <c r="AM208" s="97"/>
      <c r="AN208" s="97"/>
      <c r="AO208" s="97"/>
      <c r="AP208" s="97"/>
      <c r="AQ208" s="97"/>
      <c r="AR208" s="97"/>
      <c r="AS208" s="97"/>
      <c r="AT208" s="97"/>
    </row>
    <row r="209" spans="18:46" s="95" customFormat="1" ht="14" x14ac:dyDescent="0.15"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</row>
    <row r="210" spans="18:46" s="95" customFormat="1" ht="14" x14ac:dyDescent="0.15"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  <c r="AF210" s="97"/>
      <c r="AG210" s="97"/>
      <c r="AH210" s="97"/>
      <c r="AI210" s="97"/>
      <c r="AJ210" s="97"/>
      <c r="AK210" s="97"/>
      <c r="AL210" s="97"/>
      <c r="AM210" s="97"/>
      <c r="AN210" s="97"/>
      <c r="AO210" s="97"/>
      <c r="AP210" s="97"/>
      <c r="AQ210" s="97"/>
      <c r="AR210" s="97"/>
      <c r="AS210" s="97"/>
      <c r="AT210" s="97"/>
    </row>
    <row r="211" spans="18:46" s="95" customFormat="1" ht="14" x14ac:dyDescent="0.15"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</row>
    <row r="212" spans="18:46" s="95" customFormat="1" ht="14" x14ac:dyDescent="0.15"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97"/>
      <c r="AP212" s="97"/>
      <c r="AQ212" s="97"/>
      <c r="AR212" s="97"/>
      <c r="AS212" s="97"/>
      <c r="AT212" s="97"/>
    </row>
    <row r="213" spans="18:46" s="95" customFormat="1" ht="14" x14ac:dyDescent="0.15"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97"/>
      <c r="AP213" s="97"/>
      <c r="AQ213" s="97"/>
      <c r="AR213" s="97"/>
      <c r="AS213" s="97"/>
      <c r="AT213" s="97"/>
    </row>
    <row r="214" spans="18:46" s="95" customFormat="1" ht="14" x14ac:dyDescent="0.15"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</row>
    <row r="215" spans="18:46" s="95" customFormat="1" ht="14" x14ac:dyDescent="0.15"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</row>
    <row r="216" spans="18:46" s="95" customFormat="1" ht="14" x14ac:dyDescent="0.15"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97"/>
      <c r="AP216" s="97"/>
      <c r="AQ216" s="97"/>
      <c r="AR216" s="97"/>
      <c r="AS216" s="97"/>
      <c r="AT216" s="97"/>
    </row>
    <row r="217" spans="18:46" s="95" customFormat="1" ht="14" x14ac:dyDescent="0.15"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</row>
    <row r="218" spans="18:46" s="95" customFormat="1" ht="14" x14ac:dyDescent="0.15"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  <c r="AF218" s="97"/>
      <c r="AG218" s="97"/>
      <c r="AH218" s="97"/>
      <c r="AI218" s="97"/>
      <c r="AJ218" s="97"/>
      <c r="AK218" s="97"/>
      <c r="AL218" s="97"/>
      <c r="AM218" s="97"/>
      <c r="AN218" s="97"/>
      <c r="AO218" s="97"/>
      <c r="AP218" s="97"/>
      <c r="AQ218" s="97"/>
      <c r="AR218" s="97"/>
      <c r="AS218" s="97"/>
      <c r="AT218" s="97"/>
    </row>
    <row r="219" spans="18:46" s="95" customFormat="1" ht="14" x14ac:dyDescent="0.15"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  <c r="AF219" s="97"/>
      <c r="AG219" s="97"/>
      <c r="AH219" s="97"/>
      <c r="AI219" s="97"/>
      <c r="AJ219" s="97"/>
      <c r="AK219" s="97"/>
      <c r="AL219" s="97"/>
      <c r="AM219" s="97"/>
      <c r="AN219" s="97"/>
      <c r="AO219" s="97"/>
      <c r="AP219" s="97"/>
      <c r="AQ219" s="97"/>
      <c r="AR219" s="97"/>
      <c r="AS219" s="97"/>
      <c r="AT219" s="97"/>
    </row>
    <row r="220" spans="18:46" s="95" customFormat="1" ht="14" x14ac:dyDescent="0.15"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  <c r="AF220" s="97"/>
      <c r="AG220" s="97"/>
      <c r="AH220" s="97"/>
      <c r="AI220" s="97"/>
      <c r="AJ220" s="97"/>
      <c r="AK220" s="97"/>
      <c r="AL220" s="97"/>
      <c r="AM220" s="97"/>
      <c r="AN220" s="97"/>
      <c r="AO220" s="97"/>
      <c r="AP220" s="97"/>
      <c r="AQ220" s="97"/>
      <c r="AR220" s="97"/>
      <c r="AS220" s="97"/>
      <c r="AT220" s="97"/>
    </row>
    <row r="221" spans="18:46" s="95" customFormat="1" ht="14" x14ac:dyDescent="0.15"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  <c r="AF221" s="97"/>
      <c r="AG221" s="97"/>
      <c r="AH221" s="97"/>
      <c r="AI221" s="97"/>
      <c r="AJ221" s="97"/>
      <c r="AK221" s="97"/>
      <c r="AL221" s="97"/>
      <c r="AM221" s="97"/>
      <c r="AN221" s="97"/>
      <c r="AO221" s="97"/>
      <c r="AP221" s="97"/>
      <c r="AQ221" s="97"/>
      <c r="AR221" s="97"/>
      <c r="AS221" s="97"/>
      <c r="AT221" s="97"/>
    </row>
    <row r="222" spans="18:46" s="95" customFormat="1" ht="14" x14ac:dyDescent="0.15"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  <c r="AF222" s="97"/>
      <c r="AG222" s="97"/>
      <c r="AH222" s="97"/>
      <c r="AI222" s="97"/>
      <c r="AJ222" s="97"/>
      <c r="AK222" s="97"/>
      <c r="AL222" s="97"/>
      <c r="AM222" s="97"/>
      <c r="AN222" s="97"/>
      <c r="AO222" s="97"/>
      <c r="AP222" s="97"/>
      <c r="AQ222" s="97"/>
      <c r="AR222" s="97"/>
      <c r="AS222" s="97"/>
      <c r="AT222" s="97"/>
    </row>
    <row r="223" spans="18:46" s="95" customFormat="1" ht="14" x14ac:dyDescent="0.15"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  <c r="AF223" s="97"/>
      <c r="AG223" s="97"/>
      <c r="AH223" s="97"/>
      <c r="AI223" s="97"/>
      <c r="AJ223" s="97"/>
      <c r="AK223" s="97"/>
      <c r="AL223" s="97"/>
      <c r="AM223" s="97"/>
      <c r="AN223" s="97"/>
      <c r="AO223" s="97"/>
      <c r="AP223" s="97"/>
      <c r="AQ223" s="97"/>
      <c r="AR223" s="97"/>
      <c r="AS223" s="97"/>
      <c r="AT223" s="97"/>
    </row>
    <row r="224" spans="18:46" s="95" customFormat="1" ht="14" x14ac:dyDescent="0.15"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  <c r="AF224" s="97"/>
      <c r="AG224" s="97"/>
      <c r="AH224" s="97"/>
      <c r="AI224" s="97"/>
      <c r="AJ224" s="97"/>
      <c r="AK224" s="97"/>
      <c r="AL224" s="97"/>
      <c r="AM224" s="97"/>
      <c r="AN224" s="97"/>
      <c r="AO224" s="97"/>
      <c r="AP224" s="97"/>
      <c r="AQ224" s="97"/>
      <c r="AR224" s="97"/>
      <c r="AS224" s="97"/>
      <c r="AT224" s="97"/>
    </row>
    <row r="225" spans="18:46" s="95" customFormat="1" ht="14" x14ac:dyDescent="0.15"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</row>
    <row r="226" spans="18:46" s="95" customFormat="1" ht="14" x14ac:dyDescent="0.15"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</row>
    <row r="227" spans="18:46" s="95" customFormat="1" ht="14" x14ac:dyDescent="0.15"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  <c r="AF227" s="97"/>
      <c r="AG227" s="97"/>
      <c r="AH227" s="97"/>
      <c r="AI227" s="97"/>
      <c r="AJ227" s="97"/>
      <c r="AK227" s="97"/>
      <c r="AL227" s="97"/>
      <c r="AM227" s="97"/>
      <c r="AN227" s="97"/>
      <c r="AO227" s="97"/>
      <c r="AP227" s="97"/>
      <c r="AQ227" s="97"/>
      <c r="AR227" s="97"/>
      <c r="AS227" s="97"/>
      <c r="AT227" s="97"/>
    </row>
    <row r="228" spans="18:46" s="95" customFormat="1" ht="14" x14ac:dyDescent="0.15"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  <c r="AF228" s="97"/>
      <c r="AG228" s="97"/>
      <c r="AH228" s="97"/>
      <c r="AI228" s="97"/>
      <c r="AJ228" s="97"/>
      <c r="AK228" s="97"/>
      <c r="AL228" s="97"/>
      <c r="AM228" s="97"/>
      <c r="AN228" s="97"/>
      <c r="AO228" s="97"/>
      <c r="AP228" s="97"/>
      <c r="AQ228" s="97"/>
      <c r="AR228" s="97"/>
      <c r="AS228" s="97"/>
      <c r="AT228" s="97"/>
    </row>
    <row r="229" spans="18:46" s="95" customFormat="1" ht="14" x14ac:dyDescent="0.15"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  <c r="AF229" s="97"/>
      <c r="AG229" s="97"/>
      <c r="AH229" s="97"/>
      <c r="AI229" s="97"/>
      <c r="AJ229" s="97"/>
      <c r="AK229" s="97"/>
      <c r="AL229" s="97"/>
      <c r="AM229" s="97"/>
      <c r="AN229" s="97"/>
      <c r="AO229" s="97"/>
      <c r="AP229" s="97"/>
      <c r="AQ229" s="97"/>
      <c r="AR229" s="97"/>
      <c r="AS229" s="97"/>
      <c r="AT229" s="97"/>
    </row>
    <row r="230" spans="18:46" s="95" customFormat="1" ht="14" x14ac:dyDescent="0.15"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  <c r="AF230" s="97"/>
      <c r="AG230" s="97"/>
      <c r="AH230" s="97"/>
      <c r="AI230" s="97"/>
      <c r="AJ230" s="97"/>
      <c r="AK230" s="97"/>
      <c r="AL230" s="97"/>
      <c r="AM230" s="97"/>
      <c r="AN230" s="97"/>
      <c r="AO230" s="97"/>
      <c r="AP230" s="97"/>
      <c r="AQ230" s="97"/>
      <c r="AR230" s="97"/>
      <c r="AS230" s="97"/>
      <c r="AT230" s="97"/>
    </row>
    <row r="231" spans="18:46" s="95" customFormat="1" ht="14" x14ac:dyDescent="0.15"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  <c r="AF231" s="97"/>
      <c r="AG231" s="97"/>
      <c r="AH231" s="97"/>
      <c r="AI231" s="97"/>
      <c r="AJ231" s="97"/>
      <c r="AK231" s="97"/>
      <c r="AL231" s="97"/>
      <c r="AM231" s="97"/>
      <c r="AN231" s="97"/>
      <c r="AO231" s="97"/>
      <c r="AP231" s="97"/>
      <c r="AQ231" s="97"/>
      <c r="AR231" s="97"/>
      <c r="AS231" s="97"/>
      <c r="AT231" s="97"/>
    </row>
    <row r="232" spans="18:46" s="95" customFormat="1" ht="14" x14ac:dyDescent="0.15"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  <c r="AF232" s="97"/>
      <c r="AG232" s="97"/>
      <c r="AH232" s="97"/>
      <c r="AI232" s="97"/>
      <c r="AJ232" s="97"/>
      <c r="AK232" s="97"/>
      <c r="AL232" s="97"/>
      <c r="AM232" s="97"/>
      <c r="AN232" s="97"/>
      <c r="AO232" s="97"/>
      <c r="AP232" s="97"/>
      <c r="AQ232" s="97"/>
      <c r="AR232" s="97"/>
      <c r="AS232" s="97"/>
      <c r="AT232" s="97"/>
    </row>
    <row r="233" spans="18:46" s="95" customFormat="1" ht="14" x14ac:dyDescent="0.15"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  <c r="AF233" s="97"/>
      <c r="AG233" s="97"/>
      <c r="AH233" s="97"/>
      <c r="AI233" s="97"/>
      <c r="AJ233" s="97"/>
      <c r="AK233" s="97"/>
      <c r="AL233" s="97"/>
      <c r="AM233" s="97"/>
      <c r="AN233" s="97"/>
      <c r="AO233" s="97"/>
      <c r="AP233" s="97"/>
      <c r="AQ233" s="97"/>
      <c r="AR233" s="97"/>
      <c r="AS233" s="97"/>
      <c r="AT233" s="97"/>
    </row>
    <row r="234" spans="18:46" s="95" customFormat="1" ht="14" x14ac:dyDescent="0.15"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  <c r="AF234" s="97"/>
      <c r="AG234" s="97"/>
      <c r="AH234" s="97"/>
      <c r="AI234" s="97"/>
      <c r="AJ234" s="97"/>
      <c r="AK234" s="97"/>
      <c r="AL234" s="97"/>
      <c r="AM234" s="97"/>
      <c r="AN234" s="97"/>
      <c r="AO234" s="97"/>
      <c r="AP234" s="97"/>
      <c r="AQ234" s="97"/>
      <c r="AR234" s="97"/>
      <c r="AS234" s="97"/>
      <c r="AT234" s="97"/>
    </row>
    <row r="235" spans="18:46" s="95" customFormat="1" ht="14" x14ac:dyDescent="0.15"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</row>
    <row r="236" spans="18:46" s="95" customFormat="1" ht="14" x14ac:dyDescent="0.15"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</row>
    <row r="237" spans="18:46" s="95" customFormat="1" ht="14" x14ac:dyDescent="0.15"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</row>
    <row r="238" spans="18:46" s="95" customFormat="1" ht="14" x14ac:dyDescent="0.15"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</row>
    <row r="239" spans="18:46" s="95" customFormat="1" ht="14" x14ac:dyDescent="0.15"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</row>
    <row r="240" spans="18:46" s="95" customFormat="1" ht="14" x14ac:dyDescent="0.15"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</row>
    <row r="241" spans="18:46" s="95" customFormat="1" ht="14" x14ac:dyDescent="0.15"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</row>
    <row r="242" spans="18:46" s="95" customFormat="1" ht="14" x14ac:dyDescent="0.15"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</row>
    <row r="243" spans="18:46" s="95" customFormat="1" ht="14" x14ac:dyDescent="0.15"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</row>
    <row r="244" spans="18:46" s="95" customFormat="1" ht="14" x14ac:dyDescent="0.15"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</row>
    <row r="245" spans="18:46" s="95" customFormat="1" ht="14" x14ac:dyDescent="0.15"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</row>
    <row r="246" spans="18:46" s="95" customFormat="1" ht="14" x14ac:dyDescent="0.15"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</row>
    <row r="247" spans="18:46" s="95" customFormat="1" ht="14" x14ac:dyDescent="0.15"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</row>
    <row r="248" spans="18:46" s="95" customFormat="1" ht="14" x14ac:dyDescent="0.15"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</row>
    <row r="249" spans="18:46" s="95" customFormat="1" ht="14" x14ac:dyDescent="0.15"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</row>
    <row r="250" spans="18:46" s="95" customFormat="1" ht="14" x14ac:dyDescent="0.15"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</row>
    <row r="251" spans="18:46" s="95" customFormat="1" ht="14" x14ac:dyDescent="0.15"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</row>
    <row r="252" spans="18:46" s="95" customFormat="1" ht="14" x14ac:dyDescent="0.15"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</row>
    <row r="253" spans="18:46" s="95" customFormat="1" ht="14" x14ac:dyDescent="0.15"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</row>
    <row r="254" spans="18:46" s="95" customFormat="1" ht="14" x14ac:dyDescent="0.15"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</row>
    <row r="255" spans="18:46" s="95" customFormat="1" ht="14" x14ac:dyDescent="0.15"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</row>
    <row r="256" spans="18:46" s="95" customFormat="1" ht="14" x14ac:dyDescent="0.15"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</row>
    <row r="257" spans="18:46" s="95" customFormat="1" ht="14" x14ac:dyDescent="0.15"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</row>
    <row r="258" spans="18:46" s="95" customFormat="1" ht="14" x14ac:dyDescent="0.15"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</row>
    <row r="259" spans="18:46" s="95" customFormat="1" ht="14" x14ac:dyDescent="0.15"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</row>
    <row r="260" spans="18:46" s="95" customFormat="1" ht="14" x14ac:dyDescent="0.15"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</row>
    <row r="261" spans="18:46" s="95" customFormat="1" ht="14" x14ac:dyDescent="0.15"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</row>
    <row r="262" spans="18:46" s="95" customFormat="1" ht="14" x14ac:dyDescent="0.15"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</row>
    <row r="263" spans="18:46" s="95" customFormat="1" ht="14" x14ac:dyDescent="0.15"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</row>
    <row r="264" spans="18:46" s="95" customFormat="1" ht="14" x14ac:dyDescent="0.15"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</row>
    <row r="265" spans="18:46" s="95" customFormat="1" ht="14" x14ac:dyDescent="0.15"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</row>
    <row r="266" spans="18:46" s="95" customFormat="1" ht="14" x14ac:dyDescent="0.15"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</row>
    <row r="267" spans="18:46" s="95" customFormat="1" ht="14" x14ac:dyDescent="0.15"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</row>
    <row r="268" spans="18:46" s="95" customFormat="1" ht="14" x14ac:dyDescent="0.15"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</row>
    <row r="269" spans="18:46" s="95" customFormat="1" ht="14" x14ac:dyDescent="0.15"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</row>
    <row r="270" spans="18:46" s="95" customFormat="1" ht="14" x14ac:dyDescent="0.15"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</row>
    <row r="271" spans="18:46" s="95" customFormat="1" ht="14" x14ac:dyDescent="0.15"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</row>
    <row r="272" spans="18:46" s="95" customFormat="1" ht="14" x14ac:dyDescent="0.15"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</row>
    <row r="273" spans="18:46" s="95" customFormat="1" ht="14" x14ac:dyDescent="0.15"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</row>
    <row r="274" spans="18:46" s="95" customFormat="1" ht="14" x14ac:dyDescent="0.15"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</row>
    <row r="275" spans="18:46" s="95" customFormat="1" ht="14" x14ac:dyDescent="0.15"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</row>
    <row r="276" spans="18:46" s="95" customFormat="1" ht="14" x14ac:dyDescent="0.15"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</row>
    <row r="277" spans="18:46" s="95" customFormat="1" ht="14" x14ac:dyDescent="0.15"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</row>
    <row r="278" spans="18:46" s="95" customFormat="1" ht="14" x14ac:dyDescent="0.15"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</row>
    <row r="279" spans="18:46" s="95" customFormat="1" ht="14" x14ac:dyDescent="0.15"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</row>
    <row r="280" spans="18:46" s="95" customFormat="1" ht="14" x14ac:dyDescent="0.15"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</row>
    <row r="281" spans="18:46" s="95" customFormat="1" ht="14" x14ac:dyDescent="0.15"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</row>
    <row r="282" spans="18:46" s="95" customFormat="1" ht="14" x14ac:dyDescent="0.15"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</row>
    <row r="283" spans="18:46" s="95" customFormat="1" ht="14" x14ac:dyDescent="0.15"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</row>
    <row r="284" spans="18:46" s="95" customFormat="1" ht="14" x14ac:dyDescent="0.15"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</row>
    <row r="285" spans="18:46" s="95" customFormat="1" ht="14" x14ac:dyDescent="0.15"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</row>
    <row r="286" spans="18:46" s="95" customFormat="1" ht="14" x14ac:dyDescent="0.15"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</row>
    <row r="287" spans="18:46" s="95" customFormat="1" ht="14" x14ac:dyDescent="0.15"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</row>
    <row r="288" spans="18:46" s="95" customFormat="1" ht="14" x14ac:dyDescent="0.15"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</row>
    <row r="289" spans="18:46" s="95" customFormat="1" ht="14" x14ac:dyDescent="0.15"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</row>
    <row r="290" spans="18:46" s="95" customFormat="1" ht="14" x14ac:dyDescent="0.15"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</row>
    <row r="291" spans="18:46" s="95" customFormat="1" ht="14" x14ac:dyDescent="0.15"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</row>
    <row r="292" spans="18:46" s="95" customFormat="1" ht="14" x14ac:dyDescent="0.15"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</row>
    <row r="293" spans="18:46" s="95" customFormat="1" ht="14" x14ac:dyDescent="0.15"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</row>
    <row r="294" spans="18:46" s="95" customFormat="1" ht="14" x14ac:dyDescent="0.15"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</row>
    <row r="295" spans="18:46" s="95" customFormat="1" ht="14" x14ac:dyDescent="0.15"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</row>
    <row r="296" spans="18:46" s="95" customFormat="1" ht="14" x14ac:dyDescent="0.15"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</row>
    <row r="297" spans="18:46" s="95" customFormat="1" ht="14" x14ac:dyDescent="0.15"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</row>
    <row r="298" spans="18:46" s="95" customFormat="1" ht="14" x14ac:dyDescent="0.15"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</row>
    <row r="299" spans="18:46" s="95" customFormat="1" ht="14" x14ac:dyDescent="0.15"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</row>
    <row r="300" spans="18:46" s="95" customFormat="1" ht="14" x14ac:dyDescent="0.15"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</row>
    <row r="301" spans="18:46" s="95" customFormat="1" ht="14" x14ac:dyDescent="0.15"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</row>
    <row r="302" spans="18:46" s="95" customFormat="1" ht="14" x14ac:dyDescent="0.15"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</row>
    <row r="303" spans="18:46" s="95" customFormat="1" ht="14" x14ac:dyDescent="0.15"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</row>
    <row r="304" spans="18:46" s="95" customFormat="1" ht="14" x14ac:dyDescent="0.15"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</row>
    <row r="305" spans="18:46" s="95" customFormat="1" ht="14" x14ac:dyDescent="0.15"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</row>
    <row r="306" spans="18:46" s="95" customFormat="1" ht="14" x14ac:dyDescent="0.15"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</row>
    <row r="307" spans="18:46" s="95" customFormat="1" ht="14" x14ac:dyDescent="0.15"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</row>
    <row r="308" spans="18:46" s="95" customFormat="1" ht="14" x14ac:dyDescent="0.15"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</row>
    <row r="309" spans="18:46" s="95" customFormat="1" ht="14" x14ac:dyDescent="0.15"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</row>
    <row r="310" spans="18:46" s="95" customFormat="1" ht="14" x14ac:dyDescent="0.15"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</row>
    <row r="311" spans="18:46" s="95" customFormat="1" ht="14" x14ac:dyDescent="0.15"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</row>
    <row r="312" spans="18:46" s="95" customFormat="1" ht="14" x14ac:dyDescent="0.15"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</row>
    <row r="313" spans="18:46" s="95" customFormat="1" ht="14" x14ac:dyDescent="0.15"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</row>
    <row r="314" spans="18:46" s="95" customFormat="1" ht="14" x14ac:dyDescent="0.15"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</row>
    <row r="315" spans="18:46" s="95" customFormat="1" ht="14" x14ac:dyDescent="0.15"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</row>
    <row r="316" spans="18:46" s="95" customFormat="1" ht="14" x14ac:dyDescent="0.15"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</row>
    <row r="317" spans="18:46" s="95" customFormat="1" ht="14" x14ac:dyDescent="0.15"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</row>
    <row r="318" spans="18:46" s="95" customFormat="1" ht="14" x14ac:dyDescent="0.15"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</row>
    <row r="319" spans="18:46" s="95" customFormat="1" ht="14" x14ac:dyDescent="0.15"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</row>
    <row r="320" spans="18:46" s="95" customFormat="1" ht="14" x14ac:dyDescent="0.15"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</row>
    <row r="321" spans="18:46" s="95" customFormat="1" ht="14" x14ac:dyDescent="0.15"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</row>
    <row r="322" spans="18:46" s="95" customFormat="1" ht="14" x14ac:dyDescent="0.15"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</row>
    <row r="323" spans="18:46" s="95" customFormat="1" ht="14" x14ac:dyDescent="0.15"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</row>
    <row r="324" spans="18:46" s="95" customFormat="1" ht="14" x14ac:dyDescent="0.15"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</row>
    <row r="325" spans="18:46" s="95" customFormat="1" ht="14" x14ac:dyDescent="0.15"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</row>
    <row r="326" spans="18:46" s="95" customFormat="1" ht="14" x14ac:dyDescent="0.15"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</row>
    <row r="327" spans="18:46" s="95" customFormat="1" ht="14" x14ac:dyDescent="0.15"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</row>
    <row r="328" spans="18:46" s="95" customFormat="1" ht="14" x14ac:dyDescent="0.15"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</row>
    <row r="329" spans="18:46" s="95" customFormat="1" ht="14" x14ac:dyDescent="0.15"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</row>
    <row r="330" spans="18:46" s="95" customFormat="1" ht="14" x14ac:dyDescent="0.15"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</row>
    <row r="331" spans="18:46" s="95" customFormat="1" ht="14" x14ac:dyDescent="0.15"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</row>
    <row r="332" spans="18:46" s="95" customFormat="1" ht="14" x14ac:dyDescent="0.15"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</row>
    <row r="333" spans="18:46" s="95" customFormat="1" ht="14" x14ac:dyDescent="0.15"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</row>
    <row r="334" spans="18:46" s="95" customFormat="1" ht="14" x14ac:dyDescent="0.15"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</row>
    <row r="335" spans="18:46" s="95" customFormat="1" ht="14" x14ac:dyDescent="0.15"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</row>
    <row r="336" spans="18:46" s="95" customFormat="1" ht="14" x14ac:dyDescent="0.15"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</row>
    <row r="337" spans="18:46" s="95" customFormat="1" ht="14" x14ac:dyDescent="0.15"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</row>
    <row r="338" spans="18:46" s="95" customFormat="1" ht="14" x14ac:dyDescent="0.15"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</row>
    <row r="339" spans="18:46" s="95" customFormat="1" x14ac:dyDescent="0.15"/>
    <row r="340" spans="18:46" s="95" customFormat="1" x14ac:dyDescent="0.15"/>
    <row r="341" spans="18:46" s="95" customFormat="1" x14ac:dyDescent="0.15"/>
    <row r="342" spans="18:46" s="95" customFormat="1" x14ac:dyDescent="0.15"/>
    <row r="343" spans="18:46" s="95" customFormat="1" x14ac:dyDescent="0.15"/>
    <row r="344" spans="18:46" s="95" customFormat="1" x14ac:dyDescent="0.15"/>
    <row r="345" spans="18:46" s="95" customFormat="1" x14ac:dyDescent="0.15"/>
    <row r="346" spans="18:46" s="95" customFormat="1" x14ac:dyDescent="0.15"/>
    <row r="347" spans="18:46" s="95" customFormat="1" x14ac:dyDescent="0.15"/>
    <row r="348" spans="18:46" s="95" customFormat="1" x14ac:dyDescent="0.15"/>
    <row r="349" spans="18:46" s="95" customFormat="1" x14ac:dyDescent="0.15"/>
    <row r="350" spans="18:46" s="95" customFormat="1" x14ac:dyDescent="0.15"/>
    <row r="351" spans="18:46" s="95" customFormat="1" x14ac:dyDescent="0.15"/>
    <row r="352" spans="18:46" s="95" customFormat="1" x14ac:dyDescent="0.15"/>
    <row r="353" s="95" customFormat="1" x14ac:dyDescent="0.15"/>
    <row r="354" s="95" customFormat="1" x14ac:dyDescent="0.15"/>
    <row r="355" s="95" customFormat="1" x14ac:dyDescent="0.15"/>
    <row r="356" s="95" customFormat="1" x14ac:dyDescent="0.15"/>
    <row r="357" s="95" customFormat="1" x14ac:dyDescent="0.15"/>
    <row r="358" s="95" customFormat="1" x14ac:dyDescent="0.15"/>
    <row r="359" s="95" customFormat="1" x14ac:dyDescent="0.15"/>
    <row r="360" s="95" customFormat="1" x14ac:dyDescent="0.15"/>
    <row r="361" s="95" customFormat="1" x14ac:dyDescent="0.15"/>
    <row r="362" s="95" customFormat="1" x14ac:dyDescent="0.15"/>
    <row r="363" s="95" customFormat="1" x14ac:dyDescent="0.15"/>
    <row r="364" s="95" customFormat="1" x14ac:dyDescent="0.15"/>
    <row r="365" s="95" customFormat="1" x14ac:dyDescent="0.15"/>
    <row r="366" s="95" customFormat="1" x14ac:dyDescent="0.15"/>
    <row r="367" s="95" customFormat="1" x14ac:dyDescent="0.15"/>
    <row r="368" s="95" customFormat="1" x14ac:dyDescent="0.15"/>
    <row r="369" s="95" customFormat="1" x14ac:dyDescent="0.15"/>
    <row r="370" s="95" customFormat="1" x14ac:dyDescent="0.15"/>
    <row r="371" s="95" customFormat="1" x14ac:dyDescent="0.15"/>
    <row r="372" s="95" customFormat="1" x14ac:dyDescent="0.15"/>
    <row r="373" s="95" customFormat="1" x14ac:dyDescent="0.15"/>
    <row r="374" s="95" customFormat="1" x14ac:dyDescent="0.15"/>
    <row r="375" s="95" customFormat="1" x14ac:dyDescent="0.15"/>
    <row r="376" s="95" customFormat="1" x14ac:dyDescent="0.15"/>
    <row r="377" s="95" customFormat="1" x14ac:dyDescent="0.15"/>
  </sheetData>
  <sheetProtection algorithmName="SHA-512" hashValue="tk7Js1UKYcDdzSyGV4dQhvs2+QcJXTfC+ck4UAe+cVbpndB1wq3hM/s69k0REp46bfChr2o9fX67pzvCnx+0qQ==" saltValue="ToUt1JypgcPg+5HEEyDplg==" spinCount="100000" sheet="1" objects="1" scenarios="1"/>
  <phoneticPr fontId="3" type="noConversion"/>
  <conditionalFormatting sqref="A8:Q18 A27:Q37 A46:Q56">
    <cfRule type="expression" dxfId="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theme="8" tint="0.79998168889431442"/>
  </sheetPr>
  <dimension ref="A1:AK820"/>
  <sheetViews>
    <sheetView zoomScale="84" workbookViewId="0">
      <selection activeCell="Y40" sqref="Y40"/>
    </sheetView>
  </sheetViews>
  <sheetFormatPr baseColWidth="10" defaultRowHeight="13" x14ac:dyDescent="0.15"/>
  <cols>
    <col min="1" max="1" width="20.33203125" style="66" customWidth="1"/>
    <col min="2" max="2" width="16.6640625" style="66" customWidth="1"/>
    <col min="3" max="8" width="12.1640625" style="66" customWidth="1"/>
    <col min="9" max="37" width="10.83203125" style="95"/>
    <col min="38" max="16384" width="10.83203125" style="66"/>
  </cols>
  <sheetData>
    <row r="1" spans="1:37" s="95" customFormat="1" ht="14" x14ac:dyDescent="0.15">
      <c r="A1" s="94" t="s">
        <v>24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  <c r="AH1" s="94"/>
      <c r="AI1" s="94"/>
      <c r="AJ1" s="94"/>
      <c r="AK1" s="94"/>
    </row>
    <row r="2" spans="1:37" s="95" customFormat="1" ht="14" x14ac:dyDescent="0.15">
      <c r="A2" s="96" t="s">
        <v>21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  <c r="AH2" s="94"/>
      <c r="AI2" s="94"/>
      <c r="AJ2" s="94"/>
      <c r="AK2" s="94"/>
    </row>
    <row r="3" spans="1:37" s="95" customFormat="1" ht="15" thickBot="1" x14ac:dyDescent="0.2">
      <c r="A3" s="94"/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  <c r="AD3" s="94"/>
      <c r="AE3" s="94"/>
      <c r="AF3" s="94"/>
      <c r="AG3" s="94"/>
      <c r="AH3" s="94"/>
      <c r="AI3" s="94"/>
      <c r="AJ3" s="94"/>
      <c r="AK3" s="94"/>
    </row>
    <row r="4" spans="1:37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</row>
    <row r="5" spans="1:37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  <c r="AI5" s="94"/>
      <c r="AJ5" s="94"/>
      <c r="AK5" s="94"/>
    </row>
    <row r="6" spans="1:37" ht="14" x14ac:dyDescent="0.15">
      <c r="A6" s="75"/>
      <c r="B6" s="47"/>
      <c r="C6" s="47"/>
      <c r="D6" s="47"/>
      <c r="E6" s="47"/>
      <c r="F6" s="47"/>
      <c r="G6" s="47"/>
      <c r="H6" s="76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</row>
    <row r="7" spans="1:37" ht="30" x14ac:dyDescent="0.15">
      <c r="A7" s="129" t="s">
        <v>144</v>
      </c>
      <c r="B7" s="121" t="s">
        <v>320</v>
      </c>
      <c r="C7" s="120" t="s">
        <v>204</v>
      </c>
      <c r="D7" s="120" t="s">
        <v>22</v>
      </c>
      <c r="E7" s="122" t="s">
        <v>205</v>
      </c>
      <c r="F7" s="120" t="s">
        <v>206</v>
      </c>
      <c r="G7" s="123" t="s">
        <v>207</v>
      </c>
      <c r="H7" s="128" t="s">
        <v>23</v>
      </c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</row>
    <row r="8" spans="1:37" ht="18" customHeight="1" thickBot="1" x14ac:dyDescent="0.2">
      <c r="A8" s="78" t="str">
        <f>'ERG Apr 2017'!K2</f>
        <v>Ergon Energy</v>
      </c>
      <c r="B8" s="98" t="str">
        <f>'ERG Apr 2017'!L2</f>
        <v>Regulated</v>
      </c>
      <c r="C8" s="80">
        <f>91*'ERG Apr 2017'!M2/100</f>
        <v>116.36989</v>
      </c>
      <c r="D8" s="80">
        <f>$C$5*'ERG Apr 2017'!N2/100</f>
        <v>1298.4000000000001</v>
      </c>
      <c r="E8" s="81">
        <v>0</v>
      </c>
      <c r="F8" s="82">
        <f>SUM(C8:E8)</f>
        <v>1414.76989</v>
      </c>
      <c r="G8" s="83">
        <f>F8*4</f>
        <v>5659.0795600000001</v>
      </c>
      <c r="H8" s="84">
        <f>G8*1.1</f>
        <v>6224.9875160000011</v>
      </c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</row>
    <row r="9" spans="1:37" s="95" customFormat="1" ht="14" x14ac:dyDescent="0.15"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</row>
    <row r="10" spans="1:37" s="95" customFormat="1" ht="15" thickBot="1" x14ac:dyDescent="0.2"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</row>
    <row r="11" spans="1:37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</row>
    <row r="12" spans="1:37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</row>
    <row r="13" spans="1:37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</row>
    <row r="14" spans="1:37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</row>
    <row r="15" spans="1:37" ht="14" x14ac:dyDescent="0.15">
      <c r="A15" s="75"/>
      <c r="B15" s="47"/>
      <c r="C15" s="88"/>
      <c r="D15" s="88"/>
      <c r="E15" s="88"/>
      <c r="F15" s="89"/>
      <c r="G15" s="47"/>
      <c r="H15" s="76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30" x14ac:dyDescent="0.15">
      <c r="A16" s="129" t="s">
        <v>144</v>
      </c>
      <c r="B16" s="121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</row>
    <row r="17" spans="1:37" ht="18" customHeight="1" thickBot="1" x14ac:dyDescent="0.2">
      <c r="A17" s="78" t="str">
        <f>'ERG Apr 2017'!K3</f>
        <v>Ergon Energy</v>
      </c>
      <c r="B17" s="98" t="str">
        <f>'ERG Apr 2017'!L3</f>
        <v>Regulated</v>
      </c>
      <c r="C17" s="80">
        <f>91*'ERG Apr 2017'!M3/100</f>
        <v>116.36989</v>
      </c>
      <c r="D17" s="80">
        <f>(C12*C13)*'ERG Apr 2017'!N3/100</f>
        <v>908.88</v>
      </c>
      <c r="E17" s="81">
        <f>(C12*C14)*'ERG Apr 2017'!AF3/100</f>
        <v>216.345</v>
      </c>
      <c r="F17" s="82">
        <f>SUM(C17:E17)</f>
        <v>1241.5948900000001</v>
      </c>
      <c r="G17" s="83">
        <f>F17*4</f>
        <v>4966.3795600000003</v>
      </c>
      <c r="H17" s="84">
        <f>G17*1.1</f>
        <v>5463.0175160000008</v>
      </c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</row>
    <row r="18" spans="1:37" s="95" customFormat="1" ht="14" x14ac:dyDescent="0.15"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</row>
    <row r="19" spans="1:37" s="95" customFormat="1" ht="15" thickBot="1" x14ac:dyDescent="0.2"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</row>
    <row r="20" spans="1:37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</row>
    <row r="21" spans="1:37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</row>
    <row r="22" spans="1:37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</row>
    <row r="23" spans="1:37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</row>
    <row r="24" spans="1:37" ht="14" x14ac:dyDescent="0.15">
      <c r="A24" s="75"/>
      <c r="B24" s="47"/>
      <c r="C24" s="47"/>
      <c r="D24" s="47"/>
      <c r="E24" s="47"/>
      <c r="F24" s="47"/>
      <c r="G24" s="47"/>
      <c r="H24" s="76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</row>
    <row r="25" spans="1:37" ht="30" x14ac:dyDescent="0.15">
      <c r="A25" s="129" t="s">
        <v>144</v>
      </c>
      <c r="B25" s="121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</row>
    <row r="26" spans="1:37" ht="18" customHeight="1" thickBot="1" x14ac:dyDescent="0.2">
      <c r="A26" s="78" t="str">
        <f>'ERG Apr 2017'!K4</f>
        <v>Ergon Energy</v>
      </c>
      <c r="B26" s="98" t="str">
        <f>'ERG Apr 2017'!L4</f>
        <v>Regulated</v>
      </c>
      <c r="C26" s="80">
        <f>91*'ERG Apr 2017'!M4/100</f>
        <v>116.36989</v>
      </c>
      <c r="D26" s="90">
        <f>(C21*C22)*'ERG Apr 2017'!N4/100</f>
        <v>1654.03</v>
      </c>
      <c r="E26" s="80">
        <f>(C21*C23)*'ERG Apr 2017'!W4/100</f>
        <v>349.54500000000002</v>
      </c>
      <c r="F26" s="82">
        <f>SUM(C26:E26)</f>
        <v>2119.9448899999998</v>
      </c>
      <c r="G26" s="83">
        <f>F26*4</f>
        <v>8479.779559999999</v>
      </c>
      <c r="H26" s="84">
        <f>G26*1.1</f>
        <v>9327.7575159999997</v>
      </c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</row>
    <row r="27" spans="1:37" s="95" customFormat="1" ht="14" x14ac:dyDescent="0.15"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</row>
    <row r="28" spans="1:37" s="95" customFormat="1" ht="14" x14ac:dyDescent="0.15"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</row>
    <row r="29" spans="1:37" s="95" customFormat="1" ht="14" x14ac:dyDescent="0.15"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</row>
    <row r="30" spans="1:37" s="95" customFormat="1" ht="14" x14ac:dyDescent="0.15"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</row>
    <row r="31" spans="1:37" s="95" customFormat="1" ht="14" x14ac:dyDescent="0.15"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</row>
    <row r="32" spans="1:37" s="95" customFormat="1" ht="14" x14ac:dyDescent="0.15"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</row>
    <row r="33" spans="10:37" s="95" customFormat="1" ht="14" x14ac:dyDescent="0.15"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</row>
    <row r="34" spans="10:37" s="95" customFormat="1" ht="14" x14ac:dyDescent="0.15"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</row>
    <row r="35" spans="10:37" s="95" customFormat="1" ht="14" x14ac:dyDescent="0.15"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</row>
    <row r="36" spans="10:37" s="95" customFormat="1" ht="14" x14ac:dyDescent="0.15"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</row>
    <row r="37" spans="10:37" s="95" customFormat="1" x14ac:dyDescent="0.15"/>
    <row r="38" spans="10:37" s="95" customFormat="1" x14ac:dyDescent="0.15"/>
    <row r="39" spans="10:37" s="95" customFormat="1" x14ac:dyDescent="0.15"/>
    <row r="40" spans="10:37" s="95" customFormat="1" x14ac:dyDescent="0.15"/>
    <row r="41" spans="10:37" s="95" customFormat="1" x14ac:dyDescent="0.15"/>
    <row r="42" spans="10:37" s="95" customFormat="1" x14ac:dyDescent="0.15"/>
    <row r="43" spans="10:37" s="95" customFormat="1" x14ac:dyDescent="0.15"/>
    <row r="44" spans="10:37" s="95" customFormat="1" x14ac:dyDescent="0.15"/>
    <row r="45" spans="10:37" s="95" customFormat="1" x14ac:dyDescent="0.15"/>
    <row r="46" spans="10:37" s="95" customFormat="1" x14ac:dyDescent="0.15"/>
    <row r="47" spans="10:37" s="95" customFormat="1" x14ac:dyDescent="0.15"/>
    <row r="48" spans="10:37" s="95" customFormat="1" x14ac:dyDescent="0.15"/>
    <row r="49" s="95" customFormat="1" x14ac:dyDescent="0.15"/>
    <row r="50" s="95" customFormat="1" x14ac:dyDescent="0.15"/>
    <row r="51" s="95" customFormat="1" x14ac:dyDescent="0.15"/>
    <row r="52" s="95" customFormat="1" x14ac:dyDescent="0.15"/>
    <row r="53" s="95" customFormat="1" x14ac:dyDescent="0.15"/>
    <row r="54" s="95" customFormat="1" x14ac:dyDescent="0.15"/>
    <row r="55" s="95" customFormat="1" x14ac:dyDescent="0.15"/>
    <row r="56" s="95" customFormat="1" x14ac:dyDescent="0.15"/>
    <row r="57" s="95" customFormat="1" x14ac:dyDescent="0.15"/>
    <row r="58" s="95" customFormat="1" x14ac:dyDescent="0.15"/>
    <row r="59" s="95" customFormat="1" x14ac:dyDescent="0.15"/>
    <row r="60" s="95" customFormat="1" x14ac:dyDescent="0.15"/>
    <row r="61" s="95" customFormat="1" x14ac:dyDescent="0.15"/>
    <row r="62" s="95" customFormat="1" x14ac:dyDescent="0.15"/>
    <row r="63" s="95" customFormat="1" x14ac:dyDescent="0.15"/>
    <row r="64" s="95" customFormat="1" x14ac:dyDescent="0.15"/>
    <row r="65" s="95" customFormat="1" x14ac:dyDescent="0.15"/>
    <row r="66" s="95" customFormat="1" x14ac:dyDescent="0.15"/>
    <row r="67" s="95" customFormat="1" x14ac:dyDescent="0.15"/>
    <row r="68" s="95" customFormat="1" x14ac:dyDescent="0.15"/>
    <row r="69" s="95" customFormat="1" x14ac:dyDescent="0.15"/>
    <row r="70" s="95" customFormat="1" x14ac:dyDescent="0.15"/>
    <row r="71" s="95" customFormat="1" x14ac:dyDescent="0.15"/>
    <row r="72" s="95" customFormat="1" x14ac:dyDescent="0.15"/>
    <row r="73" s="95" customFormat="1" x14ac:dyDescent="0.15"/>
    <row r="74" s="95" customFormat="1" x14ac:dyDescent="0.15"/>
    <row r="75" s="95" customFormat="1" x14ac:dyDescent="0.15"/>
    <row r="76" s="95" customFormat="1" x14ac:dyDescent="0.15"/>
    <row r="77" s="95" customFormat="1" x14ac:dyDescent="0.15"/>
    <row r="78" s="95" customFormat="1" x14ac:dyDescent="0.15"/>
    <row r="79" s="95" customFormat="1" x14ac:dyDescent="0.15"/>
    <row r="80" s="95" customFormat="1" x14ac:dyDescent="0.15"/>
    <row r="81" s="95" customFormat="1" x14ac:dyDescent="0.15"/>
    <row r="82" s="95" customFormat="1" x14ac:dyDescent="0.15"/>
    <row r="83" s="95" customFormat="1" x14ac:dyDescent="0.15"/>
    <row r="84" s="95" customFormat="1" x14ac:dyDescent="0.15"/>
    <row r="85" s="95" customFormat="1" x14ac:dyDescent="0.15"/>
    <row r="86" s="95" customFormat="1" x14ac:dyDescent="0.15"/>
    <row r="87" s="95" customFormat="1" x14ac:dyDescent="0.15"/>
    <row r="88" s="95" customFormat="1" x14ac:dyDescent="0.15"/>
    <row r="89" s="95" customFormat="1" x14ac:dyDescent="0.15"/>
    <row r="90" s="95" customFormat="1" x14ac:dyDescent="0.15"/>
    <row r="91" s="95" customFormat="1" x14ac:dyDescent="0.15"/>
    <row r="92" s="95" customFormat="1" x14ac:dyDescent="0.15"/>
    <row r="93" s="95" customFormat="1" x14ac:dyDescent="0.15"/>
    <row r="94" s="95" customFormat="1" x14ac:dyDescent="0.15"/>
    <row r="95" s="95" customFormat="1" x14ac:dyDescent="0.15"/>
    <row r="96" s="95" customFormat="1" x14ac:dyDescent="0.15"/>
    <row r="97" s="95" customFormat="1" x14ac:dyDescent="0.15"/>
    <row r="98" s="95" customFormat="1" x14ac:dyDescent="0.15"/>
    <row r="99" s="95" customFormat="1" x14ac:dyDescent="0.15"/>
    <row r="100" s="95" customFormat="1" x14ac:dyDescent="0.15"/>
    <row r="101" s="95" customFormat="1" x14ac:dyDescent="0.15"/>
    <row r="102" s="95" customFormat="1" x14ac:dyDescent="0.15"/>
    <row r="103" s="95" customFormat="1" x14ac:dyDescent="0.15"/>
    <row r="104" s="95" customFormat="1" x14ac:dyDescent="0.15"/>
    <row r="105" s="95" customFormat="1" x14ac:dyDescent="0.15"/>
    <row r="106" s="95" customFormat="1" x14ac:dyDescent="0.15"/>
    <row r="107" s="95" customFormat="1" x14ac:dyDescent="0.15"/>
    <row r="108" s="95" customFormat="1" x14ac:dyDescent="0.15"/>
    <row r="109" s="95" customFormat="1" x14ac:dyDescent="0.15"/>
    <row r="110" s="95" customFormat="1" x14ac:dyDescent="0.15"/>
    <row r="111" s="95" customFormat="1" x14ac:dyDescent="0.15"/>
    <row r="112" s="95" customFormat="1" x14ac:dyDescent="0.15"/>
    <row r="113" s="95" customFormat="1" x14ac:dyDescent="0.15"/>
    <row r="114" s="95" customFormat="1" x14ac:dyDescent="0.15"/>
    <row r="115" s="95" customFormat="1" x14ac:dyDescent="0.15"/>
    <row r="116" s="95" customFormat="1" x14ac:dyDescent="0.15"/>
    <row r="117" s="95" customFormat="1" x14ac:dyDescent="0.15"/>
    <row r="118" s="95" customFormat="1" x14ac:dyDescent="0.15"/>
    <row r="119" s="95" customFormat="1" x14ac:dyDescent="0.15"/>
    <row r="120" s="95" customFormat="1" x14ac:dyDescent="0.15"/>
    <row r="121" s="95" customFormat="1" x14ac:dyDescent="0.15"/>
    <row r="122" s="95" customFormat="1" x14ac:dyDescent="0.15"/>
    <row r="123" s="95" customFormat="1" x14ac:dyDescent="0.15"/>
    <row r="124" s="95" customFormat="1" x14ac:dyDescent="0.15"/>
    <row r="125" s="95" customFormat="1" x14ac:dyDescent="0.15"/>
    <row r="126" s="95" customFormat="1" x14ac:dyDescent="0.15"/>
    <row r="127" s="95" customFormat="1" x14ac:dyDescent="0.15"/>
    <row r="128" s="95" customFormat="1" x14ac:dyDescent="0.15"/>
    <row r="129" s="95" customFormat="1" x14ac:dyDescent="0.15"/>
    <row r="130" s="95" customFormat="1" x14ac:dyDescent="0.15"/>
    <row r="131" s="95" customFormat="1" x14ac:dyDescent="0.15"/>
    <row r="132" s="95" customFormat="1" x14ac:dyDescent="0.15"/>
    <row r="133" s="95" customFormat="1" x14ac:dyDescent="0.15"/>
    <row r="134" s="95" customFormat="1" x14ac:dyDescent="0.15"/>
    <row r="135" s="95" customFormat="1" x14ac:dyDescent="0.15"/>
    <row r="136" s="95" customFormat="1" x14ac:dyDescent="0.15"/>
    <row r="137" s="95" customFormat="1" x14ac:dyDescent="0.15"/>
    <row r="138" s="95" customFormat="1" x14ac:dyDescent="0.15"/>
    <row r="139" s="95" customFormat="1" x14ac:dyDescent="0.15"/>
    <row r="140" s="95" customFormat="1" x14ac:dyDescent="0.15"/>
    <row r="141" s="95" customFormat="1" x14ac:dyDescent="0.15"/>
    <row r="142" s="95" customFormat="1" x14ac:dyDescent="0.15"/>
    <row r="143" s="95" customFormat="1" x14ac:dyDescent="0.15"/>
    <row r="144" s="95" customFormat="1" x14ac:dyDescent="0.15"/>
    <row r="145" s="95" customFormat="1" x14ac:dyDescent="0.15"/>
    <row r="146" s="95" customFormat="1" x14ac:dyDescent="0.15"/>
    <row r="147" s="95" customFormat="1" x14ac:dyDescent="0.15"/>
    <row r="148" s="95" customFormat="1" x14ac:dyDescent="0.15"/>
    <row r="149" s="95" customFormat="1" x14ac:dyDescent="0.15"/>
    <row r="150" s="95" customFormat="1" x14ac:dyDescent="0.15"/>
    <row r="151" s="95" customFormat="1" x14ac:dyDescent="0.15"/>
    <row r="152" s="95" customFormat="1" x14ac:dyDescent="0.15"/>
    <row r="153" s="95" customFormat="1" x14ac:dyDescent="0.15"/>
    <row r="154" s="95" customFormat="1" x14ac:dyDescent="0.15"/>
    <row r="155" s="95" customFormat="1" x14ac:dyDescent="0.15"/>
    <row r="156" s="95" customFormat="1" x14ac:dyDescent="0.15"/>
    <row r="157" s="95" customFormat="1" x14ac:dyDescent="0.15"/>
    <row r="158" s="95" customFormat="1" x14ac:dyDescent="0.15"/>
    <row r="159" s="95" customFormat="1" x14ac:dyDescent="0.15"/>
    <row r="160" s="95" customFormat="1" x14ac:dyDescent="0.15"/>
    <row r="161" s="95" customFormat="1" x14ac:dyDescent="0.15"/>
    <row r="162" s="95" customFormat="1" x14ac:dyDescent="0.15"/>
    <row r="163" s="95" customFormat="1" x14ac:dyDescent="0.15"/>
    <row r="164" s="95" customFormat="1" x14ac:dyDescent="0.15"/>
    <row r="165" s="95" customFormat="1" x14ac:dyDescent="0.15"/>
    <row r="166" s="95" customFormat="1" x14ac:dyDescent="0.15"/>
    <row r="167" s="95" customFormat="1" x14ac:dyDescent="0.15"/>
    <row r="168" s="95" customFormat="1" x14ac:dyDescent="0.15"/>
    <row r="169" s="95" customFormat="1" x14ac:dyDescent="0.15"/>
    <row r="170" s="95" customFormat="1" x14ac:dyDescent="0.15"/>
    <row r="171" s="95" customFormat="1" x14ac:dyDescent="0.15"/>
    <row r="172" s="95" customFormat="1" x14ac:dyDescent="0.15"/>
    <row r="173" s="95" customFormat="1" x14ac:dyDescent="0.15"/>
    <row r="174" s="95" customFormat="1" x14ac:dyDescent="0.15"/>
    <row r="175" s="95" customFormat="1" x14ac:dyDescent="0.15"/>
    <row r="176" s="95" customFormat="1" x14ac:dyDescent="0.15"/>
    <row r="177" s="95" customFormat="1" x14ac:dyDescent="0.15"/>
    <row r="178" s="95" customFormat="1" x14ac:dyDescent="0.15"/>
    <row r="179" s="95" customFormat="1" x14ac:dyDescent="0.15"/>
    <row r="180" s="95" customFormat="1" x14ac:dyDescent="0.15"/>
    <row r="181" s="95" customFormat="1" x14ac:dyDescent="0.15"/>
    <row r="182" s="95" customFormat="1" x14ac:dyDescent="0.15"/>
    <row r="183" s="95" customFormat="1" x14ac:dyDescent="0.15"/>
    <row r="184" s="95" customFormat="1" x14ac:dyDescent="0.15"/>
    <row r="185" s="95" customFormat="1" x14ac:dyDescent="0.15"/>
    <row r="186" s="95" customFormat="1" x14ac:dyDescent="0.15"/>
    <row r="187" s="95" customFormat="1" x14ac:dyDescent="0.15"/>
    <row r="188" s="95" customFormat="1" x14ac:dyDescent="0.15"/>
    <row r="189" s="95" customFormat="1" x14ac:dyDescent="0.15"/>
    <row r="190" s="95" customFormat="1" x14ac:dyDescent="0.15"/>
    <row r="191" s="95" customFormat="1" x14ac:dyDescent="0.15"/>
    <row r="192" s="95" customFormat="1" x14ac:dyDescent="0.15"/>
    <row r="193" s="95" customFormat="1" x14ac:dyDescent="0.15"/>
    <row r="194" s="95" customFormat="1" x14ac:dyDescent="0.15"/>
    <row r="195" s="95" customFormat="1" x14ac:dyDescent="0.15"/>
    <row r="196" s="95" customFormat="1" x14ac:dyDescent="0.15"/>
    <row r="197" s="95" customFormat="1" x14ac:dyDescent="0.15"/>
    <row r="198" s="95" customFormat="1" x14ac:dyDescent="0.15"/>
    <row r="199" s="95" customFormat="1" x14ac:dyDescent="0.15"/>
    <row r="200" s="95" customFormat="1" x14ac:dyDescent="0.15"/>
    <row r="201" s="95" customFormat="1" x14ac:dyDescent="0.15"/>
    <row r="202" s="95" customFormat="1" x14ac:dyDescent="0.15"/>
    <row r="203" s="95" customFormat="1" x14ac:dyDescent="0.15"/>
    <row r="204" s="95" customFormat="1" x14ac:dyDescent="0.15"/>
    <row r="205" s="95" customFormat="1" x14ac:dyDescent="0.15"/>
    <row r="206" s="95" customFormat="1" x14ac:dyDescent="0.15"/>
    <row r="207" s="95" customFormat="1" x14ac:dyDescent="0.15"/>
    <row r="208" s="95" customFormat="1" x14ac:dyDescent="0.15"/>
    <row r="209" s="95" customFormat="1" x14ac:dyDescent="0.15"/>
    <row r="210" s="95" customFormat="1" x14ac:dyDescent="0.15"/>
    <row r="211" s="95" customFormat="1" x14ac:dyDescent="0.15"/>
    <row r="212" s="95" customFormat="1" x14ac:dyDescent="0.15"/>
    <row r="213" s="95" customFormat="1" x14ac:dyDescent="0.15"/>
    <row r="214" s="95" customFormat="1" x14ac:dyDescent="0.15"/>
    <row r="215" s="95" customFormat="1" x14ac:dyDescent="0.15"/>
    <row r="216" s="95" customFormat="1" x14ac:dyDescent="0.15"/>
    <row r="217" s="95" customFormat="1" x14ac:dyDescent="0.15"/>
    <row r="218" s="95" customFormat="1" x14ac:dyDescent="0.15"/>
    <row r="219" s="95" customFormat="1" x14ac:dyDescent="0.15"/>
    <row r="220" s="95" customFormat="1" x14ac:dyDescent="0.15"/>
    <row r="221" s="95" customFormat="1" x14ac:dyDescent="0.15"/>
    <row r="222" s="95" customFormat="1" x14ac:dyDescent="0.15"/>
    <row r="223" s="95" customFormat="1" x14ac:dyDescent="0.15"/>
    <row r="224" s="95" customFormat="1" x14ac:dyDescent="0.15"/>
    <row r="225" s="95" customFormat="1" x14ac:dyDescent="0.15"/>
    <row r="226" s="95" customFormat="1" x14ac:dyDescent="0.15"/>
    <row r="227" s="95" customFormat="1" x14ac:dyDescent="0.15"/>
    <row r="228" s="95" customFormat="1" x14ac:dyDescent="0.15"/>
    <row r="229" s="95" customFormat="1" x14ac:dyDescent="0.15"/>
    <row r="230" s="95" customFormat="1" x14ac:dyDescent="0.15"/>
    <row r="231" s="95" customFormat="1" x14ac:dyDescent="0.15"/>
    <row r="232" s="95" customFormat="1" x14ac:dyDescent="0.15"/>
    <row r="233" s="95" customFormat="1" x14ac:dyDescent="0.15"/>
    <row r="234" s="95" customFormat="1" x14ac:dyDescent="0.15"/>
    <row r="235" s="95" customFormat="1" x14ac:dyDescent="0.15"/>
    <row r="236" s="95" customFormat="1" x14ac:dyDescent="0.15"/>
    <row r="237" s="95" customFormat="1" x14ac:dyDescent="0.15"/>
    <row r="238" s="95" customFormat="1" x14ac:dyDescent="0.15"/>
    <row r="239" s="95" customFormat="1" x14ac:dyDescent="0.15"/>
    <row r="240" s="95" customFormat="1" x14ac:dyDescent="0.15"/>
    <row r="241" s="95" customFormat="1" x14ac:dyDescent="0.15"/>
    <row r="242" s="95" customFormat="1" x14ac:dyDescent="0.15"/>
    <row r="243" s="95" customFormat="1" x14ac:dyDescent="0.15"/>
    <row r="244" s="95" customFormat="1" x14ac:dyDescent="0.15"/>
    <row r="245" s="95" customFormat="1" x14ac:dyDescent="0.15"/>
    <row r="246" s="95" customFormat="1" x14ac:dyDescent="0.15"/>
    <row r="247" s="95" customFormat="1" x14ac:dyDescent="0.15"/>
    <row r="248" s="95" customFormat="1" x14ac:dyDescent="0.15"/>
    <row r="249" s="95" customFormat="1" x14ac:dyDescent="0.15"/>
    <row r="250" s="95" customFormat="1" x14ac:dyDescent="0.15"/>
    <row r="251" s="95" customFormat="1" x14ac:dyDescent="0.15"/>
    <row r="252" s="95" customFormat="1" x14ac:dyDescent="0.15"/>
    <row r="253" s="95" customFormat="1" x14ac:dyDescent="0.15"/>
    <row r="254" s="95" customFormat="1" x14ac:dyDescent="0.15"/>
    <row r="255" s="95" customFormat="1" x14ac:dyDescent="0.15"/>
    <row r="256" s="95" customFormat="1" x14ac:dyDescent="0.15"/>
    <row r="257" s="95" customFormat="1" x14ac:dyDescent="0.15"/>
    <row r="258" s="95" customFormat="1" x14ac:dyDescent="0.15"/>
    <row r="259" s="95" customFormat="1" x14ac:dyDescent="0.15"/>
    <row r="260" s="95" customFormat="1" x14ac:dyDescent="0.15"/>
    <row r="261" s="95" customFormat="1" x14ac:dyDescent="0.15"/>
    <row r="262" s="95" customFormat="1" x14ac:dyDescent="0.15"/>
    <row r="263" s="95" customFormat="1" x14ac:dyDescent="0.15"/>
    <row r="264" s="95" customFormat="1" x14ac:dyDescent="0.15"/>
    <row r="265" s="95" customFormat="1" x14ac:dyDescent="0.15"/>
    <row r="266" s="95" customFormat="1" x14ac:dyDescent="0.15"/>
    <row r="267" s="95" customFormat="1" x14ac:dyDescent="0.15"/>
    <row r="268" s="95" customFormat="1" x14ac:dyDescent="0.15"/>
    <row r="269" s="95" customFormat="1" x14ac:dyDescent="0.15"/>
    <row r="270" s="95" customFormat="1" x14ac:dyDescent="0.15"/>
    <row r="271" s="95" customFormat="1" x14ac:dyDescent="0.15"/>
    <row r="272" s="95" customFormat="1" x14ac:dyDescent="0.15"/>
    <row r="273" s="95" customFormat="1" x14ac:dyDescent="0.15"/>
    <row r="274" s="95" customFormat="1" x14ac:dyDescent="0.15"/>
    <row r="275" s="95" customFormat="1" x14ac:dyDescent="0.15"/>
    <row r="276" s="95" customFormat="1" x14ac:dyDescent="0.15"/>
    <row r="277" s="95" customFormat="1" x14ac:dyDescent="0.15"/>
    <row r="278" s="95" customFormat="1" x14ac:dyDescent="0.15"/>
    <row r="279" s="95" customFormat="1" x14ac:dyDescent="0.15"/>
    <row r="280" s="95" customFormat="1" x14ac:dyDescent="0.15"/>
    <row r="281" s="95" customFormat="1" x14ac:dyDescent="0.15"/>
    <row r="282" s="95" customFormat="1" x14ac:dyDescent="0.15"/>
    <row r="283" s="95" customFormat="1" x14ac:dyDescent="0.15"/>
    <row r="284" s="95" customFormat="1" x14ac:dyDescent="0.15"/>
    <row r="285" s="95" customFormat="1" x14ac:dyDescent="0.15"/>
    <row r="286" s="95" customFormat="1" x14ac:dyDescent="0.15"/>
    <row r="287" s="95" customFormat="1" x14ac:dyDescent="0.15"/>
    <row r="288" s="95" customFormat="1" x14ac:dyDescent="0.15"/>
    <row r="289" s="95" customFormat="1" x14ac:dyDescent="0.15"/>
    <row r="290" s="95" customFormat="1" x14ac:dyDescent="0.15"/>
    <row r="291" s="95" customFormat="1" x14ac:dyDescent="0.15"/>
    <row r="292" s="95" customFormat="1" x14ac:dyDescent="0.15"/>
    <row r="293" s="95" customFormat="1" x14ac:dyDescent="0.15"/>
    <row r="294" s="95" customFormat="1" x14ac:dyDescent="0.15"/>
    <row r="295" s="95" customFormat="1" x14ac:dyDescent="0.15"/>
    <row r="296" s="95" customFormat="1" x14ac:dyDescent="0.15"/>
    <row r="297" s="95" customFormat="1" x14ac:dyDescent="0.15"/>
    <row r="298" s="95" customFormat="1" x14ac:dyDescent="0.15"/>
    <row r="299" s="95" customFormat="1" x14ac:dyDescent="0.15"/>
    <row r="300" s="95" customFormat="1" x14ac:dyDescent="0.15"/>
    <row r="301" s="95" customFormat="1" x14ac:dyDescent="0.15"/>
    <row r="302" s="95" customFormat="1" x14ac:dyDescent="0.15"/>
    <row r="303" s="95" customFormat="1" x14ac:dyDescent="0.15"/>
    <row r="304" s="95" customFormat="1" x14ac:dyDescent="0.15"/>
    <row r="305" s="95" customFormat="1" x14ac:dyDescent="0.15"/>
    <row r="306" s="95" customFormat="1" x14ac:dyDescent="0.15"/>
    <row r="307" s="95" customFormat="1" x14ac:dyDescent="0.15"/>
    <row r="308" s="95" customFormat="1" x14ac:dyDescent="0.15"/>
    <row r="309" s="95" customFormat="1" x14ac:dyDescent="0.15"/>
    <row r="310" s="95" customFormat="1" x14ac:dyDescent="0.15"/>
    <row r="311" s="95" customFormat="1" x14ac:dyDescent="0.15"/>
    <row r="312" s="95" customFormat="1" x14ac:dyDescent="0.15"/>
    <row r="313" s="95" customFormat="1" x14ac:dyDescent="0.15"/>
    <row r="314" s="95" customFormat="1" x14ac:dyDescent="0.15"/>
    <row r="315" s="95" customFormat="1" x14ac:dyDescent="0.15"/>
    <row r="316" s="95" customFormat="1" x14ac:dyDescent="0.15"/>
    <row r="317" s="95" customFormat="1" x14ac:dyDescent="0.15"/>
    <row r="318" s="95" customFormat="1" x14ac:dyDescent="0.15"/>
    <row r="319" s="95" customFormat="1" x14ac:dyDescent="0.15"/>
    <row r="320" s="95" customFormat="1" x14ac:dyDescent="0.15"/>
    <row r="321" s="95" customFormat="1" x14ac:dyDescent="0.15"/>
    <row r="322" s="95" customFormat="1" x14ac:dyDescent="0.15"/>
    <row r="323" s="95" customFormat="1" x14ac:dyDescent="0.15"/>
    <row r="324" s="95" customFormat="1" x14ac:dyDescent="0.15"/>
    <row r="325" s="95" customFormat="1" x14ac:dyDescent="0.15"/>
    <row r="326" s="95" customFormat="1" x14ac:dyDescent="0.15"/>
    <row r="327" s="95" customFormat="1" x14ac:dyDescent="0.15"/>
    <row r="328" s="95" customFormat="1" x14ac:dyDescent="0.15"/>
    <row r="329" s="95" customFormat="1" x14ac:dyDescent="0.15"/>
    <row r="330" s="95" customFormat="1" x14ac:dyDescent="0.15"/>
    <row r="331" s="95" customFormat="1" x14ac:dyDescent="0.15"/>
    <row r="332" s="95" customFormat="1" x14ac:dyDescent="0.15"/>
    <row r="333" s="95" customFormat="1" x14ac:dyDescent="0.15"/>
    <row r="334" s="95" customFormat="1" x14ac:dyDescent="0.15"/>
    <row r="335" s="95" customFormat="1" x14ac:dyDescent="0.15"/>
    <row r="336" s="95" customFormat="1" x14ac:dyDescent="0.15"/>
    <row r="337" s="95" customFormat="1" x14ac:dyDescent="0.15"/>
    <row r="338" s="95" customFormat="1" x14ac:dyDescent="0.15"/>
    <row r="339" s="95" customFormat="1" x14ac:dyDescent="0.15"/>
    <row r="340" s="95" customFormat="1" x14ac:dyDescent="0.15"/>
    <row r="341" s="95" customFormat="1" x14ac:dyDescent="0.15"/>
    <row r="342" s="95" customFormat="1" x14ac:dyDescent="0.15"/>
    <row r="343" s="95" customFormat="1" x14ac:dyDescent="0.15"/>
    <row r="344" s="95" customFormat="1" x14ac:dyDescent="0.15"/>
    <row r="345" s="95" customFormat="1" x14ac:dyDescent="0.15"/>
    <row r="346" s="95" customFormat="1" x14ac:dyDescent="0.15"/>
    <row r="347" s="95" customFormat="1" x14ac:dyDescent="0.15"/>
    <row r="348" s="95" customFormat="1" x14ac:dyDescent="0.15"/>
    <row r="349" s="95" customFormat="1" x14ac:dyDescent="0.15"/>
    <row r="350" s="95" customFormat="1" x14ac:dyDescent="0.15"/>
    <row r="351" s="95" customFormat="1" x14ac:dyDescent="0.15"/>
    <row r="352" s="95" customFormat="1" x14ac:dyDescent="0.15"/>
    <row r="353" s="95" customFormat="1" x14ac:dyDescent="0.15"/>
    <row r="354" s="95" customFormat="1" x14ac:dyDescent="0.15"/>
    <row r="355" s="95" customFormat="1" x14ac:dyDescent="0.15"/>
    <row r="356" s="95" customFormat="1" x14ac:dyDescent="0.15"/>
    <row r="357" s="95" customFormat="1" x14ac:dyDescent="0.15"/>
    <row r="358" s="95" customFormat="1" x14ac:dyDescent="0.15"/>
    <row r="359" s="95" customFormat="1" x14ac:dyDescent="0.15"/>
    <row r="360" s="95" customFormat="1" x14ac:dyDescent="0.15"/>
    <row r="361" s="95" customFormat="1" x14ac:dyDescent="0.15"/>
    <row r="362" s="95" customFormat="1" x14ac:dyDescent="0.15"/>
    <row r="363" s="95" customFormat="1" x14ac:dyDescent="0.15"/>
    <row r="364" s="95" customFormat="1" x14ac:dyDescent="0.15"/>
    <row r="365" s="95" customFormat="1" x14ac:dyDescent="0.15"/>
    <row r="366" s="95" customFormat="1" x14ac:dyDescent="0.15"/>
    <row r="367" s="95" customFormat="1" x14ac:dyDescent="0.15"/>
    <row r="368" s="95" customFormat="1" x14ac:dyDescent="0.15"/>
    <row r="369" s="95" customFormat="1" x14ac:dyDescent="0.15"/>
    <row r="370" s="95" customFormat="1" x14ac:dyDescent="0.15"/>
    <row r="371" s="95" customFormat="1" x14ac:dyDescent="0.15"/>
    <row r="372" s="95" customFormat="1" x14ac:dyDescent="0.15"/>
    <row r="373" s="95" customFormat="1" x14ac:dyDescent="0.15"/>
    <row r="374" s="95" customFormat="1" x14ac:dyDescent="0.15"/>
    <row r="375" s="95" customFormat="1" x14ac:dyDescent="0.15"/>
    <row r="376" s="95" customFormat="1" x14ac:dyDescent="0.15"/>
    <row r="377" s="95" customFormat="1" x14ac:dyDescent="0.15"/>
    <row r="378" s="95" customFormat="1" x14ac:dyDescent="0.15"/>
    <row r="379" s="95" customFormat="1" x14ac:dyDescent="0.15"/>
    <row r="380" s="95" customFormat="1" x14ac:dyDescent="0.15"/>
    <row r="381" s="95" customFormat="1" x14ac:dyDescent="0.15"/>
    <row r="382" s="95" customFormat="1" x14ac:dyDescent="0.15"/>
    <row r="383" s="95" customFormat="1" x14ac:dyDescent="0.15"/>
    <row r="384" s="95" customFormat="1" x14ac:dyDescent="0.15"/>
    <row r="385" s="95" customFormat="1" x14ac:dyDescent="0.15"/>
    <row r="386" s="95" customFormat="1" x14ac:dyDescent="0.15"/>
    <row r="387" s="95" customFormat="1" x14ac:dyDescent="0.15"/>
    <row r="388" s="95" customFormat="1" x14ac:dyDescent="0.15"/>
    <row r="389" s="95" customFormat="1" x14ac:dyDescent="0.15"/>
    <row r="390" s="95" customFormat="1" x14ac:dyDescent="0.15"/>
    <row r="391" s="95" customFormat="1" x14ac:dyDescent="0.15"/>
    <row r="392" s="95" customFormat="1" x14ac:dyDescent="0.15"/>
    <row r="393" s="95" customFormat="1" x14ac:dyDescent="0.15"/>
    <row r="394" s="95" customFormat="1" x14ac:dyDescent="0.15"/>
    <row r="395" s="95" customFormat="1" x14ac:dyDescent="0.15"/>
    <row r="396" s="95" customFormat="1" x14ac:dyDescent="0.15"/>
    <row r="397" s="95" customFormat="1" x14ac:dyDescent="0.15"/>
    <row r="398" s="95" customFormat="1" x14ac:dyDescent="0.15"/>
    <row r="399" s="95" customFormat="1" x14ac:dyDescent="0.15"/>
    <row r="400" s="95" customFormat="1" x14ac:dyDescent="0.15"/>
    <row r="401" s="95" customFormat="1" x14ac:dyDescent="0.15"/>
    <row r="402" s="95" customFormat="1" x14ac:dyDescent="0.15"/>
    <row r="403" s="95" customFormat="1" x14ac:dyDescent="0.15"/>
    <row r="404" s="95" customFormat="1" x14ac:dyDescent="0.15"/>
    <row r="405" s="95" customFormat="1" x14ac:dyDescent="0.15"/>
    <row r="406" s="95" customFormat="1" x14ac:dyDescent="0.15"/>
    <row r="407" s="95" customFormat="1" x14ac:dyDescent="0.15"/>
    <row r="408" s="95" customFormat="1" x14ac:dyDescent="0.15"/>
    <row r="409" s="95" customFormat="1" x14ac:dyDescent="0.15"/>
    <row r="410" s="95" customFormat="1" x14ac:dyDescent="0.15"/>
    <row r="411" s="95" customFormat="1" x14ac:dyDescent="0.15"/>
    <row r="412" s="95" customFormat="1" x14ac:dyDescent="0.15"/>
    <row r="413" s="95" customFormat="1" x14ac:dyDescent="0.15"/>
    <row r="414" s="95" customFormat="1" x14ac:dyDescent="0.15"/>
    <row r="415" s="95" customFormat="1" x14ac:dyDescent="0.15"/>
    <row r="416" s="95" customFormat="1" x14ac:dyDescent="0.15"/>
    <row r="417" s="95" customFormat="1" x14ac:dyDescent="0.15"/>
    <row r="418" s="95" customFormat="1" x14ac:dyDescent="0.15"/>
    <row r="419" s="95" customFormat="1" x14ac:dyDescent="0.15"/>
    <row r="420" s="95" customFormat="1" x14ac:dyDescent="0.15"/>
    <row r="421" s="95" customFormat="1" x14ac:dyDescent="0.15"/>
    <row r="422" s="95" customFormat="1" x14ac:dyDescent="0.15"/>
    <row r="423" s="95" customFormat="1" x14ac:dyDescent="0.15"/>
    <row r="424" s="95" customFormat="1" x14ac:dyDescent="0.15"/>
    <row r="425" s="95" customFormat="1" x14ac:dyDescent="0.15"/>
    <row r="426" s="95" customFormat="1" x14ac:dyDescent="0.15"/>
    <row r="427" s="95" customFormat="1" x14ac:dyDescent="0.15"/>
    <row r="428" s="95" customFormat="1" x14ac:dyDescent="0.15"/>
    <row r="429" s="95" customFormat="1" x14ac:dyDescent="0.15"/>
    <row r="430" s="95" customFormat="1" x14ac:dyDescent="0.15"/>
    <row r="431" s="95" customFormat="1" x14ac:dyDescent="0.15"/>
    <row r="432" s="95" customFormat="1" x14ac:dyDescent="0.15"/>
    <row r="433" s="95" customFormat="1" x14ac:dyDescent="0.15"/>
    <row r="434" s="95" customFormat="1" x14ac:dyDescent="0.15"/>
    <row r="435" s="95" customFormat="1" x14ac:dyDescent="0.15"/>
    <row r="436" s="95" customFormat="1" x14ac:dyDescent="0.15"/>
    <row r="437" s="95" customFormat="1" x14ac:dyDescent="0.15"/>
    <row r="438" s="95" customFormat="1" x14ac:dyDescent="0.15"/>
    <row r="439" s="95" customFormat="1" x14ac:dyDescent="0.15"/>
    <row r="440" s="95" customFormat="1" x14ac:dyDescent="0.15"/>
    <row r="441" s="95" customFormat="1" x14ac:dyDescent="0.15"/>
    <row r="442" s="95" customFormat="1" x14ac:dyDescent="0.15"/>
    <row r="443" s="95" customFormat="1" x14ac:dyDescent="0.15"/>
    <row r="444" s="95" customFormat="1" x14ac:dyDescent="0.15"/>
    <row r="445" s="95" customFormat="1" x14ac:dyDescent="0.15"/>
    <row r="446" s="95" customFormat="1" x14ac:dyDescent="0.15"/>
    <row r="447" s="95" customFormat="1" x14ac:dyDescent="0.15"/>
    <row r="448" s="95" customFormat="1" x14ac:dyDescent="0.15"/>
    <row r="449" s="95" customFormat="1" x14ac:dyDescent="0.15"/>
    <row r="450" s="95" customFormat="1" x14ac:dyDescent="0.15"/>
    <row r="451" s="95" customFormat="1" x14ac:dyDescent="0.15"/>
    <row r="452" s="95" customFormat="1" x14ac:dyDescent="0.15"/>
    <row r="453" s="95" customFormat="1" x14ac:dyDescent="0.15"/>
    <row r="454" s="95" customFormat="1" x14ac:dyDescent="0.15"/>
    <row r="455" s="95" customFormat="1" x14ac:dyDescent="0.15"/>
    <row r="456" s="95" customFormat="1" x14ac:dyDescent="0.15"/>
    <row r="457" s="95" customFormat="1" x14ac:dyDescent="0.15"/>
    <row r="458" s="95" customFormat="1" x14ac:dyDescent="0.15"/>
    <row r="459" s="95" customFormat="1" x14ac:dyDescent="0.15"/>
    <row r="460" s="95" customFormat="1" x14ac:dyDescent="0.15"/>
    <row r="461" s="95" customFormat="1" x14ac:dyDescent="0.15"/>
    <row r="462" s="95" customFormat="1" x14ac:dyDescent="0.15"/>
    <row r="463" s="95" customFormat="1" x14ac:dyDescent="0.15"/>
    <row r="464" s="95" customFormat="1" x14ac:dyDescent="0.15"/>
    <row r="465" s="95" customFormat="1" x14ac:dyDescent="0.15"/>
    <row r="466" s="95" customFormat="1" x14ac:dyDescent="0.15"/>
    <row r="467" s="95" customFormat="1" x14ac:dyDescent="0.15"/>
    <row r="468" s="95" customFormat="1" x14ac:dyDescent="0.15"/>
    <row r="469" s="95" customFormat="1" x14ac:dyDescent="0.15"/>
    <row r="470" s="95" customFormat="1" x14ac:dyDescent="0.15"/>
    <row r="471" s="95" customFormat="1" x14ac:dyDescent="0.15"/>
    <row r="472" s="95" customFormat="1" x14ac:dyDescent="0.15"/>
    <row r="473" s="95" customFormat="1" x14ac:dyDescent="0.15"/>
    <row r="474" s="95" customFormat="1" x14ac:dyDescent="0.15"/>
    <row r="475" s="95" customFormat="1" x14ac:dyDescent="0.15"/>
    <row r="476" s="95" customFormat="1" x14ac:dyDescent="0.15"/>
    <row r="477" s="95" customFormat="1" x14ac:dyDescent="0.15"/>
    <row r="478" s="95" customFormat="1" x14ac:dyDescent="0.15"/>
    <row r="479" s="95" customFormat="1" x14ac:dyDescent="0.15"/>
    <row r="480" s="95" customFormat="1" x14ac:dyDescent="0.15"/>
    <row r="481" s="95" customFormat="1" x14ac:dyDescent="0.15"/>
    <row r="482" s="95" customFormat="1" x14ac:dyDescent="0.15"/>
    <row r="483" s="95" customFormat="1" x14ac:dyDescent="0.15"/>
    <row r="484" s="95" customFormat="1" x14ac:dyDescent="0.15"/>
    <row r="485" s="95" customFormat="1" x14ac:dyDescent="0.15"/>
    <row r="486" s="95" customFormat="1" x14ac:dyDescent="0.15"/>
    <row r="487" s="95" customFormat="1" x14ac:dyDescent="0.15"/>
    <row r="488" s="95" customFormat="1" x14ac:dyDescent="0.15"/>
    <row r="489" s="95" customFormat="1" x14ac:dyDescent="0.15"/>
    <row r="490" s="95" customFormat="1" x14ac:dyDescent="0.15"/>
    <row r="491" s="95" customFormat="1" x14ac:dyDescent="0.15"/>
    <row r="492" s="95" customFormat="1" x14ac:dyDescent="0.15"/>
    <row r="493" s="95" customFormat="1" x14ac:dyDescent="0.15"/>
    <row r="494" s="95" customFormat="1" x14ac:dyDescent="0.15"/>
    <row r="495" s="95" customFormat="1" x14ac:dyDescent="0.15"/>
    <row r="496" s="95" customFormat="1" x14ac:dyDescent="0.15"/>
    <row r="497" s="95" customFormat="1" x14ac:dyDescent="0.15"/>
    <row r="498" s="95" customFormat="1" x14ac:dyDescent="0.15"/>
    <row r="499" s="95" customFormat="1" x14ac:dyDescent="0.15"/>
    <row r="500" s="95" customFormat="1" x14ac:dyDescent="0.15"/>
    <row r="501" s="95" customFormat="1" x14ac:dyDescent="0.15"/>
    <row r="502" s="95" customFormat="1" x14ac:dyDescent="0.15"/>
    <row r="503" s="95" customFormat="1" x14ac:dyDescent="0.15"/>
    <row r="504" s="95" customFormat="1" x14ac:dyDescent="0.15"/>
    <row r="505" s="95" customFormat="1" x14ac:dyDescent="0.15"/>
    <row r="506" s="95" customFormat="1" x14ac:dyDescent="0.15"/>
    <row r="507" s="95" customFormat="1" x14ac:dyDescent="0.15"/>
    <row r="508" s="95" customFormat="1" x14ac:dyDescent="0.15"/>
    <row r="509" s="95" customFormat="1" x14ac:dyDescent="0.15"/>
    <row r="510" s="95" customFormat="1" x14ac:dyDescent="0.15"/>
    <row r="511" s="95" customFormat="1" x14ac:dyDescent="0.15"/>
    <row r="512" s="95" customFormat="1" x14ac:dyDescent="0.15"/>
    <row r="513" s="95" customFormat="1" x14ac:dyDescent="0.15"/>
    <row r="514" s="95" customFormat="1" x14ac:dyDescent="0.15"/>
    <row r="515" s="95" customFormat="1" x14ac:dyDescent="0.15"/>
    <row r="516" s="95" customFormat="1" x14ac:dyDescent="0.15"/>
    <row r="517" s="95" customFormat="1" x14ac:dyDescent="0.15"/>
    <row r="518" s="95" customFormat="1" x14ac:dyDescent="0.15"/>
    <row r="519" s="95" customFormat="1" x14ac:dyDescent="0.15"/>
    <row r="520" s="95" customFormat="1" x14ac:dyDescent="0.15"/>
    <row r="521" s="95" customFormat="1" x14ac:dyDescent="0.15"/>
    <row r="522" s="95" customFormat="1" x14ac:dyDescent="0.15"/>
    <row r="523" s="95" customFormat="1" x14ac:dyDescent="0.15"/>
    <row r="524" s="95" customFormat="1" x14ac:dyDescent="0.15"/>
    <row r="525" s="95" customFormat="1" x14ac:dyDescent="0.15"/>
    <row r="526" s="95" customFormat="1" x14ac:dyDescent="0.15"/>
    <row r="527" s="95" customFormat="1" x14ac:dyDescent="0.15"/>
    <row r="528" s="95" customFormat="1" x14ac:dyDescent="0.15"/>
    <row r="529" s="95" customFormat="1" x14ac:dyDescent="0.15"/>
    <row r="530" s="95" customFormat="1" x14ac:dyDescent="0.15"/>
    <row r="531" s="95" customFormat="1" x14ac:dyDescent="0.15"/>
    <row r="532" s="95" customFormat="1" x14ac:dyDescent="0.15"/>
    <row r="533" s="95" customFormat="1" x14ac:dyDescent="0.15"/>
    <row r="534" s="95" customFormat="1" x14ac:dyDescent="0.15"/>
    <row r="535" s="95" customFormat="1" x14ac:dyDescent="0.15"/>
    <row r="536" s="95" customFormat="1" x14ac:dyDescent="0.15"/>
    <row r="537" s="95" customFormat="1" x14ac:dyDescent="0.15"/>
    <row r="538" s="95" customFormat="1" x14ac:dyDescent="0.15"/>
    <row r="539" s="95" customFormat="1" x14ac:dyDescent="0.15"/>
    <row r="540" s="95" customFormat="1" x14ac:dyDescent="0.15"/>
    <row r="541" s="95" customFormat="1" x14ac:dyDescent="0.15"/>
    <row r="542" s="95" customFormat="1" x14ac:dyDescent="0.15"/>
    <row r="543" s="95" customFormat="1" x14ac:dyDescent="0.15"/>
    <row r="544" s="95" customFormat="1" x14ac:dyDescent="0.15"/>
    <row r="545" s="95" customFormat="1" x14ac:dyDescent="0.15"/>
    <row r="546" s="95" customFormat="1" x14ac:dyDescent="0.15"/>
    <row r="547" s="95" customFormat="1" x14ac:dyDescent="0.15"/>
    <row r="548" s="95" customFormat="1" x14ac:dyDescent="0.15"/>
    <row r="549" s="95" customFormat="1" x14ac:dyDescent="0.15"/>
    <row r="550" s="95" customFormat="1" x14ac:dyDescent="0.15"/>
    <row r="551" s="95" customFormat="1" x14ac:dyDescent="0.15"/>
    <row r="552" s="95" customFormat="1" x14ac:dyDescent="0.15"/>
    <row r="553" s="95" customFormat="1" x14ac:dyDescent="0.15"/>
    <row r="554" s="95" customFormat="1" x14ac:dyDescent="0.15"/>
    <row r="555" s="95" customFormat="1" x14ac:dyDescent="0.15"/>
    <row r="556" s="95" customFormat="1" x14ac:dyDescent="0.15"/>
    <row r="557" s="95" customFormat="1" x14ac:dyDescent="0.15"/>
    <row r="558" s="95" customFormat="1" x14ac:dyDescent="0.15"/>
    <row r="559" s="95" customFormat="1" x14ac:dyDescent="0.15"/>
    <row r="560" s="95" customFormat="1" x14ac:dyDescent="0.15"/>
    <row r="561" s="95" customFormat="1" x14ac:dyDescent="0.15"/>
    <row r="562" s="95" customFormat="1" x14ac:dyDescent="0.15"/>
    <row r="563" s="95" customFormat="1" x14ac:dyDescent="0.15"/>
    <row r="564" s="95" customFormat="1" x14ac:dyDescent="0.15"/>
    <row r="565" s="95" customFormat="1" x14ac:dyDescent="0.15"/>
    <row r="566" s="95" customFormat="1" x14ac:dyDescent="0.15"/>
    <row r="567" s="95" customFormat="1" x14ac:dyDescent="0.15"/>
    <row r="568" s="95" customFormat="1" x14ac:dyDescent="0.15"/>
    <row r="569" s="95" customFormat="1" x14ac:dyDescent="0.15"/>
    <row r="570" s="95" customFormat="1" x14ac:dyDescent="0.15"/>
    <row r="571" s="95" customFormat="1" x14ac:dyDescent="0.15"/>
    <row r="572" s="95" customFormat="1" x14ac:dyDescent="0.15"/>
    <row r="573" s="95" customFormat="1" x14ac:dyDescent="0.15"/>
    <row r="574" s="95" customFormat="1" x14ac:dyDescent="0.15"/>
    <row r="575" s="95" customFormat="1" x14ac:dyDescent="0.15"/>
    <row r="576" s="95" customFormat="1" x14ac:dyDescent="0.15"/>
    <row r="577" s="95" customFormat="1" x14ac:dyDescent="0.15"/>
    <row r="578" s="95" customFormat="1" x14ac:dyDescent="0.15"/>
    <row r="579" s="95" customFormat="1" x14ac:dyDescent="0.15"/>
    <row r="580" s="95" customFormat="1" x14ac:dyDescent="0.15"/>
    <row r="581" s="95" customFormat="1" x14ac:dyDescent="0.15"/>
    <row r="582" s="95" customFormat="1" x14ac:dyDescent="0.15"/>
    <row r="583" s="95" customFormat="1" x14ac:dyDescent="0.15"/>
    <row r="584" s="95" customFormat="1" x14ac:dyDescent="0.15"/>
    <row r="585" s="95" customFormat="1" x14ac:dyDescent="0.15"/>
    <row r="586" s="95" customFormat="1" x14ac:dyDescent="0.15"/>
    <row r="587" s="95" customFormat="1" x14ac:dyDescent="0.15"/>
    <row r="588" s="95" customFormat="1" x14ac:dyDescent="0.15"/>
    <row r="589" s="95" customFormat="1" x14ac:dyDescent="0.15"/>
    <row r="590" s="95" customFormat="1" x14ac:dyDescent="0.15"/>
    <row r="591" s="95" customFormat="1" x14ac:dyDescent="0.15"/>
    <row r="592" s="95" customFormat="1" x14ac:dyDescent="0.15"/>
    <row r="593" s="95" customFormat="1" x14ac:dyDescent="0.15"/>
    <row r="594" s="95" customFormat="1" x14ac:dyDescent="0.15"/>
    <row r="595" s="95" customFormat="1" x14ac:dyDescent="0.15"/>
    <row r="596" s="95" customFormat="1" x14ac:dyDescent="0.15"/>
    <row r="597" s="95" customFormat="1" x14ac:dyDescent="0.15"/>
    <row r="598" s="95" customFormat="1" x14ac:dyDescent="0.15"/>
    <row r="599" s="95" customFormat="1" x14ac:dyDescent="0.15"/>
    <row r="600" s="95" customFormat="1" x14ac:dyDescent="0.15"/>
    <row r="601" s="95" customFormat="1" x14ac:dyDescent="0.15"/>
    <row r="602" s="95" customFormat="1" x14ac:dyDescent="0.15"/>
    <row r="603" s="95" customFormat="1" x14ac:dyDescent="0.15"/>
    <row r="604" s="95" customFormat="1" x14ac:dyDescent="0.15"/>
    <row r="605" s="95" customFormat="1" x14ac:dyDescent="0.15"/>
    <row r="606" s="95" customFormat="1" x14ac:dyDescent="0.15"/>
    <row r="607" s="95" customFormat="1" x14ac:dyDescent="0.15"/>
    <row r="608" s="95" customFormat="1" x14ac:dyDescent="0.15"/>
    <row r="609" s="95" customFormat="1" x14ac:dyDescent="0.15"/>
    <row r="610" s="95" customFormat="1" x14ac:dyDescent="0.15"/>
    <row r="611" s="95" customFormat="1" x14ac:dyDescent="0.15"/>
    <row r="612" s="95" customFormat="1" x14ac:dyDescent="0.15"/>
    <row r="613" s="95" customFormat="1" x14ac:dyDescent="0.15"/>
    <row r="614" s="95" customFormat="1" x14ac:dyDescent="0.15"/>
    <row r="615" s="95" customFormat="1" x14ac:dyDescent="0.15"/>
    <row r="616" s="95" customFormat="1" x14ac:dyDescent="0.15"/>
    <row r="617" s="95" customFormat="1" x14ac:dyDescent="0.15"/>
    <row r="618" s="95" customFormat="1" x14ac:dyDescent="0.15"/>
    <row r="619" s="95" customFormat="1" x14ac:dyDescent="0.15"/>
    <row r="620" s="95" customFormat="1" x14ac:dyDescent="0.15"/>
    <row r="621" s="95" customFormat="1" x14ac:dyDescent="0.15"/>
    <row r="622" s="95" customFormat="1" x14ac:dyDescent="0.15"/>
    <row r="623" s="95" customFormat="1" x14ac:dyDescent="0.15"/>
    <row r="624" s="95" customFormat="1" x14ac:dyDescent="0.15"/>
    <row r="625" s="95" customFormat="1" x14ac:dyDescent="0.15"/>
    <row r="626" s="95" customFormat="1" x14ac:dyDescent="0.15"/>
    <row r="627" s="95" customFormat="1" x14ac:dyDescent="0.15"/>
    <row r="628" s="95" customFormat="1" x14ac:dyDescent="0.15"/>
    <row r="629" s="95" customFormat="1" x14ac:dyDescent="0.15"/>
    <row r="630" s="95" customFormat="1" x14ac:dyDescent="0.15"/>
    <row r="631" s="95" customFormat="1" x14ac:dyDescent="0.15"/>
    <row r="632" s="95" customFormat="1" x14ac:dyDescent="0.15"/>
    <row r="633" s="95" customFormat="1" x14ac:dyDescent="0.15"/>
    <row r="634" s="95" customFormat="1" x14ac:dyDescent="0.15"/>
    <row r="635" s="95" customFormat="1" x14ac:dyDescent="0.15"/>
    <row r="636" s="95" customFormat="1" x14ac:dyDescent="0.15"/>
    <row r="637" s="95" customFormat="1" x14ac:dyDescent="0.15"/>
    <row r="638" s="95" customFormat="1" x14ac:dyDescent="0.15"/>
    <row r="639" s="95" customFormat="1" x14ac:dyDescent="0.15"/>
    <row r="640" s="95" customFormat="1" x14ac:dyDescent="0.15"/>
    <row r="641" s="95" customFormat="1" x14ac:dyDescent="0.15"/>
    <row r="642" s="95" customFormat="1" x14ac:dyDescent="0.15"/>
    <row r="643" s="95" customFormat="1" x14ac:dyDescent="0.15"/>
    <row r="644" s="95" customFormat="1" x14ac:dyDescent="0.15"/>
    <row r="645" s="95" customFormat="1" x14ac:dyDescent="0.15"/>
    <row r="646" s="95" customFormat="1" x14ac:dyDescent="0.15"/>
    <row r="647" s="95" customFormat="1" x14ac:dyDescent="0.15"/>
    <row r="648" s="95" customFormat="1" x14ac:dyDescent="0.15"/>
    <row r="649" s="95" customFormat="1" x14ac:dyDescent="0.15"/>
    <row r="650" s="95" customFormat="1" x14ac:dyDescent="0.15"/>
    <row r="651" s="95" customFormat="1" x14ac:dyDescent="0.15"/>
    <row r="652" s="95" customFormat="1" x14ac:dyDescent="0.15"/>
    <row r="653" s="95" customFormat="1" x14ac:dyDescent="0.15"/>
    <row r="654" s="95" customFormat="1" x14ac:dyDescent="0.15"/>
    <row r="655" s="95" customFormat="1" x14ac:dyDescent="0.15"/>
    <row r="656" s="95" customFormat="1" x14ac:dyDescent="0.15"/>
    <row r="657" s="95" customFormat="1" x14ac:dyDescent="0.15"/>
    <row r="658" s="95" customFormat="1" x14ac:dyDescent="0.15"/>
    <row r="659" s="95" customFormat="1" x14ac:dyDescent="0.15"/>
    <row r="660" s="95" customFormat="1" x14ac:dyDescent="0.15"/>
    <row r="661" s="95" customFormat="1" x14ac:dyDescent="0.15"/>
    <row r="662" s="95" customFormat="1" x14ac:dyDescent="0.15"/>
    <row r="663" s="95" customFormat="1" x14ac:dyDescent="0.15"/>
    <row r="664" s="95" customFormat="1" x14ac:dyDescent="0.15"/>
    <row r="665" s="95" customFormat="1" x14ac:dyDescent="0.15"/>
    <row r="666" s="95" customFormat="1" x14ac:dyDescent="0.15"/>
    <row r="667" s="95" customFormat="1" x14ac:dyDescent="0.15"/>
    <row r="668" s="95" customFormat="1" x14ac:dyDescent="0.15"/>
    <row r="669" s="95" customFormat="1" x14ac:dyDescent="0.15"/>
    <row r="670" s="95" customFormat="1" x14ac:dyDescent="0.15"/>
    <row r="671" s="95" customFormat="1" x14ac:dyDescent="0.15"/>
    <row r="672" s="95" customFormat="1" x14ac:dyDescent="0.15"/>
    <row r="673" s="95" customFormat="1" x14ac:dyDescent="0.15"/>
    <row r="674" s="95" customFormat="1" x14ac:dyDescent="0.15"/>
    <row r="675" s="95" customFormat="1" x14ac:dyDescent="0.15"/>
    <row r="676" s="95" customFormat="1" x14ac:dyDescent="0.15"/>
    <row r="677" s="95" customFormat="1" x14ac:dyDescent="0.15"/>
    <row r="678" s="95" customFormat="1" x14ac:dyDescent="0.15"/>
    <row r="679" s="95" customFormat="1" x14ac:dyDescent="0.15"/>
    <row r="680" s="95" customFormat="1" x14ac:dyDescent="0.15"/>
    <row r="681" s="95" customFormat="1" x14ac:dyDescent="0.15"/>
    <row r="682" s="95" customFormat="1" x14ac:dyDescent="0.15"/>
    <row r="683" s="95" customFormat="1" x14ac:dyDescent="0.15"/>
    <row r="684" s="95" customFormat="1" x14ac:dyDescent="0.15"/>
    <row r="685" s="95" customFormat="1" x14ac:dyDescent="0.15"/>
    <row r="686" s="95" customFormat="1" x14ac:dyDescent="0.15"/>
    <row r="687" s="95" customFormat="1" x14ac:dyDescent="0.15"/>
    <row r="688" s="95" customFormat="1" x14ac:dyDescent="0.15"/>
    <row r="689" s="95" customFormat="1" x14ac:dyDescent="0.15"/>
    <row r="690" s="95" customFormat="1" x14ac:dyDescent="0.15"/>
    <row r="691" s="95" customFormat="1" x14ac:dyDescent="0.15"/>
    <row r="692" s="95" customFormat="1" x14ac:dyDescent="0.15"/>
    <row r="693" s="95" customFormat="1" x14ac:dyDescent="0.15"/>
    <row r="694" s="95" customFormat="1" x14ac:dyDescent="0.15"/>
    <row r="695" s="95" customFormat="1" x14ac:dyDescent="0.15"/>
    <row r="696" s="95" customFormat="1" x14ac:dyDescent="0.15"/>
    <row r="697" s="95" customFormat="1" x14ac:dyDescent="0.15"/>
    <row r="698" s="95" customFormat="1" x14ac:dyDescent="0.15"/>
    <row r="699" s="95" customFormat="1" x14ac:dyDescent="0.15"/>
    <row r="700" s="95" customFormat="1" x14ac:dyDescent="0.15"/>
    <row r="701" s="95" customFormat="1" x14ac:dyDescent="0.15"/>
    <row r="702" s="95" customFormat="1" x14ac:dyDescent="0.15"/>
    <row r="703" s="95" customFormat="1" x14ac:dyDescent="0.15"/>
    <row r="704" s="95" customFormat="1" x14ac:dyDescent="0.15"/>
    <row r="705" s="95" customFormat="1" x14ac:dyDescent="0.15"/>
    <row r="706" s="95" customFormat="1" x14ac:dyDescent="0.15"/>
    <row r="707" s="95" customFormat="1" x14ac:dyDescent="0.15"/>
    <row r="708" s="95" customFormat="1" x14ac:dyDescent="0.15"/>
    <row r="709" s="95" customFormat="1" x14ac:dyDescent="0.15"/>
    <row r="710" s="95" customFormat="1" x14ac:dyDescent="0.15"/>
    <row r="711" s="95" customFormat="1" x14ac:dyDescent="0.15"/>
    <row r="712" s="95" customFormat="1" x14ac:dyDescent="0.15"/>
    <row r="713" s="95" customFormat="1" x14ac:dyDescent="0.15"/>
    <row r="714" s="95" customFormat="1" x14ac:dyDescent="0.15"/>
    <row r="715" s="95" customFormat="1" x14ac:dyDescent="0.15"/>
    <row r="716" s="95" customFormat="1" x14ac:dyDescent="0.15"/>
    <row r="717" s="95" customFormat="1" x14ac:dyDescent="0.15"/>
    <row r="718" s="95" customFormat="1" x14ac:dyDescent="0.15"/>
    <row r="719" s="95" customFormat="1" x14ac:dyDescent="0.15"/>
    <row r="720" s="95" customFormat="1" x14ac:dyDescent="0.15"/>
    <row r="721" s="95" customFormat="1" x14ac:dyDescent="0.15"/>
    <row r="722" s="95" customFormat="1" x14ac:dyDescent="0.15"/>
    <row r="723" s="95" customFormat="1" x14ac:dyDescent="0.15"/>
    <row r="724" s="95" customFormat="1" x14ac:dyDescent="0.15"/>
    <row r="725" s="95" customFormat="1" x14ac:dyDescent="0.15"/>
    <row r="726" s="95" customFormat="1" x14ac:dyDescent="0.15"/>
    <row r="727" s="95" customFormat="1" x14ac:dyDescent="0.15"/>
    <row r="728" s="95" customFormat="1" x14ac:dyDescent="0.15"/>
    <row r="729" s="95" customFormat="1" x14ac:dyDescent="0.15"/>
    <row r="730" s="95" customFormat="1" x14ac:dyDescent="0.15"/>
    <row r="731" s="95" customFormat="1" x14ac:dyDescent="0.15"/>
    <row r="732" s="95" customFormat="1" x14ac:dyDescent="0.15"/>
    <row r="733" s="95" customFormat="1" x14ac:dyDescent="0.15"/>
    <row r="734" s="95" customFormat="1" x14ac:dyDescent="0.15"/>
    <row r="735" s="95" customFormat="1" x14ac:dyDescent="0.15"/>
    <row r="736" s="95" customFormat="1" x14ac:dyDescent="0.15"/>
    <row r="737" s="95" customFormat="1" x14ac:dyDescent="0.15"/>
    <row r="738" s="95" customFormat="1" x14ac:dyDescent="0.15"/>
    <row r="739" s="95" customFormat="1" x14ac:dyDescent="0.15"/>
    <row r="740" s="95" customFormat="1" x14ac:dyDescent="0.15"/>
    <row r="741" s="95" customFormat="1" x14ac:dyDescent="0.15"/>
    <row r="742" s="95" customFormat="1" x14ac:dyDescent="0.15"/>
    <row r="743" s="95" customFormat="1" x14ac:dyDescent="0.15"/>
    <row r="744" s="95" customFormat="1" x14ac:dyDescent="0.15"/>
    <row r="745" s="95" customFormat="1" x14ac:dyDescent="0.15"/>
    <row r="746" s="95" customFormat="1" x14ac:dyDescent="0.15"/>
    <row r="747" s="95" customFormat="1" x14ac:dyDescent="0.15"/>
    <row r="748" s="95" customFormat="1" x14ac:dyDescent="0.15"/>
    <row r="749" s="95" customFormat="1" x14ac:dyDescent="0.15"/>
    <row r="750" s="95" customFormat="1" x14ac:dyDescent="0.15"/>
    <row r="751" s="95" customFormat="1" x14ac:dyDescent="0.15"/>
    <row r="752" s="95" customFormat="1" x14ac:dyDescent="0.15"/>
    <row r="753" s="95" customFormat="1" x14ac:dyDescent="0.15"/>
    <row r="754" s="95" customFormat="1" x14ac:dyDescent="0.15"/>
    <row r="755" s="95" customFormat="1" x14ac:dyDescent="0.15"/>
    <row r="756" s="95" customFormat="1" x14ac:dyDescent="0.15"/>
    <row r="757" s="95" customFormat="1" x14ac:dyDescent="0.15"/>
    <row r="758" s="95" customFormat="1" x14ac:dyDescent="0.15"/>
    <row r="759" s="95" customFormat="1" x14ac:dyDescent="0.15"/>
    <row r="760" s="95" customFormat="1" x14ac:dyDescent="0.15"/>
    <row r="761" s="95" customFormat="1" x14ac:dyDescent="0.15"/>
    <row r="762" s="95" customFormat="1" x14ac:dyDescent="0.15"/>
    <row r="763" s="95" customFormat="1" x14ac:dyDescent="0.15"/>
    <row r="764" s="95" customFormat="1" x14ac:dyDescent="0.15"/>
    <row r="765" s="95" customFormat="1" x14ac:dyDescent="0.15"/>
    <row r="766" s="95" customFormat="1" x14ac:dyDescent="0.15"/>
    <row r="767" s="95" customFormat="1" x14ac:dyDescent="0.15"/>
    <row r="768" s="95" customFormat="1" x14ac:dyDescent="0.15"/>
    <row r="769" s="95" customFormat="1" x14ac:dyDescent="0.15"/>
    <row r="770" s="95" customFormat="1" x14ac:dyDescent="0.15"/>
    <row r="771" s="95" customFormat="1" x14ac:dyDescent="0.15"/>
    <row r="772" s="95" customFormat="1" x14ac:dyDescent="0.15"/>
    <row r="773" s="95" customFormat="1" x14ac:dyDescent="0.15"/>
    <row r="774" s="95" customFormat="1" x14ac:dyDescent="0.15"/>
    <row r="775" s="95" customFormat="1" x14ac:dyDescent="0.15"/>
    <row r="776" s="95" customFormat="1" x14ac:dyDescent="0.15"/>
    <row r="777" s="95" customFormat="1" x14ac:dyDescent="0.15"/>
    <row r="778" s="95" customFormat="1" x14ac:dyDescent="0.15"/>
    <row r="779" s="95" customFormat="1" x14ac:dyDescent="0.15"/>
    <row r="780" s="95" customFormat="1" x14ac:dyDescent="0.15"/>
    <row r="781" s="95" customFormat="1" x14ac:dyDescent="0.15"/>
    <row r="782" s="95" customFormat="1" x14ac:dyDescent="0.15"/>
    <row r="783" s="95" customFormat="1" x14ac:dyDescent="0.15"/>
    <row r="784" s="95" customFormat="1" x14ac:dyDescent="0.15"/>
    <row r="785" s="95" customFormat="1" x14ac:dyDescent="0.15"/>
    <row r="786" s="95" customFormat="1" x14ac:dyDescent="0.15"/>
    <row r="787" s="95" customFormat="1" x14ac:dyDescent="0.15"/>
    <row r="788" s="95" customFormat="1" x14ac:dyDescent="0.15"/>
    <row r="789" s="95" customFormat="1" x14ac:dyDescent="0.15"/>
    <row r="790" s="95" customFormat="1" x14ac:dyDescent="0.15"/>
    <row r="791" s="95" customFormat="1" x14ac:dyDescent="0.15"/>
    <row r="792" s="95" customFormat="1" x14ac:dyDescent="0.15"/>
    <row r="793" s="95" customFormat="1" x14ac:dyDescent="0.15"/>
    <row r="794" s="95" customFormat="1" x14ac:dyDescent="0.15"/>
    <row r="795" s="95" customFormat="1" x14ac:dyDescent="0.15"/>
    <row r="796" s="95" customFormat="1" x14ac:dyDescent="0.15"/>
    <row r="797" s="95" customFormat="1" x14ac:dyDescent="0.15"/>
    <row r="798" s="95" customFormat="1" x14ac:dyDescent="0.15"/>
    <row r="799" s="95" customFormat="1" x14ac:dyDescent="0.15"/>
    <row r="800" s="95" customFormat="1" x14ac:dyDescent="0.15"/>
    <row r="801" s="95" customFormat="1" x14ac:dyDescent="0.15"/>
    <row r="802" s="95" customFormat="1" x14ac:dyDescent="0.15"/>
    <row r="803" s="95" customFormat="1" x14ac:dyDescent="0.15"/>
    <row r="804" s="95" customFormat="1" x14ac:dyDescent="0.15"/>
    <row r="805" s="95" customFormat="1" x14ac:dyDescent="0.15"/>
    <row r="806" s="95" customFormat="1" x14ac:dyDescent="0.15"/>
    <row r="807" s="95" customFormat="1" x14ac:dyDescent="0.15"/>
    <row r="808" s="95" customFormat="1" x14ac:dyDescent="0.15"/>
    <row r="809" s="95" customFormat="1" x14ac:dyDescent="0.15"/>
    <row r="810" s="95" customFormat="1" x14ac:dyDescent="0.15"/>
    <row r="811" s="95" customFormat="1" x14ac:dyDescent="0.15"/>
    <row r="812" s="95" customFormat="1" x14ac:dyDescent="0.15"/>
    <row r="813" s="95" customFormat="1" x14ac:dyDescent="0.15"/>
    <row r="814" s="95" customFormat="1" x14ac:dyDescent="0.15"/>
    <row r="815" s="95" customFormat="1" x14ac:dyDescent="0.15"/>
    <row r="816" s="95" customFormat="1" x14ac:dyDescent="0.15"/>
    <row r="817" s="95" customFormat="1" x14ac:dyDescent="0.15"/>
    <row r="818" s="95" customFormat="1" x14ac:dyDescent="0.15"/>
    <row r="819" s="95" customFormat="1" x14ac:dyDescent="0.15"/>
    <row r="820" s="95" customFormat="1" x14ac:dyDescent="0.15"/>
  </sheetData>
  <sheetProtection algorithmName="SHA-512" hashValue="WzEv50P4v01+oyWtGXRtduUlgg9ZQQNu1uQVXCqNXg6/dS6J+yZB+nHJGAmq6bGoJvB6JLHGsrg0DEsTkkebjw==" saltValue="ZxIQFo1FCM6RQxm128AgPA==" spinCount="100000" sheet="1" objects="1" scenarios="1"/>
  <phoneticPr fontId="3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rgb="FFFFFF00"/>
  </sheetPr>
  <dimension ref="A1:AT331"/>
  <sheetViews>
    <sheetView topLeftCell="A9" workbookViewId="0">
      <selection activeCell="Y40" sqref="Y40"/>
    </sheetView>
  </sheetViews>
  <sheetFormatPr baseColWidth="10" defaultRowHeight="13" x14ac:dyDescent="0.15"/>
  <cols>
    <col min="1" max="2" width="20.33203125" style="66" customWidth="1"/>
    <col min="3" max="11" width="12.1640625" style="66" customWidth="1"/>
    <col min="12" max="13" width="12.1640625" style="66" hidden="1" customWidth="1"/>
    <col min="14" max="17" width="12.1640625" style="66" customWidth="1"/>
    <col min="18" max="46" width="7.5" style="66" customWidth="1"/>
    <col min="47" max="16384" width="10.83203125" style="66"/>
  </cols>
  <sheetData>
    <row r="1" spans="1:46" ht="14" x14ac:dyDescent="0.15">
      <c r="A1" s="70" t="s">
        <v>47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</row>
    <row r="2" spans="1:46" ht="14" x14ac:dyDescent="0.15">
      <c r="A2" s="71" t="s">
        <v>221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</row>
    <row r="3" spans="1:46" ht="15" thickBot="1" x14ac:dyDescent="0.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</row>
    <row r="4" spans="1:46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4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</row>
    <row r="5" spans="1:46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76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</row>
    <row r="6" spans="1:46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76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</row>
    <row r="7" spans="1:46" ht="75" x14ac:dyDescent="0.15">
      <c r="A7" s="129" t="s">
        <v>144</v>
      </c>
      <c r="B7" s="121" t="s">
        <v>320</v>
      </c>
      <c r="C7" s="120" t="s">
        <v>204</v>
      </c>
      <c r="D7" s="120" t="s">
        <v>319</v>
      </c>
      <c r="E7" s="122" t="s">
        <v>205</v>
      </c>
      <c r="F7" s="120" t="s">
        <v>206</v>
      </c>
      <c r="G7" s="123" t="s">
        <v>207</v>
      </c>
      <c r="H7" s="124" t="s">
        <v>286</v>
      </c>
      <c r="I7" s="124" t="s">
        <v>287</v>
      </c>
      <c r="J7" s="124" t="s">
        <v>288</v>
      </c>
      <c r="K7" s="124" t="s">
        <v>289</v>
      </c>
      <c r="L7" s="125" t="s">
        <v>194</v>
      </c>
      <c r="M7" s="125" t="s">
        <v>195</v>
      </c>
      <c r="N7" s="125" t="s">
        <v>271</v>
      </c>
      <c r="O7" s="125" t="s">
        <v>272</v>
      </c>
      <c r="P7" s="124" t="s">
        <v>263</v>
      </c>
      <c r="Q7" s="127" t="s">
        <v>264</v>
      </c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</row>
    <row r="8" spans="1:46" ht="14" x14ac:dyDescent="0.15">
      <c r="A8" s="159" t="str">
        <f>'SEQ Apr 2016'!K2</f>
        <v>AGL</v>
      </c>
      <c r="B8" s="132" t="str">
        <f>'SEQ Apr 2016'!L2</f>
        <v>Business Savers</v>
      </c>
      <c r="C8" s="133">
        <f>91*'SEQ Apr 2016'!M2/100</f>
        <v>127.59110000000001</v>
      </c>
      <c r="D8" s="133">
        <f>$C$5*'SEQ Apr 2016'!N2/100</f>
        <v>1124</v>
      </c>
      <c r="E8" s="134">
        <v>0</v>
      </c>
      <c r="F8" s="135">
        <f>SUM(C8:E8)</f>
        <v>1251.5911000000001</v>
      </c>
      <c r="G8" s="136">
        <f>F8*4</f>
        <v>5006.3644000000004</v>
      </c>
      <c r="H8" s="137">
        <v>0</v>
      </c>
      <c r="I8" s="137">
        <f>'SEQ Apr 2016'!AZ2</f>
        <v>10</v>
      </c>
      <c r="J8" s="137">
        <f>'SEQ Apr 2016'!BA2</f>
        <v>0</v>
      </c>
      <c r="K8" s="137">
        <f>'SEQ Apr 2016'!BB2</f>
        <v>0</v>
      </c>
      <c r="L8" s="136">
        <f>G8-((F8-C8)*I8/100)*4</f>
        <v>4556.7644</v>
      </c>
      <c r="M8" s="136">
        <f>L8</f>
        <v>4556.7644</v>
      </c>
      <c r="N8" s="138">
        <f t="shared" ref="N8:N16" si="0">L8*1.1</f>
        <v>5012.4408400000002</v>
      </c>
      <c r="O8" s="138">
        <f t="shared" ref="O8:O16" si="1">M8*1.1</f>
        <v>5012.4408400000002</v>
      </c>
      <c r="P8" s="160">
        <f>'SEQ Apr 2016'!BI2</f>
        <v>0</v>
      </c>
      <c r="Q8" s="161" t="str">
        <f>'SEQ Apr 2016'!BJ2</f>
        <v>n</v>
      </c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</row>
    <row r="9" spans="1:46" s="93" customFormat="1" ht="14" x14ac:dyDescent="0.15">
      <c r="A9" s="159" t="str">
        <f>'SEQ Apr 2016'!K3</f>
        <v>Click Energy</v>
      </c>
      <c r="B9" s="132" t="str">
        <f>'SEQ Apr 2016'!L3</f>
        <v>Click Business</v>
      </c>
      <c r="C9" s="133">
        <f>91*'SEQ Apr 2016'!M3/100</f>
        <v>132.70985000000002</v>
      </c>
      <c r="D9" s="133">
        <f>$C$5*'SEQ Apr 2016'!N3/100</f>
        <v>1146.55</v>
      </c>
      <c r="E9" s="134">
        <v>0</v>
      </c>
      <c r="F9" s="135">
        <f t="shared" ref="F9:F16" si="2">SUM(C9:E9)</f>
        <v>1279.2598499999999</v>
      </c>
      <c r="G9" s="136">
        <f t="shared" ref="G9:G16" si="3">F9*4</f>
        <v>5117.0393999999997</v>
      </c>
      <c r="H9" s="137">
        <v>0</v>
      </c>
      <c r="I9" s="137">
        <f>'SEQ Apr 2016'!AZ3</f>
        <v>0</v>
      </c>
      <c r="J9" s="137">
        <f>'SEQ Apr 2016'!BA3</f>
        <v>7</v>
      </c>
      <c r="K9" s="137">
        <f>'SEQ Apr 2016'!BB3</f>
        <v>0</v>
      </c>
      <c r="L9" s="136">
        <f>G9</f>
        <v>5117.0393999999997</v>
      </c>
      <c r="M9" s="136">
        <f>L9-(L9*J9/100)</f>
        <v>4758.8466419999995</v>
      </c>
      <c r="N9" s="138">
        <f t="shared" si="0"/>
        <v>5628.74334</v>
      </c>
      <c r="O9" s="138">
        <f t="shared" si="1"/>
        <v>5234.7313062000003</v>
      </c>
      <c r="P9" s="160">
        <f>'SEQ Apr 2016'!BI3</f>
        <v>0</v>
      </c>
      <c r="Q9" s="161" t="str">
        <f>'SEQ Apr 2016'!BJ3</f>
        <v>n</v>
      </c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</row>
    <row r="10" spans="1:46" ht="14" x14ac:dyDescent="0.15">
      <c r="A10" s="159" t="str">
        <f>'SEQ Apr 2016'!K4</f>
        <v>Diamond Energy</v>
      </c>
      <c r="B10" s="132" t="str">
        <f>'SEQ Apr 2016'!L4</f>
        <v>Pay on time discount</v>
      </c>
      <c r="C10" s="133">
        <f>91*'SEQ Apr 2016'!M4/100</f>
        <v>127.60383999999998</v>
      </c>
      <c r="D10" s="133">
        <f>$C$5*'SEQ Apr 2016'!N4/100</f>
        <v>1124.0500000000002</v>
      </c>
      <c r="E10" s="134">
        <v>0</v>
      </c>
      <c r="F10" s="135">
        <f t="shared" si="2"/>
        <v>1251.6538400000002</v>
      </c>
      <c r="G10" s="136">
        <f t="shared" si="3"/>
        <v>5006.6153600000007</v>
      </c>
      <c r="H10" s="137">
        <v>0</v>
      </c>
      <c r="I10" s="137">
        <f>'SEQ Apr 2016'!AZ4</f>
        <v>0</v>
      </c>
      <c r="J10" s="137">
        <f>'SEQ Apr 2016'!BA4</f>
        <v>3</v>
      </c>
      <c r="K10" s="137">
        <f>'SEQ Apr 2016'!BB4</f>
        <v>0</v>
      </c>
      <c r="L10" s="136">
        <f>G10</f>
        <v>5006.6153600000007</v>
      </c>
      <c r="M10" s="136">
        <f>L10-(L10*J10/100)</f>
        <v>4856.4168992000004</v>
      </c>
      <c r="N10" s="138">
        <f t="shared" si="0"/>
        <v>5507.2768960000012</v>
      </c>
      <c r="O10" s="138">
        <f t="shared" si="1"/>
        <v>5342.0585891200008</v>
      </c>
      <c r="P10" s="160">
        <f>'SEQ Apr 2016'!BI4</f>
        <v>0</v>
      </c>
      <c r="Q10" s="161" t="str">
        <f>'SEQ Apr 2016'!BJ4</f>
        <v>n</v>
      </c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</row>
    <row r="11" spans="1:46" s="93" customFormat="1" ht="14" x14ac:dyDescent="0.15">
      <c r="A11" s="159" t="str">
        <f>'SEQ Apr 2016'!K5</f>
        <v>EnergyAustralia</v>
      </c>
      <c r="B11" s="132" t="str">
        <f>'SEQ Apr 2016'!L5</f>
        <v>Everyday Saver Business</v>
      </c>
      <c r="C11" s="133">
        <f>91*'SEQ Apr 2016'!M5/100</f>
        <v>127.60383999999998</v>
      </c>
      <c r="D11" s="133">
        <f>$C$5*'SEQ Apr 2016'!N5/100</f>
        <v>1124.0500000000002</v>
      </c>
      <c r="E11" s="134">
        <v>0</v>
      </c>
      <c r="F11" s="135">
        <f t="shared" si="2"/>
        <v>1251.6538400000002</v>
      </c>
      <c r="G11" s="136">
        <f t="shared" si="3"/>
        <v>5006.6153600000007</v>
      </c>
      <c r="H11" s="137">
        <v>0</v>
      </c>
      <c r="I11" s="137">
        <f>'SEQ Apr 2016'!AZ5</f>
        <v>12</v>
      </c>
      <c r="J11" s="137">
        <f>'SEQ Apr 2016'!BA5</f>
        <v>0</v>
      </c>
      <c r="K11" s="137">
        <f>'SEQ Apr 2016'!BB5</f>
        <v>0</v>
      </c>
      <c r="L11" s="136">
        <f>G11-((F11-C11)*I11/100)*4</f>
        <v>4467.0713600000008</v>
      </c>
      <c r="M11" s="136">
        <f>L11</f>
        <v>4467.0713600000008</v>
      </c>
      <c r="N11" s="138">
        <f t="shared" si="0"/>
        <v>4913.7784960000017</v>
      </c>
      <c r="O11" s="138">
        <f t="shared" si="1"/>
        <v>4913.7784960000017</v>
      </c>
      <c r="P11" s="160">
        <f>'SEQ Apr 2016'!BI5</f>
        <v>24</v>
      </c>
      <c r="Q11" s="161" t="str">
        <f>'SEQ Apr 2016'!BJ5</f>
        <v>y</v>
      </c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</row>
    <row r="12" spans="1:46" ht="14" x14ac:dyDescent="0.15">
      <c r="A12" s="159" t="str">
        <f>'SEQ Apr 2016'!K6</f>
        <v>ERM Power</v>
      </c>
      <c r="B12" s="132" t="str">
        <f>'SEQ Apr 2016'!L6</f>
        <v>Adjustable</v>
      </c>
      <c r="C12" s="133">
        <f>91*'SEQ Apr 2016'!M6/100</f>
        <v>118.3</v>
      </c>
      <c r="D12" s="133">
        <f>$C$5*'SEQ Apr 2016'!N6/100</f>
        <v>1118</v>
      </c>
      <c r="E12" s="134">
        <v>0</v>
      </c>
      <c r="F12" s="135">
        <f t="shared" si="2"/>
        <v>1236.3</v>
      </c>
      <c r="G12" s="136">
        <f t="shared" si="3"/>
        <v>4945.2</v>
      </c>
      <c r="H12" s="137">
        <v>0</v>
      </c>
      <c r="I12" s="137">
        <f>'SEQ Apr 2016'!AZ6</f>
        <v>0</v>
      </c>
      <c r="J12" s="137">
        <f>'SEQ Apr 2016'!BA6</f>
        <v>0</v>
      </c>
      <c r="K12" s="137">
        <f>'SEQ Apr 2016'!BB6</f>
        <v>0</v>
      </c>
      <c r="L12" s="136">
        <f>G12</f>
        <v>4945.2</v>
      </c>
      <c r="M12" s="136">
        <f>L12</f>
        <v>4945.2</v>
      </c>
      <c r="N12" s="138">
        <f t="shared" si="0"/>
        <v>5439.72</v>
      </c>
      <c r="O12" s="138">
        <f t="shared" si="1"/>
        <v>5439.72</v>
      </c>
      <c r="P12" s="160">
        <f>'SEQ Apr 2016'!BI6</f>
        <v>0</v>
      </c>
      <c r="Q12" s="161" t="str">
        <f>'SEQ Apr 2016'!BJ6</f>
        <v>n</v>
      </c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</row>
    <row r="13" spans="1:46" s="93" customFormat="1" ht="14" x14ac:dyDescent="0.15">
      <c r="A13" s="159" t="str">
        <f>'SEQ Apr 2016'!K7</f>
        <v>Lumo Energy</v>
      </c>
      <c r="B13" s="132" t="str">
        <f>'SEQ Apr 2016'!L7</f>
        <v>Business Premium</v>
      </c>
      <c r="C13" s="133">
        <f>91*'SEQ Apr 2016'!M7/100</f>
        <v>124.91570000000002</v>
      </c>
      <c r="D13" s="133">
        <f>$C$5*'SEQ Apr 2016'!N7/100</f>
        <v>1032</v>
      </c>
      <c r="E13" s="134">
        <v>0</v>
      </c>
      <c r="F13" s="135">
        <f t="shared" si="2"/>
        <v>1156.9157</v>
      </c>
      <c r="G13" s="136">
        <f t="shared" si="3"/>
        <v>4627.6628000000001</v>
      </c>
      <c r="H13" s="137">
        <v>0</v>
      </c>
      <c r="I13" s="137">
        <f>'SEQ Apr 2016'!AZ7</f>
        <v>0</v>
      </c>
      <c r="J13" s="137">
        <f>'SEQ Apr 2016'!BA7</f>
        <v>0</v>
      </c>
      <c r="K13" s="137">
        <f>'SEQ Apr 2016'!BB7</f>
        <v>0</v>
      </c>
      <c r="L13" s="136">
        <f>G13</f>
        <v>4627.6628000000001</v>
      </c>
      <c r="M13" s="136">
        <f>L13</f>
        <v>4627.6628000000001</v>
      </c>
      <c r="N13" s="138">
        <f t="shared" si="0"/>
        <v>5090.4290800000008</v>
      </c>
      <c r="O13" s="138">
        <f t="shared" si="1"/>
        <v>5090.4290800000008</v>
      </c>
      <c r="P13" s="160">
        <f>'SEQ Apr 2016'!BI7</f>
        <v>36</v>
      </c>
      <c r="Q13" s="161" t="str">
        <f>'SEQ Apr 2016'!BJ7</f>
        <v>n</v>
      </c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</row>
    <row r="14" spans="1:46" ht="14" x14ac:dyDescent="0.15">
      <c r="A14" s="159" t="str">
        <f>'SEQ Apr 2016'!K8</f>
        <v>Origin Energy</v>
      </c>
      <c r="B14" s="132" t="str">
        <f>'SEQ Apr 2016'!L8</f>
        <v>Business Saver</v>
      </c>
      <c r="C14" s="133">
        <f>91*'SEQ Apr 2016'!M8/100</f>
        <v>127.60566</v>
      </c>
      <c r="D14" s="133">
        <f>$C$5*'SEQ Apr 2016'!N8/100</f>
        <v>1124.0500000000002</v>
      </c>
      <c r="E14" s="134">
        <v>0</v>
      </c>
      <c r="F14" s="135">
        <f t="shared" si="2"/>
        <v>1251.6556600000001</v>
      </c>
      <c r="G14" s="136">
        <f t="shared" si="3"/>
        <v>5006.6226400000005</v>
      </c>
      <c r="H14" s="137">
        <v>0</v>
      </c>
      <c r="I14" s="137">
        <f>'SEQ Apr 2016'!AZ8</f>
        <v>13</v>
      </c>
      <c r="J14" s="137">
        <f>'SEQ Apr 2016'!BA8</f>
        <v>0</v>
      </c>
      <c r="K14" s="137">
        <f>'SEQ Apr 2016'!BB8</f>
        <v>0</v>
      </c>
      <c r="L14" s="136">
        <f>G14-((F14-C14)*I14/100)*4</f>
        <v>4422.1166400000002</v>
      </c>
      <c r="M14" s="136">
        <f>L14</f>
        <v>4422.1166400000002</v>
      </c>
      <c r="N14" s="138">
        <f t="shared" si="0"/>
        <v>4864.3283040000006</v>
      </c>
      <c r="O14" s="138">
        <f t="shared" si="1"/>
        <v>4864.3283040000006</v>
      </c>
      <c r="P14" s="160">
        <f>'SEQ Apr 2016'!BI8</f>
        <v>12</v>
      </c>
      <c r="Q14" s="161" t="str">
        <f>'SEQ Apr 2016'!BJ8</f>
        <v>y</v>
      </c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</row>
    <row r="15" spans="1:46" s="93" customFormat="1" ht="14" x14ac:dyDescent="0.15">
      <c r="A15" s="159" t="str">
        <f>'SEQ Apr 2016'!K9</f>
        <v>Powerdirect</v>
      </c>
      <c r="B15" s="132" t="str">
        <f>'SEQ Apr 2016'!L9</f>
        <v>Discount included</v>
      </c>
      <c r="C15" s="133">
        <f>91*'SEQ Apr 2016'!M9/100</f>
        <v>127.59110000000001</v>
      </c>
      <c r="D15" s="133">
        <f>$C$5*'SEQ Apr 2016'!N9/100</f>
        <v>1124</v>
      </c>
      <c r="E15" s="134">
        <v>0</v>
      </c>
      <c r="F15" s="135">
        <f t="shared" si="2"/>
        <v>1251.5911000000001</v>
      </c>
      <c r="G15" s="136">
        <f t="shared" si="3"/>
        <v>5006.3644000000004</v>
      </c>
      <c r="H15" s="137">
        <v>0</v>
      </c>
      <c r="I15" s="137">
        <f>'SEQ Apr 2016'!AZ9</f>
        <v>0</v>
      </c>
      <c r="J15" s="137">
        <f>'SEQ Apr 2016'!BA9</f>
        <v>0</v>
      </c>
      <c r="K15" s="137">
        <f>'SEQ Apr 2016'!BB9</f>
        <v>0</v>
      </c>
      <c r="L15" s="136">
        <f>G15</f>
        <v>5006.3644000000004</v>
      </c>
      <c r="M15" s="136">
        <f>L15</f>
        <v>5006.3644000000004</v>
      </c>
      <c r="N15" s="138">
        <f t="shared" si="0"/>
        <v>5507.0008400000006</v>
      </c>
      <c r="O15" s="138">
        <f t="shared" si="1"/>
        <v>5507.0008400000006</v>
      </c>
      <c r="P15" s="160">
        <f>'SEQ Apr 2016'!BI9</f>
        <v>0</v>
      </c>
      <c r="Q15" s="161" t="str">
        <f>'SEQ Apr 2016'!BJ9</f>
        <v>n</v>
      </c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</row>
    <row r="16" spans="1:46" ht="15" thickBot="1" x14ac:dyDescent="0.2">
      <c r="A16" s="163" t="str">
        <f>'SEQ Apr 2016'!K10</f>
        <v>Urth Energy</v>
      </c>
      <c r="B16" s="149" t="str">
        <f>'SEQ Apr 2016'!L10</f>
        <v>Market offer</v>
      </c>
      <c r="C16" s="166">
        <f>91*'SEQ Apr 2016'!M10/100</f>
        <v>127.59110000000001</v>
      </c>
      <c r="D16" s="166">
        <f>$C$5*'SEQ Apr 2016'!N10/100</f>
        <v>1124</v>
      </c>
      <c r="E16" s="173">
        <v>0</v>
      </c>
      <c r="F16" s="167">
        <f t="shared" si="2"/>
        <v>1251.5911000000001</v>
      </c>
      <c r="G16" s="168">
        <f t="shared" si="3"/>
        <v>5006.3644000000004</v>
      </c>
      <c r="H16" s="153">
        <v>0</v>
      </c>
      <c r="I16" s="153">
        <f>'SEQ Apr 2016'!AZ10</f>
        <v>0</v>
      </c>
      <c r="J16" s="153">
        <f>'SEQ Apr 2016'!BA10</f>
        <v>0</v>
      </c>
      <c r="K16" s="153">
        <f>'SEQ Apr 2016'!BB10</f>
        <v>10</v>
      </c>
      <c r="L16" s="168">
        <f>G16</f>
        <v>5006.3644000000004</v>
      </c>
      <c r="M16" s="168">
        <f>L16-((F16-C16)*K16/100)*4</f>
        <v>4556.7644</v>
      </c>
      <c r="N16" s="169">
        <f t="shared" si="0"/>
        <v>5507.0008400000006</v>
      </c>
      <c r="O16" s="169">
        <f t="shared" si="1"/>
        <v>5012.4408400000002</v>
      </c>
      <c r="P16" s="170">
        <f>'SEQ Apr 2016'!BI10</f>
        <v>36</v>
      </c>
      <c r="Q16" s="165" t="str">
        <f>'SEQ Apr 2016'!BJ10</f>
        <v>y</v>
      </c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</row>
    <row r="17" spans="1:46" ht="14" x14ac:dyDescent="0.15">
      <c r="A17" s="85"/>
      <c r="B17" s="85"/>
      <c r="C17" s="8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</row>
    <row r="18" spans="1:46" ht="15" thickBot="1" x14ac:dyDescent="0.2">
      <c r="A18" s="85"/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</row>
    <row r="19" spans="1:46" ht="14" x14ac:dyDescent="0.15">
      <c r="A19" s="72" t="s">
        <v>265</v>
      </c>
      <c r="B19" s="73"/>
      <c r="C19" s="73"/>
      <c r="D19" s="86"/>
      <c r="E19" s="86"/>
      <c r="F19" s="87"/>
      <c r="G19" s="73"/>
      <c r="H19" s="73"/>
      <c r="I19" s="73"/>
      <c r="J19" s="73"/>
      <c r="K19" s="73"/>
      <c r="L19" s="73"/>
      <c r="M19" s="73"/>
      <c r="N19" s="73"/>
      <c r="O19" s="73"/>
      <c r="P19" s="73"/>
      <c r="Q19" s="74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</row>
    <row r="20" spans="1:46" ht="14" x14ac:dyDescent="0.15">
      <c r="A20" s="75" t="s">
        <v>198</v>
      </c>
      <c r="B20" s="47"/>
      <c r="C20" s="91">
        <v>5000</v>
      </c>
      <c r="D20" s="88"/>
      <c r="E20" s="88"/>
      <c r="F20" s="89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76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</row>
    <row r="21" spans="1:46" ht="14" x14ac:dyDescent="0.15">
      <c r="A21" s="75" t="s">
        <v>266</v>
      </c>
      <c r="B21" s="47"/>
      <c r="C21" s="92">
        <v>0.7</v>
      </c>
      <c r="D21" s="88"/>
      <c r="E21" s="88"/>
      <c r="F21" s="89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76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</row>
    <row r="22" spans="1:46" ht="14" x14ac:dyDescent="0.15">
      <c r="A22" s="75" t="s">
        <v>267</v>
      </c>
      <c r="B22" s="47"/>
      <c r="C22" s="92">
        <v>0.3</v>
      </c>
      <c r="D22" s="88"/>
      <c r="E22" s="88"/>
      <c r="F22" s="89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76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</row>
    <row r="23" spans="1:46" ht="14" x14ac:dyDescent="0.15">
      <c r="A23" s="75"/>
      <c r="B23" s="47"/>
      <c r="C23" s="88"/>
      <c r="D23" s="88"/>
      <c r="E23" s="88"/>
      <c r="F23" s="89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76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</row>
    <row r="24" spans="1:46" ht="75" x14ac:dyDescent="0.15">
      <c r="A24" s="129" t="s">
        <v>144</v>
      </c>
      <c r="B24" s="121" t="s">
        <v>320</v>
      </c>
      <c r="C24" s="120" t="s">
        <v>204</v>
      </c>
      <c r="D24" s="120" t="s">
        <v>319</v>
      </c>
      <c r="E24" s="120" t="s">
        <v>265</v>
      </c>
      <c r="F24" s="120" t="s">
        <v>206</v>
      </c>
      <c r="G24" s="123" t="s">
        <v>207</v>
      </c>
      <c r="H24" s="124" t="s">
        <v>286</v>
      </c>
      <c r="I24" s="124" t="s">
        <v>287</v>
      </c>
      <c r="J24" s="124" t="s">
        <v>288</v>
      </c>
      <c r="K24" s="124" t="s">
        <v>289</v>
      </c>
      <c r="L24" s="130" t="s">
        <v>194</v>
      </c>
      <c r="M24" s="125" t="s">
        <v>195</v>
      </c>
      <c r="N24" s="125" t="s">
        <v>271</v>
      </c>
      <c r="O24" s="125" t="s">
        <v>272</v>
      </c>
      <c r="P24" s="126" t="s">
        <v>263</v>
      </c>
      <c r="Q24" s="127" t="s">
        <v>264</v>
      </c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</row>
    <row r="25" spans="1:46" ht="14" x14ac:dyDescent="0.15">
      <c r="A25" s="159" t="str">
        <f>'SEQ Apr 2016'!K11</f>
        <v>AGL</v>
      </c>
      <c r="B25" s="132" t="str">
        <f>'SEQ Apr 2016'!L11</f>
        <v>Business Savers</v>
      </c>
      <c r="C25" s="133">
        <f>91*'SEQ Apr 2016'!M11/100</f>
        <v>130.221</v>
      </c>
      <c r="D25" s="133">
        <f>($C$20*$C$21)*'SEQ Apr 2016'!N11/100</f>
        <v>786.8</v>
      </c>
      <c r="E25" s="133">
        <f>($C$20*$C$22)*'SEQ Apr 2016'!AF11/100</f>
        <v>186.6</v>
      </c>
      <c r="F25" s="135">
        <f>SUM(C25:E25)</f>
        <v>1103.6209999999999</v>
      </c>
      <c r="G25" s="136">
        <f>F25*4</f>
        <v>4414.4839999999995</v>
      </c>
      <c r="H25" s="137">
        <v>0</v>
      </c>
      <c r="I25" s="137">
        <f>'SEQ Apr 2016'!AZ11</f>
        <v>10</v>
      </c>
      <c r="J25" s="137">
        <f>'SEQ Apr 2016'!BA11</f>
        <v>0</v>
      </c>
      <c r="K25" s="137">
        <f>'SEQ Apr 2016'!BB11</f>
        <v>0</v>
      </c>
      <c r="L25" s="136">
        <f>G25-((F25-C25)*I25/100)*4</f>
        <v>4025.1239999999998</v>
      </c>
      <c r="M25" s="136">
        <f>L25</f>
        <v>4025.1239999999998</v>
      </c>
      <c r="N25" s="138">
        <f t="shared" ref="N25:N32" si="4">L25*1.1</f>
        <v>4427.6364000000003</v>
      </c>
      <c r="O25" s="138">
        <f t="shared" ref="O25:O32" si="5">M25*1.1</f>
        <v>4427.6364000000003</v>
      </c>
      <c r="P25" s="160">
        <f>'SEQ Apr 2016'!BI11</f>
        <v>0</v>
      </c>
      <c r="Q25" s="161" t="str">
        <f>'SEQ Apr 2016'!BJ11</f>
        <v>n</v>
      </c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</row>
    <row r="26" spans="1:46" s="93" customFormat="1" ht="14" x14ac:dyDescent="0.15">
      <c r="A26" s="159" t="str">
        <f>'SEQ Apr 2016'!K12</f>
        <v>Click Energy</v>
      </c>
      <c r="B26" s="132" t="str">
        <f>'SEQ Apr 2016'!L12</f>
        <v>Click Business</v>
      </c>
      <c r="C26" s="133">
        <f>91*'SEQ Apr 2016'!M12/100</f>
        <v>135.45441</v>
      </c>
      <c r="D26" s="133">
        <f>($C$20*$C$21)*'SEQ Apr 2016'!N12/100</f>
        <v>802.58500000000004</v>
      </c>
      <c r="E26" s="133">
        <f>($C$20*$C$22)*'SEQ Apr 2016'!AF12/100</f>
        <v>190.45500000000001</v>
      </c>
      <c r="F26" s="135">
        <f t="shared" ref="F26:F32" si="6">SUM(C26:E26)</f>
        <v>1128.49441</v>
      </c>
      <c r="G26" s="136">
        <f t="shared" ref="G26:G32" si="7">F26*4</f>
        <v>4513.9776400000001</v>
      </c>
      <c r="H26" s="137">
        <v>0</v>
      </c>
      <c r="I26" s="137">
        <f>'SEQ Apr 2016'!AZ12</f>
        <v>0</v>
      </c>
      <c r="J26" s="137">
        <f>'SEQ Apr 2016'!BA12</f>
        <v>7</v>
      </c>
      <c r="K26" s="137">
        <f>'SEQ Apr 2016'!BB12</f>
        <v>0</v>
      </c>
      <c r="L26" s="136">
        <f>G26</f>
        <v>4513.9776400000001</v>
      </c>
      <c r="M26" s="136">
        <f>L26-(L26*J26/100)</f>
        <v>4197.9992051999998</v>
      </c>
      <c r="N26" s="138">
        <f t="shared" si="4"/>
        <v>4965.3754040000003</v>
      </c>
      <c r="O26" s="138">
        <f t="shared" si="5"/>
        <v>4617.7991257200001</v>
      </c>
      <c r="P26" s="160">
        <f>'SEQ Apr 2016'!BI12</f>
        <v>0</v>
      </c>
      <c r="Q26" s="161" t="str">
        <f>'SEQ Apr 2016'!BJ12</f>
        <v>n</v>
      </c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</row>
    <row r="27" spans="1:46" ht="14" x14ac:dyDescent="0.15">
      <c r="A27" s="159" t="str">
        <f>'SEQ Apr 2016'!K13</f>
        <v>Diamond Energy</v>
      </c>
      <c r="B27" s="132" t="str">
        <f>'SEQ Apr 2016'!L13</f>
        <v>Pay on time discount</v>
      </c>
      <c r="C27" s="133">
        <f>91*'SEQ Apr 2016'!M13/100</f>
        <v>130.24193</v>
      </c>
      <c r="D27" s="133">
        <f>($C$20*$C$21)*'SEQ Apr 2016'!N13/100</f>
        <v>786.83500000000004</v>
      </c>
      <c r="E27" s="133">
        <f>($C$20*$C$22)*'SEQ Apr 2016'!AF13/100</f>
        <v>186.72</v>
      </c>
      <c r="F27" s="135">
        <f t="shared" si="6"/>
        <v>1103.79693</v>
      </c>
      <c r="G27" s="136">
        <f t="shared" si="7"/>
        <v>4415.1877199999999</v>
      </c>
      <c r="H27" s="137">
        <v>0</v>
      </c>
      <c r="I27" s="137">
        <f>'SEQ Apr 2016'!AZ13</f>
        <v>0</v>
      </c>
      <c r="J27" s="137">
        <f>'SEQ Apr 2016'!BA13</f>
        <v>3</v>
      </c>
      <c r="K27" s="137">
        <f>'SEQ Apr 2016'!BB13</f>
        <v>0</v>
      </c>
      <c r="L27" s="136">
        <f>G27</f>
        <v>4415.1877199999999</v>
      </c>
      <c r="M27" s="136">
        <f>L27-(L27*J27/100)</f>
        <v>4282.7320884000001</v>
      </c>
      <c r="N27" s="138">
        <f t="shared" si="4"/>
        <v>4856.7064920000003</v>
      </c>
      <c r="O27" s="138">
        <f t="shared" si="5"/>
        <v>4711.0052972400008</v>
      </c>
      <c r="P27" s="160">
        <f>'SEQ Apr 2016'!BI13</f>
        <v>0</v>
      </c>
      <c r="Q27" s="161" t="str">
        <f>'SEQ Apr 2016'!BJ13</f>
        <v>n</v>
      </c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</row>
    <row r="28" spans="1:46" s="93" customFormat="1" ht="14" x14ac:dyDescent="0.15">
      <c r="A28" s="159" t="str">
        <f>'SEQ Apr 2016'!K14</f>
        <v>EnergyAustralia</v>
      </c>
      <c r="B28" s="132" t="str">
        <f>'SEQ Apr 2016'!L14</f>
        <v>Everyday Saver Business</v>
      </c>
      <c r="C28" s="133">
        <f>91*'SEQ Apr 2016'!M14/100</f>
        <v>130.24193</v>
      </c>
      <c r="D28" s="133">
        <f>($C$20*$C$21)*'SEQ Apr 2016'!N14/100</f>
        <v>786.83500000000004</v>
      </c>
      <c r="E28" s="133">
        <f>($C$20*$C$22)*'SEQ Apr 2016'!AF14/100</f>
        <v>186.72</v>
      </c>
      <c r="F28" s="135">
        <f t="shared" si="6"/>
        <v>1103.79693</v>
      </c>
      <c r="G28" s="136">
        <f t="shared" si="7"/>
        <v>4415.1877199999999</v>
      </c>
      <c r="H28" s="137">
        <v>0</v>
      </c>
      <c r="I28" s="137">
        <f>'SEQ Apr 2016'!AZ14</f>
        <v>12</v>
      </c>
      <c r="J28" s="137">
        <f>'SEQ Apr 2016'!BA14</f>
        <v>0</v>
      </c>
      <c r="K28" s="137">
        <f>'SEQ Apr 2016'!BB14</f>
        <v>0</v>
      </c>
      <c r="L28" s="136">
        <f>G28-((F28-C28)*I28/100)*4</f>
        <v>3947.88132</v>
      </c>
      <c r="M28" s="136">
        <f>L28</f>
        <v>3947.88132</v>
      </c>
      <c r="N28" s="138">
        <f t="shared" si="4"/>
        <v>4342.6694520000001</v>
      </c>
      <c r="O28" s="138">
        <f t="shared" si="5"/>
        <v>4342.6694520000001</v>
      </c>
      <c r="P28" s="160">
        <f>'SEQ Apr 2016'!BI14</f>
        <v>24</v>
      </c>
      <c r="Q28" s="161" t="str">
        <f>'SEQ Apr 2016'!BJ14</f>
        <v>y</v>
      </c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</row>
    <row r="29" spans="1:46" ht="14" x14ac:dyDescent="0.15">
      <c r="A29" s="159" t="str">
        <f>'SEQ Apr 2016'!K15</f>
        <v>ERM Power</v>
      </c>
      <c r="B29" s="132" t="str">
        <f>'SEQ Apr 2016'!L15</f>
        <v>Adjustable</v>
      </c>
      <c r="C29" s="133">
        <f>91*'SEQ Apr 2016'!M15/100</f>
        <v>118.3</v>
      </c>
      <c r="D29" s="133">
        <f>($C$20*$C$21)*'SEQ Apr 2016'!N15/100</f>
        <v>782.6</v>
      </c>
      <c r="E29" s="133">
        <f>($C$20*$C$22)*'SEQ Apr 2016'!AF15/100</f>
        <v>185.55</v>
      </c>
      <c r="F29" s="135">
        <f t="shared" si="6"/>
        <v>1086.45</v>
      </c>
      <c r="G29" s="136">
        <f t="shared" si="7"/>
        <v>4345.8</v>
      </c>
      <c r="H29" s="137">
        <v>0</v>
      </c>
      <c r="I29" s="137">
        <f>'SEQ Apr 2016'!AZ15</f>
        <v>0</v>
      </c>
      <c r="J29" s="137">
        <f>'SEQ Apr 2016'!BA15</f>
        <v>0</v>
      </c>
      <c r="K29" s="137">
        <f>'SEQ Apr 2016'!BB15</f>
        <v>0</v>
      </c>
      <c r="L29" s="136">
        <f>G29</f>
        <v>4345.8</v>
      </c>
      <c r="M29" s="136">
        <f>L29</f>
        <v>4345.8</v>
      </c>
      <c r="N29" s="138">
        <f t="shared" si="4"/>
        <v>4780.380000000001</v>
      </c>
      <c r="O29" s="138">
        <f t="shared" si="5"/>
        <v>4780.380000000001</v>
      </c>
      <c r="P29" s="160">
        <f>'SEQ Apr 2016'!BI15</f>
        <v>0</v>
      </c>
      <c r="Q29" s="161" t="str">
        <f>'SEQ Apr 2016'!BJ15</f>
        <v>n</v>
      </c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</row>
    <row r="30" spans="1:46" s="93" customFormat="1" ht="14" x14ac:dyDescent="0.15">
      <c r="A30" s="159" t="str">
        <f>'SEQ Apr 2016'!K16</f>
        <v>Origin Energy</v>
      </c>
      <c r="B30" s="132" t="str">
        <f>'SEQ Apr 2016'!L16</f>
        <v>Business Saver</v>
      </c>
      <c r="C30" s="133">
        <f>91*'SEQ Apr 2016'!M16/100</f>
        <v>130.24466000000001</v>
      </c>
      <c r="D30" s="133">
        <f>($C$20*$C$21)*'SEQ Apr 2016'!N16/100</f>
        <v>786.83500000000004</v>
      </c>
      <c r="E30" s="133">
        <f>($C$20*$C$22)*'SEQ Apr 2016'!AF16/100</f>
        <v>186.72</v>
      </c>
      <c r="F30" s="135">
        <f t="shared" si="6"/>
        <v>1103.7996600000001</v>
      </c>
      <c r="G30" s="136">
        <f t="shared" si="7"/>
        <v>4415.1986400000005</v>
      </c>
      <c r="H30" s="137">
        <v>0</v>
      </c>
      <c r="I30" s="137">
        <f>'SEQ Apr 2016'!AZ16</f>
        <v>13</v>
      </c>
      <c r="J30" s="137">
        <f>'SEQ Apr 2016'!BA16</f>
        <v>0</v>
      </c>
      <c r="K30" s="137">
        <f>'SEQ Apr 2016'!BB16</f>
        <v>0</v>
      </c>
      <c r="L30" s="136">
        <f>G30-((F30-C30)*I30/100)*4</f>
        <v>3908.9500400000006</v>
      </c>
      <c r="M30" s="136">
        <f>L30</f>
        <v>3908.9500400000006</v>
      </c>
      <c r="N30" s="138">
        <f t="shared" si="4"/>
        <v>4299.8450440000006</v>
      </c>
      <c r="O30" s="138">
        <f t="shared" si="5"/>
        <v>4299.8450440000006</v>
      </c>
      <c r="P30" s="160">
        <f>'SEQ Apr 2016'!BI16</f>
        <v>12</v>
      </c>
      <c r="Q30" s="161" t="str">
        <f>'SEQ Apr 2016'!BJ16</f>
        <v>y</v>
      </c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</row>
    <row r="31" spans="1:46" ht="14" x14ac:dyDescent="0.15">
      <c r="A31" s="159" t="str">
        <f>'SEQ Apr 2016'!K17</f>
        <v>Powerdirect</v>
      </c>
      <c r="B31" s="132" t="str">
        <f>'SEQ Apr 2016'!L17</f>
        <v>Discount included</v>
      </c>
      <c r="C31" s="133">
        <f>91*'SEQ Apr 2016'!M17/100</f>
        <v>130.221</v>
      </c>
      <c r="D31" s="133">
        <f>($C$20*$C$21)*'SEQ Apr 2016'!N17/100</f>
        <v>786.8</v>
      </c>
      <c r="E31" s="133">
        <f>($C$20*$C$22)*'SEQ Apr 2016'!AF17/100</f>
        <v>186.6</v>
      </c>
      <c r="F31" s="135">
        <f t="shared" si="6"/>
        <v>1103.6209999999999</v>
      </c>
      <c r="G31" s="136">
        <f t="shared" si="7"/>
        <v>4414.4839999999995</v>
      </c>
      <c r="H31" s="137">
        <v>0</v>
      </c>
      <c r="I31" s="137">
        <f>'SEQ Apr 2016'!AZ17</f>
        <v>0</v>
      </c>
      <c r="J31" s="137">
        <f>'SEQ Apr 2016'!BA17</f>
        <v>0</v>
      </c>
      <c r="K31" s="137">
        <f>'SEQ Apr 2016'!BB17</f>
        <v>0</v>
      </c>
      <c r="L31" s="136">
        <f>G31</f>
        <v>4414.4839999999995</v>
      </c>
      <c r="M31" s="136">
        <f>L31</f>
        <v>4414.4839999999995</v>
      </c>
      <c r="N31" s="138">
        <f t="shared" si="4"/>
        <v>4855.9323999999997</v>
      </c>
      <c r="O31" s="138">
        <f t="shared" si="5"/>
        <v>4855.9323999999997</v>
      </c>
      <c r="P31" s="160">
        <f>'SEQ Apr 2016'!BI17</f>
        <v>0</v>
      </c>
      <c r="Q31" s="161" t="str">
        <f>'SEQ Apr 2016'!BJ17</f>
        <v>n</v>
      </c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</row>
    <row r="32" spans="1:46" s="93" customFormat="1" ht="15" thickBot="1" x14ac:dyDescent="0.2">
      <c r="A32" s="163" t="str">
        <f>'SEQ Apr 2016'!K18</f>
        <v>Urth Energy</v>
      </c>
      <c r="B32" s="149" t="str">
        <f>'SEQ Apr 2016'!L18</f>
        <v>Market offer</v>
      </c>
      <c r="C32" s="166">
        <f>91*'SEQ Apr 2016'!M18/100</f>
        <v>130.23010000000002</v>
      </c>
      <c r="D32" s="166">
        <f>($C$20*$C$21)*'SEQ Apr 2016'!N18/100</f>
        <v>786.8</v>
      </c>
      <c r="E32" s="166">
        <f>($C$20*$C$22)*'SEQ Apr 2016'!AF18/100</f>
        <v>186.75</v>
      </c>
      <c r="F32" s="167">
        <f t="shared" si="6"/>
        <v>1103.7800999999999</v>
      </c>
      <c r="G32" s="168">
        <f t="shared" si="7"/>
        <v>4415.1203999999998</v>
      </c>
      <c r="H32" s="153">
        <v>0</v>
      </c>
      <c r="I32" s="153">
        <f>'SEQ Apr 2016'!AZ18</f>
        <v>0</v>
      </c>
      <c r="J32" s="153">
        <f>'SEQ Apr 2016'!BA18</f>
        <v>0</v>
      </c>
      <c r="K32" s="153">
        <f>'SEQ Apr 2016'!BB18</f>
        <v>10</v>
      </c>
      <c r="L32" s="168">
        <f>G32</f>
        <v>4415.1203999999998</v>
      </c>
      <c r="M32" s="168">
        <f>L32-((F32-C32)*K32/100)*4</f>
        <v>4025.7003999999997</v>
      </c>
      <c r="N32" s="169">
        <f t="shared" si="4"/>
        <v>4856.6324400000003</v>
      </c>
      <c r="O32" s="169">
        <f t="shared" si="5"/>
        <v>4428.2704400000002</v>
      </c>
      <c r="P32" s="170">
        <f>'SEQ Apr 2016'!BI18</f>
        <v>36</v>
      </c>
      <c r="Q32" s="165" t="str">
        <f>'SEQ Apr 2016'!BJ18</f>
        <v>y</v>
      </c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</row>
    <row r="33" spans="1:46" ht="14" x14ac:dyDescent="0.15">
      <c r="A33" s="85"/>
      <c r="B33" s="85"/>
      <c r="C33" s="85"/>
      <c r="D33" s="85"/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  <c r="Q33" s="85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</row>
    <row r="34" spans="1:46" ht="15" thickBot="1" x14ac:dyDescent="0.2">
      <c r="A34" s="85"/>
      <c r="B34" s="85"/>
      <c r="C34" s="85"/>
      <c r="D34" s="85"/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  <c r="Q34" s="85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</row>
    <row r="35" spans="1:46" ht="14" x14ac:dyDescent="0.15">
      <c r="A35" s="72" t="s">
        <v>220</v>
      </c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73"/>
      <c r="M35" s="73"/>
      <c r="N35" s="73"/>
      <c r="O35" s="73"/>
      <c r="P35" s="73"/>
      <c r="Q35" s="74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</row>
    <row r="36" spans="1:46" ht="14" x14ac:dyDescent="0.15">
      <c r="A36" s="75" t="s">
        <v>198</v>
      </c>
      <c r="B36" s="47"/>
      <c r="C36" s="91">
        <v>5000</v>
      </c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76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</row>
    <row r="37" spans="1:46" ht="14" x14ac:dyDescent="0.15">
      <c r="A37" s="75" t="s">
        <v>266</v>
      </c>
      <c r="B37" s="47"/>
      <c r="C37" s="92">
        <v>0.7</v>
      </c>
      <c r="D37" s="47"/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  <c r="Q37" s="76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</row>
    <row r="38" spans="1:46" ht="14" x14ac:dyDescent="0.15">
      <c r="A38" s="75" t="s">
        <v>218</v>
      </c>
      <c r="B38" s="47"/>
      <c r="C38" s="92">
        <v>0.3</v>
      </c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76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</row>
    <row r="39" spans="1:46" ht="14" x14ac:dyDescent="0.15">
      <c r="A39" s="75"/>
      <c r="B39" s="47"/>
      <c r="C39" s="47"/>
      <c r="D39" s="47"/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76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</row>
    <row r="40" spans="1:46" ht="75" x14ac:dyDescent="0.15">
      <c r="A40" s="129" t="s">
        <v>144</v>
      </c>
      <c r="B40" s="121" t="s">
        <v>320</v>
      </c>
      <c r="C40" s="120" t="s">
        <v>204</v>
      </c>
      <c r="D40" s="120" t="s">
        <v>319</v>
      </c>
      <c r="E40" s="120" t="s">
        <v>219</v>
      </c>
      <c r="F40" s="120" t="s">
        <v>206</v>
      </c>
      <c r="G40" s="123" t="s">
        <v>207</v>
      </c>
      <c r="H40" s="124" t="s">
        <v>286</v>
      </c>
      <c r="I40" s="124" t="s">
        <v>287</v>
      </c>
      <c r="J40" s="124" t="s">
        <v>288</v>
      </c>
      <c r="K40" s="124" t="s">
        <v>289</v>
      </c>
      <c r="L40" s="125" t="s">
        <v>194</v>
      </c>
      <c r="M40" s="125" t="s">
        <v>195</v>
      </c>
      <c r="N40" s="125" t="s">
        <v>271</v>
      </c>
      <c r="O40" s="125" t="s">
        <v>272</v>
      </c>
      <c r="P40" s="124" t="s">
        <v>263</v>
      </c>
      <c r="Q40" s="127" t="s">
        <v>264</v>
      </c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</row>
    <row r="41" spans="1:46" ht="14" x14ac:dyDescent="0.15">
      <c r="A41" s="159" t="str">
        <f>'SEQ Apr 2016'!K19</f>
        <v>AGL</v>
      </c>
      <c r="B41" s="132" t="str">
        <f>'SEQ Apr 2016'!L19</f>
        <v>Business Savers</v>
      </c>
      <c r="C41" s="133">
        <f>91*'SEQ Apr 2016'!M19/100</f>
        <v>127.59110000000001</v>
      </c>
      <c r="D41" s="171">
        <f>($C$36*$C$37)*'SEQ Apr 2016'!N19/100</f>
        <v>857.85</v>
      </c>
      <c r="E41" s="133">
        <f>($C$36*$C$38)*'SEQ Apr 2016'!W19/100</f>
        <v>288</v>
      </c>
      <c r="F41" s="135">
        <f>SUM(C41:E41)</f>
        <v>1273.4411</v>
      </c>
      <c r="G41" s="136">
        <f>F41*4</f>
        <v>5093.7644</v>
      </c>
      <c r="H41" s="137">
        <v>0</v>
      </c>
      <c r="I41" s="137">
        <f>'SEQ Apr 2016'!AZ19</f>
        <v>10</v>
      </c>
      <c r="J41" s="137">
        <f>'SEQ Apr 2016'!BA19</f>
        <v>0</v>
      </c>
      <c r="K41" s="137">
        <f>'SEQ Apr 2016'!BB19</f>
        <v>0</v>
      </c>
      <c r="L41" s="136">
        <f>G41-((F41-C41)*I41/100)*4</f>
        <v>4635.4243999999999</v>
      </c>
      <c r="M41" s="136">
        <f>L41</f>
        <v>4635.4243999999999</v>
      </c>
      <c r="N41" s="138">
        <f t="shared" ref="N41:N49" si="8">L41*1.1</f>
        <v>5098.96684</v>
      </c>
      <c r="O41" s="138">
        <f t="shared" ref="O41:O49" si="9">M41*1.1</f>
        <v>5098.96684</v>
      </c>
      <c r="P41" s="160">
        <f>'SEQ Apr 2016'!BI19</f>
        <v>0</v>
      </c>
      <c r="Q41" s="161" t="str">
        <f>'SEQ Apr 2016'!BJ19</f>
        <v>n</v>
      </c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</row>
    <row r="42" spans="1:46" s="93" customFormat="1" ht="14" x14ac:dyDescent="0.15">
      <c r="A42" s="159" t="str">
        <f>'SEQ Apr 2016'!K20</f>
        <v>Click Energy</v>
      </c>
      <c r="B42" s="132" t="str">
        <f>'SEQ Apr 2016'!L20</f>
        <v>Click Business</v>
      </c>
      <c r="C42" s="133">
        <f>91*'SEQ Apr 2016'!M20/100</f>
        <v>132.70985000000002</v>
      </c>
      <c r="D42" s="171">
        <f>($C$36*$C$37)*'SEQ Apr 2016'!N20/100</f>
        <v>875.21</v>
      </c>
      <c r="E42" s="133">
        <f>($C$36*$C$38)*'SEQ Apr 2016'!W20/100</f>
        <v>293.85000000000002</v>
      </c>
      <c r="F42" s="135">
        <f t="shared" ref="F42:F49" si="10">SUM(C42:E42)</f>
        <v>1301.7698500000001</v>
      </c>
      <c r="G42" s="136">
        <f t="shared" ref="G42:G49" si="11">F42*4</f>
        <v>5207.0794000000005</v>
      </c>
      <c r="H42" s="137">
        <v>0</v>
      </c>
      <c r="I42" s="137">
        <f>'SEQ Apr 2016'!AZ20</f>
        <v>0</v>
      </c>
      <c r="J42" s="137">
        <f>'SEQ Apr 2016'!BA20</f>
        <v>7</v>
      </c>
      <c r="K42" s="137">
        <f>'SEQ Apr 2016'!BB20</f>
        <v>0</v>
      </c>
      <c r="L42" s="136">
        <f>G42</f>
        <v>5207.0794000000005</v>
      </c>
      <c r="M42" s="136">
        <f>L42-(L42*J42/100)</f>
        <v>4842.5838420000009</v>
      </c>
      <c r="N42" s="138">
        <f t="shared" si="8"/>
        <v>5727.7873400000008</v>
      </c>
      <c r="O42" s="138">
        <f t="shared" si="9"/>
        <v>5326.8422262000013</v>
      </c>
      <c r="P42" s="160">
        <f>'SEQ Apr 2016'!BI20</f>
        <v>0</v>
      </c>
      <c r="Q42" s="161" t="str">
        <f>'SEQ Apr 2016'!BJ20</f>
        <v>n</v>
      </c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</row>
    <row r="43" spans="1:46" ht="14" x14ac:dyDescent="0.15">
      <c r="A43" s="159" t="str">
        <f>'SEQ Apr 2016'!K21</f>
        <v>Diamond Energy</v>
      </c>
      <c r="B43" s="132" t="str">
        <f>'SEQ Apr 2016'!L21</f>
        <v>Pay on time discount</v>
      </c>
      <c r="C43" s="133">
        <f>91*'SEQ Apr 2016'!M21/100</f>
        <v>127.60383999999998</v>
      </c>
      <c r="D43" s="171">
        <f>($C$36*$C$37)*'SEQ Apr 2016'!N21/100</f>
        <v>858.06</v>
      </c>
      <c r="E43" s="133">
        <f>($C$36*$C$38)*'SEQ Apr 2016'!W21/100</f>
        <v>288.08999999999997</v>
      </c>
      <c r="F43" s="135">
        <f t="shared" si="10"/>
        <v>1273.7538399999999</v>
      </c>
      <c r="G43" s="136">
        <f t="shared" si="11"/>
        <v>5095.0153599999994</v>
      </c>
      <c r="H43" s="137">
        <v>0</v>
      </c>
      <c r="I43" s="137">
        <f>'SEQ Apr 2016'!AZ21</f>
        <v>0</v>
      </c>
      <c r="J43" s="137">
        <f>'SEQ Apr 2016'!BA21</f>
        <v>3</v>
      </c>
      <c r="K43" s="137">
        <f>'SEQ Apr 2016'!BB21</f>
        <v>0</v>
      </c>
      <c r="L43" s="136">
        <f>G43</f>
        <v>5095.0153599999994</v>
      </c>
      <c r="M43" s="136">
        <f>L43-(L43*J43/100)</f>
        <v>4942.1648991999991</v>
      </c>
      <c r="N43" s="138">
        <f t="shared" si="8"/>
        <v>5604.5168960000001</v>
      </c>
      <c r="O43" s="138">
        <f t="shared" si="9"/>
        <v>5436.3813891199998</v>
      </c>
      <c r="P43" s="160">
        <f>'SEQ Apr 2016'!BI21</f>
        <v>0</v>
      </c>
      <c r="Q43" s="161" t="str">
        <f>'SEQ Apr 2016'!BJ21</f>
        <v>n</v>
      </c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</row>
    <row r="44" spans="1:46" s="93" customFormat="1" ht="14" x14ac:dyDescent="0.15">
      <c r="A44" s="159" t="str">
        <f>'SEQ Apr 2016'!K22</f>
        <v>EnergyAustralia</v>
      </c>
      <c r="B44" s="132" t="str">
        <f>'SEQ Apr 2016'!L22</f>
        <v>Everyday Saver Business</v>
      </c>
      <c r="C44" s="133">
        <f>91*'SEQ Apr 2016'!M22/100</f>
        <v>127.60383999999998</v>
      </c>
      <c r="D44" s="171">
        <f>($C$36*$C$37)*'SEQ Apr 2016'!N22/100</f>
        <v>858.06</v>
      </c>
      <c r="E44" s="133">
        <f>($C$36*$C$38)*'SEQ Apr 2016'!W22/100</f>
        <v>288.08999999999997</v>
      </c>
      <c r="F44" s="135">
        <f t="shared" si="10"/>
        <v>1273.7538399999999</v>
      </c>
      <c r="G44" s="136">
        <f t="shared" si="11"/>
        <v>5095.0153599999994</v>
      </c>
      <c r="H44" s="137">
        <v>0</v>
      </c>
      <c r="I44" s="137">
        <f>'SEQ Apr 2016'!AZ22</f>
        <v>12</v>
      </c>
      <c r="J44" s="137">
        <f>'SEQ Apr 2016'!BA22</f>
        <v>0</v>
      </c>
      <c r="K44" s="137">
        <f>'SEQ Apr 2016'!BB22</f>
        <v>0</v>
      </c>
      <c r="L44" s="136">
        <f>G44-((F44-C44)*I44/100)*4</f>
        <v>4544.8633599999994</v>
      </c>
      <c r="M44" s="136">
        <f>L44</f>
        <v>4544.8633599999994</v>
      </c>
      <c r="N44" s="138">
        <f t="shared" si="8"/>
        <v>4999.3496959999993</v>
      </c>
      <c r="O44" s="138">
        <f t="shared" si="9"/>
        <v>4999.3496959999993</v>
      </c>
      <c r="P44" s="160">
        <f>'SEQ Apr 2016'!BI22</f>
        <v>24</v>
      </c>
      <c r="Q44" s="161" t="str">
        <f>'SEQ Apr 2016'!BJ22</f>
        <v>y</v>
      </c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</row>
    <row r="45" spans="1:46" ht="14" x14ac:dyDescent="0.15">
      <c r="A45" s="159" t="str">
        <f>'SEQ Apr 2016'!K23</f>
        <v>ERM Power</v>
      </c>
      <c r="B45" s="132" t="str">
        <f>'SEQ Apr 2016'!L23</f>
        <v>Adjustable</v>
      </c>
      <c r="C45" s="133">
        <f>91*'SEQ Apr 2016'!M23/100</f>
        <v>118.3</v>
      </c>
      <c r="D45" s="171">
        <f>($C$36*$C$37)*'SEQ Apr 2016'!N23/100</f>
        <v>854.35</v>
      </c>
      <c r="E45" s="133">
        <f>($C$36*$C$38)*'SEQ Apr 2016'!W23/100</f>
        <v>286.8</v>
      </c>
      <c r="F45" s="135">
        <f t="shared" si="10"/>
        <v>1259.45</v>
      </c>
      <c r="G45" s="136">
        <f t="shared" si="11"/>
        <v>5037.8</v>
      </c>
      <c r="H45" s="137">
        <v>0</v>
      </c>
      <c r="I45" s="137">
        <f>'SEQ Apr 2016'!AZ23</f>
        <v>0</v>
      </c>
      <c r="J45" s="137">
        <f>'SEQ Apr 2016'!BA23</f>
        <v>0</v>
      </c>
      <c r="K45" s="137">
        <f>'SEQ Apr 2016'!BB23</f>
        <v>0</v>
      </c>
      <c r="L45" s="136">
        <f>G45</f>
        <v>5037.8</v>
      </c>
      <c r="M45" s="136">
        <f>L45</f>
        <v>5037.8</v>
      </c>
      <c r="N45" s="138">
        <f t="shared" si="8"/>
        <v>5541.5800000000008</v>
      </c>
      <c r="O45" s="138">
        <f t="shared" si="9"/>
        <v>5541.5800000000008</v>
      </c>
      <c r="P45" s="160">
        <f>'SEQ Apr 2016'!BI23</f>
        <v>0</v>
      </c>
      <c r="Q45" s="161" t="str">
        <f>'SEQ Apr 2016'!BJ23</f>
        <v>n</v>
      </c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</row>
    <row r="46" spans="1:46" s="93" customFormat="1" ht="14" x14ac:dyDescent="0.15">
      <c r="A46" s="159" t="str">
        <f>'SEQ Apr 2016'!K24</f>
        <v>Lumo Energy</v>
      </c>
      <c r="B46" s="132" t="str">
        <f>'SEQ Apr 2016'!L24</f>
        <v>Business Premium</v>
      </c>
      <c r="C46" s="133">
        <f>91*'SEQ Apr 2016'!M24/100</f>
        <v>124.91570000000002</v>
      </c>
      <c r="D46" s="171">
        <f>($C$36*$C$37)*'SEQ Apr 2016'!N24/100</f>
        <v>780.15</v>
      </c>
      <c r="E46" s="133">
        <f>($C$36*$C$38)*'SEQ Apr 2016'!W24/100</f>
        <v>258.3</v>
      </c>
      <c r="F46" s="135">
        <f t="shared" si="10"/>
        <v>1163.3657000000001</v>
      </c>
      <c r="G46" s="136">
        <f t="shared" si="11"/>
        <v>4653.4628000000002</v>
      </c>
      <c r="H46" s="137">
        <v>0</v>
      </c>
      <c r="I46" s="137">
        <f>'SEQ Apr 2016'!AZ24</f>
        <v>0</v>
      </c>
      <c r="J46" s="137">
        <f>'SEQ Apr 2016'!BA24</f>
        <v>0</v>
      </c>
      <c r="K46" s="137">
        <f>'SEQ Apr 2016'!BB24</f>
        <v>0</v>
      </c>
      <c r="L46" s="136">
        <f>G46</f>
        <v>4653.4628000000002</v>
      </c>
      <c r="M46" s="136">
        <f>L46</f>
        <v>4653.4628000000002</v>
      </c>
      <c r="N46" s="138">
        <f t="shared" si="8"/>
        <v>5118.8090800000009</v>
      </c>
      <c r="O46" s="138">
        <f t="shared" si="9"/>
        <v>5118.8090800000009</v>
      </c>
      <c r="P46" s="160">
        <f>'SEQ Apr 2016'!BI24</f>
        <v>36</v>
      </c>
      <c r="Q46" s="161" t="str">
        <f>'SEQ Apr 2016'!BJ24</f>
        <v>n</v>
      </c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</row>
    <row r="47" spans="1:46" ht="14" x14ac:dyDescent="0.15">
      <c r="A47" s="159" t="str">
        <f>'SEQ Apr 2016'!K25</f>
        <v>Origin Energy</v>
      </c>
      <c r="B47" s="132" t="str">
        <f>'SEQ Apr 2016'!L25</f>
        <v>Business Saver</v>
      </c>
      <c r="C47" s="133">
        <f>91*'SEQ Apr 2016'!M25/100</f>
        <v>127.60566</v>
      </c>
      <c r="D47" s="171">
        <f>($C$36*$C$37)*'SEQ Apr 2016'!N25/100</f>
        <v>858.06</v>
      </c>
      <c r="E47" s="133">
        <f>($C$36*$C$38)*'SEQ Apr 2016'!W25/100</f>
        <v>288.08999999999997</v>
      </c>
      <c r="F47" s="135">
        <f t="shared" si="10"/>
        <v>1273.7556599999998</v>
      </c>
      <c r="G47" s="136">
        <f t="shared" si="11"/>
        <v>5095.0226399999992</v>
      </c>
      <c r="H47" s="137">
        <v>0</v>
      </c>
      <c r="I47" s="137">
        <f>'SEQ Apr 2016'!AZ25</f>
        <v>13</v>
      </c>
      <c r="J47" s="137">
        <f>'SEQ Apr 2016'!BA25</f>
        <v>0</v>
      </c>
      <c r="K47" s="137">
        <f>'SEQ Apr 2016'!BB25</f>
        <v>0</v>
      </c>
      <c r="L47" s="136">
        <f>G47-((F47-C47)*I47/100)*4</f>
        <v>4499.0246399999996</v>
      </c>
      <c r="M47" s="136">
        <f>L47</f>
        <v>4499.0246399999996</v>
      </c>
      <c r="N47" s="138">
        <f t="shared" si="8"/>
        <v>4948.9271040000003</v>
      </c>
      <c r="O47" s="138">
        <f t="shared" si="9"/>
        <v>4948.9271040000003</v>
      </c>
      <c r="P47" s="160">
        <f>'SEQ Apr 2016'!BI25</f>
        <v>12</v>
      </c>
      <c r="Q47" s="161" t="str">
        <f>'SEQ Apr 2016'!BJ25</f>
        <v>y</v>
      </c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</row>
    <row r="48" spans="1:46" s="93" customFormat="1" ht="14" x14ac:dyDescent="0.15">
      <c r="A48" s="159" t="str">
        <f>'SEQ Apr 2016'!K26</f>
        <v>Powerdirect</v>
      </c>
      <c r="B48" s="132" t="str">
        <f>'SEQ Apr 2016'!L26</f>
        <v>Discount included</v>
      </c>
      <c r="C48" s="133">
        <f>91*'SEQ Apr 2016'!M26/100</f>
        <v>127.59110000000001</v>
      </c>
      <c r="D48" s="171">
        <f>($C$36*$C$37)*'SEQ Apr 2016'!N26/100</f>
        <v>771.75</v>
      </c>
      <c r="E48" s="133">
        <f>($C$36*$C$38)*'SEQ Apr 2016'!W26/100</f>
        <v>259.2</v>
      </c>
      <c r="F48" s="135">
        <f t="shared" si="10"/>
        <v>1158.5410999999999</v>
      </c>
      <c r="G48" s="136">
        <f t="shared" si="11"/>
        <v>4634.1643999999997</v>
      </c>
      <c r="H48" s="137">
        <v>0</v>
      </c>
      <c r="I48" s="137">
        <f>'SEQ Apr 2016'!AZ26</f>
        <v>0</v>
      </c>
      <c r="J48" s="137">
        <f>'SEQ Apr 2016'!BA26</f>
        <v>0</v>
      </c>
      <c r="K48" s="137">
        <f>'SEQ Apr 2016'!BB26</f>
        <v>0</v>
      </c>
      <c r="L48" s="136">
        <f>G48</f>
        <v>4634.1643999999997</v>
      </c>
      <c r="M48" s="136">
        <f>L48</f>
        <v>4634.1643999999997</v>
      </c>
      <c r="N48" s="138">
        <f t="shared" si="8"/>
        <v>5097.5808399999996</v>
      </c>
      <c r="O48" s="138">
        <f t="shared" si="9"/>
        <v>5097.5808399999996</v>
      </c>
      <c r="P48" s="160">
        <f>'SEQ Apr 2016'!BI26</f>
        <v>0</v>
      </c>
      <c r="Q48" s="161" t="str">
        <f>'SEQ Apr 2016'!BJ26</f>
        <v>n</v>
      </c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</row>
    <row r="49" spans="1:46" ht="15" thickBot="1" x14ac:dyDescent="0.2">
      <c r="A49" s="163" t="str">
        <f>'SEQ Apr 2016'!K27</f>
        <v>Urth Energy</v>
      </c>
      <c r="B49" s="149" t="str">
        <f>'SEQ Apr 2016'!L27</f>
        <v>Market offer</v>
      </c>
      <c r="C49" s="166">
        <f>91*'SEQ Apr 2016'!M27/100</f>
        <v>127.59110000000001</v>
      </c>
      <c r="D49" s="172">
        <f>($C$36*$C$37)*'SEQ Apr 2016'!N27/100</f>
        <v>857.85</v>
      </c>
      <c r="E49" s="166">
        <f>($C$36*$C$38)*'SEQ Apr 2016'!W27/100</f>
        <v>288</v>
      </c>
      <c r="F49" s="167">
        <f t="shared" si="10"/>
        <v>1273.4411</v>
      </c>
      <c r="G49" s="168">
        <f t="shared" si="11"/>
        <v>5093.7644</v>
      </c>
      <c r="H49" s="153">
        <v>0</v>
      </c>
      <c r="I49" s="153">
        <f>'SEQ Apr 2016'!AZ27</f>
        <v>0</v>
      </c>
      <c r="J49" s="153">
        <f>'SEQ Apr 2016'!BA27</f>
        <v>0</v>
      </c>
      <c r="K49" s="153">
        <f>'SEQ Apr 2016'!BB27</f>
        <v>10</v>
      </c>
      <c r="L49" s="168">
        <f>G49</f>
        <v>5093.7644</v>
      </c>
      <c r="M49" s="168">
        <f>L49-((F49-C49)*K49/100)*4</f>
        <v>4635.4243999999999</v>
      </c>
      <c r="N49" s="169">
        <f t="shared" si="8"/>
        <v>5603.14084</v>
      </c>
      <c r="O49" s="169">
        <f t="shared" si="9"/>
        <v>5098.96684</v>
      </c>
      <c r="P49" s="170">
        <f>'SEQ Apr 2016'!BI27</f>
        <v>36</v>
      </c>
      <c r="Q49" s="165" t="str">
        <f>'SEQ Apr 2016'!BJ27</f>
        <v>y</v>
      </c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</row>
    <row r="50" spans="1:46" ht="14" x14ac:dyDescent="0.15">
      <c r="A50" s="85"/>
      <c r="B50" s="85"/>
      <c r="C50" s="85"/>
      <c r="D50" s="85"/>
      <c r="E50" s="85"/>
      <c r="F50" s="85"/>
      <c r="G50" s="85"/>
      <c r="H50" s="85"/>
      <c r="I50" s="85"/>
      <c r="J50" s="85"/>
      <c r="K50" s="85"/>
      <c r="L50" s="85"/>
      <c r="M50" s="85"/>
      <c r="N50" s="85"/>
      <c r="O50" s="85"/>
      <c r="P50" s="85"/>
      <c r="Q50" s="85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</row>
    <row r="51" spans="1:46" ht="14" x14ac:dyDescent="0.15">
      <c r="A51" s="85"/>
      <c r="B51" s="85"/>
      <c r="C51" s="85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</row>
    <row r="52" spans="1:46" ht="14" x14ac:dyDescent="0.15">
      <c r="A52" s="85"/>
      <c r="B52" s="85"/>
      <c r="C52" s="85"/>
      <c r="D52" s="85"/>
      <c r="E52" s="85"/>
      <c r="F52" s="85"/>
      <c r="G52" s="85"/>
      <c r="H52" s="85"/>
      <c r="I52" s="85"/>
      <c r="J52" s="85"/>
      <c r="K52" s="85"/>
      <c r="L52" s="85"/>
      <c r="M52" s="85"/>
      <c r="N52" s="85"/>
      <c r="O52" s="85"/>
      <c r="P52" s="85"/>
      <c r="Q52" s="85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</row>
    <row r="53" spans="1:46" ht="14" x14ac:dyDescent="0.15">
      <c r="A53" s="85"/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</row>
    <row r="54" spans="1:46" ht="14" x14ac:dyDescent="0.15">
      <c r="A54" s="85"/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</row>
    <row r="55" spans="1:46" ht="14" x14ac:dyDescent="0.15">
      <c r="A55" s="85"/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</row>
    <row r="56" spans="1:46" ht="14" x14ac:dyDescent="0.15">
      <c r="A56" s="85"/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</row>
    <row r="57" spans="1:46" ht="14" x14ac:dyDescent="0.15">
      <c r="A57" s="85"/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</row>
    <row r="58" spans="1:46" ht="14" x14ac:dyDescent="0.15">
      <c r="A58" s="85"/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</row>
    <row r="59" spans="1:46" ht="14" x14ac:dyDescent="0.15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</row>
    <row r="60" spans="1:46" ht="14" x14ac:dyDescent="0.15">
      <c r="A60" s="85"/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</row>
    <row r="61" spans="1:46" ht="14" x14ac:dyDescent="0.15">
      <c r="A61" s="85"/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</row>
    <row r="62" spans="1:46" ht="14" x14ac:dyDescent="0.15">
      <c r="A62" s="85"/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</row>
    <row r="63" spans="1:46" ht="14" x14ac:dyDescent="0.15">
      <c r="A63" s="85"/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</row>
    <row r="64" spans="1:46" ht="14" x14ac:dyDescent="0.15">
      <c r="A64" s="85"/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</row>
    <row r="65" spans="1:46" ht="14" x14ac:dyDescent="0.15">
      <c r="A65" s="85"/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</row>
    <row r="66" spans="1:46" ht="14" x14ac:dyDescent="0.15">
      <c r="A66" s="85"/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</row>
    <row r="67" spans="1:46" ht="14" x14ac:dyDescent="0.15">
      <c r="A67" s="85"/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</row>
    <row r="68" spans="1:46" ht="14" x14ac:dyDescent="0.15">
      <c r="A68" s="85"/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</row>
    <row r="69" spans="1:46" ht="14" x14ac:dyDescent="0.15">
      <c r="A69" s="85"/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</row>
    <row r="70" spans="1:46" ht="14" x14ac:dyDescent="0.15">
      <c r="A70" s="85"/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</row>
    <row r="71" spans="1:46" ht="14" x14ac:dyDescent="0.15">
      <c r="A71" s="85"/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</row>
    <row r="72" spans="1:46" ht="14" x14ac:dyDescent="0.15">
      <c r="A72" s="85"/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</row>
    <row r="73" spans="1:46" ht="14" x14ac:dyDescent="0.15">
      <c r="A73" s="85"/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</row>
    <row r="74" spans="1:46" ht="14" x14ac:dyDescent="0.15">
      <c r="A74" s="85"/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</row>
    <row r="75" spans="1:46" ht="14" x14ac:dyDescent="0.15">
      <c r="A75" s="85"/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</row>
    <row r="76" spans="1:46" ht="14" x14ac:dyDescent="0.15">
      <c r="A76" s="85"/>
      <c r="B76" s="85"/>
      <c r="C76" s="85"/>
      <c r="D76" s="85"/>
      <c r="E76" s="85"/>
      <c r="F76" s="85"/>
      <c r="G76" s="85"/>
      <c r="H76" s="85"/>
      <c r="I76" s="85"/>
      <c r="J76" s="85"/>
      <c r="K76" s="85"/>
      <c r="L76" s="85"/>
      <c r="M76" s="85"/>
      <c r="N76" s="85"/>
      <c r="O76" s="85"/>
      <c r="P76" s="85"/>
      <c r="Q76" s="85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</row>
    <row r="77" spans="1:46" ht="14" x14ac:dyDescent="0.15">
      <c r="A77" s="85"/>
      <c r="B77" s="85"/>
      <c r="C77" s="85"/>
      <c r="D77" s="85"/>
      <c r="E77" s="85"/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</row>
    <row r="78" spans="1:46" ht="14" x14ac:dyDescent="0.15">
      <c r="A78" s="85"/>
      <c r="B78" s="85"/>
      <c r="C78" s="85"/>
      <c r="D78" s="85"/>
      <c r="E78" s="85"/>
      <c r="F78" s="85"/>
      <c r="G78" s="85"/>
      <c r="H78" s="85"/>
      <c r="I78" s="85"/>
      <c r="J78" s="85"/>
      <c r="K78" s="85"/>
      <c r="L78" s="85"/>
      <c r="M78" s="85"/>
      <c r="N78" s="85"/>
      <c r="O78" s="85"/>
      <c r="P78" s="85"/>
      <c r="Q78" s="85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</row>
    <row r="79" spans="1:46" ht="14" x14ac:dyDescent="0.15">
      <c r="A79" s="85"/>
      <c r="B79" s="85"/>
      <c r="C79" s="85"/>
      <c r="D79" s="85"/>
      <c r="E79" s="85"/>
      <c r="F79" s="85"/>
      <c r="G79" s="85"/>
      <c r="H79" s="85"/>
      <c r="I79" s="85"/>
      <c r="J79" s="85"/>
      <c r="K79" s="85"/>
      <c r="L79" s="85"/>
      <c r="M79" s="85"/>
      <c r="N79" s="85"/>
      <c r="O79" s="85"/>
      <c r="P79" s="85"/>
      <c r="Q79" s="85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</row>
    <row r="80" spans="1:46" ht="14" x14ac:dyDescent="0.15">
      <c r="A80" s="85"/>
      <c r="B80" s="85"/>
      <c r="C80" s="85"/>
      <c r="D80" s="85"/>
      <c r="E80" s="85"/>
      <c r="F80" s="85"/>
      <c r="G80" s="85"/>
      <c r="H80" s="85"/>
      <c r="I80" s="85"/>
      <c r="J80" s="85"/>
      <c r="K80" s="85"/>
      <c r="L80" s="85"/>
      <c r="M80" s="85"/>
      <c r="N80" s="85"/>
      <c r="O80" s="85"/>
      <c r="P80" s="85"/>
      <c r="Q80" s="85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</row>
    <row r="81" spans="1:46" ht="14" x14ac:dyDescent="0.15">
      <c r="A81" s="85"/>
      <c r="B81" s="85"/>
      <c r="C81" s="85"/>
      <c r="D81" s="85"/>
      <c r="E81" s="85"/>
      <c r="F81" s="85"/>
      <c r="G81" s="85"/>
      <c r="H81" s="85"/>
      <c r="I81" s="85"/>
      <c r="J81" s="85"/>
      <c r="K81" s="85"/>
      <c r="L81" s="85"/>
      <c r="M81" s="85"/>
      <c r="N81" s="85"/>
      <c r="O81" s="85"/>
      <c r="P81" s="85"/>
      <c r="Q81" s="85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</row>
    <row r="82" spans="1:46" ht="14" x14ac:dyDescent="0.15">
      <c r="A82" s="85"/>
      <c r="B82" s="85"/>
      <c r="C82" s="85"/>
      <c r="D82" s="85"/>
      <c r="E82" s="85"/>
      <c r="F82" s="85"/>
      <c r="G82" s="85"/>
      <c r="H82" s="85"/>
      <c r="I82" s="85"/>
      <c r="J82" s="85"/>
      <c r="K82" s="85"/>
      <c r="L82" s="85"/>
      <c r="M82" s="85"/>
      <c r="N82" s="85"/>
      <c r="O82" s="85"/>
      <c r="P82" s="85"/>
      <c r="Q82" s="85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</row>
    <row r="83" spans="1:46" ht="14" x14ac:dyDescent="0.15">
      <c r="A83" s="85"/>
      <c r="B83" s="85"/>
      <c r="C83" s="85"/>
      <c r="D83" s="85"/>
      <c r="E83" s="85"/>
      <c r="F83" s="85"/>
      <c r="G83" s="85"/>
      <c r="H83" s="85"/>
      <c r="I83" s="85"/>
      <c r="J83" s="85"/>
      <c r="K83" s="85"/>
      <c r="L83" s="85"/>
      <c r="M83" s="85"/>
      <c r="N83" s="85"/>
      <c r="O83" s="85"/>
      <c r="P83" s="85"/>
      <c r="Q83" s="85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</row>
    <row r="84" spans="1:46" ht="14" x14ac:dyDescent="0.15">
      <c r="A84" s="85"/>
      <c r="B84" s="85"/>
      <c r="C84" s="85"/>
      <c r="D84" s="85"/>
      <c r="E84" s="85"/>
      <c r="F84" s="85"/>
      <c r="G84" s="85"/>
      <c r="H84" s="85"/>
      <c r="I84" s="85"/>
      <c r="J84" s="85"/>
      <c r="K84" s="85"/>
      <c r="L84" s="85"/>
      <c r="M84" s="85"/>
      <c r="N84" s="85"/>
      <c r="O84" s="85"/>
      <c r="P84" s="85"/>
      <c r="Q84" s="85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</row>
    <row r="85" spans="1:46" ht="14" x14ac:dyDescent="0.15">
      <c r="A85" s="85"/>
      <c r="B85" s="85"/>
      <c r="C85" s="85"/>
      <c r="D85" s="85"/>
      <c r="E85" s="85"/>
      <c r="F85" s="85"/>
      <c r="G85" s="85"/>
      <c r="H85" s="85"/>
      <c r="I85" s="85"/>
      <c r="J85" s="85"/>
      <c r="K85" s="85"/>
      <c r="L85" s="85"/>
      <c r="M85" s="85"/>
      <c r="N85" s="85"/>
      <c r="O85" s="85"/>
      <c r="P85" s="85"/>
      <c r="Q85" s="85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</row>
    <row r="86" spans="1:46" ht="14" x14ac:dyDescent="0.15">
      <c r="A86" s="85"/>
      <c r="B86" s="85"/>
      <c r="C86" s="85"/>
      <c r="D86" s="85"/>
      <c r="E86" s="85"/>
      <c r="F86" s="85"/>
      <c r="G86" s="85"/>
      <c r="H86" s="85"/>
      <c r="I86" s="85"/>
      <c r="J86" s="85"/>
      <c r="K86" s="85"/>
      <c r="L86" s="85"/>
      <c r="M86" s="85"/>
      <c r="N86" s="85"/>
      <c r="O86" s="85"/>
      <c r="P86" s="85"/>
      <c r="Q86" s="85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</row>
    <row r="87" spans="1:46" ht="14" x14ac:dyDescent="0.15">
      <c r="A87" s="85"/>
      <c r="B87" s="85"/>
      <c r="C87" s="85"/>
      <c r="D87" s="85"/>
      <c r="E87" s="85"/>
      <c r="F87" s="85"/>
      <c r="G87" s="85"/>
      <c r="H87" s="85"/>
      <c r="I87" s="85"/>
      <c r="J87" s="85"/>
      <c r="K87" s="85"/>
      <c r="L87" s="85"/>
      <c r="M87" s="85"/>
      <c r="N87" s="85"/>
      <c r="O87" s="85"/>
      <c r="P87" s="85"/>
      <c r="Q87" s="85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</row>
    <row r="88" spans="1:46" ht="14" x14ac:dyDescent="0.15">
      <c r="A88" s="85"/>
      <c r="B88" s="85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  <c r="P88" s="85"/>
      <c r="Q88" s="85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</row>
    <row r="89" spans="1:46" ht="14" x14ac:dyDescent="0.15">
      <c r="A89" s="85"/>
      <c r="B89" s="85"/>
      <c r="C89" s="85"/>
      <c r="D89" s="85"/>
      <c r="E89" s="85"/>
      <c r="F89" s="85"/>
      <c r="G89" s="85"/>
      <c r="H89" s="85"/>
      <c r="I89" s="85"/>
      <c r="J89" s="85"/>
      <c r="K89" s="85"/>
      <c r="L89" s="85"/>
      <c r="M89" s="85"/>
      <c r="N89" s="85"/>
      <c r="O89" s="85"/>
      <c r="P89" s="85"/>
      <c r="Q89" s="85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</row>
    <row r="90" spans="1:46" ht="14" x14ac:dyDescent="0.15">
      <c r="A90" s="85"/>
      <c r="B90" s="85"/>
      <c r="C90" s="85"/>
      <c r="D90" s="85"/>
      <c r="E90" s="85"/>
      <c r="F90" s="85"/>
      <c r="G90" s="85"/>
      <c r="H90" s="85"/>
      <c r="I90" s="85"/>
      <c r="J90" s="85"/>
      <c r="K90" s="85"/>
      <c r="L90" s="85"/>
      <c r="M90" s="85"/>
      <c r="N90" s="85"/>
      <c r="O90" s="85"/>
      <c r="P90" s="85"/>
      <c r="Q90" s="85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</row>
    <row r="91" spans="1:46" ht="14" x14ac:dyDescent="0.15">
      <c r="A91" s="85"/>
      <c r="B91" s="85"/>
      <c r="C91" s="85"/>
      <c r="D91" s="85"/>
      <c r="E91" s="85"/>
      <c r="F91" s="85"/>
      <c r="G91" s="85"/>
      <c r="H91" s="85"/>
      <c r="I91" s="85"/>
      <c r="J91" s="85"/>
      <c r="K91" s="85"/>
      <c r="L91" s="85"/>
      <c r="M91" s="85"/>
      <c r="N91" s="85"/>
      <c r="O91" s="85"/>
      <c r="P91" s="85"/>
      <c r="Q91" s="85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</row>
    <row r="92" spans="1:46" ht="14" x14ac:dyDescent="0.15">
      <c r="A92" s="85"/>
      <c r="B92" s="85"/>
      <c r="C92" s="85"/>
      <c r="D92" s="85"/>
      <c r="E92" s="85"/>
      <c r="F92" s="85"/>
      <c r="G92" s="85"/>
      <c r="H92" s="85"/>
      <c r="I92" s="85"/>
      <c r="J92" s="85"/>
      <c r="K92" s="85"/>
      <c r="L92" s="85"/>
      <c r="M92" s="85"/>
      <c r="N92" s="85"/>
      <c r="O92" s="85"/>
      <c r="P92" s="85"/>
      <c r="Q92" s="85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</row>
    <row r="93" spans="1:46" ht="14" x14ac:dyDescent="0.15">
      <c r="A93" s="85"/>
      <c r="B93" s="85"/>
      <c r="C93" s="85"/>
      <c r="D93" s="85"/>
      <c r="E93" s="85"/>
      <c r="F93" s="85"/>
      <c r="G93" s="85"/>
      <c r="H93" s="85"/>
      <c r="I93" s="85"/>
      <c r="J93" s="85"/>
      <c r="K93" s="85"/>
      <c r="L93" s="85"/>
      <c r="M93" s="85"/>
      <c r="N93" s="85"/>
      <c r="O93" s="85"/>
      <c r="P93" s="85"/>
      <c r="Q93" s="85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</row>
    <row r="94" spans="1:46" ht="14" x14ac:dyDescent="0.15">
      <c r="A94" s="85"/>
      <c r="B94" s="85"/>
      <c r="C94" s="85"/>
      <c r="D94" s="85"/>
      <c r="E94" s="85"/>
      <c r="F94" s="85"/>
      <c r="G94" s="85"/>
      <c r="H94" s="85"/>
      <c r="I94" s="85"/>
      <c r="J94" s="85"/>
      <c r="K94" s="85"/>
      <c r="L94" s="85"/>
      <c r="M94" s="85"/>
      <c r="N94" s="85"/>
      <c r="O94" s="85"/>
      <c r="P94" s="85"/>
      <c r="Q94" s="85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</row>
    <row r="95" spans="1:46" ht="14" x14ac:dyDescent="0.15">
      <c r="A95" s="85"/>
      <c r="B95" s="85"/>
      <c r="C95" s="85"/>
      <c r="D95" s="85"/>
      <c r="E95" s="85"/>
      <c r="F95" s="85"/>
      <c r="G95" s="85"/>
      <c r="H95" s="85"/>
      <c r="I95" s="85"/>
      <c r="J95" s="85"/>
      <c r="K95" s="85"/>
      <c r="L95" s="85"/>
      <c r="M95" s="85"/>
      <c r="N95" s="85"/>
      <c r="O95" s="85"/>
      <c r="P95" s="85"/>
      <c r="Q95" s="85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</row>
    <row r="96" spans="1:46" ht="14" x14ac:dyDescent="0.15">
      <c r="A96" s="85"/>
      <c r="B96" s="85"/>
      <c r="C96" s="85"/>
      <c r="D96" s="85"/>
      <c r="E96" s="85"/>
      <c r="F96" s="85"/>
      <c r="G96" s="85"/>
      <c r="H96" s="85"/>
      <c r="I96" s="85"/>
      <c r="J96" s="85"/>
      <c r="K96" s="85"/>
      <c r="L96" s="85"/>
      <c r="M96" s="85"/>
      <c r="N96" s="85"/>
      <c r="O96" s="85"/>
      <c r="P96" s="85"/>
      <c r="Q96" s="85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</row>
    <row r="97" spans="1:46" ht="14" x14ac:dyDescent="0.15">
      <c r="A97" s="85"/>
      <c r="B97" s="85"/>
      <c r="C97" s="85"/>
      <c r="D97" s="85"/>
      <c r="E97" s="85"/>
      <c r="F97" s="85"/>
      <c r="G97" s="85"/>
      <c r="H97" s="85"/>
      <c r="I97" s="85"/>
      <c r="J97" s="85"/>
      <c r="K97" s="85"/>
      <c r="L97" s="85"/>
      <c r="M97" s="85"/>
      <c r="N97" s="85"/>
      <c r="O97" s="85"/>
      <c r="P97" s="85"/>
      <c r="Q97" s="85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</row>
    <row r="98" spans="1:46" ht="14" x14ac:dyDescent="0.15">
      <c r="A98" s="85"/>
      <c r="B98" s="85"/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85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</row>
    <row r="99" spans="1:46" ht="14" x14ac:dyDescent="0.15">
      <c r="A99" s="85"/>
      <c r="B99" s="85"/>
      <c r="C99" s="85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</row>
    <row r="100" spans="1:46" ht="14" x14ac:dyDescent="0.15">
      <c r="A100" s="85"/>
      <c r="B100" s="85"/>
      <c r="C100" s="85"/>
      <c r="D100" s="85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</row>
    <row r="101" spans="1:46" ht="14" x14ac:dyDescent="0.15">
      <c r="A101" s="85"/>
      <c r="B101" s="85"/>
      <c r="C101" s="85"/>
      <c r="D101" s="85"/>
      <c r="E101" s="85"/>
      <c r="F101" s="85"/>
      <c r="G101" s="85"/>
      <c r="H101" s="85"/>
      <c r="I101" s="85"/>
      <c r="J101" s="85"/>
      <c r="K101" s="85"/>
      <c r="L101" s="85"/>
      <c r="M101" s="85"/>
      <c r="N101" s="85"/>
      <c r="O101" s="85"/>
      <c r="P101" s="85"/>
      <c r="Q101" s="85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</row>
    <row r="102" spans="1:46" ht="14" x14ac:dyDescent="0.15">
      <c r="A102" s="85"/>
      <c r="B102" s="85"/>
      <c r="C102" s="85"/>
      <c r="D102" s="85"/>
      <c r="E102" s="85"/>
      <c r="F102" s="85"/>
      <c r="G102" s="85"/>
      <c r="H102" s="85"/>
      <c r="I102" s="85"/>
      <c r="J102" s="85"/>
      <c r="K102" s="85"/>
      <c r="L102" s="85"/>
      <c r="M102" s="85"/>
      <c r="N102" s="85"/>
      <c r="O102" s="85"/>
      <c r="P102" s="85"/>
      <c r="Q102" s="85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</row>
    <row r="103" spans="1:46" ht="14" x14ac:dyDescent="0.15">
      <c r="A103" s="85"/>
      <c r="B103" s="85"/>
      <c r="C103" s="85"/>
      <c r="D103" s="85"/>
      <c r="E103" s="85"/>
      <c r="F103" s="85"/>
      <c r="G103" s="85"/>
      <c r="H103" s="85"/>
      <c r="I103" s="85"/>
      <c r="J103" s="85"/>
      <c r="K103" s="85"/>
      <c r="L103" s="85"/>
      <c r="M103" s="85"/>
      <c r="N103" s="85"/>
      <c r="O103" s="85"/>
      <c r="P103" s="85"/>
      <c r="Q103" s="85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</row>
    <row r="104" spans="1:46" ht="14" x14ac:dyDescent="0.15">
      <c r="A104" s="85"/>
      <c r="B104" s="85"/>
      <c r="C104" s="85"/>
      <c r="D104" s="85"/>
      <c r="E104" s="85"/>
      <c r="F104" s="85"/>
      <c r="G104" s="85"/>
      <c r="H104" s="85"/>
      <c r="I104" s="85"/>
      <c r="J104" s="85"/>
      <c r="K104" s="85"/>
      <c r="L104" s="85"/>
      <c r="M104" s="85"/>
      <c r="N104" s="85"/>
      <c r="O104" s="85"/>
      <c r="P104" s="85"/>
      <c r="Q104" s="85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</row>
    <row r="105" spans="1:46" ht="14" x14ac:dyDescent="0.15">
      <c r="A105" s="85"/>
      <c r="B105" s="85"/>
      <c r="C105" s="85"/>
      <c r="D105" s="85"/>
      <c r="E105" s="85"/>
      <c r="F105" s="85"/>
      <c r="G105" s="85"/>
      <c r="H105" s="85"/>
      <c r="I105" s="85"/>
      <c r="J105" s="85"/>
      <c r="K105" s="85"/>
      <c r="L105" s="85"/>
      <c r="M105" s="85"/>
      <c r="N105" s="85"/>
      <c r="O105" s="85"/>
      <c r="P105" s="85"/>
      <c r="Q105" s="85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</row>
    <row r="106" spans="1:46" ht="14" x14ac:dyDescent="0.15">
      <c r="A106" s="85"/>
      <c r="B106" s="85"/>
      <c r="C106" s="85"/>
      <c r="D106" s="85"/>
      <c r="E106" s="85"/>
      <c r="F106" s="85"/>
      <c r="G106" s="85"/>
      <c r="H106" s="85"/>
      <c r="I106" s="85"/>
      <c r="J106" s="85"/>
      <c r="K106" s="85"/>
      <c r="L106" s="85"/>
      <c r="M106" s="85"/>
      <c r="N106" s="85"/>
      <c r="O106" s="85"/>
      <c r="P106" s="85"/>
      <c r="Q106" s="85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</row>
    <row r="107" spans="1:46" ht="14" x14ac:dyDescent="0.15">
      <c r="A107" s="85"/>
      <c r="B107" s="85"/>
      <c r="C107" s="85"/>
      <c r="D107" s="85"/>
      <c r="E107" s="85"/>
      <c r="F107" s="85"/>
      <c r="G107" s="85"/>
      <c r="H107" s="85"/>
      <c r="I107" s="85"/>
      <c r="J107" s="85"/>
      <c r="K107" s="85"/>
      <c r="L107" s="85"/>
      <c r="M107" s="85"/>
      <c r="N107" s="85"/>
      <c r="O107" s="85"/>
      <c r="P107" s="85"/>
      <c r="Q107" s="85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</row>
    <row r="108" spans="1:46" ht="14" x14ac:dyDescent="0.15">
      <c r="A108" s="85"/>
      <c r="B108" s="85"/>
      <c r="C108" s="85"/>
      <c r="D108" s="85"/>
      <c r="E108" s="85"/>
      <c r="F108" s="85"/>
      <c r="G108" s="85"/>
      <c r="H108" s="85"/>
      <c r="I108" s="85"/>
      <c r="J108" s="85"/>
      <c r="K108" s="85"/>
      <c r="L108" s="85"/>
      <c r="M108" s="85"/>
      <c r="N108" s="85"/>
      <c r="O108" s="85"/>
      <c r="P108" s="85"/>
      <c r="Q108" s="85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</row>
    <row r="109" spans="1:46" ht="14" x14ac:dyDescent="0.15">
      <c r="A109" s="85"/>
      <c r="B109" s="85"/>
      <c r="C109" s="85"/>
      <c r="D109" s="85"/>
      <c r="E109" s="85"/>
      <c r="F109" s="85"/>
      <c r="G109" s="85"/>
      <c r="H109" s="85"/>
      <c r="I109" s="85"/>
      <c r="J109" s="85"/>
      <c r="K109" s="85"/>
      <c r="L109" s="85"/>
      <c r="M109" s="85"/>
      <c r="N109" s="85"/>
      <c r="O109" s="85"/>
      <c r="P109" s="85"/>
      <c r="Q109" s="85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</row>
    <row r="110" spans="1:46" ht="14" x14ac:dyDescent="0.15">
      <c r="A110" s="85"/>
      <c r="B110" s="85"/>
      <c r="C110" s="85"/>
      <c r="D110" s="85"/>
      <c r="E110" s="85"/>
      <c r="F110" s="85"/>
      <c r="G110" s="85"/>
      <c r="H110" s="85"/>
      <c r="I110" s="85"/>
      <c r="J110" s="85"/>
      <c r="K110" s="85"/>
      <c r="L110" s="85"/>
      <c r="M110" s="85"/>
      <c r="N110" s="85"/>
      <c r="O110" s="85"/>
      <c r="P110" s="85"/>
      <c r="Q110" s="85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</row>
    <row r="111" spans="1:46" ht="14" x14ac:dyDescent="0.15">
      <c r="A111" s="85"/>
      <c r="B111" s="85"/>
      <c r="C111" s="85"/>
      <c r="D111" s="85"/>
      <c r="E111" s="85"/>
      <c r="F111" s="85"/>
      <c r="G111" s="85"/>
      <c r="H111" s="85"/>
      <c r="I111" s="85"/>
      <c r="J111" s="85"/>
      <c r="K111" s="85"/>
      <c r="L111" s="85"/>
      <c r="M111" s="85"/>
      <c r="N111" s="85"/>
      <c r="O111" s="85"/>
      <c r="P111" s="85"/>
      <c r="Q111" s="85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</row>
    <row r="112" spans="1:46" ht="14" x14ac:dyDescent="0.15">
      <c r="A112" s="85"/>
      <c r="B112" s="85"/>
      <c r="C112" s="85"/>
      <c r="D112" s="85"/>
      <c r="E112" s="85"/>
      <c r="F112" s="85"/>
      <c r="G112" s="85"/>
      <c r="H112" s="85"/>
      <c r="I112" s="85"/>
      <c r="J112" s="85"/>
      <c r="K112" s="85"/>
      <c r="L112" s="85"/>
      <c r="M112" s="85"/>
      <c r="N112" s="85"/>
      <c r="O112" s="85"/>
      <c r="P112" s="85"/>
      <c r="Q112" s="85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</row>
    <row r="113" spans="1:46" ht="14" x14ac:dyDescent="0.15">
      <c r="A113" s="85"/>
      <c r="B113" s="85"/>
      <c r="C113" s="85"/>
      <c r="D113" s="85"/>
      <c r="E113" s="85"/>
      <c r="F113" s="85"/>
      <c r="G113" s="85"/>
      <c r="H113" s="85"/>
      <c r="I113" s="85"/>
      <c r="J113" s="85"/>
      <c r="K113" s="85"/>
      <c r="L113" s="85"/>
      <c r="M113" s="85"/>
      <c r="N113" s="85"/>
      <c r="O113" s="85"/>
      <c r="P113" s="85"/>
      <c r="Q113" s="85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</row>
    <row r="114" spans="1:46" ht="14" x14ac:dyDescent="0.15">
      <c r="A114" s="85"/>
      <c r="B114" s="85"/>
      <c r="C114" s="85"/>
      <c r="D114" s="85"/>
      <c r="E114" s="85"/>
      <c r="F114" s="85"/>
      <c r="G114" s="85"/>
      <c r="H114" s="85"/>
      <c r="I114" s="85"/>
      <c r="J114" s="85"/>
      <c r="K114" s="85"/>
      <c r="L114" s="85"/>
      <c r="M114" s="85"/>
      <c r="N114" s="85"/>
      <c r="O114" s="85"/>
      <c r="P114" s="85"/>
      <c r="Q114" s="85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</row>
    <row r="115" spans="1:46" ht="14" x14ac:dyDescent="0.15">
      <c r="A115" s="85"/>
      <c r="B115" s="85"/>
      <c r="C115" s="85"/>
      <c r="D115" s="85"/>
      <c r="E115" s="85"/>
      <c r="F115" s="85"/>
      <c r="G115" s="85"/>
      <c r="H115" s="85"/>
      <c r="I115" s="85"/>
      <c r="J115" s="85"/>
      <c r="K115" s="85"/>
      <c r="L115" s="85"/>
      <c r="M115" s="85"/>
      <c r="N115" s="85"/>
      <c r="O115" s="85"/>
      <c r="P115" s="85"/>
      <c r="Q115" s="85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</row>
    <row r="116" spans="1:46" ht="14" x14ac:dyDescent="0.15">
      <c r="A116" s="85"/>
      <c r="B116" s="85"/>
      <c r="C116" s="85"/>
      <c r="D116" s="85"/>
      <c r="E116" s="85"/>
      <c r="F116" s="85"/>
      <c r="G116" s="85"/>
      <c r="H116" s="85"/>
      <c r="I116" s="85"/>
      <c r="J116" s="85"/>
      <c r="K116" s="85"/>
      <c r="L116" s="85"/>
      <c r="M116" s="85"/>
      <c r="N116" s="85"/>
      <c r="O116" s="85"/>
      <c r="P116" s="85"/>
      <c r="Q116" s="85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</row>
    <row r="117" spans="1:46" ht="14" x14ac:dyDescent="0.15">
      <c r="A117" s="85"/>
      <c r="B117" s="85"/>
      <c r="C117" s="85"/>
      <c r="D117" s="85"/>
      <c r="E117" s="85"/>
      <c r="F117" s="85"/>
      <c r="G117" s="85"/>
      <c r="H117" s="85"/>
      <c r="I117" s="85"/>
      <c r="J117" s="85"/>
      <c r="K117" s="85"/>
      <c r="L117" s="85"/>
      <c r="M117" s="85"/>
      <c r="N117" s="85"/>
      <c r="O117" s="85"/>
      <c r="P117" s="85"/>
      <c r="Q117" s="85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</row>
    <row r="118" spans="1:46" ht="14" x14ac:dyDescent="0.15">
      <c r="A118" s="85"/>
      <c r="B118" s="85"/>
      <c r="C118" s="85"/>
      <c r="D118" s="85"/>
      <c r="E118" s="85"/>
      <c r="F118" s="85"/>
      <c r="G118" s="85"/>
      <c r="H118" s="85"/>
      <c r="I118" s="85"/>
      <c r="J118" s="85"/>
      <c r="K118" s="85"/>
      <c r="L118" s="85"/>
      <c r="M118" s="85"/>
      <c r="N118" s="85"/>
      <c r="O118" s="85"/>
      <c r="P118" s="85"/>
      <c r="Q118" s="85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</row>
    <row r="119" spans="1:46" ht="14" x14ac:dyDescent="0.15">
      <c r="A119" s="85"/>
      <c r="B119" s="85"/>
      <c r="C119" s="85"/>
      <c r="D119" s="85"/>
      <c r="E119" s="85"/>
      <c r="F119" s="85"/>
      <c r="G119" s="85"/>
      <c r="H119" s="85"/>
      <c r="I119" s="85"/>
      <c r="J119" s="85"/>
      <c r="K119" s="85"/>
      <c r="L119" s="85"/>
      <c r="M119" s="85"/>
      <c r="N119" s="85"/>
      <c r="O119" s="85"/>
      <c r="P119" s="85"/>
      <c r="Q119" s="85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</row>
    <row r="120" spans="1:46" ht="14" x14ac:dyDescent="0.15">
      <c r="A120" s="85"/>
      <c r="B120" s="85"/>
      <c r="C120" s="85"/>
      <c r="D120" s="85"/>
      <c r="E120" s="85"/>
      <c r="F120" s="85"/>
      <c r="G120" s="85"/>
      <c r="H120" s="85"/>
      <c r="I120" s="85"/>
      <c r="J120" s="85"/>
      <c r="K120" s="85"/>
      <c r="L120" s="85"/>
      <c r="M120" s="85"/>
      <c r="N120" s="85"/>
      <c r="O120" s="85"/>
      <c r="P120" s="85"/>
      <c r="Q120" s="85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</row>
    <row r="121" spans="1:46" ht="14" x14ac:dyDescent="0.15">
      <c r="A121" s="85"/>
      <c r="B121" s="85"/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P121" s="85"/>
      <c r="Q121" s="85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</row>
    <row r="122" spans="1:46" ht="14" x14ac:dyDescent="0.15">
      <c r="A122" s="85"/>
      <c r="B122" s="85"/>
      <c r="C122" s="85"/>
      <c r="D122" s="85"/>
      <c r="E122" s="85"/>
      <c r="F122" s="85"/>
      <c r="G122" s="85"/>
      <c r="H122" s="85"/>
      <c r="I122" s="85"/>
      <c r="J122" s="85"/>
      <c r="K122" s="85"/>
      <c r="L122" s="85"/>
      <c r="M122" s="85"/>
      <c r="N122" s="85"/>
      <c r="O122" s="85"/>
      <c r="P122" s="85"/>
      <c r="Q122" s="85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</row>
    <row r="123" spans="1:46" ht="14" x14ac:dyDescent="0.15">
      <c r="A123" s="85"/>
      <c r="B123" s="85"/>
      <c r="C123" s="85"/>
      <c r="D123" s="85"/>
      <c r="E123" s="85"/>
      <c r="F123" s="85"/>
      <c r="G123" s="85"/>
      <c r="H123" s="85"/>
      <c r="I123" s="85"/>
      <c r="J123" s="85"/>
      <c r="K123" s="85"/>
      <c r="L123" s="85"/>
      <c r="M123" s="85"/>
      <c r="N123" s="85"/>
      <c r="O123" s="85"/>
      <c r="P123" s="85"/>
      <c r="Q123" s="85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</row>
    <row r="124" spans="1:46" ht="14" x14ac:dyDescent="0.15">
      <c r="A124" s="85"/>
      <c r="B124" s="85"/>
      <c r="C124" s="85"/>
      <c r="D124" s="85"/>
      <c r="E124" s="85"/>
      <c r="F124" s="85"/>
      <c r="G124" s="85"/>
      <c r="H124" s="85"/>
      <c r="I124" s="85"/>
      <c r="J124" s="85"/>
      <c r="K124" s="85"/>
      <c r="L124" s="85"/>
      <c r="M124" s="85"/>
      <c r="N124" s="85"/>
      <c r="O124" s="85"/>
      <c r="P124" s="85"/>
      <c r="Q124" s="85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</row>
    <row r="125" spans="1:46" ht="14" x14ac:dyDescent="0.15">
      <c r="A125" s="85"/>
      <c r="B125" s="85"/>
      <c r="C125" s="85"/>
      <c r="D125" s="85"/>
      <c r="E125" s="85"/>
      <c r="F125" s="85"/>
      <c r="G125" s="85"/>
      <c r="H125" s="85"/>
      <c r="I125" s="85"/>
      <c r="J125" s="85"/>
      <c r="K125" s="85"/>
      <c r="L125" s="85"/>
      <c r="M125" s="85"/>
      <c r="N125" s="85"/>
      <c r="O125" s="85"/>
      <c r="P125" s="85"/>
      <c r="Q125" s="85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</row>
    <row r="126" spans="1:46" ht="14" x14ac:dyDescent="0.15">
      <c r="A126" s="85"/>
      <c r="B126" s="85"/>
      <c r="C126" s="85"/>
      <c r="D126" s="85"/>
      <c r="E126" s="85"/>
      <c r="F126" s="85"/>
      <c r="G126" s="85"/>
      <c r="H126" s="85"/>
      <c r="I126" s="85"/>
      <c r="J126" s="85"/>
      <c r="K126" s="85"/>
      <c r="L126" s="85"/>
      <c r="M126" s="85"/>
      <c r="N126" s="85"/>
      <c r="O126" s="85"/>
      <c r="P126" s="85"/>
      <c r="Q126" s="85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</row>
    <row r="127" spans="1:46" ht="14" x14ac:dyDescent="0.15">
      <c r="A127" s="85"/>
      <c r="B127" s="85"/>
      <c r="C127" s="85"/>
      <c r="D127" s="85"/>
      <c r="E127" s="85"/>
      <c r="F127" s="85"/>
      <c r="G127" s="85"/>
      <c r="H127" s="85"/>
      <c r="I127" s="85"/>
      <c r="J127" s="85"/>
      <c r="K127" s="85"/>
      <c r="L127" s="85"/>
      <c r="M127" s="85"/>
      <c r="N127" s="85"/>
      <c r="O127" s="85"/>
      <c r="P127" s="85"/>
      <c r="Q127" s="85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</row>
    <row r="128" spans="1:46" ht="14" x14ac:dyDescent="0.15">
      <c r="A128" s="85"/>
      <c r="B128" s="85"/>
      <c r="C128" s="85"/>
      <c r="D128" s="85"/>
      <c r="E128" s="85"/>
      <c r="F128" s="85"/>
      <c r="G128" s="85"/>
      <c r="H128" s="85"/>
      <c r="I128" s="85"/>
      <c r="J128" s="85"/>
      <c r="K128" s="85"/>
      <c r="L128" s="85"/>
      <c r="M128" s="85"/>
      <c r="N128" s="85"/>
      <c r="O128" s="85"/>
      <c r="P128" s="85"/>
      <c r="Q128" s="85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</row>
    <row r="129" spans="1:46" ht="14" x14ac:dyDescent="0.15">
      <c r="A129" s="85"/>
      <c r="B129" s="85"/>
      <c r="C129" s="85"/>
      <c r="D129" s="85"/>
      <c r="E129" s="85"/>
      <c r="F129" s="85"/>
      <c r="G129" s="85"/>
      <c r="H129" s="85"/>
      <c r="I129" s="85"/>
      <c r="J129" s="85"/>
      <c r="K129" s="85"/>
      <c r="L129" s="85"/>
      <c r="M129" s="85"/>
      <c r="N129" s="85"/>
      <c r="O129" s="85"/>
      <c r="P129" s="85"/>
      <c r="Q129" s="85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</row>
    <row r="130" spans="1:46" ht="14" x14ac:dyDescent="0.15">
      <c r="A130" s="85"/>
      <c r="B130" s="85"/>
      <c r="C130" s="85"/>
      <c r="D130" s="85"/>
      <c r="E130" s="85"/>
      <c r="F130" s="85"/>
      <c r="G130" s="85"/>
      <c r="H130" s="85"/>
      <c r="I130" s="85"/>
      <c r="J130" s="85"/>
      <c r="K130" s="85"/>
      <c r="L130" s="85"/>
      <c r="M130" s="85"/>
      <c r="N130" s="85"/>
      <c r="O130" s="85"/>
      <c r="P130" s="85"/>
      <c r="Q130" s="85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</row>
    <row r="131" spans="1:46" ht="14" x14ac:dyDescent="0.15">
      <c r="A131" s="85"/>
      <c r="B131" s="85"/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P131" s="85"/>
      <c r="Q131" s="85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</row>
    <row r="132" spans="1:46" ht="14" x14ac:dyDescent="0.15">
      <c r="A132" s="85"/>
      <c r="B132" s="85"/>
      <c r="C132" s="85"/>
      <c r="D132" s="85"/>
      <c r="E132" s="85"/>
      <c r="F132" s="85"/>
      <c r="G132" s="85"/>
      <c r="H132" s="85"/>
      <c r="I132" s="85"/>
      <c r="J132" s="85"/>
      <c r="K132" s="85"/>
      <c r="L132" s="85"/>
      <c r="M132" s="85"/>
      <c r="N132" s="85"/>
      <c r="O132" s="85"/>
      <c r="P132" s="85"/>
      <c r="Q132" s="85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</row>
    <row r="133" spans="1:46" ht="14" x14ac:dyDescent="0.15">
      <c r="A133" s="85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</row>
    <row r="134" spans="1:46" ht="14" x14ac:dyDescent="0.15">
      <c r="A134" s="85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</row>
    <row r="135" spans="1:46" ht="14" x14ac:dyDescent="0.15">
      <c r="A135" s="85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</row>
    <row r="136" spans="1:46" ht="14" x14ac:dyDescent="0.15">
      <c r="A136" s="85"/>
      <c r="B136" s="85"/>
      <c r="C136" s="85"/>
      <c r="D136" s="85"/>
      <c r="E136" s="85"/>
      <c r="F136" s="85"/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</row>
    <row r="137" spans="1:46" ht="14" x14ac:dyDescent="0.15">
      <c r="A137" s="85"/>
      <c r="B137" s="85"/>
      <c r="C137" s="85"/>
      <c r="D137" s="85"/>
      <c r="E137" s="85"/>
      <c r="F137" s="85"/>
      <c r="G137" s="85"/>
      <c r="H137" s="85"/>
      <c r="I137" s="85"/>
      <c r="J137" s="85"/>
      <c r="K137" s="85"/>
      <c r="L137" s="85"/>
      <c r="M137" s="85"/>
      <c r="N137" s="85"/>
      <c r="O137" s="85"/>
      <c r="P137" s="85"/>
      <c r="Q137" s="85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</row>
    <row r="138" spans="1:46" ht="14" x14ac:dyDescent="0.15">
      <c r="A138" s="85"/>
      <c r="B138" s="85"/>
      <c r="C138" s="85"/>
      <c r="D138" s="85"/>
      <c r="E138" s="85"/>
      <c r="F138" s="85"/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</row>
    <row r="139" spans="1:46" ht="14" x14ac:dyDescent="0.15">
      <c r="A139" s="85"/>
      <c r="B139" s="85"/>
      <c r="C139" s="85"/>
      <c r="D139" s="85"/>
      <c r="E139" s="85"/>
      <c r="F139" s="85"/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</row>
    <row r="140" spans="1:46" ht="14" x14ac:dyDescent="0.15">
      <c r="A140" s="85"/>
      <c r="B140" s="85"/>
      <c r="C140" s="85"/>
      <c r="D140" s="85"/>
      <c r="E140" s="85"/>
      <c r="F140" s="85"/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</row>
    <row r="141" spans="1:46" ht="14" x14ac:dyDescent="0.15">
      <c r="A141" s="85"/>
      <c r="B141" s="85"/>
      <c r="C141" s="85"/>
      <c r="D141" s="85"/>
      <c r="E141" s="85"/>
      <c r="F141" s="85"/>
      <c r="G141" s="85"/>
      <c r="H141" s="85"/>
      <c r="I141" s="85"/>
      <c r="J141" s="85"/>
      <c r="K141" s="85"/>
      <c r="L141" s="85"/>
      <c r="M141" s="85"/>
      <c r="N141" s="85"/>
      <c r="O141" s="85"/>
      <c r="P141" s="85"/>
      <c r="Q141" s="85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</row>
    <row r="142" spans="1:46" ht="14" x14ac:dyDescent="0.15">
      <c r="A142" s="85"/>
      <c r="B142" s="85"/>
      <c r="C142" s="85"/>
      <c r="D142" s="85"/>
      <c r="E142" s="85"/>
      <c r="F142" s="85"/>
      <c r="G142" s="85"/>
      <c r="H142" s="85"/>
      <c r="I142" s="85"/>
      <c r="J142" s="85"/>
      <c r="K142" s="85"/>
      <c r="L142" s="85"/>
      <c r="M142" s="85"/>
      <c r="N142" s="85"/>
      <c r="O142" s="85"/>
      <c r="P142" s="85"/>
      <c r="Q142" s="85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</row>
    <row r="143" spans="1:46" ht="14" x14ac:dyDescent="0.15">
      <c r="A143" s="85"/>
      <c r="B143" s="85"/>
      <c r="C143" s="85"/>
      <c r="D143" s="85"/>
      <c r="E143" s="85"/>
      <c r="F143" s="85"/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</row>
    <row r="144" spans="1:46" ht="14" x14ac:dyDescent="0.15">
      <c r="A144" s="85"/>
      <c r="B144" s="85"/>
      <c r="C144" s="85"/>
      <c r="D144" s="85"/>
      <c r="E144" s="85"/>
      <c r="F144" s="85"/>
      <c r="G144" s="85"/>
      <c r="H144" s="85"/>
      <c r="I144" s="85"/>
      <c r="J144" s="85"/>
      <c r="K144" s="85"/>
      <c r="L144" s="85"/>
      <c r="M144" s="85"/>
      <c r="N144" s="85"/>
      <c r="O144" s="85"/>
      <c r="P144" s="85"/>
      <c r="Q144" s="85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</row>
    <row r="145" spans="1:46" ht="14" x14ac:dyDescent="0.15">
      <c r="A145" s="85"/>
      <c r="B145" s="85"/>
      <c r="C145" s="85"/>
      <c r="D145" s="85"/>
      <c r="E145" s="85"/>
      <c r="F145" s="85"/>
      <c r="G145" s="85"/>
      <c r="H145" s="85"/>
      <c r="I145" s="85"/>
      <c r="J145" s="85"/>
      <c r="K145" s="85"/>
      <c r="L145" s="85"/>
      <c r="M145" s="85"/>
      <c r="N145" s="85"/>
      <c r="O145" s="85"/>
      <c r="P145" s="85"/>
      <c r="Q145" s="85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</row>
    <row r="146" spans="1:46" ht="14" x14ac:dyDescent="0.15">
      <c r="A146" s="85"/>
      <c r="B146" s="85"/>
      <c r="C146" s="85"/>
      <c r="D146" s="85"/>
      <c r="E146" s="85"/>
      <c r="F146" s="85"/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85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</row>
    <row r="147" spans="1:46" ht="14" x14ac:dyDescent="0.15">
      <c r="A147" s="85"/>
      <c r="B147" s="85"/>
      <c r="C147" s="85"/>
      <c r="D147" s="85"/>
      <c r="E147" s="85"/>
      <c r="F147" s="85"/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85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</row>
    <row r="148" spans="1:46" ht="14" x14ac:dyDescent="0.15">
      <c r="A148" s="85"/>
      <c r="B148" s="85"/>
      <c r="C148" s="85"/>
      <c r="D148" s="85"/>
      <c r="E148" s="85"/>
      <c r="F148" s="85"/>
      <c r="G148" s="85"/>
      <c r="H148" s="85"/>
      <c r="I148" s="85"/>
      <c r="J148" s="85"/>
      <c r="K148" s="85"/>
      <c r="L148" s="85"/>
      <c r="M148" s="85"/>
      <c r="N148" s="85"/>
      <c r="O148" s="85"/>
      <c r="P148" s="85"/>
      <c r="Q148" s="85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</row>
    <row r="149" spans="1:46" ht="14" x14ac:dyDescent="0.15">
      <c r="A149" s="85"/>
      <c r="B149" s="85"/>
      <c r="C149" s="85"/>
      <c r="D149" s="85"/>
      <c r="E149" s="85"/>
      <c r="F149" s="85"/>
      <c r="G149" s="85"/>
      <c r="H149" s="85"/>
      <c r="I149" s="85"/>
      <c r="J149" s="85"/>
      <c r="K149" s="85"/>
      <c r="L149" s="85"/>
      <c r="M149" s="85"/>
      <c r="N149" s="85"/>
      <c r="O149" s="85"/>
      <c r="P149" s="85"/>
      <c r="Q149" s="85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</row>
    <row r="150" spans="1:46" ht="14" x14ac:dyDescent="0.15">
      <c r="A150" s="85"/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</row>
    <row r="151" spans="1:46" ht="14" x14ac:dyDescent="0.15">
      <c r="A151" s="85"/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</row>
    <row r="152" spans="1:46" ht="14" x14ac:dyDescent="0.15">
      <c r="A152" s="85"/>
      <c r="B152" s="85"/>
      <c r="C152" s="85"/>
      <c r="D152" s="85"/>
      <c r="E152" s="85"/>
      <c r="F152" s="85"/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</row>
    <row r="153" spans="1:46" ht="14" x14ac:dyDescent="0.15">
      <c r="A153" s="85"/>
      <c r="B153" s="85"/>
      <c r="C153" s="85"/>
      <c r="D153" s="85"/>
      <c r="E153" s="85"/>
      <c r="F153" s="85"/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</row>
    <row r="154" spans="1:46" ht="14" x14ac:dyDescent="0.15">
      <c r="A154" s="85"/>
      <c r="B154" s="85"/>
      <c r="C154" s="85"/>
      <c r="D154" s="85"/>
      <c r="E154" s="85"/>
      <c r="F154" s="85"/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</row>
    <row r="155" spans="1:46" ht="14" x14ac:dyDescent="0.15">
      <c r="A155" s="85"/>
      <c r="B155" s="85"/>
      <c r="C155" s="85"/>
      <c r="D155" s="85"/>
      <c r="E155" s="85"/>
      <c r="F155" s="85"/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</row>
    <row r="156" spans="1:46" ht="14" x14ac:dyDescent="0.15">
      <c r="A156" s="85"/>
      <c r="B156" s="85"/>
      <c r="C156" s="85"/>
      <c r="D156" s="85"/>
      <c r="E156" s="85"/>
      <c r="F156" s="85"/>
      <c r="G156" s="85"/>
      <c r="H156" s="85"/>
      <c r="I156" s="85"/>
      <c r="J156" s="85"/>
      <c r="K156" s="85"/>
      <c r="L156" s="85"/>
      <c r="M156" s="85"/>
      <c r="N156" s="85"/>
      <c r="O156" s="85"/>
      <c r="P156" s="85"/>
      <c r="Q156" s="85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</row>
    <row r="157" spans="1:46" ht="14" x14ac:dyDescent="0.15">
      <c r="A157" s="85"/>
      <c r="B157" s="85"/>
      <c r="C157" s="85"/>
      <c r="D157" s="85"/>
      <c r="E157" s="85"/>
      <c r="F157" s="85"/>
      <c r="G157" s="85"/>
      <c r="H157" s="85"/>
      <c r="I157" s="85"/>
      <c r="J157" s="85"/>
      <c r="K157" s="85"/>
      <c r="L157" s="85"/>
      <c r="M157" s="85"/>
      <c r="N157" s="85"/>
      <c r="O157" s="85"/>
      <c r="P157" s="85"/>
      <c r="Q157" s="85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</row>
    <row r="158" spans="1:46" ht="14" x14ac:dyDescent="0.15">
      <c r="A158" s="85"/>
      <c r="B158" s="85"/>
      <c r="C158" s="85"/>
      <c r="D158" s="85"/>
      <c r="E158" s="85"/>
      <c r="F158" s="85"/>
      <c r="G158" s="85"/>
      <c r="H158" s="85"/>
      <c r="I158" s="85"/>
      <c r="J158" s="85"/>
      <c r="K158" s="85"/>
      <c r="L158" s="85"/>
      <c r="M158" s="85"/>
      <c r="N158" s="85"/>
      <c r="O158" s="85"/>
      <c r="P158" s="85"/>
      <c r="Q158" s="85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</row>
    <row r="159" spans="1:46" ht="14" x14ac:dyDescent="0.15">
      <c r="A159" s="85"/>
      <c r="B159" s="85"/>
      <c r="C159" s="85"/>
      <c r="D159" s="85"/>
      <c r="E159" s="85"/>
      <c r="F159" s="85"/>
      <c r="G159" s="85"/>
      <c r="H159" s="85"/>
      <c r="I159" s="85"/>
      <c r="J159" s="85"/>
      <c r="K159" s="85"/>
      <c r="L159" s="85"/>
      <c r="M159" s="85"/>
      <c r="N159" s="85"/>
      <c r="O159" s="85"/>
      <c r="P159" s="85"/>
      <c r="Q159" s="85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</row>
    <row r="160" spans="1:46" ht="14" x14ac:dyDescent="0.15">
      <c r="A160" s="85"/>
      <c r="B160" s="85"/>
      <c r="C160" s="85"/>
      <c r="D160" s="85"/>
      <c r="E160" s="85"/>
      <c r="F160" s="85"/>
      <c r="G160" s="85"/>
      <c r="H160" s="85"/>
      <c r="I160" s="85"/>
      <c r="J160" s="85"/>
      <c r="K160" s="85"/>
      <c r="L160" s="85"/>
      <c r="M160" s="85"/>
      <c r="N160" s="85"/>
      <c r="O160" s="85"/>
      <c r="P160" s="85"/>
      <c r="Q160" s="85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</row>
    <row r="161" spans="1:46" ht="14" x14ac:dyDescent="0.15">
      <c r="A161" s="85"/>
      <c r="B161" s="85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  <c r="P161" s="85"/>
      <c r="Q161" s="85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</row>
    <row r="162" spans="1:46" ht="14" x14ac:dyDescent="0.15">
      <c r="A162" s="85"/>
      <c r="B162" s="85"/>
      <c r="C162" s="85"/>
      <c r="D162" s="85"/>
      <c r="E162" s="85"/>
      <c r="F162" s="85"/>
      <c r="G162" s="85"/>
      <c r="H162" s="85"/>
      <c r="I162" s="85"/>
      <c r="J162" s="85"/>
      <c r="K162" s="85"/>
      <c r="L162" s="85"/>
      <c r="M162" s="85"/>
      <c r="N162" s="85"/>
      <c r="O162" s="85"/>
      <c r="P162" s="85"/>
      <c r="Q162" s="85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</row>
    <row r="163" spans="1:46" ht="14" x14ac:dyDescent="0.15">
      <c r="A163" s="85"/>
      <c r="B163" s="85"/>
      <c r="C163" s="85"/>
      <c r="D163" s="85"/>
      <c r="E163" s="85"/>
      <c r="F163" s="85"/>
      <c r="G163" s="85"/>
      <c r="H163" s="85"/>
      <c r="I163" s="85"/>
      <c r="J163" s="85"/>
      <c r="K163" s="85"/>
      <c r="L163" s="85"/>
      <c r="M163" s="85"/>
      <c r="N163" s="85"/>
      <c r="O163" s="85"/>
      <c r="P163" s="85"/>
      <c r="Q163" s="85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</row>
    <row r="164" spans="1:46" ht="14" x14ac:dyDescent="0.15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</row>
    <row r="165" spans="1:46" ht="14" x14ac:dyDescent="0.15">
      <c r="A165" s="85"/>
      <c r="B165" s="85"/>
      <c r="C165" s="85"/>
      <c r="D165" s="85"/>
      <c r="E165" s="85"/>
      <c r="F165" s="85"/>
      <c r="G165" s="85"/>
      <c r="H165" s="85"/>
      <c r="I165" s="85"/>
      <c r="J165" s="85"/>
      <c r="K165" s="85"/>
      <c r="L165" s="85"/>
      <c r="M165" s="85"/>
      <c r="N165" s="85"/>
      <c r="O165" s="85"/>
      <c r="P165" s="85"/>
      <c r="Q165" s="85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</row>
    <row r="166" spans="1:46" ht="14" x14ac:dyDescent="0.15">
      <c r="A166" s="85"/>
      <c r="B166" s="85"/>
      <c r="C166" s="85"/>
      <c r="D166" s="85"/>
      <c r="E166" s="85"/>
      <c r="F166" s="85"/>
      <c r="G166" s="85"/>
      <c r="H166" s="85"/>
      <c r="I166" s="85"/>
      <c r="J166" s="85"/>
      <c r="K166" s="85"/>
      <c r="L166" s="85"/>
      <c r="M166" s="85"/>
      <c r="N166" s="85"/>
      <c r="O166" s="85"/>
      <c r="P166" s="85"/>
      <c r="Q166" s="85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</row>
    <row r="167" spans="1:46" ht="14" x14ac:dyDescent="0.15">
      <c r="A167" s="85"/>
      <c r="B167" s="85"/>
      <c r="C167" s="85"/>
      <c r="D167" s="85"/>
      <c r="E167" s="85"/>
      <c r="F167" s="85"/>
      <c r="G167" s="85"/>
      <c r="H167" s="85"/>
      <c r="I167" s="85"/>
      <c r="J167" s="85"/>
      <c r="K167" s="85"/>
      <c r="L167" s="85"/>
      <c r="M167" s="85"/>
      <c r="N167" s="85"/>
      <c r="O167" s="85"/>
      <c r="P167" s="85"/>
      <c r="Q167" s="85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</row>
    <row r="168" spans="1:46" ht="14" x14ac:dyDescent="0.15">
      <c r="A168" s="85"/>
      <c r="B168" s="85"/>
      <c r="C168" s="85"/>
      <c r="D168" s="85"/>
      <c r="E168" s="85"/>
      <c r="F168" s="85"/>
      <c r="G168" s="85"/>
      <c r="H168" s="85"/>
      <c r="I168" s="85"/>
      <c r="J168" s="85"/>
      <c r="K168" s="85"/>
      <c r="L168" s="85"/>
      <c r="M168" s="85"/>
      <c r="N168" s="85"/>
      <c r="O168" s="85"/>
      <c r="P168" s="85"/>
      <c r="Q168" s="85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</row>
    <row r="169" spans="1:46" ht="14" x14ac:dyDescent="0.15">
      <c r="A169" s="85"/>
      <c r="B169" s="85"/>
      <c r="C169" s="85"/>
      <c r="D169" s="85"/>
      <c r="E169" s="85"/>
      <c r="F169" s="85"/>
      <c r="G169" s="85"/>
      <c r="H169" s="85"/>
      <c r="I169" s="85"/>
      <c r="J169" s="85"/>
      <c r="K169" s="85"/>
      <c r="L169" s="85"/>
      <c r="M169" s="85"/>
      <c r="N169" s="85"/>
      <c r="O169" s="85"/>
      <c r="P169" s="85"/>
      <c r="Q169" s="85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</row>
    <row r="170" spans="1:46" ht="14" x14ac:dyDescent="0.15">
      <c r="A170" s="85"/>
      <c r="B170" s="85"/>
      <c r="C170" s="85"/>
      <c r="D170" s="85"/>
      <c r="E170" s="85"/>
      <c r="F170" s="85"/>
      <c r="G170" s="85"/>
      <c r="H170" s="85"/>
      <c r="I170" s="85"/>
      <c r="J170" s="85"/>
      <c r="K170" s="85"/>
      <c r="L170" s="85"/>
      <c r="M170" s="85"/>
      <c r="N170" s="85"/>
      <c r="O170" s="85"/>
      <c r="P170" s="85"/>
      <c r="Q170" s="85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</row>
    <row r="171" spans="1:46" ht="14" x14ac:dyDescent="0.15">
      <c r="A171" s="85"/>
      <c r="B171" s="85"/>
      <c r="C171" s="85"/>
      <c r="D171" s="85"/>
      <c r="E171" s="85"/>
      <c r="F171" s="85"/>
      <c r="G171" s="85"/>
      <c r="H171" s="85"/>
      <c r="I171" s="85"/>
      <c r="J171" s="85"/>
      <c r="K171" s="85"/>
      <c r="L171" s="85"/>
      <c r="M171" s="85"/>
      <c r="N171" s="85"/>
      <c r="O171" s="85"/>
      <c r="P171" s="85"/>
      <c r="Q171" s="85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</row>
    <row r="172" spans="1:46" ht="14" x14ac:dyDescent="0.15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</row>
    <row r="173" spans="1:46" ht="14" x14ac:dyDescent="0.15">
      <c r="A173" s="85"/>
      <c r="B173" s="85"/>
      <c r="C173" s="85"/>
      <c r="D173" s="85"/>
      <c r="E173" s="85"/>
      <c r="F173" s="85"/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</row>
    <row r="174" spans="1:46" ht="14" x14ac:dyDescent="0.15">
      <c r="A174" s="85"/>
      <c r="B174" s="85"/>
      <c r="C174" s="85"/>
      <c r="D174" s="85"/>
      <c r="E174" s="85"/>
      <c r="F174" s="85"/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</row>
    <row r="175" spans="1:46" ht="14" x14ac:dyDescent="0.15">
      <c r="A175" s="85"/>
      <c r="B175" s="85"/>
      <c r="C175" s="85"/>
      <c r="D175" s="85"/>
      <c r="E175" s="85"/>
      <c r="F175" s="85"/>
      <c r="G175" s="85"/>
      <c r="H175" s="85"/>
      <c r="I175" s="85"/>
      <c r="J175" s="85"/>
      <c r="K175" s="85"/>
      <c r="L175" s="85"/>
      <c r="M175" s="85"/>
      <c r="N175" s="85"/>
      <c r="O175" s="85"/>
      <c r="P175" s="85"/>
      <c r="Q175" s="85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</row>
    <row r="176" spans="1:46" ht="14" x14ac:dyDescent="0.15">
      <c r="A176" s="85"/>
      <c r="B176" s="85"/>
      <c r="C176" s="85"/>
      <c r="D176" s="85"/>
      <c r="E176" s="85"/>
      <c r="F176" s="85"/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</row>
    <row r="177" spans="1:46" ht="14" x14ac:dyDescent="0.15">
      <c r="A177" s="85"/>
      <c r="B177" s="85"/>
      <c r="C177" s="85"/>
      <c r="D177" s="85"/>
      <c r="E177" s="85"/>
      <c r="F177" s="85"/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</row>
    <row r="178" spans="1:46" ht="14" x14ac:dyDescent="0.15">
      <c r="A178" s="85"/>
      <c r="B178" s="85"/>
      <c r="C178" s="85"/>
      <c r="D178" s="85"/>
      <c r="E178" s="85"/>
      <c r="F178" s="85"/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</row>
    <row r="179" spans="1:46" ht="14" x14ac:dyDescent="0.15">
      <c r="A179" s="85"/>
      <c r="B179" s="85"/>
      <c r="C179" s="85"/>
      <c r="D179" s="85"/>
      <c r="E179" s="85"/>
      <c r="F179" s="85"/>
      <c r="G179" s="85"/>
      <c r="H179" s="85"/>
      <c r="I179" s="85"/>
      <c r="J179" s="85"/>
      <c r="K179" s="85"/>
      <c r="L179" s="85"/>
      <c r="M179" s="85"/>
      <c r="N179" s="85"/>
      <c r="O179" s="85"/>
      <c r="P179" s="85"/>
      <c r="Q179" s="85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</row>
    <row r="180" spans="1:46" ht="14" x14ac:dyDescent="0.15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</row>
    <row r="181" spans="1:46" ht="14" x14ac:dyDescent="0.15">
      <c r="A181" s="85"/>
      <c r="B181" s="85"/>
      <c r="C181" s="85"/>
      <c r="D181" s="85"/>
      <c r="E181" s="85"/>
      <c r="F181" s="85"/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</row>
    <row r="182" spans="1:46" ht="14" x14ac:dyDescent="0.15">
      <c r="A182" s="85"/>
      <c r="B182" s="85"/>
      <c r="C182" s="85"/>
      <c r="D182" s="85"/>
      <c r="E182" s="85"/>
      <c r="F182" s="85"/>
      <c r="G182" s="85"/>
      <c r="H182" s="85"/>
      <c r="I182" s="85"/>
      <c r="J182" s="85"/>
      <c r="K182" s="85"/>
      <c r="L182" s="85"/>
      <c r="M182" s="85"/>
      <c r="N182" s="85"/>
      <c r="O182" s="85"/>
      <c r="P182" s="85"/>
      <c r="Q182" s="85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</row>
    <row r="183" spans="1:46" ht="14" x14ac:dyDescent="0.15">
      <c r="A183" s="85"/>
      <c r="B183" s="85"/>
      <c r="C183" s="85"/>
      <c r="D183" s="85"/>
      <c r="E183" s="85"/>
      <c r="F183" s="85"/>
      <c r="G183" s="85"/>
      <c r="H183" s="85"/>
      <c r="I183" s="85"/>
      <c r="J183" s="85"/>
      <c r="K183" s="85"/>
      <c r="L183" s="85"/>
      <c r="M183" s="85"/>
      <c r="N183" s="85"/>
      <c r="O183" s="85"/>
      <c r="P183" s="85"/>
      <c r="Q183" s="85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</row>
    <row r="184" spans="1:46" ht="14" x14ac:dyDescent="0.15">
      <c r="A184" s="85"/>
      <c r="B184" s="85"/>
      <c r="C184" s="85"/>
      <c r="D184" s="85"/>
      <c r="E184" s="85"/>
      <c r="F184" s="85"/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85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</row>
    <row r="185" spans="1:46" ht="14" x14ac:dyDescent="0.15">
      <c r="A185" s="85"/>
      <c r="B185" s="85"/>
      <c r="C185" s="85"/>
      <c r="D185" s="85"/>
      <c r="E185" s="85"/>
      <c r="F185" s="85"/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85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</row>
    <row r="186" spans="1:46" ht="14" x14ac:dyDescent="0.15">
      <c r="A186" s="85"/>
      <c r="B186" s="85"/>
      <c r="C186" s="85"/>
      <c r="D186" s="85"/>
      <c r="E186" s="85"/>
      <c r="F186" s="85"/>
      <c r="G186" s="85"/>
      <c r="H186" s="85"/>
      <c r="I186" s="85"/>
      <c r="J186" s="85"/>
      <c r="K186" s="85"/>
      <c r="L186" s="85"/>
      <c r="M186" s="85"/>
      <c r="N186" s="85"/>
      <c r="O186" s="85"/>
      <c r="P186" s="85"/>
      <c r="Q186" s="85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</row>
    <row r="187" spans="1:46" ht="14" x14ac:dyDescent="0.15">
      <c r="A187" s="85"/>
      <c r="B187" s="85"/>
      <c r="C187" s="85"/>
      <c r="D187" s="85"/>
      <c r="E187" s="85"/>
      <c r="F187" s="85"/>
      <c r="G187" s="85"/>
      <c r="H187" s="85"/>
      <c r="I187" s="85"/>
      <c r="J187" s="85"/>
      <c r="K187" s="85"/>
      <c r="L187" s="85"/>
      <c r="M187" s="85"/>
      <c r="N187" s="85"/>
      <c r="O187" s="85"/>
      <c r="P187" s="85"/>
      <c r="Q187" s="85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</row>
    <row r="188" spans="1:46" ht="14" x14ac:dyDescent="0.15">
      <c r="A188" s="85"/>
      <c r="B188" s="85"/>
      <c r="C188" s="85"/>
      <c r="D188" s="85"/>
      <c r="E188" s="85"/>
      <c r="F188" s="85"/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</row>
    <row r="189" spans="1:46" ht="14" x14ac:dyDescent="0.15">
      <c r="A189" s="85"/>
      <c r="B189" s="85"/>
      <c r="C189" s="85"/>
      <c r="D189" s="85"/>
      <c r="E189" s="85"/>
      <c r="F189" s="85"/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</row>
    <row r="190" spans="1:46" ht="14" x14ac:dyDescent="0.15">
      <c r="A190" s="85"/>
      <c r="B190" s="85"/>
      <c r="C190" s="85"/>
      <c r="D190" s="85"/>
      <c r="E190" s="85"/>
      <c r="F190" s="85"/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</row>
    <row r="191" spans="1:46" ht="14" x14ac:dyDescent="0.15">
      <c r="A191" s="85"/>
      <c r="B191" s="85"/>
      <c r="C191" s="85"/>
      <c r="D191" s="85"/>
      <c r="E191" s="85"/>
      <c r="F191" s="85"/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</row>
    <row r="192" spans="1:46" ht="14" x14ac:dyDescent="0.15">
      <c r="A192" s="85"/>
      <c r="B192" s="85"/>
      <c r="C192" s="85"/>
      <c r="D192" s="85"/>
      <c r="E192" s="85"/>
      <c r="F192" s="85"/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</row>
    <row r="193" spans="1:46" ht="14" x14ac:dyDescent="0.15">
      <c r="A193" s="85"/>
      <c r="B193" s="85"/>
      <c r="C193" s="85"/>
      <c r="D193" s="85"/>
      <c r="E193" s="85"/>
      <c r="F193" s="85"/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</row>
    <row r="194" spans="1:46" ht="14" x14ac:dyDescent="0.15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</row>
    <row r="195" spans="1:46" ht="14" x14ac:dyDescent="0.15">
      <c r="A195" s="85"/>
      <c r="B195" s="85"/>
      <c r="C195" s="85"/>
      <c r="D195" s="85"/>
      <c r="E195" s="85"/>
      <c r="F195" s="85"/>
      <c r="G195" s="85"/>
      <c r="H195" s="85"/>
      <c r="I195" s="85"/>
      <c r="J195" s="85"/>
      <c r="K195" s="85"/>
      <c r="L195" s="85"/>
      <c r="M195" s="85"/>
      <c r="N195" s="85"/>
      <c r="O195" s="85"/>
      <c r="P195" s="85"/>
      <c r="Q195" s="85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</row>
    <row r="196" spans="1:46" ht="14" x14ac:dyDescent="0.15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</row>
    <row r="197" spans="1:46" ht="14" x14ac:dyDescent="0.15">
      <c r="A197" s="85"/>
      <c r="B197" s="85"/>
      <c r="C197" s="85"/>
      <c r="D197" s="85"/>
      <c r="E197" s="85"/>
      <c r="F197" s="85"/>
      <c r="G197" s="85"/>
      <c r="H197" s="85"/>
      <c r="I197" s="85"/>
      <c r="J197" s="85"/>
      <c r="K197" s="85"/>
      <c r="L197" s="85"/>
      <c r="M197" s="85"/>
      <c r="N197" s="85"/>
      <c r="O197" s="85"/>
      <c r="P197" s="85"/>
      <c r="Q197" s="85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</row>
    <row r="198" spans="1:46" ht="14" x14ac:dyDescent="0.15">
      <c r="A198" s="85"/>
      <c r="B198" s="85"/>
      <c r="C198" s="85"/>
      <c r="D198" s="85"/>
      <c r="E198" s="85"/>
      <c r="F198" s="85"/>
      <c r="G198" s="85"/>
      <c r="H198" s="85"/>
      <c r="I198" s="85"/>
      <c r="J198" s="85"/>
      <c r="K198" s="85"/>
      <c r="L198" s="85"/>
      <c r="M198" s="85"/>
      <c r="N198" s="85"/>
      <c r="O198" s="85"/>
      <c r="P198" s="85"/>
      <c r="Q198" s="85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</row>
    <row r="199" spans="1:46" ht="14" x14ac:dyDescent="0.15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</row>
    <row r="200" spans="1:46" ht="14" x14ac:dyDescent="0.15">
      <c r="A200" s="85"/>
      <c r="B200" s="85"/>
      <c r="C200" s="85"/>
      <c r="D200" s="85"/>
      <c r="E200" s="85"/>
      <c r="F200" s="85"/>
      <c r="G200" s="85"/>
      <c r="H200" s="85"/>
      <c r="I200" s="85"/>
      <c r="J200" s="85"/>
      <c r="K200" s="85"/>
      <c r="L200" s="85"/>
      <c r="M200" s="85"/>
      <c r="N200" s="85"/>
      <c r="O200" s="85"/>
      <c r="P200" s="85"/>
      <c r="Q200" s="85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</row>
    <row r="201" spans="1:46" ht="14" x14ac:dyDescent="0.15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</row>
    <row r="202" spans="1:46" ht="14" x14ac:dyDescent="0.15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</row>
    <row r="203" spans="1:46" ht="14" x14ac:dyDescent="0.15">
      <c r="A203" s="85"/>
      <c r="B203" s="85"/>
      <c r="C203" s="85"/>
      <c r="D203" s="85"/>
      <c r="E203" s="85"/>
      <c r="F203" s="85"/>
      <c r="G203" s="85"/>
      <c r="H203" s="85"/>
      <c r="I203" s="85"/>
      <c r="J203" s="85"/>
      <c r="K203" s="85"/>
      <c r="L203" s="85"/>
      <c r="M203" s="85"/>
      <c r="N203" s="85"/>
      <c r="O203" s="85"/>
      <c r="P203" s="85"/>
      <c r="Q203" s="85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</row>
    <row r="204" spans="1:46" ht="14" x14ac:dyDescent="0.15">
      <c r="A204" s="85"/>
      <c r="B204" s="85"/>
      <c r="C204" s="85"/>
      <c r="D204" s="85"/>
      <c r="E204" s="85"/>
      <c r="F204" s="85"/>
      <c r="G204" s="85"/>
      <c r="H204" s="85"/>
      <c r="I204" s="85"/>
      <c r="J204" s="85"/>
      <c r="K204" s="85"/>
      <c r="L204" s="85"/>
      <c r="M204" s="85"/>
      <c r="N204" s="85"/>
      <c r="O204" s="85"/>
      <c r="P204" s="85"/>
      <c r="Q204" s="85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</row>
    <row r="205" spans="1:46" ht="14" x14ac:dyDescent="0.15">
      <c r="A205" s="85"/>
      <c r="B205" s="85"/>
      <c r="C205" s="85"/>
      <c r="D205" s="85"/>
      <c r="E205" s="85"/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</row>
    <row r="206" spans="1:46" ht="14" x14ac:dyDescent="0.15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</row>
    <row r="207" spans="1:46" ht="14" x14ac:dyDescent="0.15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</row>
    <row r="208" spans="1:46" ht="14" x14ac:dyDescent="0.15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</row>
    <row r="209" spans="1:46" ht="14" x14ac:dyDescent="0.15">
      <c r="A209" s="85"/>
      <c r="B209" s="85"/>
      <c r="C209" s="85"/>
      <c r="D209" s="85"/>
      <c r="E209" s="85"/>
      <c r="F209" s="85"/>
      <c r="G209" s="85"/>
      <c r="H209" s="85"/>
      <c r="I209" s="85"/>
      <c r="J209" s="85"/>
      <c r="K209" s="85"/>
      <c r="L209" s="85"/>
      <c r="M209" s="85"/>
      <c r="N209" s="85"/>
      <c r="O209" s="85"/>
      <c r="P209" s="85"/>
      <c r="Q209" s="85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</row>
    <row r="210" spans="1:46" ht="14" x14ac:dyDescent="0.15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</row>
    <row r="211" spans="1:46" ht="14" x14ac:dyDescent="0.15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</row>
    <row r="212" spans="1:46" ht="14" x14ac:dyDescent="0.15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</row>
    <row r="213" spans="1:46" ht="14" x14ac:dyDescent="0.15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</row>
    <row r="214" spans="1:46" ht="14" x14ac:dyDescent="0.15">
      <c r="A214" s="85"/>
      <c r="B214" s="85"/>
      <c r="C214" s="85"/>
      <c r="D214" s="85"/>
      <c r="E214" s="85"/>
      <c r="F214" s="85"/>
      <c r="G214" s="85"/>
      <c r="H214" s="85"/>
      <c r="I214" s="85"/>
      <c r="J214" s="85"/>
      <c r="K214" s="85"/>
      <c r="L214" s="85"/>
      <c r="M214" s="85"/>
      <c r="N214" s="85"/>
      <c r="O214" s="85"/>
      <c r="P214" s="85"/>
      <c r="Q214" s="85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</row>
    <row r="215" spans="1:46" ht="14" x14ac:dyDescent="0.15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</row>
    <row r="216" spans="1:46" ht="14" x14ac:dyDescent="0.15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</row>
    <row r="217" spans="1:46" ht="14" x14ac:dyDescent="0.15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</row>
    <row r="218" spans="1:46" ht="14" x14ac:dyDescent="0.15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</row>
    <row r="219" spans="1:46" ht="14" x14ac:dyDescent="0.15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</row>
    <row r="220" spans="1:46" ht="14" x14ac:dyDescent="0.15">
      <c r="A220" s="85"/>
      <c r="B220" s="85"/>
      <c r="C220" s="85"/>
      <c r="D220" s="85"/>
      <c r="E220" s="85"/>
      <c r="F220" s="85"/>
      <c r="G220" s="85"/>
      <c r="H220" s="85"/>
      <c r="I220" s="85"/>
      <c r="J220" s="85"/>
      <c r="K220" s="85"/>
      <c r="L220" s="85"/>
      <c r="M220" s="85"/>
      <c r="N220" s="85"/>
      <c r="O220" s="85"/>
      <c r="P220" s="85"/>
      <c r="Q220" s="85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</row>
    <row r="221" spans="1:46" ht="14" x14ac:dyDescent="0.15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</row>
    <row r="222" spans="1:46" ht="14" x14ac:dyDescent="0.15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</row>
    <row r="223" spans="1:46" ht="14" x14ac:dyDescent="0.15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</row>
    <row r="224" spans="1:46" ht="14" x14ac:dyDescent="0.15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</row>
    <row r="225" spans="1:46" ht="14" x14ac:dyDescent="0.15">
      <c r="A225" s="85"/>
      <c r="B225" s="85"/>
      <c r="C225" s="85"/>
      <c r="D225" s="85"/>
      <c r="E225" s="85"/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</row>
    <row r="226" spans="1:46" ht="14" x14ac:dyDescent="0.15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</row>
    <row r="227" spans="1:46" ht="14" x14ac:dyDescent="0.15">
      <c r="A227" s="85"/>
      <c r="B227" s="85"/>
      <c r="C227" s="85"/>
      <c r="D227" s="85"/>
      <c r="E227" s="85"/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</row>
    <row r="228" spans="1:46" ht="14" x14ac:dyDescent="0.15">
      <c r="A228" s="85"/>
      <c r="B228" s="85"/>
      <c r="C228" s="85"/>
      <c r="D228" s="85"/>
      <c r="E228" s="85"/>
      <c r="F228" s="85"/>
      <c r="G228" s="85"/>
      <c r="H228" s="85"/>
      <c r="I228" s="85"/>
      <c r="J228" s="85"/>
      <c r="K228" s="85"/>
      <c r="L228" s="85"/>
      <c r="M228" s="85"/>
      <c r="N228" s="85"/>
      <c r="O228" s="85"/>
      <c r="P228" s="85"/>
      <c r="Q228" s="85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</row>
    <row r="229" spans="1:46" ht="14" x14ac:dyDescent="0.15">
      <c r="A229" s="85"/>
      <c r="B229" s="85"/>
      <c r="C229" s="85"/>
      <c r="D229" s="85"/>
      <c r="E229" s="85"/>
      <c r="F229" s="85"/>
      <c r="G229" s="85"/>
      <c r="H229" s="85"/>
      <c r="I229" s="85"/>
      <c r="J229" s="85"/>
      <c r="K229" s="85"/>
      <c r="L229" s="85"/>
      <c r="M229" s="85"/>
      <c r="N229" s="85"/>
      <c r="O229" s="85"/>
      <c r="P229" s="85"/>
      <c r="Q229" s="85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</row>
    <row r="230" spans="1:46" ht="14" x14ac:dyDescent="0.15">
      <c r="A230" s="85"/>
      <c r="B230" s="85"/>
      <c r="C230" s="85"/>
      <c r="D230" s="85"/>
      <c r="E230" s="85"/>
      <c r="F230" s="85"/>
      <c r="G230" s="85"/>
      <c r="H230" s="85"/>
      <c r="I230" s="85"/>
      <c r="J230" s="85"/>
      <c r="K230" s="85"/>
      <c r="L230" s="85"/>
      <c r="M230" s="85"/>
      <c r="N230" s="85"/>
      <c r="O230" s="85"/>
      <c r="P230" s="85"/>
      <c r="Q230" s="85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</row>
    <row r="231" spans="1:46" ht="14" x14ac:dyDescent="0.15">
      <c r="A231" s="85"/>
      <c r="B231" s="85"/>
      <c r="C231" s="85"/>
      <c r="D231" s="85"/>
      <c r="E231" s="85"/>
      <c r="F231" s="85"/>
      <c r="G231" s="85"/>
      <c r="H231" s="85"/>
      <c r="I231" s="85"/>
      <c r="J231" s="85"/>
      <c r="K231" s="85"/>
      <c r="L231" s="85"/>
      <c r="M231" s="85"/>
      <c r="N231" s="85"/>
      <c r="O231" s="85"/>
      <c r="P231" s="85"/>
      <c r="Q231" s="85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</row>
    <row r="232" spans="1:46" ht="14" x14ac:dyDescent="0.15">
      <c r="A232" s="85"/>
      <c r="B232" s="85"/>
      <c r="C232" s="85"/>
      <c r="D232" s="85"/>
      <c r="E232" s="85"/>
      <c r="F232" s="85"/>
      <c r="G232" s="85"/>
      <c r="H232" s="85"/>
      <c r="I232" s="85"/>
      <c r="J232" s="85"/>
      <c r="K232" s="85"/>
      <c r="L232" s="85"/>
      <c r="M232" s="85"/>
      <c r="N232" s="85"/>
      <c r="O232" s="85"/>
      <c r="P232" s="85"/>
      <c r="Q232" s="85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</row>
    <row r="233" spans="1:46" ht="14" x14ac:dyDescent="0.15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</row>
    <row r="234" spans="1:46" ht="14" x14ac:dyDescent="0.15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</row>
    <row r="235" spans="1:46" ht="14" x14ac:dyDescent="0.15">
      <c r="A235" s="85"/>
      <c r="B235" s="85"/>
      <c r="C235" s="85"/>
      <c r="D235" s="85"/>
      <c r="E235" s="85"/>
      <c r="F235" s="85"/>
      <c r="G235" s="85"/>
      <c r="H235" s="85"/>
      <c r="I235" s="85"/>
      <c r="J235" s="85"/>
      <c r="K235" s="85"/>
      <c r="L235" s="85"/>
      <c r="M235" s="85"/>
      <c r="N235" s="85"/>
      <c r="O235" s="85"/>
      <c r="P235" s="85"/>
      <c r="Q235" s="85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</row>
    <row r="236" spans="1:46" ht="14" x14ac:dyDescent="0.15">
      <c r="A236" s="85"/>
      <c r="B236" s="85"/>
      <c r="C236" s="85"/>
      <c r="D236" s="85"/>
      <c r="E236" s="85"/>
      <c r="F236" s="85"/>
      <c r="G236" s="85"/>
      <c r="H236" s="85"/>
      <c r="I236" s="85"/>
      <c r="J236" s="85"/>
      <c r="K236" s="85"/>
      <c r="L236" s="85"/>
      <c r="M236" s="85"/>
      <c r="N236" s="85"/>
      <c r="O236" s="85"/>
      <c r="P236" s="85"/>
      <c r="Q236" s="85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</row>
    <row r="237" spans="1:46" ht="14" x14ac:dyDescent="0.15">
      <c r="A237" s="85"/>
      <c r="B237" s="85"/>
      <c r="C237" s="85"/>
      <c r="D237" s="85"/>
      <c r="E237" s="85"/>
      <c r="F237" s="85"/>
      <c r="G237" s="85"/>
      <c r="H237" s="85"/>
      <c r="I237" s="85"/>
      <c r="J237" s="85"/>
      <c r="K237" s="85"/>
      <c r="L237" s="85"/>
      <c r="M237" s="85"/>
      <c r="N237" s="85"/>
      <c r="O237" s="85"/>
      <c r="P237" s="85"/>
      <c r="Q237" s="85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</row>
    <row r="238" spans="1:46" ht="14" x14ac:dyDescent="0.15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</row>
    <row r="239" spans="1:46" ht="14" x14ac:dyDescent="0.15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</row>
    <row r="240" spans="1:46" ht="14" x14ac:dyDescent="0.15">
      <c r="A240" s="85"/>
      <c r="B240" s="85"/>
      <c r="C240" s="85"/>
      <c r="D240" s="85"/>
      <c r="E240" s="85"/>
      <c r="F240" s="85"/>
      <c r="G240" s="85"/>
      <c r="H240" s="85"/>
      <c r="I240" s="85"/>
      <c r="J240" s="85"/>
      <c r="K240" s="85"/>
      <c r="L240" s="85"/>
      <c r="M240" s="85"/>
      <c r="N240" s="85"/>
      <c r="O240" s="85"/>
      <c r="P240" s="85"/>
      <c r="Q240" s="85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</row>
    <row r="241" spans="1:46" ht="14" x14ac:dyDescent="0.15">
      <c r="A241" s="85"/>
      <c r="B241" s="85"/>
      <c r="C241" s="85"/>
      <c r="D241" s="85"/>
      <c r="E241" s="85"/>
      <c r="F241" s="85"/>
      <c r="G241" s="85"/>
      <c r="H241" s="85"/>
      <c r="I241" s="85"/>
      <c r="J241" s="85"/>
      <c r="K241" s="85"/>
      <c r="L241" s="85"/>
      <c r="M241" s="85"/>
      <c r="N241" s="85"/>
      <c r="O241" s="85"/>
      <c r="P241" s="85"/>
      <c r="Q241" s="85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</row>
    <row r="242" spans="1:46" ht="14" x14ac:dyDescent="0.15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</row>
    <row r="243" spans="1:46" ht="14" x14ac:dyDescent="0.15">
      <c r="A243" s="85"/>
      <c r="B243" s="85"/>
      <c r="C243" s="85"/>
      <c r="D243" s="85"/>
      <c r="E243" s="85"/>
      <c r="F243" s="85"/>
      <c r="G243" s="85"/>
      <c r="H243" s="85"/>
      <c r="I243" s="85"/>
      <c r="J243" s="85"/>
      <c r="K243" s="85"/>
      <c r="L243" s="85"/>
      <c r="M243" s="85"/>
      <c r="N243" s="85"/>
      <c r="O243" s="85"/>
      <c r="P243" s="85"/>
      <c r="Q243" s="85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</row>
    <row r="244" spans="1:46" ht="14" x14ac:dyDescent="0.15">
      <c r="A244" s="85"/>
      <c r="B244" s="85"/>
      <c r="C244" s="85"/>
      <c r="D244" s="85"/>
      <c r="E244" s="85"/>
      <c r="F244" s="85"/>
      <c r="G244" s="85"/>
      <c r="H244" s="85"/>
      <c r="I244" s="85"/>
      <c r="J244" s="85"/>
      <c r="K244" s="85"/>
      <c r="L244" s="85"/>
      <c r="M244" s="85"/>
      <c r="N244" s="85"/>
      <c r="O244" s="85"/>
      <c r="P244" s="85"/>
      <c r="Q244" s="85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</row>
    <row r="245" spans="1:46" ht="14" x14ac:dyDescent="0.15">
      <c r="A245" s="85"/>
      <c r="B245" s="85"/>
      <c r="C245" s="85"/>
      <c r="D245" s="85"/>
      <c r="E245" s="85"/>
      <c r="F245" s="85"/>
      <c r="G245" s="85"/>
      <c r="H245" s="85"/>
      <c r="I245" s="85"/>
      <c r="J245" s="85"/>
      <c r="K245" s="85"/>
      <c r="L245" s="85"/>
      <c r="M245" s="85"/>
      <c r="N245" s="85"/>
      <c r="O245" s="85"/>
      <c r="P245" s="85"/>
      <c r="Q245" s="85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</row>
    <row r="246" spans="1:46" ht="14" x14ac:dyDescent="0.15">
      <c r="A246" s="85"/>
      <c r="B246" s="85"/>
      <c r="C246" s="85"/>
      <c r="D246" s="85"/>
      <c r="E246" s="85"/>
      <c r="F246" s="85"/>
      <c r="G246" s="85"/>
      <c r="H246" s="85"/>
      <c r="I246" s="85"/>
      <c r="J246" s="85"/>
      <c r="K246" s="85"/>
      <c r="L246" s="85"/>
      <c r="M246" s="85"/>
      <c r="N246" s="85"/>
      <c r="O246" s="85"/>
      <c r="P246" s="85"/>
      <c r="Q246" s="85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</row>
    <row r="247" spans="1:46" ht="14" x14ac:dyDescent="0.15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</row>
    <row r="248" spans="1:46" ht="14" x14ac:dyDescent="0.15">
      <c r="A248" s="85"/>
      <c r="B248" s="85"/>
      <c r="C248" s="85"/>
      <c r="D248" s="85"/>
      <c r="E248" s="85"/>
      <c r="F248" s="85"/>
      <c r="G248" s="85"/>
      <c r="H248" s="85"/>
      <c r="I248" s="85"/>
      <c r="J248" s="85"/>
      <c r="K248" s="85"/>
      <c r="L248" s="85"/>
      <c r="M248" s="85"/>
      <c r="N248" s="85"/>
      <c r="O248" s="85"/>
      <c r="P248" s="85"/>
      <c r="Q248" s="85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</row>
    <row r="249" spans="1:46" ht="14" x14ac:dyDescent="0.15">
      <c r="A249" s="85"/>
      <c r="B249" s="85"/>
      <c r="C249" s="85"/>
      <c r="D249" s="85"/>
      <c r="E249" s="85"/>
      <c r="F249" s="85"/>
      <c r="G249" s="85"/>
      <c r="H249" s="85"/>
      <c r="I249" s="85"/>
      <c r="J249" s="85"/>
      <c r="K249" s="85"/>
      <c r="L249" s="85"/>
      <c r="M249" s="85"/>
      <c r="N249" s="85"/>
      <c r="O249" s="85"/>
      <c r="P249" s="85"/>
      <c r="Q249" s="85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</row>
    <row r="250" spans="1:46" ht="14" x14ac:dyDescent="0.15">
      <c r="A250" s="85"/>
      <c r="B250" s="85"/>
      <c r="C250" s="85"/>
      <c r="D250" s="85"/>
      <c r="E250" s="85"/>
      <c r="F250" s="85"/>
      <c r="G250" s="85"/>
      <c r="H250" s="85"/>
      <c r="I250" s="85"/>
      <c r="J250" s="85"/>
      <c r="K250" s="85"/>
      <c r="L250" s="85"/>
      <c r="M250" s="85"/>
      <c r="N250" s="85"/>
      <c r="O250" s="85"/>
      <c r="P250" s="85"/>
      <c r="Q250" s="85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</row>
    <row r="251" spans="1:46" ht="14" x14ac:dyDescent="0.15">
      <c r="A251" s="85"/>
      <c r="B251" s="85"/>
      <c r="C251" s="85"/>
      <c r="D251" s="85"/>
      <c r="E251" s="85"/>
      <c r="F251" s="85"/>
      <c r="G251" s="85"/>
      <c r="H251" s="85"/>
      <c r="I251" s="85"/>
      <c r="J251" s="85"/>
      <c r="K251" s="85"/>
      <c r="L251" s="85"/>
      <c r="M251" s="85"/>
      <c r="N251" s="85"/>
      <c r="O251" s="85"/>
      <c r="P251" s="85"/>
      <c r="Q251" s="85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</row>
    <row r="252" spans="1:46" ht="14" x14ac:dyDescent="0.15">
      <c r="A252" s="85"/>
      <c r="B252" s="85"/>
      <c r="C252" s="85"/>
      <c r="D252" s="85"/>
      <c r="E252" s="85"/>
      <c r="F252" s="85"/>
      <c r="G252" s="85"/>
      <c r="H252" s="85"/>
      <c r="I252" s="85"/>
      <c r="J252" s="85"/>
      <c r="K252" s="85"/>
      <c r="L252" s="85"/>
      <c r="M252" s="85"/>
      <c r="N252" s="85"/>
      <c r="O252" s="85"/>
      <c r="P252" s="85"/>
      <c r="Q252" s="85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</row>
    <row r="253" spans="1:46" ht="14" x14ac:dyDescent="0.15">
      <c r="A253" s="85"/>
      <c r="B253" s="85"/>
      <c r="C253" s="85"/>
      <c r="D253" s="85"/>
      <c r="E253" s="85"/>
      <c r="F253" s="85"/>
      <c r="G253" s="85"/>
      <c r="H253" s="85"/>
      <c r="I253" s="85"/>
      <c r="J253" s="85"/>
      <c r="K253" s="85"/>
      <c r="L253" s="85"/>
      <c r="M253" s="85"/>
      <c r="N253" s="85"/>
      <c r="O253" s="85"/>
      <c r="P253" s="85"/>
      <c r="Q253" s="85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</row>
    <row r="254" spans="1:46" ht="14" x14ac:dyDescent="0.15">
      <c r="A254" s="85"/>
      <c r="B254" s="85"/>
      <c r="C254" s="85"/>
      <c r="D254" s="85"/>
      <c r="E254" s="85"/>
      <c r="F254" s="85"/>
      <c r="G254" s="85"/>
      <c r="H254" s="85"/>
      <c r="I254" s="85"/>
      <c r="J254" s="85"/>
      <c r="K254" s="85"/>
      <c r="L254" s="85"/>
      <c r="M254" s="85"/>
      <c r="N254" s="85"/>
      <c r="O254" s="85"/>
      <c r="P254" s="85"/>
      <c r="Q254" s="85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</row>
    <row r="255" spans="1:46" ht="14" x14ac:dyDescent="0.15">
      <c r="A255" s="85"/>
      <c r="B255" s="85"/>
      <c r="C255" s="85"/>
      <c r="D255" s="85"/>
      <c r="E255" s="85"/>
      <c r="F255" s="85"/>
      <c r="G255" s="85"/>
      <c r="H255" s="85"/>
      <c r="I255" s="85"/>
      <c r="J255" s="85"/>
      <c r="K255" s="85"/>
      <c r="L255" s="85"/>
      <c r="M255" s="85"/>
      <c r="N255" s="85"/>
      <c r="O255" s="85"/>
      <c r="P255" s="85"/>
      <c r="Q255" s="85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</row>
    <row r="256" spans="1:46" ht="14" x14ac:dyDescent="0.15">
      <c r="A256" s="85"/>
      <c r="B256" s="85"/>
      <c r="C256" s="85"/>
      <c r="D256" s="85"/>
      <c r="E256" s="85"/>
      <c r="F256" s="85"/>
      <c r="G256" s="85"/>
      <c r="H256" s="85"/>
      <c r="I256" s="85"/>
      <c r="J256" s="85"/>
      <c r="K256" s="85"/>
      <c r="L256" s="85"/>
      <c r="M256" s="85"/>
      <c r="N256" s="85"/>
      <c r="O256" s="85"/>
      <c r="P256" s="85"/>
      <c r="Q256" s="85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</row>
    <row r="257" spans="1:46" ht="14" x14ac:dyDescent="0.15">
      <c r="A257" s="85"/>
      <c r="B257" s="85"/>
      <c r="C257" s="85"/>
      <c r="D257" s="85"/>
      <c r="E257" s="85"/>
      <c r="F257" s="85"/>
      <c r="G257" s="85"/>
      <c r="H257" s="85"/>
      <c r="I257" s="85"/>
      <c r="J257" s="85"/>
      <c r="K257" s="85"/>
      <c r="L257" s="85"/>
      <c r="M257" s="85"/>
      <c r="N257" s="85"/>
      <c r="O257" s="85"/>
      <c r="P257" s="85"/>
      <c r="Q257" s="85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</row>
    <row r="258" spans="1:46" ht="14" x14ac:dyDescent="0.15">
      <c r="A258" s="85"/>
      <c r="B258" s="85"/>
      <c r="C258" s="85"/>
      <c r="D258" s="85"/>
      <c r="E258" s="85"/>
      <c r="F258" s="85"/>
      <c r="G258" s="85"/>
      <c r="H258" s="85"/>
      <c r="I258" s="85"/>
      <c r="J258" s="85"/>
      <c r="K258" s="85"/>
      <c r="L258" s="85"/>
      <c r="M258" s="85"/>
      <c r="N258" s="85"/>
      <c r="O258" s="85"/>
      <c r="P258" s="85"/>
      <c r="Q258" s="85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</row>
    <row r="259" spans="1:46" ht="14" x14ac:dyDescent="0.15">
      <c r="A259" s="85"/>
      <c r="B259" s="85"/>
      <c r="C259" s="85"/>
      <c r="D259" s="85"/>
      <c r="E259" s="85"/>
      <c r="F259" s="85"/>
      <c r="G259" s="85"/>
      <c r="H259" s="85"/>
      <c r="I259" s="85"/>
      <c r="J259" s="85"/>
      <c r="K259" s="85"/>
      <c r="L259" s="85"/>
      <c r="M259" s="85"/>
      <c r="N259" s="85"/>
      <c r="O259" s="85"/>
      <c r="P259" s="85"/>
      <c r="Q259" s="85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</row>
    <row r="260" spans="1:46" ht="14" x14ac:dyDescent="0.15">
      <c r="A260" s="85"/>
      <c r="B260" s="85"/>
      <c r="C260" s="85"/>
      <c r="D260" s="85"/>
      <c r="E260" s="85"/>
      <c r="F260" s="85"/>
      <c r="G260" s="85"/>
      <c r="H260" s="85"/>
      <c r="I260" s="85"/>
      <c r="J260" s="85"/>
      <c r="K260" s="85"/>
      <c r="L260" s="85"/>
      <c r="M260" s="85"/>
      <c r="N260" s="85"/>
      <c r="O260" s="85"/>
      <c r="P260" s="85"/>
      <c r="Q260" s="85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</row>
    <row r="261" spans="1:46" ht="14" x14ac:dyDescent="0.15">
      <c r="A261" s="85"/>
      <c r="B261" s="85"/>
      <c r="C261" s="85"/>
      <c r="D261" s="85"/>
      <c r="E261" s="85"/>
      <c r="F261" s="85"/>
      <c r="G261" s="85"/>
      <c r="H261" s="85"/>
      <c r="I261" s="85"/>
      <c r="J261" s="85"/>
      <c r="K261" s="85"/>
      <c r="L261" s="85"/>
      <c r="M261" s="85"/>
      <c r="N261" s="85"/>
      <c r="O261" s="85"/>
      <c r="P261" s="85"/>
      <c r="Q261" s="85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</row>
    <row r="262" spans="1:46" ht="14" x14ac:dyDescent="0.15">
      <c r="A262" s="85"/>
      <c r="B262" s="85"/>
      <c r="C262" s="85"/>
      <c r="D262" s="85"/>
      <c r="E262" s="85"/>
      <c r="F262" s="85"/>
      <c r="G262" s="85"/>
      <c r="H262" s="85"/>
      <c r="I262" s="85"/>
      <c r="J262" s="85"/>
      <c r="K262" s="85"/>
      <c r="L262" s="85"/>
      <c r="M262" s="85"/>
      <c r="N262" s="85"/>
      <c r="O262" s="85"/>
      <c r="P262" s="85"/>
      <c r="Q262" s="85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</row>
    <row r="263" spans="1:46" ht="14" x14ac:dyDescent="0.15">
      <c r="A263" s="85"/>
      <c r="B263" s="85"/>
      <c r="C263" s="85"/>
      <c r="D263" s="85"/>
      <c r="E263" s="85"/>
      <c r="F263" s="85"/>
      <c r="G263" s="85"/>
      <c r="H263" s="85"/>
      <c r="I263" s="85"/>
      <c r="J263" s="85"/>
      <c r="K263" s="85"/>
      <c r="L263" s="85"/>
      <c r="M263" s="85"/>
      <c r="N263" s="85"/>
      <c r="O263" s="85"/>
      <c r="P263" s="85"/>
      <c r="Q263" s="85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</row>
    <row r="264" spans="1:46" ht="14" x14ac:dyDescent="0.15">
      <c r="A264" s="85"/>
      <c r="B264" s="85"/>
      <c r="C264" s="85"/>
      <c r="D264" s="85"/>
      <c r="E264" s="85"/>
      <c r="F264" s="85"/>
      <c r="G264" s="85"/>
      <c r="H264" s="85"/>
      <c r="I264" s="85"/>
      <c r="J264" s="85"/>
      <c r="K264" s="85"/>
      <c r="L264" s="85"/>
      <c r="M264" s="85"/>
      <c r="N264" s="85"/>
      <c r="O264" s="85"/>
      <c r="P264" s="85"/>
      <c r="Q264" s="85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</row>
    <row r="265" spans="1:46" ht="14" x14ac:dyDescent="0.15">
      <c r="A265" s="85"/>
      <c r="B265" s="85"/>
      <c r="C265" s="85"/>
      <c r="D265" s="85"/>
      <c r="E265" s="85"/>
      <c r="F265" s="85"/>
      <c r="G265" s="85"/>
      <c r="H265" s="85"/>
      <c r="I265" s="85"/>
      <c r="J265" s="85"/>
      <c r="K265" s="85"/>
      <c r="L265" s="85"/>
      <c r="M265" s="85"/>
      <c r="N265" s="85"/>
      <c r="O265" s="85"/>
      <c r="P265" s="85"/>
      <c r="Q265" s="85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</row>
    <row r="266" spans="1:46" ht="14" x14ac:dyDescent="0.15">
      <c r="A266" s="85"/>
      <c r="B266" s="85"/>
      <c r="C266" s="85"/>
      <c r="D266" s="85"/>
      <c r="E266" s="85"/>
      <c r="F266" s="85"/>
      <c r="G266" s="85"/>
      <c r="H266" s="85"/>
      <c r="I266" s="85"/>
      <c r="J266" s="85"/>
      <c r="K266" s="85"/>
      <c r="L266" s="85"/>
      <c r="M266" s="85"/>
      <c r="N266" s="85"/>
      <c r="O266" s="85"/>
      <c r="P266" s="85"/>
      <c r="Q266" s="85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</row>
    <row r="267" spans="1:46" ht="14" x14ac:dyDescent="0.15">
      <c r="A267" s="85"/>
      <c r="B267" s="85"/>
      <c r="C267" s="85"/>
      <c r="D267" s="85"/>
      <c r="E267" s="85"/>
      <c r="F267" s="85"/>
      <c r="G267" s="85"/>
      <c r="H267" s="85"/>
      <c r="I267" s="85"/>
      <c r="J267" s="85"/>
      <c r="K267" s="85"/>
      <c r="L267" s="85"/>
      <c r="M267" s="85"/>
      <c r="N267" s="85"/>
      <c r="O267" s="85"/>
      <c r="P267" s="85"/>
      <c r="Q267" s="85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</row>
    <row r="268" spans="1:46" ht="14" x14ac:dyDescent="0.15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</row>
    <row r="269" spans="1:46" ht="14" x14ac:dyDescent="0.15">
      <c r="A269" s="85"/>
      <c r="B269" s="85"/>
      <c r="C269" s="85"/>
      <c r="D269" s="85"/>
      <c r="E269" s="85"/>
      <c r="F269" s="85"/>
      <c r="G269" s="85"/>
      <c r="H269" s="85"/>
      <c r="I269" s="85"/>
      <c r="J269" s="85"/>
      <c r="K269" s="85"/>
      <c r="L269" s="85"/>
      <c r="M269" s="85"/>
      <c r="N269" s="85"/>
      <c r="O269" s="85"/>
      <c r="P269" s="85"/>
      <c r="Q269" s="85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</row>
    <row r="270" spans="1:46" ht="14" x14ac:dyDescent="0.15">
      <c r="A270" s="85"/>
      <c r="B270" s="85"/>
      <c r="C270" s="85"/>
      <c r="D270" s="85"/>
      <c r="E270" s="85"/>
      <c r="F270" s="85"/>
      <c r="G270" s="85"/>
      <c r="H270" s="85"/>
      <c r="I270" s="85"/>
      <c r="J270" s="85"/>
      <c r="K270" s="85"/>
      <c r="L270" s="85"/>
      <c r="M270" s="85"/>
      <c r="N270" s="85"/>
      <c r="O270" s="85"/>
      <c r="P270" s="85"/>
      <c r="Q270" s="85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</row>
    <row r="271" spans="1:46" ht="14" x14ac:dyDescent="0.15">
      <c r="A271" s="85"/>
      <c r="B271" s="85"/>
      <c r="C271" s="85"/>
      <c r="D271" s="85"/>
      <c r="E271" s="85"/>
      <c r="F271" s="85"/>
      <c r="G271" s="85"/>
      <c r="H271" s="85"/>
      <c r="I271" s="85"/>
      <c r="J271" s="85"/>
      <c r="K271" s="85"/>
      <c r="L271" s="85"/>
      <c r="M271" s="85"/>
      <c r="N271" s="85"/>
      <c r="O271" s="85"/>
      <c r="P271" s="85"/>
      <c r="Q271" s="85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</row>
    <row r="272" spans="1:46" ht="14" x14ac:dyDescent="0.15">
      <c r="A272" s="85"/>
      <c r="B272" s="85"/>
      <c r="C272" s="85"/>
      <c r="D272" s="85"/>
      <c r="E272" s="85"/>
      <c r="F272" s="85"/>
      <c r="G272" s="85"/>
      <c r="H272" s="85"/>
      <c r="I272" s="85"/>
      <c r="J272" s="85"/>
      <c r="K272" s="85"/>
      <c r="L272" s="85"/>
      <c r="M272" s="85"/>
      <c r="N272" s="85"/>
      <c r="O272" s="85"/>
      <c r="P272" s="85"/>
      <c r="Q272" s="85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</row>
    <row r="273" spans="1:46" ht="14" x14ac:dyDescent="0.15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</row>
    <row r="274" spans="1:46" ht="14" x14ac:dyDescent="0.15">
      <c r="A274" s="85"/>
      <c r="B274" s="85"/>
      <c r="C274" s="85"/>
      <c r="D274" s="85"/>
      <c r="E274" s="85"/>
      <c r="F274" s="85"/>
      <c r="G274" s="85"/>
      <c r="H274" s="85"/>
      <c r="I274" s="85"/>
      <c r="J274" s="85"/>
      <c r="K274" s="85"/>
      <c r="L274" s="85"/>
      <c r="M274" s="85"/>
      <c r="N274" s="85"/>
      <c r="O274" s="85"/>
      <c r="P274" s="85"/>
      <c r="Q274" s="85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</row>
    <row r="275" spans="1:46" ht="14" x14ac:dyDescent="0.15">
      <c r="A275" s="85"/>
      <c r="B275" s="85"/>
      <c r="C275" s="85"/>
      <c r="D275" s="85"/>
      <c r="E275" s="85"/>
      <c r="F275" s="85"/>
      <c r="G275" s="85"/>
      <c r="H275" s="85"/>
      <c r="I275" s="85"/>
      <c r="J275" s="85"/>
      <c r="K275" s="85"/>
      <c r="L275" s="85"/>
      <c r="M275" s="85"/>
      <c r="N275" s="85"/>
      <c r="O275" s="85"/>
      <c r="P275" s="85"/>
      <c r="Q275" s="85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</row>
    <row r="276" spans="1:46" ht="14" x14ac:dyDescent="0.15">
      <c r="A276" s="85"/>
      <c r="B276" s="85"/>
      <c r="C276" s="85"/>
      <c r="D276" s="85"/>
      <c r="E276" s="85"/>
      <c r="F276" s="85"/>
      <c r="G276" s="85"/>
      <c r="H276" s="85"/>
      <c r="I276" s="85"/>
      <c r="J276" s="85"/>
      <c r="K276" s="85"/>
      <c r="L276" s="85"/>
      <c r="M276" s="85"/>
      <c r="N276" s="85"/>
      <c r="O276" s="85"/>
      <c r="P276" s="85"/>
      <c r="Q276" s="85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</row>
    <row r="277" spans="1:46" ht="14" x14ac:dyDescent="0.15">
      <c r="A277" s="85"/>
      <c r="B277" s="85"/>
      <c r="C277" s="85"/>
      <c r="D277" s="85"/>
      <c r="E277" s="85"/>
      <c r="F277" s="85"/>
      <c r="G277" s="85"/>
      <c r="H277" s="85"/>
      <c r="I277" s="85"/>
      <c r="J277" s="85"/>
      <c r="K277" s="85"/>
      <c r="L277" s="85"/>
      <c r="M277" s="85"/>
      <c r="N277" s="85"/>
      <c r="O277" s="85"/>
      <c r="P277" s="85"/>
      <c r="Q277" s="85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</row>
    <row r="278" spans="1:46" ht="14" x14ac:dyDescent="0.15">
      <c r="A278" s="85"/>
      <c r="B278" s="85"/>
      <c r="C278" s="85"/>
      <c r="D278" s="85"/>
      <c r="E278" s="85"/>
      <c r="F278" s="85"/>
      <c r="G278" s="85"/>
      <c r="H278" s="85"/>
      <c r="I278" s="85"/>
      <c r="J278" s="85"/>
      <c r="K278" s="85"/>
      <c r="L278" s="85"/>
      <c r="M278" s="85"/>
      <c r="N278" s="85"/>
      <c r="O278" s="85"/>
      <c r="P278" s="85"/>
      <c r="Q278" s="85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</row>
    <row r="279" spans="1:46" ht="14" x14ac:dyDescent="0.15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</row>
    <row r="280" spans="1:46" ht="14" x14ac:dyDescent="0.15">
      <c r="A280" s="85"/>
      <c r="B280" s="85"/>
      <c r="C280" s="85"/>
      <c r="D280" s="85"/>
      <c r="E280" s="85"/>
      <c r="F280" s="85"/>
      <c r="G280" s="85"/>
      <c r="H280" s="85"/>
      <c r="I280" s="85"/>
      <c r="J280" s="85"/>
      <c r="K280" s="85"/>
      <c r="L280" s="85"/>
      <c r="M280" s="85"/>
      <c r="N280" s="85"/>
      <c r="O280" s="85"/>
      <c r="P280" s="85"/>
      <c r="Q280" s="85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</row>
    <row r="281" spans="1:46" ht="14" x14ac:dyDescent="0.15">
      <c r="A281" s="85"/>
      <c r="B281" s="85"/>
      <c r="C281" s="85"/>
      <c r="D281" s="85"/>
      <c r="E281" s="85"/>
      <c r="F281" s="85"/>
      <c r="G281" s="85"/>
      <c r="H281" s="85"/>
      <c r="I281" s="85"/>
      <c r="J281" s="85"/>
      <c r="K281" s="85"/>
      <c r="L281" s="85"/>
      <c r="M281" s="85"/>
      <c r="N281" s="85"/>
      <c r="O281" s="85"/>
      <c r="P281" s="85"/>
      <c r="Q281" s="85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</row>
    <row r="282" spans="1:46" ht="14" x14ac:dyDescent="0.15">
      <c r="A282" s="85"/>
      <c r="B282" s="85"/>
      <c r="C282" s="85"/>
      <c r="D282" s="85"/>
      <c r="E282" s="85"/>
      <c r="F282" s="85"/>
      <c r="G282" s="85"/>
      <c r="H282" s="85"/>
      <c r="I282" s="85"/>
      <c r="J282" s="85"/>
      <c r="K282" s="85"/>
      <c r="L282" s="85"/>
      <c r="M282" s="85"/>
      <c r="N282" s="85"/>
      <c r="O282" s="85"/>
      <c r="P282" s="85"/>
      <c r="Q282" s="85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</row>
    <row r="283" spans="1:46" ht="14" x14ac:dyDescent="0.15">
      <c r="A283" s="85"/>
      <c r="B283" s="85"/>
      <c r="C283" s="85"/>
      <c r="D283" s="85"/>
      <c r="E283" s="85"/>
      <c r="F283" s="85"/>
      <c r="G283" s="85"/>
      <c r="H283" s="85"/>
      <c r="I283" s="85"/>
      <c r="J283" s="85"/>
      <c r="K283" s="85"/>
      <c r="L283" s="85"/>
      <c r="M283" s="85"/>
      <c r="N283" s="85"/>
      <c r="O283" s="85"/>
      <c r="P283" s="85"/>
      <c r="Q283" s="85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</row>
    <row r="284" spans="1:46" ht="14" x14ac:dyDescent="0.15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</row>
    <row r="285" spans="1:46" ht="14" x14ac:dyDescent="0.15">
      <c r="A285" s="85"/>
      <c r="B285" s="85"/>
      <c r="C285" s="85"/>
      <c r="D285" s="85"/>
      <c r="E285" s="85"/>
      <c r="F285" s="85"/>
      <c r="G285" s="85"/>
      <c r="H285" s="85"/>
      <c r="I285" s="85"/>
      <c r="J285" s="85"/>
      <c r="K285" s="85"/>
      <c r="L285" s="85"/>
      <c r="M285" s="85"/>
      <c r="N285" s="85"/>
      <c r="O285" s="85"/>
      <c r="P285" s="85"/>
      <c r="Q285" s="85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</row>
    <row r="286" spans="1:46" ht="14" x14ac:dyDescent="0.15">
      <c r="A286" s="85"/>
      <c r="B286" s="85"/>
      <c r="C286" s="85"/>
      <c r="D286" s="85"/>
      <c r="E286" s="85"/>
      <c r="F286" s="85"/>
      <c r="G286" s="85"/>
      <c r="H286" s="85"/>
      <c r="I286" s="85"/>
      <c r="J286" s="85"/>
      <c r="K286" s="85"/>
      <c r="L286" s="85"/>
      <c r="M286" s="85"/>
      <c r="N286" s="85"/>
      <c r="O286" s="85"/>
      <c r="P286" s="85"/>
      <c r="Q286" s="85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</row>
    <row r="287" spans="1:46" ht="14" x14ac:dyDescent="0.15">
      <c r="A287" s="85"/>
      <c r="B287" s="85"/>
      <c r="C287" s="85"/>
      <c r="D287" s="85"/>
      <c r="E287" s="85"/>
      <c r="F287" s="85"/>
      <c r="G287" s="85"/>
      <c r="H287" s="85"/>
      <c r="I287" s="85"/>
      <c r="J287" s="85"/>
      <c r="K287" s="85"/>
      <c r="L287" s="85"/>
      <c r="M287" s="85"/>
      <c r="N287" s="85"/>
      <c r="O287" s="85"/>
      <c r="P287" s="85"/>
      <c r="Q287" s="85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</row>
    <row r="288" spans="1:46" ht="14" x14ac:dyDescent="0.15">
      <c r="A288" s="85"/>
      <c r="B288" s="85"/>
      <c r="C288" s="85"/>
      <c r="D288" s="85"/>
      <c r="E288" s="85"/>
      <c r="F288" s="85"/>
      <c r="G288" s="85"/>
      <c r="H288" s="85"/>
      <c r="I288" s="85"/>
      <c r="J288" s="85"/>
      <c r="K288" s="85"/>
      <c r="L288" s="85"/>
      <c r="M288" s="85"/>
      <c r="N288" s="85"/>
      <c r="O288" s="85"/>
      <c r="P288" s="85"/>
      <c r="Q288" s="85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</row>
    <row r="289" spans="1:46" ht="14" x14ac:dyDescent="0.15">
      <c r="A289" s="85"/>
      <c r="B289" s="85"/>
      <c r="C289" s="85"/>
      <c r="D289" s="85"/>
      <c r="E289" s="85"/>
      <c r="F289" s="85"/>
      <c r="G289" s="85"/>
      <c r="H289" s="85"/>
      <c r="I289" s="85"/>
      <c r="J289" s="85"/>
      <c r="K289" s="85"/>
      <c r="L289" s="85"/>
      <c r="M289" s="85"/>
      <c r="N289" s="85"/>
      <c r="O289" s="85"/>
      <c r="P289" s="85"/>
      <c r="Q289" s="85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</row>
    <row r="290" spans="1:46" ht="14" x14ac:dyDescent="0.15">
      <c r="A290" s="85"/>
      <c r="B290" s="85"/>
      <c r="C290" s="85"/>
      <c r="D290" s="85"/>
      <c r="E290" s="85"/>
      <c r="F290" s="85"/>
      <c r="G290" s="85"/>
      <c r="H290" s="85"/>
      <c r="I290" s="85"/>
      <c r="J290" s="85"/>
      <c r="K290" s="85"/>
      <c r="L290" s="85"/>
      <c r="M290" s="85"/>
      <c r="N290" s="85"/>
      <c r="O290" s="85"/>
      <c r="P290" s="85"/>
      <c r="Q290" s="85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</row>
    <row r="291" spans="1:46" ht="14" x14ac:dyDescent="0.15">
      <c r="A291" s="85"/>
      <c r="B291" s="85"/>
      <c r="C291" s="85"/>
      <c r="D291" s="85"/>
      <c r="E291" s="85"/>
      <c r="F291" s="85"/>
      <c r="G291" s="85"/>
      <c r="H291" s="85"/>
      <c r="I291" s="85"/>
      <c r="J291" s="85"/>
      <c r="K291" s="85"/>
      <c r="L291" s="85"/>
      <c r="M291" s="85"/>
      <c r="N291" s="85"/>
      <c r="O291" s="85"/>
      <c r="P291" s="85"/>
      <c r="Q291" s="85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</row>
    <row r="292" spans="1:46" ht="14" x14ac:dyDescent="0.15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</row>
    <row r="293" spans="1:46" ht="14" x14ac:dyDescent="0.15">
      <c r="A293" s="85"/>
      <c r="B293" s="85"/>
      <c r="C293" s="85"/>
      <c r="D293" s="85"/>
      <c r="E293" s="85"/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</row>
    <row r="294" spans="1:46" ht="14" x14ac:dyDescent="0.15">
      <c r="A294" s="85"/>
      <c r="B294" s="85"/>
      <c r="C294" s="85"/>
      <c r="D294" s="85"/>
      <c r="E294" s="85"/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</row>
    <row r="295" spans="1:46" ht="14" x14ac:dyDescent="0.15">
      <c r="A295" s="85"/>
      <c r="B295" s="85"/>
      <c r="C295" s="85"/>
      <c r="D295" s="85"/>
      <c r="E295" s="85"/>
      <c r="F295" s="85"/>
      <c r="G295" s="85"/>
      <c r="H295" s="85"/>
      <c r="I295" s="85"/>
      <c r="J295" s="85"/>
      <c r="K295" s="85"/>
      <c r="L295" s="85"/>
      <c r="M295" s="85"/>
      <c r="N295" s="85"/>
      <c r="O295" s="85"/>
      <c r="P295" s="85"/>
      <c r="Q295" s="85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</row>
    <row r="296" spans="1:46" ht="14" x14ac:dyDescent="0.15">
      <c r="A296" s="85"/>
      <c r="B296" s="85"/>
      <c r="C296" s="85"/>
      <c r="D296" s="85"/>
      <c r="E296" s="85"/>
      <c r="F296" s="85"/>
      <c r="G296" s="85"/>
      <c r="H296" s="85"/>
      <c r="I296" s="85"/>
      <c r="J296" s="85"/>
      <c r="K296" s="85"/>
      <c r="L296" s="85"/>
      <c r="M296" s="85"/>
      <c r="N296" s="85"/>
      <c r="O296" s="85"/>
      <c r="P296" s="85"/>
      <c r="Q296" s="85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</row>
    <row r="297" spans="1:46" ht="14" x14ac:dyDescent="0.15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</row>
    <row r="298" spans="1:46" ht="14" x14ac:dyDescent="0.15">
      <c r="A298" s="85"/>
      <c r="B298" s="85"/>
      <c r="C298" s="85"/>
      <c r="D298" s="85"/>
      <c r="E298" s="85"/>
      <c r="F298" s="85"/>
      <c r="G298" s="85"/>
      <c r="H298" s="85"/>
      <c r="I298" s="85"/>
      <c r="J298" s="85"/>
      <c r="K298" s="85"/>
      <c r="L298" s="85"/>
      <c r="M298" s="85"/>
      <c r="N298" s="85"/>
      <c r="O298" s="85"/>
      <c r="P298" s="85"/>
      <c r="Q298" s="85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</row>
    <row r="299" spans="1:46" ht="14" x14ac:dyDescent="0.15">
      <c r="A299" s="85"/>
      <c r="B299" s="85"/>
      <c r="C299" s="85"/>
      <c r="D299" s="85"/>
      <c r="E299" s="85"/>
      <c r="F299" s="85"/>
      <c r="G299" s="85"/>
      <c r="H299" s="85"/>
      <c r="I299" s="85"/>
      <c r="J299" s="85"/>
      <c r="K299" s="85"/>
      <c r="L299" s="85"/>
      <c r="M299" s="85"/>
      <c r="N299" s="85"/>
      <c r="O299" s="85"/>
      <c r="P299" s="85"/>
      <c r="Q299" s="85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</row>
    <row r="300" spans="1:46" ht="14" x14ac:dyDescent="0.15">
      <c r="A300" s="85"/>
      <c r="B300" s="85"/>
      <c r="C300" s="85"/>
      <c r="D300" s="85"/>
      <c r="E300" s="85"/>
      <c r="F300" s="85"/>
      <c r="G300" s="85"/>
      <c r="H300" s="85"/>
      <c r="I300" s="85"/>
      <c r="J300" s="85"/>
      <c r="K300" s="85"/>
      <c r="L300" s="85"/>
      <c r="M300" s="85"/>
      <c r="N300" s="85"/>
      <c r="O300" s="85"/>
      <c r="P300" s="85"/>
      <c r="Q300" s="85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</row>
    <row r="301" spans="1:46" ht="14" x14ac:dyDescent="0.15">
      <c r="A301" s="85"/>
      <c r="B301" s="85"/>
      <c r="C301" s="85"/>
      <c r="D301" s="85"/>
      <c r="E301" s="85"/>
      <c r="F301" s="85"/>
      <c r="G301" s="85"/>
      <c r="H301" s="85"/>
      <c r="I301" s="85"/>
      <c r="J301" s="85"/>
      <c r="K301" s="85"/>
      <c r="L301" s="85"/>
      <c r="M301" s="85"/>
      <c r="N301" s="85"/>
      <c r="O301" s="85"/>
      <c r="P301" s="85"/>
      <c r="Q301" s="85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</row>
    <row r="302" spans="1:46" ht="14" x14ac:dyDescent="0.15">
      <c r="A302" s="85"/>
      <c r="B302" s="85"/>
      <c r="C302" s="85"/>
      <c r="D302" s="85"/>
      <c r="E302" s="85"/>
      <c r="F302" s="85"/>
      <c r="G302" s="85"/>
      <c r="H302" s="85"/>
      <c r="I302" s="85"/>
      <c r="J302" s="85"/>
      <c r="K302" s="85"/>
      <c r="L302" s="85"/>
      <c r="M302" s="85"/>
      <c r="N302" s="85"/>
      <c r="O302" s="85"/>
      <c r="P302" s="85"/>
      <c r="Q302" s="85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</row>
    <row r="303" spans="1:46" ht="14" x14ac:dyDescent="0.15">
      <c r="A303" s="85"/>
      <c r="B303" s="85"/>
      <c r="C303" s="85"/>
      <c r="D303" s="85"/>
      <c r="E303" s="85"/>
      <c r="F303" s="85"/>
      <c r="G303" s="85"/>
      <c r="H303" s="85"/>
      <c r="I303" s="85"/>
      <c r="J303" s="85"/>
      <c r="K303" s="85"/>
      <c r="L303" s="85"/>
      <c r="M303" s="85"/>
      <c r="N303" s="85"/>
      <c r="O303" s="85"/>
      <c r="P303" s="85"/>
      <c r="Q303" s="85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</row>
    <row r="304" spans="1:46" ht="14" x14ac:dyDescent="0.15">
      <c r="A304" s="85"/>
      <c r="B304" s="85"/>
      <c r="C304" s="85"/>
      <c r="D304" s="85"/>
      <c r="E304" s="85"/>
      <c r="F304" s="85"/>
      <c r="G304" s="85"/>
      <c r="H304" s="85"/>
      <c r="I304" s="85"/>
      <c r="J304" s="85"/>
      <c r="K304" s="85"/>
      <c r="L304" s="85"/>
      <c r="M304" s="85"/>
      <c r="N304" s="85"/>
      <c r="O304" s="85"/>
      <c r="P304" s="85"/>
      <c r="Q304" s="85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</row>
    <row r="305" spans="1:46" ht="14" x14ac:dyDescent="0.15">
      <c r="A305" s="85"/>
      <c r="B305" s="85"/>
      <c r="C305" s="85"/>
      <c r="D305" s="85"/>
      <c r="E305" s="85"/>
      <c r="F305" s="85"/>
      <c r="G305" s="85"/>
      <c r="H305" s="85"/>
      <c r="I305" s="85"/>
      <c r="J305" s="85"/>
      <c r="K305" s="85"/>
      <c r="L305" s="85"/>
      <c r="M305" s="85"/>
      <c r="N305" s="85"/>
      <c r="O305" s="85"/>
      <c r="P305" s="85"/>
      <c r="Q305" s="85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</row>
    <row r="306" spans="1:46" ht="14" x14ac:dyDescent="0.15">
      <c r="A306" s="85"/>
      <c r="B306" s="85"/>
      <c r="C306" s="85"/>
      <c r="D306" s="85"/>
      <c r="E306" s="85"/>
      <c r="F306" s="85"/>
      <c r="G306" s="85"/>
      <c r="H306" s="85"/>
      <c r="I306" s="85"/>
      <c r="J306" s="85"/>
      <c r="K306" s="85"/>
      <c r="L306" s="85"/>
      <c r="M306" s="85"/>
      <c r="N306" s="85"/>
      <c r="O306" s="85"/>
      <c r="P306" s="85"/>
      <c r="Q306" s="85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</row>
    <row r="307" spans="1:46" ht="14" x14ac:dyDescent="0.15">
      <c r="A307" s="85"/>
      <c r="B307" s="85"/>
      <c r="C307" s="85"/>
      <c r="D307" s="85"/>
      <c r="E307" s="85"/>
      <c r="F307" s="85"/>
      <c r="G307" s="85"/>
      <c r="H307" s="85"/>
      <c r="I307" s="85"/>
      <c r="J307" s="85"/>
      <c r="K307" s="85"/>
      <c r="L307" s="85"/>
      <c r="M307" s="85"/>
      <c r="N307" s="85"/>
      <c r="O307" s="85"/>
      <c r="P307" s="85"/>
      <c r="Q307" s="85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</row>
    <row r="308" spans="1:46" ht="14" x14ac:dyDescent="0.15">
      <c r="A308" s="85"/>
      <c r="B308" s="85"/>
      <c r="C308" s="85"/>
      <c r="D308" s="85"/>
      <c r="E308" s="85"/>
      <c r="F308" s="85"/>
      <c r="G308" s="85"/>
      <c r="H308" s="85"/>
      <c r="I308" s="85"/>
      <c r="J308" s="85"/>
      <c r="K308" s="85"/>
      <c r="L308" s="85"/>
      <c r="M308" s="85"/>
      <c r="N308" s="85"/>
      <c r="O308" s="85"/>
      <c r="P308" s="85"/>
      <c r="Q308" s="85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</row>
    <row r="309" spans="1:46" ht="14" x14ac:dyDescent="0.15">
      <c r="A309" s="85"/>
      <c r="B309" s="85"/>
      <c r="C309" s="85"/>
      <c r="D309" s="85"/>
      <c r="E309" s="85"/>
      <c r="F309" s="85"/>
      <c r="G309" s="85"/>
      <c r="H309" s="85"/>
      <c r="I309" s="85"/>
      <c r="J309" s="85"/>
      <c r="K309" s="85"/>
      <c r="L309" s="85"/>
      <c r="M309" s="85"/>
      <c r="N309" s="85"/>
      <c r="O309" s="85"/>
      <c r="P309" s="85"/>
      <c r="Q309" s="85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</row>
    <row r="310" spans="1:46" ht="14" x14ac:dyDescent="0.15">
      <c r="A310" s="85"/>
      <c r="B310" s="85"/>
      <c r="C310" s="85"/>
      <c r="D310" s="85"/>
      <c r="E310" s="85"/>
      <c r="F310" s="85"/>
      <c r="G310" s="85"/>
      <c r="H310" s="85"/>
      <c r="I310" s="85"/>
      <c r="J310" s="85"/>
      <c r="K310" s="85"/>
      <c r="L310" s="85"/>
      <c r="M310" s="85"/>
      <c r="N310" s="85"/>
      <c r="O310" s="85"/>
      <c r="P310" s="85"/>
      <c r="Q310" s="85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</row>
    <row r="311" spans="1:46" ht="14" x14ac:dyDescent="0.15">
      <c r="A311" s="85"/>
      <c r="B311" s="85"/>
      <c r="C311" s="85"/>
      <c r="D311" s="85"/>
      <c r="E311" s="85"/>
      <c r="F311" s="85"/>
      <c r="G311" s="85"/>
      <c r="H311" s="85"/>
      <c r="I311" s="85"/>
      <c r="J311" s="85"/>
      <c r="K311" s="85"/>
      <c r="L311" s="85"/>
      <c r="M311" s="85"/>
      <c r="N311" s="85"/>
      <c r="O311" s="85"/>
      <c r="P311" s="85"/>
      <c r="Q311" s="85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</row>
    <row r="312" spans="1:46" ht="14" x14ac:dyDescent="0.15">
      <c r="A312" s="85"/>
      <c r="B312" s="85"/>
      <c r="C312" s="85"/>
      <c r="D312" s="85"/>
      <c r="E312" s="85"/>
      <c r="F312" s="85"/>
      <c r="G312" s="85"/>
      <c r="H312" s="85"/>
      <c r="I312" s="85"/>
      <c r="J312" s="85"/>
      <c r="K312" s="85"/>
      <c r="L312" s="85"/>
      <c r="M312" s="85"/>
      <c r="N312" s="85"/>
      <c r="O312" s="85"/>
      <c r="P312" s="85"/>
      <c r="Q312" s="85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</row>
    <row r="313" spans="1:46" ht="14" x14ac:dyDescent="0.15">
      <c r="A313" s="85"/>
      <c r="B313" s="85"/>
      <c r="C313" s="85"/>
      <c r="D313" s="85"/>
      <c r="E313" s="85"/>
      <c r="F313" s="85"/>
      <c r="G313" s="85"/>
      <c r="H313" s="85"/>
      <c r="I313" s="85"/>
      <c r="J313" s="85"/>
      <c r="K313" s="85"/>
      <c r="L313" s="85"/>
      <c r="M313" s="85"/>
      <c r="N313" s="85"/>
      <c r="O313" s="85"/>
      <c r="P313" s="85"/>
      <c r="Q313" s="85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</row>
    <row r="314" spans="1:46" ht="14" x14ac:dyDescent="0.15">
      <c r="A314" s="85"/>
      <c r="B314" s="85"/>
      <c r="C314" s="85"/>
      <c r="D314" s="85"/>
      <c r="E314" s="85"/>
      <c r="F314" s="85"/>
      <c r="G314" s="85"/>
      <c r="H314" s="85"/>
      <c r="I314" s="85"/>
      <c r="J314" s="85"/>
      <c r="K314" s="85"/>
      <c r="L314" s="85"/>
      <c r="M314" s="85"/>
      <c r="N314" s="85"/>
      <c r="O314" s="85"/>
      <c r="P314" s="85"/>
      <c r="Q314" s="85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</row>
    <row r="315" spans="1:46" ht="14" x14ac:dyDescent="0.15">
      <c r="A315" s="85"/>
      <c r="B315" s="85"/>
      <c r="C315" s="85"/>
      <c r="D315" s="85"/>
      <c r="E315" s="85"/>
      <c r="F315" s="85"/>
      <c r="G315" s="85"/>
      <c r="H315" s="85"/>
      <c r="I315" s="85"/>
      <c r="J315" s="85"/>
      <c r="K315" s="85"/>
      <c r="L315" s="85"/>
      <c r="M315" s="85"/>
      <c r="N315" s="85"/>
      <c r="O315" s="85"/>
      <c r="P315" s="85"/>
      <c r="Q315" s="85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</row>
    <row r="316" spans="1:46" ht="14" x14ac:dyDescent="0.15">
      <c r="A316" s="85"/>
      <c r="B316" s="85"/>
      <c r="C316" s="85"/>
      <c r="D316" s="85"/>
      <c r="E316" s="85"/>
      <c r="F316" s="85"/>
      <c r="G316" s="85"/>
      <c r="H316" s="85"/>
      <c r="I316" s="85"/>
      <c r="J316" s="85"/>
      <c r="K316" s="85"/>
      <c r="L316" s="85"/>
      <c r="M316" s="85"/>
      <c r="N316" s="85"/>
      <c r="O316" s="85"/>
      <c r="P316" s="85"/>
      <c r="Q316" s="85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</row>
    <row r="317" spans="1:46" ht="14" x14ac:dyDescent="0.15">
      <c r="A317" s="85"/>
      <c r="B317" s="85"/>
      <c r="C317" s="85"/>
      <c r="D317" s="85"/>
      <c r="E317" s="85"/>
      <c r="F317" s="85"/>
      <c r="G317" s="85"/>
      <c r="H317" s="85"/>
      <c r="I317" s="85"/>
      <c r="J317" s="85"/>
      <c r="K317" s="85"/>
      <c r="L317" s="85"/>
      <c r="M317" s="85"/>
      <c r="N317" s="85"/>
      <c r="O317" s="85"/>
      <c r="P317" s="85"/>
      <c r="Q317" s="85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</row>
    <row r="318" spans="1:46" ht="14" x14ac:dyDescent="0.15">
      <c r="A318" s="85"/>
      <c r="B318" s="85"/>
      <c r="C318" s="85"/>
      <c r="D318" s="85"/>
      <c r="E318" s="85"/>
      <c r="F318" s="85"/>
      <c r="G318" s="85"/>
      <c r="H318" s="85"/>
      <c r="I318" s="85"/>
      <c r="J318" s="85"/>
      <c r="K318" s="85"/>
      <c r="L318" s="85"/>
      <c r="M318" s="85"/>
      <c r="N318" s="85"/>
      <c r="O318" s="85"/>
      <c r="P318" s="85"/>
      <c r="Q318" s="85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</row>
    <row r="319" spans="1:46" ht="14" x14ac:dyDescent="0.15">
      <c r="A319" s="85"/>
      <c r="B319" s="85"/>
      <c r="C319" s="85"/>
      <c r="D319" s="85"/>
      <c r="E319" s="85"/>
      <c r="F319" s="85"/>
      <c r="G319" s="85"/>
      <c r="H319" s="85"/>
      <c r="I319" s="85"/>
      <c r="J319" s="85"/>
      <c r="K319" s="85"/>
      <c r="L319" s="85"/>
      <c r="M319" s="85"/>
      <c r="N319" s="85"/>
      <c r="O319" s="85"/>
      <c r="P319" s="85"/>
      <c r="Q319" s="85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</row>
    <row r="320" spans="1:46" ht="14" x14ac:dyDescent="0.15">
      <c r="A320" s="85"/>
      <c r="B320" s="85"/>
      <c r="C320" s="85"/>
      <c r="D320" s="85"/>
      <c r="E320" s="85"/>
      <c r="F320" s="85"/>
      <c r="G320" s="85"/>
      <c r="H320" s="85"/>
      <c r="I320" s="85"/>
      <c r="J320" s="85"/>
      <c r="K320" s="85"/>
      <c r="L320" s="85"/>
      <c r="M320" s="85"/>
      <c r="N320" s="85"/>
      <c r="O320" s="85"/>
      <c r="P320" s="85"/>
      <c r="Q320" s="85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</row>
    <row r="321" spans="1:46" ht="14" x14ac:dyDescent="0.15">
      <c r="A321" s="85"/>
      <c r="B321" s="85"/>
      <c r="C321" s="85"/>
      <c r="D321" s="85"/>
      <c r="E321" s="85"/>
      <c r="F321" s="85"/>
      <c r="G321" s="85"/>
      <c r="H321" s="85"/>
      <c r="I321" s="85"/>
      <c r="J321" s="85"/>
      <c r="K321" s="85"/>
      <c r="L321" s="85"/>
      <c r="M321" s="85"/>
      <c r="N321" s="85"/>
      <c r="O321" s="85"/>
      <c r="P321" s="85"/>
      <c r="Q321" s="85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</row>
    <row r="322" spans="1:46" ht="14" x14ac:dyDescent="0.15">
      <c r="A322" s="85"/>
      <c r="B322" s="85"/>
      <c r="C322" s="85"/>
      <c r="D322" s="85"/>
      <c r="E322" s="85"/>
      <c r="F322" s="85"/>
      <c r="G322" s="85"/>
      <c r="H322" s="85"/>
      <c r="I322" s="85"/>
      <c r="J322" s="85"/>
      <c r="K322" s="85"/>
      <c r="L322" s="85"/>
      <c r="M322" s="85"/>
      <c r="N322" s="85"/>
      <c r="O322" s="85"/>
      <c r="P322" s="85"/>
      <c r="Q322" s="85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</row>
    <row r="323" spans="1:46" ht="14" x14ac:dyDescent="0.15">
      <c r="A323" s="85"/>
      <c r="B323" s="85"/>
      <c r="C323" s="85"/>
      <c r="D323" s="85"/>
      <c r="E323" s="85"/>
      <c r="F323" s="85"/>
      <c r="G323" s="85"/>
      <c r="H323" s="85"/>
      <c r="I323" s="85"/>
      <c r="J323" s="85"/>
      <c r="K323" s="85"/>
      <c r="L323" s="85"/>
      <c r="M323" s="85"/>
      <c r="N323" s="85"/>
      <c r="O323" s="85"/>
      <c r="P323" s="85"/>
      <c r="Q323" s="85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</row>
    <row r="324" spans="1:46" ht="14" x14ac:dyDescent="0.15">
      <c r="A324" s="85"/>
      <c r="B324" s="85"/>
      <c r="C324" s="85"/>
      <c r="D324" s="85"/>
      <c r="E324" s="85"/>
      <c r="F324" s="85"/>
      <c r="G324" s="85"/>
      <c r="H324" s="85"/>
      <c r="I324" s="85"/>
      <c r="J324" s="85"/>
      <c r="K324" s="85"/>
      <c r="L324" s="85"/>
      <c r="M324" s="85"/>
      <c r="N324" s="85"/>
      <c r="O324" s="85"/>
      <c r="P324" s="85"/>
      <c r="Q324" s="85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</row>
    <row r="325" spans="1:46" ht="14" x14ac:dyDescent="0.15">
      <c r="A325" s="85"/>
      <c r="B325" s="85"/>
      <c r="C325" s="85"/>
      <c r="D325" s="85"/>
      <c r="E325" s="85"/>
      <c r="F325" s="85"/>
      <c r="G325" s="85"/>
      <c r="H325" s="85"/>
      <c r="I325" s="85"/>
      <c r="J325" s="85"/>
      <c r="K325" s="85"/>
      <c r="L325" s="85"/>
      <c r="M325" s="85"/>
      <c r="N325" s="85"/>
      <c r="O325" s="85"/>
      <c r="P325" s="85"/>
      <c r="Q325" s="85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</row>
    <row r="326" spans="1:46" ht="14" x14ac:dyDescent="0.15">
      <c r="A326" s="85"/>
      <c r="B326" s="85"/>
      <c r="C326" s="85"/>
      <c r="D326" s="85"/>
      <c r="E326" s="85"/>
      <c r="F326" s="85"/>
      <c r="G326" s="85"/>
      <c r="H326" s="85"/>
      <c r="I326" s="85"/>
      <c r="J326" s="85"/>
      <c r="K326" s="85"/>
      <c r="L326" s="85"/>
      <c r="M326" s="85"/>
      <c r="N326" s="85"/>
      <c r="O326" s="85"/>
      <c r="P326" s="85"/>
      <c r="Q326" s="85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</row>
    <row r="327" spans="1:46" ht="14" x14ac:dyDescent="0.15">
      <c r="A327" s="85"/>
      <c r="B327" s="85"/>
      <c r="C327" s="85"/>
      <c r="D327" s="85"/>
      <c r="E327" s="85"/>
      <c r="F327" s="85"/>
      <c r="G327" s="85"/>
      <c r="H327" s="85"/>
      <c r="I327" s="85"/>
      <c r="J327" s="85"/>
      <c r="K327" s="85"/>
      <c r="L327" s="85"/>
      <c r="M327" s="85"/>
      <c r="N327" s="85"/>
      <c r="O327" s="85"/>
      <c r="P327" s="85"/>
      <c r="Q327" s="85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</row>
    <row r="328" spans="1:46" ht="14" x14ac:dyDescent="0.15">
      <c r="A328" s="85"/>
      <c r="B328" s="85"/>
      <c r="C328" s="85"/>
      <c r="D328" s="85"/>
      <c r="E328" s="85"/>
      <c r="F328" s="85"/>
      <c r="G328" s="85"/>
      <c r="H328" s="85"/>
      <c r="I328" s="85"/>
      <c r="J328" s="85"/>
      <c r="K328" s="85"/>
      <c r="L328" s="85"/>
      <c r="M328" s="85"/>
      <c r="N328" s="85"/>
      <c r="O328" s="85"/>
      <c r="P328" s="85"/>
      <c r="Q328" s="85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</row>
    <row r="329" spans="1:46" ht="14" x14ac:dyDescent="0.15">
      <c r="A329" s="85"/>
      <c r="B329" s="85"/>
      <c r="C329" s="85"/>
      <c r="D329" s="85"/>
      <c r="E329" s="85"/>
      <c r="F329" s="85"/>
      <c r="G329" s="85"/>
      <c r="H329" s="85"/>
      <c r="I329" s="85"/>
      <c r="J329" s="85"/>
      <c r="K329" s="85"/>
      <c r="L329" s="85"/>
      <c r="M329" s="85"/>
      <c r="N329" s="85"/>
      <c r="O329" s="85"/>
      <c r="P329" s="85"/>
      <c r="Q329" s="85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</row>
    <row r="330" spans="1:46" ht="14" x14ac:dyDescent="0.15">
      <c r="A330" s="85"/>
      <c r="B330" s="85"/>
      <c r="C330" s="85"/>
      <c r="D330" s="85"/>
      <c r="E330" s="85"/>
      <c r="F330" s="85"/>
      <c r="G330" s="85"/>
      <c r="H330" s="85"/>
      <c r="I330" s="85"/>
      <c r="J330" s="85"/>
      <c r="K330" s="85"/>
      <c r="L330" s="85"/>
      <c r="M330" s="85"/>
      <c r="N330" s="85"/>
      <c r="O330" s="85"/>
      <c r="P330" s="85"/>
      <c r="Q330" s="85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</row>
    <row r="331" spans="1:46" ht="14" x14ac:dyDescent="0.15">
      <c r="A331" s="85"/>
      <c r="B331" s="85"/>
      <c r="C331" s="85"/>
      <c r="D331" s="85"/>
      <c r="E331" s="85"/>
      <c r="F331" s="85"/>
      <c r="G331" s="85"/>
      <c r="H331" s="85"/>
      <c r="I331" s="85"/>
      <c r="J331" s="85"/>
      <c r="K331" s="85"/>
      <c r="L331" s="85"/>
      <c r="M331" s="85"/>
      <c r="N331" s="85"/>
      <c r="O331" s="85"/>
      <c r="P331" s="85"/>
      <c r="Q331" s="85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</row>
  </sheetData>
  <sheetProtection algorithmName="SHA-512" hashValue="PGXnK1ReKXwsfYtXGwhvGvTOslfWD6NZkNwNNlUD3qaN0mdIZ9ShtpzBwUyI8pMhxh0i/g6Aq5ZFyyzmLulOjw==" saltValue="4qkh9motpb3saXpkYLiTyQ==" spinCount="100000" sheet="1" objects="1" scenarios="1"/>
  <phoneticPr fontId="3" type="noConversion"/>
  <conditionalFormatting sqref="A8:Q16 A25:Q32 A41:Q49">
    <cfRule type="expression" dxfId="0" priority="1">
      <formula>MOD(ROW(),2)=0</formula>
    </cfRule>
  </conditionalFormatting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rgb="FFFFFF00"/>
  </sheetPr>
  <dimension ref="A1:FH545"/>
  <sheetViews>
    <sheetView workbookViewId="0">
      <selection activeCell="V44" sqref="V44"/>
    </sheetView>
  </sheetViews>
  <sheetFormatPr baseColWidth="10" defaultRowHeight="13" x14ac:dyDescent="0.15"/>
  <cols>
    <col min="1" max="1" width="19.33203125" style="66" customWidth="1"/>
    <col min="2" max="2" width="15.6640625" style="66" customWidth="1"/>
    <col min="3" max="3" width="10.83203125" style="66"/>
    <col min="4" max="4" width="12.6640625" style="66" customWidth="1"/>
    <col min="5" max="5" width="12" style="66" customWidth="1"/>
    <col min="6" max="6" width="12.33203125" style="66" customWidth="1"/>
    <col min="7" max="7" width="12.5" style="66" customWidth="1"/>
    <col min="8" max="8" width="12.1640625" style="66" customWidth="1"/>
    <col min="9" max="16384" width="10.83203125" style="66"/>
  </cols>
  <sheetData>
    <row r="1" spans="1:164" ht="14" x14ac:dyDescent="0.15">
      <c r="A1" s="70" t="s">
        <v>24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0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  <c r="BR1" s="70"/>
      <c r="BS1" s="70"/>
      <c r="BT1" s="70"/>
      <c r="BU1" s="70"/>
      <c r="BV1" s="70"/>
      <c r="BW1" s="70"/>
      <c r="BX1" s="70"/>
      <c r="BY1" s="70"/>
      <c r="BZ1" s="70"/>
      <c r="CA1" s="70"/>
      <c r="CB1" s="70"/>
      <c r="CC1" s="70"/>
      <c r="CD1" s="70"/>
      <c r="CE1" s="70"/>
      <c r="CF1" s="70"/>
      <c r="CG1" s="70"/>
      <c r="CH1" s="70"/>
      <c r="CI1" s="70"/>
      <c r="CJ1" s="70"/>
      <c r="CK1" s="70"/>
      <c r="CL1" s="70"/>
      <c r="CM1" s="70"/>
      <c r="CN1" s="70"/>
      <c r="CO1" s="70"/>
      <c r="CP1" s="70"/>
      <c r="CQ1" s="70"/>
      <c r="CR1" s="70"/>
      <c r="CS1" s="70"/>
      <c r="CT1" s="70"/>
      <c r="CU1" s="70"/>
      <c r="CV1" s="70"/>
      <c r="CW1" s="70"/>
      <c r="CX1" s="70"/>
      <c r="CY1" s="70"/>
      <c r="CZ1" s="70"/>
      <c r="DA1" s="70"/>
      <c r="DB1" s="70"/>
      <c r="DC1" s="70"/>
      <c r="DD1" s="70"/>
      <c r="DE1" s="70"/>
      <c r="DF1" s="70"/>
      <c r="DG1" s="70"/>
      <c r="DH1" s="70"/>
      <c r="DI1" s="70"/>
      <c r="DJ1" s="70"/>
      <c r="DK1" s="70"/>
      <c r="DL1" s="70"/>
      <c r="DM1" s="70"/>
      <c r="DN1" s="70"/>
      <c r="DO1" s="70"/>
      <c r="DP1" s="70"/>
      <c r="DQ1" s="70"/>
      <c r="DR1" s="70"/>
      <c r="DS1" s="70"/>
      <c r="DT1" s="70"/>
      <c r="DU1" s="70"/>
      <c r="DV1" s="70"/>
      <c r="DW1" s="70"/>
      <c r="DX1" s="70"/>
      <c r="DY1" s="70"/>
      <c r="DZ1" s="70"/>
      <c r="EA1" s="70"/>
      <c r="EB1" s="70"/>
      <c r="EC1" s="70"/>
      <c r="ED1" s="70"/>
      <c r="EE1" s="70"/>
      <c r="EF1" s="70"/>
      <c r="EG1" s="70"/>
      <c r="EH1" s="70"/>
      <c r="EI1" s="70"/>
      <c r="EJ1" s="70"/>
      <c r="EK1" s="70"/>
      <c r="EL1" s="70"/>
      <c r="EM1" s="70"/>
      <c r="EN1" s="70"/>
      <c r="EO1" s="70"/>
      <c r="EP1" s="70"/>
      <c r="EQ1" s="70"/>
      <c r="ER1" s="70"/>
      <c r="ES1" s="70"/>
      <c r="ET1" s="70"/>
      <c r="EU1" s="70"/>
      <c r="EV1" s="70"/>
      <c r="EW1" s="70"/>
      <c r="EX1" s="70"/>
      <c r="EY1" s="70"/>
      <c r="EZ1" s="70"/>
      <c r="FA1" s="70"/>
      <c r="FB1" s="70"/>
      <c r="FC1" s="70"/>
      <c r="FD1" s="70"/>
      <c r="FE1" s="70"/>
      <c r="FF1" s="70"/>
      <c r="FG1" s="70"/>
      <c r="FH1" s="70"/>
    </row>
    <row r="2" spans="1:164" ht="14" x14ac:dyDescent="0.15">
      <c r="A2" s="71" t="s">
        <v>21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</row>
    <row r="3" spans="1:164" ht="15" thickBot="1" x14ac:dyDescent="0.2">
      <c r="A3" s="70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</row>
    <row r="4" spans="1:164" ht="14" x14ac:dyDescent="0.15">
      <c r="A4" s="72" t="s">
        <v>239</v>
      </c>
      <c r="B4" s="73"/>
      <c r="C4" s="73"/>
      <c r="D4" s="73"/>
      <c r="E4" s="73"/>
      <c r="F4" s="73"/>
      <c r="G4" s="73"/>
      <c r="H4" s="74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</row>
    <row r="5" spans="1:164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76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70"/>
      <c r="AH5" s="70"/>
      <c r="AI5" s="70"/>
      <c r="AJ5" s="70"/>
      <c r="AK5" s="70"/>
      <c r="AL5" s="70"/>
      <c r="AM5" s="70"/>
      <c r="AN5" s="70"/>
      <c r="AO5" s="70"/>
      <c r="AP5" s="70"/>
      <c r="AQ5" s="70"/>
      <c r="AR5" s="70"/>
      <c r="AS5" s="70"/>
      <c r="AT5" s="70"/>
      <c r="AU5" s="70"/>
      <c r="AV5" s="70"/>
      <c r="AW5" s="70"/>
      <c r="AX5" s="70"/>
      <c r="AY5" s="70"/>
      <c r="AZ5" s="70"/>
      <c r="BA5" s="70"/>
      <c r="BB5" s="70"/>
      <c r="BC5" s="70"/>
      <c r="BD5" s="70"/>
      <c r="BE5" s="70"/>
      <c r="BF5" s="70"/>
      <c r="BG5" s="70"/>
      <c r="BH5" s="70"/>
      <c r="BI5" s="70"/>
      <c r="BJ5" s="70"/>
      <c r="BK5" s="70"/>
      <c r="BL5" s="70"/>
      <c r="BM5" s="70"/>
      <c r="BN5" s="70"/>
      <c r="BO5" s="70"/>
      <c r="BP5" s="70"/>
      <c r="BQ5" s="70"/>
      <c r="BR5" s="70"/>
      <c r="BS5" s="70"/>
      <c r="BT5" s="70"/>
      <c r="BU5" s="70"/>
      <c r="BV5" s="70"/>
      <c r="BW5" s="70"/>
      <c r="BX5" s="70"/>
      <c r="BY5" s="70"/>
      <c r="BZ5" s="70"/>
      <c r="CA5" s="70"/>
      <c r="CB5" s="70"/>
      <c r="CC5" s="70"/>
      <c r="CD5" s="70"/>
      <c r="CE5" s="70"/>
      <c r="CF5" s="70"/>
      <c r="CG5" s="70"/>
      <c r="CH5" s="70"/>
      <c r="CI5" s="70"/>
      <c r="CJ5" s="70"/>
      <c r="CK5" s="70"/>
      <c r="CL5" s="70"/>
      <c r="CM5" s="70"/>
      <c r="CN5" s="70"/>
      <c r="CO5" s="70"/>
      <c r="CP5" s="70"/>
      <c r="CQ5" s="70"/>
      <c r="CR5" s="70"/>
      <c r="CS5" s="70"/>
      <c r="CT5" s="70"/>
      <c r="CU5" s="70"/>
      <c r="CV5" s="70"/>
      <c r="CW5" s="70"/>
      <c r="CX5" s="70"/>
      <c r="CY5" s="70"/>
      <c r="CZ5" s="70"/>
      <c r="DA5" s="70"/>
      <c r="DB5" s="70"/>
      <c r="DC5" s="70"/>
      <c r="DD5" s="70"/>
      <c r="DE5" s="70"/>
      <c r="DF5" s="70"/>
      <c r="DG5" s="70"/>
      <c r="DH5" s="70"/>
      <c r="DI5" s="70"/>
      <c r="DJ5" s="70"/>
      <c r="DK5" s="70"/>
      <c r="DL5" s="70"/>
      <c r="DM5" s="70"/>
      <c r="DN5" s="70"/>
      <c r="DO5" s="70"/>
      <c r="DP5" s="70"/>
      <c r="DQ5" s="70"/>
      <c r="DR5" s="70"/>
      <c r="DS5" s="70"/>
      <c r="DT5" s="70"/>
      <c r="DU5" s="70"/>
      <c r="DV5" s="70"/>
      <c r="DW5" s="70"/>
      <c r="DX5" s="70"/>
      <c r="DY5" s="70"/>
      <c r="DZ5" s="70"/>
      <c r="EA5" s="70"/>
      <c r="EB5" s="70"/>
      <c r="EC5" s="70"/>
      <c r="ED5" s="70"/>
      <c r="EE5" s="70"/>
      <c r="EF5" s="70"/>
      <c r="EG5" s="70"/>
      <c r="EH5" s="70"/>
      <c r="EI5" s="70"/>
      <c r="EJ5" s="70"/>
      <c r="EK5" s="70"/>
      <c r="EL5" s="70"/>
      <c r="EM5" s="70"/>
      <c r="EN5" s="70"/>
      <c r="EO5" s="70"/>
      <c r="EP5" s="70"/>
      <c r="EQ5" s="70"/>
      <c r="ER5" s="70"/>
      <c r="ES5" s="70"/>
      <c r="ET5" s="70"/>
      <c r="EU5" s="70"/>
      <c r="EV5" s="70"/>
      <c r="EW5" s="70"/>
      <c r="EX5" s="70"/>
      <c r="EY5" s="70"/>
      <c r="EZ5" s="70"/>
      <c r="FA5" s="70"/>
      <c r="FB5" s="70"/>
      <c r="FC5" s="70"/>
      <c r="FD5" s="70"/>
      <c r="FE5" s="70"/>
      <c r="FF5" s="70"/>
      <c r="FG5" s="70"/>
      <c r="FH5" s="70"/>
    </row>
    <row r="6" spans="1:164" ht="14" x14ac:dyDescent="0.15">
      <c r="A6" s="75"/>
      <c r="B6" s="47"/>
      <c r="C6" s="47"/>
      <c r="D6" s="47"/>
      <c r="E6" s="47"/>
      <c r="F6" s="47"/>
      <c r="G6" s="47"/>
      <c r="H6" s="76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  <c r="AI6" s="70"/>
      <c r="AJ6" s="70"/>
      <c r="AK6" s="70"/>
      <c r="AL6" s="70"/>
      <c r="AM6" s="70"/>
      <c r="AN6" s="70"/>
      <c r="AO6" s="70"/>
      <c r="AP6" s="70"/>
      <c r="AQ6" s="70"/>
      <c r="AR6" s="70"/>
      <c r="AS6" s="70"/>
      <c r="AT6" s="70"/>
      <c r="AU6" s="70"/>
      <c r="AV6" s="70"/>
      <c r="AW6" s="70"/>
      <c r="AX6" s="70"/>
      <c r="AY6" s="70"/>
      <c r="AZ6" s="70"/>
      <c r="BA6" s="70"/>
      <c r="BB6" s="70"/>
      <c r="BC6" s="70"/>
      <c r="BD6" s="70"/>
      <c r="BE6" s="70"/>
      <c r="BF6" s="70"/>
      <c r="BG6" s="70"/>
      <c r="BH6" s="70"/>
      <c r="BI6" s="70"/>
      <c r="BJ6" s="70"/>
      <c r="BK6" s="70"/>
      <c r="BL6" s="70"/>
      <c r="BM6" s="70"/>
      <c r="BN6" s="70"/>
      <c r="BO6" s="70"/>
      <c r="BP6" s="70"/>
      <c r="BQ6" s="70"/>
      <c r="BR6" s="70"/>
      <c r="BS6" s="70"/>
      <c r="BT6" s="70"/>
      <c r="BU6" s="70"/>
      <c r="BV6" s="70"/>
      <c r="BW6" s="70"/>
      <c r="BX6" s="70"/>
      <c r="BY6" s="70"/>
      <c r="BZ6" s="70"/>
      <c r="CA6" s="70"/>
      <c r="CB6" s="70"/>
      <c r="CC6" s="70"/>
      <c r="CD6" s="70"/>
      <c r="CE6" s="70"/>
      <c r="CF6" s="70"/>
      <c r="CG6" s="70"/>
      <c r="CH6" s="70"/>
      <c r="CI6" s="70"/>
      <c r="CJ6" s="70"/>
      <c r="CK6" s="70"/>
      <c r="CL6" s="70"/>
      <c r="CM6" s="70"/>
      <c r="CN6" s="70"/>
      <c r="CO6" s="70"/>
      <c r="CP6" s="70"/>
      <c r="CQ6" s="70"/>
      <c r="CR6" s="70"/>
      <c r="CS6" s="70"/>
      <c r="CT6" s="70"/>
      <c r="CU6" s="70"/>
      <c r="CV6" s="70"/>
      <c r="CW6" s="70"/>
      <c r="CX6" s="70"/>
      <c r="CY6" s="70"/>
      <c r="CZ6" s="70"/>
      <c r="DA6" s="70"/>
      <c r="DB6" s="70"/>
      <c r="DC6" s="70"/>
      <c r="DD6" s="70"/>
      <c r="DE6" s="70"/>
      <c r="DF6" s="70"/>
      <c r="DG6" s="70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0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  <c r="ES6" s="70"/>
      <c r="ET6" s="70"/>
      <c r="EU6" s="70"/>
      <c r="EV6" s="70"/>
      <c r="EW6" s="70"/>
      <c r="EX6" s="70"/>
      <c r="EY6" s="70"/>
      <c r="EZ6" s="70"/>
      <c r="FA6" s="70"/>
      <c r="FB6" s="70"/>
      <c r="FC6" s="70"/>
      <c r="FD6" s="70"/>
      <c r="FE6" s="70"/>
      <c r="FF6" s="70"/>
      <c r="FG6" s="70"/>
      <c r="FH6" s="70"/>
    </row>
    <row r="7" spans="1:164" ht="30" x14ac:dyDescent="0.15">
      <c r="A7" s="129" t="s">
        <v>144</v>
      </c>
      <c r="B7" s="121" t="s">
        <v>320</v>
      </c>
      <c r="C7" s="120" t="s">
        <v>204</v>
      </c>
      <c r="D7" s="120" t="s">
        <v>22</v>
      </c>
      <c r="E7" s="122" t="s">
        <v>205</v>
      </c>
      <c r="F7" s="120" t="s">
        <v>206</v>
      </c>
      <c r="G7" s="123" t="s">
        <v>207</v>
      </c>
      <c r="H7" s="128" t="s">
        <v>23</v>
      </c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</row>
    <row r="8" spans="1:164" ht="15" thickBot="1" x14ac:dyDescent="0.2">
      <c r="A8" s="78" t="str">
        <f>'ERG Apr 2016'!K2</f>
        <v>Ergon Energy</v>
      </c>
      <c r="B8" s="79" t="str">
        <f>'ERG Apr 2016'!L2</f>
        <v>Regulated</v>
      </c>
      <c r="C8" s="80">
        <f>91*'ERG Apr 2016'!M2/100</f>
        <v>118.80596000000001</v>
      </c>
      <c r="D8" s="80">
        <f>$C$5*'ERG Apr 2016'!N2/100</f>
        <v>1124.0500000000002</v>
      </c>
      <c r="E8" s="81">
        <v>0</v>
      </c>
      <c r="F8" s="82">
        <f>SUM(C8:E8)</f>
        <v>1242.8559600000001</v>
      </c>
      <c r="G8" s="83">
        <f>F8*4</f>
        <v>4971.4238400000004</v>
      </c>
      <c r="H8" s="84">
        <f>G8*1.1</f>
        <v>5468.5662240000011</v>
      </c>
      <c r="I8" s="77"/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</row>
    <row r="9" spans="1:164" ht="14" x14ac:dyDescent="0.15">
      <c r="A9" s="85"/>
      <c r="B9" s="85"/>
      <c r="C9" s="85"/>
      <c r="D9" s="85"/>
      <c r="E9" s="85"/>
      <c r="F9" s="85"/>
      <c r="G9" s="85"/>
      <c r="H9" s="85"/>
      <c r="I9" s="77"/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</row>
    <row r="10" spans="1:164" ht="15" thickBot="1" x14ac:dyDescent="0.2">
      <c r="A10" s="85"/>
      <c r="B10" s="85"/>
      <c r="C10" s="85"/>
      <c r="D10" s="85"/>
      <c r="E10" s="85"/>
      <c r="F10" s="85"/>
      <c r="G10" s="85"/>
      <c r="H10" s="85"/>
      <c r="I10" s="77"/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</row>
    <row r="11" spans="1:164" ht="14" x14ac:dyDescent="0.15">
      <c r="A11" s="72" t="s">
        <v>265</v>
      </c>
      <c r="B11" s="73"/>
      <c r="C11" s="73"/>
      <c r="D11" s="86"/>
      <c r="E11" s="86"/>
      <c r="F11" s="87"/>
      <c r="G11" s="73"/>
      <c r="H11" s="74"/>
      <c r="I11" s="77"/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</row>
    <row r="12" spans="1:164" ht="14" x14ac:dyDescent="0.15">
      <c r="A12" s="75" t="s">
        <v>198</v>
      </c>
      <c r="B12" s="47"/>
      <c r="C12" s="91">
        <v>5000</v>
      </c>
      <c r="D12" s="88"/>
      <c r="E12" s="88"/>
      <c r="F12" s="89"/>
      <c r="G12" s="47"/>
      <c r="H12" s="76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</row>
    <row r="13" spans="1:164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76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</row>
    <row r="14" spans="1:164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76"/>
      <c r="I14" s="77"/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</row>
    <row r="15" spans="1:164" ht="14" x14ac:dyDescent="0.15">
      <c r="A15" s="75"/>
      <c r="B15" s="47"/>
      <c r="C15" s="88"/>
      <c r="D15" s="88"/>
      <c r="E15" s="88"/>
      <c r="F15" s="89"/>
      <c r="G15" s="47"/>
      <c r="H15" s="76"/>
      <c r="I15" s="77"/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</row>
    <row r="16" spans="1:164" ht="30" x14ac:dyDescent="0.15">
      <c r="A16" s="129" t="s">
        <v>144</v>
      </c>
      <c r="B16" s="121" t="s">
        <v>320</v>
      </c>
      <c r="C16" s="120" t="s">
        <v>204</v>
      </c>
      <c r="D16" s="120" t="s">
        <v>22</v>
      </c>
      <c r="E16" s="120" t="s">
        <v>265</v>
      </c>
      <c r="F16" s="120" t="s">
        <v>206</v>
      </c>
      <c r="G16" s="123" t="s">
        <v>207</v>
      </c>
      <c r="H16" s="128" t="s">
        <v>23</v>
      </c>
      <c r="I16" s="77"/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</row>
    <row r="17" spans="1:164" ht="15" thickBot="1" x14ac:dyDescent="0.2">
      <c r="A17" s="78" t="str">
        <f>'ERG Apr 2016'!K3</f>
        <v>Ergon Energy</v>
      </c>
      <c r="B17" s="79" t="str">
        <f>'ERG Apr 2016'!L3</f>
        <v>Regulated</v>
      </c>
      <c r="C17" s="80">
        <f>91*'ERG Apr 2016'!M3/100</f>
        <v>118.80596000000001</v>
      </c>
      <c r="D17" s="80">
        <f>(C12*C13)*'ERG Apr 2016'!N3/100</f>
        <v>786.83500000000004</v>
      </c>
      <c r="E17" s="81">
        <f>(C12*C14)*'ERG Apr 2016'!AF3/100</f>
        <v>186.72</v>
      </c>
      <c r="F17" s="82">
        <f>SUM(C17:E17)</f>
        <v>1092.36096</v>
      </c>
      <c r="G17" s="83">
        <f>F17*4</f>
        <v>4369.4438399999999</v>
      </c>
      <c r="H17" s="84">
        <f>G17*1.1</f>
        <v>4806.3882240000003</v>
      </c>
      <c r="I17" s="77"/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</row>
    <row r="18" spans="1:164" ht="14" x14ac:dyDescent="0.15">
      <c r="A18" s="85"/>
      <c r="B18" s="85"/>
      <c r="C18" s="85"/>
      <c r="D18" s="85"/>
      <c r="E18" s="85"/>
      <c r="F18" s="85"/>
      <c r="G18" s="85"/>
      <c r="H18" s="85"/>
      <c r="I18" s="77"/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</row>
    <row r="19" spans="1:164" ht="15" thickBot="1" x14ac:dyDescent="0.2">
      <c r="A19" s="85"/>
      <c r="B19" s="85"/>
      <c r="C19" s="85"/>
      <c r="D19" s="85"/>
      <c r="E19" s="85"/>
      <c r="F19" s="85"/>
      <c r="G19" s="85"/>
      <c r="H19" s="85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</row>
    <row r="20" spans="1:164" ht="14" x14ac:dyDescent="0.15">
      <c r="A20" s="72" t="s">
        <v>220</v>
      </c>
      <c r="B20" s="73"/>
      <c r="C20" s="73"/>
      <c r="D20" s="73"/>
      <c r="E20" s="73"/>
      <c r="F20" s="73"/>
      <c r="G20" s="73"/>
      <c r="H20" s="74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</row>
    <row r="21" spans="1:164" ht="14" x14ac:dyDescent="0.15">
      <c r="A21" s="75" t="s">
        <v>198</v>
      </c>
      <c r="B21" s="47"/>
      <c r="C21" s="91">
        <v>5000</v>
      </c>
      <c r="D21" s="47"/>
      <c r="E21" s="47"/>
      <c r="F21" s="47"/>
      <c r="G21" s="47"/>
      <c r="H21" s="76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</row>
    <row r="22" spans="1:164" ht="14" x14ac:dyDescent="0.15">
      <c r="A22" s="75" t="s">
        <v>266</v>
      </c>
      <c r="B22" s="47"/>
      <c r="C22" s="92">
        <v>0.7</v>
      </c>
      <c r="D22" s="47"/>
      <c r="E22" s="47"/>
      <c r="F22" s="47"/>
      <c r="G22" s="47"/>
      <c r="H22" s="76"/>
      <c r="I22" s="77"/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</row>
    <row r="23" spans="1:164" ht="14" x14ac:dyDescent="0.15">
      <c r="A23" s="75" t="s">
        <v>218</v>
      </c>
      <c r="B23" s="47"/>
      <c r="C23" s="92">
        <v>0.3</v>
      </c>
      <c r="D23" s="47"/>
      <c r="E23" s="47"/>
      <c r="F23" s="47"/>
      <c r="G23" s="47"/>
      <c r="H23" s="76"/>
      <c r="I23" s="77"/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</row>
    <row r="24" spans="1:164" ht="14" x14ac:dyDescent="0.15">
      <c r="A24" s="75"/>
      <c r="B24" s="47"/>
      <c r="C24" s="47"/>
      <c r="D24" s="47"/>
      <c r="E24" s="47"/>
      <c r="F24" s="47"/>
      <c r="G24" s="47"/>
      <c r="H24" s="76"/>
      <c r="I24" s="77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</row>
    <row r="25" spans="1:164" ht="30" x14ac:dyDescent="0.15">
      <c r="A25" s="129" t="s">
        <v>144</v>
      </c>
      <c r="B25" s="121" t="s">
        <v>320</v>
      </c>
      <c r="C25" s="120" t="s">
        <v>204</v>
      </c>
      <c r="D25" s="120" t="s">
        <v>22</v>
      </c>
      <c r="E25" s="120" t="s">
        <v>219</v>
      </c>
      <c r="F25" s="120" t="s">
        <v>206</v>
      </c>
      <c r="G25" s="123" t="s">
        <v>207</v>
      </c>
      <c r="H25" s="128" t="s">
        <v>23</v>
      </c>
      <c r="I25" s="77"/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</row>
    <row r="26" spans="1:164" ht="15" thickBot="1" x14ac:dyDescent="0.2">
      <c r="A26" s="78" t="str">
        <f>'ERG Apr 2016'!K4</f>
        <v>Ergon Energy</v>
      </c>
      <c r="B26" s="79" t="str">
        <f>'ERG Apr 2016'!L4</f>
        <v>Regulated</v>
      </c>
      <c r="C26" s="80">
        <f>91*'ERG Apr 2016'!M4/100</f>
        <v>118.80596000000001</v>
      </c>
      <c r="D26" s="90">
        <f>(C21*C22)*'ERG Apr 2016'!N4/100</f>
        <v>858.06</v>
      </c>
      <c r="E26" s="80">
        <f>(C21*C23)*'ERG Apr 2016'!W4/100</f>
        <v>288.13499999999999</v>
      </c>
      <c r="F26" s="82">
        <f>SUM(C26:E26)</f>
        <v>1265.0009599999998</v>
      </c>
      <c r="G26" s="83">
        <f>F26*4</f>
        <v>5060.0038399999994</v>
      </c>
      <c r="H26" s="84">
        <f>G26*1.1</f>
        <v>5566.0042239999993</v>
      </c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</row>
    <row r="27" spans="1:164" ht="14" x14ac:dyDescent="0.15">
      <c r="A27" s="85"/>
      <c r="B27" s="85"/>
      <c r="C27" s="85"/>
      <c r="D27" s="85"/>
      <c r="E27" s="85"/>
      <c r="F27" s="85"/>
      <c r="G27" s="85"/>
      <c r="H27" s="85"/>
      <c r="I27" s="85"/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</row>
    <row r="28" spans="1:164" ht="14" x14ac:dyDescent="0.15">
      <c r="A28" s="85"/>
      <c r="B28" s="85"/>
      <c r="C28" s="85"/>
      <c r="D28" s="85"/>
      <c r="E28" s="85"/>
      <c r="F28" s="85"/>
      <c r="G28" s="85"/>
      <c r="H28" s="85"/>
      <c r="I28" s="85"/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</row>
    <row r="29" spans="1:164" ht="14" x14ac:dyDescent="0.15">
      <c r="A29" s="85"/>
      <c r="B29" s="85"/>
      <c r="C29" s="85"/>
      <c r="D29" s="85"/>
      <c r="E29" s="85"/>
      <c r="F29" s="85"/>
      <c r="G29" s="85"/>
      <c r="H29" s="85"/>
      <c r="I29" s="85"/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</row>
    <row r="30" spans="1:164" ht="14" x14ac:dyDescent="0.15">
      <c r="A30" s="85"/>
      <c r="B30" s="85"/>
      <c r="C30" s="85"/>
      <c r="D30" s="85"/>
      <c r="E30" s="85"/>
      <c r="F30" s="85"/>
      <c r="G30" s="85"/>
      <c r="H30" s="85"/>
      <c r="I30" s="85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</row>
    <row r="31" spans="1:164" ht="14" x14ac:dyDescent="0.15">
      <c r="A31" s="85"/>
      <c r="B31" s="85"/>
      <c r="C31" s="85"/>
      <c r="D31" s="85"/>
      <c r="E31" s="85"/>
      <c r="F31" s="85"/>
      <c r="G31" s="85"/>
      <c r="H31" s="85"/>
      <c r="I31" s="85"/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</row>
    <row r="32" spans="1:164" ht="14" x14ac:dyDescent="0.15">
      <c r="A32" s="85"/>
      <c r="B32" s="85"/>
      <c r="C32" s="85"/>
      <c r="D32" s="85"/>
      <c r="E32" s="85"/>
      <c r="F32" s="85"/>
      <c r="G32" s="85"/>
      <c r="H32" s="85"/>
      <c r="I32" s="85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</row>
    <row r="33" spans="1:164" ht="14" x14ac:dyDescent="0.15">
      <c r="A33" s="85"/>
      <c r="B33" s="85"/>
      <c r="C33" s="85"/>
      <c r="D33" s="85"/>
      <c r="E33" s="85"/>
      <c r="F33" s="85"/>
      <c r="G33" s="85"/>
      <c r="H33" s="85"/>
      <c r="I33" s="85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</row>
    <row r="34" spans="1:164" ht="14" x14ac:dyDescent="0.15">
      <c r="A34" s="85"/>
      <c r="B34" s="85"/>
      <c r="C34" s="85"/>
      <c r="D34" s="85"/>
      <c r="E34" s="85"/>
      <c r="F34" s="85"/>
      <c r="G34" s="85"/>
      <c r="H34" s="85"/>
      <c r="I34" s="85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</row>
    <row r="35" spans="1:164" ht="14" x14ac:dyDescent="0.15">
      <c r="A35" s="85"/>
      <c r="B35" s="85"/>
      <c r="C35" s="85"/>
      <c r="D35" s="85"/>
      <c r="E35" s="85"/>
      <c r="F35" s="85"/>
      <c r="G35" s="85"/>
      <c r="H35" s="85"/>
      <c r="I35" s="85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</row>
    <row r="36" spans="1:164" ht="14" x14ac:dyDescent="0.15">
      <c r="A36" s="85"/>
      <c r="B36" s="85"/>
      <c r="C36" s="85"/>
      <c r="D36" s="85"/>
      <c r="E36" s="85"/>
      <c r="F36" s="85"/>
      <c r="G36" s="85"/>
      <c r="H36" s="85"/>
      <c r="I36" s="85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</row>
    <row r="37" spans="1:164" ht="14" x14ac:dyDescent="0.15">
      <c r="A37" s="85"/>
      <c r="B37" s="85"/>
      <c r="C37" s="85"/>
      <c r="D37" s="85"/>
      <c r="E37" s="85"/>
      <c r="F37" s="85"/>
      <c r="G37" s="85"/>
      <c r="H37" s="85"/>
      <c r="I37" s="85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</row>
    <row r="38" spans="1:164" ht="14" x14ac:dyDescent="0.15">
      <c r="A38" s="85"/>
      <c r="B38" s="85"/>
      <c r="C38" s="85"/>
      <c r="D38" s="85"/>
      <c r="E38" s="85"/>
      <c r="F38" s="85"/>
      <c r="G38" s="85"/>
      <c r="H38" s="85"/>
      <c r="I38" s="85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</row>
    <row r="39" spans="1:164" ht="14" x14ac:dyDescent="0.15">
      <c r="A39" s="85"/>
      <c r="B39" s="85"/>
      <c r="C39" s="85"/>
      <c r="D39" s="85"/>
      <c r="E39" s="85"/>
      <c r="F39" s="85"/>
      <c r="G39" s="85"/>
      <c r="H39" s="85"/>
      <c r="I39" s="85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</row>
    <row r="40" spans="1:164" ht="14" x14ac:dyDescent="0.15">
      <c r="A40" s="85"/>
      <c r="B40" s="85"/>
      <c r="C40" s="85"/>
      <c r="D40" s="85"/>
      <c r="E40" s="85"/>
      <c r="F40" s="85"/>
      <c r="G40" s="85"/>
      <c r="H40" s="85"/>
      <c r="I40" s="85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</row>
    <row r="41" spans="1:164" ht="14" x14ac:dyDescent="0.15">
      <c r="A41" s="85"/>
      <c r="B41" s="85"/>
      <c r="C41" s="85"/>
      <c r="D41" s="85"/>
      <c r="E41" s="85"/>
      <c r="F41" s="85"/>
      <c r="G41" s="85"/>
      <c r="H41" s="85"/>
      <c r="I41" s="85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</row>
    <row r="42" spans="1:164" ht="14" x14ac:dyDescent="0.15">
      <c r="A42" s="85"/>
      <c r="B42" s="85"/>
      <c r="C42" s="85"/>
      <c r="D42" s="85"/>
      <c r="E42" s="85"/>
      <c r="F42" s="85"/>
      <c r="G42" s="85"/>
      <c r="H42" s="85"/>
      <c r="I42" s="85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</row>
    <row r="43" spans="1:164" ht="14" x14ac:dyDescent="0.15">
      <c r="A43" s="85"/>
      <c r="B43" s="85"/>
      <c r="C43" s="85"/>
      <c r="D43" s="85"/>
      <c r="E43" s="85"/>
      <c r="F43" s="85"/>
      <c r="G43" s="85"/>
      <c r="H43" s="85"/>
      <c r="I43" s="85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</row>
    <row r="44" spans="1:164" ht="14" x14ac:dyDescent="0.15">
      <c r="A44" s="85"/>
      <c r="B44" s="85"/>
      <c r="C44" s="85"/>
      <c r="D44" s="85"/>
      <c r="E44" s="85"/>
      <c r="F44" s="85"/>
      <c r="G44" s="85"/>
      <c r="H44" s="85"/>
      <c r="I44" s="85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</row>
    <row r="45" spans="1:164" ht="14" x14ac:dyDescent="0.15">
      <c r="A45" s="85"/>
      <c r="B45" s="85"/>
      <c r="C45" s="85"/>
      <c r="D45" s="85"/>
      <c r="E45" s="85"/>
      <c r="F45" s="85"/>
      <c r="G45" s="85"/>
      <c r="H45" s="85"/>
      <c r="I45" s="85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</row>
    <row r="46" spans="1:164" ht="14" x14ac:dyDescent="0.15">
      <c r="A46" s="85"/>
      <c r="B46" s="85"/>
      <c r="C46" s="85"/>
      <c r="D46" s="85"/>
      <c r="E46" s="85"/>
      <c r="F46" s="85"/>
      <c r="G46" s="85"/>
      <c r="H46" s="85"/>
      <c r="I46" s="85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</row>
    <row r="47" spans="1:164" ht="14" x14ac:dyDescent="0.15">
      <c r="A47" s="85"/>
      <c r="B47" s="85"/>
      <c r="C47" s="85"/>
      <c r="D47" s="85"/>
      <c r="E47" s="85"/>
      <c r="F47" s="85"/>
      <c r="G47" s="85"/>
      <c r="H47" s="85"/>
      <c r="I47" s="85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</row>
    <row r="48" spans="1:164" ht="14" x14ac:dyDescent="0.15">
      <c r="A48" s="85"/>
      <c r="B48" s="85"/>
      <c r="C48" s="85"/>
      <c r="D48" s="85"/>
      <c r="E48" s="85"/>
      <c r="F48" s="85"/>
      <c r="G48" s="85"/>
      <c r="H48" s="85"/>
      <c r="I48" s="85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</row>
    <row r="49" spans="1:164" ht="14" x14ac:dyDescent="0.15">
      <c r="A49" s="85"/>
      <c r="B49" s="85"/>
      <c r="C49" s="85"/>
      <c r="D49" s="85"/>
      <c r="E49" s="85"/>
      <c r="F49" s="85"/>
      <c r="G49" s="85"/>
      <c r="H49" s="85"/>
      <c r="I49" s="85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</row>
    <row r="50" spans="1:164" ht="14" x14ac:dyDescent="0.15">
      <c r="A50" s="85"/>
      <c r="B50" s="85"/>
      <c r="C50" s="85"/>
      <c r="D50" s="85"/>
      <c r="E50" s="85"/>
      <c r="F50" s="85"/>
      <c r="G50" s="85"/>
      <c r="H50" s="85"/>
      <c r="I50" s="85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</row>
    <row r="51" spans="1:164" ht="14" x14ac:dyDescent="0.15">
      <c r="A51" s="85"/>
      <c r="B51" s="85"/>
      <c r="C51" s="85"/>
      <c r="D51" s="85"/>
      <c r="E51" s="85"/>
      <c r="F51" s="85"/>
      <c r="G51" s="85"/>
      <c r="H51" s="85"/>
      <c r="I51" s="85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</row>
    <row r="52" spans="1:164" ht="14" x14ac:dyDescent="0.15">
      <c r="A52" s="85"/>
      <c r="B52" s="85"/>
      <c r="C52" s="85"/>
      <c r="D52" s="85"/>
      <c r="E52" s="85"/>
      <c r="F52" s="85"/>
      <c r="G52" s="85"/>
      <c r="H52" s="85"/>
      <c r="I52" s="85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  <c r="AE52" s="77"/>
      <c r="AF52" s="77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</row>
    <row r="53" spans="1:164" ht="14" x14ac:dyDescent="0.15">
      <c r="A53" s="85"/>
      <c r="B53" s="85"/>
      <c r="C53" s="85"/>
      <c r="D53" s="85"/>
      <c r="E53" s="85"/>
      <c r="F53" s="85"/>
      <c r="G53" s="85"/>
      <c r="H53" s="85"/>
      <c r="I53" s="85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</row>
    <row r="54" spans="1:164" ht="14" x14ac:dyDescent="0.15">
      <c r="A54" s="85"/>
      <c r="B54" s="85"/>
      <c r="C54" s="85"/>
      <c r="D54" s="85"/>
      <c r="E54" s="85"/>
      <c r="F54" s="85"/>
      <c r="G54" s="85"/>
      <c r="H54" s="85"/>
      <c r="I54" s="85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  <c r="AC54" s="77"/>
      <c r="AD54" s="77"/>
      <c r="AE54" s="77"/>
      <c r="AF54" s="77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</row>
    <row r="55" spans="1:164" ht="14" x14ac:dyDescent="0.15">
      <c r="A55" s="85"/>
      <c r="B55" s="85"/>
      <c r="C55" s="85"/>
      <c r="D55" s="85"/>
      <c r="E55" s="85"/>
      <c r="F55" s="85"/>
      <c r="G55" s="85"/>
      <c r="H55" s="85"/>
      <c r="I55" s="85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</row>
    <row r="56" spans="1:164" ht="14" x14ac:dyDescent="0.15">
      <c r="A56" s="85"/>
      <c r="B56" s="85"/>
      <c r="C56" s="85"/>
      <c r="D56" s="85"/>
      <c r="E56" s="85"/>
      <c r="F56" s="85"/>
      <c r="G56" s="85"/>
      <c r="H56" s="85"/>
      <c r="I56" s="85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</row>
    <row r="57" spans="1:164" ht="14" x14ac:dyDescent="0.15">
      <c r="A57" s="85"/>
      <c r="B57" s="85"/>
      <c r="C57" s="85"/>
      <c r="D57" s="85"/>
      <c r="E57" s="85"/>
      <c r="F57" s="85"/>
      <c r="G57" s="85"/>
      <c r="H57" s="85"/>
      <c r="I57" s="85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</row>
    <row r="58" spans="1:164" ht="14" x14ac:dyDescent="0.15">
      <c r="A58" s="85"/>
      <c r="B58" s="85"/>
      <c r="C58" s="85"/>
      <c r="D58" s="85"/>
      <c r="E58" s="85"/>
      <c r="F58" s="85"/>
      <c r="G58" s="85"/>
      <c r="H58" s="85"/>
      <c r="I58" s="85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</row>
    <row r="59" spans="1:164" ht="14" x14ac:dyDescent="0.15">
      <c r="A59" s="85"/>
      <c r="B59" s="85"/>
      <c r="C59" s="85"/>
      <c r="D59" s="85"/>
      <c r="E59" s="85"/>
      <c r="F59" s="85"/>
      <c r="G59" s="85"/>
      <c r="H59" s="85"/>
      <c r="I59" s="85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</row>
    <row r="60" spans="1:164" ht="14" x14ac:dyDescent="0.15">
      <c r="A60" s="85"/>
      <c r="B60" s="85"/>
      <c r="C60" s="85"/>
      <c r="D60" s="85"/>
      <c r="E60" s="85"/>
      <c r="F60" s="85"/>
      <c r="G60" s="85"/>
      <c r="H60" s="85"/>
      <c r="I60" s="85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</row>
    <row r="61" spans="1:164" ht="14" x14ac:dyDescent="0.15">
      <c r="A61" s="85"/>
      <c r="B61" s="85"/>
      <c r="C61" s="85"/>
      <c r="D61" s="85"/>
      <c r="E61" s="85"/>
      <c r="F61" s="85"/>
      <c r="G61" s="85"/>
      <c r="H61" s="85"/>
      <c r="I61" s="85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  <c r="AC61" s="77"/>
      <c r="AD61" s="77"/>
      <c r="AE61" s="77"/>
      <c r="AF61" s="77"/>
      <c r="AG61" s="77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</row>
    <row r="62" spans="1:164" ht="14" x14ac:dyDescent="0.15">
      <c r="A62" s="85"/>
      <c r="B62" s="85"/>
      <c r="C62" s="85"/>
      <c r="D62" s="85"/>
      <c r="E62" s="85"/>
      <c r="F62" s="85"/>
      <c r="G62" s="85"/>
      <c r="H62" s="85"/>
      <c r="I62" s="85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7"/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</row>
    <row r="63" spans="1:164" ht="14" x14ac:dyDescent="0.15">
      <c r="A63" s="85"/>
      <c r="B63" s="85"/>
      <c r="C63" s="85"/>
      <c r="D63" s="85"/>
      <c r="E63" s="85"/>
      <c r="F63" s="85"/>
      <c r="G63" s="85"/>
      <c r="H63" s="85"/>
      <c r="I63" s="85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7"/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</row>
    <row r="64" spans="1:164" ht="14" x14ac:dyDescent="0.15">
      <c r="A64" s="85"/>
      <c r="B64" s="85"/>
      <c r="C64" s="85"/>
      <c r="D64" s="85"/>
      <c r="E64" s="85"/>
      <c r="F64" s="85"/>
      <c r="G64" s="85"/>
      <c r="H64" s="85"/>
      <c r="I64" s="85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</row>
    <row r="65" spans="1:164" ht="14" x14ac:dyDescent="0.15">
      <c r="A65" s="85"/>
      <c r="B65" s="85"/>
      <c r="C65" s="85"/>
      <c r="D65" s="85"/>
      <c r="E65" s="85"/>
      <c r="F65" s="85"/>
      <c r="G65" s="85"/>
      <c r="H65" s="85"/>
      <c r="I65" s="85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  <c r="AC65" s="77"/>
      <c r="AD65" s="77"/>
      <c r="AE65" s="77"/>
      <c r="AF65" s="77"/>
      <c r="AG65" s="77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</row>
    <row r="66" spans="1:164" ht="14" x14ac:dyDescent="0.15">
      <c r="A66" s="85"/>
      <c r="B66" s="85"/>
      <c r="C66" s="85"/>
      <c r="D66" s="85"/>
      <c r="E66" s="85"/>
      <c r="F66" s="85"/>
      <c r="G66" s="85"/>
      <c r="H66" s="85"/>
      <c r="I66" s="85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</row>
    <row r="67" spans="1:164" ht="14" x14ac:dyDescent="0.15">
      <c r="A67" s="85"/>
      <c r="B67" s="85"/>
      <c r="C67" s="85"/>
      <c r="D67" s="85"/>
      <c r="E67" s="85"/>
      <c r="F67" s="85"/>
      <c r="G67" s="85"/>
      <c r="H67" s="85"/>
      <c r="I67" s="85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  <c r="AC67" s="77"/>
      <c r="AD67" s="77"/>
      <c r="AE67" s="77"/>
      <c r="AF67" s="77"/>
      <c r="AG67" s="77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</row>
    <row r="68" spans="1:164" ht="14" x14ac:dyDescent="0.15">
      <c r="A68" s="85"/>
      <c r="B68" s="85"/>
      <c r="C68" s="85"/>
      <c r="D68" s="85"/>
      <c r="E68" s="85"/>
      <c r="F68" s="85"/>
      <c r="G68" s="85"/>
      <c r="H68" s="85"/>
      <c r="I68" s="85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  <c r="AC68" s="77"/>
      <c r="AD68" s="77"/>
      <c r="AE68" s="77"/>
      <c r="AF68" s="77"/>
      <c r="AG68" s="77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</row>
    <row r="69" spans="1:164" ht="14" x14ac:dyDescent="0.15">
      <c r="A69" s="85"/>
      <c r="B69" s="85"/>
      <c r="C69" s="85"/>
      <c r="D69" s="85"/>
      <c r="E69" s="85"/>
      <c r="F69" s="85"/>
      <c r="G69" s="85"/>
      <c r="H69" s="85"/>
      <c r="I69" s="85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7"/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</row>
    <row r="70" spans="1:164" ht="14" x14ac:dyDescent="0.15">
      <c r="A70" s="85"/>
      <c r="B70" s="85"/>
      <c r="C70" s="85"/>
      <c r="D70" s="85"/>
      <c r="E70" s="85"/>
      <c r="F70" s="85"/>
      <c r="G70" s="85"/>
      <c r="H70" s="85"/>
      <c r="I70" s="85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</row>
    <row r="71" spans="1:164" ht="14" x14ac:dyDescent="0.15">
      <c r="A71" s="85"/>
      <c r="B71" s="85"/>
      <c r="C71" s="85"/>
      <c r="D71" s="85"/>
      <c r="E71" s="85"/>
      <c r="F71" s="85"/>
      <c r="G71" s="85"/>
      <c r="H71" s="85"/>
      <c r="I71" s="85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</row>
    <row r="72" spans="1:164" ht="14" x14ac:dyDescent="0.15">
      <c r="A72" s="85"/>
      <c r="B72" s="85"/>
      <c r="C72" s="85"/>
      <c r="D72" s="85"/>
      <c r="E72" s="85"/>
      <c r="F72" s="85"/>
      <c r="G72" s="85"/>
      <c r="H72" s="85"/>
      <c r="I72" s="85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</row>
    <row r="73" spans="1:164" ht="14" x14ac:dyDescent="0.15">
      <c r="A73" s="85"/>
      <c r="B73" s="85"/>
      <c r="C73" s="85"/>
      <c r="D73" s="85"/>
      <c r="E73" s="85"/>
      <c r="F73" s="85"/>
      <c r="G73" s="85"/>
      <c r="H73" s="85"/>
      <c r="I73" s="85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</row>
    <row r="74" spans="1:164" ht="14" x14ac:dyDescent="0.15">
      <c r="A74" s="85"/>
      <c r="B74" s="85"/>
      <c r="C74" s="85"/>
      <c r="D74" s="85"/>
      <c r="E74" s="85"/>
      <c r="F74" s="85"/>
      <c r="G74" s="85"/>
      <c r="H74" s="85"/>
      <c r="I74" s="85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</row>
    <row r="75" spans="1:164" ht="14" x14ac:dyDescent="0.15">
      <c r="A75" s="85"/>
      <c r="B75" s="85"/>
      <c r="C75" s="85"/>
      <c r="D75" s="85"/>
      <c r="E75" s="85"/>
      <c r="F75" s="85"/>
      <c r="G75" s="85"/>
      <c r="H75" s="85"/>
      <c r="I75" s="85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</row>
    <row r="76" spans="1:164" ht="14" x14ac:dyDescent="0.15">
      <c r="A76" s="85"/>
      <c r="B76" s="85"/>
      <c r="C76" s="85"/>
      <c r="D76" s="85"/>
      <c r="E76" s="85"/>
      <c r="F76" s="85"/>
      <c r="G76" s="85"/>
      <c r="H76" s="85"/>
      <c r="I76" s="85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</row>
    <row r="77" spans="1:164" ht="14" x14ac:dyDescent="0.15">
      <c r="A77" s="85"/>
      <c r="B77" s="85"/>
      <c r="C77" s="85"/>
      <c r="D77" s="85"/>
      <c r="E77" s="85"/>
      <c r="F77" s="85"/>
      <c r="G77" s="85"/>
      <c r="H77" s="85"/>
      <c r="I77" s="85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</row>
    <row r="78" spans="1:164" ht="14" x14ac:dyDescent="0.15">
      <c r="A78" s="85"/>
      <c r="B78" s="85"/>
      <c r="C78" s="85"/>
      <c r="D78" s="85"/>
      <c r="E78" s="85"/>
      <c r="F78" s="85"/>
      <c r="G78" s="85"/>
      <c r="H78" s="85"/>
      <c r="I78" s="85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</row>
    <row r="79" spans="1:164" ht="14" x14ac:dyDescent="0.15">
      <c r="A79" s="85"/>
      <c r="B79" s="85"/>
      <c r="C79" s="85"/>
      <c r="D79" s="85"/>
      <c r="E79" s="85"/>
      <c r="F79" s="85"/>
      <c r="G79" s="85"/>
      <c r="H79" s="85"/>
      <c r="I79" s="85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</row>
    <row r="80" spans="1:164" ht="14" x14ac:dyDescent="0.15">
      <c r="A80" s="85"/>
      <c r="B80" s="85"/>
      <c r="C80" s="85"/>
      <c r="D80" s="85"/>
      <c r="E80" s="85"/>
      <c r="F80" s="85"/>
      <c r="G80" s="85"/>
      <c r="H80" s="85"/>
      <c r="I80" s="85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</row>
    <row r="81" spans="1:164" ht="14" x14ac:dyDescent="0.15">
      <c r="A81" s="85"/>
      <c r="B81" s="85"/>
      <c r="C81" s="85"/>
      <c r="D81" s="85"/>
      <c r="E81" s="85"/>
      <c r="F81" s="85"/>
      <c r="G81" s="85"/>
      <c r="H81" s="85"/>
      <c r="I81" s="85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</row>
    <row r="82" spans="1:164" ht="14" x14ac:dyDescent="0.15">
      <c r="A82" s="85"/>
      <c r="B82" s="85"/>
      <c r="C82" s="85"/>
      <c r="D82" s="85"/>
      <c r="E82" s="85"/>
      <c r="F82" s="85"/>
      <c r="G82" s="85"/>
      <c r="H82" s="85"/>
      <c r="I82" s="85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7"/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</row>
    <row r="83" spans="1:164" ht="14" x14ac:dyDescent="0.15">
      <c r="A83" s="85"/>
      <c r="B83" s="85"/>
      <c r="C83" s="85"/>
      <c r="D83" s="85"/>
      <c r="E83" s="85"/>
      <c r="F83" s="85"/>
      <c r="G83" s="85"/>
      <c r="H83" s="85"/>
      <c r="I83" s="85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7"/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</row>
    <row r="84" spans="1:164" ht="14" x14ac:dyDescent="0.15">
      <c r="A84" s="85"/>
      <c r="B84" s="85"/>
      <c r="C84" s="85"/>
      <c r="D84" s="85"/>
      <c r="E84" s="85"/>
      <c r="F84" s="85"/>
      <c r="G84" s="85"/>
      <c r="H84" s="85"/>
      <c r="I84" s="85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7"/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</row>
    <row r="85" spans="1:164" ht="14" x14ac:dyDescent="0.15">
      <c r="A85" s="85"/>
      <c r="B85" s="85"/>
      <c r="C85" s="85"/>
      <c r="D85" s="85"/>
      <c r="E85" s="85"/>
      <c r="F85" s="85"/>
      <c r="G85" s="85"/>
      <c r="H85" s="85"/>
      <c r="I85" s="85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  <c r="AC85" s="77"/>
      <c r="AD85" s="77"/>
      <c r="AE85" s="77"/>
      <c r="AF85" s="77"/>
      <c r="AG85" s="77"/>
      <c r="AH85" s="77"/>
      <c r="AI85" s="77"/>
      <c r="AJ85" s="77"/>
      <c r="AK85" s="77"/>
      <c r="AL85" s="77"/>
      <c r="AM85" s="77"/>
      <c r="AN85" s="77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</row>
    <row r="86" spans="1:164" ht="14" x14ac:dyDescent="0.15">
      <c r="A86" s="85"/>
      <c r="B86" s="85"/>
      <c r="C86" s="85"/>
      <c r="D86" s="85"/>
      <c r="E86" s="85"/>
      <c r="F86" s="85"/>
      <c r="G86" s="85"/>
      <c r="H86" s="85"/>
      <c r="I86" s="85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7"/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</row>
    <row r="87" spans="1:164" ht="14" x14ac:dyDescent="0.15">
      <c r="A87" s="85"/>
      <c r="B87" s="85"/>
      <c r="C87" s="85"/>
      <c r="D87" s="85"/>
      <c r="E87" s="85"/>
      <c r="F87" s="85"/>
      <c r="G87" s="85"/>
      <c r="H87" s="85"/>
      <c r="I87" s="85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  <c r="AC87" s="77"/>
      <c r="AD87" s="77"/>
      <c r="AE87" s="77"/>
      <c r="AF87" s="77"/>
      <c r="AG87" s="77"/>
      <c r="AH87" s="77"/>
      <c r="AI87" s="77"/>
      <c r="AJ87" s="77"/>
      <c r="AK87" s="77"/>
      <c r="AL87" s="77"/>
      <c r="AM87" s="77"/>
      <c r="AN87" s="77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</row>
    <row r="88" spans="1:164" ht="14" x14ac:dyDescent="0.15">
      <c r="A88" s="85"/>
      <c r="B88" s="85"/>
      <c r="C88" s="85"/>
      <c r="D88" s="85"/>
      <c r="E88" s="85"/>
      <c r="F88" s="85"/>
      <c r="G88" s="85"/>
      <c r="H88" s="85"/>
      <c r="I88" s="85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7"/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</row>
    <row r="89" spans="1:164" ht="14" x14ac:dyDescent="0.15">
      <c r="A89" s="85"/>
      <c r="B89" s="85"/>
      <c r="C89" s="85"/>
      <c r="D89" s="85"/>
      <c r="E89" s="85"/>
      <c r="F89" s="85"/>
      <c r="G89" s="85"/>
      <c r="H89" s="85"/>
      <c r="I89" s="85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  <c r="AC89" s="77"/>
      <c r="AD89" s="77"/>
      <c r="AE89" s="77"/>
      <c r="AF89" s="77"/>
      <c r="AG89" s="77"/>
      <c r="AH89" s="77"/>
      <c r="AI89" s="77"/>
      <c r="AJ89" s="77"/>
      <c r="AK89" s="77"/>
      <c r="AL89" s="77"/>
      <c r="AM89" s="77"/>
      <c r="AN89" s="77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</row>
    <row r="90" spans="1:164" ht="14" x14ac:dyDescent="0.15">
      <c r="A90" s="85"/>
      <c r="B90" s="85"/>
      <c r="C90" s="85"/>
      <c r="D90" s="85"/>
      <c r="E90" s="85"/>
      <c r="F90" s="85"/>
      <c r="G90" s="85"/>
      <c r="H90" s="85"/>
      <c r="I90" s="85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7"/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</row>
    <row r="91" spans="1:164" ht="14" x14ac:dyDescent="0.15">
      <c r="A91" s="85"/>
      <c r="B91" s="85"/>
      <c r="C91" s="85"/>
      <c r="D91" s="85"/>
      <c r="E91" s="85"/>
      <c r="F91" s="85"/>
      <c r="G91" s="85"/>
      <c r="H91" s="85"/>
      <c r="I91" s="85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7"/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</row>
    <row r="92" spans="1:164" ht="14" x14ac:dyDescent="0.15">
      <c r="A92" s="85"/>
      <c r="B92" s="85"/>
      <c r="C92" s="85"/>
      <c r="D92" s="85"/>
      <c r="E92" s="85"/>
      <c r="F92" s="85"/>
      <c r="G92" s="85"/>
      <c r="H92" s="85"/>
      <c r="I92" s="85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7"/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7"/>
      <c r="AP92" s="77"/>
      <c r="AQ92" s="77"/>
      <c r="AR92" s="77"/>
      <c r="AS92" s="77"/>
      <c r="AT92" s="77"/>
      <c r="AU92" s="77"/>
      <c r="AV92" s="77"/>
      <c r="AW92" s="77"/>
      <c r="AX92" s="77"/>
      <c r="AY92" s="77"/>
      <c r="AZ92" s="77"/>
      <c r="BA92" s="77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</row>
    <row r="93" spans="1:164" ht="14" x14ac:dyDescent="0.15">
      <c r="A93" s="85"/>
      <c r="B93" s="85"/>
      <c r="C93" s="85"/>
      <c r="D93" s="85"/>
      <c r="E93" s="85"/>
      <c r="F93" s="85"/>
      <c r="G93" s="85"/>
      <c r="H93" s="85"/>
      <c r="I93" s="85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  <c r="AC93" s="77"/>
      <c r="AD93" s="77"/>
      <c r="AE93" s="77"/>
      <c r="AF93" s="77"/>
      <c r="AG93" s="77"/>
      <c r="AH93" s="77"/>
      <c r="AI93" s="77"/>
      <c r="AJ93" s="77"/>
      <c r="AK93" s="77"/>
      <c r="AL93" s="77"/>
      <c r="AM93" s="77"/>
      <c r="AN93" s="77"/>
      <c r="AO93" s="77"/>
      <c r="AP93" s="77"/>
      <c r="AQ93" s="77"/>
      <c r="AR93" s="77"/>
      <c r="AS93" s="77"/>
      <c r="AT93" s="77"/>
      <c r="AU93" s="77"/>
      <c r="AV93" s="77"/>
      <c r="AW93" s="77"/>
      <c r="AX93" s="77"/>
      <c r="AY93" s="77"/>
      <c r="AZ93" s="77"/>
      <c r="BA93" s="77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</row>
    <row r="94" spans="1:164" ht="14" x14ac:dyDescent="0.15">
      <c r="A94" s="85"/>
      <c r="B94" s="85"/>
      <c r="C94" s="85"/>
      <c r="D94" s="85"/>
      <c r="E94" s="85"/>
      <c r="F94" s="85"/>
      <c r="G94" s="85"/>
      <c r="H94" s="85"/>
      <c r="I94" s="85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7"/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7"/>
      <c r="AP94" s="77"/>
      <c r="AQ94" s="77"/>
      <c r="AR94" s="77"/>
      <c r="AS94" s="77"/>
      <c r="AT94" s="77"/>
      <c r="AU94" s="77"/>
      <c r="AV94" s="77"/>
      <c r="AW94" s="77"/>
      <c r="AX94" s="77"/>
      <c r="AY94" s="77"/>
      <c r="AZ94" s="77"/>
      <c r="BA94" s="77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</row>
    <row r="95" spans="1:164" ht="14" x14ac:dyDescent="0.15">
      <c r="A95" s="85"/>
      <c r="B95" s="85"/>
      <c r="C95" s="85"/>
      <c r="D95" s="85"/>
      <c r="E95" s="85"/>
      <c r="F95" s="85"/>
      <c r="G95" s="85"/>
      <c r="H95" s="85"/>
      <c r="I95" s="85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  <c r="AC95" s="77"/>
      <c r="AD95" s="77"/>
      <c r="AE95" s="77"/>
      <c r="AF95" s="77"/>
      <c r="AG95" s="77"/>
      <c r="AH95" s="77"/>
      <c r="AI95" s="77"/>
      <c r="AJ95" s="77"/>
      <c r="AK95" s="77"/>
      <c r="AL95" s="77"/>
      <c r="AM95" s="77"/>
      <c r="AN95" s="77"/>
      <c r="AO95" s="77"/>
      <c r="AP95" s="77"/>
      <c r="AQ95" s="77"/>
      <c r="AR95" s="77"/>
      <c r="AS95" s="77"/>
      <c r="AT95" s="77"/>
      <c r="AU95" s="77"/>
      <c r="AV95" s="77"/>
      <c r="AW95" s="77"/>
      <c r="AX95" s="77"/>
      <c r="AY95" s="77"/>
      <c r="AZ95" s="77"/>
      <c r="BA95" s="77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</row>
    <row r="96" spans="1:164" ht="14" x14ac:dyDescent="0.15">
      <c r="A96" s="85"/>
      <c r="B96" s="85"/>
      <c r="C96" s="85"/>
      <c r="D96" s="85"/>
      <c r="E96" s="85"/>
      <c r="F96" s="85"/>
      <c r="G96" s="85"/>
      <c r="H96" s="85"/>
      <c r="I96" s="85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  <c r="AW96" s="77"/>
      <c r="AX96" s="77"/>
      <c r="AY96" s="77"/>
      <c r="AZ96" s="77"/>
      <c r="BA96" s="77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</row>
    <row r="97" spans="1:164" ht="14" x14ac:dyDescent="0.15">
      <c r="A97" s="85"/>
      <c r="B97" s="85"/>
      <c r="C97" s="85"/>
      <c r="D97" s="85"/>
      <c r="E97" s="85"/>
      <c r="F97" s="85"/>
      <c r="G97" s="85"/>
      <c r="H97" s="85"/>
      <c r="I97" s="85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  <c r="AC97" s="77"/>
      <c r="AD97" s="77"/>
      <c r="AE97" s="77"/>
      <c r="AF97" s="77"/>
      <c r="AG97" s="77"/>
      <c r="AH97" s="77"/>
      <c r="AI97" s="77"/>
      <c r="AJ97" s="77"/>
      <c r="AK97" s="77"/>
      <c r="AL97" s="77"/>
      <c r="AM97" s="77"/>
      <c r="AN97" s="77"/>
      <c r="AO97" s="77"/>
      <c r="AP97" s="77"/>
      <c r="AQ97" s="77"/>
      <c r="AR97" s="77"/>
      <c r="AS97" s="77"/>
      <c r="AT97" s="77"/>
      <c r="AU97" s="77"/>
      <c r="AV97" s="77"/>
      <c r="AW97" s="77"/>
      <c r="AX97" s="77"/>
      <c r="AY97" s="77"/>
      <c r="AZ97" s="77"/>
      <c r="BA97" s="77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</row>
    <row r="98" spans="1:164" ht="14" x14ac:dyDescent="0.15">
      <c r="A98" s="85"/>
      <c r="B98" s="85"/>
      <c r="C98" s="85"/>
      <c r="D98" s="85"/>
      <c r="E98" s="85"/>
      <c r="F98" s="85"/>
      <c r="G98" s="85"/>
      <c r="H98" s="85"/>
      <c r="I98" s="85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  <c r="AC98" s="77"/>
      <c r="AD98" s="77"/>
      <c r="AE98" s="77"/>
      <c r="AF98" s="77"/>
      <c r="AG98" s="77"/>
      <c r="AH98" s="77"/>
      <c r="AI98" s="77"/>
      <c r="AJ98" s="77"/>
      <c r="AK98" s="77"/>
      <c r="AL98" s="77"/>
      <c r="AM98" s="77"/>
      <c r="AN98" s="77"/>
      <c r="AO98" s="77"/>
      <c r="AP98" s="77"/>
      <c r="AQ98" s="77"/>
      <c r="AR98" s="77"/>
      <c r="AS98" s="77"/>
      <c r="AT98" s="77"/>
      <c r="AU98" s="77"/>
      <c r="AV98" s="77"/>
      <c r="AW98" s="77"/>
      <c r="AX98" s="77"/>
      <c r="AY98" s="77"/>
      <c r="AZ98" s="77"/>
      <c r="BA98" s="77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</row>
    <row r="99" spans="1:164" ht="14" x14ac:dyDescent="0.15">
      <c r="A99" s="85"/>
      <c r="B99" s="85"/>
      <c r="C99" s="85"/>
      <c r="D99" s="85"/>
      <c r="E99" s="85"/>
      <c r="F99" s="85"/>
      <c r="G99" s="85"/>
      <c r="H99" s="85"/>
      <c r="I99" s="85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  <c r="AC99" s="77"/>
      <c r="AD99" s="77"/>
      <c r="AE99" s="77"/>
      <c r="AF99" s="77"/>
      <c r="AG99" s="77"/>
      <c r="AH99" s="77"/>
      <c r="AI99" s="77"/>
      <c r="AJ99" s="77"/>
      <c r="AK99" s="77"/>
      <c r="AL99" s="77"/>
      <c r="AM99" s="77"/>
      <c r="AN99" s="77"/>
      <c r="AO99" s="77"/>
      <c r="AP99" s="77"/>
      <c r="AQ99" s="77"/>
      <c r="AR99" s="77"/>
      <c r="AS99" s="77"/>
      <c r="AT99" s="77"/>
      <c r="AU99" s="77"/>
      <c r="AV99" s="77"/>
      <c r="AW99" s="77"/>
      <c r="AX99" s="77"/>
      <c r="AY99" s="77"/>
      <c r="AZ99" s="77"/>
      <c r="BA99" s="77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</row>
    <row r="100" spans="1:164" ht="14" x14ac:dyDescent="0.15">
      <c r="A100" s="85"/>
      <c r="B100" s="85"/>
      <c r="C100" s="85"/>
      <c r="D100" s="85"/>
      <c r="E100" s="85"/>
      <c r="F100" s="85"/>
      <c r="G100" s="85"/>
      <c r="H100" s="85"/>
      <c r="I100" s="85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  <c r="AE100" s="77"/>
      <c r="AF100" s="77"/>
      <c r="AG100" s="77"/>
      <c r="AH100" s="77"/>
      <c r="AI100" s="77"/>
      <c r="AJ100" s="77"/>
      <c r="AK100" s="77"/>
      <c r="AL100" s="77"/>
      <c r="AM100" s="77"/>
      <c r="AN100" s="77"/>
      <c r="AO100" s="77"/>
      <c r="AP100" s="77"/>
      <c r="AQ100" s="77"/>
      <c r="AR100" s="77"/>
      <c r="AS100" s="77"/>
      <c r="AT100" s="77"/>
      <c r="AU100" s="77"/>
      <c r="AV100" s="77"/>
      <c r="AW100" s="77"/>
      <c r="AX100" s="77"/>
      <c r="AY100" s="77"/>
      <c r="AZ100" s="77"/>
      <c r="BA100" s="77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</row>
    <row r="101" spans="1:164" ht="14" x14ac:dyDescent="0.15">
      <c r="A101" s="85"/>
      <c r="B101" s="85"/>
      <c r="C101" s="85"/>
      <c r="D101" s="85"/>
      <c r="E101" s="85"/>
      <c r="F101" s="85"/>
      <c r="G101" s="85"/>
      <c r="H101" s="85"/>
      <c r="I101" s="85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  <c r="AE101" s="77"/>
      <c r="AF101" s="77"/>
      <c r="AG101" s="77"/>
      <c r="AH101" s="77"/>
      <c r="AI101" s="77"/>
      <c r="AJ101" s="77"/>
      <c r="AK101" s="77"/>
      <c r="AL101" s="77"/>
      <c r="AM101" s="77"/>
      <c r="AN101" s="77"/>
      <c r="AO101" s="77"/>
      <c r="AP101" s="77"/>
      <c r="AQ101" s="77"/>
      <c r="AR101" s="77"/>
      <c r="AS101" s="77"/>
      <c r="AT101" s="77"/>
      <c r="AU101" s="77"/>
      <c r="AV101" s="77"/>
      <c r="AW101" s="77"/>
      <c r="AX101" s="77"/>
      <c r="AY101" s="77"/>
      <c r="AZ101" s="77"/>
      <c r="BA101" s="77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</row>
    <row r="102" spans="1:164" ht="14" x14ac:dyDescent="0.15">
      <c r="A102" s="85"/>
      <c r="B102" s="85"/>
      <c r="C102" s="85"/>
      <c r="D102" s="85"/>
      <c r="E102" s="85"/>
      <c r="F102" s="85"/>
      <c r="G102" s="85"/>
      <c r="H102" s="85"/>
      <c r="I102" s="85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7"/>
      <c r="AP102" s="77"/>
      <c r="AQ102" s="77"/>
      <c r="AR102" s="77"/>
      <c r="AS102" s="77"/>
      <c r="AT102" s="77"/>
      <c r="AU102" s="77"/>
      <c r="AV102" s="77"/>
      <c r="AW102" s="77"/>
      <c r="AX102" s="77"/>
      <c r="AY102" s="77"/>
      <c r="AZ102" s="77"/>
      <c r="BA102" s="77"/>
      <c r="BB102" s="77"/>
      <c r="BC102" s="77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</row>
    <row r="103" spans="1:164" ht="14" x14ac:dyDescent="0.15">
      <c r="A103" s="85"/>
      <c r="B103" s="85"/>
      <c r="C103" s="85"/>
      <c r="D103" s="85"/>
      <c r="E103" s="85"/>
      <c r="F103" s="85"/>
      <c r="G103" s="85"/>
      <c r="H103" s="85"/>
      <c r="I103" s="85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7"/>
      <c r="AP103" s="77"/>
      <c r="AQ103" s="77"/>
      <c r="AR103" s="77"/>
      <c r="AS103" s="77"/>
      <c r="AT103" s="77"/>
      <c r="AU103" s="77"/>
      <c r="AV103" s="77"/>
      <c r="AW103" s="77"/>
      <c r="AX103" s="77"/>
      <c r="AY103" s="77"/>
      <c r="AZ103" s="77"/>
      <c r="BA103" s="77"/>
      <c r="BB103" s="77"/>
      <c r="BC103" s="77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</row>
    <row r="104" spans="1:164" ht="14" x14ac:dyDescent="0.15">
      <c r="A104" s="85"/>
      <c r="B104" s="85"/>
      <c r="C104" s="85"/>
      <c r="D104" s="85"/>
      <c r="E104" s="85"/>
      <c r="F104" s="85"/>
      <c r="G104" s="85"/>
      <c r="H104" s="85"/>
      <c r="I104" s="85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7"/>
      <c r="AP104" s="77"/>
      <c r="AQ104" s="77"/>
      <c r="AR104" s="77"/>
      <c r="AS104" s="77"/>
      <c r="AT104" s="77"/>
      <c r="AU104" s="77"/>
      <c r="AV104" s="77"/>
      <c r="AW104" s="77"/>
      <c r="AX104" s="77"/>
      <c r="AY104" s="77"/>
      <c r="AZ104" s="77"/>
      <c r="BA104" s="77"/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</row>
    <row r="105" spans="1:164" ht="14" x14ac:dyDescent="0.15">
      <c r="A105" s="85"/>
      <c r="B105" s="85"/>
      <c r="C105" s="85"/>
      <c r="D105" s="85"/>
      <c r="E105" s="85"/>
      <c r="F105" s="85"/>
      <c r="G105" s="85"/>
      <c r="H105" s="85"/>
      <c r="I105" s="85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  <c r="AE105" s="77"/>
      <c r="AF105" s="77"/>
      <c r="AG105" s="77"/>
      <c r="AH105" s="77"/>
      <c r="AI105" s="77"/>
      <c r="AJ105" s="77"/>
      <c r="AK105" s="77"/>
      <c r="AL105" s="77"/>
      <c r="AM105" s="77"/>
      <c r="AN105" s="77"/>
      <c r="AO105" s="77"/>
      <c r="AP105" s="77"/>
      <c r="AQ105" s="77"/>
      <c r="AR105" s="77"/>
      <c r="AS105" s="77"/>
      <c r="AT105" s="77"/>
      <c r="AU105" s="77"/>
      <c r="AV105" s="77"/>
      <c r="AW105" s="77"/>
      <c r="AX105" s="77"/>
      <c r="AY105" s="77"/>
      <c r="AZ105" s="77"/>
      <c r="BA105" s="77"/>
      <c r="BB105" s="77"/>
      <c r="BC105" s="77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</row>
    <row r="106" spans="1:164" ht="14" x14ac:dyDescent="0.15">
      <c r="A106" s="85"/>
      <c r="B106" s="85"/>
      <c r="C106" s="85"/>
      <c r="D106" s="85"/>
      <c r="E106" s="85"/>
      <c r="F106" s="85"/>
      <c r="G106" s="85"/>
      <c r="H106" s="85"/>
      <c r="I106" s="85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  <c r="AE106" s="77"/>
      <c r="AF106" s="77"/>
      <c r="AG106" s="77"/>
      <c r="AH106" s="77"/>
      <c r="AI106" s="77"/>
      <c r="AJ106" s="77"/>
      <c r="AK106" s="77"/>
      <c r="AL106" s="77"/>
      <c r="AM106" s="77"/>
      <c r="AN106" s="77"/>
      <c r="AO106" s="77"/>
      <c r="AP106" s="77"/>
      <c r="AQ106" s="77"/>
      <c r="AR106" s="77"/>
      <c r="AS106" s="77"/>
      <c r="AT106" s="77"/>
      <c r="AU106" s="77"/>
      <c r="AV106" s="77"/>
      <c r="AW106" s="77"/>
      <c r="AX106" s="77"/>
      <c r="AY106" s="77"/>
      <c r="AZ106" s="77"/>
      <c r="BA106" s="77"/>
      <c r="BB106" s="77"/>
      <c r="BC106" s="77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</row>
    <row r="107" spans="1:164" ht="14" x14ac:dyDescent="0.15">
      <c r="A107" s="85"/>
      <c r="B107" s="85"/>
      <c r="C107" s="85"/>
      <c r="D107" s="85"/>
      <c r="E107" s="85"/>
      <c r="F107" s="85"/>
      <c r="G107" s="85"/>
      <c r="H107" s="85"/>
      <c r="I107" s="85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  <c r="AE107" s="77"/>
      <c r="AF107" s="77"/>
      <c r="AG107" s="77"/>
      <c r="AH107" s="77"/>
      <c r="AI107" s="77"/>
      <c r="AJ107" s="77"/>
      <c r="AK107" s="77"/>
      <c r="AL107" s="77"/>
      <c r="AM107" s="77"/>
      <c r="AN107" s="77"/>
      <c r="AO107" s="77"/>
      <c r="AP107" s="77"/>
      <c r="AQ107" s="77"/>
      <c r="AR107" s="77"/>
      <c r="AS107" s="77"/>
      <c r="AT107" s="77"/>
      <c r="AU107" s="77"/>
      <c r="AV107" s="77"/>
      <c r="AW107" s="77"/>
      <c r="AX107" s="77"/>
      <c r="AY107" s="77"/>
      <c r="AZ107" s="77"/>
      <c r="BA107" s="77"/>
      <c r="BB107" s="77"/>
      <c r="BC107" s="77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</row>
    <row r="108" spans="1:164" ht="14" x14ac:dyDescent="0.15">
      <c r="A108" s="85"/>
      <c r="B108" s="85"/>
      <c r="C108" s="85"/>
      <c r="D108" s="85"/>
      <c r="E108" s="85"/>
      <c r="F108" s="85"/>
      <c r="G108" s="85"/>
      <c r="H108" s="85"/>
      <c r="I108" s="85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7"/>
      <c r="AP108" s="77"/>
      <c r="AQ108" s="77"/>
      <c r="AR108" s="77"/>
      <c r="AS108" s="77"/>
      <c r="AT108" s="77"/>
      <c r="AU108" s="77"/>
      <c r="AV108" s="77"/>
      <c r="AW108" s="77"/>
      <c r="AX108" s="77"/>
      <c r="AY108" s="77"/>
      <c r="AZ108" s="77"/>
      <c r="BA108" s="77"/>
      <c r="BB108" s="77"/>
      <c r="BC108" s="77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</row>
    <row r="109" spans="1:164" ht="14" x14ac:dyDescent="0.15">
      <c r="A109" s="85"/>
      <c r="B109" s="85"/>
      <c r="C109" s="85"/>
      <c r="D109" s="85"/>
      <c r="E109" s="85"/>
      <c r="F109" s="85"/>
      <c r="G109" s="85"/>
      <c r="H109" s="85"/>
      <c r="I109" s="85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7"/>
      <c r="AP109" s="77"/>
      <c r="AQ109" s="77"/>
      <c r="AR109" s="77"/>
      <c r="AS109" s="77"/>
      <c r="AT109" s="77"/>
      <c r="AU109" s="77"/>
      <c r="AV109" s="77"/>
      <c r="AW109" s="77"/>
      <c r="AX109" s="77"/>
      <c r="AY109" s="77"/>
      <c r="AZ109" s="77"/>
      <c r="BA109" s="77"/>
      <c r="BB109" s="77"/>
      <c r="BC109" s="77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</row>
    <row r="110" spans="1:164" ht="14" x14ac:dyDescent="0.15">
      <c r="A110" s="85"/>
      <c r="B110" s="85"/>
      <c r="C110" s="85"/>
      <c r="D110" s="85"/>
      <c r="E110" s="85"/>
      <c r="F110" s="85"/>
      <c r="G110" s="85"/>
      <c r="H110" s="85"/>
      <c r="I110" s="85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7"/>
      <c r="AP110" s="77"/>
      <c r="AQ110" s="77"/>
      <c r="AR110" s="77"/>
      <c r="AS110" s="77"/>
      <c r="AT110" s="77"/>
      <c r="AU110" s="77"/>
      <c r="AV110" s="77"/>
      <c r="AW110" s="77"/>
      <c r="AX110" s="77"/>
      <c r="AY110" s="77"/>
      <c r="AZ110" s="77"/>
      <c r="BA110" s="77"/>
      <c r="BB110" s="77"/>
      <c r="BC110" s="77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</row>
    <row r="111" spans="1:164" ht="14" x14ac:dyDescent="0.15">
      <c r="A111" s="85"/>
      <c r="B111" s="85"/>
      <c r="C111" s="85"/>
      <c r="D111" s="85"/>
      <c r="E111" s="85"/>
      <c r="F111" s="85"/>
      <c r="G111" s="85"/>
      <c r="H111" s="85"/>
      <c r="I111" s="85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  <c r="AW111" s="77"/>
      <c r="AX111" s="77"/>
      <c r="AY111" s="77"/>
      <c r="AZ111" s="77"/>
      <c r="BA111" s="77"/>
      <c r="BB111" s="77"/>
      <c r="BC111" s="77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</row>
    <row r="112" spans="1:164" ht="14" x14ac:dyDescent="0.15">
      <c r="A112" s="85"/>
      <c r="B112" s="85"/>
      <c r="C112" s="85"/>
      <c r="D112" s="85"/>
      <c r="E112" s="85"/>
      <c r="F112" s="85"/>
      <c r="G112" s="85"/>
      <c r="H112" s="85"/>
      <c r="I112" s="85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7"/>
      <c r="AP112" s="77"/>
      <c r="AQ112" s="77"/>
      <c r="AR112" s="77"/>
      <c r="AS112" s="77"/>
      <c r="AT112" s="77"/>
      <c r="AU112" s="77"/>
      <c r="AV112" s="77"/>
      <c r="AW112" s="77"/>
      <c r="AX112" s="77"/>
      <c r="AY112" s="77"/>
      <c r="AZ112" s="77"/>
      <c r="BA112" s="77"/>
      <c r="BB112" s="77"/>
      <c r="BC112" s="77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</row>
    <row r="113" spans="1:164" ht="14" x14ac:dyDescent="0.15">
      <c r="A113" s="85"/>
      <c r="B113" s="85"/>
      <c r="C113" s="85"/>
      <c r="D113" s="85"/>
      <c r="E113" s="85"/>
      <c r="F113" s="85"/>
      <c r="G113" s="85"/>
      <c r="H113" s="85"/>
      <c r="I113" s="85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  <c r="AE113" s="77"/>
      <c r="AF113" s="77"/>
      <c r="AG113" s="77"/>
      <c r="AH113" s="77"/>
      <c r="AI113" s="77"/>
      <c r="AJ113" s="77"/>
      <c r="AK113" s="77"/>
      <c r="AL113" s="77"/>
      <c r="AM113" s="77"/>
      <c r="AN113" s="77"/>
      <c r="AO113" s="77"/>
      <c r="AP113" s="77"/>
      <c r="AQ113" s="77"/>
      <c r="AR113" s="77"/>
      <c r="AS113" s="77"/>
      <c r="AT113" s="77"/>
      <c r="AU113" s="77"/>
      <c r="AV113" s="77"/>
      <c r="AW113" s="77"/>
      <c r="AX113" s="77"/>
      <c r="AY113" s="77"/>
      <c r="AZ113" s="77"/>
      <c r="BA113" s="77"/>
      <c r="BB113" s="77"/>
      <c r="BC113" s="77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</row>
    <row r="114" spans="1:164" ht="14" x14ac:dyDescent="0.15">
      <c r="A114" s="85"/>
      <c r="B114" s="85"/>
      <c r="C114" s="85"/>
      <c r="D114" s="85"/>
      <c r="E114" s="85"/>
      <c r="F114" s="85"/>
      <c r="G114" s="85"/>
      <c r="H114" s="85"/>
      <c r="I114" s="85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7"/>
      <c r="AP114" s="77"/>
      <c r="AQ114" s="77"/>
      <c r="AR114" s="77"/>
      <c r="AS114" s="77"/>
      <c r="AT114" s="77"/>
      <c r="AU114" s="77"/>
      <c r="AV114" s="77"/>
      <c r="AW114" s="77"/>
      <c r="AX114" s="77"/>
      <c r="AY114" s="77"/>
      <c r="AZ114" s="77"/>
      <c r="BA114" s="77"/>
      <c r="BB114" s="77"/>
      <c r="BC114" s="77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</row>
    <row r="115" spans="1:164" ht="14" x14ac:dyDescent="0.15">
      <c r="A115" s="85"/>
      <c r="B115" s="85"/>
      <c r="C115" s="85"/>
      <c r="D115" s="85"/>
      <c r="E115" s="85"/>
      <c r="F115" s="85"/>
      <c r="G115" s="85"/>
      <c r="H115" s="85"/>
      <c r="I115" s="85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7"/>
      <c r="AP115" s="77"/>
      <c r="AQ115" s="77"/>
      <c r="AR115" s="77"/>
      <c r="AS115" s="77"/>
      <c r="AT115" s="77"/>
      <c r="AU115" s="77"/>
      <c r="AV115" s="77"/>
      <c r="AW115" s="77"/>
      <c r="AX115" s="77"/>
      <c r="AY115" s="77"/>
      <c r="AZ115" s="77"/>
      <c r="BA115" s="77"/>
      <c r="BB115" s="77"/>
      <c r="BC115" s="77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</row>
    <row r="116" spans="1:164" ht="14" x14ac:dyDescent="0.15">
      <c r="A116" s="85"/>
      <c r="B116" s="85"/>
      <c r="C116" s="85"/>
      <c r="D116" s="85"/>
      <c r="E116" s="85"/>
      <c r="F116" s="85"/>
      <c r="G116" s="85"/>
      <c r="H116" s="85"/>
      <c r="I116" s="85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7"/>
      <c r="AP116" s="77"/>
      <c r="AQ116" s="77"/>
      <c r="AR116" s="77"/>
      <c r="AS116" s="77"/>
      <c r="AT116" s="77"/>
      <c r="AU116" s="77"/>
      <c r="AV116" s="77"/>
      <c r="AW116" s="77"/>
      <c r="AX116" s="77"/>
      <c r="AY116" s="77"/>
      <c r="AZ116" s="77"/>
      <c r="BA116" s="77"/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</row>
    <row r="117" spans="1:164" ht="14" x14ac:dyDescent="0.15">
      <c r="A117" s="85"/>
      <c r="B117" s="85"/>
      <c r="C117" s="85"/>
      <c r="D117" s="85"/>
      <c r="E117" s="85"/>
      <c r="F117" s="85"/>
      <c r="G117" s="85"/>
      <c r="H117" s="85"/>
      <c r="I117" s="85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7"/>
      <c r="AP117" s="77"/>
      <c r="AQ117" s="77"/>
      <c r="AR117" s="77"/>
      <c r="AS117" s="77"/>
      <c r="AT117" s="77"/>
      <c r="AU117" s="77"/>
      <c r="AV117" s="77"/>
      <c r="AW117" s="77"/>
      <c r="AX117" s="77"/>
      <c r="AY117" s="77"/>
      <c r="AZ117" s="77"/>
      <c r="BA117" s="77"/>
      <c r="BB117" s="77"/>
      <c r="BC117" s="77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</row>
    <row r="118" spans="1:164" ht="14" x14ac:dyDescent="0.15">
      <c r="A118" s="85"/>
      <c r="B118" s="85"/>
      <c r="C118" s="85"/>
      <c r="D118" s="85"/>
      <c r="E118" s="85"/>
      <c r="F118" s="85"/>
      <c r="G118" s="85"/>
      <c r="H118" s="85"/>
      <c r="I118" s="85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7"/>
      <c r="AP118" s="77"/>
      <c r="AQ118" s="77"/>
      <c r="AR118" s="77"/>
      <c r="AS118" s="77"/>
      <c r="AT118" s="77"/>
      <c r="AU118" s="77"/>
      <c r="AV118" s="77"/>
      <c r="AW118" s="77"/>
      <c r="AX118" s="77"/>
      <c r="AY118" s="77"/>
      <c r="AZ118" s="77"/>
      <c r="BA118" s="77"/>
      <c r="BB118" s="77"/>
      <c r="BC118" s="77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</row>
    <row r="119" spans="1:164" ht="14" x14ac:dyDescent="0.15">
      <c r="A119" s="85"/>
      <c r="B119" s="85"/>
      <c r="C119" s="85"/>
      <c r="D119" s="85"/>
      <c r="E119" s="85"/>
      <c r="F119" s="85"/>
      <c r="G119" s="85"/>
      <c r="H119" s="85"/>
      <c r="I119" s="85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7"/>
      <c r="AP119" s="77"/>
      <c r="AQ119" s="77"/>
      <c r="AR119" s="77"/>
      <c r="AS119" s="77"/>
      <c r="AT119" s="77"/>
      <c r="AU119" s="77"/>
      <c r="AV119" s="77"/>
      <c r="AW119" s="77"/>
      <c r="AX119" s="77"/>
      <c r="AY119" s="77"/>
      <c r="AZ119" s="77"/>
      <c r="BA119" s="77"/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</row>
    <row r="120" spans="1:164" ht="14" x14ac:dyDescent="0.15">
      <c r="A120" s="85"/>
      <c r="B120" s="85"/>
      <c r="C120" s="85"/>
      <c r="D120" s="85"/>
      <c r="E120" s="85"/>
      <c r="F120" s="85"/>
      <c r="G120" s="85"/>
      <c r="H120" s="85"/>
      <c r="I120" s="85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  <c r="AE120" s="77"/>
      <c r="AF120" s="77"/>
      <c r="AG120" s="77"/>
      <c r="AH120" s="77"/>
      <c r="AI120" s="77"/>
      <c r="AJ120" s="77"/>
      <c r="AK120" s="77"/>
      <c r="AL120" s="77"/>
      <c r="AM120" s="77"/>
      <c r="AN120" s="77"/>
      <c r="AO120" s="77"/>
      <c r="AP120" s="77"/>
      <c r="AQ120" s="77"/>
      <c r="AR120" s="77"/>
      <c r="AS120" s="77"/>
      <c r="AT120" s="77"/>
      <c r="AU120" s="77"/>
      <c r="AV120" s="77"/>
      <c r="AW120" s="77"/>
      <c r="AX120" s="77"/>
      <c r="AY120" s="77"/>
      <c r="AZ120" s="77"/>
      <c r="BA120" s="77"/>
      <c r="BB120" s="77"/>
      <c r="BC120" s="77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</row>
    <row r="121" spans="1:164" ht="14" x14ac:dyDescent="0.15">
      <c r="A121" s="85"/>
      <c r="B121" s="85"/>
      <c r="C121" s="85"/>
      <c r="D121" s="85"/>
      <c r="E121" s="85"/>
      <c r="F121" s="85"/>
      <c r="G121" s="85"/>
      <c r="H121" s="85"/>
      <c r="I121" s="85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  <c r="AE121" s="77"/>
      <c r="AF121" s="77"/>
      <c r="AG121" s="77"/>
      <c r="AH121" s="77"/>
      <c r="AI121" s="77"/>
      <c r="AJ121" s="77"/>
      <c r="AK121" s="77"/>
      <c r="AL121" s="77"/>
      <c r="AM121" s="77"/>
      <c r="AN121" s="77"/>
      <c r="AO121" s="77"/>
      <c r="AP121" s="77"/>
      <c r="AQ121" s="77"/>
      <c r="AR121" s="77"/>
      <c r="AS121" s="77"/>
      <c r="AT121" s="77"/>
      <c r="AU121" s="77"/>
      <c r="AV121" s="77"/>
      <c r="AW121" s="77"/>
      <c r="AX121" s="77"/>
      <c r="AY121" s="77"/>
      <c r="AZ121" s="77"/>
      <c r="BA121" s="77"/>
      <c r="BB121" s="77"/>
      <c r="BC121" s="77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</row>
    <row r="122" spans="1:164" ht="14" x14ac:dyDescent="0.15">
      <c r="A122" s="85"/>
      <c r="B122" s="85"/>
      <c r="C122" s="85"/>
      <c r="D122" s="85"/>
      <c r="E122" s="85"/>
      <c r="F122" s="85"/>
      <c r="G122" s="85"/>
      <c r="H122" s="85"/>
      <c r="I122" s="85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  <c r="AE122" s="77"/>
      <c r="AF122" s="77"/>
      <c r="AG122" s="77"/>
      <c r="AH122" s="77"/>
      <c r="AI122" s="77"/>
      <c r="AJ122" s="77"/>
      <c r="AK122" s="77"/>
      <c r="AL122" s="77"/>
      <c r="AM122" s="77"/>
      <c r="AN122" s="77"/>
      <c r="AO122" s="77"/>
      <c r="AP122" s="77"/>
      <c r="AQ122" s="77"/>
      <c r="AR122" s="77"/>
      <c r="AS122" s="77"/>
      <c r="AT122" s="77"/>
      <c r="AU122" s="77"/>
      <c r="AV122" s="77"/>
      <c r="AW122" s="77"/>
      <c r="AX122" s="77"/>
      <c r="AY122" s="77"/>
      <c r="AZ122" s="77"/>
      <c r="BA122" s="77"/>
      <c r="BB122" s="77"/>
      <c r="BC122" s="77"/>
      <c r="BD122" s="77"/>
      <c r="BE122" s="77"/>
      <c r="BF122" s="77"/>
      <c r="BG122" s="77"/>
      <c r="BH122" s="77"/>
      <c r="BI122" s="77"/>
      <c r="BJ122" s="77"/>
      <c r="BK122" s="77"/>
      <c r="BL122" s="77"/>
      <c r="BM122" s="77"/>
      <c r="BN122" s="77"/>
      <c r="BO122" s="77"/>
      <c r="BP122" s="77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</row>
    <row r="123" spans="1:164" ht="14" x14ac:dyDescent="0.15">
      <c r="A123" s="85"/>
      <c r="B123" s="85"/>
      <c r="C123" s="85"/>
      <c r="D123" s="85"/>
      <c r="E123" s="85"/>
      <c r="F123" s="85"/>
      <c r="G123" s="85"/>
      <c r="H123" s="85"/>
      <c r="I123" s="85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  <c r="AE123" s="77"/>
      <c r="AF123" s="77"/>
      <c r="AG123" s="77"/>
      <c r="AH123" s="77"/>
      <c r="AI123" s="77"/>
      <c r="AJ123" s="77"/>
      <c r="AK123" s="77"/>
      <c r="AL123" s="77"/>
      <c r="AM123" s="77"/>
      <c r="AN123" s="77"/>
      <c r="AO123" s="77"/>
      <c r="AP123" s="77"/>
      <c r="AQ123" s="77"/>
      <c r="AR123" s="77"/>
      <c r="AS123" s="77"/>
      <c r="AT123" s="77"/>
      <c r="AU123" s="77"/>
      <c r="AV123" s="77"/>
      <c r="AW123" s="77"/>
      <c r="AX123" s="77"/>
      <c r="AY123" s="77"/>
      <c r="AZ123" s="77"/>
      <c r="BA123" s="77"/>
      <c r="BB123" s="77"/>
      <c r="BC123" s="77"/>
      <c r="BD123" s="77"/>
      <c r="BE123" s="77"/>
      <c r="BF123" s="77"/>
      <c r="BG123" s="77"/>
      <c r="BH123" s="77"/>
      <c r="BI123" s="77"/>
      <c r="BJ123" s="77"/>
      <c r="BK123" s="77"/>
      <c r="BL123" s="77"/>
      <c r="BM123" s="77"/>
      <c r="BN123" s="77"/>
      <c r="BO123" s="77"/>
      <c r="BP123" s="77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</row>
    <row r="124" spans="1:164" ht="14" x14ac:dyDescent="0.15">
      <c r="A124" s="85"/>
      <c r="B124" s="85"/>
      <c r="C124" s="85"/>
      <c r="D124" s="85"/>
      <c r="E124" s="85"/>
      <c r="F124" s="85"/>
      <c r="G124" s="85"/>
      <c r="H124" s="85"/>
      <c r="I124" s="85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7"/>
      <c r="AP124" s="77"/>
      <c r="AQ124" s="77"/>
      <c r="AR124" s="77"/>
      <c r="AS124" s="77"/>
      <c r="AT124" s="77"/>
      <c r="AU124" s="77"/>
      <c r="AV124" s="77"/>
      <c r="AW124" s="77"/>
      <c r="AX124" s="77"/>
      <c r="AY124" s="77"/>
      <c r="AZ124" s="77"/>
      <c r="BA124" s="77"/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</row>
    <row r="125" spans="1:164" ht="14" x14ac:dyDescent="0.15">
      <c r="A125" s="85"/>
      <c r="B125" s="85"/>
      <c r="C125" s="85"/>
      <c r="D125" s="85"/>
      <c r="E125" s="85"/>
      <c r="F125" s="85"/>
      <c r="G125" s="85"/>
      <c r="H125" s="85"/>
      <c r="I125" s="85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/>
      <c r="AO125" s="77"/>
      <c r="AP125" s="77"/>
      <c r="AQ125" s="77"/>
      <c r="AR125" s="77"/>
      <c r="AS125" s="77"/>
      <c r="AT125" s="77"/>
      <c r="AU125" s="77"/>
      <c r="AV125" s="77"/>
      <c r="AW125" s="77"/>
      <c r="AX125" s="77"/>
      <c r="AY125" s="77"/>
      <c r="AZ125" s="77"/>
      <c r="BA125" s="77"/>
      <c r="BB125" s="77"/>
      <c r="BC125" s="77"/>
      <c r="BD125" s="77"/>
      <c r="BE125" s="77"/>
      <c r="BF125" s="77"/>
      <c r="BG125" s="77"/>
      <c r="BH125" s="77"/>
      <c r="BI125" s="77"/>
      <c r="BJ125" s="77"/>
      <c r="BK125" s="77"/>
      <c r="BL125" s="77"/>
      <c r="BM125" s="77"/>
      <c r="BN125" s="77"/>
      <c r="BO125" s="77"/>
      <c r="BP125" s="77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7"/>
      <c r="EK125" s="77"/>
      <c r="EL125" s="77"/>
      <c r="EM125" s="77"/>
      <c r="EN125" s="77"/>
      <c r="EO125" s="77"/>
      <c r="EP125" s="77"/>
      <c r="EQ125" s="77"/>
      <c r="ER125" s="77"/>
      <c r="ES125" s="77"/>
      <c r="ET125" s="77"/>
      <c r="EU125" s="77"/>
      <c r="EV125" s="77"/>
      <c r="EW125" s="77"/>
      <c r="EX125" s="77"/>
      <c r="EY125" s="77"/>
      <c r="EZ125" s="77"/>
      <c r="FA125" s="77"/>
      <c r="FB125" s="77"/>
      <c r="FC125" s="77"/>
      <c r="FD125" s="77"/>
      <c r="FE125" s="77"/>
      <c r="FF125" s="77"/>
      <c r="FG125" s="77"/>
      <c r="FH125" s="77"/>
    </row>
    <row r="126" spans="1:164" ht="14" x14ac:dyDescent="0.15">
      <c r="A126" s="85"/>
      <c r="B126" s="85"/>
      <c r="C126" s="85"/>
      <c r="D126" s="85"/>
      <c r="E126" s="85"/>
      <c r="F126" s="85"/>
      <c r="G126" s="85"/>
      <c r="H126" s="85"/>
      <c r="I126" s="85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  <c r="AW126" s="77"/>
      <c r="AX126" s="77"/>
      <c r="AY126" s="77"/>
      <c r="AZ126" s="77"/>
      <c r="BA126" s="77"/>
      <c r="BB126" s="77"/>
      <c r="BC126" s="77"/>
      <c r="BD126" s="77"/>
      <c r="BE126" s="77"/>
      <c r="BF126" s="77"/>
      <c r="BG126" s="77"/>
      <c r="BH126" s="77"/>
      <c r="BI126" s="77"/>
      <c r="BJ126" s="77"/>
      <c r="BK126" s="77"/>
      <c r="BL126" s="77"/>
      <c r="BM126" s="77"/>
      <c r="BN126" s="77"/>
      <c r="BO126" s="77"/>
      <c r="BP126" s="77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</row>
    <row r="127" spans="1:164" ht="14" x14ac:dyDescent="0.15">
      <c r="A127" s="85"/>
      <c r="B127" s="85"/>
      <c r="C127" s="85"/>
      <c r="D127" s="85"/>
      <c r="E127" s="85"/>
      <c r="F127" s="85"/>
      <c r="G127" s="85"/>
      <c r="H127" s="85"/>
      <c r="I127" s="85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  <c r="AE127" s="77"/>
      <c r="AF127" s="77"/>
      <c r="AG127" s="77"/>
      <c r="AH127" s="77"/>
      <c r="AI127" s="77"/>
      <c r="AJ127" s="77"/>
      <c r="AK127" s="77"/>
      <c r="AL127" s="77"/>
      <c r="AM127" s="77"/>
      <c r="AN127" s="77"/>
      <c r="AO127" s="77"/>
      <c r="AP127" s="77"/>
      <c r="AQ127" s="77"/>
      <c r="AR127" s="77"/>
      <c r="AS127" s="77"/>
      <c r="AT127" s="77"/>
      <c r="AU127" s="77"/>
      <c r="AV127" s="77"/>
      <c r="AW127" s="77"/>
      <c r="AX127" s="77"/>
      <c r="AY127" s="77"/>
      <c r="AZ127" s="77"/>
      <c r="BA127" s="77"/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77"/>
      <c r="EN127" s="77"/>
      <c r="EO127" s="77"/>
      <c r="EP127" s="77"/>
      <c r="EQ127" s="77"/>
      <c r="ER127" s="77"/>
      <c r="ES127" s="77"/>
      <c r="ET127" s="77"/>
      <c r="EU127" s="77"/>
      <c r="EV127" s="77"/>
      <c r="EW127" s="77"/>
      <c r="EX127" s="77"/>
      <c r="EY127" s="77"/>
      <c r="EZ127" s="77"/>
      <c r="FA127" s="77"/>
      <c r="FB127" s="77"/>
      <c r="FC127" s="77"/>
      <c r="FD127" s="77"/>
      <c r="FE127" s="77"/>
      <c r="FF127" s="77"/>
      <c r="FG127" s="77"/>
      <c r="FH127" s="77"/>
    </row>
    <row r="128" spans="1:164" ht="14" x14ac:dyDescent="0.15">
      <c r="A128" s="85"/>
      <c r="B128" s="85"/>
      <c r="C128" s="85"/>
      <c r="D128" s="85"/>
      <c r="E128" s="85"/>
      <c r="F128" s="85"/>
      <c r="G128" s="85"/>
      <c r="H128" s="85"/>
      <c r="I128" s="85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  <c r="AE128" s="77"/>
      <c r="AF128" s="77"/>
      <c r="AG128" s="77"/>
      <c r="AH128" s="77"/>
      <c r="AI128" s="77"/>
      <c r="AJ128" s="77"/>
      <c r="AK128" s="77"/>
      <c r="AL128" s="77"/>
      <c r="AM128" s="77"/>
      <c r="AN128" s="77"/>
      <c r="AO128" s="77"/>
      <c r="AP128" s="77"/>
      <c r="AQ128" s="77"/>
      <c r="AR128" s="77"/>
      <c r="AS128" s="77"/>
      <c r="AT128" s="77"/>
      <c r="AU128" s="77"/>
      <c r="AV128" s="77"/>
      <c r="AW128" s="77"/>
      <c r="AX128" s="77"/>
      <c r="AY128" s="77"/>
      <c r="AZ128" s="77"/>
      <c r="BA128" s="77"/>
      <c r="BB128" s="77"/>
      <c r="BC128" s="77"/>
      <c r="BD128" s="77"/>
      <c r="BE128" s="77"/>
      <c r="BF128" s="77"/>
      <c r="BG128" s="77"/>
      <c r="BH128" s="77"/>
      <c r="BI128" s="77"/>
      <c r="BJ128" s="77"/>
      <c r="BK128" s="77"/>
      <c r="BL128" s="77"/>
      <c r="BM128" s="77"/>
      <c r="BN128" s="77"/>
      <c r="BO128" s="77"/>
      <c r="BP128" s="77"/>
      <c r="BQ128" s="77"/>
      <c r="BR128" s="77"/>
      <c r="BS128" s="77"/>
      <c r="BT128" s="77"/>
      <c r="BU128" s="77"/>
      <c r="BV128" s="77"/>
      <c r="BW128" s="77"/>
      <c r="BX128" s="77"/>
      <c r="BY128" s="77"/>
      <c r="BZ128" s="77"/>
      <c r="CA128" s="77"/>
      <c r="CB128" s="77"/>
      <c r="CC128" s="77"/>
      <c r="CD128" s="77"/>
      <c r="CE128" s="77"/>
      <c r="CF128" s="77"/>
      <c r="CG128" s="77"/>
      <c r="CH128" s="77"/>
      <c r="CI128" s="77"/>
      <c r="CJ128" s="77"/>
      <c r="CK128" s="77"/>
      <c r="CL128" s="77"/>
      <c r="CM128" s="77"/>
      <c r="CN128" s="77"/>
      <c r="CO128" s="77"/>
      <c r="CP128" s="77"/>
      <c r="CQ128" s="77"/>
      <c r="CR128" s="77"/>
      <c r="CS128" s="77"/>
      <c r="CT128" s="77"/>
      <c r="CU128" s="77"/>
      <c r="CV128" s="77"/>
      <c r="CW128" s="77"/>
      <c r="CX128" s="77"/>
      <c r="CY128" s="77"/>
      <c r="CZ128" s="77"/>
      <c r="DA128" s="77"/>
      <c r="DB128" s="77"/>
      <c r="DC128" s="77"/>
      <c r="DD128" s="77"/>
      <c r="DE128" s="77"/>
      <c r="DF128" s="77"/>
      <c r="DG128" s="77"/>
      <c r="DH128" s="77"/>
      <c r="DI128" s="77"/>
      <c r="DJ128" s="77"/>
      <c r="DK128" s="77"/>
      <c r="DL128" s="77"/>
      <c r="DM128" s="77"/>
      <c r="DN128" s="77"/>
      <c r="DO128" s="77"/>
      <c r="DP128" s="77"/>
      <c r="DQ128" s="77"/>
      <c r="DR128" s="77"/>
      <c r="DS128" s="77"/>
      <c r="DT128" s="77"/>
      <c r="DU128" s="77"/>
      <c r="DV128" s="77"/>
      <c r="DW128" s="77"/>
      <c r="DX128" s="77"/>
      <c r="DY128" s="77"/>
      <c r="DZ128" s="77"/>
      <c r="EA128" s="77"/>
      <c r="EB128" s="77"/>
      <c r="EC128" s="77"/>
      <c r="ED128" s="77"/>
      <c r="EE128" s="77"/>
      <c r="EF128" s="77"/>
      <c r="EG128" s="77"/>
      <c r="EH128" s="77"/>
      <c r="EI128" s="77"/>
      <c r="EJ128" s="77"/>
      <c r="EK128" s="77"/>
      <c r="EL128" s="77"/>
      <c r="EM128" s="77"/>
      <c r="EN128" s="77"/>
      <c r="EO128" s="77"/>
      <c r="EP128" s="77"/>
      <c r="EQ128" s="77"/>
      <c r="ER128" s="77"/>
      <c r="ES128" s="77"/>
      <c r="ET128" s="77"/>
      <c r="EU128" s="77"/>
      <c r="EV128" s="77"/>
      <c r="EW128" s="77"/>
      <c r="EX128" s="77"/>
      <c r="EY128" s="77"/>
      <c r="EZ128" s="77"/>
      <c r="FA128" s="77"/>
      <c r="FB128" s="77"/>
      <c r="FC128" s="77"/>
      <c r="FD128" s="77"/>
      <c r="FE128" s="77"/>
      <c r="FF128" s="77"/>
      <c r="FG128" s="77"/>
      <c r="FH128" s="77"/>
    </row>
    <row r="129" spans="1:164" ht="14" x14ac:dyDescent="0.15">
      <c r="A129" s="85"/>
      <c r="B129" s="85"/>
      <c r="C129" s="85"/>
      <c r="D129" s="85"/>
      <c r="E129" s="85"/>
      <c r="F129" s="85"/>
      <c r="G129" s="85"/>
      <c r="H129" s="85"/>
      <c r="I129" s="85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  <c r="AE129" s="77"/>
      <c r="AF129" s="77"/>
      <c r="AG129" s="77"/>
      <c r="AH129" s="77"/>
      <c r="AI129" s="77"/>
      <c r="AJ129" s="77"/>
      <c r="AK129" s="77"/>
      <c r="AL129" s="77"/>
      <c r="AM129" s="77"/>
      <c r="AN129" s="77"/>
      <c r="AO129" s="77"/>
      <c r="AP129" s="77"/>
      <c r="AQ129" s="77"/>
      <c r="AR129" s="77"/>
      <c r="AS129" s="77"/>
      <c r="AT129" s="77"/>
      <c r="AU129" s="77"/>
      <c r="AV129" s="77"/>
      <c r="AW129" s="77"/>
      <c r="AX129" s="77"/>
      <c r="AY129" s="77"/>
      <c r="AZ129" s="77"/>
      <c r="BA129" s="77"/>
      <c r="BB129" s="77"/>
      <c r="BC129" s="77"/>
      <c r="BD129" s="77"/>
      <c r="BE129" s="77"/>
      <c r="BF129" s="77"/>
      <c r="BG129" s="77"/>
      <c r="BH129" s="77"/>
      <c r="BI129" s="77"/>
      <c r="BJ129" s="77"/>
      <c r="BK129" s="77"/>
      <c r="BL129" s="77"/>
      <c r="BM129" s="77"/>
      <c r="BN129" s="77"/>
      <c r="BO129" s="77"/>
      <c r="BP129" s="77"/>
      <c r="BQ129" s="77"/>
      <c r="BR129" s="77"/>
      <c r="BS129" s="77"/>
      <c r="BT129" s="77"/>
      <c r="BU129" s="77"/>
      <c r="BV129" s="77"/>
      <c r="BW129" s="77"/>
      <c r="BX129" s="77"/>
      <c r="BY129" s="77"/>
      <c r="BZ129" s="77"/>
      <c r="CA129" s="77"/>
      <c r="CB129" s="77"/>
      <c r="CC129" s="77"/>
      <c r="CD129" s="77"/>
      <c r="CE129" s="77"/>
      <c r="CF129" s="77"/>
      <c r="CG129" s="77"/>
      <c r="CH129" s="77"/>
      <c r="CI129" s="77"/>
      <c r="CJ129" s="77"/>
      <c r="CK129" s="77"/>
      <c r="CL129" s="77"/>
      <c r="CM129" s="77"/>
      <c r="CN129" s="77"/>
      <c r="CO129" s="77"/>
      <c r="CP129" s="77"/>
      <c r="CQ129" s="77"/>
      <c r="CR129" s="77"/>
      <c r="CS129" s="77"/>
      <c r="CT129" s="77"/>
      <c r="CU129" s="77"/>
      <c r="CV129" s="77"/>
      <c r="CW129" s="77"/>
      <c r="CX129" s="77"/>
      <c r="CY129" s="77"/>
      <c r="CZ129" s="77"/>
      <c r="DA129" s="77"/>
      <c r="DB129" s="77"/>
      <c r="DC129" s="77"/>
      <c r="DD129" s="77"/>
      <c r="DE129" s="77"/>
      <c r="DF129" s="77"/>
      <c r="DG129" s="77"/>
      <c r="DH129" s="77"/>
      <c r="DI129" s="77"/>
      <c r="DJ129" s="77"/>
      <c r="DK129" s="77"/>
      <c r="DL129" s="77"/>
      <c r="DM129" s="77"/>
      <c r="DN129" s="77"/>
      <c r="DO129" s="77"/>
      <c r="DP129" s="77"/>
      <c r="DQ129" s="77"/>
      <c r="DR129" s="77"/>
      <c r="DS129" s="77"/>
      <c r="DT129" s="77"/>
      <c r="DU129" s="77"/>
      <c r="DV129" s="77"/>
      <c r="DW129" s="77"/>
      <c r="DX129" s="77"/>
      <c r="DY129" s="77"/>
      <c r="DZ129" s="77"/>
      <c r="EA129" s="77"/>
      <c r="EB129" s="77"/>
      <c r="EC129" s="77"/>
      <c r="ED129" s="77"/>
      <c r="EE129" s="77"/>
      <c r="EF129" s="77"/>
      <c r="EG129" s="77"/>
      <c r="EH129" s="77"/>
      <c r="EI129" s="77"/>
      <c r="EJ129" s="77"/>
      <c r="EK129" s="77"/>
      <c r="EL129" s="77"/>
      <c r="EM129" s="77"/>
      <c r="EN129" s="77"/>
      <c r="EO129" s="77"/>
      <c r="EP129" s="77"/>
      <c r="EQ129" s="77"/>
      <c r="ER129" s="77"/>
      <c r="ES129" s="77"/>
      <c r="ET129" s="77"/>
      <c r="EU129" s="77"/>
      <c r="EV129" s="77"/>
      <c r="EW129" s="77"/>
      <c r="EX129" s="77"/>
      <c r="EY129" s="77"/>
      <c r="EZ129" s="77"/>
      <c r="FA129" s="77"/>
      <c r="FB129" s="77"/>
      <c r="FC129" s="77"/>
      <c r="FD129" s="77"/>
      <c r="FE129" s="77"/>
      <c r="FF129" s="77"/>
      <c r="FG129" s="77"/>
      <c r="FH129" s="77"/>
    </row>
    <row r="130" spans="1:164" ht="14" x14ac:dyDescent="0.15">
      <c r="A130" s="85"/>
      <c r="B130" s="85"/>
      <c r="C130" s="85"/>
      <c r="D130" s="85"/>
      <c r="E130" s="85"/>
      <c r="F130" s="85"/>
      <c r="G130" s="85"/>
      <c r="H130" s="85"/>
      <c r="I130" s="85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  <c r="AE130" s="77"/>
      <c r="AF130" s="77"/>
      <c r="AG130" s="77"/>
      <c r="AH130" s="77"/>
      <c r="AI130" s="77"/>
      <c r="AJ130" s="77"/>
      <c r="AK130" s="77"/>
      <c r="AL130" s="77"/>
      <c r="AM130" s="77"/>
      <c r="AN130" s="77"/>
      <c r="AO130" s="77"/>
      <c r="AP130" s="77"/>
      <c r="AQ130" s="77"/>
      <c r="AR130" s="77"/>
      <c r="AS130" s="77"/>
      <c r="AT130" s="77"/>
      <c r="AU130" s="77"/>
      <c r="AV130" s="77"/>
      <c r="AW130" s="77"/>
      <c r="AX130" s="77"/>
      <c r="AY130" s="77"/>
      <c r="AZ130" s="77"/>
      <c r="BA130" s="77"/>
      <c r="BB130" s="77"/>
      <c r="BC130" s="77"/>
      <c r="BD130" s="77"/>
      <c r="BE130" s="77"/>
      <c r="BF130" s="77"/>
      <c r="BG130" s="77"/>
      <c r="BH130" s="77"/>
      <c r="BI130" s="77"/>
      <c r="BJ130" s="77"/>
      <c r="BK130" s="77"/>
      <c r="BL130" s="77"/>
      <c r="BM130" s="77"/>
      <c r="BN130" s="77"/>
      <c r="BO130" s="77"/>
      <c r="BP130" s="77"/>
      <c r="BQ130" s="77"/>
      <c r="BR130" s="77"/>
      <c r="BS130" s="77"/>
      <c r="BT130" s="77"/>
      <c r="BU130" s="77"/>
      <c r="BV130" s="77"/>
      <c r="BW130" s="77"/>
      <c r="BX130" s="77"/>
      <c r="BY130" s="77"/>
      <c r="BZ130" s="77"/>
      <c r="CA130" s="77"/>
      <c r="CB130" s="77"/>
      <c r="CC130" s="77"/>
      <c r="CD130" s="77"/>
      <c r="CE130" s="77"/>
      <c r="CF130" s="77"/>
      <c r="CG130" s="77"/>
      <c r="CH130" s="77"/>
      <c r="CI130" s="77"/>
      <c r="CJ130" s="77"/>
      <c r="CK130" s="77"/>
      <c r="CL130" s="77"/>
      <c r="CM130" s="77"/>
      <c r="CN130" s="77"/>
      <c r="CO130" s="77"/>
      <c r="CP130" s="77"/>
      <c r="CQ130" s="77"/>
      <c r="CR130" s="77"/>
      <c r="CS130" s="77"/>
      <c r="CT130" s="77"/>
      <c r="CU130" s="77"/>
      <c r="CV130" s="77"/>
      <c r="CW130" s="77"/>
      <c r="CX130" s="77"/>
      <c r="CY130" s="77"/>
      <c r="CZ130" s="77"/>
      <c r="DA130" s="77"/>
      <c r="DB130" s="77"/>
      <c r="DC130" s="77"/>
      <c r="DD130" s="77"/>
      <c r="DE130" s="77"/>
      <c r="DF130" s="77"/>
      <c r="DG130" s="77"/>
      <c r="DH130" s="77"/>
      <c r="DI130" s="77"/>
      <c r="DJ130" s="77"/>
      <c r="DK130" s="77"/>
      <c r="DL130" s="77"/>
      <c r="DM130" s="77"/>
      <c r="DN130" s="77"/>
      <c r="DO130" s="77"/>
      <c r="DP130" s="77"/>
      <c r="DQ130" s="77"/>
      <c r="DR130" s="77"/>
      <c r="DS130" s="77"/>
      <c r="DT130" s="77"/>
      <c r="DU130" s="77"/>
      <c r="DV130" s="77"/>
      <c r="DW130" s="77"/>
      <c r="DX130" s="77"/>
      <c r="DY130" s="77"/>
      <c r="DZ130" s="77"/>
      <c r="EA130" s="77"/>
      <c r="EB130" s="77"/>
      <c r="EC130" s="77"/>
      <c r="ED130" s="77"/>
      <c r="EE130" s="77"/>
      <c r="EF130" s="77"/>
      <c r="EG130" s="77"/>
      <c r="EH130" s="77"/>
      <c r="EI130" s="77"/>
      <c r="EJ130" s="77"/>
      <c r="EK130" s="77"/>
      <c r="EL130" s="77"/>
      <c r="EM130" s="77"/>
      <c r="EN130" s="77"/>
      <c r="EO130" s="77"/>
      <c r="EP130" s="77"/>
      <c r="EQ130" s="77"/>
      <c r="ER130" s="77"/>
      <c r="ES130" s="77"/>
      <c r="ET130" s="77"/>
      <c r="EU130" s="77"/>
      <c r="EV130" s="77"/>
      <c r="EW130" s="77"/>
      <c r="EX130" s="77"/>
      <c r="EY130" s="77"/>
      <c r="EZ130" s="77"/>
      <c r="FA130" s="77"/>
      <c r="FB130" s="77"/>
      <c r="FC130" s="77"/>
      <c r="FD130" s="77"/>
      <c r="FE130" s="77"/>
      <c r="FF130" s="77"/>
      <c r="FG130" s="77"/>
      <c r="FH130" s="77"/>
    </row>
    <row r="131" spans="1:164" ht="14" x14ac:dyDescent="0.15">
      <c r="A131" s="85"/>
      <c r="B131" s="85"/>
      <c r="C131" s="85"/>
      <c r="D131" s="85"/>
      <c r="E131" s="85"/>
      <c r="F131" s="85"/>
      <c r="G131" s="85"/>
      <c r="H131" s="85"/>
      <c r="I131" s="85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  <c r="AE131" s="77"/>
      <c r="AF131" s="77"/>
      <c r="AG131" s="77"/>
      <c r="AH131" s="77"/>
      <c r="AI131" s="77"/>
      <c r="AJ131" s="77"/>
      <c r="AK131" s="77"/>
      <c r="AL131" s="77"/>
      <c r="AM131" s="77"/>
      <c r="AN131" s="77"/>
      <c r="AO131" s="77"/>
      <c r="AP131" s="77"/>
      <c r="AQ131" s="77"/>
      <c r="AR131" s="77"/>
      <c r="AS131" s="77"/>
      <c r="AT131" s="77"/>
      <c r="AU131" s="77"/>
      <c r="AV131" s="77"/>
      <c r="AW131" s="77"/>
      <c r="AX131" s="77"/>
      <c r="AY131" s="77"/>
      <c r="AZ131" s="77"/>
      <c r="BA131" s="77"/>
      <c r="BB131" s="77"/>
      <c r="BC131" s="77"/>
      <c r="BD131" s="77"/>
      <c r="BE131" s="77"/>
      <c r="BF131" s="77"/>
      <c r="BG131" s="77"/>
      <c r="BH131" s="77"/>
      <c r="BI131" s="77"/>
      <c r="BJ131" s="77"/>
      <c r="BK131" s="77"/>
      <c r="BL131" s="77"/>
      <c r="BM131" s="77"/>
      <c r="BN131" s="77"/>
      <c r="BO131" s="77"/>
      <c r="BP131" s="77"/>
      <c r="BQ131" s="77"/>
      <c r="BR131" s="77"/>
      <c r="BS131" s="77"/>
      <c r="BT131" s="77"/>
      <c r="BU131" s="77"/>
      <c r="BV131" s="77"/>
      <c r="BW131" s="77"/>
      <c r="BX131" s="77"/>
      <c r="BY131" s="77"/>
      <c r="BZ131" s="77"/>
      <c r="CA131" s="77"/>
      <c r="CB131" s="77"/>
      <c r="CC131" s="77"/>
      <c r="CD131" s="77"/>
      <c r="CE131" s="77"/>
      <c r="CF131" s="77"/>
      <c r="CG131" s="77"/>
      <c r="CH131" s="77"/>
      <c r="CI131" s="77"/>
      <c r="CJ131" s="77"/>
      <c r="CK131" s="77"/>
      <c r="CL131" s="77"/>
      <c r="CM131" s="77"/>
      <c r="CN131" s="77"/>
      <c r="CO131" s="77"/>
      <c r="CP131" s="77"/>
      <c r="CQ131" s="77"/>
      <c r="CR131" s="77"/>
      <c r="CS131" s="77"/>
      <c r="CT131" s="77"/>
      <c r="CU131" s="77"/>
      <c r="CV131" s="77"/>
      <c r="CW131" s="77"/>
      <c r="CX131" s="77"/>
      <c r="CY131" s="77"/>
      <c r="CZ131" s="77"/>
      <c r="DA131" s="77"/>
      <c r="DB131" s="77"/>
      <c r="DC131" s="77"/>
      <c r="DD131" s="77"/>
      <c r="DE131" s="77"/>
      <c r="DF131" s="77"/>
      <c r="DG131" s="77"/>
      <c r="DH131" s="77"/>
      <c r="DI131" s="77"/>
      <c r="DJ131" s="77"/>
      <c r="DK131" s="77"/>
      <c r="DL131" s="77"/>
      <c r="DM131" s="77"/>
      <c r="DN131" s="77"/>
      <c r="DO131" s="77"/>
      <c r="DP131" s="77"/>
      <c r="DQ131" s="77"/>
      <c r="DR131" s="77"/>
      <c r="DS131" s="77"/>
      <c r="DT131" s="77"/>
      <c r="DU131" s="77"/>
      <c r="DV131" s="77"/>
      <c r="DW131" s="77"/>
      <c r="DX131" s="77"/>
      <c r="DY131" s="77"/>
      <c r="DZ131" s="77"/>
      <c r="EA131" s="77"/>
      <c r="EB131" s="77"/>
      <c r="EC131" s="77"/>
      <c r="ED131" s="77"/>
      <c r="EE131" s="77"/>
      <c r="EF131" s="77"/>
      <c r="EG131" s="77"/>
      <c r="EH131" s="77"/>
      <c r="EI131" s="77"/>
      <c r="EJ131" s="77"/>
      <c r="EK131" s="77"/>
      <c r="EL131" s="77"/>
      <c r="EM131" s="77"/>
      <c r="EN131" s="77"/>
      <c r="EO131" s="77"/>
      <c r="EP131" s="77"/>
      <c r="EQ131" s="77"/>
      <c r="ER131" s="77"/>
      <c r="ES131" s="77"/>
      <c r="ET131" s="77"/>
      <c r="EU131" s="77"/>
      <c r="EV131" s="77"/>
      <c r="EW131" s="77"/>
      <c r="EX131" s="77"/>
      <c r="EY131" s="77"/>
      <c r="EZ131" s="77"/>
      <c r="FA131" s="77"/>
      <c r="FB131" s="77"/>
      <c r="FC131" s="77"/>
      <c r="FD131" s="77"/>
      <c r="FE131" s="77"/>
      <c r="FF131" s="77"/>
      <c r="FG131" s="77"/>
      <c r="FH131" s="77"/>
    </row>
    <row r="132" spans="1:164" ht="14" x14ac:dyDescent="0.15">
      <c r="A132" s="85"/>
      <c r="B132" s="85"/>
      <c r="C132" s="85"/>
      <c r="D132" s="85"/>
      <c r="E132" s="85"/>
      <c r="F132" s="85"/>
      <c r="G132" s="85"/>
      <c r="H132" s="85"/>
      <c r="I132" s="85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  <c r="AE132" s="77"/>
      <c r="AF132" s="77"/>
      <c r="AG132" s="77"/>
      <c r="AH132" s="77"/>
      <c r="AI132" s="77"/>
      <c r="AJ132" s="77"/>
      <c r="AK132" s="77"/>
      <c r="AL132" s="77"/>
      <c r="AM132" s="77"/>
      <c r="AN132" s="77"/>
      <c r="AO132" s="77"/>
      <c r="AP132" s="77"/>
      <c r="AQ132" s="77"/>
      <c r="AR132" s="77"/>
      <c r="AS132" s="77"/>
      <c r="AT132" s="77"/>
      <c r="AU132" s="77"/>
      <c r="AV132" s="77"/>
      <c r="AW132" s="77"/>
      <c r="AX132" s="77"/>
      <c r="AY132" s="77"/>
      <c r="AZ132" s="77"/>
      <c r="BA132" s="77"/>
      <c r="BB132" s="77"/>
      <c r="BC132" s="77"/>
      <c r="BD132" s="77"/>
      <c r="BE132" s="77"/>
      <c r="BF132" s="77"/>
      <c r="BG132" s="77"/>
      <c r="BH132" s="77"/>
      <c r="BI132" s="77"/>
      <c r="BJ132" s="77"/>
      <c r="BK132" s="77"/>
      <c r="BL132" s="77"/>
      <c r="BM132" s="77"/>
      <c r="BN132" s="77"/>
      <c r="BO132" s="77"/>
      <c r="BP132" s="77"/>
      <c r="BQ132" s="77"/>
      <c r="BR132" s="77"/>
      <c r="BS132" s="77"/>
      <c r="BT132" s="77"/>
      <c r="BU132" s="77"/>
      <c r="BV132" s="77"/>
      <c r="BW132" s="77"/>
      <c r="BX132" s="77"/>
      <c r="BY132" s="77"/>
      <c r="BZ132" s="77"/>
      <c r="CA132" s="77"/>
      <c r="CB132" s="77"/>
      <c r="CC132" s="77"/>
      <c r="CD132" s="77"/>
      <c r="CE132" s="77"/>
      <c r="CF132" s="77"/>
      <c r="CG132" s="77"/>
      <c r="CH132" s="77"/>
      <c r="CI132" s="77"/>
      <c r="CJ132" s="77"/>
      <c r="CK132" s="77"/>
      <c r="CL132" s="77"/>
      <c r="CM132" s="77"/>
      <c r="CN132" s="77"/>
      <c r="CO132" s="77"/>
      <c r="CP132" s="77"/>
      <c r="CQ132" s="77"/>
      <c r="CR132" s="77"/>
      <c r="CS132" s="77"/>
      <c r="CT132" s="77"/>
      <c r="CU132" s="77"/>
      <c r="CV132" s="77"/>
      <c r="CW132" s="77"/>
      <c r="CX132" s="77"/>
      <c r="CY132" s="77"/>
      <c r="CZ132" s="77"/>
      <c r="DA132" s="77"/>
      <c r="DB132" s="77"/>
      <c r="DC132" s="77"/>
      <c r="DD132" s="77"/>
      <c r="DE132" s="77"/>
      <c r="DF132" s="77"/>
      <c r="DG132" s="77"/>
      <c r="DH132" s="77"/>
      <c r="DI132" s="77"/>
      <c r="DJ132" s="77"/>
      <c r="DK132" s="77"/>
      <c r="DL132" s="77"/>
      <c r="DM132" s="77"/>
      <c r="DN132" s="77"/>
      <c r="DO132" s="77"/>
      <c r="DP132" s="77"/>
      <c r="DQ132" s="77"/>
      <c r="DR132" s="77"/>
      <c r="DS132" s="77"/>
      <c r="DT132" s="77"/>
      <c r="DU132" s="77"/>
      <c r="DV132" s="77"/>
      <c r="DW132" s="77"/>
      <c r="DX132" s="77"/>
      <c r="DY132" s="77"/>
      <c r="DZ132" s="77"/>
      <c r="EA132" s="77"/>
      <c r="EB132" s="77"/>
      <c r="EC132" s="77"/>
      <c r="ED132" s="77"/>
      <c r="EE132" s="77"/>
      <c r="EF132" s="77"/>
      <c r="EG132" s="77"/>
      <c r="EH132" s="77"/>
      <c r="EI132" s="77"/>
      <c r="EJ132" s="77"/>
      <c r="EK132" s="77"/>
      <c r="EL132" s="77"/>
      <c r="EM132" s="77"/>
      <c r="EN132" s="77"/>
      <c r="EO132" s="77"/>
      <c r="EP132" s="77"/>
      <c r="EQ132" s="77"/>
      <c r="ER132" s="77"/>
      <c r="ES132" s="77"/>
      <c r="ET132" s="77"/>
      <c r="EU132" s="77"/>
      <c r="EV132" s="77"/>
      <c r="EW132" s="77"/>
      <c r="EX132" s="77"/>
      <c r="EY132" s="77"/>
      <c r="EZ132" s="77"/>
      <c r="FA132" s="77"/>
      <c r="FB132" s="77"/>
      <c r="FC132" s="77"/>
      <c r="FD132" s="77"/>
      <c r="FE132" s="77"/>
      <c r="FF132" s="77"/>
      <c r="FG132" s="77"/>
      <c r="FH132" s="77"/>
    </row>
    <row r="133" spans="1:164" ht="14" x14ac:dyDescent="0.15">
      <c r="A133" s="85"/>
      <c r="B133" s="85"/>
      <c r="C133" s="85"/>
      <c r="D133" s="85"/>
      <c r="E133" s="85"/>
      <c r="F133" s="85"/>
      <c r="G133" s="85"/>
      <c r="H133" s="85"/>
      <c r="I133" s="85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7"/>
      <c r="AP133" s="77"/>
      <c r="AQ133" s="77"/>
      <c r="AR133" s="77"/>
      <c r="AS133" s="77"/>
      <c r="AT133" s="77"/>
      <c r="AU133" s="77"/>
      <c r="AV133" s="77"/>
      <c r="AW133" s="77"/>
      <c r="AX133" s="77"/>
      <c r="AY133" s="77"/>
      <c r="AZ133" s="77"/>
      <c r="BA133" s="77"/>
      <c r="BB133" s="77"/>
      <c r="BC133" s="77"/>
      <c r="BD133" s="77"/>
      <c r="BE133" s="77"/>
      <c r="BF133" s="77"/>
      <c r="BG133" s="77"/>
      <c r="BH133" s="77"/>
      <c r="BI133" s="77"/>
      <c r="BJ133" s="77"/>
      <c r="BK133" s="77"/>
      <c r="BL133" s="77"/>
      <c r="BM133" s="77"/>
      <c r="BN133" s="77"/>
      <c r="BO133" s="77"/>
      <c r="BP133" s="77"/>
      <c r="BQ133" s="77"/>
      <c r="BR133" s="77"/>
      <c r="BS133" s="77"/>
      <c r="BT133" s="77"/>
      <c r="BU133" s="77"/>
      <c r="BV133" s="77"/>
      <c r="BW133" s="77"/>
      <c r="BX133" s="77"/>
      <c r="BY133" s="77"/>
      <c r="BZ133" s="77"/>
      <c r="CA133" s="77"/>
      <c r="CB133" s="77"/>
      <c r="CC133" s="77"/>
      <c r="CD133" s="77"/>
      <c r="CE133" s="77"/>
      <c r="CF133" s="77"/>
      <c r="CG133" s="77"/>
      <c r="CH133" s="77"/>
      <c r="CI133" s="77"/>
      <c r="CJ133" s="77"/>
      <c r="CK133" s="77"/>
      <c r="CL133" s="77"/>
      <c r="CM133" s="77"/>
      <c r="CN133" s="77"/>
      <c r="CO133" s="77"/>
      <c r="CP133" s="77"/>
      <c r="CQ133" s="77"/>
      <c r="CR133" s="77"/>
      <c r="CS133" s="77"/>
      <c r="CT133" s="77"/>
      <c r="CU133" s="77"/>
      <c r="CV133" s="77"/>
      <c r="CW133" s="77"/>
      <c r="CX133" s="77"/>
      <c r="CY133" s="77"/>
      <c r="CZ133" s="77"/>
      <c r="DA133" s="77"/>
      <c r="DB133" s="77"/>
      <c r="DC133" s="77"/>
      <c r="DD133" s="77"/>
      <c r="DE133" s="77"/>
      <c r="DF133" s="77"/>
      <c r="DG133" s="77"/>
      <c r="DH133" s="77"/>
      <c r="DI133" s="77"/>
      <c r="DJ133" s="77"/>
      <c r="DK133" s="77"/>
      <c r="DL133" s="77"/>
      <c r="DM133" s="77"/>
      <c r="DN133" s="77"/>
      <c r="DO133" s="77"/>
      <c r="DP133" s="77"/>
      <c r="DQ133" s="77"/>
      <c r="DR133" s="77"/>
      <c r="DS133" s="77"/>
      <c r="DT133" s="77"/>
      <c r="DU133" s="77"/>
      <c r="DV133" s="77"/>
      <c r="DW133" s="77"/>
      <c r="DX133" s="77"/>
      <c r="DY133" s="77"/>
      <c r="DZ133" s="77"/>
      <c r="EA133" s="77"/>
      <c r="EB133" s="77"/>
      <c r="EC133" s="77"/>
      <c r="ED133" s="77"/>
      <c r="EE133" s="77"/>
      <c r="EF133" s="77"/>
      <c r="EG133" s="77"/>
      <c r="EH133" s="77"/>
      <c r="EI133" s="77"/>
      <c r="EJ133" s="77"/>
      <c r="EK133" s="77"/>
      <c r="EL133" s="77"/>
      <c r="EM133" s="77"/>
      <c r="EN133" s="77"/>
      <c r="EO133" s="77"/>
      <c r="EP133" s="77"/>
      <c r="EQ133" s="77"/>
      <c r="ER133" s="77"/>
      <c r="ES133" s="77"/>
      <c r="ET133" s="77"/>
      <c r="EU133" s="77"/>
      <c r="EV133" s="77"/>
      <c r="EW133" s="77"/>
      <c r="EX133" s="77"/>
      <c r="EY133" s="77"/>
      <c r="EZ133" s="77"/>
      <c r="FA133" s="77"/>
      <c r="FB133" s="77"/>
      <c r="FC133" s="77"/>
      <c r="FD133" s="77"/>
      <c r="FE133" s="77"/>
      <c r="FF133" s="77"/>
      <c r="FG133" s="77"/>
      <c r="FH133" s="77"/>
    </row>
    <row r="134" spans="1:164" ht="14" x14ac:dyDescent="0.15">
      <c r="A134" s="85"/>
      <c r="B134" s="85"/>
      <c r="C134" s="85"/>
      <c r="D134" s="85"/>
      <c r="E134" s="85"/>
      <c r="F134" s="85"/>
      <c r="G134" s="85"/>
      <c r="H134" s="85"/>
      <c r="I134" s="85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  <c r="AE134" s="77"/>
      <c r="AF134" s="77"/>
      <c r="AG134" s="77"/>
      <c r="AH134" s="77"/>
      <c r="AI134" s="77"/>
      <c r="AJ134" s="77"/>
      <c r="AK134" s="77"/>
      <c r="AL134" s="77"/>
      <c r="AM134" s="77"/>
      <c r="AN134" s="77"/>
      <c r="AO134" s="77"/>
      <c r="AP134" s="77"/>
      <c r="AQ134" s="77"/>
      <c r="AR134" s="77"/>
      <c r="AS134" s="77"/>
      <c r="AT134" s="77"/>
      <c r="AU134" s="77"/>
      <c r="AV134" s="77"/>
      <c r="AW134" s="77"/>
      <c r="AX134" s="77"/>
      <c r="AY134" s="77"/>
      <c r="AZ134" s="77"/>
      <c r="BA134" s="77"/>
      <c r="BB134" s="77"/>
      <c r="BC134" s="77"/>
      <c r="BD134" s="77"/>
      <c r="BE134" s="77"/>
      <c r="BF134" s="77"/>
      <c r="BG134" s="77"/>
      <c r="BH134" s="77"/>
      <c r="BI134" s="77"/>
      <c r="BJ134" s="77"/>
      <c r="BK134" s="77"/>
      <c r="BL134" s="77"/>
      <c r="BM134" s="77"/>
      <c r="BN134" s="77"/>
      <c r="BO134" s="77"/>
      <c r="BP134" s="77"/>
      <c r="BQ134" s="77"/>
      <c r="BR134" s="77"/>
      <c r="BS134" s="77"/>
      <c r="BT134" s="77"/>
      <c r="BU134" s="77"/>
      <c r="BV134" s="77"/>
      <c r="BW134" s="77"/>
      <c r="BX134" s="77"/>
      <c r="BY134" s="77"/>
      <c r="BZ134" s="77"/>
      <c r="CA134" s="77"/>
      <c r="CB134" s="77"/>
      <c r="CC134" s="77"/>
      <c r="CD134" s="77"/>
      <c r="CE134" s="77"/>
      <c r="CF134" s="77"/>
      <c r="CG134" s="77"/>
      <c r="CH134" s="77"/>
      <c r="CI134" s="77"/>
      <c r="CJ134" s="77"/>
      <c r="CK134" s="77"/>
      <c r="CL134" s="77"/>
      <c r="CM134" s="77"/>
      <c r="CN134" s="77"/>
      <c r="CO134" s="77"/>
      <c r="CP134" s="77"/>
      <c r="CQ134" s="77"/>
      <c r="CR134" s="77"/>
      <c r="CS134" s="77"/>
      <c r="CT134" s="77"/>
      <c r="CU134" s="77"/>
      <c r="CV134" s="77"/>
      <c r="CW134" s="77"/>
      <c r="CX134" s="77"/>
      <c r="CY134" s="77"/>
      <c r="CZ134" s="77"/>
      <c r="DA134" s="77"/>
      <c r="DB134" s="77"/>
      <c r="DC134" s="77"/>
      <c r="DD134" s="77"/>
      <c r="DE134" s="77"/>
      <c r="DF134" s="77"/>
      <c r="DG134" s="77"/>
      <c r="DH134" s="77"/>
      <c r="DI134" s="77"/>
      <c r="DJ134" s="77"/>
      <c r="DK134" s="77"/>
      <c r="DL134" s="77"/>
      <c r="DM134" s="77"/>
      <c r="DN134" s="77"/>
      <c r="DO134" s="77"/>
      <c r="DP134" s="77"/>
      <c r="DQ134" s="77"/>
      <c r="DR134" s="77"/>
      <c r="DS134" s="77"/>
      <c r="DT134" s="77"/>
      <c r="DU134" s="77"/>
      <c r="DV134" s="77"/>
      <c r="DW134" s="77"/>
      <c r="DX134" s="77"/>
      <c r="DY134" s="77"/>
      <c r="DZ134" s="77"/>
      <c r="EA134" s="77"/>
      <c r="EB134" s="77"/>
      <c r="EC134" s="77"/>
      <c r="ED134" s="77"/>
      <c r="EE134" s="77"/>
      <c r="EF134" s="77"/>
      <c r="EG134" s="77"/>
      <c r="EH134" s="77"/>
      <c r="EI134" s="77"/>
      <c r="EJ134" s="77"/>
      <c r="EK134" s="77"/>
      <c r="EL134" s="77"/>
      <c r="EM134" s="77"/>
      <c r="EN134" s="77"/>
      <c r="EO134" s="77"/>
      <c r="EP134" s="77"/>
      <c r="EQ134" s="77"/>
      <c r="ER134" s="77"/>
      <c r="ES134" s="77"/>
      <c r="ET134" s="77"/>
      <c r="EU134" s="77"/>
      <c r="EV134" s="77"/>
      <c r="EW134" s="77"/>
      <c r="EX134" s="77"/>
      <c r="EY134" s="77"/>
      <c r="EZ134" s="77"/>
      <c r="FA134" s="77"/>
      <c r="FB134" s="77"/>
      <c r="FC134" s="77"/>
      <c r="FD134" s="77"/>
      <c r="FE134" s="77"/>
      <c r="FF134" s="77"/>
      <c r="FG134" s="77"/>
      <c r="FH134" s="77"/>
    </row>
    <row r="135" spans="1:164" ht="14" x14ac:dyDescent="0.15">
      <c r="A135" s="85"/>
      <c r="B135" s="85"/>
      <c r="C135" s="85"/>
      <c r="D135" s="85"/>
      <c r="E135" s="85"/>
      <c r="F135" s="85"/>
      <c r="G135" s="85"/>
      <c r="H135" s="85"/>
      <c r="I135" s="85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  <c r="AE135" s="77"/>
      <c r="AF135" s="77"/>
      <c r="AG135" s="77"/>
      <c r="AH135" s="77"/>
      <c r="AI135" s="77"/>
      <c r="AJ135" s="77"/>
      <c r="AK135" s="77"/>
      <c r="AL135" s="77"/>
      <c r="AM135" s="77"/>
      <c r="AN135" s="77"/>
      <c r="AO135" s="77"/>
      <c r="AP135" s="77"/>
      <c r="AQ135" s="77"/>
      <c r="AR135" s="77"/>
      <c r="AS135" s="77"/>
      <c r="AT135" s="77"/>
      <c r="AU135" s="77"/>
      <c r="AV135" s="77"/>
      <c r="AW135" s="77"/>
      <c r="AX135" s="77"/>
      <c r="AY135" s="77"/>
      <c r="AZ135" s="77"/>
      <c r="BA135" s="77"/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77"/>
      <c r="BR135" s="77"/>
      <c r="BS135" s="77"/>
      <c r="BT135" s="77"/>
      <c r="BU135" s="77"/>
      <c r="BV135" s="77"/>
      <c r="BW135" s="77"/>
      <c r="BX135" s="77"/>
      <c r="BY135" s="77"/>
      <c r="BZ135" s="77"/>
      <c r="CA135" s="77"/>
      <c r="CB135" s="77"/>
      <c r="CC135" s="77"/>
      <c r="CD135" s="77"/>
      <c r="CE135" s="77"/>
      <c r="CF135" s="77"/>
      <c r="CG135" s="77"/>
      <c r="CH135" s="77"/>
      <c r="CI135" s="77"/>
      <c r="CJ135" s="77"/>
      <c r="CK135" s="77"/>
      <c r="CL135" s="77"/>
      <c r="CM135" s="77"/>
      <c r="CN135" s="77"/>
      <c r="CO135" s="77"/>
      <c r="CP135" s="77"/>
      <c r="CQ135" s="77"/>
      <c r="CR135" s="77"/>
      <c r="CS135" s="77"/>
      <c r="CT135" s="77"/>
      <c r="CU135" s="77"/>
      <c r="CV135" s="77"/>
      <c r="CW135" s="77"/>
      <c r="CX135" s="77"/>
      <c r="CY135" s="77"/>
      <c r="CZ135" s="77"/>
      <c r="DA135" s="77"/>
      <c r="DB135" s="77"/>
      <c r="DC135" s="77"/>
      <c r="DD135" s="77"/>
      <c r="DE135" s="77"/>
      <c r="DF135" s="77"/>
      <c r="DG135" s="77"/>
      <c r="DH135" s="77"/>
      <c r="DI135" s="77"/>
      <c r="DJ135" s="77"/>
      <c r="DK135" s="77"/>
      <c r="DL135" s="77"/>
      <c r="DM135" s="77"/>
      <c r="DN135" s="77"/>
      <c r="DO135" s="77"/>
      <c r="DP135" s="77"/>
      <c r="DQ135" s="77"/>
      <c r="DR135" s="77"/>
      <c r="DS135" s="77"/>
      <c r="DT135" s="77"/>
      <c r="DU135" s="77"/>
      <c r="DV135" s="77"/>
      <c r="DW135" s="77"/>
      <c r="DX135" s="77"/>
      <c r="DY135" s="77"/>
      <c r="DZ135" s="77"/>
      <c r="EA135" s="77"/>
      <c r="EB135" s="77"/>
      <c r="EC135" s="77"/>
      <c r="ED135" s="77"/>
      <c r="EE135" s="77"/>
      <c r="EF135" s="77"/>
      <c r="EG135" s="77"/>
      <c r="EH135" s="77"/>
      <c r="EI135" s="77"/>
      <c r="EJ135" s="77"/>
      <c r="EK135" s="77"/>
      <c r="EL135" s="77"/>
      <c r="EM135" s="77"/>
      <c r="EN135" s="77"/>
      <c r="EO135" s="77"/>
      <c r="EP135" s="77"/>
      <c r="EQ135" s="77"/>
      <c r="ER135" s="77"/>
      <c r="ES135" s="77"/>
      <c r="ET135" s="77"/>
      <c r="EU135" s="77"/>
      <c r="EV135" s="77"/>
      <c r="EW135" s="77"/>
      <c r="EX135" s="77"/>
      <c r="EY135" s="77"/>
      <c r="EZ135" s="77"/>
      <c r="FA135" s="77"/>
      <c r="FB135" s="77"/>
      <c r="FC135" s="77"/>
      <c r="FD135" s="77"/>
      <c r="FE135" s="77"/>
      <c r="FF135" s="77"/>
      <c r="FG135" s="77"/>
      <c r="FH135" s="77"/>
    </row>
    <row r="136" spans="1:164" ht="14" x14ac:dyDescent="0.15">
      <c r="A136" s="85"/>
      <c r="B136" s="85"/>
      <c r="C136" s="85"/>
      <c r="D136" s="85"/>
      <c r="E136" s="85"/>
      <c r="F136" s="85"/>
      <c r="G136" s="85"/>
      <c r="H136" s="85"/>
      <c r="I136" s="85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  <c r="AE136" s="77"/>
      <c r="AF136" s="77"/>
      <c r="AG136" s="77"/>
      <c r="AH136" s="77"/>
      <c r="AI136" s="77"/>
      <c r="AJ136" s="77"/>
      <c r="AK136" s="77"/>
      <c r="AL136" s="77"/>
      <c r="AM136" s="77"/>
      <c r="AN136" s="77"/>
      <c r="AO136" s="77"/>
      <c r="AP136" s="77"/>
      <c r="AQ136" s="77"/>
      <c r="AR136" s="77"/>
      <c r="AS136" s="77"/>
      <c r="AT136" s="77"/>
      <c r="AU136" s="77"/>
      <c r="AV136" s="77"/>
      <c r="AW136" s="77"/>
      <c r="AX136" s="77"/>
      <c r="AY136" s="77"/>
      <c r="AZ136" s="77"/>
      <c r="BA136" s="77"/>
      <c r="BB136" s="77"/>
      <c r="BC136" s="77"/>
      <c r="BD136" s="77"/>
      <c r="BE136" s="77"/>
      <c r="BF136" s="77"/>
      <c r="BG136" s="77"/>
      <c r="BH136" s="77"/>
      <c r="BI136" s="77"/>
      <c r="BJ136" s="77"/>
      <c r="BK136" s="77"/>
      <c r="BL136" s="77"/>
      <c r="BM136" s="77"/>
      <c r="BN136" s="77"/>
      <c r="BO136" s="77"/>
      <c r="BP136" s="77"/>
      <c r="BQ136" s="77"/>
      <c r="BR136" s="77"/>
      <c r="BS136" s="77"/>
      <c r="BT136" s="77"/>
      <c r="BU136" s="77"/>
      <c r="BV136" s="77"/>
      <c r="BW136" s="77"/>
      <c r="BX136" s="77"/>
      <c r="BY136" s="77"/>
      <c r="BZ136" s="77"/>
      <c r="CA136" s="77"/>
      <c r="CB136" s="77"/>
      <c r="CC136" s="77"/>
      <c r="CD136" s="77"/>
      <c r="CE136" s="77"/>
      <c r="CF136" s="77"/>
      <c r="CG136" s="77"/>
      <c r="CH136" s="77"/>
      <c r="CI136" s="77"/>
      <c r="CJ136" s="77"/>
      <c r="CK136" s="77"/>
      <c r="CL136" s="77"/>
      <c r="CM136" s="77"/>
      <c r="CN136" s="77"/>
      <c r="CO136" s="77"/>
      <c r="CP136" s="77"/>
      <c r="CQ136" s="77"/>
      <c r="CR136" s="77"/>
      <c r="CS136" s="77"/>
      <c r="CT136" s="77"/>
      <c r="CU136" s="77"/>
      <c r="CV136" s="77"/>
      <c r="CW136" s="77"/>
      <c r="CX136" s="77"/>
      <c r="CY136" s="77"/>
      <c r="CZ136" s="77"/>
      <c r="DA136" s="77"/>
      <c r="DB136" s="77"/>
      <c r="DC136" s="77"/>
      <c r="DD136" s="77"/>
      <c r="DE136" s="77"/>
      <c r="DF136" s="77"/>
      <c r="DG136" s="77"/>
      <c r="DH136" s="77"/>
      <c r="DI136" s="77"/>
      <c r="DJ136" s="77"/>
      <c r="DK136" s="77"/>
      <c r="DL136" s="77"/>
      <c r="DM136" s="77"/>
      <c r="DN136" s="77"/>
      <c r="DO136" s="77"/>
      <c r="DP136" s="77"/>
      <c r="DQ136" s="77"/>
      <c r="DR136" s="77"/>
      <c r="DS136" s="77"/>
      <c r="DT136" s="77"/>
      <c r="DU136" s="77"/>
      <c r="DV136" s="77"/>
      <c r="DW136" s="77"/>
      <c r="DX136" s="77"/>
      <c r="DY136" s="77"/>
      <c r="DZ136" s="77"/>
      <c r="EA136" s="77"/>
      <c r="EB136" s="77"/>
      <c r="EC136" s="77"/>
      <c r="ED136" s="77"/>
      <c r="EE136" s="77"/>
      <c r="EF136" s="77"/>
      <c r="EG136" s="77"/>
      <c r="EH136" s="77"/>
      <c r="EI136" s="77"/>
      <c r="EJ136" s="77"/>
      <c r="EK136" s="77"/>
      <c r="EL136" s="77"/>
      <c r="EM136" s="77"/>
      <c r="EN136" s="77"/>
      <c r="EO136" s="77"/>
      <c r="EP136" s="77"/>
      <c r="EQ136" s="77"/>
      <c r="ER136" s="77"/>
      <c r="ES136" s="77"/>
      <c r="ET136" s="77"/>
      <c r="EU136" s="77"/>
      <c r="EV136" s="77"/>
      <c r="EW136" s="77"/>
      <c r="EX136" s="77"/>
      <c r="EY136" s="77"/>
      <c r="EZ136" s="77"/>
      <c r="FA136" s="77"/>
      <c r="FB136" s="77"/>
      <c r="FC136" s="77"/>
      <c r="FD136" s="77"/>
      <c r="FE136" s="77"/>
      <c r="FF136" s="77"/>
      <c r="FG136" s="77"/>
      <c r="FH136" s="77"/>
    </row>
    <row r="137" spans="1:164" ht="14" x14ac:dyDescent="0.15">
      <c r="A137" s="85"/>
      <c r="B137" s="85"/>
      <c r="C137" s="85"/>
      <c r="D137" s="85"/>
      <c r="E137" s="85"/>
      <c r="F137" s="85"/>
      <c r="G137" s="85"/>
      <c r="H137" s="85"/>
      <c r="I137" s="85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7"/>
      <c r="AP137" s="77"/>
      <c r="AQ137" s="77"/>
      <c r="AR137" s="77"/>
      <c r="AS137" s="77"/>
      <c r="AT137" s="77"/>
      <c r="AU137" s="77"/>
      <c r="AV137" s="77"/>
      <c r="AW137" s="77"/>
      <c r="AX137" s="77"/>
      <c r="AY137" s="77"/>
      <c r="AZ137" s="77"/>
      <c r="BA137" s="77"/>
      <c r="BB137" s="77"/>
      <c r="BC137" s="77"/>
      <c r="BD137" s="77"/>
      <c r="BE137" s="77"/>
      <c r="BF137" s="77"/>
      <c r="BG137" s="77"/>
      <c r="BH137" s="77"/>
      <c r="BI137" s="77"/>
      <c r="BJ137" s="77"/>
      <c r="BK137" s="77"/>
      <c r="BL137" s="77"/>
      <c r="BM137" s="77"/>
      <c r="BN137" s="77"/>
      <c r="BO137" s="77"/>
      <c r="BP137" s="77"/>
      <c r="BQ137" s="77"/>
      <c r="BR137" s="77"/>
      <c r="BS137" s="77"/>
      <c r="BT137" s="77"/>
      <c r="BU137" s="77"/>
      <c r="BV137" s="77"/>
      <c r="BW137" s="77"/>
      <c r="BX137" s="77"/>
      <c r="BY137" s="77"/>
      <c r="BZ137" s="77"/>
      <c r="CA137" s="77"/>
      <c r="CB137" s="77"/>
      <c r="CC137" s="77"/>
      <c r="CD137" s="77"/>
      <c r="CE137" s="77"/>
      <c r="CF137" s="77"/>
      <c r="CG137" s="77"/>
      <c r="CH137" s="77"/>
      <c r="CI137" s="77"/>
      <c r="CJ137" s="77"/>
      <c r="CK137" s="77"/>
      <c r="CL137" s="77"/>
      <c r="CM137" s="77"/>
      <c r="CN137" s="77"/>
      <c r="CO137" s="77"/>
      <c r="CP137" s="77"/>
      <c r="CQ137" s="77"/>
      <c r="CR137" s="77"/>
      <c r="CS137" s="77"/>
      <c r="CT137" s="77"/>
      <c r="CU137" s="77"/>
      <c r="CV137" s="77"/>
      <c r="CW137" s="77"/>
      <c r="CX137" s="77"/>
      <c r="CY137" s="77"/>
      <c r="CZ137" s="77"/>
      <c r="DA137" s="77"/>
      <c r="DB137" s="77"/>
      <c r="DC137" s="77"/>
      <c r="DD137" s="77"/>
      <c r="DE137" s="77"/>
      <c r="DF137" s="77"/>
      <c r="DG137" s="77"/>
      <c r="DH137" s="77"/>
      <c r="DI137" s="77"/>
      <c r="DJ137" s="77"/>
      <c r="DK137" s="77"/>
      <c r="DL137" s="77"/>
      <c r="DM137" s="77"/>
      <c r="DN137" s="77"/>
      <c r="DO137" s="77"/>
      <c r="DP137" s="77"/>
      <c r="DQ137" s="77"/>
      <c r="DR137" s="77"/>
      <c r="DS137" s="77"/>
      <c r="DT137" s="77"/>
      <c r="DU137" s="77"/>
      <c r="DV137" s="77"/>
      <c r="DW137" s="77"/>
      <c r="DX137" s="77"/>
      <c r="DY137" s="77"/>
      <c r="DZ137" s="77"/>
      <c r="EA137" s="77"/>
      <c r="EB137" s="77"/>
      <c r="EC137" s="77"/>
      <c r="ED137" s="77"/>
      <c r="EE137" s="77"/>
      <c r="EF137" s="77"/>
      <c r="EG137" s="77"/>
      <c r="EH137" s="77"/>
      <c r="EI137" s="77"/>
      <c r="EJ137" s="77"/>
      <c r="EK137" s="77"/>
      <c r="EL137" s="77"/>
      <c r="EM137" s="77"/>
      <c r="EN137" s="77"/>
      <c r="EO137" s="77"/>
      <c r="EP137" s="77"/>
      <c r="EQ137" s="77"/>
      <c r="ER137" s="77"/>
      <c r="ES137" s="77"/>
      <c r="ET137" s="77"/>
      <c r="EU137" s="77"/>
      <c r="EV137" s="77"/>
      <c r="EW137" s="77"/>
      <c r="EX137" s="77"/>
      <c r="EY137" s="77"/>
      <c r="EZ137" s="77"/>
      <c r="FA137" s="77"/>
      <c r="FB137" s="77"/>
      <c r="FC137" s="77"/>
      <c r="FD137" s="77"/>
      <c r="FE137" s="77"/>
      <c r="FF137" s="77"/>
      <c r="FG137" s="77"/>
      <c r="FH137" s="77"/>
    </row>
    <row r="138" spans="1:164" ht="14" x14ac:dyDescent="0.15">
      <c r="A138" s="85"/>
      <c r="B138" s="85"/>
      <c r="C138" s="85"/>
      <c r="D138" s="85"/>
      <c r="E138" s="85"/>
      <c r="F138" s="85"/>
      <c r="G138" s="85"/>
      <c r="H138" s="85"/>
      <c r="I138" s="85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7"/>
      <c r="AP138" s="77"/>
      <c r="AQ138" s="77"/>
      <c r="AR138" s="77"/>
      <c r="AS138" s="77"/>
      <c r="AT138" s="77"/>
      <c r="AU138" s="77"/>
      <c r="AV138" s="77"/>
      <c r="AW138" s="77"/>
      <c r="AX138" s="77"/>
      <c r="AY138" s="77"/>
      <c r="AZ138" s="77"/>
      <c r="BA138" s="77"/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77"/>
      <c r="BR138" s="77"/>
      <c r="BS138" s="77"/>
      <c r="BT138" s="77"/>
      <c r="BU138" s="77"/>
      <c r="BV138" s="77"/>
      <c r="BW138" s="77"/>
      <c r="BX138" s="77"/>
      <c r="BY138" s="77"/>
      <c r="BZ138" s="77"/>
      <c r="CA138" s="77"/>
      <c r="CB138" s="77"/>
      <c r="CC138" s="77"/>
      <c r="CD138" s="77"/>
      <c r="CE138" s="77"/>
      <c r="CF138" s="77"/>
      <c r="CG138" s="77"/>
      <c r="CH138" s="77"/>
      <c r="CI138" s="77"/>
      <c r="CJ138" s="77"/>
      <c r="CK138" s="77"/>
      <c r="CL138" s="77"/>
      <c r="CM138" s="77"/>
      <c r="CN138" s="77"/>
      <c r="CO138" s="77"/>
      <c r="CP138" s="77"/>
      <c r="CQ138" s="77"/>
      <c r="CR138" s="77"/>
      <c r="CS138" s="77"/>
      <c r="CT138" s="77"/>
      <c r="CU138" s="77"/>
      <c r="CV138" s="77"/>
      <c r="CW138" s="77"/>
      <c r="CX138" s="77"/>
      <c r="CY138" s="77"/>
      <c r="CZ138" s="77"/>
      <c r="DA138" s="77"/>
      <c r="DB138" s="77"/>
      <c r="DC138" s="77"/>
      <c r="DD138" s="77"/>
      <c r="DE138" s="77"/>
      <c r="DF138" s="77"/>
      <c r="DG138" s="77"/>
      <c r="DH138" s="77"/>
      <c r="DI138" s="77"/>
      <c r="DJ138" s="77"/>
      <c r="DK138" s="77"/>
      <c r="DL138" s="77"/>
      <c r="DM138" s="77"/>
      <c r="DN138" s="77"/>
      <c r="DO138" s="77"/>
      <c r="DP138" s="77"/>
      <c r="DQ138" s="77"/>
      <c r="DR138" s="77"/>
      <c r="DS138" s="77"/>
      <c r="DT138" s="77"/>
      <c r="DU138" s="77"/>
      <c r="DV138" s="77"/>
      <c r="DW138" s="77"/>
      <c r="DX138" s="77"/>
      <c r="DY138" s="77"/>
      <c r="DZ138" s="77"/>
      <c r="EA138" s="77"/>
      <c r="EB138" s="77"/>
      <c r="EC138" s="77"/>
      <c r="ED138" s="77"/>
      <c r="EE138" s="77"/>
      <c r="EF138" s="77"/>
      <c r="EG138" s="77"/>
      <c r="EH138" s="77"/>
      <c r="EI138" s="77"/>
      <c r="EJ138" s="77"/>
      <c r="EK138" s="77"/>
      <c r="EL138" s="77"/>
      <c r="EM138" s="77"/>
      <c r="EN138" s="77"/>
      <c r="EO138" s="77"/>
      <c r="EP138" s="77"/>
      <c r="EQ138" s="77"/>
      <c r="ER138" s="77"/>
      <c r="ES138" s="77"/>
      <c r="ET138" s="77"/>
      <c r="EU138" s="77"/>
      <c r="EV138" s="77"/>
      <c r="EW138" s="77"/>
      <c r="EX138" s="77"/>
      <c r="EY138" s="77"/>
      <c r="EZ138" s="77"/>
      <c r="FA138" s="77"/>
      <c r="FB138" s="77"/>
      <c r="FC138" s="77"/>
      <c r="FD138" s="77"/>
      <c r="FE138" s="77"/>
      <c r="FF138" s="77"/>
      <c r="FG138" s="77"/>
      <c r="FH138" s="77"/>
    </row>
    <row r="139" spans="1:164" ht="14" x14ac:dyDescent="0.15">
      <c r="A139" s="85"/>
      <c r="B139" s="85"/>
      <c r="C139" s="85"/>
      <c r="D139" s="85"/>
      <c r="E139" s="85"/>
      <c r="F139" s="85"/>
      <c r="G139" s="85"/>
      <c r="H139" s="85"/>
      <c r="I139" s="85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7"/>
      <c r="AP139" s="77"/>
      <c r="AQ139" s="77"/>
      <c r="AR139" s="77"/>
      <c r="AS139" s="77"/>
      <c r="AT139" s="77"/>
      <c r="AU139" s="77"/>
      <c r="AV139" s="77"/>
      <c r="AW139" s="77"/>
      <c r="AX139" s="77"/>
      <c r="AY139" s="77"/>
      <c r="AZ139" s="77"/>
      <c r="BA139" s="77"/>
      <c r="BB139" s="77"/>
      <c r="BC139" s="77"/>
      <c r="BD139" s="77"/>
      <c r="BE139" s="77"/>
      <c r="BF139" s="77"/>
      <c r="BG139" s="77"/>
      <c r="BH139" s="77"/>
      <c r="BI139" s="77"/>
      <c r="BJ139" s="77"/>
      <c r="BK139" s="77"/>
      <c r="BL139" s="77"/>
      <c r="BM139" s="77"/>
      <c r="BN139" s="77"/>
      <c r="BO139" s="77"/>
      <c r="BP139" s="77"/>
      <c r="BQ139" s="77"/>
      <c r="BR139" s="77"/>
      <c r="BS139" s="77"/>
      <c r="BT139" s="77"/>
      <c r="BU139" s="77"/>
      <c r="BV139" s="77"/>
      <c r="BW139" s="77"/>
      <c r="BX139" s="77"/>
      <c r="BY139" s="77"/>
      <c r="BZ139" s="77"/>
      <c r="CA139" s="77"/>
      <c r="CB139" s="77"/>
      <c r="CC139" s="77"/>
      <c r="CD139" s="77"/>
      <c r="CE139" s="77"/>
      <c r="CF139" s="77"/>
      <c r="CG139" s="77"/>
      <c r="CH139" s="77"/>
      <c r="CI139" s="77"/>
      <c r="CJ139" s="77"/>
      <c r="CK139" s="77"/>
      <c r="CL139" s="77"/>
      <c r="CM139" s="77"/>
      <c r="CN139" s="77"/>
      <c r="CO139" s="77"/>
      <c r="CP139" s="77"/>
      <c r="CQ139" s="77"/>
      <c r="CR139" s="77"/>
      <c r="CS139" s="77"/>
      <c r="CT139" s="77"/>
      <c r="CU139" s="77"/>
      <c r="CV139" s="77"/>
      <c r="CW139" s="77"/>
      <c r="CX139" s="77"/>
      <c r="CY139" s="77"/>
      <c r="CZ139" s="77"/>
      <c r="DA139" s="77"/>
      <c r="DB139" s="77"/>
      <c r="DC139" s="77"/>
      <c r="DD139" s="77"/>
      <c r="DE139" s="77"/>
      <c r="DF139" s="77"/>
      <c r="DG139" s="77"/>
      <c r="DH139" s="77"/>
      <c r="DI139" s="77"/>
      <c r="DJ139" s="77"/>
      <c r="DK139" s="77"/>
      <c r="DL139" s="77"/>
      <c r="DM139" s="77"/>
      <c r="DN139" s="77"/>
      <c r="DO139" s="77"/>
      <c r="DP139" s="77"/>
      <c r="DQ139" s="77"/>
      <c r="DR139" s="77"/>
      <c r="DS139" s="77"/>
      <c r="DT139" s="77"/>
      <c r="DU139" s="77"/>
      <c r="DV139" s="77"/>
      <c r="DW139" s="77"/>
      <c r="DX139" s="77"/>
      <c r="DY139" s="77"/>
      <c r="DZ139" s="77"/>
      <c r="EA139" s="77"/>
      <c r="EB139" s="77"/>
      <c r="EC139" s="77"/>
      <c r="ED139" s="77"/>
      <c r="EE139" s="77"/>
      <c r="EF139" s="77"/>
      <c r="EG139" s="77"/>
      <c r="EH139" s="77"/>
      <c r="EI139" s="77"/>
      <c r="EJ139" s="77"/>
      <c r="EK139" s="77"/>
      <c r="EL139" s="77"/>
      <c r="EM139" s="77"/>
      <c r="EN139" s="77"/>
      <c r="EO139" s="77"/>
      <c r="EP139" s="77"/>
      <c r="EQ139" s="77"/>
      <c r="ER139" s="77"/>
      <c r="ES139" s="77"/>
      <c r="ET139" s="77"/>
      <c r="EU139" s="77"/>
      <c r="EV139" s="77"/>
      <c r="EW139" s="77"/>
      <c r="EX139" s="77"/>
      <c r="EY139" s="77"/>
      <c r="EZ139" s="77"/>
      <c r="FA139" s="77"/>
      <c r="FB139" s="77"/>
      <c r="FC139" s="77"/>
      <c r="FD139" s="77"/>
      <c r="FE139" s="77"/>
      <c r="FF139" s="77"/>
      <c r="FG139" s="77"/>
      <c r="FH139" s="77"/>
    </row>
    <row r="140" spans="1:164" ht="14" x14ac:dyDescent="0.15">
      <c r="A140" s="85"/>
      <c r="B140" s="85"/>
      <c r="C140" s="85"/>
      <c r="D140" s="85"/>
      <c r="E140" s="85"/>
      <c r="F140" s="85"/>
      <c r="G140" s="85"/>
      <c r="H140" s="85"/>
      <c r="I140" s="85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  <c r="AE140" s="77"/>
      <c r="AF140" s="77"/>
      <c r="AG140" s="77"/>
      <c r="AH140" s="77"/>
      <c r="AI140" s="77"/>
      <c r="AJ140" s="77"/>
      <c r="AK140" s="77"/>
      <c r="AL140" s="77"/>
      <c r="AM140" s="77"/>
      <c r="AN140" s="77"/>
      <c r="AO140" s="77"/>
      <c r="AP140" s="77"/>
      <c r="AQ140" s="77"/>
      <c r="AR140" s="77"/>
      <c r="AS140" s="77"/>
      <c r="AT140" s="77"/>
      <c r="AU140" s="77"/>
      <c r="AV140" s="77"/>
      <c r="AW140" s="77"/>
      <c r="AX140" s="77"/>
      <c r="AY140" s="77"/>
      <c r="AZ140" s="77"/>
      <c r="BA140" s="77"/>
      <c r="BB140" s="77"/>
      <c r="BC140" s="77"/>
      <c r="BD140" s="77"/>
      <c r="BE140" s="77"/>
      <c r="BF140" s="77"/>
      <c r="BG140" s="77"/>
      <c r="BH140" s="77"/>
      <c r="BI140" s="77"/>
      <c r="BJ140" s="77"/>
      <c r="BK140" s="77"/>
      <c r="BL140" s="77"/>
      <c r="BM140" s="77"/>
      <c r="BN140" s="77"/>
      <c r="BO140" s="77"/>
      <c r="BP140" s="77"/>
      <c r="BQ140" s="77"/>
      <c r="BR140" s="77"/>
      <c r="BS140" s="77"/>
      <c r="BT140" s="77"/>
      <c r="BU140" s="77"/>
      <c r="BV140" s="77"/>
      <c r="BW140" s="77"/>
      <c r="BX140" s="77"/>
      <c r="BY140" s="77"/>
      <c r="BZ140" s="77"/>
      <c r="CA140" s="77"/>
      <c r="CB140" s="77"/>
      <c r="CC140" s="77"/>
      <c r="CD140" s="77"/>
      <c r="CE140" s="77"/>
      <c r="CF140" s="77"/>
      <c r="CG140" s="77"/>
      <c r="CH140" s="77"/>
      <c r="CI140" s="77"/>
      <c r="CJ140" s="77"/>
      <c r="CK140" s="77"/>
      <c r="CL140" s="77"/>
      <c r="CM140" s="77"/>
      <c r="CN140" s="77"/>
      <c r="CO140" s="77"/>
      <c r="CP140" s="77"/>
      <c r="CQ140" s="77"/>
      <c r="CR140" s="77"/>
      <c r="CS140" s="77"/>
      <c r="CT140" s="77"/>
      <c r="CU140" s="77"/>
      <c r="CV140" s="77"/>
      <c r="CW140" s="77"/>
      <c r="CX140" s="77"/>
      <c r="CY140" s="77"/>
      <c r="CZ140" s="77"/>
      <c r="DA140" s="77"/>
      <c r="DB140" s="77"/>
      <c r="DC140" s="77"/>
      <c r="DD140" s="77"/>
      <c r="DE140" s="77"/>
      <c r="DF140" s="77"/>
      <c r="DG140" s="77"/>
      <c r="DH140" s="77"/>
      <c r="DI140" s="77"/>
      <c r="DJ140" s="77"/>
      <c r="DK140" s="77"/>
      <c r="DL140" s="77"/>
      <c r="DM140" s="77"/>
      <c r="DN140" s="77"/>
      <c r="DO140" s="77"/>
      <c r="DP140" s="77"/>
      <c r="DQ140" s="77"/>
      <c r="DR140" s="77"/>
      <c r="DS140" s="77"/>
      <c r="DT140" s="77"/>
      <c r="DU140" s="77"/>
      <c r="DV140" s="77"/>
      <c r="DW140" s="77"/>
      <c r="DX140" s="77"/>
      <c r="DY140" s="77"/>
      <c r="DZ140" s="77"/>
      <c r="EA140" s="77"/>
      <c r="EB140" s="77"/>
      <c r="EC140" s="77"/>
      <c r="ED140" s="77"/>
      <c r="EE140" s="77"/>
      <c r="EF140" s="77"/>
      <c r="EG140" s="77"/>
      <c r="EH140" s="77"/>
      <c r="EI140" s="77"/>
      <c r="EJ140" s="77"/>
      <c r="EK140" s="77"/>
      <c r="EL140" s="77"/>
      <c r="EM140" s="77"/>
      <c r="EN140" s="77"/>
      <c r="EO140" s="77"/>
      <c r="EP140" s="77"/>
      <c r="EQ140" s="77"/>
      <c r="ER140" s="77"/>
      <c r="ES140" s="77"/>
      <c r="ET140" s="77"/>
      <c r="EU140" s="77"/>
      <c r="EV140" s="77"/>
      <c r="EW140" s="77"/>
      <c r="EX140" s="77"/>
      <c r="EY140" s="77"/>
      <c r="EZ140" s="77"/>
      <c r="FA140" s="77"/>
      <c r="FB140" s="77"/>
      <c r="FC140" s="77"/>
      <c r="FD140" s="77"/>
      <c r="FE140" s="77"/>
      <c r="FF140" s="77"/>
      <c r="FG140" s="77"/>
      <c r="FH140" s="77"/>
    </row>
    <row r="141" spans="1:164" ht="14" x14ac:dyDescent="0.15">
      <c r="A141" s="85"/>
      <c r="B141" s="85"/>
      <c r="C141" s="85"/>
      <c r="D141" s="85"/>
      <c r="E141" s="85"/>
      <c r="F141" s="85"/>
      <c r="G141" s="85"/>
      <c r="H141" s="85"/>
      <c r="I141" s="85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  <c r="AW141" s="77"/>
      <c r="AX141" s="77"/>
      <c r="AY141" s="77"/>
      <c r="AZ141" s="77"/>
      <c r="BA141" s="77"/>
      <c r="BB141" s="77"/>
      <c r="BC141" s="77"/>
      <c r="BD141" s="77"/>
      <c r="BE141" s="77"/>
      <c r="BF141" s="77"/>
      <c r="BG141" s="77"/>
      <c r="BH141" s="77"/>
      <c r="BI141" s="77"/>
      <c r="BJ141" s="77"/>
      <c r="BK141" s="77"/>
      <c r="BL141" s="77"/>
      <c r="BM141" s="77"/>
      <c r="BN141" s="77"/>
      <c r="BO141" s="77"/>
      <c r="BP141" s="77"/>
      <c r="BQ141" s="77"/>
      <c r="BR141" s="77"/>
      <c r="BS141" s="77"/>
      <c r="BT141" s="77"/>
      <c r="BU141" s="77"/>
      <c r="BV141" s="77"/>
      <c r="BW141" s="77"/>
      <c r="BX141" s="77"/>
      <c r="BY141" s="77"/>
      <c r="BZ141" s="77"/>
      <c r="CA141" s="77"/>
      <c r="CB141" s="77"/>
      <c r="CC141" s="77"/>
      <c r="CD141" s="77"/>
      <c r="CE141" s="77"/>
      <c r="CF141" s="77"/>
      <c r="CG141" s="77"/>
      <c r="CH141" s="77"/>
      <c r="CI141" s="77"/>
      <c r="CJ141" s="77"/>
      <c r="CK141" s="77"/>
      <c r="CL141" s="77"/>
      <c r="CM141" s="77"/>
      <c r="CN141" s="77"/>
      <c r="CO141" s="77"/>
      <c r="CP141" s="77"/>
      <c r="CQ141" s="77"/>
      <c r="CR141" s="77"/>
      <c r="CS141" s="77"/>
      <c r="CT141" s="77"/>
      <c r="CU141" s="77"/>
      <c r="CV141" s="77"/>
      <c r="CW141" s="77"/>
      <c r="CX141" s="77"/>
      <c r="CY141" s="77"/>
      <c r="CZ141" s="77"/>
      <c r="DA141" s="77"/>
      <c r="DB141" s="77"/>
      <c r="DC141" s="77"/>
      <c r="DD141" s="77"/>
      <c r="DE141" s="77"/>
      <c r="DF141" s="77"/>
      <c r="DG141" s="77"/>
      <c r="DH141" s="77"/>
      <c r="DI141" s="77"/>
      <c r="DJ141" s="77"/>
      <c r="DK141" s="77"/>
      <c r="DL141" s="77"/>
      <c r="DM141" s="77"/>
      <c r="DN141" s="77"/>
      <c r="DO141" s="77"/>
      <c r="DP141" s="77"/>
      <c r="DQ141" s="77"/>
      <c r="DR141" s="77"/>
      <c r="DS141" s="77"/>
      <c r="DT141" s="77"/>
      <c r="DU141" s="77"/>
      <c r="DV141" s="77"/>
      <c r="DW141" s="77"/>
      <c r="DX141" s="77"/>
      <c r="DY141" s="77"/>
      <c r="DZ141" s="77"/>
      <c r="EA141" s="77"/>
      <c r="EB141" s="77"/>
      <c r="EC141" s="77"/>
      <c r="ED141" s="77"/>
      <c r="EE141" s="77"/>
      <c r="EF141" s="77"/>
      <c r="EG141" s="77"/>
      <c r="EH141" s="77"/>
      <c r="EI141" s="77"/>
      <c r="EJ141" s="77"/>
      <c r="EK141" s="77"/>
      <c r="EL141" s="77"/>
      <c r="EM141" s="77"/>
      <c r="EN141" s="77"/>
      <c r="EO141" s="77"/>
      <c r="EP141" s="77"/>
      <c r="EQ141" s="77"/>
      <c r="ER141" s="77"/>
      <c r="ES141" s="77"/>
      <c r="ET141" s="77"/>
      <c r="EU141" s="77"/>
      <c r="EV141" s="77"/>
      <c r="EW141" s="77"/>
      <c r="EX141" s="77"/>
      <c r="EY141" s="77"/>
      <c r="EZ141" s="77"/>
      <c r="FA141" s="77"/>
      <c r="FB141" s="77"/>
      <c r="FC141" s="77"/>
      <c r="FD141" s="77"/>
      <c r="FE141" s="77"/>
      <c r="FF141" s="77"/>
      <c r="FG141" s="77"/>
      <c r="FH141" s="77"/>
    </row>
    <row r="142" spans="1:164" ht="14" x14ac:dyDescent="0.15">
      <c r="A142" s="85"/>
      <c r="B142" s="85"/>
      <c r="C142" s="85"/>
      <c r="D142" s="85"/>
      <c r="E142" s="85"/>
      <c r="F142" s="85"/>
      <c r="G142" s="85"/>
      <c r="H142" s="85"/>
      <c r="I142" s="85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  <c r="AE142" s="77"/>
      <c r="AF142" s="77"/>
      <c r="AG142" s="77"/>
      <c r="AH142" s="77"/>
      <c r="AI142" s="77"/>
      <c r="AJ142" s="77"/>
      <c r="AK142" s="77"/>
      <c r="AL142" s="77"/>
      <c r="AM142" s="77"/>
      <c r="AN142" s="77"/>
      <c r="AO142" s="77"/>
      <c r="AP142" s="77"/>
      <c r="AQ142" s="77"/>
      <c r="AR142" s="77"/>
      <c r="AS142" s="77"/>
      <c r="AT142" s="77"/>
      <c r="AU142" s="77"/>
      <c r="AV142" s="77"/>
      <c r="AW142" s="77"/>
      <c r="AX142" s="77"/>
      <c r="AY142" s="77"/>
      <c r="AZ142" s="77"/>
      <c r="BA142" s="77"/>
      <c r="BB142" s="77"/>
      <c r="BC142" s="77"/>
      <c r="BD142" s="77"/>
      <c r="BE142" s="77"/>
      <c r="BF142" s="77"/>
      <c r="BG142" s="77"/>
      <c r="BH142" s="77"/>
      <c r="BI142" s="77"/>
      <c r="BJ142" s="77"/>
      <c r="BK142" s="77"/>
      <c r="BL142" s="77"/>
      <c r="BM142" s="77"/>
      <c r="BN142" s="77"/>
      <c r="BO142" s="77"/>
      <c r="BP142" s="77"/>
      <c r="BQ142" s="77"/>
      <c r="BR142" s="77"/>
      <c r="BS142" s="77"/>
      <c r="BT142" s="77"/>
      <c r="BU142" s="77"/>
      <c r="BV142" s="77"/>
      <c r="BW142" s="77"/>
      <c r="BX142" s="77"/>
      <c r="BY142" s="77"/>
      <c r="BZ142" s="77"/>
      <c r="CA142" s="77"/>
      <c r="CB142" s="77"/>
      <c r="CC142" s="77"/>
      <c r="CD142" s="77"/>
      <c r="CE142" s="77"/>
      <c r="CF142" s="77"/>
      <c r="CG142" s="77"/>
      <c r="CH142" s="77"/>
      <c r="CI142" s="77"/>
      <c r="CJ142" s="77"/>
      <c r="CK142" s="77"/>
      <c r="CL142" s="77"/>
      <c r="CM142" s="77"/>
      <c r="CN142" s="77"/>
      <c r="CO142" s="77"/>
      <c r="CP142" s="77"/>
      <c r="CQ142" s="77"/>
      <c r="CR142" s="77"/>
      <c r="CS142" s="77"/>
      <c r="CT142" s="77"/>
      <c r="CU142" s="77"/>
      <c r="CV142" s="77"/>
      <c r="CW142" s="77"/>
      <c r="CX142" s="77"/>
      <c r="CY142" s="77"/>
      <c r="CZ142" s="77"/>
      <c r="DA142" s="77"/>
      <c r="DB142" s="77"/>
      <c r="DC142" s="77"/>
      <c r="DD142" s="77"/>
      <c r="DE142" s="77"/>
      <c r="DF142" s="77"/>
      <c r="DG142" s="77"/>
      <c r="DH142" s="77"/>
      <c r="DI142" s="77"/>
      <c r="DJ142" s="77"/>
      <c r="DK142" s="77"/>
      <c r="DL142" s="77"/>
      <c r="DM142" s="77"/>
      <c r="DN142" s="77"/>
      <c r="DO142" s="77"/>
      <c r="DP142" s="77"/>
      <c r="DQ142" s="77"/>
      <c r="DR142" s="77"/>
      <c r="DS142" s="77"/>
      <c r="DT142" s="77"/>
      <c r="DU142" s="77"/>
      <c r="DV142" s="77"/>
      <c r="DW142" s="77"/>
      <c r="DX142" s="77"/>
      <c r="DY142" s="77"/>
      <c r="DZ142" s="77"/>
      <c r="EA142" s="77"/>
      <c r="EB142" s="77"/>
      <c r="EC142" s="77"/>
      <c r="ED142" s="77"/>
      <c r="EE142" s="77"/>
      <c r="EF142" s="77"/>
      <c r="EG142" s="77"/>
      <c r="EH142" s="77"/>
      <c r="EI142" s="77"/>
      <c r="EJ142" s="77"/>
      <c r="EK142" s="77"/>
      <c r="EL142" s="77"/>
      <c r="EM142" s="77"/>
      <c r="EN142" s="77"/>
      <c r="EO142" s="77"/>
      <c r="EP142" s="77"/>
      <c r="EQ142" s="77"/>
      <c r="ER142" s="77"/>
      <c r="ES142" s="77"/>
      <c r="ET142" s="77"/>
      <c r="EU142" s="77"/>
      <c r="EV142" s="77"/>
      <c r="EW142" s="77"/>
      <c r="EX142" s="77"/>
      <c r="EY142" s="77"/>
      <c r="EZ142" s="77"/>
      <c r="FA142" s="77"/>
      <c r="FB142" s="77"/>
      <c r="FC142" s="77"/>
      <c r="FD142" s="77"/>
      <c r="FE142" s="77"/>
      <c r="FF142" s="77"/>
      <c r="FG142" s="77"/>
      <c r="FH142" s="77"/>
    </row>
    <row r="143" spans="1:164" ht="14" x14ac:dyDescent="0.15">
      <c r="A143" s="85"/>
      <c r="B143" s="85"/>
      <c r="C143" s="85"/>
      <c r="D143" s="85"/>
      <c r="E143" s="85"/>
      <c r="F143" s="85"/>
      <c r="G143" s="85"/>
      <c r="H143" s="85"/>
      <c r="I143" s="85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  <c r="AE143" s="77"/>
      <c r="AF143" s="77"/>
      <c r="AG143" s="77"/>
      <c r="AH143" s="77"/>
      <c r="AI143" s="77"/>
      <c r="AJ143" s="77"/>
      <c r="AK143" s="77"/>
      <c r="AL143" s="77"/>
      <c r="AM143" s="77"/>
      <c r="AN143" s="77"/>
      <c r="AO143" s="77"/>
      <c r="AP143" s="77"/>
      <c r="AQ143" s="77"/>
      <c r="AR143" s="77"/>
      <c r="AS143" s="77"/>
      <c r="AT143" s="77"/>
      <c r="AU143" s="77"/>
      <c r="AV143" s="77"/>
      <c r="AW143" s="77"/>
      <c r="AX143" s="77"/>
      <c r="AY143" s="77"/>
      <c r="AZ143" s="77"/>
      <c r="BA143" s="77"/>
      <c r="BB143" s="77"/>
      <c r="BC143" s="77"/>
      <c r="BD143" s="77"/>
      <c r="BE143" s="77"/>
      <c r="BF143" s="77"/>
      <c r="BG143" s="77"/>
      <c r="BH143" s="77"/>
      <c r="BI143" s="77"/>
      <c r="BJ143" s="77"/>
      <c r="BK143" s="77"/>
      <c r="BL143" s="77"/>
      <c r="BM143" s="77"/>
      <c r="BN143" s="77"/>
      <c r="BO143" s="77"/>
      <c r="BP143" s="77"/>
      <c r="BQ143" s="77"/>
      <c r="BR143" s="77"/>
      <c r="BS143" s="77"/>
      <c r="BT143" s="77"/>
      <c r="BU143" s="77"/>
      <c r="BV143" s="77"/>
      <c r="BW143" s="77"/>
      <c r="BX143" s="77"/>
      <c r="BY143" s="77"/>
      <c r="BZ143" s="77"/>
      <c r="CA143" s="77"/>
      <c r="CB143" s="77"/>
      <c r="CC143" s="77"/>
      <c r="CD143" s="77"/>
      <c r="CE143" s="77"/>
      <c r="CF143" s="77"/>
      <c r="CG143" s="77"/>
      <c r="CH143" s="77"/>
      <c r="CI143" s="77"/>
      <c r="CJ143" s="77"/>
      <c r="CK143" s="77"/>
      <c r="CL143" s="77"/>
      <c r="CM143" s="77"/>
      <c r="CN143" s="77"/>
      <c r="CO143" s="77"/>
      <c r="CP143" s="77"/>
      <c r="CQ143" s="77"/>
      <c r="CR143" s="77"/>
      <c r="CS143" s="77"/>
      <c r="CT143" s="77"/>
      <c r="CU143" s="77"/>
      <c r="CV143" s="77"/>
      <c r="CW143" s="77"/>
      <c r="CX143" s="77"/>
      <c r="CY143" s="77"/>
      <c r="CZ143" s="77"/>
      <c r="DA143" s="77"/>
      <c r="DB143" s="77"/>
      <c r="DC143" s="77"/>
      <c r="DD143" s="77"/>
      <c r="DE143" s="77"/>
      <c r="DF143" s="77"/>
      <c r="DG143" s="77"/>
      <c r="DH143" s="77"/>
      <c r="DI143" s="77"/>
      <c r="DJ143" s="77"/>
      <c r="DK143" s="77"/>
      <c r="DL143" s="77"/>
      <c r="DM143" s="77"/>
      <c r="DN143" s="77"/>
      <c r="DO143" s="77"/>
      <c r="DP143" s="77"/>
      <c r="DQ143" s="77"/>
      <c r="DR143" s="77"/>
      <c r="DS143" s="77"/>
      <c r="DT143" s="77"/>
      <c r="DU143" s="77"/>
      <c r="DV143" s="77"/>
      <c r="DW143" s="77"/>
      <c r="DX143" s="77"/>
      <c r="DY143" s="77"/>
      <c r="DZ143" s="77"/>
      <c r="EA143" s="77"/>
      <c r="EB143" s="77"/>
      <c r="EC143" s="77"/>
      <c r="ED143" s="77"/>
      <c r="EE143" s="77"/>
      <c r="EF143" s="77"/>
      <c r="EG143" s="77"/>
      <c r="EH143" s="77"/>
      <c r="EI143" s="77"/>
      <c r="EJ143" s="77"/>
      <c r="EK143" s="77"/>
      <c r="EL143" s="77"/>
      <c r="EM143" s="77"/>
      <c r="EN143" s="77"/>
      <c r="EO143" s="77"/>
      <c r="EP143" s="77"/>
      <c r="EQ143" s="77"/>
      <c r="ER143" s="77"/>
      <c r="ES143" s="77"/>
      <c r="ET143" s="77"/>
      <c r="EU143" s="77"/>
      <c r="EV143" s="77"/>
      <c r="EW143" s="77"/>
      <c r="EX143" s="77"/>
      <c r="EY143" s="77"/>
      <c r="EZ143" s="77"/>
      <c r="FA143" s="77"/>
      <c r="FB143" s="77"/>
      <c r="FC143" s="77"/>
      <c r="FD143" s="77"/>
      <c r="FE143" s="77"/>
      <c r="FF143" s="77"/>
      <c r="FG143" s="77"/>
      <c r="FH143" s="77"/>
    </row>
    <row r="144" spans="1:164" ht="14" x14ac:dyDescent="0.15">
      <c r="A144" s="85"/>
      <c r="B144" s="85"/>
      <c r="C144" s="85"/>
      <c r="D144" s="85"/>
      <c r="E144" s="85"/>
      <c r="F144" s="85"/>
      <c r="G144" s="85"/>
      <c r="H144" s="85"/>
      <c r="I144" s="85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  <c r="AE144" s="77"/>
      <c r="AF144" s="77"/>
      <c r="AG144" s="77"/>
      <c r="AH144" s="77"/>
      <c r="AI144" s="77"/>
      <c r="AJ144" s="77"/>
      <c r="AK144" s="77"/>
      <c r="AL144" s="77"/>
      <c r="AM144" s="77"/>
      <c r="AN144" s="77"/>
      <c r="AO144" s="77"/>
      <c r="AP144" s="77"/>
      <c r="AQ144" s="77"/>
      <c r="AR144" s="77"/>
      <c r="AS144" s="77"/>
      <c r="AT144" s="77"/>
      <c r="AU144" s="77"/>
      <c r="AV144" s="77"/>
      <c r="AW144" s="77"/>
      <c r="AX144" s="77"/>
      <c r="AY144" s="77"/>
      <c r="AZ144" s="77"/>
      <c r="BA144" s="77"/>
      <c r="BB144" s="77"/>
      <c r="BC144" s="77"/>
      <c r="BD144" s="77"/>
      <c r="BE144" s="77"/>
      <c r="BF144" s="77"/>
      <c r="BG144" s="77"/>
      <c r="BH144" s="77"/>
      <c r="BI144" s="77"/>
      <c r="BJ144" s="77"/>
      <c r="BK144" s="77"/>
      <c r="BL144" s="77"/>
      <c r="BM144" s="77"/>
      <c r="BN144" s="77"/>
      <c r="BO144" s="77"/>
      <c r="BP144" s="77"/>
      <c r="BQ144" s="77"/>
      <c r="BR144" s="77"/>
      <c r="BS144" s="77"/>
      <c r="BT144" s="77"/>
      <c r="BU144" s="77"/>
      <c r="BV144" s="77"/>
      <c r="BW144" s="77"/>
      <c r="BX144" s="77"/>
      <c r="BY144" s="77"/>
      <c r="BZ144" s="77"/>
      <c r="CA144" s="77"/>
      <c r="CB144" s="77"/>
      <c r="CC144" s="77"/>
      <c r="CD144" s="77"/>
      <c r="CE144" s="77"/>
      <c r="CF144" s="77"/>
      <c r="CG144" s="77"/>
      <c r="CH144" s="77"/>
      <c r="CI144" s="77"/>
      <c r="CJ144" s="77"/>
      <c r="CK144" s="77"/>
      <c r="CL144" s="77"/>
      <c r="CM144" s="77"/>
      <c r="CN144" s="77"/>
      <c r="CO144" s="77"/>
      <c r="CP144" s="77"/>
      <c r="CQ144" s="77"/>
      <c r="CR144" s="77"/>
      <c r="CS144" s="77"/>
      <c r="CT144" s="77"/>
      <c r="CU144" s="77"/>
      <c r="CV144" s="77"/>
      <c r="CW144" s="77"/>
      <c r="CX144" s="77"/>
      <c r="CY144" s="77"/>
      <c r="CZ144" s="77"/>
      <c r="DA144" s="77"/>
      <c r="DB144" s="77"/>
      <c r="DC144" s="77"/>
      <c r="DD144" s="77"/>
      <c r="DE144" s="77"/>
      <c r="DF144" s="77"/>
      <c r="DG144" s="77"/>
      <c r="DH144" s="77"/>
      <c r="DI144" s="77"/>
      <c r="DJ144" s="77"/>
      <c r="DK144" s="77"/>
      <c r="DL144" s="77"/>
      <c r="DM144" s="77"/>
      <c r="DN144" s="77"/>
      <c r="DO144" s="77"/>
      <c r="DP144" s="77"/>
      <c r="DQ144" s="77"/>
      <c r="DR144" s="77"/>
      <c r="DS144" s="77"/>
      <c r="DT144" s="77"/>
      <c r="DU144" s="77"/>
      <c r="DV144" s="77"/>
      <c r="DW144" s="77"/>
      <c r="DX144" s="77"/>
      <c r="DY144" s="77"/>
      <c r="DZ144" s="77"/>
      <c r="EA144" s="77"/>
      <c r="EB144" s="77"/>
      <c r="EC144" s="77"/>
      <c r="ED144" s="77"/>
      <c r="EE144" s="77"/>
      <c r="EF144" s="77"/>
      <c r="EG144" s="77"/>
      <c r="EH144" s="77"/>
      <c r="EI144" s="77"/>
      <c r="EJ144" s="77"/>
      <c r="EK144" s="77"/>
      <c r="EL144" s="77"/>
      <c r="EM144" s="77"/>
      <c r="EN144" s="77"/>
      <c r="EO144" s="77"/>
      <c r="EP144" s="77"/>
      <c r="EQ144" s="77"/>
      <c r="ER144" s="77"/>
      <c r="ES144" s="77"/>
      <c r="ET144" s="77"/>
      <c r="EU144" s="77"/>
      <c r="EV144" s="77"/>
      <c r="EW144" s="77"/>
      <c r="EX144" s="77"/>
      <c r="EY144" s="77"/>
      <c r="EZ144" s="77"/>
      <c r="FA144" s="77"/>
      <c r="FB144" s="77"/>
      <c r="FC144" s="77"/>
      <c r="FD144" s="77"/>
      <c r="FE144" s="77"/>
      <c r="FF144" s="77"/>
      <c r="FG144" s="77"/>
      <c r="FH144" s="77"/>
    </row>
    <row r="145" spans="1:164" ht="14" x14ac:dyDescent="0.15">
      <c r="A145" s="85"/>
      <c r="B145" s="85"/>
      <c r="C145" s="85"/>
      <c r="D145" s="85"/>
      <c r="E145" s="85"/>
      <c r="F145" s="85"/>
      <c r="G145" s="85"/>
      <c r="H145" s="85"/>
      <c r="I145" s="85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7"/>
      <c r="AP145" s="77"/>
      <c r="AQ145" s="77"/>
      <c r="AR145" s="77"/>
      <c r="AS145" s="77"/>
      <c r="AT145" s="77"/>
      <c r="AU145" s="77"/>
      <c r="AV145" s="77"/>
      <c r="AW145" s="77"/>
      <c r="AX145" s="77"/>
      <c r="AY145" s="77"/>
      <c r="AZ145" s="77"/>
      <c r="BA145" s="77"/>
      <c r="BB145" s="77"/>
      <c r="BC145" s="77"/>
      <c r="BD145" s="77"/>
      <c r="BE145" s="77"/>
      <c r="BF145" s="77"/>
      <c r="BG145" s="77"/>
      <c r="BH145" s="77"/>
      <c r="BI145" s="77"/>
      <c r="BJ145" s="77"/>
      <c r="BK145" s="77"/>
      <c r="BL145" s="77"/>
      <c r="BM145" s="77"/>
      <c r="BN145" s="77"/>
      <c r="BO145" s="77"/>
      <c r="BP145" s="77"/>
      <c r="BQ145" s="77"/>
      <c r="BR145" s="77"/>
      <c r="BS145" s="77"/>
      <c r="BT145" s="77"/>
      <c r="BU145" s="77"/>
      <c r="BV145" s="77"/>
      <c r="BW145" s="77"/>
      <c r="BX145" s="77"/>
      <c r="BY145" s="77"/>
      <c r="BZ145" s="77"/>
      <c r="CA145" s="77"/>
      <c r="CB145" s="77"/>
      <c r="CC145" s="77"/>
      <c r="CD145" s="77"/>
      <c r="CE145" s="77"/>
      <c r="CF145" s="77"/>
      <c r="CG145" s="77"/>
      <c r="CH145" s="77"/>
      <c r="CI145" s="77"/>
      <c r="CJ145" s="77"/>
      <c r="CK145" s="77"/>
      <c r="CL145" s="77"/>
      <c r="CM145" s="77"/>
      <c r="CN145" s="77"/>
      <c r="CO145" s="77"/>
      <c r="CP145" s="77"/>
      <c r="CQ145" s="77"/>
      <c r="CR145" s="77"/>
      <c r="CS145" s="77"/>
      <c r="CT145" s="77"/>
      <c r="CU145" s="77"/>
      <c r="CV145" s="77"/>
      <c r="CW145" s="77"/>
      <c r="CX145" s="77"/>
      <c r="CY145" s="77"/>
      <c r="CZ145" s="77"/>
      <c r="DA145" s="77"/>
      <c r="DB145" s="77"/>
      <c r="DC145" s="77"/>
      <c r="DD145" s="77"/>
      <c r="DE145" s="77"/>
      <c r="DF145" s="77"/>
      <c r="DG145" s="77"/>
      <c r="DH145" s="77"/>
      <c r="DI145" s="77"/>
      <c r="DJ145" s="77"/>
      <c r="DK145" s="77"/>
      <c r="DL145" s="77"/>
      <c r="DM145" s="77"/>
      <c r="DN145" s="77"/>
      <c r="DO145" s="77"/>
      <c r="DP145" s="77"/>
      <c r="DQ145" s="77"/>
      <c r="DR145" s="77"/>
      <c r="DS145" s="77"/>
      <c r="DT145" s="77"/>
      <c r="DU145" s="77"/>
      <c r="DV145" s="77"/>
      <c r="DW145" s="77"/>
      <c r="DX145" s="77"/>
      <c r="DY145" s="77"/>
      <c r="DZ145" s="77"/>
      <c r="EA145" s="77"/>
      <c r="EB145" s="77"/>
      <c r="EC145" s="77"/>
      <c r="ED145" s="77"/>
      <c r="EE145" s="77"/>
      <c r="EF145" s="77"/>
      <c r="EG145" s="77"/>
      <c r="EH145" s="77"/>
      <c r="EI145" s="77"/>
      <c r="EJ145" s="77"/>
      <c r="EK145" s="77"/>
      <c r="EL145" s="77"/>
      <c r="EM145" s="77"/>
      <c r="EN145" s="77"/>
      <c r="EO145" s="77"/>
      <c r="EP145" s="77"/>
      <c r="EQ145" s="77"/>
      <c r="ER145" s="77"/>
      <c r="ES145" s="77"/>
      <c r="ET145" s="77"/>
      <c r="EU145" s="77"/>
      <c r="EV145" s="77"/>
      <c r="EW145" s="77"/>
      <c r="EX145" s="77"/>
      <c r="EY145" s="77"/>
      <c r="EZ145" s="77"/>
      <c r="FA145" s="77"/>
      <c r="FB145" s="77"/>
      <c r="FC145" s="77"/>
      <c r="FD145" s="77"/>
      <c r="FE145" s="77"/>
      <c r="FF145" s="77"/>
      <c r="FG145" s="77"/>
      <c r="FH145" s="77"/>
    </row>
    <row r="146" spans="1:164" ht="14" x14ac:dyDescent="0.15">
      <c r="A146" s="85"/>
      <c r="B146" s="85"/>
      <c r="C146" s="85"/>
      <c r="D146" s="85"/>
      <c r="E146" s="85"/>
      <c r="F146" s="85"/>
      <c r="G146" s="85"/>
      <c r="H146" s="85"/>
      <c r="I146" s="85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7"/>
      <c r="AP146" s="77"/>
      <c r="AQ146" s="77"/>
      <c r="AR146" s="77"/>
      <c r="AS146" s="77"/>
      <c r="AT146" s="77"/>
      <c r="AU146" s="77"/>
      <c r="AV146" s="77"/>
      <c r="AW146" s="77"/>
      <c r="AX146" s="77"/>
      <c r="AY146" s="77"/>
      <c r="AZ146" s="77"/>
      <c r="BA146" s="77"/>
      <c r="BB146" s="77"/>
      <c r="BC146" s="77"/>
      <c r="BD146" s="77"/>
      <c r="BE146" s="77"/>
      <c r="BF146" s="77"/>
      <c r="BG146" s="77"/>
      <c r="BH146" s="77"/>
      <c r="BI146" s="77"/>
      <c r="BJ146" s="77"/>
      <c r="BK146" s="77"/>
      <c r="BL146" s="77"/>
      <c r="BM146" s="77"/>
      <c r="BN146" s="77"/>
      <c r="BO146" s="77"/>
      <c r="BP146" s="77"/>
      <c r="BQ146" s="77"/>
      <c r="BR146" s="77"/>
      <c r="BS146" s="77"/>
      <c r="BT146" s="77"/>
      <c r="BU146" s="77"/>
      <c r="BV146" s="77"/>
      <c r="BW146" s="77"/>
      <c r="BX146" s="77"/>
      <c r="BY146" s="77"/>
      <c r="BZ146" s="77"/>
      <c r="CA146" s="77"/>
      <c r="CB146" s="77"/>
      <c r="CC146" s="77"/>
      <c r="CD146" s="77"/>
      <c r="CE146" s="77"/>
      <c r="CF146" s="77"/>
      <c r="CG146" s="77"/>
      <c r="CH146" s="77"/>
      <c r="CI146" s="77"/>
      <c r="CJ146" s="77"/>
      <c r="CK146" s="77"/>
      <c r="CL146" s="77"/>
      <c r="CM146" s="77"/>
      <c r="CN146" s="77"/>
      <c r="CO146" s="77"/>
      <c r="CP146" s="77"/>
      <c r="CQ146" s="77"/>
      <c r="CR146" s="77"/>
      <c r="CS146" s="77"/>
      <c r="CT146" s="77"/>
      <c r="CU146" s="77"/>
      <c r="CV146" s="77"/>
      <c r="CW146" s="77"/>
      <c r="CX146" s="77"/>
      <c r="CY146" s="77"/>
      <c r="CZ146" s="77"/>
      <c r="DA146" s="77"/>
      <c r="DB146" s="77"/>
      <c r="DC146" s="77"/>
      <c r="DD146" s="77"/>
      <c r="DE146" s="77"/>
      <c r="DF146" s="77"/>
      <c r="DG146" s="77"/>
      <c r="DH146" s="77"/>
      <c r="DI146" s="77"/>
      <c r="DJ146" s="77"/>
      <c r="DK146" s="77"/>
      <c r="DL146" s="77"/>
      <c r="DM146" s="77"/>
      <c r="DN146" s="77"/>
      <c r="DO146" s="77"/>
      <c r="DP146" s="77"/>
      <c r="DQ146" s="77"/>
      <c r="DR146" s="77"/>
      <c r="DS146" s="77"/>
      <c r="DT146" s="77"/>
      <c r="DU146" s="77"/>
      <c r="DV146" s="77"/>
      <c r="DW146" s="77"/>
      <c r="DX146" s="77"/>
      <c r="DY146" s="77"/>
      <c r="DZ146" s="77"/>
      <c r="EA146" s="77"/>
      <c r="EB146" s="77"/>
      <c r="EC146" s="77"/>
      <c r="ED146" s="77"/>
      <c r="EE146" s="77"/>
      <c r="EF146" s="77"/>
      <c r="EG146" s="77"/>
      <c r="EH146" s="77"/>
      <c r="EI146" s="77"/>
      <c r="EJ146" s="77"/>
      <c r="EK146" s="77"/>
      <c r="EL146" s="77"/>
      <c r="EM146" s="77"/>
      <c r="EN146" s="77"/>
      <c r="EO146" s="77"/>
      <c r="EP146" s="77"/>
      <c r="EQ146" s="77"/>
      <c r="ER146" s="77"/>
      <c r="ES146" s="77"/>
      <c r="ET146" s="77"/>
      <c r="EU146" s="77"/>
      <c r="EV146" s="77"/>
      <c r="EW146" s="77"/>
      <c r="EX146" s="77"/>
      <c r="EY146" s="77"/>
      <c r="EZ146" s="77"/>
      <c r="FA146" s="77"/>
      <c r="FB146" s="77"/>
      <c r="FC146" s="77"/>
      <c r="FD146" s="77"/>
      <c r="FE146" s="77"/>
      <c r="FF146" s="77"/>
      <c r="FG146" s="77"/>
      <c r="FH146" s="77"/>
    </row>
    <row r="147" spans="1:164" ht="14" x14ac:dyDescent="0.15">
      <c r="A147" s="85"/>
      <c r="B147" s="85"/>
      <c r="C147" s="85"/>
      <c r="D147" s="85"/>
      <c r="E147" s="85"/>
      <c r="F147" s="85"/>
      <c r="G147" s="85"/>
      <c r="H147" s="85"/>
      <c r="I147" s="85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7"/>
      <c r="AP147" s="77"/>
      <c r="AQ147" s="77"/>
      <c r="AR147" s="77"/>
      <c r="AS147" s="77"/>
      <c r="AT147" s="77"/>
      <c r="AU147" s="77"/>
      <c r="AV147" s="77"/>
      <c r="AW147" s="77"/>
      <c r="AX147" s="77"/>
      <c r="AY147" s="77"/>
      <c r="AZ147" s="77"/>
      <c r="BA147" s="77"/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77"/>
      <c r="BR147" s="77"/>
      <c r="BS147" s="77"/>
      <c r="BT147" s="77"/>
      <c r="BU147" s="77"/>
      <c r="BV147" s="77"/>
      <c r="BW147" s="77"/>
      <c r="BX147" s="77"/>
      <c r="BY147" s="77"/>
      <c r="BZ147" s="77"/>
      <c r="CA147" s="77"/>
      <c r="CB147" s="77"/>
      <c r="CC147" s="77"/>
      <c r="CD147" s="77"/>
      <c r="CE147" s="77"/>
      <c r="CF147" s="77"/>
      <c r="CG147" s="77"/>
      <c r="CH147" s="77"/>
      <c r="CI147" s="77"/>
      <c r="CJ147" s="77"/>
      <c r="CK147" s="77"/>
      <c r="CL147" s="77"/>
      <c r="CM147" s="77"/>
      <c r="CN147" s="77"/>
      <c r="CO147" s="77"/>
      <c r="CP147" s="77"/>
      <c r="CQ147" s="77"/>
      <c r="CR147" s="77"/>
      <c r="CS147" s="77"/>
      <c r="CT147" s="77"/>
      <c r="CU147" s="77"/>
      <c r="CV147" s="77"/>
      <c r="CW147" s="77"/>
      <c r="CX147" s="77"/>
      <c r="CY147" s="77"/>
      <c r="CZ147" s="77"/>
      <c r="DA147" s="77"/>
      <c r="DB147" s="77"/>
      <c r="DC147" s="77"/>
      <c r="DD147" s="77"/>
      <c r="DE147" s="77"/>
      <c r="DF147" s="77"/>
      <c r="DG147" s="77"/>
      <c r="DH147" s="77"/>
      <c r="DI147" s="77"/>
      <c r="DJ147" s="77"/>
      <c r="DK147" s="77"/>
      <c r="DL147" s="77"/>
      <c r="DM147" s="77"/>
      <c r="DN147" s="77"/>
      <c r="DO147" s="77"/>
      <c r="DP147" s="77"/>
      <c r="DQ147" s="77"/>
      <c r="DR147" s="77"/>
      <c r="DS147" s="77"/>
      <c r="DT147" s="77"/>
      <c r="DU147" s="77"/>
      <c r="DV147" s="77"/>
      <c r="DW147" s="77"/>
      <c r="DX147" s="77"/>
      <c r="DY147" s="77"/>
      <c r="DZ147" s="77"/>
      <c r="EA147" s="77"/>
      <c r="EB147" s="77"/>
      <c r="EC147" s="77"/>
      <c r="ED147" s="77"/>
      <c r="EE147" s="77"/>
      <c r="EF147" s="77"/>
      <c r="EG147" s="77"/>
      <c r="EH147" s="77"/>
      <c r="EI147" s="77"/>
      <c r="EJ147" s="77"/>
      <c r="EK147" s="77"/>
      <c r="EL147" s="77"/>
      <c r="EM147" s="77"/>
      <c r="EN147" s="77"/>
      <c r="EO147" s="77"/>
      <c r="EP147" s="77"/>
      <c r="EQ147" s="77"/>
      <c r="ER147" s="77"/>
      <c r="ES147" s="77"/>
      <c r="ET147" s="77"/>
      <c r="EU147" s="77"/>
      <c r="EV147" s="77"/>
      <c r="EW147" s="77"/>
      <c r="EX147" s="77"/>
      <c r="EY147" s="77"/>
      <c r="EZ147" s="77"/>
      <c r="FA147" s="77"/>
      <c r="FB147" s="77"/>
      <c r="FC147" s="77"/>
      <c r="FD147" s="77"/>
      <c r="FE147" s="77"/>
      <c r="FF147" s="77"/>
      <c r="FG147" s="77"/>
      <c r="FH147" s="77"/>
    </row>
    <row r="148" spans="1:164" ht="14" x14ac:dyDescent="0.15">
      <c r="A148" s="85"/>
      <c r="B148" s="85"/>
      <c r="C148" s="85"/>
      <c r="D148" s="85"/>
      <c r="E148" s="85"/>
      <c r="F148" s="85"/>
      <c r="G148" s="85"/>
      <c r="H148" s="85"/>
      <c r="I148" s="85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  <c r="AE148" s="77"/>
      <c r="AF148" s="77"/>
      <c r="AG148" s="77"/>
      <c r="AH148" s="77"/>
      <c r="AI148" s="77"/>
      <c r="AJ148" s="77"/>
      <c r="AK148" s="77"/>
      <c r="AL148" s="77"/>
      <c r="AM148" s="77"/>
      <c r="AN148" s="77"/>
      <c r="AO148" s="77"/>
      <c r="AP148" s="77"/>
      <c r="AQ148" s="77"/>
      <c r="AR148" s="77"/>
      <c r="AS148" s="77"/>
      <c r="AT148" s="77"/>
      <c r="AU148" s="77"/>
      <c r="AV148" s="77"/>
      <c r="AW148" s="77"/>
      <c r="AX148" s="77"/>
      <c r="AY148" s="77"/>
      <c r="AZ148" s="77"/>
      <c r="BA148" s="77"/>
      <c r="BB148" s="77"/>
      <c r="BC148" s="77"/>
      <c r="BD148" s="77"/>
      <c r="BE148" s="77"/>
      <c r="BF148" s="77"/>
      <c r="BG148" s="77"/>
      <c r="BH148" s="77"/>
      <c r="BI148" s="77"/>
      <c r="BJ148" s="77"/>
      <c r="BK148" s="77"/>
      <c r="BL148" s="77"/>
      <c r="BM148" s="77"/>
      <c r="BN148" s="77"/>
      <c r="BO148" s="77"/>
      <c r="BP148" s="77"/>
      <c r="BQ148" s="77"/>
      <c r="BR148" s="77"/>
      <c r="BS148" s="77"/>
      <c r="BT148" s="77"/>
      <c r="BU148" s="77"/>
      <c r="BV148" s="77"/>
      <c r="BW148" s="77"/>
      <c r="BX148" s="77"/>
      <c r="BY148" s="77"/>
      <c r="BZ148" s="77"/>
      <c r="CA148" s="77"/>
      <c r="CB148" s="77"/>
      <c r="CC148" s="77"/>
      <c r="CD148" s="77"/>
      <c r="CE148" s="77"/>
      <c r="CF148" s="77"/>
      <c r="CG148" s="77"/>
      <c r="CH148" s="77"/>
      <c r="CI148" s="77"/>
      <c r="CJ148" s="77"/>
      <c r="CK148" s="77"/>
      <c r="CL148" s="77"/>
      <c r="CM148" s="77"/>
      <c r="CN148" s="77"/>
      <c r="CO148" s="77"/>
      <c r="CP148" s="77"/>
      <c r="CQ148" s="77"/>
      <c r="CR148" s="77"/>
      <c r="CS148" s="77"/>
      <c r="CT148" s="77"/>
      <c r="CU148" s="77"/>
      <c r="CV148" s="77"/>
      <c r="CW148" s="77"/>
      <c r="CX148" s="77"/>
      <c r="CY148" s="77"/>
      <c r="CZ148" s="77"/>
      <c r="DA148" s="77"/>
      <c r="DB148" s="77"/>
      <c r="DC148" s="77"/>
      <c r="DD148" s="77"/>
      <c r="DE148" s="77"/>
      <c r="DF148" s="77"/>
      <c r="DG148" s="77"/>
      <c r="DH148" s="77"/>
      <c r="DI148" s="77"/>
      <c r="DJ148" s="77"/>
      <c r="DK148" s="77"/>
      <c r="DL148" s="77"/>
      <c r="DM148" s="77"/>
      <c r="DN148" s="77"/>
      <c r="DO148" s="77"/>
      <c r="DP148" s="77"/>
      <c r="DQ148" s="77"/>
      <c r="DR148" s="77"/>
      <c r="DS148" s="77"/>
      <c r="DT148" s="77"/>
      <c r="DU148" s="77"/>
      <c r="DV148" s="77"/>
      <c r="DW148" s="77"/>
      <c r="DX148" s="77"/>
      <c r="DY148" s="77"/>
      <c r="DZ148" s="77"/>
      <c r="EA148" s="77"/>
      <c r="EB148" s="77"/>
      <c r="EC148" s="77"/>
      <c r="ED148" s="77"/>
      <c r="EE148" s="77"/>
      <c r="EF148" s="77"/>
      <c r="EG148" s="77"/>
      <c r="EH148" s="77"/>
      <c r="EI148" s="77"/>
      <c r="EJ148" s="77"/>
      <c r="EK148" s="77"/>
      <c r="EL148" s="77"/>
      <c r="EM148" s="77"/>
      <c r="EN148" s="77"/>
      <c r="EO148" s="77"/>
      <c r="EP148" s="77"/>
      <c r="EQ148" s="77"/>
      <c r="ER148" s="77"/>
      <c r="ES148" s="77"/>
      <c r="ET148" s="77"/>
      <c r="EU148" s="77"/>
      <c r="EV148" s="77"/>
      <c r="EW148" s="77"/>
      <c r="EX148" s="77"/>
      <c r="EY148" s="77"/>
      <c r="EZ148" s="77"/>
      <c r="FA148" s="77"/>
      <c r="FB148" s="77"/>
      <c r="FC148" s="77"/>
      <c r="FD148" s="77"/>
      <c r="FE148" s="77"/>
      <c r="FF148" s="77"/>
      <c r="FG148" s="77"/>
      <c r="FH148" s="77"/>
    </row>
    <row r="149" spans="1:164" ht="14" x14ac:dyDescent="0.15">
      <c r="A149" s="85"/>
      <c r="B149" s="85"/>
      <c r="C149" s="85"/>
      <c r="D149" s="85"/>
      <c r="E149" s="85"/>
      <c r="F149" s="85"/>
      <c r="G149" s="85"/>
      <c r="H149" s="85"/>
      <c r="I149" s="85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  <c r="AE149" s="77"/>
      <c r="AF149" s="77"/>
      <c r="AG149" s="77"/>
      <c r="AH149" s="77"/>
      <c r="AI149" s="77"/>
      <c r="AJ149" s="77"/>
      <c r="AK149" s="77"/>
      <c r="AL149" s="77"/>
      <c r="AM149" s="77"/>
      <c r="AN149" s="77"/>
      <c r="AO149" s="77"/>
      <c r="AP149" s="77"/>
      <c r="AQ149" s="77"/>
      <c r="AR149" s="77"/>
      <c r="AS149" s="77"/>
      <c r="AT149" s="77"/>
      <c r="AU149" s="77"/>
      <c r="AV149" s="77"/>
      <c r="AW149" s="77"/>
      <c r="AX149" s="77"/>
      <c r="AY149" s="77"/>
      <c r="AZ149" s="77"/>
      <c r="BA149" s="77"/>
      <c r="BB149" s="77"/>
      <c r="BC149" s="77"/>
      <c r="BD149" s="77"/>
      <c r="BE149" s="77"/>
      <c r="BF149" s="77"/>
      <c r="BG149" s="77"/>
      <c r="BH149" s="77"/>
      <c r="BI149" s="77"/>
      <c r="BJ149" s="77"/>
      <c r="BK149" s="77"/>
      <c r="BL149" s="77"/>
      <c r="BM149" s="77"/>
      <c r="BN149" s="77"/>
      <c r="BO149" s="77"/>
      <c r="BP149" s="77"/>
      <c r="BQ149" s="77"/>
      <c r="BR149" s="77"/>
      <c r="BS149" s="77"/>
      <c r="BT149" s="77"/>
      <c r="BU149" s="77"/>
      <c r="BV149" s="77"/>
      <c r="BW149" s="77"/>
      <c r="BX149" s="77"/>
      <c r="BY149" s="77"/>
      <c r="BZ149" s="77"/>
      <c r="CA149" s="77"/>
      <c r="CB149" s="77"/>
      <c r="CC149" s="77"/>
      <c r="CD149" s="77"/>
      <c r="CE149" s="77"/>
      <c r="CF149" s="77"/>
      <c r="CG149" s="77"/>
      <c r="CH149" s="77"/>
      <c r="CI149" s="77"/>
      <c r="CJ149" s="77"/>
      <c r="CK149" s="77"/>
      <c r="CL149" s="77"/>
      <c r="CM149" s="77"/>
      <c r="CN149" s="77"/>
      <c r="CO149" s="77"/>
      <c r="CP149" s="77"/>
      <c r="CQ149" s="77"/>
      <c r="CR149" s="77"/>
      <c r="CS149" s="77"/>
      <c r="CT149" s="77"/>
      <c r="CU149" s="77"/>
      <c r="CV149" s="77"/>
      <c r="CW149" s="77"/>
      <c r="CX149" s="77"/>
      <c r="CY149" s="77"/>
      <c r="CZ149" s="77"/>
      <c r="DA149" s="77"/>
      <c r="DB149" s="77"/>
      <c r="DC149" s="77"/>
      <c r="DD149" s="77"/>
      <c r="DE149" s="77"/>
      <c r="DF149" s="77"/>
      <c r="DG149" s="77"/>
      <c r="DH149" s="77"/>
      <c r="DI149" s="77"/>
      <c r="DJ149" s="77"/>
      <c r="DK149" s="77"/>
      <c r="DL149" s="77"/>
      <c r="DM149" s="77"/>
      <c r="DN149" s="77"/>
      <c r="DO149" s="77"/>
      <c r="DP149" s="77"/>
      <c r="DQ149" s="77"/>
      <c r="DR149" s="77"/>
      <c r="DS149" s="77"/>
      <c r="DT149" s="77"/>
      <c r="DU149" s="77"/>
      <c r="DV149" s="77"/>
      <c r="DW149" s="77"/>
      <c r="DX149" s="77"/>
      <c r="DY149" s="77"/>
      <c r="DZ149" s="77"/>
      <c r="EA149" s="77"/>
      <c r="EB149" s="77"/>
      <c r="EC149" s="77"/>
      <c r="ED149" s="77"/>
      <c r="EE149" s="77"/>
      <c r="EF149" s="77"/>
      <c r="EG149" s="77"/>
      <c r="EH149" s="77"/>
      <c r="EI149" s="77"/>
      <c r="EJ149" s="77"/>
      <c r="EK149" s="77"/>
      <c r="EL149" s="77"/>
      <c r="EM149" s="77"/>
      <c r="EN149" s="77"/>
      <c r="EO149" s="77"/>
      <c r="EP149" s="77"/>
      <c r="EQ149" s="77"/>
      <c r="ER149" s="77"/>
      <c r="ES149" s="77"/>
      <c r="ET149" s="77"/>
      <c r="EU149" s="77"/>
      <c r="EV149" s="77"/>
      <c r="EW149" s="77"/>
      <c r="EX149" s="77"/>
      <c r="EY149" s="77"/>
      <c r="EZ149" s="77"/>
      <c r="FA149" s="77"/>
      <c r="FB149" s="77"/>
      <c r="FC149" s="77"/>
      <c r="FD149" s="77"/>
      <c r="FE149" s="77"/>
      <c r="FF149" s="77"/>
      <c r="FG149" s="77"/>
      <c r="FH149" s="77"/>
    </row>
    <row r="150" spans="1:164" ht="14" x14ac:dyDescent="0.15">
      <c r="A150" s="85"/>
      <c r="B150" s="85"/>
      <c r="C150" s="85"/>
      <c r="D150" s="85"/>
      <c r="E150" s="85"/>
      <c r="F150" s="85"/>
      <c r="G150" s="85"/>
      <c r="H150" s="85"/>
      <c r="I150" s="85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  <c r="AE150" s="77"/>
      <c r="AF150" s="77"/>
      <c r="AG150" s="77"/>
      <c r="AH150" s="77"/>
      <c r="AI150" s="77"/>
      <c r="AJ150" s="77"/>
      <c r="AK150" s="77"/>
      <c r="AL150" s="77"/>
      <c r="AM150" s="77"/>
      <c r="AN150" s="77"/>
      <c r="AO150" s="77"/>
      <c r="AP150" s="77"/>
      <c r="AQ150" s="77"/>
      <c r="AR150" s="77"/>
      <c r="AS150" s="77"/>
      <c r="AT150" s="77"/>
      <c r="AU150" s="77"/>
      <c r="AV150" s="77"/>
      <c r="AW150" s="77"/>
      <c r="AX150" s="77"/>
      <c r="AY150" s="77"/>
      <c r="AZ150" s="77"/>
      <c r="BA150" s="77"/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77"/>
      <c r="BR150" s="77"/>
      <c r="BS150" s="77"/>
      <c r="BT150" s="77"/>
      <c r="BU150" s="77"/>
      <c r="BV150" s="77"/>
      <c r="BW150" s="77"/>
      <c r="BX150" s="77"/>
      <c r="BY150" s="77"/>
      <c r="BZ150" s="77"/>
      <c r="CA150" s="77"/>
      <c r="CB150" s="77"/>
      <c r="CC150" s="77"/>
      <c r="CD150" s="77"/>
      <c r="CE150" s="77"/>
      <c r="CF150" s="77"/>
      <c r="CG150" s="77"/>
      <c r="CH150" s="77"/>
      <c r="CI150" s="77"/>
      <c r="CJ150" s="77"/>
      <c r="CK150" s="77"/>
      <c r="CL150" s="77"/>
      <c r="CM150" s="77"/>
      <c r="CN150" s="77"/>
      <c r="CO150" s="77"/>
      <c r="CP150" s="77"/>
      <c r="CQ150" s="77"/>
      <c r="CR150" s="77"/>
      <c r="CS150" s="77"/>
      <c r="CT150" s="77"/>
      <c r="CU150" s="77"/>
      <c r="CV150" s="77"/>
      <c r="CW150" s="77"/>
      <c r="CX150" s="77"/>
      <c r="CY150" s="77"/>
      <c r="CZ150" s="77"/>
      <c r="DA150" s="77"/>
      <c r="DB150" s="77"/>
      <c r="DC150" s="77"/>
      <c r="DD150" s="77"/>
      <c r="DE150" s="77"/>
      <c r="DF150" s="77"/>
      <c r="DG150" s="77"/>
      <c r="DH150" s="77"/>
      <c r="DI150" s="77"/>
      <c r="DJ150" s="77"/>
      <c r="DK150" s="77"/>
      <c r="DL150" s="77"/>
      <c r="DM150" s="77"/>
      <c r="DN150" s="77"/>
      <c r="DO150" s="77"/>
      <c r="DP150" s="77"/>
      <c r="DQ150" s="77"/>
      <c r="DR150" s="77"/>
      <c r="DS150" s="77"/>
      <c r="DT150" s="77"/>
      <c r="DU150" s="77"/>
      <c r="DV150" s="77"/>
      <c r="DW150" s="77"/>
      <c r="DX150" s="77"/>
      <c r="DY150" s="77"/>
      <c r="DZ150" s="77"/>
      <c r="EA150" s="77"/>
      <c r="EB150" s="77"/>
      <c r="EC150" s="77"/>
      <c r="ED150" s="77"/>
      <c r="EE150" s="77"/>
      <c r="EF150" s="77"/>
      <c r="EG150" s="77"/>
      <c r="EH150" s="77"/>
      <c r="EI150" s="77"/>
      <c r="EJ150" s="77"/>
      <c r="EK150" s="77"/>
      <c r="EL150" s="77"/>
      <c r="EM150" s="77"/>
      <c r="EN150" s="77"/>
      <c r="EO150" s="77"/>
      <c r="EP150" s="77"/>
      <c r="EQ150" s="77"/>
      <c r="ER150" s="77"/>
      <c r="ES150" s="77"/>
      <c r="ET150" s="77"/>
      <c r="EU150" s="77"/>
      <c r="EV150" s="77"/>
      <c r="EW150" s="77"/>
      <c r="EX150" s="77"/>
      <c r="EY150" s="77"/>
      <c r="EZ150" s="77"/>
      <c r="FA150" s="77"/>
      <c r="FB150" s="77"/>
      <c r="FC150" s="77"/>
      <c r="FD150" s="77"/>
      <c r="FE150" s="77"/>
      <c r="FF150" s="77"/>
      <c r="FG150" s="77"/>
      <c r="FH150" s="77"/>
    </row>
    <row r="151" spans="1:164" ht="14" x14ac:dyDescent="0.15">
      <c r="A151" s="85"/>
      <c r="B151" s="85"/>
      <c r="C151" s="85"/>
      <c r="D151" s="85"/>
      <c r="E151" s="85"/>
      <c r="F151" s="85"/>
      <c r="G151" s="85"/>
      <c r="H151" s="85"/>
      <c r="I151" s="85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/>
      <c r="AO151" s="77"/>
      <c r="AP151" s="77"/>
      <c r="AQ151" s="77"/>
      <c r="AR151" s="77"/>
      <c r="AS151" s="77"/>
      <c r="AT151" s="77"/>
      <c r="AU151" s="77"/>
      <c r="AV151" s="77"/>
      <c r="AW151" s="77"/>
      <c r="AX151" s="77"/>
      <c r="AY151" s="77"/>
      <c r="AZ151" s="77"/>
      <c r="BA151" s="77"/>
      <c r="BB151" s="77"/>
      <c r="BC151" s="77"/>
      <c r="BD151" s="77"/>
      <c r="BE151" s="77"/>
      <c r="BF151" s="77"/>
      <c r="BG151" s="77"/>
      <c r="BH151" s="77"/>
      <c r="BI151" s="77"/>
      <c r="BJ151" s="77"/>
      <c r="BK151" s="77"/>
      <c r="BL151" s="77"/>
      <c r="BM151" s="77"/>
      <c r="BN151" s="77"/>
      <c r="BO151" s="77"/>
      <c r="BP151" s="77"/>
      <c r="BQ151" s="77"/>
      <c r="BR151" s="77"/>
      <c r="BS151" s="77"/>
      <c r="BT151" s="77"/>
      <c r="BU151" s="77"/>
      <c r="BV151" s="77"/>
      <c r="BW151" s="77"/>
      <c r="BX151" s="77"/>
      <c r="BY151" s="77"/>
      <c r="BZ151" s="77"/>
      <c r="CA151" s="77"/>
      <c r="CB151" s="77"/>
      <c r="CC151" s="77"/>
      <c r="CD151" s="77"/>
      <c r="CE151" s="77"/>
      <c r="CF151" s="77"/>
      <c r="CG151" s="77"/>
      <c r="CH151" s="77"/>
      <c r="CI151" s="77"/>
      <c r="CJ151" s="77"/>
      <c r="CK151" s="77"/>
      <c r="CL151" s="77"/>
      <c r="CM151" s="77"/>
      <c r="CN151" s="77"/>
      <c r="CO151" s="77"/>
      <c r="CP151" s="77"/>
      <c r="CQ151" s="77"/>
      <c r="CR151" s="77"/>
      <c r="CS151" s="77"/>
      <c r="CT151" s="77"/>
      <c r="CU151" s="77"/>
      <c r="CV151" s="77"/>
      <c r="CW151" s="77"/>
      <c r="CX151" s="77"/>
      <c r="CY151" s="77"/>
      <c r="CZ151" s="77"/>
      <c r="DA151" s="77"/>
      <c r="DB151" s="77"/>
      <c r="DC151" s="77"/>
      <c r="DD151" s="77"/>
      <c r="DE151" s="77"/>
      <c r="DF151" s="77"/>
      <c r="DG151" s="77"/>
      <c r="DH151" s="77"/>
      <c r="DI151" s="77"/>
      <c r="DJ151" s="77"/>
      <c r="DK151" s="77"/>
      <c r="DL151" s="77"/>
      <c r="DM151" s="77"/>
      <c r="DN151" s="77"/>
      <c r="DO151" s="77"/>
      <c r="DP151" s="77"/>
      <c r="DQ151" s="77"/>
      <c r="DR151" s="77"/>
      <c r="DS151" s="77"/>
      <c r="DT151" s="77"/>
      <c r="DU151" s="77"/>
      <c r="DV151" s="77"/>
      <c r="DW151" s="77"/>
      <c r="DX151" s="77"/>
      <c r="DY151" s="77"/>
      <c r="DZ151" s="77"/>
      <c r="EA151" s="77"/>
      <c r="EB151" s="77"/>
      <c r="EC151" s="77"/>
      <c r="ED151" s="77"/>
      <c r="EE151" s="77"/>
      <c r="EF151" s="77"/>
      <c r="EG151" s="77"/>
      <c r="EH151" s="77"/>
      <c r="EI151" s="77"/>
      <c r="EJ151" s="77"/>
      <c r="EK151" s="77"/>
      <c r="EL151" s="77"/>
      <c r="EM151" s="77"/>
      <c r="EN151" s="77"/>
      <c r="EO151" s="77"/>
      <c r="EP151" s="77"/>
      <c r="EQ151" s="77"/>
      <c r="ER151" s="77"/>
      <c r="ES151" s="77"/>
      <c r="ET151" s="77"/>
      <c r="EU151" s="77"/>
      <c r="EV151" s="77"/>
      <c r="EW151" s="77"/>
      <c r="EX151" s="77"/>
      <c r="EY151" s="77"/>
      <c r="EZ151" s="77"/>
      <c r="FA151" s="77"/>
      <c r="FB151" s="77"/>
      <c r="FC151" s="77"/>
      <c r="FD151" s="77"/>
      <c r="FE151" s="77"/>
      <c r="FF151" s="77"/>
      <c r="FG151" s="77"/>
      <c r="FH151" s="77"/>
    </row>
    <row r="152" spans="1:164" ht="14" x14ac:dyDescent="0.15">
      <c r="A152" s="85"/>
      <c r="B152" s="85"/>
      <c r="C152" s="85"/>
      <c r="D152" s="85"/>
      <c r="E152" s="85"/>
      <c r="F152" s="85"/>
      <c r="G152" s="85"/>
      <c r="H152" s="85"/>
      <c r="I152" s="85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  <c r="AE152" s="77"/>
      <c r="AF152" s="77"/>
      <c r="AG152" s="77"/>
      <c r="AH152" s="77"/>
      <c r="AI152" s="77"/>
      <c r="AJ152" s="77"/>
      <c r="AK152" s="77"/>
      <c r="AL152" s="77"/>
      <c r="AM152" s="77"/>
      <c r="AN152" s="77"/>
      <c r="AO152" s="77"/>
      <c r="AP152" s="77"/>
      <c r="AQ152" s="77"/>
      <c r="AR152" s="77"/>
      <c r="AS152" s="77"/>
      <c r="AT152" s="77"/>
      <c r="AU152" s="77"/>
      <c r="AV152" s="77"/>
      <c r="AW152" s="77"/>
      <c r="AX152" s="77"/>
      <c r="AY152" s="77"/>
      <c r="AZ152" s="77"/>
      <c r="BA152" s="77"/>
      <c r="BB152" s="77"/>
      <c r="BC152" s="77"/>
      <c r="BD152" s="77"/>
      <c r="BE152" s="77"/>
      <c r="BF152" s="77"/>
      <c r="BG152" s="77"/>
      <c r="BH152" s="77"/>
      <c r="BI152" s="77"/>
      <c r="BJ152" s="77"/>
      <c r="BK152" s="77"/>
      <c r="BL152" s="77"/>
      <c r="BM152" s="77"/>
      <c r="BN152" s="77"/>
      <c r="BO152" s="77"/>
      <c r="BP152" s="77"/>
      <c r="BQ152" s="77"/>
      <c r="BR152" s="77"/>
      <c r="BS152" s="77"/>
      <c r="BT152" s="77"/>
      <c r="BU152" s="77"/>
      <c r="BV152" s="77"/>
      <c r="BW152" s="77"/>
      <c r="BX152" s="77"/>
      <c r="BY152" s="77"/>
      <c r="BZ152" s="77"/>
      <c r="CA152" s="77"/>
      <c r="CB152" s="77"/>
      <c r="CC152" s="77"/>
      <c r="CD152" s="77"/>
      <c r="CE152" s="77"/>
      <c r="CF152" s="77"/>
      <c r="CG152" s="77"/>
      <c r="CH152" s="77"/>
      <c r="CI152" s="77"/>
      <c r="CJ152" s="77"/>
      <c r="CK152" s="77"/>
      <c r="CL152" s="77"/>
      <c r="CM152" s="77"/>
      <c r="CN152" s="77"/>
      <c r="CO152" s="77"/>
      <c r="CP152" s="77"/>
      <c r="CQ152" s="77"/>
      <c r="CR152" s="77"/>
      <c r="CS152" s="77"/>
      <c r="CT152" s="77"/>
      <c r="CU152" s="77"/>
      <c r="CV152" s="77"/>
      <c r="CW152" s="77"/>
      <c r="CX152" s="77"/>
      <c r="CY152" s="77"/>
      <c r="CZ152" s="77"/>
      <c r="DA152" s="77"/>
      <c r="DB152" s="77"/>
      <c r="DC152" s="77"/>
      <c r="DD152" s="77"/>
      <c r="DE152" s="77"/>
      <c r="DF152" s="77"/>
      <c r="DG152" s="77"/>
      <c r="DH152" s="77"/>
      <c r="DI152" s="77"/>
      <c r="DJ152" s="77"/>
      <c r="DK152" s="77"/>
      <c r="DL152" s="77"/>
      <c r="DM152" s="77"/>
      <c r="DN152" s="77"/>
      <c r="DO152" s="77"/>
      <c r="DP152" s="77"/>
      <c r="DQ152" s="77"/>
      <c r="DR152" s="77"/>
      <c r="DS152" s="77"/>
      <c r="DT152" s="77"/>
      <c r="DU152" s="77"/>
      <c r="DV152" s="77"/>
      <c r="DW152" s="77"/>
      <c r="DX152" s="77"/>
      <c r="DY152" s="77"/>
      <c r="DZ152" s="77"/>
      <c r="EA152" s="77"/>
      <c r="EB152" s="77"/>
      <c r="EC152" s="77"/>
      <c r="ED152" s="77"/>
      <c r="EE152" s="77"/>
      <c r="EF152" s="77"/>
      <c r="EG152" s="77"/>
      <c r="EH152" s="77"/>
      <c r="EI152" s="77"/>
      <c r="EJ152" s="77"/>
      <c r="EK152" s="77"/>
      <c r="EL152" s="77"/>
      <c r="EM152" s="77"/>
      <c r="EN152" s="77"/>
      <c r="EO152" s="77"/>
      <c r="EP152" s="77"/>
      <c r="EQ152" s="77"/>
      <c r="ER152" s="77"/>
      <c r="ES152" s="77"/>
      <c r="ET152" s="77"/>
      <c r="EU152" s="77"/>
      <c r="EV152" s="77"/>
      <c r="EW152" s="77"/>
      <c r="EX152" s="77"/>
      <c r="EY152" s="77"/>
      <c r="EZ152" s="77"/>
      <c r="FA152" s="77"/>
      <c r="FB152" s="77"/>
      <c r="FC152" s="77"/>
      <c r="FD152" s="77"/>
      <c r="FE152" s="77"/>
      <c r="FF152" s="77"/>
      <c r="FG152" s="77"/>
      <c r="FH152" s="77"/>
    </row>
    <row r="153" spans="1:164" ht="14" x14ac:dyDescent="0.15">
      <c r="A153" s="85"/>
      <c r="B153" s="85"/>
      <c r="C153" s="85"/>
      <c r="D153" s="85"/>
      <c r="E153" s="85"/>
      <c r="F153" s="85"/>
      <c r="G153" s="85"/>
      <c r="H153" s="85"/>
      <c r="I153" s="85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/>
      <c r="AO153" s="77"/>
      <c r="AP153" s="77"/>
      <c r="AQ153" s="77"/>
      <c r="AR153" s="77"/>
      <c r="AS153" s="77"/>
      <c r="AT153" s="77"/>
      <c r="AU153" s="77"/>
      <c r="AV153" s="77"/>
      <c r="AW153" s="77"/>
      <c r="AX153" s="77"/>
      <c r="AY153" s="77"/>
      <c r="AZ153" s="77"/>
      <c r="BA153" s="77"/>
      <c r="BB153" s="77"/>
      <c r="BC153" s="77"/>
      <c r="BD153" s="77"/>
      <c r="BE153" s="77"/>
      <c r="BF153" s="77"/>
      <c r="BG153" s="77"/>
      <c r="BH153" s="77"/>
      <c r="BI153" s="77"/>
      <c r="BJ153" s="77"/>
      <c r="BK153" s="77"/>
      <c r="BL153" s="77"/>
      <c r="BM153" s="77"/>
      <c r="BN153" s="77"/>
      <c r="BO153" s="77"/>
      <c r="BP153" s="77"/>
      <c r="BQ153" s="77"/>
      <c r="BR153" s="77"/>
      <c r="BS153" s="77"/>
      <c r="BT153" s="77"/>
      <c r="BU153" s="77"/>
      <c r="BV153" s="77"/>
      <c r="BW153" s="77"/>
      <c r="BX153" s="77"/>
      <c r="BY153" s="77"/>
      <c r="BZ153" s="77"/>
      <c r="CA153" s="77"/>
      <c r="CB153" s="77"/>
      <c r="CC153" s="77"/>
      <c r="CD153" s="77"/>
      <c r="CE153" s="77"/>
      <c r="CF153" s="77"/>
      <c r="CG153" s="77"/>
      <c r="CH153" s="77"/>
      <c r="CI153" s="77"/>
      <c r="CJ153" s="77"/>
      <c r="CK153" s="77"/>
      <c r="CL153" s="77"/>
      <c r="CM153" s="77"/>
      <c r="CN153" s="77"/>
      <c r="CO153" s="77"/>
      <c r="CP153" s="77"/>
      <c r="CQ153" s="77"/>
      <c r="CR153" s="77"/>
      <c r="CS153" s="77"/>
      <c r="CT153" s="77"/>
      <c r="CU153" s="77"/>
      <c r="CV153" s="77"/>
      <c r="CW153" s="77"/>
      <c r="CX153" s="77"/>
      <c r="CY153" s="77"/>
      <c r="CZ153" s="77"/>
      <c r="DA153" s="77"/>
      <c r="DB153" s="77"/>
      <c r="DC153" s="77"/>
      <c r="DD153" s="77"/>
      <c r="DE153" s="77"/>
      <c r="DF153" s="77"/>
      <c r="DG153" s="77"/>
      <c r="DH153" s="77"/>
      <c r="DI153" s="77"/>
      <c r="DJ153" s="77"/>
      <c r="DK153" s="77"/>
      <c r="DL153" s="77"/>
      <c r="DM153" s="77"/>
      <c r="DN153" s="77"/>
      <c r="DO153" s="77"/>
      <c r="DP153" s="77"/>
      <c r="DQ153" s="77"/>
      <c r="DR153" s="77"/>
      <c r="DS153" s="77"/>
      <c r="DT153" s="77"/>
      <c r="DU153" s="77"/>
      <c r="DV153" s="77"/>
      <c r="DW153" s="77"/>
      <c r="DX153" s="77"/>
      <c r="DY153" s="77"/>
      <c r="DZ153" s="77"/>
      <c r="EA153" s="77"/>
      <c r="EB153" s="77"/>
      <c r="EC153" s="77"/>
      <c r="ED153" s="77"/>
      <c r="EE153" s="77"/>
      <c r="EF153" s="77"/>
      <c r="EG153" s="77"/>
      <c r="EH153" s="77"/>
      <c r="EI153" s="77"/>
      <c r="EJ153" s="77"/>
      <c r="EK153" s="77"/>
      <c r="EL153" s="77"/>
      <c r="EM153" s="77"/>
      <c r="EN153" s="77"/>
      <c r="EO153" s="77"/>
      <c r="EP153" s="77"/>
      <c r="EQ153" s="77"/>
      <c r="ER153" s="77"/>
      <c r="ES153" s="77"/>
      <c r="ET153" s="77"/>
      <c r="EU153" s="77"/>
      <c r="EV153" s="77"/>
      <c r="EW153" s="77"/>
      <c r="EX153" s="77"/>
      <c r="EY153" s="77"/>
      <c r="EZ153" s="77"/>
      <c r="FA153" s="77"/>
      <c r="FB153" s="77"/>
      <c r="FC153" s="77"/>
      <c r="FD153" s="77"/>
      <c r="FE153" s="77"/>
      <c r="FF153" s="77"/>
      <c r="FG153" s="77"/>
      <c r="FH153" s="77"/>
    </row>
    <row r="154" spans="1:164" ht="14" x14ac:dyDescent="0.15">
      <c r="A154" s="85"/>
      <c r="B154" s="85"/>
      <c r="C154" s="85"/>
      <c r="D154" s="85"/>
      <c r="E154" s="85"/>
      <c r="F154" s="85"/>
      <c r="G154" s="85"/>
      <c r="H154" s="85"/>
      <c r="I154" s="85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  <c r="AE154" s="77"/>
      <c r="AF154" s="77"/>
      <c r="AG154" s="77"/>
      <c r="AH154" s="77"/>
      <c r="AI154" s="77"/>
      <c r="AJ154" s="77"/>
      <c r="AK154" s="77"/>
      <c r="AL154" s="77"/>
      <c r="AM154" s="77"/>
      <c r="AN154" s="77"/>
      <c r="AO154" s="77"/>
      <c r="AP154" s="77"/>
      <c r="AQ154" s="77"/>
      <c r="AR154" s="77"/>
      <c r="AS154" s="77"/>
      <c r="AT154" s="77"/>
      <c r="AU154" s="77"/>
      <c r="AV154" s="77"/>
      <c r="AW154" s="77"/>
      <c r="AX154" s="77"/>
      <c r="AY154" s="77"/>
      <c r="AZ154" s="77"/>
      <c r="BA154" s="77"/>
      <c r="BB154" s="77"/>
      <c r="BC154" s="77"/>
      <c r="BD154" s="77"/>
      <c r="BE154" s="77"/>
      <c r="BF154" s="77"/>
      <c r="BG154" s="77"/>
      <c r="BH154" s="77"/>
      <c r="BI154" s="77"/>
      <c r="BJ154" s="77"/>
      <c r="BK154" s="77"/>
      <c r="BL154" s="77"/>
      <c r="BM154" s="77"/>
      <c r="BN154" s="77"/>
      <c r="BO154" s="77"/>
      <c r="BP154" s="77"/>
      <c r="BQ154" s="77"/>
      <c r="BR154" s="77"/>
      <c r="BS154" s="77"/>
      <c r="BT154" s="77"/>
      <c r="BU154" s="77"/>
      <c r="BV154" s="77"/>
      <c r="BW154" s="77"/>
      <c r="BX154" s="77"/>
      <c r="BY154" s="77"/>
      <c r="BZ154" s="77"/>
      <c r="CA154" s="77"/>
      <c r="CB154" s="77"/>
      <c r="CC154" s="77"/>
      <c r="CD154" s="77"/>
      <c r="CE154" s="77"/>
      <c r="CF154" s="77"/>
      <c r="CG154" s="77"/>
      <c r="CH154" s="77"/>
      <c r="CI154" s="77"/>
      <c r="CJ154" s="77"/>
      <c r="CK154" s="77"/>
      <c r="CL154" s="77"/>
      <c r="CM154" s="77"/>
      <c r="CN154" s="77"/>
      <c r="CO154" s="77"/>
      <c r="CP154" s="77"/>
      <c r="CQ154" s="77"/>
      <c r="CR154" s="77"/>
      <c r="CS154" s="77"/>
      <c r="CT154" s="77"/>
      <c r="CU154" s="77"/>
      <c r="CV154" s="77"/>
      <c r="CW154" s="77"/>
      <c r="CX154" s="77"/>
      <c r="CY154" s="77"/>
      <c r="CZ154" s="77"/>
      <c r="DA154" s="77"/>
      <c r="DB154" s="77"/>
      <c r="DC154" s="77"/>
      <c r="DD154" s="77"/>
      <c r="DE154" s="77"/>
      <c r="DF154" s="77"/>
      <c r="DG154" s="77"/>
      <c r="DH154" s="77"/>
      <c r="DI154" s="77"/>
      <c r="DJ154" s="77"/>
      <c r="DK154" s="77"/>
      <c r="DL154" s="77"/>
      <c r="DM154" s="77"/>
      <c r="DN154" s="77"/>
      <c r="DO154" s="77"/>
      <c r="DP154" s="77"/>
      <c r="DQ154" s="77"/>
      <c r="DR154" s="77"/>
      <c r="DS154" s="77"/>
      <c r="DT154" s="77"/>
      <c r="DU154" s="77"/>
      <c r="DV154" s="77"/>
      <c r="DW154" s="77"/>
      <c r="DX154" s="77"/>
      <c r="DY154" s="77"/>
      <c r="DZ154" s="77"/>
      <c r="EA154" s="77"/>
      <c r="EB154" s="77"/>
      <c r="EC154" s="77"/>
      <c r="ED154" s="77"/>
      <c r="EE154" s="77"/>
      <c r="EF154" s="77"/>
      <c r="EG154" s="77"/>
      <c r="EH154" s="77"/>
      <c r="EI154" s="77"/>
      <c r="EJ154" s="77"/>
      <c r="EK154" s="77"/>
      <c r="EL154" s="77"/>
      <c r="EM154" s="77"/>
      <c r="EN154" s="77"/>
      <c r="EO154" s="77"/>
      <c r="EP154" s="77"/>
      <c r="EQ154" s="77"/>
      <c r="ER154" s="77"/>
      <c r="ES154" s="77"/>
      <c r="ET154" s="77"/>
      <c r="EU154" s="77"/>
      <c r="EV154" s="77"/>
      <c r="EW154" s="77"/>
      <c r="EX154" s="77"/>
      <c r="EY154" s="77"/>
      <c r="EZ154" s="77"/>
      <c r="FA154" s="77"/>
      <c r="FB154" s="77"/>
      <c r="FC154" s="77"/>
      <c r="FD154" s="77"/>
      <c r="FE154" s="77"/>
      <c r="FF154" s="77"/>
      <c r="FG154" s="77"/>
      <c r="FH154" s="77"/>
    </row>
    <row r="155" spans="1:164" ht="14" x14ac:dyDescent="0.15">
      <c r="A155" s="85"/>
      <c r="B155" s="85"/>
      <c r="C155" s="85"/>
      <c r="D155" s="85"/>
      <c r="E155" s="85"/>
      <c r="F155" s="85"/>
      <c r="G155" s="85"/>
      <c r="H155" s="85"/>
      <c r="I155" s="85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  <c r="AE155" s="77"/>
      <c r="AF155" s="77"/>
      <c r="AG155" s="77"/>
      <c r="AH155" s="77"/>
      <c r="AI155" s="77"/>
      <c r="AJ155" s="77"/>
      <c r="AK155" s="77"/>
      <c r="AL155" s="77"/>
      <c r="AM155" s="77"/>
      <c r="AN155" s="77"/>
      <c r="AO155" s="77"/>
      <c r="AP155" s="77"/>
      <c r="AQ155" s="77"/>
      <c r="AR155" s="77"/>
      <c r="AS155" s="77"/>
      <c r="AT155" s="77"/>
      <c r="AU155" s="77"/>
      <c r="AV155" s="77"/>
      <c r="AW155" s="77"/>
      <c r="AX155" s="77"/>
      <c r="AY155" s="77"/>
      <c r="AZ155" s="77"/>
      <c r="BA155" s="77"/>
      <c r="BB155" s="77"/>
      <c r="BC155" s="77"/>
      <c r="BD155" s="77"/>
      <c r="BE155" s="77"/>
      <c r="BF155" s="77"/>
      <c r="BG155" s="77"/>
      <c r="BH155" s="77"/>
      <c r="BI155" s="77"/>
      <c r="BJ155" s="77"/>
      <c r="BK155" s="77"/>
      <c r="BL155" s="77"/>
      <c r="BM155" s="77"/>
      <c r="BN155" s="77"/>
      <c r="BO155" s="77"/>
      <c r="BP155" s="77"/>
      <c r="BQ155" s="77"/>
      <c r="BR155" s="77"/>
      <c r="BS155" s="77"/>
      <c r="BT155" s="77"/>
      <c r="BU155" s="77"/>
      <c r="BV155" s="77"/>
      <c r="BW155" s="77"/>
      <c r="BX155" s="77"/>
      <c r="BY155" s="77"/>
      <c r="BZ155" s="77"/>
      <c r="CA155" s="77"/>
      <c r="CB155" s="77"/>
      <c r="CC155" s="77"/>
      <c r="CD155" s="77"/>
      <c r="CE155" s="77"/>
      <c r="CF155" s="77"/>
      <c r="CG155" s="77"/>
      <c r="CH155" s="77"/>
      <c r="CI155" s="77"/>
      <c r="CJ155" s="77"/>
      <c r="CK155" s="77"/>
      <c r="CL155" s="77"/>
      <c r="CM155" s="77"/>
      <c r="CN155" s="77"/>
      <c r="CO155" s="77"/>
      <c r="CP155" s="77"/>
      <c r="CQ155" s="77"/>
      <c r="CR155" s="77"/>
      <c r="CS155" s="77"/>
      <c r="CT155" s="77"/>
      <c r="CU155" s="77"/>
      <c r="CV155" s="77"/>
      <c r="CW155" s="77"/>
      <c r="CX155" s="77"/>
      <c r="CY155" s="77"/>
      <c r="CZ155" s="77"/>
      <c r="DA155" s="77"/>
      <c r="DB155" s="77"/>
      <c r="DC155" s="77"/>
      <c r="DD155" s="77"/>
      <c r="DE155" s="77"/>
      <c r="DF155" s="77"/>
      <c r="DG155" s="77"/>
      <c r="DH155" s="77"/>
      <c r="DI155" s="77"/>
      <c r="DJ155" s="77"/>
      <c r="DK155" s="77"/>
      <c r="DL155" s="77"/>
      <c r="DM155" s="77"/>
      <c r="DN155" s="77"/>
      <c r="DO155" s="77"/>
      <c r="DP155" s="77"/>
      <c r="DQ155" s="77"/>
      <c r="DR155" s="77"/>
      <c r="DS155" s="77"/>
      <c r="DT155" s="77"/>
      <c r="DU155" s="77"/>
      <c r="DV155" s="77"/>
      <c r="DW155" s="77"/>
      <c r="DX155" s="77"/>
      <c r="DY155" s="77"/>
      <c r="DZ155" s="77"/>
      <c r="EA155" s="77"/>
      <c r="EB155" s="77"/>
      <c r="EC155" s="77"/>
      <c r="ED155" s="77"/>
      <c r="EE155" s="77"/>
      <c r="EF155" s="77"/>
      <c r="EG155" s="77"/>
      <c r="EH155" s="77"/>
      <c r="EI155" s="77"/>
      <c r="EJ155" s="77"/>
      <c r="EK155" s="77"/>
      <c r="EL155" s="77"/>
      <c r="EM155" s="77"/>
      <c r="EN155" s="77"/>
      <c r="EO155" s="77"/>
      <c r="EP155" s="77"/>
      <c r="EQ155" s="77"/>
      <c r="ER155" s="77"/>
      <c r="ES155" s="77"/>
      <c r="ET155" s="77"/>
      <c r="EU155" s="77"/>
      <c r="EV155" s="77"/>
      <c r="EW155" s="77"/>
      <c r="EX155" s="77"/>
      <c r="EY155" s="77"/>
      <c r="EZ155" s="77"/>
      <c r="FA155" s="77"/>
      <c r="FB155" s="77"/>
      <c r="FC155" s="77"/>
      <c r="FD155" s="77"/>
      <c r="FE155" s="77"/>
      <c r="FF155" s="77"/>
      <c r="FG155" s="77"/>
      <c r="FH155" s="77"/>
    </row>
    <row r="156" spans="1:164" ht="14" x14ac:dyDescent="0.15">
      <c r="A156" s="85"/>
      <c r="B156" s="85"/>
      <c r="C156" s="85"/>
      <c r="D156" s="85"/>
      <c r="E156" s="85"/>
      <c r="F156" s="85"/>
      <c r="G156" s="85"/>
      <c r="H156" s="85"/>
      <c r="I156" s="85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  <c r="AW156" s="77"/>
      <c r="AX156" s="77"/>
      <c r="AY156" s="77"/>
      <c r="AZ156" s="77"/>
      <c r="BA156" s="77"/>
      <c r="BB156" s="77"/>
      <c r="BC156" s="77"/>
      <c r="BD156" s="77"/>
      <c r="BE156" s="77"/>
      <c r="BF156" s="77"/>
      <c r="BG156" s="77"/>
      <c r="BH156" s="77"/>
      <c r="BI156" s="77"/>
      <c r="BJ156" s="77"/>
      <c r="BK156" s="77"/>
      <c r="BL156" s="77"/>
      <c r="BM156" s="77"/>
      <c r="BN156" s="77"/>
      <c r="BO156" s="77"/>
      <c r="BP156" s="77"/>
      <c r="BQ156" s="77"/>
      <c r="BR156" s="77"/>
      <c r="BS156" s="77"/>
      <c r="BT156" s="77"/>
      <c r="BU156" s="77"/>
      <c r="BV156" s="77"/>
      <c r="BW156" s="77"/>
      <c r="BX156" s="77"/>
      <c r="BY156" s="77"/>
      <c r="BZ156" s="77"/>
      <c r="CA156" s="77"/>
      <c r="CB156" s="77"/>
      <c r="CC156" s="77"/>
      <c r="CD156" s="77"/>
      <c r="CE156" s="77"/>
      <c r="CF156" s="77"/>
      <c r="CG156" s="77"/>
      <c r="CH156" s="77"/>
      <c r="CI156" s="77"/>
      <c r="CJ156" s="77"/>
      <c r="CK156" s="77"/>
      <c r="CL156" s="77"/>
      <c r="CM156" s="77"/>
      <c r="CN156" s="77"/>
      <c r="CO156" s="77"/>
      <c r="CP156" s="77"/>
      <c r="CQ156" s="77"/>
      <c r="CR156" s="77"/>
      <c r="CS156" s="77"/>
      <c r="CT156" s="77"/>
      <c r="CU156" s="77"/>
      <c r="CV156" s="77"/>
      <c r="CW156" s="77"/>
      <c r="CX156" s="77"/>
      <c r="CY156" s="77"/>
      <c r="CZ156" s="77"/>
      <c r="DA156" s="77"/>
      <c r="DB156" s="77"/>
      <c r="DC156" s="77"/>
      <c r="DD156" s="77"/>
      <c r="DE156" s="77"/>
      <c r="DF156" s="77"/>
      <c r="DG156" s="77"/>
      <c r="DH156" s="77"/>
      <c r="DI156" s="77"/>
      <c r="DJ156" s="77"/>
      <c r="DK156" s="77"/>
      <c r="DL156" s="77"/>
      <c r="DM156" s="77"/>
      <c r="DN156" s="77"/>
      <c r="DO156" s="77"/>
      <c r="DP156" s="77"/>
      <c r="DQ156" s="77"/>
      <c r="DR156" s="77"/>
      <c r="DS156" s="77"/>
      <c r="DT156" s="77"/>
      <c r="DU156" s="77"/>
      <c r="DV156" s="77"/>
      <c r="DW156" s="77"/>
      <c r="DX156" s="77"/>
      <c r="DY156" s="77"/>
      <c r="DZ156" s="77"/>
      <c r="EA156" s="77"/>
      <c r="EB156" s="77"/>
      <c r="EC156" s="77"/>
      <c r="ED156" s="77"/>
      <c r="EE156" s="77"/>
      <c r="EF156" s="77"/>
      <c r="EG156" s="77"/>
      <c r="EH156" s="77"/>
      <c r="EI156" s="77"/>
      <c r="EJ156" s="77"/>
      <c r="EK156" s="77"/>
      <c r="EL156" s="77"/>
      <c r="EM156" s="77"/>
      <c r="EN156" s="77"/>
      <c r="EO156" s="77"/>
      <c r="EP156" s="77"/>
      <c r="EQ156" s="77"/>
      <c r="ER156" s="77"/>
      <c r="ES156" s="77"/>
      <c r="ET156" s="77"/>
      <c r="EU156" s="77"/>
      <c r="EV156" s="77"/>
      <c r="EW156" s="77"/>
      <c r="EX156" s="77"/>
      <c r="EY156" s="77"/>
      <c r="EZ156" s="77"/>
      <c r="FA156" s="77"/>
      <c r="FB156" s="77"/>
      <c r="FC156" s="77"/>
      <c r="FD156" s="77"/>
      <c r="FE156" s="77"/>
      <c r="FF156" s="77"/>
      <c r="FG156" s="77"/>
      <c r="FH156" s="77"/>
    </row>
    <row r="157" spans="1:164" ht="14" x14ac:dyDescent="0.15">
      <c r="A157" s="85"/>
      <c r="B157" s="85"/>
      <c r="C157" s="85"/>
      <c r="D157" s="85"/>
      <c r="E157" s="85"/>
      <c r="F157" s="85"/>
      <c r="G157" s="85"/>
      <c r="H157" s="85"/>
      <c r="I157" s="85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  <c r="AE157" s="77"/>
      <c r="AF157" s="77"/>
      <c r="AG157" s="77"/>
      <c r="AH157" s="77"/>
      <c r="AI157" s="77"/>
      <c r="AJ157" s="77"/>
      <c r="AK157" s="77"/>
      <c r="AL157" s="77"/>
      <c r="AM157" s="77"/>
      <c r="AN157" s="77"/>
      <c r="AO157" s="77"/>
      <c r="AP157" s="77"/>
      <c r="AQ157" s="77"/>
      <c r="AR157" s="77"/>
      <c r="AS157" s="77"/>
      <c r="AT157" s="77"/>
      <c r="AU157" s="77"/>
      <c r="AV157" s="77"/>
      <c r="AW157" s="77"/>
      <c r="AX157" s="77"/>
      <c r="AY157" s="77"/>
      <c r="AZ157" s="77"/>
      <c r="BA157" s="77"/>
      <c r="BB157" s="77"/>
      <c r="BC157" s="77"/>
      <c r="BD157" s="77"/>
      <c r="BE157" s="77"/>
      <c r="BF157" s="77"/>
      <c r="BG157" s="77"/>
      <c r="BH157" s="77"/>
      <c r="BI157" s="77"/>
      <c r="BJ157" s="77"/>
      <c r="BK157" s="77"/>
      <c r="BL157" s="77"/>
      <c r="BM157" s="77"/>
      <c r="BN157" s="77"/>
      <c r="BO157" s="77"/>
      <c r="BP157" s="77"/>
      <c r="BQ157" s="77"/>
      <c r="BR157" s="77"/>
      <c r="BS157" s="77"/>
      <c r="BT157" s="77"/>
      <c r="BU157" s="77"/>
      <c r="BV157" s="77"/>
      <c r="BW157" s="77"/>
      <c r="BX157" s="77"/>
      <c r="BY157" s="77"/>
      <c r="BZ157" s="77"/>
      <c r="CA157" s="77"/>
      <c r="CB157" s="77"/>
      <c r="CC157" s="77"/>
      <c r="CD157" s="77"/>
      <c r="CE157" s="77"/>
      <c r="CF157" s="77"/>
      <c r="CG157" s="77"/>
      <c r="CH157" s="77"/>
      <c r="CI157" s="77"/>
      <c r="CJ157" s="77"/>
      <c r="CK157" s="77"/>
      <c r="CL157" s="77"/>
      <c r="CM157" s="77"/>
      <c r="CN157" s="77"/>
      <c r="CO157" s="77"/>
      <c r="CP157" s="77"/>
      <c r="CQ157" s="77"/>
      <c r="CR157" s="77"/>
      <c r="CS157" s="77"/>
      <c r="CT157" s="77"/>
      <c r="CU157" s="77"/>
      <c r="CV157" s="77"/>
      <c r="CW157" s="77"/>
      <c r="CX157" s="77"/>
      <c r="CY157" s="77"/>
      <c r="CZ157" s="77"/>
      <c r="DA157" s="77"/>
      <c r="DB157" s="77"/>
      <c r="DC157" s="77"/>
      <c r="DD157" s="77"/>
      <c r="DE157" s="77"/>
      <c r="DF157" s="77"/>
      <c r="DG157" s="77"/>
      <c r="DH157" s="77"/>
      <c r="DI157" s="77"/>
      <c r="DJ157" s="77"/>
      <c r="DK157" s="77"/>
      <c r="DL157" s="77"/>
      <c r="DM157" s="77"/>
      <c r="DN157" s="77"/>
      <c r="DO157" s="77"/>
      <c r="DP157" s="77"/>
      <c r="DQ157" s="77"/>
      <c r="DR157" s="77"/>
      <c r="DS157" s="77"/>
      <c r="DT157" s="77"/>
      <c r="DU157" s="77"/>
      <c r="DV157" s="77"/>
      <c r="DW157" s="77"/>
      <c r="DX157" s="77"/>
      <c r="DY157" s="77"/>
      <c r="DZ157" s="77"/>
      <c r="EA157" s="77"/>
      <c r="EB157" s="77"/>
      <c r="EC157" s="77"/>
      <c r="ED157" s="77"/>
      <c r="EE157" s="77"/>
      <c r="EF157" s="77"/>
      <c r="EG157" s="77"/>
      <c r="EH157" s="77"/>
      <c r="EI157" s="77"/>
      <c r="EJ157" s="77"/>
      <c r="EK157" s="77"/>
      <c r="EL157" s="77"/>
      <c r="EM157" s="77"/>
      <c r="EN157" s="77"/>
      <c r="EO157" s="77"/>
      <c r="EP157" s="77"/>
      <c r="EQ157" s="77"/>
      <c r="ER157" s="77"/>
      <c r="ES157" s="77"/>
      <c r="ET157" s="77"/>
      <c r="EU157" s="77"/>
      <c r="EV157" s="77"/>
      <c r="EW157" s="77"/>
      <c r="EX157" s="77"/>
      <c r="EY157" s="77"/>
      <c r="EZ157" s="77"/>
      <c r="FA157" s="77"/>
      <c r="FB157" s="77"/>
      <c r="FC157" s="77"/>
      <c r="FD157" s="77"/>
      <c r="FE157" s="77"/>
      <c r="FF157" s="77"/>
      <c r="FG157" s="77"/>
      <c r="FH157" s="77"/>
    </row>
    <row r="158" spans="1:164" ht="14" x14ac:dyDescent="0.15">
      <c r="A158" s="85"/>
      <c r="B158" s="85"/>
      <c r="C158" s="85"/>
      <c r="D158" s="85"/>
      <c r="E158" s="85"/>
      <c r="F158" s="85"/>
      <c r="G158" s="85"/>
      <c r="H158" s="85"/>
      <c r="I158" s="85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/>
      <c r="AO158" s="77"/>
      <c r="AP158" s="77"/>
      <c r="AQ158" s="77"/>
      <c r="AR158" s="77"/>
      <c r="AS158" s="77"/>
      <c r="AT158" s="77"/>
      <c r="AU158" s="77"/>
      <c r="AV158" s="77"/>
      <c r="AW158" s="77"/>
      <c r="AX158" s="77"/>
      <c r="AY158" s="77"/>
      <c r="AZ158" s="77"/>
      <c r="BA158" s="77"/>
      <c r="BB158" s="77"/>
      <c r="BC158" s="77"/>
      <c r="BD158" s="77"/>
      <c r="BE158" s="77"/>
      <c r="BF158" s="77"/>
      <c r="BG158" s="77"/>
      <c r="BH158" s="77"/>
      <c r="BI158" s="77"/>
      <c r="BJ158" s="77"/>
      <c r="BK158" s="77"/>
      <c r="BL158" s="77"/>
      <c r="BM158" s="77"/>
      <c r="BN158" s="77"/>
      <c r="BO158" s="77"/>
      <c r="BP158" s="77"/>
      <c r="BQ158" s="77"/>
      <c r="BR158" s="77"/>
      <c r="BS158" s="77"/>
      <c r="BT158" s="77"/>
      <c r="BU158" s="77"/>
      <c r="BV158" s="77"/>
      <c r="BW158" s="77"/>
      <c r="BX158" s="77"/>
      <c r="BY158" s="77"/>
      <c r="BZ158" s="77"/>
      <c r="CA158" s="77"/>
      <c r="CB158" s="77"/>
      <c r="CC158" s="77"/>
      <c r="CD158" s="77"/>
      <c r="CE158" s="77"/>
      <c r="CF158" s="77"/>
      <c r="CG158" s="77"/>
      <c r="CH158" s="77"/>
      <c r="CI158" s="77"/>
      <c r="CJ158" s="77"/>
      <c r="CK158" s="77"/>
      <c r="CL158" s="77"/>
      <c r="CM158" s="77"/>
      <c r="CN158" s="77"/>
      <c r="CO158" s="77"/>
      <c r="CP158" s="77"/>
      <c r="CQ158" s="77"/>
      <c r="CR158" s="77"/>
      <c r="CS158" s="77"/>
      <c r="CT158" s="77"/>
      <c r="CU158" s="77"/>
      <c r="CV158" s="77"/>
      <c r="CW158" s="77"/>
      <c r="CX158" s="77"/>
      <c r="CY158" s="77"/>
      <c r="CZ158" s="77"/>
      <c r="DA158" s="77"/>
      <c r="DB158" s="77"/>
      <c r="DC158" s="77"/>
      <c r="DD158" s="77"/>
      <c r="DE158" s="77"/>
      <c r="DF158" s="77"/>
      <c r="DG158" s="77"/>
      <c r="DH158" s="77"/>
      <c r="DI158" s="77"/>
      <c r="DJ158" s="77"/>
      <c r="DK158" s="77"/>
      <c r="DL158" s="77"/>
      <c r="DM158" s="77"/>
      <c r="DN158" s="77"/>
      <c r="DO158" s="77"/>
      <c r="DP158" s="77"/>
      <c r="DQ158" s="77"/>
      <c r="DR158" s="77"/>
      <c r="DS158" s="77"/>
      <c r="DT158" s="77"/>
      <c r="DU158" s="77"/>
      <c r="DV158" s="77"/>
      <c r="DW158" s="77"/>
      <c r="DX158" s="77"/>
      <c r="DY158" s="77"/>
      <c r="DZ158" s="77"/>
      <c r="EA158" s="77"/>
      <c r="EB158" s="77"/>
      <c r="EC158" s="77"/>
      <c r="ED158" s="77"/>
      <c r="EE158" s="77"/>
      <c r="EF158" s="77"/>
      <c r="EG158" s="77"/>
      <c r="EH158" s="77"/>
      <c r="EI158" s="77"/>
      <c r="EJ158" s="77"/>
      <c r="EK158" s="77"/>
      <c r="EL158" s="77"/>
      <c r="EM158" s="77"/>
      <c r="EN158" s="77"/>
      <c r="EO158" s="77"/>
      <c r="EP158" s="77"/>
      <c r="EQ158" s="77"/>
      <c r="ER158" s="77"/>
      <c r="ES158" s="77"/>
      <c r="ET158" s="77"/>
      <c r="EU158" s="77"/>
      <c r="EV158" s="77"/>
      <c r="EW158" s="77"/>
      <c r="EX158" s="77"/>
      <c r="EY158" s="77"/>
      <c r="EZ158" s="77"/>
      <c r="FA158" s="77"/>
      <c r="FB158" s="77"/>
      <c r="FC158" s="77"/>
      <c r="FD158" s="77"/>
      <c r="FE158" s="77"/>
      <c r="FF158" s="77"/>
      <c r="FG158" s="77"/>
      <c r="FH158" s="77"/>
    </row>
    <row r="159" spans="1:164" ht="14" x14ac:dyDescent="0.15">
      <c r="A159" s="85"/>
      <c r="B159" s="85"/>
      <c r="C159" s="85"/>
      <c r="D159" s="85"/>
      <c r="E159" s="85"/>
      <c r="F159" s="85"/>
      <c r="G159" s="85"/>
      <c r="H159" s="85"/>
      <c r="I159" s="85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  <c r="AE159" s="77"/>
      <c r="AF159" s="77"/>
      <c r="AG159" s="77"/>
      <c r="AH159" s="77"/>
      <c r="AI159" s="77"/>
      <c r="AJ159" s="77"/>
      <c r="AK159" s="77"/>
      <c r="AL159" s="77"/>
      <c r="AM159" s="77"/>
      <c r="AN159" s="77"/>
      <c r="AO159" s="77"/>
      <c r="AP159" s="77"/>
      <c r="AQ159" s="77"/>
      <c r="AR159" s="77"/>
      <c r="AS159" s="77"/>
      <c r="AT159" s="77"/>
      <c r="AU159" s="77"/>
      <c r="AV159" s="77"/>
      <c r="AW159" s="77"/>
      <c r="AX159" s="77"/>
      <c r="AY159" s="77"/>
      <c r="AZ159" s="77"/>
      <c r="BA159" s="77"/>
      <c r="BB159" s="77"/>
      <c r="BC159" s="77"/>
      <c r="BD159" s="77"/>
      <c r="BE159" s="77"/>
      <c r="BF159" s="77"/>
      <c r="BG159" s="77"/>
      <c r="BH159" s="77"/>
      <c r="BI159" s="77"/>
      <c r="BJ159" s="77"/>
      <c r="BK159" s="77"/>
      <c r="BL159" s="77"/>
      <c r="BM159" s="77"/>
      <c r="BN159" s="77"/>
      <c r="BO159" s="77"/>
      <c r="BP159" s="77"/>
      <c r="BQ159" s="77"/>
      <c r="BR159" s="77"/>
      <c r="BS159" s="77"/>
      <c r="BT159" s="77"/>
      <c r="BU159" s="77"/>
      <c r="BV159" s="77"/>
      <c r="BW159" s="77"/>
      <c r="BX159" s="77"/>
      <c r="BY159" s="77"/>
      <c r="BZ159" s="77"/>
      <c r="CA159" s="77"/>
      <c r="CB159" s="77"/>
      <c r="CC159" s="77"/>
      <c r="CD159" s="77"/>
      <c r="CE159" s="77"/>
      <c r="CF159" s="77"/>
      <c r="CG159" s="77"/>
      <c r="CH159" s="77"/>
      <c r="CI159" s="77"/>
      <c r="CJ159" s="77"/>
      <c r="CK159" s="77"/>
      <c r="CL159" s="77"/>
      <c r="CM159" s="77"/>
      <c r="CN159" s="77"/>
      <c r="CO159" s="77"/>
      <c r="CP159" s="77"/>
      <c r="CQ159" s="77"/>
      <c r="CR159" s="77"/>
      <c r="CS159" s="77"/>
      <c r="CT159" s="77"/>
      <c r="CU159" s="77"/>
      <c r="CV159" s="77"/>
      <c r="CW159" s="77"/>
      <c r="CX159" s="77"/>
      <c r="CY159" s="77"/>
      <c r="CZ159" s="77"/>
      <c r="DA159" s="77"/>
      <c r="DB159" s="77"/>
      <c r="DC159" s="77"/>
      <c r="DD159" s="77"/>
      <c r="DE159" s="77"/>
      <c r="DF159" s="77"/>
      <c r="DG159" s="77"/>
      <c r="DH159" s="77"/>
      <c r="DI159" s="77"/>
      <c r="DJ159" s="77"/>
      <c r="DK159" s="77"/>
      <c r="DL159" s="77"/>
      <c r="DM159" s="77"/>
      <c r="DN159" s="77"/>
      <c r="DO159" s="77"/>
      <c r="DP159" s="77"/>
      <c r="DQ159" s="77"/>
      <c r="DR159" s="77"/>
      <c r="DS159" s="77"/>
      <c r="DT159" s="77"/>
      <c r="DU159" s="77"/>
      <c r="DV159" s="77"/>
      <c r="DW159" s="77"/>
      <c r="DX159" s="77"/>
      <c r="DY159" s="77"/>
      <c r="DZ159" s="77"/>
      <c r="EA159" s="77"/>
      <c r="EB159" s="77"/>
      <c r="EC159" s="77"/>
      <c r="ED159" s="77"/>
      <c r="EE159" s="77"/>
      <c r="EF159" s="77"/>
      <c r="EG159" s="77"/>
      <c r="EH159" s="77"/>
      <c r="EI159" s="77"/>
      <c r="EJ159" s="77"/>
      <c r="EK159" s="77"/>
      <c r="EL159" s="77"/>
      <c r="EM159" s="77"/>
      <c r="EN159" s="77"/>
      <c r="EO159" s="77"/>
      <c r="EP159" s="77"/>
      <c r="EQ159" s="77"/>
      <c r="ER159" s="77"/>
      <c r="ES159" s="77"/>
      <c r="ET159" s="77"/>
      <c r="EU159" s="77"/>
      <c r="EV159" s="77"/>
      <c r="EW159" s="77"/>
      <c r="EX159" s="77"/>
      <c r="EY159" s="77"/>
      <c r="EZ159" s="77"/>
      <c r="FA159" s="77"/>
      <c r="FB159" s="77"/>
      <c r="FC159" s="77"/>
      <c r="FD159" s="77"/>
      <c r="FE159" s="77"/>
      <c r="FF159" s="77"/>
      <c r="FG159" s="77"/>
      <c r="FH159" s="77"/>
    </row>
    <row r="160" spans="1:164" ht="14" x14ac:dyDescent="0.15">
      <c r="A160" s="85"/>
      <c r="B160" s="85"/>
      <c r="C160" s="85"/>
      <c r="D160" s="85"/>
      <c r="E160" s="85"/>
      <c r="F160" s="85"/>
      <c r="G160" s="85"/>
      <c r="H160" s="85"/>
      <c r="I160" s="85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  <c r="AE160" s="77"/>
      <c r="AF160" s="77"/>
      <c r="AG160" s="77"/>
      <c r="AH160" s="77"/>
      <c r="AI160" s="77"/>
      <c r="AJ160" s="77"/>
      <c r="AK160" s="77"/>
      <c r="AL160" s="77"/>
      <c r="AM160" s="77"/>
      <c r="AN160" s="77"/>
      <c r="AO160" s="77"/>
      <c r="AP160" s="77"/>
      <c r="AQ160" s="77"/>
      <c r="AR160" s="77"/>
      <c r="AS160" s="77"/>
      <c r="AT160" s="77"/>
      <c r="AU160" s="77"/>
      <c r="AV160" s="77"/>
      <c r="AW160" s="77"/>
      <c r="AX160" s="77"/>
      <c r="AY160" s="77"/>
      <c r="AZ160" s="77"/>
      <c r="BA160" s="77"/>
      <c r="BB160" s="77"/>
      <c r="BC160" s="77"/>
      <c r="BD160" s="77"/>
      <c r="BE160" s="77"/>
      <c r="BF160" s="77"/>
      <c r="BG160" s="77"/>
      <c r="BH160" s="77"/>
      <c r="BI160" s="77"/>
      <c r="BJ160" s="77"/>
      <c r="BK160" s="77"/>
      <c r="BL160" s="77"/>
      <c r="BM160" s="77"/>
      <c r="BN160" s="77"/>
      <c r="BO160" s="77"/>
      <c r="BP160" s="77"/>
      <c r="BQ160" s="77"/>
      <c r="BR160" s="77"/>
      <c r="BS160" s="77"/>
      <c r="BT160" s="77"/>
      <c r="BU160" s="77"/>
      <c r="BV160" s="77"/>
      <c r="BW160" s="77"/>
      <c r="BX160" s="77"/>
      <c r="BY160" s="77"/>
      <c r="BZ160" s="77"/>
      <c r="CA160" s="77"/>
      <c r="CB160" s="77"/>
      <c r="CC160" s="77"/>
      <c r="CD160" s="77"/>
      <c r="CE160" s="77"/>
      <c r="CF160" s="77"/>
      <c r="CG160" s="77"/>
      <c r="CH160" s="77"/>
      <c r="CI160" s="77"/>
      <c r="CJ160" s="77"/>
      <c r="CK160" s="77"/>
      <c r="CL160" s="77"/>
      <c r="CM160" s="77"/>
      <c r="CN160" s="77"/>
      <c r="CO160" s="77"/>
      <c r="CP160" s="77"/>
      <c r="CQ160" s="77"/>
      <c r="CR160" s="77"/>
      <c r="CS160" s="77"/>
      <c r="CT160" s="77"/>
      <c r="CU160" s="77"/>
      <c r="CV160" s="77"/>
      <c r="CW160" s="77"/>
      <c r="CX160" s="77"/>
      <c r="CY160" s="77"/>
      <c r="CZ160" s="77"/>
      <c r="DA160" s="77"/>
      <c r="DB160" s="77"/>
      <c r="DC160" s="77"/>
      <c r="DD160" s="77"/>
      <c r="DE160" s="77"/>
      <c r="DF160" s="77"/>
      <c r="DG160" s="77"/>
      <c r="DH160" s="77"/>
      <c r="DI160" s="77"/>
      <c r="DJ160" s="77"/>
      <c r="DK160" s="77"/>
      <c r="DL160" s="77"/>
      <c r="DM160" s="77"/>
      <c r="DN160" s="77"/>
      <c r="DO160" s="77"/>
      <c r="DP160" s="77"/>
      <c r="DQ160" s="77"/>
      <c r="DR160" s="77"/>
      <c r="DS160" s="77"/>
      <c r="DT160" s="77"/>
      <c r="DU160" s="77"/>
      <c r="DV160" s="77"/>
      <c r="DW160" s="77"/>
      <c r="DX160" s="77"/>
      <c r="DY160" s="77"/>
      <c r="DZ160" s="77"/>
      <c r="EA160" s="77"/>
      <c r="EB160" s="77"/>
      <c r="EC160" s="77"/>
      <c r="ED160" s="77"/>
      <c r="EE160" s="77"/>
      <c r="EF160" s="77"/>
      <c r="EG160" s="77"/>
      <c r="EH160" s="77"/>
      <c r="EI160" s="77"/>
      <c r="EJ160" s="77"/>
      <c r="EK160" s="77"/>
      <c r="EL160" s="77"/>
      <c r="EM160" s="77"/>
      <c r="EN160" s="77"/>
      <c r="EO160" s="77"/>
      <c r="EP160" s="77"/>
      <c r="EQ160" s="77"/>
      <c r="ER160" s="77"/>
      <c r="ES160" s="77"/>
      <c r="ET160" s="77"/>
      <c r="EU160" s="77"/>
      <c r="EV160" s="77"/>
      <c r="EW160" s="77"/>
      <c r="EX160" s="77"/>
      <c r="EY160" s="77"/>
      <c r="EZ160" s="77"/>
      <c r="FA160" s="77"/>
      <c r="FB160" s="77"/>
      <c r="FC160" s="77"/>
      <c r="FD160" s="77"/>
      <c r="FE160" s="77"/>
      <c r="FF160" s="77"/>
      <c r="FG160" s="77"/>
      <c r="FH160" s="77"/>
    </row>
    <row r="161" spans="1:164" ht="14" x14ac:dyDescent="0.15">
      <c r="A161" s="85"/>
      <c r="B161" s="85"/>
      <c r="C161" s="85"/>
      <c r="D161" s="85"/>
      <c r="E161" s="85"/>
      <c r="F161" s="85"/>
      <c r="G161" s="85"/>
      <c r="H161" s="85"/>
      <c r="I161" s="85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7"/>
      <c r="AP161" s="77"/>
      <c r="AQ161" s="77"/>
      <c r="AR161" s="77"/>
      <c r="AS161" s="77"/>
      <c r="AT161" s="77"/>
      <c r="AU161" s="77"/>
      <c r="AV161" s="77"/>
      <c r="AW161" s="77"/>
      <c r="AX161" s="77"/>
      <c r="AY161" s="77"/>
      <c r="AZ161" s="77"/>
      <c r="BA161" s="77"/>
      <c r="BB161" s="77"/>
      <c r="BC161" s="77"/>
      <c r="BD161" s="77"/>
      <c r="BE161" s="77"/>
      <c r="BF161" s="77"/>
      <c r="BG161" s="77"/>
      <c r="BH161" s="77"/>
      <c r="BI161" s="77"/>
      <c r="BJ161" s="77"/>
      <c r="BK161" s="77"/>
      <c r="BL161" s="77"/>
      <c r="BM161" s="77"/>
      <c r="BN161" s="77"/>
      <c r="BO161" s="77"/>
      <c r="BP161" s="77"/>
      <c r="BQ161" s="77"/>
      <c r="BR161" s="77"/>
      <c r="BS161" s="77"/>
      <c r="BT161" s="77"/>
      <c r="BU161" s="77"/>
      <c r="BV161" s="77"/>
      <c r="BW161" s="77"/>
      <c r="BX161" s="77"/>
      <c r="BY161" s="77"/>
      <c r="BZ161" s="77"/>
      <c r="CA161" s="77"/>
      <c r="CB161" s="77"/>
      <c r="CC161" s="77"/>
      <c r="CD161" s="77"/>
      <c r="CE161" s="77"/>
      <c r="CF161" s="77"/>
      <c r="CG161" s="77"/>
      <c r="CH161" s="77"/>
      <c r="CI161" s="77"/>
      <c r="CJ161" s="77"/>
      <c r="CK161" s="77"/>
      <c r="CL161" s="77"/>
      <c r="CM161" s="77"/>
      <c r="CN161" s="77"/>
      <c r="CO161" s="77"/>
      <c r="CP161" s="77"/>
      <c r="CQ161" s="77"/>
      <c r="CR161" s="77"/>
      <c r="CS161" s="77"/>
      <c r="CT161" s="77"/>
      <c r="CU161" s="77"/>
      <c r="CV161" s="77"/>
      <c r="CW161" s="77"/>
      <c r="CX161" s="77"/>
      <c r="CY161" s="77"/>
      <c r="CZ161" s="77"/>
      <c r="DA161" s="77"/>
      <c r="DB161" s="77"/>
      <c r="DC161" s="77"/>
      <c r="DD161" s="77"/>
      <c r="DE161" s="77"/>
      <c r="DF161" s="77"/>
      <c r="DG161" s="77"/>
      <c r="DH161" s="77"/>
      <c r="DI161" s="77"/>
      <c r="DJ161" s="77"/>
      <c r="DK161" s="77"/>
      <c r="DL161" s="77"/>
      <c r="DM161" s="77"/>
      <c r="DN161" s="77"/>
      <c r="DO161" s="77"/>
      <c r="DP161" s="77"/>
      <c r="DQ161" s="77"/>
      <c r="DR161" s="77"/>
      <c r="DS161" s="77"/>
      <c r="DT161" s="77"/>
      <c r="DU161" s="77"/>
      <c r="DV161" s="77"/>
      <c r="DW161" s="77"/>
      <c r="DX161" s="77"/>
      <c r="DY161" s="77"/>
      <c r="DZ161" s="77"/>
      <c r="EA161" s="77"/>
      <c r="EB161" s="77"/>
      <c r="EC161" s="77"/>
      <c r="ED161" s="77"/>
      <c r="EE161" s="77"/>
      <c r="EF161" s="77"/>
      <c r="EG161" s="77"/>
      <c r="EH161" s="77"/>
      <c r="EI161" s="77"/>
      <c r="EJ161" s="77"/>
      <c r="EK161" s="77"/>
      <c r="EL161" s="77"/>
      <c r="EM161" s="77"/>
      <c r="EN161" s="77"/>
      <c r="EO161" s="77"/>
      <c r="EP161" s="77"/>
      <c r="EQ161" s="77"/>
      <c r="ER161" s="77"/>
      <c r="ES161" s="77"/>
      <c r="ET161" s="77"/>
      <c r="EU161" s="77"/>
      <c r="EV161" s="77"/>
      <c r="EW161" s="77"/>
      <c r="EX161" s="77"/>
      <c r="EY161" s="77"/>
      <c r="EZ161" s="77"/>
      <c r="FA161" s="77"/>
      <c r="FB161" s="77"/>
      <c r="FC161" s="77"/>
      <c r="FD161" s="77"/>
      <c r="FE161" s="77"/>
      <c r="FF161" s="77"/>
      <c r="FG161" s="77"/>
      <c r="FH161" s="77"/>
    </row>
    <row r="162" spans="1:164" ht="14" x14ac:dyDescent="0.15">
      <c r="A162" s="85"/>
      <c r="B162" s="85"/>
      <c r="C162" s="85"/>
      <c r="D162" s="85"/>
      <c r="E162" s="85"/>
      <c r="F162" s="85"/>
      <c r="G162" s="85"/>
      <c r="H162" s="85"/>
      <c r="I162" s="85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7"/>
      <c r="AP162" s="77"/>
      <c r="AQ162" s="77"/>
      <c r="AR162" s="77"/>
      <c r="AS162" s="77"/>
      <c r="AT162" s="77"/>
      <c r="AU162" s="77"/>
      <c r="AV162" s="77"/>
      <c r="AW162" s="77"/>
      <c r="AX162" s="77"/>
      <c r="AY162" s="77"/>
      <c r="AZ162" s="77"/>
      <c r="BA162" s="77"/>
      <c r="BB162" s="77"/>
      <c r="BC162" s="77"/>
      <c r="BD162" s="77"/>
      <c r="BE162" s="77"/>
      <c r="BF162" s="77"/>
      <c r="BG162" s="77"/>
      <c r="BH162" s="77"/>
      <c r="BI162" s="77"/>
      <c r="BJ162" s="77"/>
      <c r="BK162" s="77"/>
      <c r="BL162" s="77"/>
      <c r="BM162" s="77"/>
      <c r="BN162" s="77"/>
      <c r="BO162" s="77"/>
      <c r="BP162" s="77"/>
      <c r="BQ162" s="77"/>
      <c r="BR162" s="77"/>
      <c r="BS162" s="77"/>
      <c r="BT162" s="77"/>
      <c r="BU162" s="77"/>
      <c r="BV162" s="77"/>
      <c r="BW162" s="77"/>
      <c r="BX162" s="77"/>
      <c r="BY162" s="77"/>
      <c r="BZ162" s="77"/>
      <c r="CA162" s="77"/>
      <c r="CB162" s="77"/>
      <c r="CC162" s="77"/>
      <c r="CD162" s="77"/>
      <c r="CE162" s="77"/>
      <c r="CF162" s="77"/>
      <c r="CG162" s="77"/>
      <c r="CH162" s="77"/>
      <c r="CI162" s="77"/>
      <c r="CJ162" s="77"/>
      <c r="CK162" s="77"/>
      <c r="CL162" s="77"/>
      <c r="CM162" s="77"/>
      <c r="CN162" s="77"/>
      <c r="CO162" s="77"/>
      <c r="CP162" s="77"/>
      <c r="CQ162" s="77"/>
      <c r="CR162" s="77"/>
      <c r="CS162" s="77"/>
      <c r="CT162" s="77"/>
      <c r="CU162" s="77"/>
      <c r="CV162" s="77"/>
      <c r="CW162" s="77"/>
      <c r="CX162" s="77"/>
      <c r="CY162" s="77"/>
      <c r="CZ162" s="77"/>
      <c r="DA162" s="77"/>
      <c r="DB162" s="77"/>
      <c r="DC162" s="77"/>
      <c r="DD162" s="77"/>
      <c r="DE162" s="77"/>
      <c r="DF162" s="77"/>
      <c r="DG162" s="77"/>
      <c r="DH162" s="77"/>
      <c r="DI162" s="77"/>
      <c r="DJ162" s="77"/>
      <c r="DK162" s="77"/>
      <c r="DL162" s="77"/>
      <c r="DM162" s="77"/>
      <c r="DN162" s="77"/>
      <c r="DO162" s="77"/>
      <c r="DP162" s="77"/>
      <c r="DQ162" s="77"/>
      <c r="DR162" s="77"/>
      <c r="DS162" s="77"/>
      <c r="DT162" s="77"/>
      <c r="DU162" s="77"/>
      <c r="DV162" s="77"/>
      <c r="DW162" s="77"/>
      <c r="DX162" s="77"/>
      <c r="DY162" s="77"/>
      <c r="DZ162" s="77"/>
      <c r="EA162" s="77"/>
      <c r="EB162" s="77"/>
      <c r="EC162" s="77"/>
      <c r="ED162" s="77"/>
      <c r="EE162" s="77"/>
      <c r="EF162" s="77"/>
      <c r="EG162" s="77"/>
      <c r="EH162" s="77"/>
      <c r="EI162" s="77"/>
      <c r="EJ162" s="77"/>
      <c r="EK162" s="77"/>
      <c r="EL162" s="77"/>
      <c r="EM162" s="77"/>
      <c r="EN162" s="77"/>
      <c r="EO162" s="77"/>
      <c r="EP162" s="77"/>
      <c r="EQ162" s="77"/>
      <c r="ER162" s="77"/>
      <c r="ES162" s="77"/>
      <c r="ET162" s="77"/>
      <c r="EU162" s="77"/>
      <c r="EV162" s="77"/>
      <c r="EW162" s="77"/>
      <c r="EX162" s="77"/>
      <c r="EY162" s="77"/>
      <c r="EZ162" s="77"/>
      <c r="FA162" s="77"/>
      <c r="FB162" s="77"/>
      <c r="FC162" s="77"/>
      <c r="FD162" s="77"/>
      <c r="FE162" s="77"/>
      <c r="FF162" s="77"/>
      <c r="FG162" s="77"/>
      <c r="FH162" s="77"/>
    </row>
    <row r="163" spans="1:164" ht="14" x14ac:dyDescent="0.15">
      <c r="A163" s="85"/>
      <c r="B163" s="85"/>
      <c r="C163" s="85"/>
      <c r="D163" s="85"/>
      <c r="E163" s="85"/>
      <c r="F163" s="85"/>
      <c r="G163" s="85"/>
      <c r="H163" s="85"/>
      <c r="I163" s="85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  <c r="AE163" s="77"/>
      <c r="AF163" s="77"/>
      <c r="AG163" s="77"/>
      <c r="AH163" s="77"/>
      <c r="AI163" s="77"/>
      <c r="AJ163" s="77"/>
      <c r="AK163" s="77"/>
      <c r="AL163" s="77"/>
      <c r="AM163" s="77"/>
      <c r="AN163" s="77"/>
      <c r="AO163" s="77"/>
      <c r="AP163" s="77"/>
      <c r="AQ163" s="77"/>
      <c r="AR163" s="77"/>
      <c r="AS163" s="77"/>
      <c r="AT163" s="77"/>
      <c r="AU163" s="77"/>
      <c r="AV163" s="77"/>
      <c r="AW163" s="77"/>
      <c r="AX163" s="77"/>
      <c r="AY163" s="77"/>
      <c r="AZ163" s="77"/>
      <c r="BA163" s="77"/>
      <c r="BB163" s="77"/>
      <c r="BC163" s="77"/>
      <c r="BD163" s="77"/>
      <c r="BE163" s="77"/>
      <c r="BF163" s="77"/>
      <c r="BG163" s="77"/>
      <c r="BH163" s="77"/>
      <c r="BI163" s="77"/>
      <c r="BJ163" s="77"/>
      <c r="BK163" s="77"/>
      <c r="BL163" s="77"/>
      <c r="BM163" s="77"/>
      <c r="BN163" s="77"/>
      <c r="BO163" s="77"/>
      <c r="BP163" s="77"/>
      <c r="BQ163" s="77"/>
      <c r="BR163" s="77"/>
      <c r="BS163" s="77"/>
      <c r="BT163" s="77"/>
      <c r="BU163" s="77"/>
      <c r="BV163" s="77"/>
      <c r="BW163" s="77"/>
      <c r="BX163" s="77"/>
      <c r="BY163" s="77"/>
      <c r="BZ163" s="77"/>
      <c r="CA163" s="77"/>
      <c r="CB163" s="77"/>
      <c r="CC163" s="77"/>
      <c r="CD163" s="77"/>
      <c r="CE163" s="77"/>
      <c r="CF163" s="77"/>
      <c r="CG163" s="77"/>
      <c r="CH163" s="77"/>
      <c r="CI163" s="77"/>
      <c r="CJ163" s="77"/>
      <c r="CK163" s="77"/>
      <c r="CL163" s="77"/>
      <c r="CM163" s="77"/>
      <c r="CN163" s="77"/>
      <c r="CO163" s="77"/>
      <c r="CP163" s="77"/>
      <c r="CQ163" s="77"/>
      <c r="CR163" s="77"/>
      <c r="CS163" s="77"/>
      <c r="CT163" s="77"/>
      <c r="CU163" s="77"/>
      <c r="CV163" s="77"/>
      <c r="CW163" s="77"/>
      <c r="CX163" s="77"/>
      <c r="CY163" s="77"/>
      <c r="CZ163" s="77"/>
      <c r="DA163" s="77"/>
      <c r="DB163" s="77"/>
      <c r="DC163" s="77"/>
      <c r="DD163" s="77"/>
      <c r="DE163" s="77"/>
      <c r="DF163" s="77"/>
      <c r="DG163" s="77"/>
      <c r="DH163" s="77"/>
      <c r="DI163" s="77"/>
      <c r="DJ163" s="77"/>
      <c r="DK163" s="77"/>
      <c r="DL163" s="77"/>
      <c r="DM163" s="77"/>
      <c r="DN163" s="77"/>
      <c r="DO163" s="77"/>
      <c r="DP163" s="77"/>
      <c r="DQ163" s="77"/>
      <c r="DR163" s="77"/>
      <c r="DS163" s="77"/>
      <c r="DT163" s="77"/>
      <c r="DU163" s="77"/>
      <c r="DV163" s="77"/>
      <c r="DW163" s="77"/>
      <c r="DX163" s="77"/>
      <c r="DY163" s="77"/>
      <c r="DZ163" s="77"/>
      <c r="EA163" s="77"/>
      <c r="EB163" s="77"/>
      <c r="EC163" s="77"/>
      <c r="ED163" s="77"/>
      <c r="EE163" s="77"/>
      <c r="EF163" s="77"/>
      <c r="EG163" s="77"/>
      <c r="EH163" s="77"/>
      <c r="EI163" s="77"/>
      <c r="EJ163" s="77"/>
      <c r="EK163" s="77"/>
      <c r="EL163" s="77"/>
      <c r="EM163" s="77"/>
      <c r="EN163" s="77"/>
      <c r="EO163" s="77"/>
      <c r="EP163" s="77"/>
      <c r="EQ163" s="77"/>
      <c r="ER163" s="77"/>
      <c r="ES163" s="77"/>
      <c r="ET163" s="77"/>
      <c r="EU163" s="77"/>
      <c r="EV163" s="77"/>
      <c r="EW163" s="77"/>
      <c r="EX163" s="77"/>
      <c r="EY163" s="77"/>
      <c r="EZ163" s="77"/>
      <c r="FA163" s="77"/>
      <c r="FB163" s="77"/>
      <c r="FC163" s="77"/>
      <c r="FD163" s="77"/>
      <c r="FE163" s="77"/>
      <c r="FF163" s="77"/>
      <c r="FG163" s="77"/>
      <c r="FH163" s="77"/>
    </row>
    <row r="164" spans="1:164" ht="14" x14ac:dyDescent="0.15">
      <c r="A164" s="85"/>
      <c r="B164" s="85"/>
      <c r="C164" s="85"/>
      <c r="D164" s="85"/>
      <c r="E164" s="85"/>
      <c r="F164" s="85"/>
      <c r="G164" s="85"/>
      <c r="H164" s="85"/>
      <c r="I164" s="85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  <c r="AE164" s="77"/>
      <c r="AF164" s="77"/>
      <c r="AG164" s="77"/>
      <c r="AH164" s="77"/>
      <c r="AI164" s="77"/>
      <c r="AJ164" s="77"/>
      <c r="AK164" s="77"/>
      <c r="AL164" s="77"/>
      <c r="AM164" s="77"/>
      <c r="AN164" s="77"/>
      <c r="AO164" s="77"/>
      <c r="AP164" s="77"/>
      <c r="AQ164" s="77"/>
      <c r="AR164" s="77"/>
      <c r="AS164" s="77"/>
      <c r="AT164" s="77"/>
      <c r="AU164" s="77"/>
      <c r="AV164" s="77"/>
      <c r="AW164" s="77"/>
      <c r="AX164" s="77"/>
      <c r="AY164" s="77"/>
      <c r="AZ164" s="77"/>
      <c r="BA164" s="77"/>
      <c r="BB164" s="77"/>
      <c r="BC164" s="77"/>
      <c r="BD164" s="77"/>
      <c r="BE164" s="77"/>
      <c r="BF164" s="77"/>
      <c r="BG164" s="77"/>
      <c r="BH164" s="77"/>
      <c r="BI164" s="77"/>
      <c r="BJ164" s="77"/>
      <c r="BK164" s="77"/>
      <c r="BL164" s="77"/>
      <c r="BM164" s="77"/>
      <c r="BN164" s="77"/>
      <c r="BO164" s="77"/>
      <c r="BP164" s="77"/>
      <c r="BQ164" s="77"/>
      <c r="BR164" s="77"/>
      <c r="BS164" s="77"/>
      <c r="BT164" s="77"/>
      <c r="BU164" s="77"/>
      <c r="BV164" s="77"/>
      <c r="BW164" s="77"/>
      <c r="BX164" s="77"/>
      <c r="BY164" s="77"/>
      <c r="BZ164" s="77"/>
      <c r="CA164" s="77"/>
      <c r="CB164" s="77"/>
      <c r="CC164" s="77"/>
      <c r="CD164" s="77"/>
      <c r="CE164" s="77"/>
      <c r="CF164" s="77"/>
      <c r="CG164" s="77"/>
      <c r="CH164" s="77"/>
      <c r="CI164" s="77"/>
      <c r="CJ164" s="77"/>
      <c r="CK164" s="77"/>
      <c r="CL164" s="77"/>
      <c r="CM164" s="77"/>
      <c r="CN164" s="77"/>
      <c r="CO164" s="77"/>
      <c r="CP164" s="77"/>
      <c r="CQ164" s="77"/>
      <c r="CR164" s="77"/>
      <c r="CS164" s="77"/>
      <c r="CT164" s="77"/>
      <c r="CU164" s="77"/>
      <c r="CV164" s="77"/>
      <c r="CW164" s="77"/>
      <c r="CX164" s="77"/>
      <c r="CY164" s="77"/>
      <c r="CZ164" s="77"/>
      <c r="DA164" s="77"/>
      <c r="DB164" s="77"/>
      <c r="DC164" s="77"/>
      <c r="DD164" s="77"/>
      <c r="DE164" s="77"/>
      <c r="DF164" s="77"/>
      <c r="DG164" s="77"/>
      <c r="DH164" s="77"/>
      <c r="DI164" s="77"/>
      <c r="DJ164" s="77"/>
      <c r="DK164" s="77"/>
      <c r="DL164" s="77"/>
      <c r="DM164" s="77"/>
      <c r="DN164" s="77"/>
      <c r="DO164" s="77"/>
      <c r="DP164" s="77"/>
      <c r="DQ164" s="77"/>
      <c r="DR164" s="77"/>
      <c r="DS164" s="77"/>
      <c r="DT164" s="77"/>
      <c r="DU164" s="77"/>
      <c r="DV164" s="77"/>
      <c r="DW164" s="77"/>
      <c r="DX164" s="77"/>
      <c r="DY164" s="77"/>
      <c r="DZ164" s="77"/>
      <c r="EA164" s="77"/>
      <c r="EB164" s="77"/>
      <c r="EC164" s="77"/>
      <c r="ED164" s="77"/>
      <c r="EE164" s="77"/>
      <c r="EF164" s="77"/>
      <c r="EG164" s="77"/>
      <c r="EH164" s="77"/>
      <c r="EI164" s="77"/>
      <c r="EJ164" s="77"/>
      <c r="EK164" s="77"/>
      <c r="EL164" s="77"/>
      <c r="EM164" s="77"/>
      <c r="EN164" s="77"/>
      <c r="EO164" s="77"/>
      <c r="EP164" s="77"/>
      <c r="EQ164" s="77"/>
      <c r="ER164" s="77"/>
      <c r="ES164" s="77"/>
      <c r="ET164" s="77"/>
      <c r="EU164" s="77"/>
      <c r="EV164" s="77"/>
      <c r="EW164" s="77"/>
      <c r="EX164" s="77"/>
      <c r="EY164" s="77"/>
      <c r="EZ164" s="77"/>
      <c r="FA164" s="77"/>
      <c r="FB164" s="77"/>
      <c r="FC164" s="77"/>
      <c r="FD164" s="77"/>
      <c r="FE164" s="77"/>
      <c r="FF164" s="77"/>
      <c r="FG164" s="77"/>
      <c r="FH164" s="77"/>
    </row>
    <row r="165" spans="1:164" ht="14" x14ac:dyDescent="0.15">
      <c r="A165" s="85"/>
      <c r="B165" s="85"/>
      <c r="C165" s="85"/>
      <c r="D165" s="85"/>
      <c r="E165" s="85"/>
      <c r="F165" s="85"/>
      <c r="G165" s="85"/>
      <c r="H165" s="85"/>
      <c r="I165" s="85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  <c r="AE165" s="77"/>
      <c r="AF165" s="77"/>
      <c r="AG165" s="77"/>
      <c r="AH165" s="77"/>
      <c r="AI165" s="77"/>
      <c r="AJ165" s="77"/>
      <c r="AK165" s="77"/>
      <c r="AL165" s="77"/>
      <c r="AM165" s="77"/>
      <c r="AN165" s="77"/>
      <c r="AO165" s="77"/>
      <c r="AP165" s="77"/>
      <c r="AQ165" s="77"/>
      <c r="AR165" s="77"/>
      <c r="AS165" s="77"/>
      <c r="AT165" s="77"/>
      <c r="AU165" s="77"/>
      <c r="AV165" s="77"/>
      <c r="AW165" s="77"/>
      <c r="AX165" s="77"/>
      <c r="AY165" s="77"/>
      <c r="AZ165" s="77"/>
      <c r="BA165" s="77"/>
      <c r="BB165" s="77"/>
      <c r="BC165" s="77"/>
      <c r="BD165" s="77"/>
      <c r="BE165" s="77"/>
      <c r="BF165" s="77"/>
      <c r="BG165" s="77"/>
      <c r="BH165" s="77"/>
      <c r="BI165" s="77"/>
      <c r="BJ165" s="77"/>
      <c r="BK165" s="77"/>
      <c r="BL165" s="77"/>
      <c r="BM165" s="77"/>
      <c r="BN165" s="77"/>
      <c r="BO165" s="77"/>
      <c r="BP165" s="77"/>
      <c r="BQ165" s="77"/>
      <c r="BR165" s="77"/>
      <c r="BS165" s="77"/>
      <c r="BT165" s="77"/>
      <c r="BU165" s="77"/>
      <c r="BV165" s="77"/>
      <c r="BW165" s="77"/>
      <c r="BX165" s="77"/>
      <c r="BY165" s="77"/>
      <c r="BZ165" s="77"/>
      <c r="CA165" s="77"/>
      <c r="CB165" s="77"/>
      <c r="CC165" s="77"/>
      <c r="CD165" s="77"/>
      <c r="CE165" s="77"/>
      <c r="CF165" s="77"/>
      <c r="CG165" s="77"/>
      <c r="CH165" s="77"/>
      <c r="CI165" s="77"/>
      <c r="CJ165" s="77"/>
      <c r="CK165" s="77"/>
      <c r="CL165" s="77"/>
      <c r="CM165" s="77"/>
      <c r="CN165" s="77"/>
      <c r="CO165" s="77"/>
      <c r="CP165" s="77"/>
      <c r="CQ165" s="77"/>
      <c r="CR165" s="77"/>
      <c r="CS165" s="77"/>
      <c r="CT165" s="77"/>
      <c r="CU165" s="77"/>
      <c r="CV165" s="77"/>
      <c r="CW165" s="77"/>
      <c r="CX165" s="77"/>
      <c r="CY165" s="77"/>
      <c r="CZ165" s="77"/>
      <c r="DA165" s="77"/>
      <c r="DB165" s="77"/>
      <c r="DC165" s="77"/>
      <c r="DD165" s="77"/>
      <c r="DE165" s="77"/>
      <c r="DF165" s="77"/>
      <c r="DG165" s="77"/>
      <c r="DH165" s="77"/>
      <c r="DI165" s="77"/>
      <c r="DJ165" s="77"/>
      <c r="DK165" s="77"/>
      <c r="DL165" s="77"/>
      <c r="DM165" s="77"/>
      <c r="DN165" s="77"/>
      <c r="DO165" s="77"/>
      <c r="DP165" s="77"/>
      <c r="DQ165" s="77"/>
      <c r="DR165" s="77"/>
      <c r="DS165" s="77"/>
      <c r="DT165" s="77"/>
      <c r="DU165" s="77"/>
      <c r="DV165" s="77"/>
      <c r="DW165" s="77"/>
      <c r="DX165" s="77"/>
      <c r="DY165" s="77"/>
      <c r="DZ165" s="77"/>
      <c r="EA165" s="77"/>
      <c r="EB165" s="77"/>
      <c r="EC165" s="77"/>
      <c r="ED165" s="77"/>
      <c r="EE165" s="77"/>
      <c r="EF165" s="77"/>
      <c r="EG165" s="77"/>
      <c r="EH165" s="77"/>
      <c r="EI165" s="77"/>
      <c r="EJ165" s="77"/>
      <c r="EK165" s="77"/>
      <c r="EL165" s="77"/>
      <c r="EM165" s="77"/>
      <c r="EN165" s="77"/>
      <c r="EO165" s="77"/>
      <c r="EP165" s="77"/>
      <c r="EQ165" s="77"/>
      <c r="ER165" s="77"/>
      <c r="ES165" s="77"/>
      <c r="ET165" s="77"/>
      <c r="EU165" s="77"/>
      <c r="EV165" s="77"/>
      <c r="EW165" s="77"/>
      <c r="EX165" s="77"/>
      <c r="EY165" s="77"/>
      <c r="EZ165" s="77"/>
      <c r="FA165" s="77"/>
      <c r="FB165" s="77"/>
      <c r="FC165" s="77"/>
      <c r="FD165" s="77"/>
      <c r="FE165" s="77"/>
      <c r="FF165" s="77"/>
      <c r="FG165" s="77"/>
      <c r="FH165" s="77"/>
    </row>
    <row r="166" spans="1:164" ht="14" x14ac:dyDescent="0.15">
      <c r="A166" s="85"/>
      <c r="B166" s="85"/>
      <c r="C166" s="85"/>
      <c r="D166" s="85"/>
      <c r="E166" s="85"/>
      <c r="F166" s="85"/>
      <c r="G166" s="85"/>
      <c r="H166" s="85"/>
      <c r="I166" s="85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7"/>
      <c r="AP166" s="77"/>
      <c r="AQ166" s="77"/>
      <c r="AR166" s="77"/>
      <c r="AS166" s="77"/>
      <c r="AT166" s="77"/>
      <c r="AU166" s="77"/>
      <c r="AV166" s="77"/>
      <c r="AW166" s="77"/>
      <c r="AX166" s="77"/>
      <c r="AY166" s="77"/>
      <c r="AZ166" s="77"/>
      <c r="BA166" s="77"/>
      <c r="BB166" s="77"/>
      <c r="BC166" s="77"/>
      <c r="BD166" s="77"/>
      <c r="BE166" s="77"/>
      <c r="BF166" s="77"/>
      <c r="BG166" s="77"/>
      <c r="BH166" s="77"/>
      <c r="BI166" s="77"/>
      <c r="BJ166" s="77"/>
      <c r="BK166" s="77"/>
      <c r="BL166" s="77"/>
      <c r="BM166" s="77"/>
      <c r="BN166" s="77"/>
      <c r="BO166" s="77"/>
      <c r="BP166" s="77"/>
      <c r="BQ166" s="77"/>
      <c r="BR166" s="77"/>
      <c r="BS166" s="77"/>
      <c r="BT166" s="77"/>
      <c r="BU166" s="77"/>
      <c r="BV166" s="77"/>
      <c r="BW166" s="77"/>
      <c r="BX166" s="77"/>
      <c r="BY166" s="77"/>
      <c r="BZ166" s="77"/>
      <c r="CA166" s="77"/>
      <c r="CB166" s="77"/>
      <c r="CC166" s="77"/>
      <c r="CD166" s="77"/>
      <c r="CE166" s="77"/>
      <c r="CF166" s="77"/>
      <c r="CG166" s="77"/>
      <c r="CH166" s="77"/>
      <c r="CI166" s="77"/>
      <c r="CJ166" s="77"/>
      <c r="CK166" s="77"/>
      <c r="CL166" s="77"/>
      <c r="CM166" s="77"/>
      <c r="CN166" s="77"/>
      <c r="CO166" s="77"/>
      <c r="CP166" s="77"/>
      <c r="CQ166" s="77"/>
      <c r="CR166" s="77"/>
      <c r="CS166" s="77"/>
      <c r="CT166" s="77"/>
      <c r="CU166" s="77"/>
      <c r="CV166" s="77"/>
      <c r="CW166" s="77"/>
      <c r="CX166" s="77"/>
      <c r="CY166" s="77"/>
      <c r="CZ166" s="77"/>
      <c r="DA166" s="77"/>
      <c r="DB166" s="77"/>
      <c r="DC166" s="77"/>
      <c r="DD166" s="77"/>
      <c r="DE166" s="77"/>
      <c r="DF166" s="77"/>
      <c r="DG166" s="77"/>
      <c r="DH166" s="77"/>
      <c r="DI166" s="77"/>
      <c r="DJ166" s="77"/>
      <c r="DK166" s="77"/>
      <c r="DL166" s="77"/>
      <c r="DM166" s="77"/>
      <c r="DN166" s="77"/>
      <c r="DO166" s="77"/>
      <c r="DP166" s="77"/>
      <c r="DQ166" s="77"/>
      <c r="DR166" s="77"/>
      <c r="DS166" s="77"/>
      <c r="DT166" s="77"/>
      <c r="DU166" s="77"/>
      <c r="DV166" s="77"/>
      <c r="DW166" s="77"/>
      <c r="DX166" s="77"/>
      <c r="DY166" s="77"/>
      <c r="DZ166" s="77"/>
      <c r="EA166" s="77"/>
      <c r="EB166" s="77"/>
      <c r="EC166" s="77"/>
      <c r="ED166" s="77"/>
      <c r="EE166" s="77"/>
      <c r="EF166" s="77"/>
      <c r="EG166" s="77"/>
      <c r="EH166" s="77"/>
      <c r="EI166" s="77"/>
      <c r="EJ166" s="77"/>
      <c r="EK166" s="77"/>
      <c r="EL166" s="77"/>
      <c r="EM166" s="77"/>
      <c r="EN166" s="77"/>
      <c r="EO166" s="77"/>
      <c r="EP166" s="77"/>
      <c r="EQ166" s="77"/>
      <c r="ER166" s="77"/>
      <c r="ES166" s="77"/>
      <c r="ET166" s="77"/>
      <c r="EU166" s="77"/>
      <c r="EV166" s="77"/>
      <c r="EW166" s="77"/>
      <c r="EX166" s="77"/>
      <c r="EY166" s="77"/>
      <c r="EZ166" s="77"/>
      <c r="FA166" s="77"/>
      <c r="FB166" s="77"/>
      <c r="FC166" s="77"/>
      <c r="FD166" s="77"/>
      <c r="FE166" s="77"/>
      <c r="FF166" s="77"/>
      <c r="FG166" s="77"/>
      <c r="FH166" s="77"/>
    </row>
    <row r="167" spans="1:164" ht="14" x14ac:dyDescent="0.15">
      <c r="A167" s="85"/>
      <c r="B167" s="85"/>
      <c r="C167" s="85"/>
      <c r="D167" s="85"/>
      <c r="E167" s="85"/>
      <c r="F167" s="85"/>
      <c r="G167" s="85"/>
      <c r="H167" s="85"/>
      <c r="I167" s="85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7"/>
      <c r="AP167" s="77"/>
      <c r="AQ167" s="77"/>
      <c r="AR167" s="77"/>
      <c r="AS167" s="77"/>
      <c r="AT167" s="77"/>
      <c r="AU167" s="77"/>
      <c r="AV167" s="77"/>
      <c r="AW167" s="77"/>
      <c r="AX167" s="77"/>
      <c r="AY167" s="77"/>
      <c r="AZ167" s="77"/>
      <c r="BA167" s="77"/>
      <c r="BB167" s="77"/>
      <c r="BC167" s="77"/>
      <c r="BD167" s="77"/>
      <c r="BE167" s="77"/>
      <c r="BF167" s="77"/>
      <c r="BG167" s="77"/>
      <c r="BH167" s="77"/>
      <c r="BI167" s="77"/>
      <c r="BJ167" s="77"/>
      <c r="BK167" s="77"/>
      <c r="BL167" s="77"/>
      <c r="BM167" s="77"/>
      <c r="BN167" s="77"/>
      <c r="BO167" s="77"/>
      <c r="BP167" s="77"/>
      <c r="BQ167" s="77"/>
      <c r="BR167" s="77"/>
      <c r="BS167" s="77"/>
      <c r="BT167" s="77"/>
      <c r="BU167" s="77"/>
      <c r="BV167" s="77"/>
      <c r="BW167" s="77"/>
      <c r="BX167" s="77"/>
      <c r="BY167" s="77"/>
      <c r="BZ167" s="77"/>
      <c r="CA167" s="77"/>
      <c r="CB167" s="77"/>
      <c r="CC167" s="77"/>
      <c r="CD167" s="77"/>
      <c r="CE167" s="77"/>
      <c r="CF167" s="77"/>
      <c r="CG167" s="77"/>
      <c r="CH167" s="77"/>
      <c r="CI167" s="77"/>
      <c r="CJ167" s="77"/>
      <c r="CK167" s="77"/>
      <c r="CL167" s="77"/>
      <c r="CM167" s="77"/>
      <c r="CN167" s="77"/>
      <c r="CO167" s="77"/>
      <c r="CP167" s="77"/>
      <c r="CQ167" s="77"/>
      <c r="CR167" s="77"/>
      <c r="CS167" s="77"/>
      <c r="CT167" s="77"/>
      <c r="CU167" s="77"/>
      <c r="CV167" s="77"/>
      <c r="CW167" s="77"/>
      <c r="CX167" s="77"/>
      <c r="CY167" s="77"/>
      <c r="CZ167" s="77"/>
      <c r="DA167" s="77"/>
      <c r="DB167" s="77"/>
      <c r="DC167" s="77"/>
      <c r="DD167" s="77"/>
      <c r="DE167" s="77"/>
      <c r="DF167" s="77"/>
      <c r="DG167" s="77"/>
      <c r="DH167" s="77"/>
      <c r="DI167" s="77"/>
      <c r="DJ167" s="77"/>
      <c r="DK167" s="77"/>
      <c r="DL167" s="77"/>
      <c r="DM167" s="77"/>
      <c r="DN167" s="77"/>
      <c r="DO167" s="77"/>
      <c r="DP167" s="77"/>
      <c r="DQ167" s="77"/>
      <c r="DR167" s="77"/>
      <c r="DS167" s="77"/>
      <c r="DT167" s="77"/>
      <c r="DU167" s="77"/>
      <c r="DV167" s="77"/>
      <c r="DW167" s="77"/>
      <c r="DX167" s="77"/>
      <c r="DY167" s="77"/>
      <c r="DZ167" s="77"/>
      <c r="EA167" s="77"/>
      <c r="EB167" s="77"/>
      <c r="EC167" s="77"/>
      <c r="ED167" s="77"/>
      <c r="EE167" s="77"/>
      <c r="EF167" s="77"/>
      <c r="EG167" s="77"/>
      <c r="EH167" s="77"/>
      <c r="EI167" s="77"/>
      <c r="EJ167" s="77"/>
      <c r="EK167" s="77"/>
      <c r="EL167" s="77"/>
      <c r="EM167" s="77"/>
      <c r="EN167" s="77"/>
      <c r="EO167" s="77"/>
      <c r="EP167" s="77"/>
      <c r="EQ167" s="77"/>
      <c r="ER167" s="77"/>
      <c r="ES167" s="77"/>
      <c r="ET167" s="77"/>
      <c r="EU167" s="77"/>
      <c r="EV167" s="77"/>
      <c r="EW167" s="77"/>
      <c r="EX167" s="77"/>
      <c r="EY167" s="77"/>
      <c r="EZ167" s="77"/>
      <c r="FA167" s="77"/>
      <c r="FB167" s="77"/>
      <c r="FC167" s="77"/>
      <c r="FD167" s="77"/>
      <c r="FE167" s="77"/>
      <c r="FF167" s="77"/>
      <c r="FG167" s="77"/>
      <c r="FH167" s="77"/>
    </row>
    <row r="168" spans="1:164" ht="14" x14ac:dyDescent="0.15">
      <c r="A168" s="85"/>
      <c r="B168" s="85"/>
      <c r="C168" s="85"/>
      <c r="D168" s="85"/>
      <c r="E168" s="85"/>
      <c r="F168" s="85"/>
      <c r="G168" s="85"/>
      <c r="H168" s="85"/>
      <c r="I168" s="85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  <c r="AE168" s="77"/>
      <c r="AF168" s="77"/>
      <c r="AG168" s="77"/>
      <c r="AH168" s="77"/>
      <c r="AI168" s="77"/>
      <c r="AJ168" s="77"/>
      <c r="AK168" s="77"/>
      <c r="AL168" s="77"/>
      <c r="AM168" s="77"/>
      <c r="AN168" s="77"/>
      <c r="AO168" s="77"/>
      <c r="AP168" s="77"/>
      <c r="AQ168" s="77"/>
      <c r="AR168" s="77"/>
      <c r="AS168" s="77"/>
      <c r="AT168" s="77"/>
      <c r="AU168" s="77"/>
      <c r="AV168" s="77"/>
      <c r="AW168" s="77"/>
      <c r="AX168" s="77"/>
      <c r="AY168" s="77"/>
      <c r="AZ168" s="77"/>
      <c r="BA168" s="77"/>
      <c r="BB168" s="77"/>
      <c r="BC168" s="77"/>
      <c r="BD168" s="77"/>
      <c r="BE168" s="77"/>
      <c r="BF168" s="77"/>
      <c r="BG168" s="77"/>
      <c r="BH168" s="77"/>
      <c r="BI168" s="77"/>
      <c r="BJ168" s="77"/>
      <c r="BK168" s="77"/>
      <c r="BL168" s="77"/>
      <c r="BM168" s="77"/>
      <c r="BN168" s="77"/>
      <c r="BO168" s="77"/>
      <c r="BP168" s="77"/>
      <c r="BQ168" s="77"/>
      <c r="BR168" s="77"/>
      <c r="BS168" s="77"/>
      <c r="BT168" s="77"/>
      <c r="BU168" s="77"/>
      <c r="BV168" s="77"/>
      <c r="BW168" s="77"/>
      <c r="BX168" s="77"/>
      <c r="BY168" s="77"/>
      <c r="BZ168" s="77"/>
      <c r="CA168" s="77"/>
      <c r="CB168" s="77"/>
      <c r="CC168" s="77"/>
      <c r="CD168" s="77"/>
      <c r="CE168" s="77"/>
      <c r="CF168" s="77"/>
      <c r="CG168" s="77"/>
      <c r="CH168" s="77"/>
      <c r="CI168" s="77"/>
      <c r="CJ168" s="77"/>
      <c r="CK168" s="77"/>
      <c r="CL168" s="77"/>
      <c r="CM168" s="77"/>
      <c r="CN168" s="77"/>
      <c r="CO168" s="77"/>
      <c r="CP168" s="77"/>
      <c r="CQ168" s="77"/>
      <c r="CR168" s="77"/>
      <c r="CS168" s="77"/>
      <c r="CT168" s="77"/>
      <c r="CU168" s="77"/>
      <c r="CV168" s="77"/>
      <c r="CW168" s="77"/>
      <c r="CX168" s="77"/>
      <c r="CY168" s="77"/>
      <c r="CZ168" s="77"/>
      <c r="DA168" s="77"/>
      <c r="DB168" s="77"/>
      <c r="DC168" s="77"/>
      <c r="DD168" s="77"/>
      <c r="DE168" s="77"/>
      <c r="DF168" s="77"/>
      <c r="DG168" s="77"/>
      <c r="DH168" s="77"/>
      <c r="DI168" s="77"/>
      <c r="DJ168" s="77"/>
      <c r="DK168" s="77"/>
      <c r="DL168" s="77"/>
      <c r="DM168" s="77"/>
      <c r="DN168" s="77"/>
      <c r="DO168" s="77"/>
      <c r="DP168" s="77"/>
      <c r="DQ168" s="77"/>
      <c r="DR168" s="77"/>
      <c r="DS168" s="77"/>
      <c r="DT168" s="77"/>
      <c r="DU168" s="77"/>
      <c r="DV168" s="77"/>
      <c r="DW168" s="77"/>
      <c r="DX168" s="77"/>
      <c r="DY168" s="77"/>
      <c r="DZ168" s="77"/>
      <c r="EA168" s="77"/>
      <c r="EB168" s="77"/>
      <c r="EC168" s="77"/>
      <c r="ED168" s="77"/>
      <c r="EE168" s="77"/>
      <c r="EF168" s="77"/>
      <c r="EG168" s="77"/>
      <c r="EH168" s="77"/>
      <c r="EI168" s="77"/>
      <c r="EJ168" s="77"/>
      <c r="EK168" s="77"/>
      <c r="EL168" s="77"/>
      <c r="EM168" s="77"/>
      <c r="EN168" s="77"/>
      <c r="EO168" s="77"/>
      <c r="EP168" s="77"/>
      <c r="EQ168" s="77"/>
      <c r="ER168" s="77"/>
      <c r="ES168" s="77"/>
      <c r="ET168" s="77"/>
      <c r="EU168" s="77"/>
      <c r="EV168" s="77"/>
      <c r="EW168" s="77"/>
      <c r="EX168" s="77"/>
      <c r="EY168" s="77"/>
      <c r="EZ168" s="77"/>
      <c r="FA168" s="77"/>
      <c r="FB168" s="77"/>
      <c r="FC168" s="77"/>
      <c r="FD168" s="77"/>
      <c r="FE168" s="77"/>
      <c r="FF168" s="77"/>
      <c r="FG168" s="77"/>
      <c r="FH168" s="77"/>
    </row>
    <row r="169" spans="1:164" ht="14" x14ac:dyDescent="0.15">
      <c r="A169" s="85"/>
      <c r="B169" s="85"/>
      <c r="C169" s="85"/>
      <c r="D169" s="85"/>
      <c r="E169" s="85"/>
      <c r="F169" s="85"/>
      <c r="G169" s="85"/>
      <c r="H169" s="85"/>
      <c r="I169" s="85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7"/>
      <c r="AP169" s="77"/>
      <c r="AQ169" s="77"/>
      <c r="AR169" s="77"/>
      <c r="AS169" s="77"/>
      <c r="AT169" s="77"/>
      <c r="AU169" s="77"/>
      <c r="AV169" s="77"/>
      <c r="AW169" s="77"/>
      <c r="AX169" s="77"/>
      <c r="AY169" s="77"/>
      <c r="AZ169" s="77"/>
      <c r="BA169" s="77"/>
      <c r="BB169" s="77"/>
      <c r="BC169" s="77"/>
      <c r="BD169" s="77"/>
      <c r="BE169" s="77"/>
      <c r="BF169" s="77"/>
      <c r="BG169" s="77"/>
      <c r="BH169" s="77"/>
      <c r="BI169" s="77"/>
      <c r="BJ169" s="77"/>
      <c r="BK169" s="77"/>
      <c r="BL169" s="77"/>
      <c r="BM169" s="77"/>
      <c r="BN169" s="77"/>
      <c r="BO169" s="77"/>
      <c r="BP169" s="77"/>
      <c r="BQ169" s="77"/>
      <c r="BR169" s="77"/>
      <c r="BS169" s="77"/>
      <c r="BT169" s="77"/>
      <c r="BU169" s="77"/>
      <c r="BV169" s="77"/>
      <c r="BW169" s="77"/>
      <c r="BX169" s="77"/>
      <c r="BY169" s="77"/>
      <c r="BZ169" s="77"/>
      <c r="CA169" s="77"/>
      <c r="CB169" s="77"/>
      <c r="CC169" s="77"/>
      <c r="CD169" s="77"/>
      <c r="CE169" s="77"/>
      <c r="CF169" s="77"/>
      <c r="CG169" s="77"/>
      <c r="CH169" s="77"/>
      <c r="CI169" s="77"/>
      <c r="CJ169" s="77"/>
      <c r="CK169" s="77"/>
      <c r="CL169" s="77"/>
      <c r="CM169" s="77"/>
      <c r="CN169" s="77"/>
      <c r="CO169" s="77"/>
      <c r="CP169" s="77"/>
      <c r="CQ169" s="77"/>
      <c r="CR169" s="77"/>
      <c r="CS169" s="77"/>
      <c r="CT169" s="77"/>
      <c r="CU169" s="77"/>
      <c r="CV169" s="77"/>
      <c r="CW169" s="77"/>
      <c r="CX169" s="77"/>
      <c r="CY169" s="77"/>
      <c r="CZ169" s="77"/>
      <c r="DA169" s="77"/>
      <c r="DB169" s="77"/>
      <c r="DC169" s="77"/>
      <c r="DD169" s="77"/>
      <c r="DE169" s="77"/>
      <c r="DF169" s="77"/>
      <c r="DG169" s="77"/>
      <c r="DH169" s="77"/>
      <c r="DI169" s="77"/>
      <c r="DJ169" s="77"/>
      <c r="DK169" s="77"/>
      <c r="DL169" s="77"/>
      <c r="DM169" s="77"/>
      <c r="DN169" s="77"/>
      <c r="DO169" s="77"/>
      <c r="DP169" s="77"/>
      <c r="DQ169" s="77"/>
      <c r="DR169" s="77"/>
      <c r="DS169" s="77"/>
      <c r="DT169" s="77"/>
      <c r="DU169" s="77"/>
      <c r="DV169" s="77"/>
      <c r="DW169" s="77"/>
      <c r="DX169" s="77"/>
      <c r="DY169" s="77"/>
      <c r="DZ169" s="77"/>
      <c r="EA169" s="77"/>
      <c r="EB169" s="77"/>
      <c r="EC169" s="77"/>
      <c r="ED169" s="77"/>
      <c r="EE169" s="77"/>
      <c r="EF169" s="77"/>
      <c r="EG169" s="77"/>
      <c r="EH169" s="77"/>
      <c r="EI169" s="77"/>
      <c r="EJ169" s="77"/>
      <c r="EK169" s="77"/>
      <c r="EL169" s="77"/>
      <c r="EM169" s="77"/>
      <c r="EN169" s="77"/>
      <c r="EO169" s="77"/>
      <c r="EP169" s="77"/>
      <c r="EQ169" s="77"/>
      <c r="ER169" s="77"/>
      <c r="ES169" s="77"/>
      <c r="ET169" s="77"/>
      <c r="EU169" s="77"/>
      <c r="EV169" s="77"/>
      <c r="EW169" s="77"/>
      <c r="EX169" s="77"/>
      <c r="EY169" s="77"/>
      <c r="EZ169" s="77"/>
      <c r="FA169" s="77"/>
      <c r="FB169" s="77"/>
      <c r="FC169" s="77"/>
      <c r="FD169" s="77"/>
      <c r="FE169" s="77"/>
      <c r="FF169" s="77"/>
      <c r="FG169" s="77"/>
      <c r="FH169" s="77"/>
    </row>
    <row r="170" spans="1:164" ht="14" x14ac:dyDescent="0.15">
      <c r="A170" s="85"/>
      <c r="B170" s="85"/>
      <c r="C170" s="85"/>
      <c r="D170" s="85"/>
      <c r="E170" s="85"/>
      <c r="F170" s="85"/>
      <c r="G170" s="85"/>
      <c r="H170" s="85"/>
      <c r="I170" s="85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7"/>
      <c r="AP170" s="77"/>
      <c r="AQ170" s="77"/>
      <c r="AR170" s="77"/>
      <c r="AS170" s="77"/>
      <c r="AT170" s="77"/>
      <c r="AU170" s="77"/>
      <c r="AV170" s="77"/>
      <c r="AW170" s="77"/>
      <c r="AX170" s="77"/>
      <c r="AY170" s="77"/>
      <c r="AZ170" s="77"/>
      <c r="BA170" s="77"/>
      <c r="BB170" s="77"/>
      <c r="BC170" s="77"/>
      <c r="BD170" s="77"/>
      <c r="BE170" s="77"/>
      <c r="BF170" s="77"/>
      <c r="BG170" s="77"/>
      <c r="BH170" s="77"/>
      <c r="BI170" s="77"/>
      <c r="BJ170" s="77"/>
      <c r="BK170" s="77"/>
      <c r="BL170" s="77"/>
      <c r="BM170" s="77"/>
      <c r="BN170" s="77"/>
      <c r="BO170" s="77"/>
      <c r="BP170" s="77"/>
      <c r="BQ170" s="77"/>
      <c r="BR170" s="77"/>
      <c r="BS170" s="77"/>
      <c r="BT170" s="77"/>
      <c r="BU170" s="77"/>
      <c r="BV170" s="77"/>
      <c r="BW170" s="77"/>
      <c r="BX170" s="77"/>
      <c r="BY170" s="77"/>
      <c r="BZ170" s="77"/>
      <c r="CA170" s="77"/>
      <c r="CB170" s="77"/>
      <c r="CC170" s="77"/>
      <c r="CD170" s="77"/>
      <c r="CE170" s="77"/>
      <c r="CF170" s="77"/>
      <c r="CG170" s="77"/>
      <c r="CH170" s="77"/>
      <c r="CI170" s="77"/>
      <c r="CJ170" s="77"/>
      <c r="CK170" s="77"/>
      <c r="CL170" s="77"/>
      <c r="CM170" s="77"/>
      <c r="CN170" s="77"/>
      <c r="CO170" s="77"/>
      <c r="CP170" s="77"/>
      <c r="CQ170" s="77"/>
      <c r="CR170" s="77"/>
      <c r="CS170" s="77"/>
      <c r="CT170" s="77"/>
      <c r="CU170" s="77"/>
      <c r="CV170" s="77"/>
      <c r="CW170" s="77"/>
      <c r="CX170" s="77"/>
      <c r="CY170" s="77"/>
      <c r="CZ170" s="77"/>
      <c r="DA170" s="77"/>
      <c r="DB170" s="77"/>
      <c r="DC170" s="77"/>
      <c r="DD170" s="77"/>
      <c r="DE170" s="77"/>
      <c r="DF170" s="77"/>
      <c r="DG170" s="77"/>
      <c r="DH170" s="77"/>
      <c r="DI170" s="77"/>
      <c r="DJ170" s="77"/>
      <c r="DK170" s="77"/>
      <c r="DL170" s="77"/>
      <c r="DM170" s="77"/>
      <c r="DN170" s="77"/>
      <c r="DO170" s="77"/>
      <c r="DP170" s="77"/>
      <c r="DQ170" s="77"/>
      <c r="DR170" s="77"/>
      <c r="DS170" s="77"/>
      <c r="DT170" s="77"/>
      <c r="DU170" s="77"/>
      <c r="DV170" s="77"/>
      <c r="DW170" s="77"/>
      <c r="DX170" s="77"/>
      <c r="DY170" s="77"/>
      <c r="DZ170" s="77"/>
      <c r="EA170" s="77"/>
      <c r="EB170" s="77"/>
      <c r="EC170" s="77"/>
      <c r="ED170" s="77"/>
      <c r="EE170" s="77"/>
      <c r="EF170" s="77"/>
      <c r="EG170" s="77"/>
      <c r="EH170" s="77"/>
      <c r="EI170" s="77"/>
      <c r="EJ170" s="77"/>
      <c r="EK170" s="77"/>
      <c r="EL170" s="77"/>
      <c r="EM170" s="77"/>
      <c r="EN170" s="77"/>
      <c r="EO170" s="77"/>
      <c r="EP170" s="77"/>
      <c r="EQ170" s="77"/>
      <c r="ER170" s="77"/>
      <c r="ES170" s="77"/>
      <c r="ET170" s="77"/>
      <c r="EU170" s="77"/>
      <c r="EV170" s="77"/>
      <c r="EW170" s="77"/>
      <c r="EX170" s="77"/>
      <c r="EY170" s="77"/>
      <c r="EZ170" s="77"/>
      <c r="FA170" s="77"/>
      <c r="FB170" s="77"/>
      <c r="FC170" s="77"/>
      <c r="FD170" s="77"/>
      <c r="FE170" s="77"/>
      <c r="FF170" s="77"/>
      <c r="FG170" s="77"/>
      <c r="FH170" s="77"/>
    </row>
    <row r="171" spans="1:164" ht="14" x14ac:dyDescent="0.15">
      <c r="A171" s="85"/>
      <c r="B171" s="85"/>
      <c r="C171" s="85"/>
      <c r="D171" s="85"/>
      <c r="E171" s="85"/>
      <c r="F171" s="85"/>
      <c r="G171" s="85"/>
      <c r="H171" s="85"/>
      <c r="I171" s="85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  <c r="AW171" s="77"/>
      <c r="AX171" s="77"/>
      <c r="AY171" s="77"/>
      <c r="AZ171" s="77"/>
      <c r="BA171" s="77"/>
      <c r="BB171" s="77"/>
      <c r="BC171" s="77"/>
      <c r="BD171" s="77"/>
      <c r="BE171" s="77"/>
      <c r="BF171" s="77"/>
      <c r="BG171" s="77"/>
      <c r="BH171" s="77"/>
      <c r="BI171" s="77"/>
      <c r="BJ171" s="77"/>
      <c r="BK171" s="77"/>
      <c r="BL171" s="77"/>
      <c r="BM171" s="77"/>
      <c r="BN171" s="77"/>
      <c r="BO171" s="77"/>
      <c r="BP171" s="77"/>
      <c r="BQ171" s="77"/>
      <c r="BR171" s="77"/>
      <c r="BS171" s="77"/>
      <c r="BT171" s="77"/>
      <c r="BU171" s="77"/>
      <c r="BV171" s="77"/>
      <c r="BW171" s="77"/>
      <c r="BX171" s="77"/>
      <c r="BY171" s="77"/>
      <c r="BZ171" s="77"/>
      <c r="CA171" s="77"/>
      <c r="CB171" s="77"/>
      <c r="CC171" s="77"/>
      <c r="CD171" s="77"/>
      <c r="CE171" s="77"/>
      <c r="CF171" s="77"/>
      <c r="CG171" s="77"/>
      <c r="CH171" s="77"/>
      <c r="CI171" s="77"/>
      <c r="CJ171" s="77"/>
      <c r="CK171" s="77"/>
      <c r="CL171" s="77"/>
      <c r="CM171" s="77"/>
      <c r="CN171" s="77"/>
      <c r="CO171" s="77"/>
      <c r="CP171" s="77"/>
      <c r="CQ171" s="77"/>
      <c r="CR171" s="77"/>
      <c r="CS171" s="77"/>
      <c r="CT171" s="77"/>
      <c r="CU171" s="77"/>
      <c r="CV171" s="77"/>
      <c r="CW171" s="77"/>
      <c r="CX171" s="77"/>
      <c r="CY171" s="77"/>
      <c r="CZ171" s="77"/>
      <c r="DA171" s="77"/>
      <c r="DB171" s="77"/>
      <c r="DC171" s="77"/>
      <c r="DD171" s="77"/>
      <c r="DE171" s="77"/>
      <c r="DF171" s="77"/>
      <c r="DG171" s="77"/>
      <c r="DH171" s="77"/>
      <c r="DI171" s="77"/>
      <c r="DJ171" s="77"/>
      <c r="DK171" s="77"/>
      <c r="DL171" s="77"/>
      <c r="DM171" s="77"/>
      <c r="DN171" s="77"/>
      <c r="DO171" s="77"/>
      <c r="DP171" s="77"/>
      <c r="DQ171" s="77"/>
      <c r="DR171" s="77"/>
      <c r="DS171" s="77"/>
      <c r="DT171" s="77"/>
      <c r="DU171" s="77"/>
      <c r="DV171" s="77"/>
      <c r="DW171" s="77"/>
      <c r="DX171" s="77"/>
      <c r="DY171" s="77"/>
      <c r="DZ171" s="77"/>
      <c r="EA171" s="77"/>
      <c r="EB171" s="77"/>
      <c r="EC171" s="77"/>
      <c r="ED171" s="77"/>
      <c r="EE171" s="77"/>
      <c r="EF171" s="77"/>
      <c r="EG171" s="77"/>
      <c r="EH171" s="77"/>
      <c r="EI171" s="77"/>
      <c r="EJ171" s="77"/>
      <c r="EK171" s="77"/>
      <c r="EL171" s="77"/>
      <c r="EM171" s="77"/>
      <c r="EN171" s="77"/>
      <c r="EO171" s="77"/>
      <c r="EP171" s="77"/>
      <c r="EQ171" s="77"/>
      <c r="ER171" s="77"/>
      <c r="ES171" s="77"/>
      <c r="ET171" s="77"/>
      <c r="EU171" s="77"/>
      <c r="EV171" s="77"/>
      <c r="EW171" s="77"/>
      <c r="EX171" s="77"/>
      <c r="EY171" s="77"/>
      <c r="EZ171" s="77"/>
      <c r="FA171" s="77"/>
      <c r="FB171" s="77"/>
      <c r="FC171" s="77"/>
      <c r="FD171" s="77"/>
      <c r="FE171" s="77"/>
      <c r="FF171" s="77"/>
      <c r="FG171" s="77"/>
      <c r="FH171" s="77"/>
    </row>
    <row r="172" spans="1:164" ht="14" x14ac:dyDescent="0.15">
      <c r="A172" s="85"/>
      <c r="B172" s="85"/>
      <c r="C172" s="85"/>
      <c r="D172" s="85"/>
      <c r="E172" s="85"/>
      <c r="F172" s="85"/>
      <c r="G172" s="85"/>
      <c r="H172" s="85"/>
      <c r="I172" s="85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  <c r="AE172" s="77"/>
      <c r="AF172" s="77"/>
      <c r="AG172" s="77"/>
      <c r="AH172" s="77"/>
      <c r="AI172" s="77"/>
      <c r="AJ172" s="77"/>
      <c r="AK172" s="77"/>
      <c r="AL172" s="77"/>
      <c r="AM172" s="77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A172" s="77"/>
      <c r="BB172" s="77"/>
      <c r="BC172" s="77"/>
      <c r="BD172" s="77"/>
      <c r="BE172" s="77"/>
      <c r="BF172" s="77"/>
      <c r="BG172" s="77"/>
      <c r="BH172" s="77"/>
      <c r="BI172" s="77"/>
      <c r="BJ172" s="77"/>
      <c r="BK172" s="77"/>
      <c r="BL172" s="77"/>
      <c r="BM172" s="77"/>
      <c r="BN172" s="77"/>
      <c r="BO172" s="77"/>
      <c r="BP172" s="77"/>
      <c r="BQ172" s="77"/>
      <c r="BR172" s="77"/>
      <c r="BS172" s="77"/>
      <c r="BT172" s="77"/>
      <c r="BU172" s="77"/>
      <c r="BV172" s="77"/>
      <c r="BW172" s="77"/>
      <c r="BX172" s="77"/>
      <c r="BY172" s="77"/>
      <c r="BZ172" s="77"/>
      <c r="CA172" s="77"/>
      <c r="CB172" s="77"/>
      <c r="CC172" s="77"/>
      <c r="CD172" s="77"/>
      <c r="CE172" s="77"/>
      <c r="CF172" s="77"/>
      <c r="CG172" s="77"/>
      <c r="CH172" s="77"/>
      <c r="CI172" s="77"/>
      <c r="CJ172" s="77"/>
      <c r="CK172" s="77"/>
      <c r="CL172" s="77"/>
      <c r="CM172" s="77"/>
      <c r="CN172" s="77"/>
      <c r="CO172" s="77"/>
      <c r="CP172" s="77"/>
      <c r="CQ172" s="77"/>
      <c r="CR172" s="77"/>
      <c r="CS172" s="77"/>
      <c r="CT172" s="77"/>
      <c r="CU172" s="77"/>
      <c r="CV172" s="77"/>
      <c r="CW172" s="77"/>
      <c r="CX172" s="77"/>
      <c r="CY172" s="77"/>
      <c r="CZ172" s="77"/>
      <c r="DA172" s="77"/>
      <c r="DB172" s="77"/>
      <c r="DC172" s="77"/>
      <c r="DD172" s="77"/>
      <c r="DE172" s="77"/>
      <c r="DF172" s="77"/>
      <c r="DG172" s="77"/>
      <c r="DH172" s="77"/>
      <c r="DI172" s="77"/>
      <c r="DJ172" s="77"/>
      <c r="DK172" s="77"/>
      <c r="DL172" s="77"/>
      <c r="DM172" s="77"/>
      <c r="DN172" s="77"/>
      <c r="DO172" s="77"/>
      <c r="DP172" s="77"/>
      <c r="DQ172" s="77"/>
      <c r="DR172" s="77"/>
      <c r="DS172" s="77"/>
      <c r="DT172" s="77"/>
      <c r="DU172" s="77"/>
      <c r="DV172" s="77"/>
      <c r="DW172" s="77"/>
      <c r="DX172" s="77"/>
      <c r="DY172" s="77"/>
      <c r="DZ172" s="77"/>
      <c r="EA172" s="77"/>
      <c r="EB172" s="77"/>
      <c r="EC172" s="77"/>
      <c r="ED172" s="77"/>
      <c r="EE172" s="77"/>
      <c r="EF172" s="77"/>
      <c r="EG172" s="77"/>
      <c r="EH172" s="77"/>
      <c r="EI172" s="77"/>
      <c r="EJ172" s="77"/>
      <c r="EK172" s="77"/>
      <c r="EL172" s="77"/>
      <c r="EM172" s="77"/>
      <c r="EN172" s="77"/>
      <c r="EO172" s="77"/>
      <c r="EP172" s="77"/>
      <c r="EQ172" s="77"/>
      <c r="ER172" s="77"/>
      <c r="ES172" s="77"/>
      <c r="ET172" s="77"/>
      <c r="EU172" s="77"/>
      <c r="EV172" s="77"/>
      <c r="EW172" s="77"/>
      <c r="EX172" s="77"/>
      <c r="EY172" s="77"/>
      <c r="EZ172" s="77"/>
      <c r="FA172" s="77"/>
      <c r="FB172" s="77"/>
      <c r="FC172" s="77"/>
      <c r="FD172" s="77"/>
      <c r="FE172" s="77"/>
      <c r="FF172" s="77"/>
      <c r="FG172" s="77"/>
      <c r="FH172" s="77"/>
    </row>
    <row r="173" spans="1:164" ht="14" x14ac:dyDescent="0.15">
      <c r="A173" s="85"/>
      <c r="B173" s="85"/>
      <c r="C173" s="85"/>
      <c r="D173" s="85"/>
      <c r="E173" s="85"/>
      <c r="F173" s="85"/>
      <c r="G173" s="85"/>
      <c r="H173" s="85"/>
      <c r="I173" s="85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  <c r="AE173" s="77"/>
      <c r="AF173" s="77"/>
      <c r="AG173" s="77"/>
      <c r="AH173" s="77"/>
      <c r="AI173" s="77"/>
      <c r="AJ173" s="77"/>
      <c r="AK173" s="77"/>
      <c r="AL173" s="77"/>
      <c r="AM173" s="77"/>
      <c r="AN173" s="77"/>
      <c r="AO173" s="77"/>
      <c r="AP173" s="77"/>
      <c r="AQ173" s="77"/>
      <c r="AR173" s="77"/>
      <c r="AS173" s="77"/>
      <c r="AT173" s="77"/>
      <c r="AU173" s="77"/>
      <c r="AV173" s="77"/>
      <c r="AW173" s="77"/>
      <c r="AX173" s="77"/>
      <c r="AY173" s="77"/>
      <c r="AZ173" s="77"/>
      <c r="BA173" s="77"/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77"/>
      <c r="BR173" s="77"/>
      <c r="BS173" s="77"/>
      <c r="BT173" s="77"/>
      <c r="BU173" s="77"/>
      <c r="BV173" s="77"/>
      <c r="BW173" s="77"/>
      <c r="BX173" s="77"/>
      <c r="BY173" s="77"/>
      <c r="BZ173" s="77"/>
      <c r="CA173" s="77"/>
      <c r="CB173" s="77"/>
      <c r="CC173" s="77"/>
      <c r="CD173" s="77"/>
      <c r="CE173" s="77"/>
      <c r="CF173" s="77"/>
      <c r="CG173" s="77"/>
      <c r="CH173" s="77"/>
      <c r="CI173" s="77"/>
      <c r="CJ173" s="77"/>
      <c r="CK173" s="77"/>
      <c r="CL173" s="77"/>
      <c r="CM173" s="77"/>
      <c r="CN173" s="77"/>
      <c r="CO173" s="77"/>
      <c r="CP173" s="77"/>
      <c r="CQ173" s="77"/>
      <c r="CR173" s="77"/>
      <c r="CS173" s="77"/>
      <c r="CT173" s="77"/>
      <c r="CU173" s="77"/>
      <c r="CV173" s="77"/>
      <c r="CW173" s="77"/>
      <c r="CX173" s="77"/>
      <c r="CY173" s="77"/>
      <c r="CZ173" s="77"/>
      <c r="DA173" s="77"/>
      <c r="DB173" s="77"/>
      <c r="DC173" s="77"/>
      <c r="DD173" s="77"/>
      <c r="DE173" s="77"/>
      <c r="DF173" s="77"/>
      <c r="DG173" s="77"/>
      <c r="DH173" s="77"/>
      <c r="DI173" s="77"/>
      <c r="DJ173" s="77"/>
      <c r="DK173" s="77"/>
      <c r="DL173" s="77"/>
      <c r="DM173" s="77"/>
      <c r="DN173" s="77"/>
      <c r="DO173" s="77"/>
      <c r="DP173" s="77"/>
      <c r="DQ173" s="77"/>
      <c r="DR173" s="77"/>
      <c r="DS173" s="77"/>
      <c r="DT173" s="77"/>
      <c r="DU173" s="77"/>
      <c r="DV173" s="77"/>
      <c r="DW173" s="77"/>
      <c r="DX173" s="77"/>
      <c r="DY173" s="77"/>
      <c r="DZ173" s="77"/>
      <c r="EA173" s="77"/>
      <c r="EB173" s="77"/>
      <c r="EC173" s="77"/>
      <c r="ED173" s="77"/>
      <c r="EE173" s="77"/>
      <c r="EF173" s="77"/>
      <c r="EG173" s="77"/>
      <c r="EH173" s="77"/>
      <c r="EI173" s="77"/>
      <c r="EJ173" s="77"/>
      <c r="EK173" s="77"/>
      <c r="EL173" s="77"/>
      <c r="EM173" s="77"/>
      <c r="EN173" s="77"/>
      <c r="EO173" s="77"/>
      <c r="EP173" s="77"/>
      <c r="EQ173" s="77"/>
      <c r="ER173" s="77"/>
      <c r="ES173" s="77"/>
      <c r="ET173" s="77"/>
      <c r="EU173" s="77"/>
      <c r="EV173" s="77"/>
      <c r="EW173" s="77"/>
      <c r="EX173" s="77"/>
      <c r="EY173" s="77"/>
      <c r="EZ173" s="77"/>
      <c r="FA173" s="77"/>
      <c r="FB173" s="77"/>
      <c r="FC173" s="77"/>
      <c r="FD173" s="77"/>
      <c r="FE173" s="77"/>
      <c r="FF173" s="77"/>
      <c r="FG173" s="77"/>
      <c r="FH173" s="77"/>
    </row>
    <row r="174" spans="1:164" ht="14" x14ac:dyDescent="0.15">
      <c r="A174" s="85"/>
      <c r="B174" s="85"/>
      <c r="C174" s="85"/>
      <c r="D174" s="85"/>
      <c r="E174" s="85"/>
      <c r="F174" s="85"/>
      <c r="G174" s="85"/>
      <c r="H174" s="85"/>
      <c r="I174" s="85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  <c r="AE174" s="77"/>
      <c r="AF174" s="77"/>
      <c r="AG174" s="77"/>
      <c r="AH174" s="77"/>
      <c r="AI174" s="77"/>
      <c r="AJ174" s="77"/>
      <c r="AK174" s="77"/>
      <c r="AL174" s="77"/>
      <c r="AM174" s="77"/>
      <c r="AN174" s="77"/>
      <c r="AO174" s="77"/>
      <c r="AP174" s="77"/>
      <c r="AQ174" s="77"/>
      <c r="AR174" s="77"/>
      <c r="AS174" s="77"/>
      <c r="AT174" s="77"/>
      <c r="AU174" s="77"/>
      <c r="AV174" s="77"/>
      <c r="AW174" s="77"/>
      <c r="AX174" s="77"/>
      <c r="AY174" s="77"/>
      <c r="AZ174" s="77"/>
      <c r="BA174" s="77"/>
      <c r="BB174" s="77"/>
      <c r="BC174" s="77"/>
      <c r="BD174" s="77"/>
      <c r="BE174" s="77"/>
      <c r="BF174" s="77"/>
      <c r="BG174" s="77"/>
      <c r="BH174" s="77"/>
      <c r="BI174" s="77"/>
      <c r="BJ174" s="77"/>
      <c r="BK174" s="77"/>
      <c r="BL174" s="77"/>
      <c r="BM174" s="77"/>
      <c r="BN174" s="77"/>
      <c r="BO174" s="77"/>
      <c r="BP174" s="77"/>
      <c r="BQ174" s="77"/>
      <c r="BR174" s="77"/>
      <c r="BS174" s="77"/>
      <c r="BT174" s="77"/>
      <c r="BU174" s="77"/>
      <c r="BV174" s="77"/>
      <c r="BW174" s="77"/>
      <c r="BX174" s="77"/>
      <c r="BY174" s="77"/>
      <c r="BZ174" s="77"/>
      <c r="CA174" s="77"/>
      <c r="CB174" s="77"/>
      <c r="CC174" s="77"/>
      <c r="CD174" s="77"/>
      <c r="CE174" s="77"/>
      <c r="CF174" s="77"/>
      <c r="CG174" s="77"/>
      <c r="CH174" s="77"/>
      <c r="CI174" s="77"/>
      <c r="CJ174" s="77"/>
      <c r="CK174" s="77"/>
      <c r="CL174" s="77"/>
      <c r="CM174" s="77"/>
      <c r="CN174" s="77"/>
      <c r="CO174" s="77"/>
      <c r="CP174" s="77"/>
      <c r="CQ174" s="77"/>
      <c r="CR174" s="77"/>
      <c r="CS174" s="77"/>
      <c r="CT174" s="77"/>
      <c r="CU174" s="77"/>
      <c r="CV174" s="77"/>
      <c r="CW174" s="77"/>
      <c r="CX174" s="77"/>
      <c r="CY174" s="77"/>
      <c r="CZ174" s="77"/>
      <c r="DA174" s="77"/>
      <c r="DB174" s="77"/>
      <c r="DC174" s="77"/>
      <c r="DD174" s="77"/>
      <c r="DE174" s="77"/>
      <c r="DF174" s="77"/>
      <c r="DG174" s="77"/>
      <c r="DH174" s="77"/>
      <c r="DI174" s="77"/>
      <c r="DJ174" s="77"/>
      <c r="DK174" s="77"/>
      <c r="DL174" s="77"/>
      <c r="DM174" s="77"/>
      <c r="DN174" s="77"/>
      <c r="DO174" s="77"/>
      <c r="DP174" s="77"/>
      <c r="DQ174" s="77"/>
      <c r="DR174" s="77"/>
      <c r="DS174" s="77"/>
      <c r="DT174" s="77"/>
      <c r="DU174" s="77"/>
      <c r="DV174" s="77"/>
      <c r="DW174" s="77"/>
      <c r="DX174" s="77"/>
      <c r="DY174" s="77"/>
      <c r="DZ174" s="77"/>
      <c r="EA174" s="77"/>
      <c r="EB174" s="77"/>
      <c r="EC174" s="77"/>
      <c r="ED174" s="77"/>
      <c r="EE174" s="77"/>
      <c r="EF174" s="77"/>
      <c r="EG174" s="77"/>
      <c r="EH174" s="77"/>
      <c r="EI174" s="77"/>
      <c r="EJ174" s="77"/>
      <c r="EK174" s="77"/>
      <c r="EL174" s="77"/>
      <c r="EM174" s="77"/>
      <c r="EN174" s="77"/>
      <c r="EO174" s="77"/>
      <c r="EP174" s="77"/>
      <c r="EQ174" s="77"/>
      <c r="ER174" s="77"/>
      <c r="ES174" s="77"/>
      <c r="ET174" s="77"/>
      <c r="EU174" s="77"/>
      <c r="EV174" s="77"/>
      <c r="EW174" s="77"/>
      <c r="EX174" s="77"/>
      <c r="EY174" s="77"/>
      <c r="EZ174" s="77"/>
      <c r="FA174" s="77"/>
      <c r="FB174" s="77"/>
      <c r="FC174" s="77"/>
      <c r="FD174" s="77"/>
      <c r="FE174" s="77"/>
      <c r="FF174" s="77"/>
      <c r="FG174" s="77"/>
      <c r="FH174" s="77"/>
    </row>
    <row r="175" spans="1:164" ht="14" x14ac:dyDescent="0.15">
      <c r="A175" s="85"/>
      <c r="B175" s="85"/>
      <c r="C175" s="85"/>
      <c r="D175" s="85"/>
      <c r="E175" s="85"/>
      <c r="F175" s="85"/>
      <c r="G175" s="85"/>
      <c r="H175" s="85"/>
      <c r="I175" s="85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  <c r="AE175" s="77"/>
      <c r="AF175" s="77"/>
      <c r="AG175" s="77"/>
      <c r="AH175" s="77"/>
      <c r="AI175" s="77"/>
      <c r="AJ175" s="77"/>
      <c r="AK175" s="77"/>
      <c r="AL175" s="77"/>
      <c r="AM175" s="77"/>
      <c r="AN175" s="77"/>
      <c r="AO175" s="77"/>
      <c r="AP175" s="77"/>
      <c r="AQ175" s="77"/>
      <c r="AR175" s="77"/>
      <c r="AS175" s="77"/>
      <c r="AT175" s="77"/>
      <c r="AU175" s="77"/>
      <c r="AV175" s="77"/>
      <c r="AW175" s="77"/>
      <c r="AX175" s="77"/>
      <c r="AY175" s="77"/>
      <c r="AZ175" s="77"/>
      <c r="BA175" s="77"/>
      <c r="BB175" s="77"/>
      <c r="BC175" s="77"/>
      <c r="BD175" s="77"/>
      <c r="BE175" s="77"/>
      <c r="BF175" s="77"/>
      <c r="BG175" s="77"/>
      <c r="BH175" s="77"/>
      <c r="BI175" s="77"/>
      <c r="BJ175" s="77"/>
      <c r="BK175" s="77"/>
      <c r="BL175" s="77"/>
      <c r="BM175" s="77"/>
      <c r="BN175" s="77"/>
      <c r="BO175" s="77"/>
      <c r="BP175" s="77"/>
      <c r="BQ175" s="77"/>
      <c r="BR175" s="77"/>
      <c r="BS175" s="77"/>
      <c r="BT175" s="77"/>
      <c r="BU175" s="77"/>
      <c r="BV175" s="77"/>
      <c r="BW175" s="77"/>
      <c r="BX175" s="77"/>
      <c r="BY175" s="77"/>
      <c r="BZ175" s="77"/>
      <c r="CA175" s="77"/>
      <c r="CB175" s="77"/>
      <c r="CC175" s="77"/>
      <c r="CD175" s="77"/>
      <c r="CE175" s="77"/>
      <c r="CF175" s="77"/>
      <c r="CG175" s="77"/>
      <c r="CH175" s="77"/>
      <c r="CI175" s="77"/>
      <c r="CJ175" s="77"/>
      <c r="CK175" s="77"/>
      <c r="CL175" s="77"/>
      <c r="CM175" s="77"/>
      <c r="CN175" s="77"/>
      <c r="CO175" s="77"/>
      <c r="CP175" s="77"/>
      <c r="CQ175" s="77"/>
      <c r="CR175" s="77"/>
      <c r="CS175" s="77"/>
      <c r="CT175" s="77"/>
      <c r="CU175" s="77"/>
      <c r="CV175" s="77"/>
      <c r="CW175" s="77"/>
      <c r="CX175" s="77"/>
      <c r="CY175" s="77"/>
      <c r="CZ175" s="77"/>
      <c r="DA175" s="77"/>
      <c r="DB175" s="77"/>
      <c r="DC175" s="77"/>
      <c r="DD175" s="77"/>
      <c r="DE175" s="77"/>
      <c r="DF175" s="77"/>
      <c r="DG175" s="77"/>
      <c r="DH175" s="77"/>
      <c r="DI175" s="77"/>
      <c r="DJ175" s="77"/>
      <c r="DK175" s="77"/>
      <c r="DL175" s="77"/>
      <c r="DM175" s="77"/>
      <c r="DN175" s="77"/>
      <c r="DO175" s="77"/>
      <c r="DP175" s="77"/>
      <c r="DQ175" s="77"/>
      <c r="DR175" s="77"/>
      <c r="DS175" s="77"/>
      <c r="DT175" s="77"/>
      <c r="DU175" s="77"/>
      <c r="DV175" s="77"/>
      <c r="DW175" s="77"/>
      <c r="DX175" s="77"/>
      <c r="DY175" s="77"/>
      <c r="DZ175" s="77"/>
      <c r="EA175" s="77"/>
      <c r="EB175" s="77"/>
      <c r="EC175" s="77"/>
      <c r="ED175" s="77"/>
      <c r="EE175" s="77"/>
      <c r="EF175" s="77"/>
      <c r="EG175" s="77"/>
      <c r="EH175" s="77"/>
      <c r="EI175" s="77"/>
      <c r="EJ175" s="77"/>
      <c r="EK175" s="77"/>
      <c r="EL175" s="77"/>
      <c r="EM175" s="77"/>
      <c r="EN175" s="77"/>
      <c r="EO175" s="77"/>
      <c r="EP175" s="77"/>
      <c r="EQ175" s="77"/>
      <c r="ER175" s="77"/>
      <c r="ES175" s="77"/>
      <c r="ET175" s="77"/>
      <c r="EU175" s="77"/>
      <c r="EV175" s="77"/>
      <c r="EW175" s="77"/>
      <c r="EX175" s="77"/>
      <c r="EY175" s="77"/>
      <c r="EZ175" s="77"/>
      <c r="FA175" s="77"/>
      <c r="FB175" s="77"/>
      <c r="FC175" s="77"/>
      <c r="FD175" s="77"/>
      <c r="FE175" s="77"/>
      <c r="FF175" s="77"/>
      <c r="FG175" s="77"/>
      <c r="FH175" s="77"/>
    </row>
    <row r="176" spans="1:164" ht="14" x14ac:dyDescent="0.15">
      <c r="A176" s="85"/>
      <c r="B176" s="85"/>
      <c r="C176" s="85"/>
      <c r="D176" s="85"/>
      <c r="E176" s="85"/>
      <c r="F176" s="85"/>
      <c r="G176" s="85"/>
      <c r="H176" s="85"/>
      <c r="I176" s="85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  <c r="AE176" s="77"/>
      <c r="AF176" s="77"/>
      <c r="AG176" s="77"/>
      <c r="AH176" s="77"/>
      <c r="AI176" s="77"/>
      <c r="AJ176" s="77"/>
      <c r="AK176" s="77"/>
      <c r="AL176" s="77"/>
      <c r="AM176" s="77"/>
      <c r="AN176" s="77"/>
      <c r="AO176" s="77"/>
      <c r="AP176" s="77"/>
      <c r="AQ176" s="77"/>
      <c r="AR176" s="77"/>
      <c r="AS176" s="77"/>
      <c r="AT176" s="77"/>
      <c r="AU176" s="77"/>
      <c r="AV176" s="77"/>
      <c r="AW176" s="77"/>
      <c r="AX176" s="77"/>
      <c r="AY176" s="77"/>
      <c r="AZ176" s="77"/>
      <c r="BA176" s="77"/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77"/>
      <c r="BR176" s="77"/>
      <c r="BS176" s="77"/>
      <c r="BT176" s="77"/>
      <c r="BU176" s="77"/>
      <c r="BV176" s="77"/>
      <c r="BW176" s="77"/>
      <c r="BX176" s="77"/>
      <c r="BY176" s="77"/>
      <c r="BZ176" s="77"/>
      <c r="CA176" s="77"/>
      <c r="CB176" s="77"/>
      <c r="CC176" s="77"/>
      <c r="CD176" s="77"/>
      <c r="CE176" s="77"/>
      <c r="CF176" s="77"/>
      <c r="CG176" s="77"/>
      <c r="CH176" s="77"/>
      <c r="CI176" s="77"/>
      <c r="CJ176" s="77"/>
      <c r="CK176" s="77"/>
      <c r="CL176" s="77"/>
      <c r="CM176" s="77"/>
      <c r="CN176" s="77"/>
      <c r="CO176" s="77"/>
      <c r="CP176" s="77"/>
      <c r="CQ176" s="77"/>
      <c r="CR176" s="77"/>
      <c r="CS176" s="77"/>
      <c r="CT176" s="77"/>
      <c r="CU176" s="77"/>
      <c r="CV176" s="77"/>
      <c r="CW176" s="77"/>
      <c r="CX176" s="77"/>
      <c r="CY176" s="77"/>
      <c r="CZ176" s="77"/>
      <c r="DA176" s="77"/>
      <c r="DB176" s="77"/>
      <c r="DC176" s="77"/>
      <c r="DD176" s="77"/>
      <c r="DE176" s="77"/>
      <c r="DF176" s="77"/>
      <c r="DG176" s="77"/>
      <c r="DH176" s="77"/>
      <c r="DI176" s="77"/>
      <c r="DJ176" s="77"/>
      <c r="DK176" s="77"/>
      <c r="DL176" s="77"/>
      <c r="DM176" s="77"/>
      <c r="DN176" s="77"/>
      <c r="DO176" s="77"/>
      <c r="DP176" s="77"/>
      <c r="DQ176" s="77"/>
      <c r="DR176" s="77"/>
      <c r="DS176" s="77"/>
      <c r="DT176" s="77"/>
      <c r="DU176" s="77"/>
      <c r="DV176" s="77"/>
      <c r="DW176" s="77"/>
      <c r="DX176" s="77"/>
      <c r="DY176" s="77"/>
      <c r="DZ176" s="77"/>
      <c r="EA176" s="77"/>
      <c r="EB176" s="77"/>
      <c r="EC176" s="77"/>
      <c r="ED176" s="77"/>
      <c r="EE176" s="77"/>
      <c r="EF176" s="77"/>
      <c r="EG176" s="77"/>
      <c r="EH176" s="77"/>
      <c r="EI176" s="77"/>
      <c r="EJ176" s="77"/>
      <c r="EK176" s="77"/>
      <c r="EL176" s="77"/>
      <c r="EM176" s="77"/>
      <c r="EN176" s="77"/>
      <c r="EO176" s="77"/>
      <c r="EP176" s="77"/>
      <c r="EQ176" s="77"/>
      <c r="ER176" s="77"/>
      <c r="ES176" s="77"/>
      <c r="ET176" s="77"/>
      <c r="EU176" s="77"/>
      <c r="EV176" s="77"/>
      <c r="EW176" s="77"/>
      <c r="EX176" s="77"/>
      <c r="EY176" s="77"/>
      <c r="EZ176" s="77"/>
      <c r="FA176" s="77"/>
      <c r="FB176" s="77"/>
      <c r="FC176" s="77"/>
      <c r="FD176" s="77"/>
      <c r="FE176" s="77"/>
      <c r="FF176" s="77"/>
      <c r="FG176" s="77"/>
      <c r="FH176" s="77"/>
    </row>
    <row r="177" spans="1:164" ht="14" x14ac:dyDescent="0.15">
      <c r="A177" s="85"/>
      <c r="B177" s="85"/>
      <c r="C177" s="85"/>
      <c r="D177" s="85"/>
      <c r="E177" s="85"/>
      <c r="F177" s="85"/>
      <c r="G177" s="85"/>
      <c r="H177" s="85"/>
      <c r="I177" s="85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7"/>
      <c r="AP177" s="77"/>
      <c r="AQ177" s="77"/>
      <c r="AR177" s="77"/>
      <c r="AS177" s="77"/>
      <c r="AT177" s="77"/>
      <c r="AU177" s="77"/>
      <c r="AV177" s="77"/>
      <c r="AW177" s="77"/>
      <c r="AX177" s="77"/>
      <c r="AY177" s="77"/>
      <c r="AZ177" s="77"/>
      <c r="BA177" s="77"/>
      <c r="BB177" s="77"/>
      <c r="BC177" s="77"/>
      <c r="BD177" s="77"/>
      <c r="BE177" s="77"/>
      <c r="BF177" s="77"/>
      <c r="BG177" s="77"/>
      <c r="BH177" s="77"/>
      <c r="BI177" s="77"/>
      <c r="BJ177" s="77"/>
      <c r="BK177" s="77"/>
      <c r="BL177" s="77"/>
      <c r="BM177" s="77"/>
      <c r="BN177" s="77"/>
      <c r="BO177" s="77"/>
      <c r="BP177" s="77"/>
      <c r="BQ177" s="77"/>
      <c r="BR177" s="77"/>
      <c r="BS177" s="77"/>
      <c r="BT177" s="77"/>
      <c r="BU177" s="77"/>
      <c r="BV177" s="77"/>
      <c r="BW177" s="77"/>
      <c r="BX177" s="77"/>
      <c r="BY177" s="77"/>
      <c r="BZ177" s="77"/>
      <c r="CA177" s="77"/>
      <c r="CB177" s="77"/>
      <c r="CC177" s="77"/>
      <c r="CD177" s="77"/>
      <c r="CE177" s="77"/>
      <c r="CF177" s="77"/>
      <c r="CG177" s="77"/>
      <c r="CH177" s="77"/>
      <c r="CI177" s="77"/>
      <c r="CJ177" s="77"/>
      <c r="CK177" s="77"/>
      <c r="CL177" s="77"/>
      <c r="CM177" s="77"/>
      <c r="CN177" s="77"/>
      <c r="CO177" s="77"/>
      <c r="CP177" s="77"/>
      <c r="CQ177" s="77"/>
      <c r="CR177" s="77"/>
      <c r="CS177" s="77"/>
      <c r="CT177" s="77"/>
      <c r="CU177" s="77"/>
      <c r="CV177" s="77"/>
      <c r="CW177" s="77"/>
      <c r="CX177" s="77"/>
      <c r="CY177" s="77"/>
      <c r="CZ177" s="77"/>
      <c r="DA177" s="77"/>
      <c r="DB177" s="77"/>
      <c r="DC177" s="77"/>
      <c r="DD177" s="77"/>
      <c r="DE177" s="77"/>
      <c r="DF177" s="77"/>
      <c r="DG177" s="77"/>
      <c r="DH177" s="77"/>
      <c r="DI177" s="77"/>
      <c r="DJ177" s="77"/>
      <c r="DK177" s="77"/>
      <c r="DL177" s="77"/>
      <c r="DM177" s="77"/>
      <c r="DN177" s="77"/>
      <c r="DO177" s="77"/>
      <c r="DP177" s="77"/>
      <c r="DQ177" s="77"/>
      <c r="DR177" s="77"/>
      <c r="DS177" s="77"/>
      <c r="DT177" s="77"/>
      <c r="DU177" s="77"/>
      <c r="DV177" s="77"/>
      <c r="DW177" s="77"/>
      <c r="DX177" s="77"/>
      <c r="DY177" s="77"/>
      <c r="DZ177" s="77"/>
      <c r="EA177" s="77"/>
      <c r="EB177" s="77"/>
      <c r="EC177" s="77"/>
      <c r="ED177" s="77"/>
      <c r="EE177" s="77"/>
      <c r="EF177" s="77"/>
      <c r="EG177" s="77"/>
      <c r="EH177" s="77"/>
      <c r="EI177" s="77"/>
      <c r="EJ177" s="77"/>
      <c r="EK177" s="77"/>
      <c r="EL177" s="77"/>
      <c r="EM177" s="77"/>
      <c r="EN177" s="77"/>
      <c r="EO177" s="77"/>
      <c r="EP177" s="77"/>
      <c r="EQ177" s="77"/>
      <c r="ER177" s="77"/>
      <c r="ES177" s="77"/>
      <c r="ET177" s="77"/>
      <c r="EU177" s="77"/>
      <c r="EV177" s="77"/>
      <c r="EW177" s="77"/>
      <c r="EX177" s="77"/>
      <c r="EY177" s="77"/>
      <c r="EZ177" s="77"/>
      <c r="FA177" s="77"/>
      <c r="FB177" s="77"/>
      <c r="FC177" s="77"/>
      <c r="FD177" s="77"/>
      <c r="FE177" s="77"/>
      <c r="FF177" s="77"/>
      <c r="FG177" s="77"/>
      <c r="FH177" s="77"/>
    </row>
    <row r="178" spans="1:164" ht="14" x14ac:dyDescent="0.15">
      <c r="A178" s="85"/>
      <c r="B178" s="85"/>
      <c r="C178" s="85"/>
      <c r="D178" s="85"/>
      <c r="E178" s="85"/>
      <c r="F178" s="85"/>
      <c r="G178" s="85"/>
      <c r="H178" s="85"/>
      <c r="I178" s="85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7"/>
      <c r="AP178" s="77"/>
      <c r="AQ178" s="77"/>
      <c r="AR178" s="77"/>
      <c r="AS178" s="77"/>
      <c r="AT178" s="77"/>
      <c r="AU178" s="77"/>
      <c r="AV178" s="77"/>
      <c r="AW178" s="77"/>
      <c r="AX178" s="77"/>
      <c r="AY178" s="77"/>
      <c r="AZ178" s="77"/>
      <c r="BA178" s="77"/>
      <c r="BB178" s="77"/>
      <c r="BC178" s="77"/>
      <c r="BD178" s="77"/>
      <c r="BE178" s="77"/>
      <c r="BF178" s="77"/>
      <c r="BG178" s="77"/>
      <c r="BH178" s="77"/>
      <c r="BI178" s="77"/>
      <c r="BJ178" s="77"/>
      <c r="BK178" s="77"/>
      <c r="BL178" s="77"/>
      <c r="BM178" s="77"/>
      <c r="BN178" s="77"/>
      <c r="BO178" s="77"/>
      <c r="BP178" s="77"/>
      <c r="BQ178" s="77"/>
      <c r="BR178" s="77"/>
      <c r="BS178" s="77"/>
      <c r="BT178" s="77"/>
      <c r="BU178" s="77"/>
      <c r="BV178" s="77"/>
      <c r="BW178" s="77"/>
      <c r="BX178" s="77"/>
      <c r="BY178" s="77"/>
      <c r="BZ178" s="77"/>
      <c r="CA178" s="77"/>
      <c r="CB178" s="77"/>
      <c r="CC178" s="77"/>
      <c r="CD178" s="77"/>
      <c r="CE178" s="77"/>
      <c r="CF178" s="77"/>
      <c r="CG178" s="77"/>
      <c r="CH178" s="77"/>
      <c r="CI178" s="77"/>
      <c r="CJ178" s="77"/>
      <c r="CK178" s="77"/>
      <c r="CL178" s="77"/>
      <c r="CM178" s="77"/>
      <c r="CN178" s="77"/>
      <c r="CO178" s="77"/>
      <c r="CP178" s="77"/>
      <c r="CQ178" s="77"/>
      <c r="CR178" s="77"/>
      <c r="CS178" s="77"/>
      <c r="CT178" s="77"/>
      <c r="CU178" s="77"/>
      <c r="CV178" s="77"/>
      <c r="CW178" s="77"/>
      <c r="CX178" s="77"/>
      <c r="CY178" s="77"/>
      <c r="CZ178" s="77"/>
      <c r="DA178" s="77"/>
      <c r="DB178" s="77"/>
      <c r="DC178" s="77"/>
      <c r="DD178" s="77"/>
      <c r="DE178" s="77"/>
      <c r="DF178" s="77"/>
      <c r="DG178" s="77"/>
      <c r="DH178" s="77"/>
      <c r="DI178" s="77"/>
      <c r="DJ178" s="77"/>
      <c r="DK178" s="77"/>
      <c r="DL178" s="77"/>
      <c r="DM178" s="77"/>
      <c r="DN178" s="77"/>
      <c r="DO178" s="77"/>
      <c r="DP178" s="77"/>
      <c r="DQ178" s="77"/>
      <c r="DR178" s="77"/>
      <c r="DS178" s="77"/>
      <c r="DT178" s="77"/>
      <c r="DU178" s="77"/>
      <c r="DV178" s="77"/>
      <c r="DW178" s="77"/>
      <c r="DX178" s="77"/>
      <c r="DY178" s="77"/>
      <c r="DZ178" s="77"/>
      <c r="EA178" s="77"/>
      <c r="EB178" s="77"/>
      <c r="EC178" s="77"/>
      <c r="ED178" s="77"/>
      <c r="EE178" s="77"/>
      <c r="EF178" s="77"/>
      <c r="EG178" s="77"/>
      <c r="EH178" s="77"/>
      <c r="EI178" s="77"/>
      <c r="EJ178" s="77"/>
      <c r="EK178" s="77"/>
      <c r="EL178" s="77"/>
      <c r="EM178" s="77"/>
      <c r="EN178" s="77"/>
      <c r="EO178" s="77"/>
      <c r="EP178" s="77"/>
      <c r="EQ178" s="77"/>
      <c r="ER178" s="77"/>
      <c r="ES178" s="77"/>
      <c r="ET178" s="77"/>
      <c r="EU178" s="77"/>
      <c r="EV178" s="77"/>
      <c r="EW178" s="77"/>
      <c r="EX178" s="77"/>
      <c r="EY178" s="77"/>
      <c r="EZ178" s="77"/>
      <c r="FA178" s="77"/>
      <c r="FB178" s="77"/>
      <c r="FC178" s="77"/>
      <c r="FD178" s="77"/>
      <c r="FE178" s="77"/>
      <c r="FF178" s="77"/>
      <c r="FG178" s="77"/>
      <c r="FH178" s="77"/>
    </row>
    <row r="179" spans="1:164" ht="14" x14ac:dyDescent="0.15">
      <c r="A179" s="85"/>
      <c r="B179" s="85"/>
      <c r="C179" s="85"/>
      <c r="D179" s="85"/>
      <c r="E179" s="85"/>
      <c r="F179" s="85"/>
      <c r="G179" s="85"/>
      <c r="H179" s="85"/>
      <c r="I179" s="85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  <c r="AE179" s="77"/>
      <c r="AF179" s="77"/>
      <c r="AG179" s="77"/>
      <c r="AH179" s="77"/>
      <c r="AI179" s="77"/>
      <c r="AJ179" s="77"/>
      <c r="AK179" s="77"/>
      <c r="AL179" s="77"/>
      <c r="AM179" s="77"/>
      <c r="AN179" s="77"/>
      <c r="AO179" s="77"/>
      <c r="AP179" s="77"/>
      <c r="AQ179" s="77"/>
      <c r="AR179" s="77"/>
      <c r="AS179" s="77"/>
      <c r="AT179" s="77"/>
      <c r="AU179" s="77"/>
      <c r="AV179" s="77"/>
      <c r="AW179" s="77"/>
      <c r="AX179" s="77"/>
      <c r="AY179" s="77"/>
      <c r="AZ179" s="77"/>
      <c r="BA179" s="77"/>
      <c r="BB179" s="77"/>
      <c r="BC179" s="77"/>
      <c r="BD179" s="77"/>
      <c r="BE179" s="77"/>
      <c r="BF179" s="77"/>
      <c r="BG179" s="77"/>
      <c r="BH179" s="77"/>
      <c r="BI179" s="77"/>
      <c r="BJ179" s="77"/>
      <c r="BK179" s="77"/>
      <c r="BL179" s="77"/>
      <c r="BM179" s="77"/>
      <c r="BN179" s="77"/>
      <c r="BO179" s="77"/>
      <c r="BP179" s="77"/>
      <c r="BQ179" s="77"/>
      <c r="BR179" s="77"/>
      <c r="BS179" s="77"/>
      <c r="BT179" s="77"/>
      <c r="BU179" s="77"/>
      <c r="BV179" s="77"/>
      <c r="BW179" s="77"/>
      <c r="BX179" s="77"/>
      <c r="BY179" s="77"/>
      <c r="BZ179" s="77"/>
      <c r="CA179" s="77"/>
      <c r="CB179" s="77"/>
      <c r="CC179" s="77"/>
      <c r="CD179" s="77"/>
      <c r="CE179" s="77"/>
      <c r="CF179" s="77"/>
      <c r="CG179" s="77"/>
      <c r="CH179" s="77"/>
      <c r="CI179" s="77"/>
      <c r="CJ179" s="77"/>
      <c r="CK179" s="77"/>
      <c r="CL179" s="77"/>
      <c r="CM179" s="77"/>
      <c r="CN179" s="77"/>
      <c r="CO179" s="77"/>
      <c r="CP179" s="77"/>
      <c r="CQ179" s="77"/>
      <c r="CR179" s="77"/>
      <c r="CS179" s="77"/>
      <c r="CT179" s="77"/>
      <c r="CU179" s="77"/>
      <c r="CV179" s="77"/>
      <c r="CW179" s="77"/>
      <c r="CX179" s="77"/>
      <c r="CY179" s="77"/>
      <c r="CZ179" s="77"/>
      <c r="DA179" s="77"/>
      <c r="DB179" s="77"/>
      <c r="DC179" s="77"/>
      <c r="DD179" s="77"/>
      <c r="DE179" s="77"/>
      <c r="DF179" s="77"/>
      <c r="DG179" s="77"/>
      <c r="DH179" s="77"/>
      <c r="DI179" s="77"/>
      <c r="DJ179" s="77"/>
      <c r="DK179" s="77"/>
      <c r="DL179" s="77"/>
      <c r="DM179" s="77"/>
      <c r="DN179" s="77"/>
      <c r="DO179" s="77"/>
      <c r="DP179" s="77"/>
      <c r="DQ179" s="77"/>
      <c r="DR179" s="77"/>
      <c r="DS179" s="77"/>
      <c r="DT179" s="77"/>
      <c r="DU179" s="77"/>
      <c r="DV179" s="77"/>
      <c r="DW179" s="77"/>
      <c r="DX179" s="77"/>
      <c r="DY179" s="77"/>
      <c r="DZ179" s="77"/>
      <c r="EA179" s="77"/>
      <c r="EB179" s="77"/>
      <c r="EC179" s="77"/>
      <c r="ED179" s="77"/>
      <c r="EE179" s="77"/>
      <c r="EF179" s="77"/>
      <c r="EG179" s="77"/>
      <c r="EH179" s="77"/>
      <c r="EI179" s="77"/>
      <c r="EJ179" s="77"/>
      <c r="EK179" s="77"/>
      <c r="EL179" s="77"/>
      <c r="EM179" s="77"/>
      <c r="EN179" s="77"/>
      <c r="EO179" s="77"/>
      <c r="EP179" s="77"/>
      <c r="EQ179" s="77"/>
      <c r="ER179" s="77"/>
      <c r="ES179" s="77"/>
      <c r="ET179" s="77"/>
      <c r="EU179" s="77"/>
      <c r="EV179" s="77"/>
      <c r="EW179" s="77"/>
      <c r="EX179" s="77"/>
      <c r="EY179" s="77"/>
      <c r="EZ179" s="77"/>
      <c r="FA179" s="77"/>
      <c r="FB179" s="77"/>
      <c r="FC179" s="77"/>
      <c r="FD179" s="77"/>
      <c r="FE179" s="77"/>
      <c r="FF179" s="77"/>
      <c r="FG179" s="77"/>
      <c r="FH179" s="77"/>
    </row>
    <row r="180" spans="1:164" ht="14" x14ac:dyDescent="0.15">
      <c r="A180" s="85"/>
      <c r="B180" s="85"/>
      <c r="C180" s="85"/>
      <c r="D180" s="85"/>
      <c r="E180" s="85"/>
      <c r="F180" s="85"/>
      <c r="G180" s="85"/>
      <c r="H180" s="85"/>
      <c r="I180" s="85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7"/>
      <c r="AP180" s="77"/>
      <c r="AQ180" s="77"/>
      <c r="AR180" s="77"/>
      <c r="AS180" s="77"/>
      <c r="AT180" s="77"/>
      <c r="AU180" s="77"/>
      <c r="AV180" s="77"/>
      <c r="AW180" s="77"/>
      <c r="AX180" s="77"/>
      <c r="AY180" s="77"/>
      <c r="AZ180" s="77"/>
      <c r="BA180" s="77"/>
      <c r="BB180" s="77"/>
      <c r="BC180" s="77"/>
      <c r="BD180" s="77"/>
      <c r="BE180" s="77"/>
      <c r="BF180" s="77"/>
      <c r="BG180" s="77"/>
      <c r="BH180" s="77"/>
      <c r="BI180" s="77"/>
      <c r="BJ180" s="77"/>
      <c r="BK180" s="77"/>
      <c r="BL180" s="77"/>
      <c r="BM180" s="77"/>
      <c r="BN180" s="77"/>
      <c r="BO180" s="77"/>
      <c r="BP180" s="77"/>
      <c r="BQ180" s="77"/>
      <c r="BR180" s="77"/>
      <c r="BS180" s="77"/>
      <c r="BT180" s="77"/>
      <c r="BU180" s="77"/>
      <c r="BV180" s="77"/>
      <c r="BW180" s="77"/>
      <c r="BX180" s="77"/>
      <c r="BY180" s="77"/>
      <c r="BZ180" s="77"/>
      <c r="CA180" s="77"/>
      <c r="CB180" s="77"/>
      <c r="CC180" s="77"/>
      <c r="CD180" s="77"/>
      <c r="CE180" s="77"/>
      <c r="CF180" s="77"/>
      <c r="CG180" s="77"/>
      <c r="CH180" s="77"/>
      <c r="CI180" s="77"/>
      <c r="CJ180" s="77"/>
      <c r="CK180" s="77"/>
      <c r="CL180" s="77"/>
      <c r="CM180" s="77"/>
      <c r="CN180" s="77"/>
      <c r="CO180" s="77"/>
      <c r="CP180" s="77"/>
      <c r="CQ180" s="77"/>
      <c r="CR180" s="77"/>
      <c r="CS180" s="77"/>
      <c r="CT180" s="77"/>
      <c r="CU180" s="77"/>
      <c r="CV180" s="77"/>
      <c r="CW180" s="77"/>
      <c r="CX180" s="77"/>
      <c r="CY180" s="77"/>
      <c r="CZ180" s="77"/>
      <c r="DA180" s="77"/>
      <c r="DB180" s="77"/>
      <c r="DC180" s="77"/>
      <c r="DD180" s="77"/>
      <c r="DE180" s="77"/>
      <c r="DF180" s="77"/>
      <c r="DG180" s="77"/>
      <c r="DH180" s="77"/>
      <c r="DI180" s="77"/>
      <c r="DJ180" s="77"/>
      <c r="DK180" s="77"/>
      <c r="DL180" s="77"/>
      <c r="DM180" s="77"/>
      <c r="DN180" s="77"/>
      <c r="DO180" s="77"/>
      <c r="DP180" s="77"/>
      <c r="DQ180" s="77"/>
      <c r="DR180" s="77"/>
      <c r="DS180" s="77"/>
      <c r="DT180" s="77"/>
      <c r="DU180" s="77"/>
      <c r="DV180" s="77"/>
      <c r="DW180" s="77"/>
      <c r="DX180" s="77"/>
      <c r="DY180" s="77"/>
      <c r="DZ180" s="77"/>
      <c r="EA180" s="77"/>
      <c r="EB180" s="77"/>
      <c r="EC180" s="77"/>
      <c r="ED180" s="77"/>
      <c r="EE180" s="77"/>
      <c r="EF180" s="77"/>
      <c r="EG180" s="77"/>
      <c r="EH180" s="77"/>
      <c r="EI180" s="77"/>
      <c r="EJ180" s="77"/>
      <c r="EK180" s="77"/>
      <c r="EL180" s="77"/>
      <c r="EM180" s="77"/>
      <c r="EN180" s="77"/>
      <c r="EO180" s="77"/>
      <c r="EP180" s="77"/>
      <c r="EQ180" s="77"/>
      <c r="ER180" s="77"/>
      <c r="ES180" s="77"/>
      <c r="ET180" s="77"/>
      <c r="EU180" s="77"/>
      <c r="EV180" s="77"/>
      <c r="EW180" s="77"/>
      <c r="EX180" s="77"/>
      <c r="EY180" s="77"/>
      <c r="EZ180" s="77"/>
      <c r="FA180" s="77"/>
      <c r="FB180" s="77"/>
      <c r="FC180" s="77"/>
      <c r="FD180" s="77"/>
      <c r="FE180" s="77"/>
      <c r="FF180" s="77"/>
      <c r="FG180" s="77"/>
      <c r="FH180" s="77"/>
    </row>
    <row r="181" spans="1:164" ht="14" x14ac:dyDescent="0.15">
      <c r="A181" s="85"/>
      <c r="B181" s="85"/>
      <c r="C181" s="85"/>
      <c r="D181" s="85"/>
      <c r="E181" s="85"/>
      <c r="F181" s="85"/>
      <c r="G181" s="85"/>
      <c r="H181" s="85"/>
      <c r="I181" s="85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7"/>
      <c r="AP181" s="77"/>
      <c r="AQ181" s="77"/>
      <c r="AR181" s="77"/>
      <c r="AS181" s="77"/>
      <c r="AT181" s="77"/>
      <c r="AU181" s="77"/>
      <c r="AV181" s="77"/>
      <c r="AW181" s="77"/>
      <c r="AX181" s="77"/>
      <c r="AY181" s="77"/>
      <c r="AZ181" s="77"/>
      <c r="BA181" s="77"/>
      <c r="BB181" s="77"/>
      <c r="BC181" s="77"/>
      <c r="BD181" s="77"/>
      <c r="BE181" s="77"/>
      <c r="BF181" s="77"/>
      <c r="BG181" s="77"/>
      <c r="BH181" s="77"/>
      <c r="BI181" s="77"/>
      <c r="BJ181" s="77"/>
      <c r="BK181" s="77"/>
      <c r="BL181" s="77"/>
      <c r="BM181" s="77"/>
      <c r="BN181" s="77"/>
      <c r="BO181" s="77"/>
      <c r="BP181" s="77"/>
      <c r="BQ181" s="77"/>
      <c r="BR181" s="77"/>
      <c r="BS181" s="77"/>
      <c r="BT181" s="77"/>
      <c r="BU181" s="77"/>
      <c r="BV181" s="77"/>
      <c r="BW181" s="77"/>
      <c r="BX181" s="77"/>
      <c r="BY181" s="77"/>
      <c r="BZ181" s="77"/>
      <c r="CA181" s="77"/>
      <c r="CB181" s="77"/>
      <c r="CC181" s="77"/>
      <c r="CD181" s="77"/>
      <c r="CE181" s="77"/>
      <c r="CF181" s="77"/>
      <c r="CG181" s="77"/>
      <c r="CH181" s="77"/>
      <c r="CI181" s="77"/>
      <c r="CJ181" s="77"/>
      <c r="CK181" s="77"/>
      <c r="CL181" s="77"/>
      <c r="CM181" s="77"/>
      <c r="CN181" s="77"/>
      <c r="CO181" s="77"/>
      <c r="CP181" s="77"/>
      <c r="CQ181" s="77"/>
      <c r="CR181" s="77"/>
      <c r="CS181" s="77"/>
      <c r="CT181" s="77"/>
      <c r="CU181" s="77"/>
      <c r="CV181" s="77"/>
      <c r="CW181" s="77"/>
      <c r="CX181" s="77"/>
      <c r="CY181" s="77"/>
      <c r="CZ181" s="77"/>
      <c r="DA181" s="77"/>
      <c r="DB181" s="77"/>
      <c r="DC181" s="77"/>
      <c r="DD181" s="77"/>
      <c r="DE181" s="77"/>
      <c r="DF181" s="77"/>
      <c r="DG181" s="77"/>
      <c r="DH181" s="77"/>
      <c r="DI181" s="77"/>
      <c r="DJ181" s="77"/>
      <c r="DK181" s="77"/>
      <c r="DL181" s="77"/>
      <c r="DM181" s="77"/>
      <c r="DN181" s="77"/>
      <c r="DO181" s="77"/>
      <c r="DP181" s="77"/>
      <c r="DQ181" s="77"/>
      <c r="DR181" s="77"/>
      <c r="DS181" s="77"/>
      <c r="DT181" s="77"/>
      <c r="DU181" s="77"/>
      <c r="DV181" s="77"/>
      <c r="DW181" s="77"/>
      <c r="DX181" s="77"/>
      <c r="DY181" s="77"/>
      <c r="DZ181" s="77"/>
      <c r="EA181" s="77"/>
      <c r="EB181" s="77"/>
      <c r="EC181" s="77"/>
      <c r="ED181" s="77"/>
      <c r="EE181" s="77"/>
      <c r="EF181" s="77"/>
      <c r="EG181" s="77"/>
      <c r="EH181" s="77"/>
      <c r="EI181" s="77"/>
      <c r="EJ181" s="77"/>
      <c r="EK181" s="77"/>
      <c r="EL181" s="77"/>
      <c r="EM181" s="77"/>
      <c r="EN181" s="77"/>
      <c r="EO181" s="77"/>
      <c r="EP181" s="77"/>
      <c r="EQ181" s="77"/>
      <c r="ER181" s="77"/>
      <c r="ES181" s="77"/>
      <c r="ET181" s="77"/>
      <c r="EU181" s="77"/>
      <c r="EV181" s="77"/>
      <c r="EW181" s="77"/>
      <c r="EX181" s="77"/>
      <c r="EY181" s="77"/>
      <c r="EZ181" s="77"/>
      <c r="FA181" s="77"/>
      <c r="FB181" s="77"/>
      <c r="FC181" s="77"/>
      <c r="FD181" s="77"/>
      <c r="FE181" s="77"/>
      <c r="FF181" s="77"/>
      <c r="FG181" s="77"/>
      <c r="FH181" s="77"/>
    </row>
    <row r="182" spans="1:164" ht="14" x14ac:dyDescent="0.15">
      <c r="A182" s="85"/>
      <c r="B182" s="85"/>
      <c r="C182" s="85"/>
      <c r="D182" s="85"/>
      <c r="E182" s="85"/>
      <c r="F182" s="85"/>
      <c r="G182" s="85"/>
      <c r="H182" s="85"/>
      <c r="I182" s="85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  <c r="AE182" s="77"/>
      <c r="AF182" s="77"/>
      <c r="AG182" s="77"/>
      <c r="AH182" s="77"/>
      <c r="AI182" s="77"/>
      <c r="AJ182" s="77"/>
      <c r="AK182" s="77"/>
      <c r="AL182" s="77"/>
      <c r="AM182" s="77"/>
      <c r="AN182" s="77"/>
      <c r="AO182" s="77"/>
      <c r="AP182" s="77"/>
      <c r="AQ182" s="77"/>
      <c r="AR182" s="77"/>
      <c r="AS182" s="77"/>
      <c r="AT182" s="77"/>
      <c r="AU182" s="77"/>
      <c r="AV182" s="77"/>
      <c r="AW182" s="77"/>
      <c r="AX182" s="77"/>
      <c r="AY182" s="77"/>
      <c r="AZ182" s="77"/>
      <c r="BA182" s="77"/>
      <c r="BB182" s="77"/>
      <c r="BC182" s="77"/>
      <c r="BD182" s="77"/>
      <c r="BE182" s="77"/>
      <c r="BF182" s="77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77"/>
      <c r="BT182" s="77"/>
      <c r="BU182" s="77"/>
      <c r="BV182" s="77"/>
      <c r="BW182" s="77"/>
      <c r="BX182" s="77"/>
      <c r="BY182" s="77"/>
      <c r="BZ182" s="77"/>
      <c r="CA182" s="77"/>
      <c r="CB182" s="77"/>
      <c r="CC182" s="77"/>
      <c r="CD182" s="77"/>
      <c r="CE182" s="77"/>
      <c r="CF182" s="77"/>
      <c r="CG182" s="77"/>
      <c r="CH182" s="77"/>
      <c r="CI182" s="77"/>
      <c r="CJ182" s="77"/>
      <c r="CK182" s="77"/>
      <c r="CL182" s="77"/>
      <c r="CM182" s="77"/>
      <c r="CN182" s="77"/>
      <c r="CO182" s="77"/>
      <c r="CP182" s="77"/>
      <c r="CQ182" s="77"/>
      <c r="CR182" s="77"/>
      <c r="CS182" s="77"/>
      <c r="CT182" s="77"/>
      <c r="CU182" s="77"/>
      <c r="CV182" s="77"/>
      <c r="CW182" s="77"/>
      <c r="CX182" s="77"/>
      <c r="CY182" s="77"/>
      <c r="CZ182" s="77"/>
      <c r="DA182" s="77"/>
      <c r="DB182" s="77"/>
      <c r="DC182" s="77"/>
      <c r="DD182" s="77"/>
      <c r="DE182" s="77"/>
      <c r="DF182" s="77"/>
      <c r="DG182" s="77"/>
      <c r="DH182" s="77"/>
      <c r="DI182" s="77"/>
      <c r="DJ182" s="77"/>
      <c r="DK182" s="77"/>
      <c r="DL182" s="77"/>
      <c r="DM182" s="77"/>
      <c r="DN182" s="77"/>
      <c r="DO182" s="77"/>
      <c r="DP182" s="77"/>
      <c r="DQ182" s="77"/>
      <c r="DR182" s="77"/>
      <c r="DS182" s="77"/>
      <c r="DT182" s="77"/>
      <c r="DU182" s="77"/>
      <c r="DV182" s="77"/>
      <c r="DW182" s="77"/>
      <c r="DX182" s="77"/>
      <c r="DY182" s="77"/>
      <c r="DZ182" s="77"/>
      <c r="EA182" s="77"/>
      <c r="EB182" s="77"/>
      <c r="EC182" s="77"/>
      <c r="ED182" s="77"/>
      <c r="EE182" s="77"/>
      <c r="EF182" s="77"/>
      <c r="EG182" s="77"/>
      <c r="EH182" s="77"/>
      <c r="EI182" s="77"/>
      <c r="EJ182" s="77"/>
      <c r="EK182" s="77"/>
      <c r="EL182" s="77"/>
      <c r="EM182" s="77"/>
      <c r="EN182" s="77"/>
      <c r="EO182" s="77"/>
      <c r="EP182" s="77"/>
      <c r="EQ182" s="77"/>
      <c r="ER182" s="77"/>
      <c r="ES182" s="77"/>
      <c r="ET182" s="77"/>
      <c r="EU182" s="77"/>
      <c r="EV182" s="77"/>
      <c r="EW182" s="77"/>
      <c r="EX182" s="77"/>
      <c r="EY182" s="77"/>
      <c r="EZ182" s="77"/>
      <c r="FA182" s="77"/>
      <c r="FB182" s="77"/>
      <c r="FC182" s="77"/>
      <c r="FD182" s="77"/>
      <c r="FE182" s="77"/>
      <c r="FF182" s="77"/>
      <c r="FG182" s="77"/>
      <c r="FH182" s="77"/>
    </row>
    <row r="183" spans="1:164" ht="14" x14ac:dyDescent="0.15">
      <c r="A183" s="85"/>
      <c r="B183" s="85"/>
      <c r="C183" s="85"/>
      <c r="D183" s="85"/>
      <c r="E183" s="85"/>
      <c r="F183" s="85"/>
      <c r="G183" s="85"/>
      <c r="H183" s="85"/>
      <c r="I183" s="85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  <c r="AE183" s="77"/>
      <c r="AF183" s="77"/>
      <c r="AG183" s="77"/>
      <c r="AH183" s="77"/>
      <c r="AI183" s="77"/>
      <c r="AJ183" s="77"/>
      <c r="AK183" s="77"/>
      <c r="AL183" s="77"/>
      <c r="AM183" s="77"/>
      <c r="AN183" s="77"/>
      <c r="AO183" s="77"/>
      <c r="AP183" s="77"/>
      <c r="AQ183" s="77"/>
      <c r="AR183" s="77"/>
      <c r="AS183" s="77"/>
      <c r="AT183" s="77"/>
      <c r="AU183" s="77"/>
      <c r="AV183" s="77"/>
      <c r="AW183" s="77"/>
      <c r="AX183" s="77"/>
      <c r="AY183" s="77"/>
      <c r="AZ183" s="77"/>
      <c r="BA183" s="77"/>
      <c r="BB183" s="77"/>
      <c r="BC183" s="77"/>
      <c r="BD183" s="77"/>
      <c r="BE183" s="77"/>
      <c r="BF183" s="77"/>
      <c r="BG183" s="77"/>
      <c r="BH183" s="77"/>
      <c r="BI183" s="77"/>
      <c r="BJ183" s="77"/>
      <c r="BK183" s="77"/>
      <c r="BL183" s="77"/>
      <c r="BM183" s="77"/>
      <c r="BN183" s="77"/>
      <c r="BO183" s="77"/>
      <c r="BP183" s="77"/>
      <c r="BQ183" s="77"/>
      <c r="BR183" s="77"/>
      <c r="BS183" s="77"/>
      <c r="BT183" s="77"/>
      <c r="BU183" s="77"/>
      <c r="BV183" s="77"/>
      <c r="BW183" s="77"/>
      <c r="BX183" s="77"/>
      <c r="BY183" s="77"/>
      <c r="BZ183" s="77"/>
      <c r="CA183" s="77"/>
      <c r="CB183" s="77"/>
      <c r="CC183" s="77"/>
      <c r="CD183" s="77"/>
      <c r="CE183" s="77"/>
      <c r="CF183" s="77"/>
      <c r="CG183" s="77"/>
      <c r="CH183" s="77"/>
      <c r="CI183" s="77"/>
      <c r="CJ183" s="77"/>
      <c r="CK183" s="77"/>
      <c r="CL183" s="77"/>
      <c r="CM183" s="77"/>
      <c r="CN183" s="77"/>
      <c r="CO183" s="77"/>
      <c r="CP183" s="77"/>
      <c r="CQ183" s="77"/>
      <c r="CR183" s="77"/>
      <c r="CS183" s="77"/>
      <c r="CT183" s="77"/>
      <c r="CU183" s="77"/>
      <c r="CV183" s="77"/>
      <c r="CW183" s="77"/>
      <c r="CX183" s="77"/>
      <c r="CY183" s="77"/>
      <c r="CZ183" s="77"/>
      <c r="DA183" s="77"/>
      <c r="DB183" s="77"/>
      <c r="DC183" s="77"/>
      <c r="DD183" s="77"/>
      <c r="DE183" s="77"/>
      <c r="DF183" s="77"/>
      <c r="DG183" s="77"/>
      <c r="DH183" s="77"/>
      <c r="DI183" s="77"/>
      <c r="DJ183" s="77"/>
      <c r="DK183" s="77"/>
      <c r="DL183" s="77"/>
      <c r="DM183" s="77"/>
      <c r="DN183" s="77"/>
      <c r="DO183" s="77"/>
      <c r="DP183" s="77"/>
      <c r="DQ183" s="77"/>
      <c r="DR183" s="77"/>
      <c r="DS183" s="77"/>
      <c r="DT183" s="77"/>
      <c r="DU183" s="77"/>
      <c r="DV183" s="77"/>
      <c r="DW183" s="77"/>
      <c r="DX183" s="77"/>
      <c r="DY183" s="77"/>
      <c r="DZ183" s="77"/>
      <c r="EA183" s="77"/>
      <c r="EB183" s="77"/>
      <c r="EC183" s="77"/>
      <c r="ED183" s="77"/>
      <c r="EE183" s="77"/>
      <c r="EF183" s="77"/>
      <c r="EG183" s="77"/>
      <c r="EH183" s="77"/>
      <c r="EI183" s="77"/>
      <c r="EJ183" s="77"/>
      <c r="EK183" s="77"/>
      <c r="EL183" s="77"/>
      <c r="EM183" s="77"/>
      <c r="EN183" s="77"/>
      <c r="EO183" s="77"/>
      <c r="EP183" s="77"/>
      <c r="EQ183" s="77"/>
      <c r="ER183" s="77"/>
      <c r="ES183" s="77"/>
      <c r="ET183" s="77"/>
      <c r="EU183" s="77"/>
      <c r="EV183" s="77"/>
      <c r="EW183" s="77"/>
      <c r="EX183" s="77"/>
      <c r="EY183" s="77"/>
      <c r="EZ183" s="77"/>
      <c r="FA183" s="77"/>
      <c r="FB183" s="77"/>
      <c r="FC183" s="77"/>
      <c r="FD183" s="77"/>
      <c r="FE183" s="77"/>
      <c r="FF183" s="77"/>
      <c r="FG183" s="77"/>
      <c r="FH183" s="77"/>
    </row>
    <row r="184" spans="1:164" ht="14" x14ac:dyDescent="0.15">
      <c r="A184" s="85"/>
      <c r="B184" s="85"/>
      <c r="C184" s="85"/>
      <c r="D184" s="85"/>
      <c r="E184" s="85"/>
      <c r="F184" s="85"/>
      <c r="G184" s="85"/>
      <c r="H184" s="85"/>
      <c r="I184" s="85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/>
      <c r="AO184" s="77"/>
      <c r="AP184" s="77"/>
      <c r="AQ184" s="77"/>
      <c r="AR184" s="77"/>
      <c r="AS184" s="77"/>
      <c r="AT184" s="77"/>
      <c r="AU184" s="77"/>
      <c r="AV184" s="77"/>
      <c r="AW184" s="77"/>
      <c r="AX184" s="77"/>
      <c r="AY184" s="77"/>
      <c r="AZ184" s="77"/>
      <c r="BA184" s="77"/>
      <c r="BB184" s="77"/>
      <c r="BC184" s="77"/>
      <c r="BD184" s="77"/>
      <c r="BE184" s="77"/>
      <c r="BF184" s="77"/>
      <c r="BG184" s="77"/>
      <c r="BH184" s="77"/>
      <c r="BI184" s="77"/>
      <c r="BJ184" s="77"/>
      <c r="BK184" s="77"/>
      <c r="BL184" s="77"/>
      <c r="BM184" s="77"/>
      <c r="BN184" s="77"/>
      <c r="BO184" s="77"/>
      <c r="BP184" s="77"/>
      <c r="BQ184" s="77"/>
      <c r="BR184" s="77"/>
      <c r="BS184" s="77"/>
      <c r="BT184" s="77"/>
      <c r="BU184" s="77"/>
      <c r="BV184" s="77"/>
      <c r="BW184" s="77"/>
      <c r="BX184" s="77"/>
      <c r="BY184" s="77"/>
      <c r="BZ184" s="77"/>
      <c r="CA184" s="77"/>
      <c r="CB184" s="77"/>
      <c r="CC184" s="77"/>
      <c r="CD184" s="77"/>
      <c r="CE184" s="77"/>
      <c r="CF184" s="77"/>
      <c r="CG184" s="77"/>
      <c r="CH184" s="77"/>
      <c r="CI184" s="77"/>
      <c r="CJ184" s="77"/>
      <c r="CK184" s="77"/>
      <c r="CL184" s="77"/>
      <c r="CM184" s="77"/>
      <c r="CN184" s="77"/>
      <c r="CO184" s="77"/>
      <c r="CP184" s="77"/>
      <c r="CQ184" s="77"/>
      <c r="CR184" s="77"/>
      <c r="CS184" s="77"/>
      <c r="CT184" s="77"/>
      <c r="CU184" s="77"/>
      <c r="CV184" s="77"/>
      <c r="CW184" s="77"/>
      <c r="CX184" s="77"/>
      <c r="CY184" s="77"/>
      <c r="CZ184" s="77"/>
      <c r="DA184" s="77"/>
      <c r="DB184" s="77"/>
      <c r="DC184" s="77"/>
      <c r="DD184" s="77"/>
      <c r="DE184" s="77"/>
      <c r="DF184" s="77"/>
      <c r="DG184" s="77"/>
      <c r="DH184" s="77"/>
      <c r="DI184" s="77"/>
      <c r="DJ184" s="77"/>
      <c r="DK184" s="77"/>
      <c r="DL184" s="77"/>
      <c r="DM184" s="77"/>
      <c r="DN184" s="77"/>
      <c r="DO184" s="77"/>
      <c r="DP184" s="77"/>
      <c r="DQ184" s="77"/>
      <c r="DR184" s="77"/>
      <c r="DS184" s="77"/>
      <c r="DT184" s="77"/>
      <c r="DU184" s="77"/>
      <c r="DV184" s="77"/>
      <c r="DW184" s="77"/>
      <c r="DX184" s="77"/>
      <c r="DY184" s="77"/>
      <c r="DZ184" s="77"/>
      <c r="EA184" s="77"/>
      <c r="EB184" s="77"/>
      <c r="EC184" s="77"/>
      <c r="ED184" s="77"/>
      <c r="EE184" s="77"/>
      <c r="EF184" s="77"/>
      <c r="EG184" s="77"/>
      <c r="EH184" s="77"/>
      <c r="EI184" s="77"/>
      <c r="EJ184" s="77"/>
      <c r="EK184" s="77"/>
      <c r="EL184" s="77"/>
      <c r="EM184" s="77"/>
      <c r="EN184" s="77"/>
      <c r="EO184" s="77"/>
      <c r="EP184" s="77"/>
      <c r="EQ184" s="77"/>
      <c r="ER184" s="77"/>
      <c r="ES184" s="77"/>
      <c r="ET184" s="77"/>
      <c r="EU184" s="77"/>
      <c r="EV184" s="77"/>
      <c r="EW184" s="77"/>
      <c r="EX184" s="77"/>
      <c r="EY184" s="77"/>
      <c r="EZ184" s="77"/>
      <c r="FA184" s="77"/>
      <c r="FB184" s="77"/>
      <c r="FC184" s="77"/>
      <c r="FD184" s="77"/>
      <c r="FE184" s="77"/>
      <c r="FF184" s="77"/>
      <c r="FG184" s="77"/>
      <c r="FH184" s="77"/>
    </row>
    <row r="185" spans="1:164" ht="14" x14ac:dyDescent="0.15">
      <c r="A185" s="85"/>
      <c r="B185" s="85"/>
      <c r="C185" s="85"/>
      <c r="D185" s="85"/>
      <c r="E185" s="85"/>
      <c r="F185" s="85"/>
      <c r="G185" s="85"/>
      <c r="H185" s="85"/>
      <c r="I185" s="85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/>
      <c r="AO185" s="77"/>
      <c r="AP185" s="77"/>
      <c r="AQ185" s="77"/>
      <c r="AR185" s="77"/>
      <c r="AS185" s="77"/>
      <c r="AT185" s="77"/>
      <c r="AU185" s="77"/>
      <c r="AV185" s="77"/>
      <c r="AW185" s="77"/>
      <c r="AX185" s="77"/>
      <c r="AY185" s="77"/>
      <c r="AZ185" s="77"/>
      <c r="BA185" s="77"/>
      <c r="BB185" s="77"/>
      <c r="BC185" s="77"/>
      <c r="BD185" s="77"/>
      <c r="BE185" s="77"/>
      <c r="BF185" s="77"/>
      <c r="BG185" s="77"/>
      <c r="BH185" s="77"/>
      <c r="BI185" s="77"/>
      <c r="BJ185" s="77"/>
      <c r="BK185" s="77"/>
      <c r="BL185" s="77"/>
      <c r="BM185" s="77"/>
      <c r="BN185" s="77"/>
      <c r="BO185" s="77"/>
      <c r="BP185" s="77"/>
      <c r="BQ185" s="77"/>
      <c r="BR185" s="77"/>
      <c r="BS185" s="77"/>
      <c r="BT185" s="77"/>
      <c r="BU185" s="77"/>
      <c r="BV185" s="77"/>
      <c r="BW185" s="77"/>
      <c r="BX185" s="77"/>
      <c r="BY185" s="77"/>
      <c r="BZ185" s="77"/>
      <c r="CA185" s="77"/>
      <c r="CB185" s="77"/>
      <c r="CC185" s="77"/>
      <c r="CD185" s="77"/>
      <c r="CE185" s="77"/>
      <c r="CF185" s="77"/>
      <c r="CG185" s="77"/>
      <c r="CH185" s="77"/>
      <c r="CI185" s="77"/>
      <c r="CJ185" s="77"/>
      <c r="CK185" s="77"/>
      <c r="CL185" s="77"/>
      <c r="CM185" s="77"/>
      <c r="CN185" s="77"/>
      <c r="CO185" s="77"/>
      <c r="CP185" s="77"/>
      <c r="CQ185" s="77"/>
      <c r="CR185" s="77"/>
      <c r="CS185" s="77"/>
      <c r="CT185" s="77"/>
      <c r="CU185" s="77"/>
      <c r="CV185" s="77"/>
      <c r="CW185" s="77"/>
      <c r="CX185" s="77"/>
      <c r="CY185" s="77"/>
      <c r="CZ185" s="77"/>
      <c r="DA185" s="77"/>
      <c r="DB185" s="77"/>
      <c r="DC185" s="77"/>
      <c r="DD185" s="77"/>
      <c r="DE185" s="77"/>
      <c r="DF185" s="77"/>
      <c r="DG185" s="77"/>
      <c r="DH185" s="77"/>
      <c r="DI185" s="77"/>
      <c r="DJ185" s="77"/>
      <c r="DK185" s="77"/>
      <c r="DL185" s="77"/>
      <c r="DM185" s="77"/>
      <c r="DN185" s="77"/>
      <c r="DO185" s="77"/>
      <c r="DP185" s="77"/>
      <c r="DQ185" s="77"/>
      <c r="DR185" s="77"/>
      <c r="DS185" s="77"/>
      <c r="DT185" s="77"/>
      <c r="DU185" s="77"/>
      <c r="DV185" s="77"/>
      <c r="DW185" s="77"/>
      <c r="DX185" s="77"/>
      <c r="DY185" s="77"/>
      <c r="DZ185" s="77"/>
      <c r="EA185" s="77"/>
      <c r="EB185" s="77"/>
      <c r="EC185" s="77"/>
      <c r="ED185" s="77"/>
      <c r="EE185" s="77"/>
      <c r="EF185" s="77"/>
      <c r="EG185" s="77"/>
      <c r="EH185" s="77"/>
      <c r="EI185" s="77"/>
      <c r="EJ185" s="77"/>
      <c r="EK185" s="77"/>
      <c r="EL185" s="77"/>
      <c r="EM185" s="77"/>
      <c r="EN185" s="77"/>
      <c r="EO185" s="77"/>
      <c r="EP185" s="77"/>
      <c r="EQ185" s="77"/>
      <c r="ER185" s="77"/>
      <c r="ES185" s="77"/>
      <c r="ET185" s="77"/>
      <c r="EU185" s="77"/>
      <c r="EV185" s="77"/>
      <c r="EW185" s="77"/>
      <c r="EX185" s="77"/>
      <c r="EY185" s="77"/>
      <c r="EZ185" s="77"/>
      <c r="FA185" s="77"/>
      <c r="FB185" s="77"/>
      <c r="FC185" s="77"/>
      <c r="FD185" s="77"/>
      <c r="FE185" s="77"/>
      <c r="FF185" s="77"/>
      <c r="FG185" s="77"/>
      <c r="FH185" s="77"/>
    </row>
    <row r="186" spans="1:164" ht="14" x14ac:dyDescent="0.15">
      <c r="A186" s="85"/>
      <c r="B186" s="85"/>
      <c r="C186" s="85"/>
      <c r="D186" s="85"/>
      <c r="E186" s="85"/>
      <c r="F186" s="85"/>
      <c r="G186" s="85"/>
      <c r="H186" s="85"/>
      <c r="I186" s="85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  <c r="AW186" s="77"/>
      <c r="AX186" s="77"/>
      <c r="AY186" s="77"/>
      <c r="AZ186" s="77"/>
      <c r="BA186" s="77"/>
      <c r="BB186" s="77"/>
      <c r="BC186" s="77"/>
      <c r="BD186" s="77"/>
      <c r="BE186" s="77"/>
      <c r="BF186" s="77"/>
      <c r="BG186" s="77"/>
      <c r="BH186" s="77"/>
      <c r="BI186" s="77"/>
      <c r="BJ186" s="77"/>
      <c r="BK186" s="77"/>
      <c r="BL186" s="77"/>
      <c r="BM186" s="77"/>
      <c r="BN186" s="77"/>
      <c r="BO186" s="77"/>
      <c r="BP186" s="77"/>
      <c r="BQ186" s="77"/>
      <c r="BR186" s="77"/>
      <c r="BS186" s="77"/>
      <c r="BT186" s="77"/>
      <c r="BU186" s="77"/>
      <c r="BV186" s="77"/>
      <c r="BW186" s="77"/>
      <c r="BX186" s="77"/>
      <c r="BY186" s="77"/>
      <c r="BZ186" s="77"/>
      <c r="CA186" s="77"/>
      <c r="CB186" s="77"/>
      <c r="CC186" s="77"/>
      <c r="CD186" s="77"/>
      <c r="CE186" s="77"/>
      <c r="CF186" s="77"/>
      <c r="CG186" s="77"/>
      <c r="CH186" s="77"/>
      <c r="CI186" s="77"/>
      <c r="CJ186" s="77"/>
      <c r="CK186" s="77"/>
      <c r="CL186" s="77"/>
      <c r="CM186" s="77"/>
      <c r="CN186" s="77"/>
      <c r="CO186" s="77"/>
      <c r="CP186" s="77"/>
      <c r="CQ186" s="77"/>
      <c r="CR186" s="77"/>
      <c r="CS186" s="77"/>
      <c r="CT186" s="77"/>
      <c r="CU186" s="77"/>
      <c r="CV186" s="77"/>
      <c r="CW186" s="77"/>
      <c r="CX186" s="77"/>
      <c r="CY186" s="77"/>
      <c r="CZ186" s="77"/>
      <c r="DA186" s="77"/>
      <c r="DB186" s="77"/>
      <c r="DC186" s="77"/>
      <c r="DD186" s="77"/>
      <c r="DE186" s="77"/>
      <c r="DF186" s="77"/>
      <c r="DG186" s="77"/>
      <c r="DH186" s="77"/>
      <c r="DI186" s="77"/>
      <c r="DJ186" s="77"/>
      <c r="DK186" s="77"/>
      <c r="DL186" s="77"/>
      <c r="DM186" s="77"/>
      <c r="DN186" s="77"/>
      <c r="DO186" s="77"/>
      <c r="DP186" s="77"/>
      <c r="DQ186" s="77"/>
      <c r="DR186" s="77"/>
      <c r="DS186" s="77"/>
      <c r="DT186" s="77"/>
      <c r="DU186" s="77"/>
      <c r="DV186" s="77"/>
      <c r="DW186" s="77"/>
      <c r="DX186" s="77"/>
      <c r="DY186" s="77"/>
      <c r="DZ186" s="77"/>
      <c r="EA186" s="77"/>
      <c r="EB186" s="77"/>
      <c r="EC186" s="77"/>
      <c r="ED186" s="77"/>
      <c r="EE186" s="77"/>
      <c r="EF186" s="77"/>
      <c r="EG186" s="77"/>
      <c r="EH186" s="77"/>
      <c r="EI186" s="77"/>
      <c r="EJ186" s="77"/>
      <c r="EK186" s="77"/>
      <c r="EL186" s="77"/>
      <c r="EM186" s="77"/>
      <c r="EN186" s="77"/>
      <c r="EO186" s="77"/>
      <c r="EP186" s="77"/>
      <c r="EQ186" s="77"/>
      <c r="ER186" s="77"/>
      <c r="ES186" s="77"/>
      <c r="ET186" s="77"/>
      <c r="EU186" s="77"/>
      <c r="EV186" s="77"/>
      <c r="EW186" s="77"/>
      <c r="EX186" s="77"/>
      <c r="EY186" s="77"/>
      <c r="EZ186" s="77"/>
      <c r="FA186" s="77"/>
      <c r="FB186" s="77"/>
      <c r="FC186" s="77"/>
      <c r="FD186" s="77"/>
      <c r="FE186" s="77"/>
      <c r="FF186" s="77"/>
      <c r="FG186" s="77"/>
      <c r="FH186" s="77"/>
    </row>
    <row r="187" spans="1:164" ht="14" x14ac:dyDescent="0.15">
      <c r="A187" s="85"/>
      <c r="B187" s="85"/>
      <c r="C187" s="85"/>
      <c r="D187" s="85"/>
      <c r="E187" s="85"/>
      <c r="F187" s="85"/>
      <c r="G187" s="85"/>
      <c r="H187" s="85"/>
      <c r="I187" s="85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/>
      <c r="AO187" s="77"/>
      <c r="AP187" s="77"/>
      <c r="AQ187" s="77"/>
      <c r="AR187" s="77"/>
      <c r="AS187" s="77"/>
      <c r="AT187" s="77"/>
      <c r="AU187" s="77"/>
      <c r="AV187" s="77"/>
      <c r="AW187" s="77"/>
      <c r="AX187" s="77"/>
      <c r="AY187" s="77"/>
      <c r="AZ187" s="77"/>
      <c r="BA187" s="77"/>
      <c r="BB187" s="77"/>
      <c r="BC187" s="77"/>
      <c r="BD187" s="77"/>
      <c r="BE187" s="77"/>
      <c r="BF187" s="77"/>
      <c r="BG187" s="77"/>
      <c r="BH187" s="77"/>
      <c r="BI187" s="77"/>
      <c r="BJ187" s="77"/>
      <c r="BK187" s="77"/>
      <c r="BL187" s="77"/>
      <c r="BM187" s="77"/>
      <c r="BN187" s="77"/>
      <c r="BO187" s="77"/>
      <c r="BP187" s="77"/>
      <c r="BQ187" s="77"/>
      <c r="BR187" s="77"/>
      <c r="BS187" s="77"/>
      <c r="BT187" s="77"/>
      <c r="BU187" s="77"/>
      <c r="BV187" s="77"/>
      <c r="BW187" s="77"/>
      <c r="BX187" s="77"/>
      <c r="BY187" s="77"/>
      <c r="BZ187" s="77"/>
      <c r="CA187" s="77"/>
      <c r="CB187" s="77"/>
      <c r="CC187" s="77"/>
      <c r="CD187" s="77"/>
      <c r="CE187" s="77"/>
      <c r="CF187" s="77"/>
      <c r="CG187" s="77"/>
      <c r="CH187" s="77"/>
      <c r="CI187" s="77"/>
      <c r="CJ187" s="77"/>
      <c r="CK187" s="77"/>
      <c r="CL187" s="77"/>
      <c r="CM187" s="77"/>
      <c r="CN187" s="77"/>
      <c r="CO187" s="77"/>
      <c r="CP187" s="77"/>
      <c r="CQ187" s="77"/>
      <c r="CR187" s="77"/>
      <c r="CS187" s="77"/>
      <c r="CT187" s="77"/>
      <c r="CU187" s="77"/>
      <c r="CV187" s="77"/>
      <c r="CW187" s="77"/>
      <c r="CX187" s="77"/>
      <c r="CY187" s="77"/>
      <c r="CZ187" s="77"/>
      <c r="DA187" s="77"/>
      <c r="DB187" s="77"/>
      <c r="DC187" s="77"/>
      <c r="DD187" s="77"/>
      <c r="DE187" s="77"/>
      <c r="DF187" s="77"/>
      <c r="DG187" s="77"/>
      <c r="DH187" s="77"/>
      <c r="DI187" s="77"/>
      <c r="DJ187" s="77"/>
      <c r="DK187" s="77"/>
      <c r="DL187" s="77"/>
      <c r="DM187" s="77"/>
      <c r="DN187" s="77"/>
      <c r="DO187" s="77"/>
      <c r="DP187" s="77"/>
      <c r="DQ187" s="77"/>
      <c r="DR187" s="77"/>
      <c r="DS187" s="77"/>
      <c r="DT187" s="77"/>
      <c r="DU187" s="77"/>
      <c r="DV187" s="77"/>
      <c r="DW187" s="77"/>
      <c r="DX187" s="77"/>
      <c r="DY187" s="77"/>
      <c r="DZ187" s="77"/>
      <c r="EA187" s="77"/>
      <c r="EB187" s="77"/>
      <c r="EC187" s="77"/>
      <c r="ED187" s="77"/>
      <c r="EE187" s="77"/>
      <c r="EF187" s="77"/>
      <c r="EG187" s="77"/>
      <c r="EH187" s="77"/>
      <c r="EI187" s="77"/>
      <c r="EJ187" s="77"/>
      <c r="EK187" s="77"/>
      <c r="EL187" s="77"/>
      <c r="EM187" s="77"/>
      <c r="EN187" s="77"/>
      <c r="EO187" s="77"/>
      <c r="EP187" s="77"/>
      <c r="EQ187" s="77"/>
      <c r="ER187" s="77"/>
      <c r="ES187" s="77"/>
      <c r="ET187" s="77"/>
      <c r="EU187" s="77"/>
      <c r="EV187" s="77"/>
      <c r="EW187" s="77"/>
      <c r="EX187" s="77"/>
      <c r="EY187" s="77"/>
      <c r="EZ187" s="77"/>
      <c r="FA187" s="77"/>
      <c r="FB187" s="77"/>
      <c r="FC187" s="77"/>
      <c r="FD187" s="77"/>
      <c r="FE187" s="77"/>
      <c r="FF187" s="77"/>
      <c r="FG187" s="77"/>
      <c r="FH187" s="77"/>
    </row>
    <row r="188" spans="1:164" ht="14" x14ac:dyDescent="0.15">
      <c r="A188" s="85"/>
      <c r="B188" s="85"/>
      <c r="C188" s="85"/>
      <c r="D188" s="85"/>
      <c r="E188" s="85"/>
      <c r="F188" s="85"/>
      <c r="G188" s="85"/>
      <c r="H188" s="85"/>
      <c r="I188" s="85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77"/>
      <c r="AH188" s="77"/>
      <c r="AI188" s="77"/>
      <c r="AJ188" s="77"/>
      <c r="AK188" s="77"/>
      <c r="AL188" s="77"/>
      <c r="AM188" s="77"/>
      <c r="AN188" s="77"/>
      <c r="AO188" s="77"/>
      <c r="AP188" s="77"/>
      <c r="AQ188" s="77"/>
      <c r="AR188" s="77"/>
      <c r="AS188" s="77"/>
      <c r="AT188" s="77"/>
      <c r="AU188" s="77"/>
      <c r="AV188" s="77"/>
      <c r="AW188" s="77"/>
      <c r="AX188" s="77"/>
      <c r="AY188" s="77"/>
      <c r="AZ188" s="77"/>
      <c r="BA188" s="77"/>
      <c r="BB188" s="77"/>
      <c r="BC188" s="77"/>
      <c r="BD188" s="77"/>
      <c r="BE188" s="77"/>
      <c r="BF188" s="77"/>
      <c r="BG188" s="77"/>
      <c r="BH188" s="77"/>
      <c r="BI188" s="77"/>
      <c r="BJ188" s="77"/>
      <c r="BK188" s="77"/>
      <c r="BL188" s="77"/>
      <c r="BM188" s="77"/>
      <c r="BN188" s="77"/>
      <c r="BO188" s="77"/>
      <c r="BP188" s="77"/>
      <c r="BQ188" s="77"/>
      <c r="BR188" s="77"/>
      <c r="BS188" s="77"/>
      <c r="BT188" s="77"/>
      <c r="BU188" s="77"/>
      <c r="BV188" s="77"/>
      <c r="BW188" s="77"/>
      <c r="BX188" s="77"/>
      <c r="BY188" s="77"/>
      <c r="BZ188" s="77"/>
      <c r="CA188" s="77"/>
      <c r="CB188" s="77"/>
      <c r="CC188" s="77"/>
      <c r="CD188" s="77"/>
      <c r="CE188" s="77"/>
      <c r="CF188" s="77"/>
      <c r="CG188" s="77"/>
      <c r="CH188" s="77"/>
      <c r="CI188" s="77"/>
      <c r="CJ188" s="77"/>
      <c r="CK188" s="77"/>
      <c r="CL188" s="77"/>
      <c r="CM188" s="77"/>
      <c r="CN188" s="77"/>
      <c r="CO188" s="77"/>
      <c r="CP188" s="77"/>
      <c r="CQ188" s="77"/>
      <c r="CR188" s="77"/>
      <c r="CS188" s="77"/>
      <c r="CT188" s="77"/>
      <c r="CU188" s="77"/>
      <c r="CV188" s="77"/>
      <c r="CW188" s="77"/>
      <c r="CX188" s="77"/>
      <c r="CY188" s="77"/>
      <c r="CZ188" s="77"/>
      <c r="DA188" s="77"/>
      <c r="DB188" s="77"/>
      <c r="DC188" s="77"/>
      <c r="DD188" s="77"/>
      <c r="DE188" s="77"/>
      <c r="DF188" s="77"/>
      <c r="DG188" s="77"/>
      <c r="DH188" s="77"/>
      <c r="DI188" s="77"/>
      <c r="DJ188" s="77"/>
      <c r="DK188" s="77"/>
      <c r="DL188" s="77"/>
      <c r="DM188" s="77"/>
      <c r="DN188" s="77"/>
      <c r="DO188" s="77"/>
      <c r="DP188" s="77"/>
      <c r="DQ188" s="77"/>
      <c r="DR188" s="77"/>
      <c r="DS188" s="77"/>
      <c r="DT188" s="77"/>
      <c r="DU188" s="77"/>
      <c r="DV188" s="77"/>
      <c r="DW188" s="77"/>
      <c r="DX188" s="77"/>
      <c r="DY188" s="77"/>
      <c r="DZ188" s="77"/>
      <c r="EA188" s="77"/>
      <c r="EB188" s="77"/>
      <c r="EC188" s="77"/>
      <c r="ED188" s="77"/>
      <c r="EE188" s="77"/>
      <c r="EF188" s="77"/>
      <c r="EG188" s="77"/>
      <c r="EH188" s="77"/>
      <c r="EI188" s="77"/>
      <c r="EJ188" s="77"/>
      <c r="EK188" s="77"/>
      <c r="EL188" s="77"/>
      <c r="EM188" s="77"/>
      <c r="EN188" s="77"/>
      <c r="EO188" s="77"/>
      <c r="EP188" s="77"/>
      <c r="EQ188" s="77"/>
      <c r="ER188" s="77"/>
      <c r="ES188" s="77"/>
      <c r="ET188" s="77"/>
      <c r="EU188" s="77"/>
      <c r="EV188" s="77"/>
      <c r="EW188" s="77"/>
      <c r="EX188" s="77"/>
      <c r="EY188" s="77"/>
      <c r="EZ188" s="77"/>
      <c r="FA188" s="77"/>
      <c r="FB188" s="77"/>
      <c r="FC188" s="77"/>
      <c r="FD188" s="77"/>
      <c r="FE188" s="77"/>
      <c r="FF188" s="77"/>
      <c r="FG188" s="77"/>
      <c r="FH188" s="77"/>
    </row>
    <row r="189" spans="1:164" ht="14" x14ac:dyDescent="0.15">
      <c r="A189" s="85"/>
      <c r="B189" s="85"/>
      <c r="C189" s="85"/>
      <c r="D189" s="85"/>
      <c r="E189" s="85"/>
      <c r="F189" s="85"/>
      <c r="G189" s="85"/>
      <c r="H189" s="85"/>
      <c r="I189" s="85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  <c r="AE189" s="77"/>
      <c r="AF189" s="77"/>
      <c r="AG189" s="77"/>
      <c r="AH189" s="77"/>
      <c r="AI189" s="77"/>
      <c r="AJ189" s="77"/>
      <c r="AK189" s="77"/>
      <c r="AL189" s="77"/>
      <c r="AM189" s="77"/>
      <c r="AN189" s="77"/>
      <c r="AO189" s="77"/>
      <c r="AP189" s="77"/>
      <c r="AQ189" s="77"/>
      <c r="AR189" s="77"/>
      <c r="AS189" s="77"/>
      <c r="AT189" s="77"/>
      <c r="AU189" s="77"/>
      <c r="AV189" s="77"/>
      <c r="AW189" s="77"/>
      <c r="AX189" s="77"/>
      <c r="AY189" s="77"/>
      <c r="AZ189" s="77"/>
      <c r="BA189" s="77"/>
      <c r="BB189" s="77"/>
      <c r="BC189" s="77"/>
      <c r="BD189" s="77"/>
      <c r="BE189" s="77"/>
      <c r="BF189" s="77"/>
      <c r="BG189" s="77"/>
      <c r="BH189" s="77"/>
      <c r="BI189" s="77"/>
      <c r="BJ189" s="77"/>
      <c r="BK189" s="77"/>
      <c r="BL189" s="77"/>
      <c r="BM189" s="77"/>
      <c r="BN189" s="77"/>
      <c r="BO189" s="77"/>
      <c r="BP189" s="77"/>
      <c r="BQ189" s="77"/>
      <c r="BR189" s="77"/>
      <c r="BS189" s="77"/>
      <c r="BT189" s="77"/>
      <c r="BU189" s="77"/>
      <c r="BV189" s="77"/>
      <c r="BW189" s="77"/>
      <c r="BX189" s="77"/>
      <c r="BY189" s="77"/>
      <c r="BZ189" s="77"/>
      <c r="CA189" s="77"/>
      <c r="CB189" s="77"/>
      <c r="CC189" s="77"/>
      <c r="CD189" s="77"/>
      <c r="CE189" s="77"/>
      <c r="CF189" s="77"/>
      <c r="CG189" s="77"/>
      <c r="CH189" s="77"/>
      <c r="CI189" s="77"/>
      <c r="CJ189" s="77"/>
      <c r="CK189" s="77"/>
      <c r="CL189" s="77"/>
      <c r="CM189" s="77"/>
      <c r="CN189" s="77"/>
      <c r="CO189" s="77"/>
      <c r="CP189" s="77"/>
      <c r="CQ189" s="77"/>
      <c r="CR189" s="77"/>
      <c r="CS189" s="77"/>
      <c r="CT189" s="77"/>
      <c r="CU189" s="77"/>
      <c r="CV189" s="77"/>
      <c r="CW189" s="77"/>
      <c r="CX189" s="77"/>
      <c r="CY189" s="77"/>
      <c r="CZ189" s="77"/>
      <c r="DA189" s="77"/>
      <c r="DB189" s="77"/>
      <c r="DC189" s="77"/>
      <c r="DD189" s="77"/>
      <c r="DE189" s="77"/>
      <c r="DF189" s="77"/>
      <c r="DG189" s="77"/>
      <c r="DH189" s="77"/>
      <c r="DI189" s="77"/>
      <c r="DJ189" s="77"/>
      <c r="DK189" s="77"/>
      <c r="DL189" s="77"/>
      <c r="DM189" s="77"/>
      <c r="DN189" s="77"/>
      <c r="DO189" s="77"/>
      <c r="DP189" s="77"/>
      <c r="DQ189" s="77"/>
      <c r="DR189" s="77"/>
      <c r="DS189" s="77"/>
      <c r="DT189" s="77"/>
      <c r="DU189" s="77"/>
      <c r="DV189" s="77"/>
      <c r="DW189" s="77"/>
      <c r="DX189" s="77"/>
      <c r="DY189" s="77"/>
      <c r="DZ189" s="77"/>
      <c r="EA189" s="77"/>
      <c r="EB189" s="77"/>
      <c r="EC189" s="77"/>
      <c r="ED189" s="77"/>
      <c r="EE189" s="77"/>
      <c r="EF189" s="77"/>
      <c r="EG189" s="77"/>
      <c r="EH189" s="77"/>
      <c r="EI189" s="77"/>
      <c r="EJ189" s="77"/>
      <c r="EK189" s="77"/>
      <c r="EL189" s="77"/>
      <c r="EM189" s="77"/>
      <c r="EN189" s="77"/>
      <c r="EO189" s="77"/>
      <c r="EP189" s="77"/>
      <c r="EQ189" s="77"/>
      <c r="ER189" s="77"/>
      <c r="ES189" s="77"/>
      <c r="ET189" s="77"/>
      <c r="EU189" s="77"/>
      <c r="EV189" s="77"/>
      <c r="EW189" s="77"/>
      <c r="EX189" s="77"/>
      <c r="EY189" s="77"/>
      <c r="EZ189" s="77"/>
      <c r="FA189" s="77"/>
      <c r="FB189" s="77"/>
      <c r="FC189" s="77"/>
      <c r="FD189" s="77"/>
      <c r="FE189" s="77"/>
      <c r="FF189" s="77"/>
      <c r="FG189" s="77"/>
      <c r="FH189" s="77"/>
    </row>
    <row r="190" spans="1:164" ht="14" x14ac:dyDescent="0.15">
      <c r="A190" s="85"/>
      <c r="B190" s="85"/>
      <c r="C190" s="85"/>
      <c r="D190" s="85"/>
      <c r="E190" s="85"/>
      <c r="F190" s="85"/>
      <c r="G190" s="85"/>
      <c r="H190" s="85"/>
      <c r="I190" s="85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  <c r="AE190" s="77"/>
      <c r="AF190" s="77"/>
      <c r="AG190" s="77"/>
      <c r="AH190" s="77"/>
      <c r="AI190" s="77"/>
      <c r="AJ190" s="77"/>
      <c r="AK190" s="77"/>
      <c r="AL190" s="77"/>
      <c r="AM190" s="77"/>
      <c r="AN190" s="77"/>
      <c r="AO190" s="77"/>
      <c r="AP190" s="77"/>
      <c r="AQ190" s="77"/>
      <c r="AR190" s="77"/>
      <c r="AS190" s="77"/>
      <c r="AT190" s="77"/>
      <c r="AU190" s="77"/>
      <c r="AV190" s="77"/>
      <c r="AW190" s="77"/>
      <c r="AX190" s="77"/>
      <c r="AY190" s="77"/>
      <c r="AZ190" s="77"/>
      <c r="BA190" s="77"/>
      <c r="BB190" s="77"/>
      <c r="BC190" s="77"/>
      <c r="BD190" s="77"/>
      <c r="BE190" s="77"/>
      <c r="BF190" s="77"/>
      <c r="BG190" s="77"/>
      <c r="BH190" s="77"/>
      <c r="BI190" s="77"/>
      <c r="BJ190" s="77"/>
      <c r="BK190" s="77"/>
      <c r="BL190" s="77"/>
      <c r="BM190" s="77"/>
      <c r="BN190" s="77"/>
      <c r="BO190" s="77"/>
      <c r="BP190" s="77"/>
      <c r="BQ190" s="77"/>
      <c r="BR190" s="77"/>
      <c r="BS190" s="77"/>
      <c r="BT190" s="77"/>
      <c r="BU190" s="77"/>
      <c r="BV190" s="77"/>
      <c r="BW190" s="77"/>
      <c r="BX190" s="77"/>
      <c r="BY190" s="77"/>
      <c r="BZ190" s="77"/>
      <c r="CA190" s="77"/>
      <c r="CB190" s="77"/>
      <c r="CC190" s="77"/>
      <c r="CD190" s="77"/>
      <c r="CE190" s="77"/>
      <c r="CF190" s="77"/>
      <c r="CG190" s="77"/>
      <c r="CH190" s="77"/>
      <c r="CI190" s="77"/>
      <c r="CJ190" s="77"/>
      <c r="CK190" s="77"/>
      <c r="CL190" s="77"/>
      <c r="CM190" s="77"/>
      <c r="CN190" s="77"/>
      <c r="CO190" s="77"/>
      <c r="CP190" s="77"/>
      <c r="CQ190" s="77"/>
      <c r="CR190" s="77"/>
      <c r="CS190" s="77"/>
      <c r="CT190" s="77"/>
      <c r="CU190" s="77"/>
      <c r="CV190" s="77"/>
      <c r="CW190" s="77"/>
      <c r="CX190" s="77"/>
      <c r="CY190" s="77"/>
      <c r="CZ190" s="77"/>
      <c r="DA190" s="77"/>
      <c r="DB190" s="77"/>
      <c r="DC190" s="77"/>
      <c r="DD190" s="77"/>
      <c r="DE190" s="77"/>
      <c r="DF190" s="77"/>
      <c r="DG190" s="77"/>
      <c r="DH190" s="77"/>
      <c r="DI190" s="77"/>
      <c r="DJ190" s="77"/>
      <c r="DK190" s="77"/>
      <c r="DL190" s="77"/>
      <c r="DM190" s="77"/>
      <c r="DN190" s="77"/>
      <c r="DO190" s="77"/>
      <c r="DP190" s="77"/>
      <c r="DQ190" s="77"/>
      <c r="DR190" s="77"/>
      <c r="DS190" s="77"/>
      <c r="DT190" s="77"/>
      <c r="DU190" s="77"/>
      <c r="DV190" s="77"/>
      <c r="DW190" s="77"/>
      <c r="DX190" s="77"/>
      <c r="DY190" s="77"/>
      <c r="DZ190" s="77"/>
      <c r="EA190" s="77"/>
      <c r="EB190" s="77"/>
      <c r="EC190" s="77"/>
      <c r="ED190" s="77"/>
      <c r="EE190" s="77"/>
      <c r="EF190" s="77"/>
      <c r="EG190" s="77"/>
      <c r="EH190" s="77"/>
      <c r="EI190" s="77"/>
      <c r="EJ190" s="77"/>
      <c r="EK190" s="77"/>
      <c r="EL190" s="77"/>
      <c r="EM190" s="77"/>
      <c r="EN190" s="77"/>
      <c r="EO190" s="77"/>
      <c r="EP190" s="77"/>
      <c r="EQ190" s="77"/>
      <c r="ER190" s="77"/>
      <c r="ES190" s="77"/>
      <c r="ET190" s="77"/>
      <c r="EU190" s="77"/>
      <c r="EV190" s="77"/>
      <c r="EW190" s="77"/>
      <c r="EX190" s="77"/>
      <c r="EY190" s="77"/>
      <c r="EZ190" s="77"/>
      <c r="FA190" s="77"/>
      <c r="FB190" s="77"/>
      <c r="FC190" s="77"/>
      <c r="FD190" s="77"/>
      <c r="FE190" s="77"/>
      <c r="FF190" s="77"/>
      <c r="FG190" s="77"/>
      <c r="FH190" s="77"/>
    </row>
    <row r="191" spans="1:164" ht="14" x14ac:dyDescent="0.15">
      <c r="A191" s="85"/>
      <c r="B191" s="85"/>
      <c r="C191" s="85"/>
      <c r="D191" s="85"/>
      <c r="E191" s="85"/>
      <c r="F191" s="85"/>
      <c r="G191" s="85"/>
      <c r="H191" s="85"/>
      <c r="I191" s="85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  <c r="AE191" s="77"/>
      <c r="AF191" s="77"/>
      <c r="AG191" s="77"/>
      <c r="AH191" s="77"/>
      <c r="AI191" s="77"/>
      <c r="AJ191" s="77"/>
      <c r="AK191" s="77"/>
      <c r="AL191" s="77"/>
      <c r="AM191" s="77"/>
      <c r="AN191" s="77"/>
      <c r="AO191" s="77"/>
      <c r="AP191" s="77"/>
      <c r="AQ191" s="77"/>
      <c r="AR191" s="77"/>
      <c r="AS191" s="77"/>
      <c r="AT191" s="77"/>
      <c r="AU191" s="77"/>
      <c r="AV191" s="77"/>
      <c r="AW191" s="77"/>
      <c r="AX191" s="77"/>
      <c r="AY191" s="77"/>
      <c r="AZ191" s="77"/>
      <c r="BA191" s="77"/>
      <c r="BB191" s="77"/>
      <c r="BC191" s="77"/>
      <c r="BD191" s="77"/>
      <c r="BE191" s="77"/>
      <c r="BF191" s="77"/>
      <c r="BG191" s="77"/>
      <c r="BH191" s="77"/>
      <c r="BI191" s="77"/>
      <c r="BJ191" s="77"/>
      <c r="BK191" s="77"/>
      <c r="BL191" s="77"/>
      <c r="BM191" s="77"/>
      <c r="BN191" s="77"/>
      <c r="BO191" s="77"/>
      <c r="BP191" s="77"/>
      <c r="BQ191" s="77"/>
      <c r="BR191" s="77"/>
      <c r="BS191" s="77"/>
      <c r="BT191" s="77"/>
      <c r="BU191" s="77"/>
      <c r="BV191" s="77"/>
      <c r="BW191" s="77"/>
      <c r="BX191" s="77"/>
      <c r="BY191" s="77"/>
      <c r="BZ191" s="77"/>
      <c r="CA191" s="77"/>
      <c r="CB191" s="77"/>
      <c r="CC191" s="77"/>
      <c r="CD191" s="77"/>
      <c r="CE191" s="77"/>
      <c r="CF191" s="77"/>
      <c r="CG191" s="77"/>
      <c r="CH191" s="77"/>
      <c r="CI191" s="77"/>
      <c r="CJ191" s="77"/>
      <c r="CK191" s="77"/>
      <c r="CL191" s="77"/>
      <c r="CM191" s="77"/>
      <c r="CN191" s="77"/>
      <c r="CO191" s="77"/>
      <c r="CP191" s="77"/>
      <c r="CQ191" s="77"/>
      <c r="CR191" s="77"/>
      <c r="CS191" s="77"/>
      <c r="CT191" s="77"/>
      <c r="CU191" s="77"/>
      <c r="CV191" s="77"/>
      <c r="CW191" s="77"/>
      <c r="CX191" s="77"/>
      <c r="CY191" s="77"/>
      <c r="CZ191" s="77"/>
      <c r="DA191" s="77"/>
      <c r="DB191" s="77"/>
      <c r="DC191" s="77"/>
      <c r="DD191" s="77"/>
      <c r="DE191" s="77"/>
      <c r="DF191" s="77"/>
      <c r="DG191" s="77"/>
      <c r="DH191" s="77"/>
      <c r="DI191" s="77"/>
      <c r="DJ191" s="77"/>
      <c r="DK191" s="77"/>
      <c r="DL191" s="77"/>
      <c r="DM191" s="77"/>
      <c r="DN191" s="77"/>
      <c r="DO191" s="77"/>
      <c r="DP191" s="77"/>
      <c r="DQ191" s="77"/>
      <c r="DR191" s="77"/>
      <c r="DS191" s="77"/>
      <c r="DT191" s="77"/>
      <c r="DU191" s="77"/>
      <c r="DV191" s="77"/>
      <c r="DW191" s="77"/>
      <c r="DX191" s="77"/>
      <c r="DY191" s="77"/>
      <c r="DZ191" s="77"/>
      <c r="EA191" s="77"/>
      <c r="EB191" s="77"/>
      <c r="EC191" s="77"/>
      <c r="ED191" s="77"/>
      <c r="EE191" s="77"/>
      <c r="EF191" s="77"/>
      <c r="EG191" s="77"/>
      <c r="EH191" s="77"/>
      <c r="EI191" s="77"/>
      <c r="EJ191" s="77"/>
      <c r="EK191" s="77"/>
      <c r="EL191" s="77"/>
      <c r="EM191" s="77"/>
      <c r="EN191" s="77"/>
      <c r="EO191" s="77"/>
      <c r="EP191" s="77"/>
      <c r="EQ191" s="77"/>
      <c r="ER191" s="77"/>
      <c r="ES191" s="77"/>
      <c r="ET191" s="77"/>
      <c r="EU191" s="77"/>
      <c r="EV191" s="77"/>
      <c r="EW191" s="77"/>
      <c r="EX191" s="77"/>
      <c r="EY191" s="77"/>
      <c r="EZ191" s="77"/>
      <c r="FA191" s="77"/>
      <c r="FB191" s="77"/>
      <c r="FC191" s="77"/>
      <c r="FD191" s="77"/>
      <c r="FE191" s="77"/>
      <c r="FF191" s="77"/>
      <c r="FG191" s="77"/>
      <c r="FH191" s="77"/>
    </row>
    <row r="192" spans="1:164" ht="14" x14ac:dyDescent="0.15">
      <c r="A192" s="85"/>
      <c r="B192" s="85"/>
      <c r="C192" s="85"/>
      <c r="D192" s="85"/>
      <c r="E192" s="85"/>
      <c r="F192" s="85"/>
      <c r="G192" s="85"/>
      <c r="H192" s="85"/>
      <c r="I192" s="85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7"/>
      <c r="AP192" s="77"/>
      <c r="AQ192" s="77"/>
      <c r="AR192" s="77"/>
      <c r="AS192" s="77"/>
      <c r="AT192" s="77"/>
      <c r="AU192" s="77"/>
      <c r="AV192" s="77"/>
      <c r="AW192" s="77"/>
      <c r="AX192" s="77"/>
      <c r="AY192" s="77"/>
      <c r="AZ192" s="77"/>
      <c r="BA192" s="77"/>
      <c r="BB192" s="77"/>
      <c r="BC192" s="77"/>
      <c r="BD192" s="77"/>
      <c r="BE192" s="77"/>
      <c r="BF192" s="77"/>
      <c r="BG192" s="77"/>
      <c r="BH192" s="77"/>
      <c r="BI192" s="77"/>
      <c r="BJ192" s="77"/>
      <c r="BK192" s="77"/>
      <c r="BL192" s="77"/>
      <c r="BM192" s="77"/>
      <c r="BN192" s="77"/>
      <c r="BO192" s="77"/>
      <c r="BP192" s="77"/>
      <c r="BQ192" s="77"/>
      <c r="BR192" s="77"/>
      <c r="BS192" s="77"/>
      <c r="BT192" s="77"/>
      <c r="BU192" s="77"/>
      <c r="BV192" s="77"/>
      <c r="BW192" s="77"/>
      <c r="BX192" s="77"/>
      <c r="BY192" s="77"/>
      <c r="BZ192" s="77"/>
      <c r="CA192" s="77"/>
      <c r="CB192" s="77"/>
      <c r="CC192" s="77"/>
      <c r="CD192" s="77"/>
      <c r="CE192" s="77"/>
      <c r="CF192" s="77"/>
      <c r="CG192" s="77"/>
      <c r="CH192" s="77"/>
      <c r="CI192" s="77"/>
      <c r="CJ192" s="77"/>
      <c r="CK192" s="77"/>
      <c r="CL192" s="77"/>
      <c r="CM192" s="77"/>
      <c r="CN192" s="77"/>
      <c r="CO192" s="77"/>
      <c r="CP192" s="77"/>
      <c r="CQ192" s="77"/>
      <c r="CR192" s="77"/>
      <c r="CS192" s="77"/>
      <c r="CT192" s="77"/>
      <c r="CU192" s="77"/>
      <c r="CV192" s="77"/>
      <c r="CW192" s="77"/>
      <c r="CX192" s="77"/>
      <c r="CY192" s="77"/>
      <c r="CZ192" s="77"/>
      <c r="DA192" s="77"/>
      <c r="DB192" s="77"/>
      <c r="DC192" s="77"/>
      <c r="DD192" s="77"/>
      <c r="DE192" s="77"/>
      <c r="DF192" s="77"/>
      <c r="DG192" s="77"/>
      <c r="DH192" s="77"/>
      <c r="DI192" s="77"/>
      <c r="DJ192" s="77"/>
      <c r="DK192" s="77"/>
      <c r="DL192" s="77"/>
      <c r="DM192" s="77"/>
      <c r="DN192" s="77"/>
      <c r="DO192" s="77"/>
      <c r="DP192" s="77"/>
      <c r="DQ192" s="77"/>
      <c r="DR192" s="77"/>
      <c r="DS192" s="77"/>
      <c r="DT192" s="77"/>
      <c r="DU192" s="77"/>
      <c r="DV192" s="77"/>
      <c r="DW192" s="77"/>
      <c r="DX192" s="77"/>
      <c r="DY192" s="77"/>
      <c r="DZ192" s="77"/>
      <c r="EA192" s="77"/>
      <c r="EB192" s="77"/>
      <c r="EC192" s="77"/>
      <c r="ED192" s="77"/>
      <c r="EE192" s="77"/>
      <c r="EF192" s="77"/>
      <c r="EG192" s="77"/>
      <c r="EH192" s="77"/>
      <c r="EI192" s="77"/>
      <c r="EJ192" s="77"/>
      <c r="EK192" s="77"/>
      <c r="EL192" s="77"/>
      <c r="EM192" s="77"/>
      <c r="EN192" s="77"/>
      <c r="EO192" s="77"/>
      <c r="EP192" s="77"/>
      <c r="EQ192" s="77"/>
      <c r="ER192" s="77"/>
      <c r="ES192" s="77"/>
      <c r="ET192" s="77"/>
      <c r="EU192" s="77"/>
      <c r="EV192" s="77"/>
      <c r="EW192" s="77"/>
      <c r="EX192" s="77"/>
      <c r="EY192" s="77"/>
      <c r="EZ192" s="77"/>
      <c r="FA192" s="77"/>
      <c r="FB192" s="77"/>
      <c r="FC192" s="77"/>
      <c r="FD192" s="77"/>
      <c r="FE192" s="77"/>
      <c r="FF192" s="77"/>
      <c r="FG192" s="77"/>
      <c r="FH192" s="77"/>
    </row>
    <row r="193" spans="1:164" ht="14" x14ac:dyDescent="0.15">
      <c r="A193" s="85"/>
      <c r="B193" s="85"/>
      <c r="C193" s="85"/>
      <c r="D193" s="85"/>
      <c r="E193" s="85"/>
      <c r="F193" s="85"/>
      <c r="G193" s="85"/>
      <c r="H193" s="85"/>
      <c r="I193" s="85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7"/>
      <c r="AP193" s="77"/>
      <c r="AQ193" s="77"/>
      <c r="AR193" s="77"/>
      <c r="AS193" s="77"/>
      <c r="AT193" s="77"/>
      <c r="AU193" s="77"/>
      <c r="AV193" s="77"/>
      <c r="AW193" s="77"/>
      <c r="AX193" s="77"/>
      <c r="AY193" s="77"/>
      <c r="AZ193" s="77"/>
      <c r="BA193" s="77"/>
      <c r="BB193" s="77"/>
      <c r="BC193" s="77"/>
      <c r="BD193" s="77"/>
      <c r="BE193" s="77"/>
      <c r="BF193" s="77"/>
      <c r="BG193" s="77"/>
      <c r="BH193" s="77"/>
      <c r="BI193" s="77"/>
      <c r="BJ193" s="77"/>
      <c r="BK193" s="77"/>
      <c r="BL193" s="77"/>
      <c r="BM193" s="77"/>
      <c r="BN193" s="77"/>
      <c r="BO193" s="77"/>
      <c r="BP193" s="77"/>
      <c r="BQ193" s="77"/>
      <c r="BR193" s="77"/>
      <c r="BS193" s="77"/>
      <c r="BT193" s="77"/>
      <c r="BU193" s="77"/>
      <c r="BV193" s="77"/>
      <c r="BW193" s="77"/>
      <c r="BX193" s="77"/>
      <c r="BY193" s="77"/>
      <c r="BZ193" s="77"/>
      <c r="CA193" s="77"/>
      <c r="CB193" s="77"/>
      <c r="CC193" s="77"/>
      <c r="CD193" s="77"/>
      <c r="CE193" s="77"/>
      <c r="CF193" s="77"/>
      <c r="CG193" s="77"/>
      <c r="CH193" s="77"/>
      <c r="CI193" s="77"/>
      <c r="CJ193" s="77"/>
      <c r="CK193" s="77"/>
      <c r="CL193" s="77"/>
      <c r="CM193" s="77"/>
      <c r="CN193" s="77"/>
      <c r="CO193" s="77"/>
      <c r="CP193" s="77"/>
      <c r="CQ193" s="77"/>
      <c r="CR193" s="77"/>
      <c r="CS193" s="77"/>
      <c r="CT193" s="77"/>
      <c r="CU193" s="77"/>
      <c r="CV193" s="77"/>
      <c r="CW193" s="77"/>
      <c r="CX193" s="77"/>
      <c r="CY193" s="77"/>
      <c r="CZ193" s="77"/>
      <c r="DA193" s="77"/>
      <c r="DB193" s="77"/>
      <c r="DC193" s="77"/>
      <c r="DD193" s="77"/>
      <c r="DE193" s="77"/>
      <c r="DF193" s="77"/>
      <c r="DG193" s="77"/>
      <c r="DH193" s="77"/>
      <c r="DI193" s="77"/>
      <c r="DJ193" s="77"/>
      <c r="DK193" s="77"/>
      <c r="DL193" s="77"/>
      <c r="DM193" s="77"/>
      <c r="DN193" s="77"/>
      <c r="DO193" s="77"/>
      <c r="DP193" s="77"/>
      <c r="DQ193" s="77"/>
      <c r="DR193" s="77"/>
      <c r="DS193" s="77"/>
      <c r="DT193" s="77"/>
      <c r="DU193" s="77"/>
      <c r="DV193" s="77"/>
      <c r="DW193" s="77"/>
      <c r="DX193" s="77"/>
      <c r="DY193" s="77"/>
      <c r="DZ193" s="77"/>
      <c r="EA193" s="77"/>
      <c r="EB193" s="77"/>
      <c r="EC193" s="77"/>
      <c r="ED193" s="77"/>
      <c r="EE193" s="77"/>
      <c r="EF193" s="77"/>
      <c r="EG193" s="77"/>
      <c r="EH193" s="77"/>
      <c r="EI193" s="77"/>
      <c r="EJ193" s="77"/>
      <c r="EK193" s="77"/>
      <c r="EL193" s="77"/>
      <c r="EM193" s="77"/>
      <c r="EN193" s="77"/>
      <c r="EO193" s="77"/>
      <c r="EP193" s="77"/>
      <c r="EQ193" s="77"/>
      <c r="ER193" s="77"/>
      <c r="ES193" s="77"/>
      <c r="ET193" s="77"/>
      <c r="EU193" s="77"/>
      <c r="EV193" s="77"/>
      <c r="EW193" s="77"/>
      <c r="EX193" s="77"/>
      <c r="EY193" s="77"/>
      <c r="EZ193" s="77"/>
      <c r="FA193" s="77"/>
      <c r="FB193" s="77"/>
      <c r="FC193" s="77"/>
      <c r="FD193" s="77"/>
      <c r="FE193" s="77"/>
      <c r="FF193" s="77"/>
      <c r="FG193" s="77"/>
      <c r="FH193" s="77"/>
    </row>
    <row r="194" spans="1:164" ht="14" x14ac:dyDescent="0.15">
      <c r="A194" s="85"/>
      <c r="B194" s="85"/>
      <c r="C194" s="85"/>
      <c r="D194" s="85"/>
      <c r="E194" s="85"/>
      <c r="F194" s="85"/>
      <c r="G194" s="85"/>
      <c r="H194" s="85"/>
      <c r="I194" s="85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7"/>
      <c r="AP194" s="77"/>
      <c r="AQ194" s="77"/>
      <c r="AR194" s="77"/>
      <c r="AS194" s="77"/>
      <c r="AT194" s="77"/>
      <c r="AU194" s="77"/>
      <c r="AV194" s="77"/>
      <c r="AW194" s="77"/>
      <c r="AX194" s="77"/>
      <c r="AY194" s="77"/>
      <c r="AZ194" s="77"/>
      <c r="BA194" s="77"/>
      <c r="BB194" s="77"/>
      <c r="BC194" s="77"/>
      <c r="BD194" s="77"/>
      <c r="BE194" s="77"/>
      <c r="BF194" s="77"/>
      <c r="BG194" s="77"/>
      <c r="BH194" s="77"/>
      <c r="BI194" s="77"/>
      <c r="BJ194" s="77"/>
      <c r="BK194" s="77"/>
      <c r="BL194" s="77"/>
      <c r="BM194" s="77"/>
      <c r="BN194" s="77"/>
      <c r="BO194" s="77"/>
      <c r="BP194" s="77"/>
      <c r="BQ194" s="77"/>
      <c r="BR194" s="77"/>
      <c r="BS194" s="77"/>
      <c r="BT194" s="77"/>
      <c r="BU194" s="77"/>
      <c r="BV194" s="77"/>
      <c r="BW194" s="77"/>
      <c r="BX194" s="77"/>
      <c r="BY194" s="77"/>
      <c r="BZ194" s="77"/>
      <c r="CA194" s="77"/>
      <c r="CB194" s="77"/>
      <c r="CC194" s="77"/>
      <c r="CD194" s="77"/>
      <c r="CE194" s="77"/>
      <c r="CF194" s="77"/>
      <c r="CG194" s="77"/>
      <c r="CH194" s="77"/>
      <c r="CI194" s="77"/>
      <c r="CJ194" s="77"/>
      <c r="CK194" s="77"/>
      <c r="CL194" s="77"/>
      <c r="CM194" s="77"/>
      <c r="CN194" s="77"/>
      <c r="CO194" s="77"/>
      <c r="CP194" s="77"/>
      <c r="CQ194" s="77"/>
      <c r="CR194" s="77"/>
      <c r="CS194" s="77"/>
      <c r="CT194" s="77"/>
      <c r="CU194" s="77"/>
      <c r="CV194" s="77"/>
      <c r="CW194" s="77"/>
      <c r="CX194" s="77"/>
      <c r="CY194" s="77"/>
      <c r="CZ194" s="77"/>
      <c r="DA194" s="77"/>
      <c r="DB194" s="77"/>
      <c r="DC194" s="77"/>
      <c r="DD194" s="77"/>
      <c r="DE194" s="77"/>
      <c r="DF194" s="77"/>
      <c r="DG194" s="77"/>
      <c r="DH194" s="77"/>
      <c r="DI194" s="77"/>
      <c r="DJ194" s="77"/>
      <c r="DK194" s="77"/>
      <c r="DL194" s="77"/>
      <c r="DM194" s="77"/>
      <c r="DN194" s="77"/>
      <c r="DO194" s="77"/>
      <c r="DP194" s="77"/>
      <c r="DQ194" s="77"/>
      <c r="DR194" s="77"/>
      <c r="DS194" s="77"/>
      <c r="DT194" s="77"/>
      <c r="DU194" s="77"/>
      <c r="DV194" s="77"/>
      <c r="DW194" s="77"/>
      <c r="DX194" s="77"/>
      <c r="DY194" s="77"/>
      <c r="DZ194" s="77"/>
      <c r="EA194" s="77"/>
      <c r="EB194" s="77"/>
      <c r="EC194" s="77"/>
      <c r="ED194" s="77"/>
      <c r="EE194" s="77"/>
      <c r="EF194" s="77"/>
      <c r="EG194" s="77"/>
      <c r="EH194" s="77"/>
      <c r="EI194" s="77"/>
      <c r="EJ194" s="77"/>
      <c r="EK194" s="77"/>
      <c r="EL194" s="77"/>
      <c r="EM194" s="77"/>
      <c r="EN194" s="77"/>
      <c r="EO194" s="77"/>
      <c r="EP194" s="77"/>
      <c r="EQ194" s="77"/>
      <c r="ER194" s="77"/>
      <c r="ES194" s="77"/>
      <c r="ET194" s="77"/>
      <c r="EU194" s="77"/>
      <c r="EV194" s="77"/>
      <c r="EW194" s="77"/>
      <c r="EX194" s="77"/>
      <c r="EY194" s="77"/>
      <c r="EZ194" s="77"/>
      <c r="FA194" s="77"/>
      <c r="FB194" s="77"/>
      <c r="FC194" s="77"/>
      <c r="FD194" s="77"/>
      <c r="FE194" s="77"/>
      <c r="FF194" s="77"/>
      <c r="FG194" s="77"/>
      <c r="FH194" s="77"/>
    </row>
    <row r="195" spans="1:164" ht="14" x14ac:dyDescent="0.15">
      <c r="A195" s="85"/>
      <c r="B195" s="85"/>
      <c r="C195" s="85"/>
      <c r="D195" s="85"/>
      <c r="E195" s="85"/>
      <c r="F195" s="85"/>
      <c r="G195" s="85"/>
      <c r="H195" s="85"/>
      <c r="I195" s="85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  <c r="AE195" s="77"/>
      <c r="AF195" s="77"/>
      <c r="AG195" s="77"/>
      <c r="AH195" s="77"/>
      <c r="AI195" s="77"/>
      <c r="AJ195" s="77"/>
      <c r="AK195" s="77"/>
      <c r="AL195" s="77"/>
      <c r="AM195" s="77"/>
      <c r="AN195" s="77"/>
      <c r="AO195" s="77"/>
      <c r="AP195" s="77"/>
      <c r="AQ195" s="77"/>
      <c r="AR195" s="77"/>
      <c r="AS195" s="77"/>
      <c r="AT195" s="77"/>
      <c r="AU195" s="77"/>
      <c r="AV195" s="77"/>
      <c r="AW195" s="77"/>
      <c r="AX195" s="77"/>
      <c r="AY195" s="77"/>
      <c r="AZ195" s="77"/>
      <c r="BA195" s="77"/>
      <c r="BB195" s="77"/>
      <c r="BC195" s="77"/>
      <c r="BD195" s="77"/>
      <c r="BE195" s="77"/>
      <c r="BF195" s="77"/>
      <c r="BG195" s="77"/>
      <c r="BH195" s="77"/>
      <c r="BI195" s="77"/>
      <c r="BJ195" s="77"/>
      <c r="BK195" s="77"/>
      <c r="BL195" s="77"/>
      <c r="BM195" s="77"/>
      <c r="BN195" s="77"/>
      <c r="BO195" s="77"/>
      <c r="BP195" s="77"/>
      <c r="BQ195" s="77"/>
      <c r="BR195" s="77"/>
      <c r="BS195" s="77"/>
      <c r="BT195" s="77"/>
      <c r="BU195" s="77"/>
      <c r="BV195" s="77"/>
      <c r="BW195" s="77"/>
      <c r="BX195" s="77"/>
      <c r="BY195" s="77"/>
      <c r="BZ195" s="77"/>
      <c r="CA195" s="77"/>
      <c r="CB195" s="77"/>
      <c r="CC195" s="77"/>
      <c r="CD195" s="77"/>
      <c r="CE195" s="77"/>
      <c r="CF195" s="77"/>
      <c r="CG195" s="77"/>
      <c r="CH195" s="77"/>
      <c r="CI195" s="77"/>
      <c r="CJ195" s="77"/>
      <c r="CK195" s="77"/>
      <c r="CL195" s="77"/>
      <c r="CM195" s="77"/>
      <c r="CN195" s="77"/>
      <c r="CO195" s="77"/>
      <c r="CP195" s="77"/>
      <c r="CQ195" s="77"/>
      <c r="CR195" s="77"/>
      <c r="CS195" s="77"/>
      <c r="CT195" s="77"/>
      <c r="CU195" s="77"/>
      <c r="CV195" s="77"/>
      <c r="CW195" s="77"/>
      <c r="CX195" s="77"/>
      <c r="CY195" s="77"/>
      <c r="CZ195" s="77"/>
      <c r="DA195" s="77"/>
      <c r="DB195" s="77"/>
      <c r="DC195" s="77"/>
      <c r="DD195" s="77"/>
      <c r="DE195" s="77"/>
      <c r="DF195" s="77"/>
      <c r="DG195" s="77"/>
      <c r="DH195" s="77"/>
      <c r="DI195" s="77"/>
      <c r="DJ195" s="77"/>
      <c r="DK195" s="77"/>
      <c r="DL195" s="77"/>
      <c r="DM195" s="77"/>
      <c r="DN195" s="77"/>
      <c r="DO195" s="77"/>
      <c r="DP195" s="77"/>
      <c r="DQ195" s="77"/>
      <c r="DR195" s="77"/>
      <c r="DS195" s="77"/>
      <c r="DT195" s="77"/>
      <c r="DU195" s="77"/>
      <c r="DV195" s="77"/>
      <c r="DW195" s="77"/>
      <c r="DX195" s="77"/>
      <c r="DY195" s="77"/>
      <c r="DZ195" s="77"/>
      <c r="EA195" s="77"/>
      <c r="EB195" s="77"/>
      <c r="EC195" s="77"/>
      <c r="ED195" s="77"/>
      <c r="EE195" s="77"/>
      <c r="EF195" s="77"/>
      <c r="EG195" s="77"/>
      <c r="EH195" s="77"/>
      <c r="EI195" s="77"/>
      <c r="EJ195" s="77"/>
      <c r="EK195" s="77"/>
      <c r="EL195" s="77"/>
      <c r="EM195" s="77"/>
      <c r="EN195" s="77"/>
      <c r="EO195" s="77"/>
      <c r="EP195" s="77"/>
      <c r="EQ195" s="77"/>
      <c r="ER195" s="77"/>
      <c r="ES195" s="77"/>
      <c r="ET195" s="77"/>
      <c r="EU195" s="77"/>
      <c r="EV195" s="77"/>
      <c r="EW195" s="77"/>
      <c r="EX195" s="77"/>
      <c r="EY195" s="77"/>
      <c r="EZ195" s="77"/>
      <c r="FA195" s="77"/>
      <c r="FB195" s="77"/>
      <c r="FC195" s="77"/>
      <c r="FD195" s="77"/>
      <c r="FE195" s="77"/>
      <c r="FF195" s="77"/>
      <c r="FG195" s="77"/>
      <c r="FH195" s="77"/>
    </row>
    <row r="196" spans="1:164" ht="14" x14ac:dyDescent="0.15">
      <c r="A196" s="85"/>
      <c r="B196" s="85"/>
      <c r="C196" s="85"/>
      <c r="D196" s="85"/>
      <c r="E196" s="85"/>
      <c r="F196" s="85"/>
      <c r="G196" s="85"/>
      <c r="H196" s="85"/>
      <c r="I196" s="85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7"/>
      <c r="AP196" s="77"/>
      <c r="AQ196" s="77"/>
      <c r="AR196" s="77"/>
      <c r="AS196" s="77"/>
      <c r="AT196" s="77"/>
      <c r="AU196" s="77"/>
      <c r="AV196" s="77"/>
      <c r="AW196" s="77"/>
      <c r="AX196" s="77"/>
      <c r="AY196" s="77"/>
      <c r="AZ196" s="77"/>
      <c r="BA196" s="77"/>
      <c r="BB196" s="77"/>
      <c r="BC196" s="77"/>
      <c r="BD196" s="77"/>
      <c r="BE196" s="77"/>
      <c r="BF196" s="77"/>
      <c r="BG196" s="77"/>
      <c r="BH196" s="77"/>
      <c r="BI196" s="77"/>
      <c r="BJ196" s="77"/>
      <c r="BK196" s="77"/>
      <c r="BL196" s="77"/>
      <c r="BM196" s="77"/>
      <c r="BN196" s="77"/>
      <c r="BO196" s="77"/>
      <c r="BP196" s="77"/>
      <c r="BQ196" s="77"/>
      <c r="BR196" s="77"/>
      <c r="BS196" s="77"/>
      <c r="BT196" s="77"/>
      <c r="BU196" s="77"/>
      <c r="BV196" s="77"/>
      <c r="BW196" s="77"/>
      <c r="BX196" s="77"/>
      <c r="BY196" s="77"/>
      <c r="BZ196" s="77"/>
      <c r="CA196" s="77"/>
      <c r="CB196" s="77"/>
      <c r="CC196" s="77"/>
      <c r="CD196" s="77"/>
      <c r="CE196" s="77"/>
      <c r="CF196" s="77"/>
      <c r="CG196" s="77"/>
      <c r="CH196" s="77"/>
      <c r="CI196" s="77"/>
      <c r="CJ196" s="77"/>
      <c r="CK196" s="77"/>
      <c r="CL196" s="77"/>
      <c r="CM196" s="77"/>
      <c r="CN196" s="77"/>
      <c r="CO196" s="77"/>
      <c r="CP196" s="77"/>
      <c r="CQ196" s="77"/>
      <c r="CR196" s="77"/>
      <c r="CS196" s="77"/>
      <c r="CT196" s="77"/>
      <c r="CU196" s="77"/>
      <c r="CV196" s="77"/>
      <c r="CW196" s="77"/>
      <c r="CX196" s="77"/>
      <c r="CY196" s="77"/>
      <c r="CZ196" s="77"/>
      <c r="DA196" s="77"/>
      <c r="DB196" s="77"/>
      <c r="DC196" s="77"/>
      <c r="DD196" s="77"/>
      <c r="DE196" s="77"/>
      <c r="DF196" s="77"/>
      <c r="DG196" s="77"/>
      <c r="DH196" s="77"/>
      <c r="DI196" s="77"/>
      <c r="DJ196" s="77"/>
      <c r="DK196" s="77"/>
      <c r="DL196" s="77"/>
      <c r="DM196" s="77"/>
      <c r="DN196" s="77"/>
      <c r="DO196" s="77"/>
      <c r="DP196" s="77"/>
      <c r="DQ196" s="77"/>
      <c r="DR196" s="77"/>
      <c r="DS196" s="77"/>
      <c r="DT196" s="77"/>
      <c r="DU196" s="77"/>
      <c r="DV196" s="77"/>
      <c r="DW196" s="77"/>
      <c r="DX196" s="77"/>
      <c r="DY196" s="77"/>
      <c r="DZ196" s="77"/>
      <c r="EA196" s="77"/>
      <c r="EB196" s="77"/>
      <c r="EC196" s="77"/>
      <c r="ED196" s="77"/>
      <c r="EE196" s="77"/>
      <c r="EF196" s="77"/>
      <c r="EG196" s="77"/>
      <c r="EH196" s="77"/>
      <c r="EI196" s="77"/>
      <c r="EJ196" s="77"/>
      <c r="EK196" s="77"/>
      <c r="EL196" s="77"/>
      <c r="EM196" s="77"/>
      <c r="EN196" s="77"/>
      <c r="EO196" s="77"/>
      <c r="EP196" s="77"/>
      <c r="EQ196" s="77"/>
      <c r="ER196" s="77"/>
      <c r="ES196" s="77"/>
      <c r="ET196" s="77"/>
      <c r="EU196" s="77"/>
      <c r="EV196" s="77"/>
      <c r="EW196" s="77"/>
      <c r="EX196" s="77"/>
      <c r="EY196" s="77"/>
      <c r="EZ196" s="77"/>
      <c r="FA196" s="77"/>
      <c r="FB196" s="77"/>
      <c r="FC196" s="77"/>
      <c r="FD196" s="77"/>
      <c r="FE196" s="77"/>
      <c r="FF196" s="77"/>
      <c r="FG196" s="77"/>
      <c r="FH196" s="77"/>
    </row>
    <row r="197" spans="1:164" ht="14" x14ac:dyDescent="0.15">
      <c r="A197" s="85"/>
      <c r="B197" s="85"/>
      <c r="C197" s="85"/>
      <c r="D197" s="85"/>
      <c r="E197" s="85"/>
      <c r="F197" s="85"/>
      <c r="G197" s="85"/>
      <c r="H197" s="85"/>
      <c r="I197" s="85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/>
      <c r="AO197" s="77"/>
      <c r="AP197" s="77"/>
      <c r="AQ197" s="77"/>
      <c r="AR197" s="77"/>
      <c r="AS197" s="77"/>
      <c r="AT197" s="77"/>
      <c r="AU197" s="77"/>
      <c r="AV197" s="77"/>
      <c r="AW197" s="77"/>
      <c r="AX197" s="77"/>
      <c r="AY197" s="77"/>
      <c r="AZ197" s="77"/>
      <c r="BA197" s="77"/>
      <c r="BB197" s="77"/>
      <c r="BC197" s="77"/>
      <c r="BD197" s="77"/>
      <c r="BE197" s="77"/>
      <c r="BF197" s="77"/>
      <c r="BG197" s="77"/>
      <c r="BH197" s="77"/>
      <c r="BI197" s="77"/>
      <c r="BJ197" s="77"/>
      <c r="BK197" s="77"/>
      <c r="BL197" s="77"/>
      <c r="BM197" s="77"/>
      <c r="BN197" s="77"/>
      <c r="BO197" s="77"/>
      <c r="BP197" s="77"/>
      <c r="BQ197" s="77"/>
      <c r="BR197" s="77"/>
      <c r="BS197" s="77"/>
      <c r="BT197" s="77"/>
      <c r="BU197" s="77"/>
      <c r="BV197" s="77"/>
      <c r="BW197" s="77"/>
      <c r="BX197" s="77"/>
      <c r="BY197" s="77"/>
      <c r="BZ197" s="77"/>
      <c r="CA197" s="77"/>
      <c r="CB197" s="77"/>
      <c r="CC197" s="77"/>
      <c r="CD197" s="77"/>
      <c r="CE197" s="77"/>
      <c r="CF197" s="77"/>
      <c r="CG197" s="77"/>
      <c r="CH197" s="77"/>
      <c r="CI197" s="77"/>
      <c r="CJ197" s="77"/>
      <c r="CK197" s="77"/>
      <c r="CL197" s="77"/>
      <c r="CM197" s="77"/>
      <c r="CN197" s="77"/>
      <c r="CO197" s="77"/>
      <c r="CP197" s="77"/>
      <c r="CQ197" s="77"/>
      <c r="CR197" s="77"/>
      <c r="CS197" s="77"/>
      <c r="CT197" s="77"/>
      <c r="CU197" s="77"/>
      <c r="CV197" s="77"/>
      <c r="CW197" s="77"/>
      <c r="CX197" s="77"/>
      <c r="CY197" s="77"/>
      <c r="CZ197" s="77"/>
      <c r="DA197" s="77"/>
      <c r="DB197" s="77"/>
      <c r="DC197" s="77"/>
      <c r="DD197" s="77"/>
      <c r="DE197" s="77"/>
      <c r="DF197" s="77"/>
      <c r="DG197" s="77"/>
      <c r="DH197" s="77"/>
      <c r="DI197" s="77"/>
      <c r="DJ197" s="77"/>
      <c r="DK197" s="77"/>
      <c r="DL197" s="77"/>
      <c r="DM197" s="77"/>
      <c r="DN197" s="77"/>
      <c r="DO197" s="77"/>
      <c r="DP197" s="77"/>
      <c r="DQ197" s="77"/>
      <c r="DR197" s="77"/>
      <c r="DS197" s="77"/>
      <c r="DT197" s="77"/>
      <c r="DU197" s="77"/>
      <c r="DV197" s="77"/>
      <c r="DW197" s="77"/>
      <c r="DX197" s="77"/>
      <c r="DY197" s="77"/>
      <c r="DZ197" s="77"/>
      <c r="EA197" s="77"/>
      <c r="EB197" s="77"/>
      <c r="EC197" s="77"/>
      <c r="ED197" s="77"/>
      <c r="EE197" s="77"/>
      <c r="EF197" s="77"/>
      <c r="EG197" s="77"/>
      <c r="EH197" s="77"/>
      <c r="EI197" s="77"/>
      <c r="EJ197" s="77"/>
      <c r="EK197" s="77"/>
      <c r="EL197" s="77"/>
      <c r="EM197" s="77"/>
      <c r="EN197" s="77"/>
      <c r="EO197" s="77"/>
      <c r="EP197" s="77"/>
      <c r="EQ197" s="77"/>
      <c r="ER197" s="77"/>
      <c r="ES197" s="77"/>
      <c r="ET197" s="77"/>
      <c r="EU197" s="77"/>
      <c r="EV197" s="77"/>
      <c r="EW197" s="77"/>
      <c r="EX197" s="77"/>
      <c r="EY197" s="77"/>
      <c r="EZ197" s="77"/>
      <c r="FA197" s="77"/>
      <c r="FB197" s="77"/>
      <c r="FC197" s="77"/>
      <c r="FD197" s="77"/>
      <c r="FE197" s="77"/>
      <c r="FF197" s="77"/>
      <c r="FG197" s="77"/>
      <c r="FH197" s="77"/>
    </row>
    <row r="198" spans="1:164" ht="14" x14ac:dyDescent="0.15">
      <c r="A198" s="85"/>
      <c r="B198" s="85"/>
      <c r="C198" s="85"/>
      <c r="D198" s="85"/>
      <c r="E198" s="85"/>
      <c r="F198" s="85"/>
      <c r="G198" s="85"/>
      <c r="H198" s="85"/>
      <c r="I198" s="85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/>
      <c r="AO198" s="77"/>
      <c r="AP198" s="77"/>
      <c r="AQ198" s="77"/>
      <c r="AR198" s="77"/>
      <c r="AS198" s="77"/>
      <c r="AT198" s="77"/>
      <c r="AU198" s="77"/>
      <c r="AV198" s="77"/>
      <c r="AW198" s="77"/>
      <c r="AX198" s="77"/>
      <c r="AY198" s="77"/>
      <c r="AZ198" s="77"/>
      <c r="BA198" s="77"/>
      <c r="BB198" s="77"/>
      <c r="BC198" s="77"/>
      <c r="BD198" s="77"/>
      <c r="BE198" s="77"/>
      <c r="BF198" s="77"/>
      <c r="BG198" s="77"/>
      <c r="BH198" s="77"/>
      <c r="BI198" s="77"/>
      <c r="BJ198" s="77"/>
      <c r="BK198" s="77"/>
      <c r="BL198" s="77"/>
      <c r="BM198" s="77"/>
      <c r="BN198" s="77"/>
      <c r="BO198" s="77"/>
      <c r="BP198" s="77"/>
      <c r="BQ198" s="77"/>
      <c r="BR198" s="77"/>
      <c r="BS198" s="77"/>
      <c r="BT198" s="77"/>
      <c r="BU198" s="77"/>
      <c r="BV198" s="77"/>
      <c r="BW198" s="77"/>
      <c r="BX198" s="77"/>
      <c r="BY198" s="77"/>
      <c r="BZ198" s="77"/>
      <c r="CA198" s="77"/>
      <c r="CB198" s="77"/>
      <c r="CC198" s="77"/>
      <c r="CD198" s="77"/>
      <c r="CE198" s="77"/>
      <c r="CF198" s="77"/>
      <c r="CG198" s="77"/>
      <c r="CH198" s="77"/>
      <c r="CI198" s="77"/>
      <c r="CJ198" s="77"/>
      <c r="CK198" s="77"/>
      <c r="CL198" s="77"/>
      <c r="CM198" s="77"/>
      <c r="CN198" s="77"/>
      <c r="CO198" s="77"/>
      <c r="CP198" s="77"/>
      <c r="CQ198" s="77"/>
      <c r="CR198" s="77"/>
      <c r="CS198" s="77"/>
      <c r="CT198" s="77"/>
      <c r="CU198" s="77"/>
      <c r="CV198" s="77"/>
      <c r="CW198" s="77"/>
      <c r="CX198" s="77"/>
      <c r="CY198" s="77"/>
      <c r="CZ198" s="77"/>
      <c r="DA198" s="77"/>
      <c r="DB198" s="77"/>
      <c r="DC198" s="77"/>
      <c r="DD198" s="77"/>
      <c r="DE198" s="77"/>
      <c r="DF198" s="77"/>
      <c r="DG198" s="77"/>
      <c r="DH198" s="77"/>
      <c r="DI198" s="77"/>
      <c r="DJ198" s="77"/>
      <c r="DK198" s="77"/>
      <c r="DL198" s="77"/>
      <c r="DM198" s="77"/>
      <c r="DN198" s="77"/>
      <c r="DO198" s="77"/>
      <c r="DP198" s="77"/>
      <c r="DQ198" s="77"/>
      <c r="DR198" s="77"/>
      <c r="DS198" s="77"/>
      <c r="DT198" s="77"/>
      <c r="DU198" s="77"/>
      <c r="DV198" s="77"/>
      <c r="DW198" s="77"/>
      <c r="DX198" s="77"/>
      <c r="DY198" s="77"/>
      <c r="DZ198" s="77"/>
      <c r="EA198" s="77"/>
      <c r="EB198" s="77"/>
      <c r="EC198" s="77"/>
      <c r="ED198" s="77"/>
      <c r="EE198" s="77"/>
      <c r="EF198" s="77"/>
      <c r="EG198" s="77"/>
      <c r="EH198" s="77"/>
      <c r="EI198" s="77"/>
      <c r="EJ198" s="77"/>
      <c r="EK198" s="77"/>
      <c r="EL198" s="77"/>
      <c r="EM198" s="77"/>
      <c r="EN198" s="77"/>
      <c r="EO198" s="77"/>
      <c r="EP198" s="77"/>
      <c r="EQ198" s="77"/>
      <c r="ER198" s="77"/>
      <c r="ES198" s="77"/>
      <c r="ET198" s="77"/>
      <c r="EU198" s="77"/>
      <c r="EV198" s="77"/>
      <c r="EW198" s="77"/>
      <c r="EX198" s="77"/>
      <c r="EY198" s="77"/>
      <c r="EZ198" s="77"/>
      <c r="FA198" s="77"/>
      <c r="FB198" s="77"/>
      <c r="FC198" s="77"/>
      <c r="FD198" s="77"/>
      <c r="FE198" s="77"/>
      <c r="FF198" s="77"/>
      <c r="FG198" s="77"/>
      <c r="FH198" s="77"/>
    </row>
    <row r="199" spans="1:164" ht="14" x14ac:dyDescent="0.15">
      <c r="A199" s="85"/>
      <c r="B199" s="85"/>
      <c r="C199" s="85"/>
      <c r="D199" s="85"/>
      <c r="E199" s="85"/>
      <c r="F199" s="85"/>
      <c r="G199" s="85"/>
      <c r="H199" s="85"/>
      <c r="I199" s="85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/>
      <c r="AO199" s="77"/>
      <c r="AP199" s="77"/>
      <c r="AQ199" s="77"/>
      <c r="AR199" s="77"/>
      <c r="AS199" s="77"/>
      <c r="AT199" s="77"/>
      <c r="AU199" s="77"/>
      <c r="AV199" s="77"/>
      <c r="AW199" s="77"/>
      <c r="AX199" s="77"/>
      <c r="AY199" s="77"/>
      <c r="AZ199" s="77"/>
      <c r="BA199" s="77"/>
      <c r="BB199" s="77"/>
      <c r="BC199" s="77"/>
      <c r="BD199" s="77"/>
      <c r="BE199" s="77"/>
      <c r="BF199" s="77"/>
      <c r="BG199" s="77"/>
      <c r="BH199" s="77"/>
      <c r="BI199" s="77"/>
      <c r="BJ199" s="77"/>
      <c r="BK199" s="77"/>
      <c r="BL199" s="77"/>
      <c r="BM199" s="77"/>
      <c r="BN199" s="77"/>
      <c r="BO199" s="77"/>
      <c r="BP199" s="77"/>
      <c r="BQ199" s="77"/>
      <c r="BR199" s="77"/>
      <c r="BS199" s="77"/>
      <c r="BT199" s="77"/>
      <c r="BU199" s="77"/>
      <c r="BV199" s="77"/>
      <c r="BW199" s="77"/>
      <c r="BX199" s="77"/>
      <c r="BY199" s="77"/>
      <c r="BZ199" s="77"/>
      <c r="CA199" s="77"/>
      <c r="CB199" s="77"/>
      <c r="CC199" s="77"/>
      <c r="CD199" s="77"/>
      <c r="CE199" s="77"/>
      <c r="CF199" s="77"/>
      <c r="CG199" s="77"/>
      <c r="CH199" s="77"/>
      <c r="CI199" s="77"/>
      <c r="CJ199" s="77"/>
      <c r="CK199" s="77"/>
      <c r="CL199" s="77"/>
      <c r="CM199" s="77"/>
      <c r="CN199" s="77"/>
      <c r="CO199" s="77"/>
      <c r="CP199" s="77"/>
      <c r="CQ199" s="77"/>
      <c r="CR199" s="77"/>
      <c r="CS199" s="77"/>
      <c r="CT199" s="77"/>
      <c r="CU199" s="77"/>
      <c r="CV199" s="77"/>
      <c r="CW199" s="77"/>
      <c r="CX199" s="77"/>
      <c r="CY199" s="77"/>
      <c r="CZ199" s="77"/>
      <c r="DA199" s="77"/>
      <c r="DB199" s="77"/>
      <c r="DC199" s="77"/>
      <c r="DD199" s="77"/>
      <c r="DE199" s="77"/>
      <c r="DF199" s="77"/>
      <c r="DG199" s="77"/>
      <c r="DH199" s="77"/>
      <c r="DI199" s="77"/>
      <c r="DJ199" s="77"/>
      <c r="DK199" s="77"/>
      <c r="DL199" s="77"/>
      <c r="DM199" s="77"/>
      <c r="DN199" s="77"/>
      <c r="DO199" s="77"/>
      <c r="DP199" s="77"/>
      <c r="DQ199" s="77"/>
      <c r="DR199" s="77"/>
      <c r="DS199" s="77"/>
      <c r="DT199" s="77"/>
      <c r="DU199" s="77"/>
      <c r="DV199" s="77"/>
      <c r="DW199" s="77"/>
      <c r="DX199" s="77"/>
      <c r="DY199" s="77"/>
      <c r="DZ199" s="77"/>
      <c r="EA199" s="77"/>
      <c r="EB199" s="77"/>
      <c r="EC199" s="77"/>
      <c r="ED199" s="77"/>
      <c r="EE199" s="77"/>
      <c r="EF199" s="77"/>
      <c r="EG199" s="77"/>
      <c r="EH199" s="77"/>
      <c r="EI199" s="77"/>
      <c r="EJ199" s="77"/>
      <c r="EK199" s="77"/>
      <c r="EL199" s="77"/>
      <c r="EM199" s="77"/>
      <c r="EN199" s="77"/>
      <c r="EO199" s="77"/>
      <c r="EP199" s="77"/>
      <c r="EQ199" s="77"/>
      <c r="ER199" s="77"/>
      <c r="ES199" s="77"/>
      <c r="ET199" s="77"/>
      <c r="EU199" s="77"/>
      <c r="EV199" s="77"/>
      <c r="EW199" s="77"/>
      <c r="EX199" s="77"/>
      <c r="EY199" s="77"/>
      <c r="EZ199" s="77"/>
      <c r="FA199" s="77"/>
      <c r="FB199" s="77"/>
      <c r="FC199" s="77"/>
      <c r="FD199" s="77"/>
      <c r="FE199" s="77"/>
      <c r="FF199" s="77"/>
      <c r="FG199" s="77"/>
      <c r="FH199" s="77"/>
    </row>
    <row r="200" spans="1:164" ht="14" x14ac:dyDescent="0.15">
      <c r="A200" s="85"/>
      <c r="B200" s="85"/>
      <c r="C200" s="85"/>
      <c r="D200" s="85"/>
      <c r="E200" s="85"/>
      <c r="F200" s="85"/>
      <c r="G200" s="85"/>
      <c r="H200" s="85"/>
      <c r="I200" s="85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/>
      <c r="AO200" s="77"/>
      <c r="AP200" s="77"/>
      <c r="AQ200" s="77"/>
      <c r="AR200" s="77"/>
      <c r="AS200" s="77"/>
      <c r="AT200" s="77"/>
      <c r="AU200" s="77"/>
      <c r="AV200" s="77"/>
      <c r="AW200" s="77"/>
      <c r="AX200" s="77"/>
      <c r="AY200" s="77"/>
      <c r="AZ200" s="77"/>
      <c r="BA200" s="77"/>
      <c r="BB200" s="77"/>
      <c r="BC200" s="77"/>
      <c r="BD200" s="77"/>
      <c r="BE200" s="77"/>
      <c r="BF200" s="77"/>
      <c r="BG200" s="77"/>
      <c r="BH200" s="77"/>
      <c r="BI200" s="77"/>
      <c r="BJ200" s="77"/>
      <c r="BK200" s="77"/>
      <c r="BL200" s="77"/>
      <c r="BM200" s="77"/>
      <c r="BN200" s="77"/>
      <c r="BO200" s="77"/>
      <c r="BP200" s="77"/>
      <c r="BQ200" s="77"/>
      <c r="BR200" s="77"/>
      <c r="BS200" s="77"/>
      <c r="BT200" s="77"/>
      <c r="BU200" s="77"/>
      <c r="BV200" s="77"/>
      <c r="BW200" s="77"/>
      <c r="BX200" s="77"/>
      <c r="BY200" s="77"/>
      <c r="BZ200" s="77"/>
      <c r="CA200" s="77"/>
      <c r="CB200" s="77"/>
      <c r="CC200" s="77"/>
      <c r="CD200" s="77"/>
      <c r="CE200" s="77"/>
      <c r="CF200" s="77"/>
      <c r="CG200" s="77"/>
      <c r="CH200" s="77"/>
      <c r="CI200" s="77"/>
      <c r="CJ200" s="77"/>
      <c r="CK200" s="77"/>
      <c r="CL200" s="77"/>
      <c r="CM200" s="77"/>
      <c r="CN200" s="77"/>
      <c r="CO200" s="77"/>
      <c r="CP200" s="77"/>
      <c r="CQ200" s="77"/>
      <c r="CR200" s="77"/>
      <c r="CS200" s="77"/>
      <c r="CT200" s="77"/>
      <c r="CU200" s="77"/>
      <c r="CV200" s="77"/>
      <c r="CW200" s="77"/>
      <c r="CX200" s="77"/>
      <c r="CY200" s="77"/>
      <c r="CZ200" s="77"/>
      <c r="DA200" s="77"/>
      <c r="DB200" s="77"/>
      <c r="DC200" s="77"/>
      <c r="DD200" s="77"/>
      <c r="DE200" s="77"/>
      <c r="DF200" s="77"/>
      <c r="DG200" s="77"/>
      <c r="DH200" s="77"/>
      <c r="DI200" s="77"/>
      <c r="DJ200" s="77"/>
      <c r="DK200" s="77"/>
      <c r="DL200" s="77"/>
      <c r="DM200" s="77"/>
      <c r="DN200" s="77"/>
      <c r="DO200" s="77"/>
      <c r="DP200" s="77"/>
      <c r="DQ200" s="77"/>
      <c r="DR200" s="77"/>
      <c r="DS200" s="77"/>
      <c r="DT200" s="77"/>
      <c r="DU200" s="77"/>
      <c r="DV200" s="77"/>
      <c r="DW200" s="77"/>
      <c r="DX200" s="77"/>
      <c r="DY200" s="77"/>
      <c r="DZ200" s="77"/>
      <c r="EA200" s="77"/>
      <c r="EB200" s="77"/>
      <c r="EC200" s="77"/>
      <c r="ED200" s="77"/>
      <c r="EE200" s="77"/>
      <c r="EF200" s="77"/>
      <c r="EG200" s="77"/>
      <c r="EH200" s="77"/>
      <c r="EI200" s="77"/>
      <c r="EJ200" s="77"/>
      <c r="EK200" s="77"/>
      <c r="EL200" s="77"/>
      <c r="EM200" s="77"/>
      <c r="EN200" s="77"/>
      <c r="EO200" s="77"/>
      <c r="EP200" s="77"/>
      <c r="EQ200" s="77"/>
      <c r="ER200" s="77"/>
      <c r="ES200" s="77"/>
      <c r="ET200" s="77"/>
      <c r="EU200" s="77"/>
      <c r="EV200" s="77"/>
      <c r="EW200" s="77"/>
      <c r="EX200" s="77"/>
      <c r="EY200" s="77"/>
      <c r="EZ200" s="77"/>
      <c r="FA200" s="77"/>
      <c r="FB200" s="77"/>
      <c r="FC200" s="77"/>
      <c r="FD200" s="77"/>
      <c r="FE200" s="77"/>
      <c r="FF200" s="77"/>
      <c r="FG200" s="77"/>
      <c r="FH200" s="77"/>
    </row>
    <row r="201" spans="1:164" ht="14" x14ac:dyDescent="0.15">
      <c r="A201" s="85"/>
      <c r="B201" s="85"/>
      <c r="C201" s="85"/>
      <c r="D201" s="85"/>
      <c r="E201" s="85"/>
      <c r="F201" s="85"/>
      <c r="G201" s="85"/>
      <c r="H201" s="85"/>
      <c r="I201" s="85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  <c r="AW201" s="77"/>
      <c r="AX201" s="77"/>
      <c r="AY201" s="77"/>
      <c r="AZ201" s="77"/>
      <c r="BA201" s="77"/>
      <c r="BB201" s="77"/>
      <c r="BC201" s="77"/>
      <c r="BD201" s="77"/>
      <c r="BE201" s="77"/>
      <c r="BF201" s="77"/>
      <c r="BG201" s="77"/>
      <c r="BH201" s="77"/>
      <c r="BI201" s="77"/>
      <c r="BJ201" s="77"/>
      <c r="BK201" s="77"/>
      <c r="BL201" s="77"/>
      <c r="BM201" s="77"/>
      <c r="BN201" s="77"/>
      <c r="BO201" s="77"/>
      <c r="BP201" s="77"/>
      <c r="BQ201" s="77"/>
      <c r="BR201" s="77"/>
      <c r="BS201" s="77"/>
      <c r="BT201" s="77"/>
      <c r="BU201" s="77"/>
      <c r="BV201" s="77"/>
      <c r="BW201" s="77"/>
      <c r="BX201" s="77"/>
      <c r="BY201" s="77"/>
      <c r="BZ201" s="77"/>
      <c r="CA201" s="77"/>
      <c r="CB201" s="77"/>
      <c r="CC201" s="77"/>
      <c r="CD201" s="77"/>
      <c r="CE201" s="77"/>
      <c r="CF201" s="77"/>
      <c r="CG201" s="77"/>
      <c r="CH201" s="77"/>
      <c r="CI201" s="77"/>
      <c r="CJ201" s="77"/>
      <c r="CK201" s="77"/>
      <c r="CL201" s="77"/>
      <c r="CM201" s="77"/>
      <c r="CN201" s="77"/>
      <c r="CO201" s="77"/>
      <c r="CP201" s="77"/>
      <c r="CQ201" s="77"/>
      <c r="CR201" s="77"/>
      <c r="CS201" s="77"/>
      <c r="CT201" s="77"/>
      <c r="CU201" s="77"/>
      <c r="CV201" s="77"/>
      <c r="CW201" s="77"/>
      <c r="CX201" s="77"/>
      <c r="CY201" s="77"/>
      <c r="CZ201" s="77"/>
      <c r="DA201" s="77"/>
      <c r="DB201" s="77"/>
      <c r="DC201" s="77"/>
      <c r="DD201" s="77"/>
      <c r="DE201" s="77"/>
      <c r="DF201" s="77"/>
      <c r="DG201" s="77"/>
      <c r="DH201" s="77"/>
      <c r="DI201" s="77"/>
      <c r="DJ201" s="77"/>
      <c r="DK201" s="77"/>
      <c r="DL201" s="77"/>
      <c r="DM201" s="77"/>
      <c r="DN201" s="77"/>
      <c r="DO201" s="77"/>
      <c r="DP201" s="77"/>
      <c r="DQ201" s="77"/>
      <c r="DR201" s="77"/>
      <c r="DS201" s="77"/>
      <c r="DT201" s="77"/>
      <c r="DU201" s="77"/>
      <c r="DV201" s="77"/>
      <c r="DW201" s="77"/>
      <c r="DX201" s="77"/>
      <c r="DY201" s="77"/>
      <c r="DZ201" s="77"/>
      <c r="EA201" s="77"/>
      <c r="EB201" s="77"/>
      <c r="EC201" s="77"/>
      <c r="ED201" s="77"/>
      <c r="EE201" s="77"/>
      <c r="EF201" s="77"/>
      <c r="EG201" s="77"/>
      <c r="EH201" s="77"/>
      <c r="EI201" s="77"/>
      <c r="EJ201" s="77"/>
      <c r="EK201" s="77"/>
      <c r="EL201" s="77"/>
      <c r="EM201" s="77"/>
      <c r="EN201" s="77"/>
      <c r="EO201" s="77"/>
      <c r="EP201" s="77"/>
      <c r="EQ201" s="77"/>
      <c r="ER201" s="77"/>
      <c r="ES201" s="77"/>
      <c r="ET201" s="77"/>
      <c r="EU201" s="77"/>
      <c r="EV201" s="77"/>
      <c r="EW201" s="77"/>
      <c r="EX201" s="77"/>
      <c r="EY201" s="77"/>
      <c r="EZ201" s="77"/>
      <c r="FA201" s="77"/>
      <c r="FB201" s="77"/>
      <c r="FC201" s="77"/>
      <c r="FD201" s="77"/>
      <c r="FE201" s="77"/>
      <c r="FF201" s="77"/>
      <c r="FG201" s="77"/>
      <c r="FH201" s="77"/>
    </row>
    <row r="202" spans="1:164" ht="14" x14ac:dyDescent="0.15">
      <c r="A202" s="85"/>
      <c r="B202" s="85"/>
      <c r="C202" s="85"/>
      <c r="D202" s="85"/>
      <c r="E202" s="85"/>
      <c r="F202" s="85"/>
      <c r="G202" s="85"/>
      <c r="H202" s="85"/>
      <c r="I202" s="85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  <c r="AE202" s="77"/>
      <c r="AF202" s="77"/>
      <c r="AG202" s="77"/>
      <c r="AH202" s="77"/>
      <c r="AI202" s="77"/>
      <c r="AJ202" s="77"/>
      <c r="AK202" s="77"/>
      <c r="AL202" s="77"/>
      <c r="AM202" s="77"/>
      <c r="AN202" s="77"/>
      <c r="AO202" s="77"/>
      <c r="AP202" s="77"/>
      <c r="AQ202" s="77"/>
      <c r="AR202" s="77"/>
      <c r="AS202" s="77"/>
      <c r="AT202" s="77"/>
      <c r="AU202" s="77"/>
      <c r="AV202" s="77"/>
      <c r="AW202" s="77"/>
      <c r="AX202" s="77"/>
      <c r="AY202" s="77"/>
      <c r="AZ202" s="77"/>
      <c r="BA202" s="77"/>
      <c r="BB202" s="77"/>
      <c r="BC202" s="77"/>
      <c r="BD202" s="77"/>
      <c r="BE202" s="77"/>
      <c r="BF202" s="77"/>
      <c r="BG202" s="77"/>
      <c r="BH202" s="77"/>
      <c r="BI202" s="77"/>
      <c r="BJ202" s="77"/>
      <c r="BK202" s="77"/>
      <c r="BL202" s="77"/>
      <c r="BM202" s="77"/>
      <c r="BN202" s="77"/>
      <c r="BO202" s="77"/>
      <c r="BP202" s="77"/>
      <c r="BQ202" s="77"/>
      <c r="BR202" s="77"/>
      <c r="BS202" s="77"/>
      <c r="BT202" s="77"/>
      <c r="BU202" s="77"/>
      <c r="BV202" s="77"/>
      <c r="BW202" s="77"/>
      <c r="BX202" s="77"/>
      <c r="BY202" s="77"/>
      <c r="BZ202" s="77"/>
      <c r="CA202" s="77"/>
      <c r="CB202" s="77"/>
      <c r="CC202" s="77"/>
      <c r="CD202" s="77"/>
      <c r="CE202" s="77"/>
      <c r="CF202" s="77"/>
      <c r="CG202" s="77"/>
      <c r="CH202" s="77"/>
      <c r="CI202" s="77"/>
      <c r="CJ202" s="77"/>
      <c r="CK202" s="77"/>
      <c r="CL202" s="77"/>
      <c r="CM202" s="77"/>
      <c r="CN202" s="77"/>
      <c r="CO202" s="77"/>
      <c r="CP202" s="77"/>
      <c r="CQ202" s="77"/>
      <c r="CR202" s="77"/>
      <c r="CS202" s="77"/>
      <c r="CT202" s="77"/>
      <c r="CU202" s="77"/>
      <c r="CV202" s="77"/>
      <c r="CW202" s="77"/>
      <c r="CX202" s="77"/>
      <c r="CY202" s="77"/>
      <c r="CZ202" s="77"/>
      <c r="DA202" s="77"/>
      <c r="DB202" s="77"/>
      <c r="DC202" s="77"/>
      <c r="DD202" s="77"/>
      <c r="DE202" s="77"/>
      <c r="DF202" s="77"/>
      <c r="DG202" s="77"/>
      <c r="DH202" s="77"/>
      <c r="DI202" s="77"/>
      <c r="DJ202" s="77"/>
      <c r="DK202" s="77"/>
      <c r="DL202" s="77"/>
      <c r="DM202" s="77"/>
      <c r="DN202" s="77"/>
      <c r="DO202" s="77"/>
      <c r="DP202" s="77"/>
      <c r="DQ202" s="77"/>
      <c r="DR202" s="77"/>
      <c r="DS202" s="77"/>
      <c r="DT202" s="77"/>
      <c r="DU202" s="77"/>
      <c r="DV202" s="77"/>
      <c r="DW202" s="77"/>
      <c r="DX202" s="77"/>
      <c r="DY202" s="77"/>
      <c r="DZ202" s="77"/>
      <c r="EA202" s="77"/>
      <c r="EB202" s="77"/>
      <c r="EC202" s="77"/>
      <c r="ED202" s="77"/>
      <c r="EE202" s="77"/>
      <c r="EF202" s="77"/>
      <c r="EG202" s="77"/>
      <c r="EH202" s="77"/>
      <c r="EI202" s="77"/>
      <c r="EJ202" s="77"/>
      <c r="EK202" s="77"/>
      <c r="EL202" s="77"/>
      <c r="EM202" s="77"/>
      <c r="EN202" s="77"/>
      <c r="EO202" s="77"/>
      <c r="EP202" s="77"/>
      <c r="EQ202" s="77"/>
      <c r="ER202" s="77"/>
      <c r="ES202" s="77"/>
      <c r="ET202" s="77"/>
      <c r="EU202" s="77"/>
      <c r="EV202" s="77"/>
      <c r="EW202" s="77"/>
      <c r="EX202" s="77"/>
      <c r="EY202" s="77"/>
      <c r="EZ202" s="77"/>
      <c r="FA202" s="77"/>
      <c r="FB202" s="77"/>
      <c r="FC202" s="77"/>
      <c r="FD202" s="77"/>
      <c r="FE202" s="77"/>
      <c r="FF202" s="77"/>
      <c r="FG202" s="77"/>
      <c r="FH202" s="77"/>
    </row>
    <row r="203" spans="1:164" ht="14" x14ac:dyDescent="0.15">
      <c r="A203" s="85"/>
      <c r="B203" s="85"/>
      <c r="C203" s="85"/>
      <c r="D203" s="85"/>
      <c r="E203" s="85"/>
      <c r="F203" s="85"/>
      <c r="G203" s="85"/>
      <c r="H203" s="85"/>
      <c r="I203" s="85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  <c r="AE203" s="77"/>
      <c r="AF203" s="77"/>
      <c r="AG203" s="77"/>
      <c r="AH203" s="77"/>
      <c r="AI203" s="77"/>
      <c r="AJ203" s="77"/>
      <c r="AK203" s="77"/>
      <c r="AL203" s="77"/>
      <c r="AM203" s="77"/>
      <c r="AN203" s="77"/>
      <c r="AO203" s="77"/>
      <c r="AP203" s="77"/>
      <c r="AQ203" s="77"/>
      <c r="AR203" s="77"/>
      <c r="AS203" s="77"/>
      <c r="AT203" s="77"/>
      <c r="AU203" s="77"/>
      <c r="AV203" s="77"/>
      <c r="AW203" s="77"/>
      <c r="AX203" s="77"/>
      <c r="AY203" s="77"/>
      <c r="AZ203" s="77"/>
      <c r="BA203" s="77"/>
      <c r="BB203" s="77"/>
      <c r="BC203" s="77"/>
      <c r="BD203" s="77"/>
      <c r="BE203" s="77"/>
      <c r="BF203" s="77"/>
      <c r="BG203" s="77"/>
      <c r="BH203" s="77"/>
      <c r="BI203" s="77"/>
      <c r="BJ203" s="77"/>
      <c r="BK203" s="77"/>
      <c r="BL203" s="77"/>
      <c r="BM203" s="77"/>
      <c r="BN203" s="77"/>
      <c r="BO203" s="77"/>
      <c r="BP203" s="77"/>
      <c r="BQ203" s="77"/>
      <c r="BR203" s="77"/>
      <c r="BS203" s="77"/>
      <c r="BT203" s="77"/>
      <c r="BU203" s="77"/>
      <c r="BV203" s="77"/>
      <c r="BW203" s="77"/>
      <c r="BX203" s="77"/>
      <c r="BY203" s="77"/>
      <c r="BZ203" s="77"/>
      <c r="CA203" s="77"/>
      <c r="CB203" s="77"/>
      <c r="CC203" s="77"/>
      <c r="CD203" s="77"/>
      <c r="CE203" s="77"/>
      <c r="CF203" s="77"/>
      <c r="CG203" s="77"/>
      <c r="CH203" s="77"/>
      <c r="CI203" s="77"/>
      <c r="CJ203" s="77"/>
      <c r="CK203" s="77"/>
      <c r="CL203" s="77"/>
      <c r="CM203" s="77"/>
      <c r="CN203" s="77"/>
      <c r="CO203" s="77"/>
      <c r="CP203" s="77"/>
      <c r="CQ203" s="77"/>
      <c r="CR203" s="77"/>
      <c r="CS203" s="77"/>
      <c r="CT203" s="77"/>
      <c r="CU203" s="77"/>
      <c r="CV203" s="77"/>
      <c r="CW203" s="77"/>
      <c r="CX203" s="77"/>
      <c r="CY203" s="77"/>
      <c r="CZ203" s="77"/>
      <c r="DA203" s="77"/>
      <c r="DB203" s="77"/>
      <c r="DC203" s="77"/>
      <c r="DD203" s="77"/>
      <c r="DE203" s="77"/>
      <c r="DF203" s="77"/>
      <c r="DG203" s="77"/>
      <c r="DH203" s="77"/>
      <c r="DI203" s="77"/>
      <c r="DJ203" s="77"/>
      <c r="DK203" s="77"/>
      <c r="DL203" s="77"/>
      <c r="DM203" s="77"/>
      <c r="DN203" s="77"/>
      <c r="DO203" s="77"/>
      <c r="DP203" s="77"/>
      <c r="DQ203" s="77"/>
      <c r="DR203" s="77"/>
      <c r="DS203" s="77"/>
      <c r="DT203" s="77"/>
      <c r="DU203" s="77"/>
      <c r="DV203" s="77"/>
      <c r="DW203" s="77"/>
      <c r="DX203" s="77"/>
      <c r="DY203" s="77"/>
      <c r="DZ203" s="77"/>
      <c r="EA203" s="77"/>
      <c r="EB203" s="77"/>
      <c r="EC203" s="77"/>
      <c r="ED203" s="77"/>
      <c r="EE203" s="77"/>
      <c r="EF203" s="77"/>
      <c r="EG203" s="77"/>
      <c r="EH203" s="77"/>
      <c r="EI203" s="77"/>
      <c r="EJ203" s="77"/>
      <c r="EK203" s="77"/>
      <c r="EL203" s="77"/>
      <c r="EM203" s="77"/>
      <c r="EN203" s="77"/>
      <c r="EO203" s="77"/>
      <c r="EP203" s="77"/>
      <c r="EQ203" s="77"/>
      <c r="ER203" s="77"/>
      <c r="ES203" s="77"/>
      <c r="ET203" s="77"/>
      <c r="EU203" s="77"/>
      <c r="EV203" s="77"/>
      <c r="EW203" s="77"/>
      <c r="EX203" s="77"/>
      <c r="EY203" s="77"/>
      <c r="EZ203" s="77"/>
      <c r="FA203" s="77"/>
      <c r="FB203" s="77"/>
      <c r="FC203" s="77"/>
      <c r="FD203" s="77"/>
      <c r="FE203" s="77"/>
      <c r="FF203" s="77"/>
      <c r="FG203" s="77"/>
      <c r="FH203" s="77"/>
    </row>
    <row r="204" spans="1:164" ht="14" x14ac:dyDescent="0.15">
      <c r="A204" s="85"/>
      <c r="B204" s="85"/>
      <c r="C204" s="85"/>
      <c r="D204" s="85"/>
      <c r="E204" s="85"/>
      <c r="F204" s="85"/>
      <c r="G204" s="85"/>
      <c r="H204" s="85"/>
      <c r="I204" s="85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77"/>
      <c r="AG204" s="77"/>
      <c r="AH204" s="77"/>
      <c r="AI204" s="77"/>
      <c r="AJ204" s="77"/>
      <c r="AK204" s="77"/>
      <c r="AL204" s="77"/>
      <c r="AM204" s="77"/>
      <c r="AN204" s="77"/>
      <c r="AO204" s="77"/>
      <c r="AP204" s="77"/>
      <c r="AQ204" s="77"/>
      <c r="AR204" s="77"/>
      <c r="AS204" s="77"/>
      <c r="AT204" s="77"/>
      <c r="AU204" s="77"/>
      <c r="AV204" s="77"/>
      <c r="AW204" s="77"/>
      <c r="AX204" s="77"/>
      <c r="AY204" s="77"/>
      <c r="AZ204" s="77"/>
      <c r="BA204" s="77"/>
      <c r="BB204" s="77"/>
      <c r="BC204" s="77"/>
      <c r="BD204" s="77"/>
      <c r="BE204" s="77"/>
      <c r="BF204" s="77"/>
      <c r="BG204" s="77"/>
      <c r="BH204" s="77"/>
      <c r="BI204" s="77"/>
      <c r="BJ204" s="77"/>
      <c r="BK204" s="77"/>
      <c r="BL204" s="77"/>
      <c r="BM204" s="77"/>
      <c r="BN204" s="77"/>
      <c r="BO204" s="77"/>
      <c r="BP204" s="77"/>
      <c r="BQ204" s="77"/>
      <c r="BR204" s="77"/>
      <c r="BS204" s="77"/>
      <c r="BT204" s="77"/>
      <c r="BU204" s="77"/>
      <c r="BV204" s="77"/>
      <c r="BW204" s="77"/>
      <c r="BX204" s="77"/>
      <c r="BY204" s="77"/>
      <c r="BZ204" s="77"/>
      <c r="CA204" s="77"/>
      <c r="CB204" s="77"/>
      <c r="CC204" s="77"/>
      <c r="CD204" s="77"/>
      <c r="CE204" s="77"/>
      <c r="CF204" s="77"/>
      <c r="CG204" s="77"/>
      <c r="CH204" s="77"/>
      <c r="CI204" s="77"/>
      <c r="CJ204" s="77"/>
      <c r="CK204" s="77"/>
      <c r="CL204" s="77"/>
      <c r="CM204" s="77"/>
      <c r="CN204" s="77"/>
      <c r="CO204" s="77"/>
      <c r="CP204" s="77"/>
      <c r="CQ204" s="77"/>
      <c r="CR204" s="77"/>
      <c r="CS204" s="77"/>
      <c r="CT204" s="77"/>
      <c r="CU204" s="77"/>
      <c r="CV204" s="77"/>
      <c r="CW204" s="77"/>
      <c r="CX204" s="77"/>
      <c r="CY204" s="77"/>
      <c r="CZ204" s="77"/>
      <c r="DA204" s="77"/>
      <c r="DB204" s="77"/>
      <c r="DC204" s="77"/>
      <c r="DD204" s="77"/>
      <c r="DE204" s="77"/>
      <c r="DF204" s="77"/>
      <c r="DG204" s="77"/>
      <c r="DH204" s="77"/>
      <c r="DI204" s="77"/>
      <c r="DJ204" s="77"/>
      <c r="DK204" s="77"/>
      <c r="DL204" s="77"/>
      <c r="DM204" s="77"/>
      <c r="DN204" s="77"/>
      <c r="DO204" s="77"/>
      <c r="DP204" s="77"/>
      <c r="DQ204" s="77"/>
      <c r="DR204" s="77"/>
      <c r="DS204" s="77"/>
      <c r="DT204" s="77"/>
      <c r="DU204" s="77"/>
      <c r="DV204" s="77"/>
      <c r="DW204" s="77"/>
      <c r="DX204" s="77"/>
      <c r="DY204" s="77"/>
      <c r="DZ204" s="77"/>
      <c r="EA204" s="77"/>
      <c r="EB204" s="77"/>
      <c r="EC204" s="77"/>
      <c r="ED204" s="77"/>
      <c r="EE204" s="77"/>
      <c r="EF204" s="77"/>
      <c r="EG204" s="77"/>
      <c r="EH204" s="77"/>
      <c r="EI204" s="77"/>
      <c r="EJ204" s="77"/>
      <c r="EK204" s="77"/>
      <c r="EL204" s="77"/>
      <c r="EM204" s="77"/>
      <c r="EN204" s="77"/>
      <c r="EO204" s="77"/>
      <c r="EP204" s="77"/>
      <c r="EQ204" s="77"/>
      <c r="ER204" s="77"/>
      <c r="ES204" s="77"/>
      <c r="ET204" s="77"/>
      <c r="EU204" s="77"/>
      <c r="EV204" s="77"/>
      <c r="EW204" s="77"/>
      <c r="EX204" s="77"/>
      <c r="EY204" s="77"/>
      <c r="EZ204" s="77"/>
      <c r="FA204" s="77"/>
      <c r="FB204" s="77"/>
      <c r="FC204" s="77"/>
      <c r="FD204" s="77"/>
      <c r="FE204" s="77"/>
      <c r="FF204" s="77"/>
      <c r="FG204" s="77"/>
      <c r="FH204" s="77"/>
    </row>
    <row r="205" spans="1:164" ht="14" x14ac:dyDescent="0.15">
      <c r="A205" s="85"/>
      <c r="B205" s="85"/>
      <c r="C205" s="85"/>
      <c r="D205" s="85"/>
      <c r="E205" s="85"/>
      <c r="F205" s="85"/>
      <c r="G205" s="85"/>
      <c r="H205" s="85"/>
      <c r="I205" s="85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I205" s="77"/>
      <c r="AJ205" s="77"/>
      <c r="AK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AX205" s="77"/>
      <c r="AY205" s="77"/>
      <c r="AZ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M205" s="77"/>
      <c r="BN205" s="77"/>
      <c r="BO205" s="77"/>
      <c r="BP205" s="77"/>
      <c r="BQ205" s="77"/>
      <c r="BR205" s="77"/>
      <c r="BS205" s="77"/>
      <c r="BT205" s="77"/>
      <c r="BU205" s="77"/>
      <c r="BV205" s="77"/>
      <c r="BW205" s="77"/>
      <c r="BX205" s="77"/>
      <c r="BY205" s="77"/>
      <c r="BZ205" s="77"/>
      <c r="CA205" s="77"/>
      <c r="CB205" s="77"/>
      <c r="CC205" s="77"/>
      <c r="CD205" s="77"/>
      <c r="CE205" s="77"/>
      <c r="CF205" s="77"/>
      <c r="CG205" s="77"/>
      <c r="CH205" s="77"/>
      <c r="CI205" s="77"/>
      <c r="CJ205" s="77"/>
      <c r="CK205" s="77"/>
      <c r="CL205" s="77"/>
      <c r="CM205" s="77"/>
      <c r="CN205" s="77"/>
      <c r="CO205" s="77"/>
      <c r="CP205" s="77"/>
      <c r="CQ205" s="77"/>
      <c r="CR205" s="77"/>
      <c r="CS205" s="77"/>
      <c r="CT205" s="77"/>
      <c r="CU205" s="77"/>
      <c r="CV205" s="77"/>
      <c r="CW205" s="77"/>
      <c r="CX205" s="77"/>
      <c r="CY205" s="77"/>
      <c r="CZ205" s="77"/>
      <c r="DA205" s="77"/>
      <c r="DB205" s="77"/>
      <c r="DC205" s="77"/>
      <c r="DD205" s="77"/>
      <c r="DE205" s="77"/>
      <c r="DF205" s="77"/>
      <c r="DG205" s="77"/>
      <c r="DH205" s="77"/>
      <c r="DI205" s="77"/>
      <c r="DJ205" s="77"/>
      <c r="DK205" s="77"/>
      <c r="DL205" s="77"/>
      <c r="DM205" s="77"/>
      <c r="DN205" s="77"/>
      <c r="DO205" s="77"/>
      <c r="DP205" s="77"/>
      <c r="DQ205" s="77"/>
      <c r="DR205" s="77"/>
      <c r="DS205" s="77"/>
      <c r="DT205" s="77"/>
      <c r="DU205" s="77"/>
      <c r="DV205" s="77"/>
      <c r="DW205" s="77"/>
      <c r="DX205" s="77"/>
      <c r="DY205" s="77"/>
      <c r="DZ205" s="77"/>
      <c r="EA205" s="77"/>
      <c r="EB205" s="77"/>
      <c r="EC205" s="77"/>
      <c r="ED205" s="77"/>
      <c r="EE205" s="77"/>
      <c r="EF205" s="77"/>
      <c r="EG205" s="77"/>
      <c r="EH205" s="77"/>
      <c r="EI205" s="77"/>
      <c r="EJ205" s="77"/>
      <c r="EK205" s="77"/>
      <c r="EL205" s="77"/>
      <c r="EM205" s="77"/>
      <c r="EN205" s="77"/>
      <c r="EO205" s="77"/>
      <c r="EP205" s="77"/>
      <c r="EQ205" s="77"/>
      <c r="ER205" s="77"/>
      <c r="ES205" s="77"/>
      <c r="ET205" s="77"/>
      <c r="EU205" s="77"/>
      <c r="EV205" s="77"/>
      <c r="EW205" s="77"/>
      <c r="EX205" s="77"/>
      <c r="EY205" s="77"/>
      <c r="EZ205" s="77"/>
      <c r="FA205" s="77"/>
      <c r="FB205" s="77"/>
      <c r="FC205" s="77"/>
      <c r="FD205" s="77"/>
      <c r="FE205" s="77"/>
      <c r="FF205" s="77"/>
      <c r="FG205" s="77"/>
      <c r="FH205" s="77"/>
    </row>
    <row r="206" spans="1:164" ht="14" x14ac:dyDescent="0.15">
      <c r="A206" s="85"/>
      <c r="B206" s="85"/>
      <c r="C206" s="85"/>
      <c r="D206" s="85"/>
      <c r="E206" s="85"/>
      <c r="F206" s="85"/>
      <c r="G206" s="85"/>
      <c r="H206" s="85"/>
      <c r="I206" s="85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  <c r="AE206" s="77"/>
      <c r="AF206" s="77"/>
      <c r="AG206" s="77"/>
      <c r="AH206" s="77"/>
      <c r="AI206" s="77"/>
      <c r="AJ206" s="77"/>
      <c r="AK206" s="77"/>
      <c r="AL206" s="77"/>
      <c r="AM206" s="77"/>
      <c r="AN206" s="77"/>
      <c r="AO206" s="77"/>
      <c r="AP206" s="77"/>
      <c r="AQ206" s="77"/>
      <c r="AR206" s="77"/>
      <c r="AS206" s="77"/>
      <c r="AT206" s="77"/>
      <c r="AU206" s="77"/>
      <c r="AV206" s="77"/>
      <c r="AW206" s="77"/>
      <c r="AX206" s="77"/>
      <c r="AY206" s="77"/>
      <c r="AZ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BM206" s="77"/>
      <c r="BN206" s="77"/>
      <c r="BO206" s="77"/>
      <c r="BP206" s="77"/>
      <c r="BQ206" s="77"/>
      <c r="BR206" s="77"/>
      <c r="BS206" s="77"/>
      <c r="BT206" s="77"/>
      <c r="BU206" s="77"/>
      <c r="BV206" s="77"/>
      <c r="BW206" s="77"/>
      <c r="BX206" s="77"/>
      <c r="BY206" s="77"/>
      <c r="BZ206" s="77"/>
      <c r="CA206" s="77"/>
      <c r="CB206" s="77"/>
      <c r="CC206" s="77"/>
      <c r="CD206" s="77"/>
      <c r="CE206" s="77"/>
      <c r="CF206" s="77"/>
      <c r="CG206" s="77"/>
      <c r="CH206" s="77"/>
      <c r="CI206" s="77"/>
      <c r="CJ206" s="77"/>
      <c r="CK206" s="77"/>
      <c r="CL206" s="77"/>
      <c r="CM206" s="77"/>
      <c r="CN206" s="77"/>
      <c r="CO206" s="77"/>
      <c r="CP206" s="77"/>
      <c r="CQ206" s="77"/>
      <c r="CR206" s="77"/>
      <c r="CS206" s="77"/>
      <c r="CT206" s="77"/>
      <c r="CU206" s="77"/>
      <c r="CV206" s="77"/>
      <c r="CW206" s="77"/>
      <c r="CX206" s="77"/>
      <c r="CY206" s="77"/>
      <c r="CZ206" s="77"/>
      <c r="DA206" s="77"/>
      <c r="DB206" s="77"/>
      <c r="DC206" s="77"/>
      <c r="DD206" s="77"/>
      <c r="DE206" s="77"/>
      <c r="DF206" s="77"/>
      <c r="DG206" s="77"/>
      <c r="DH206" s="77"/>
      <c r="DI206" s="77"/>
      <c r="DJ206" s="77"/>
      <c r="DK206" s="77"/>
      <c r="DL206" s="77"/>
      <c r="DM206" s="77"/>
      <c r="DN206" s="77"/>
      <c r="DO206" s="77"/>
      <c r="DP206" s="77"/>
      <c r="DQ206" s="77"/>
      <c r="DR206" s="77"/>
      <c r="DS206" s="77"/>
      <c r="DT206" s="77"/>
      <c r="DU206" s="77"/>
      <c r="DV206" s="77"/>
      <c r="DW206" s="77"/>
      <c r="DX206" s="77"/>
      <c r="DY206" s="77"/>
      <c r="DZ206" s="77"/>
      <c r="EA206" s="77"/>
      <c r="EB206" s="77"/>
      <c r="EC206" s="77"/>
      <c r="ED206" s="77"/>
      <c r="EE206" s="77"/>
      <c r="EF206" s="77"/>
      <c r="EG206" s="77"/>
      <c r="EH206" s="77"/>
      <c r="EI206" s="77"/>
      <c r="EJ206" s="77"/>
      <c r="EK206" s="77"/>
      <c r="EL206" s="77"/>
      <c r="EM206" s="77"/>
      <c r="EN206" s="77"/>
      <c r="EO206" s="77"/>
      <c r="EP206" s="77"/>
      <c r="EQ206" s="77"/>
      <c r="ER206" s="77"/>
      <c r="ES206" s="77"/>
      <c r="ET206" s="77"/>
      <c r="EU206" s="77"/>
      <c r="EV206" s="77"/>
      <c r="EW206" s="77"/>
      <c r="EX206" s="77"/>
      <c r="EY206" s="77"/>
      <c r="EZ206" s="77"/>
      <c r="FA206" s="77"/>
      <c r="FB206" s="77"/>
      <c r="FC206" s="77"/>
      <c r="FD206" s="77"/>
      <c r="FE206" s="77"/>
      <c r="FF206" s="77"/>
      <c r="FG206" s="77"/>
      <c r="FH206" s="77"/>
    </row>
    <row r="207" spans="1:164" ht="14" x14ac:dyDescent="0.15">
      <c r="A207" s="85"/>
      <c r="B207" s="85"/>
      <c r="C207" s="85"/>
      <c r="D207" s="85"/>
      <c r="E207" s="85"/>
      <c r="F207" s="85"/>
      <c r="G207" s="85"/>
      <c r="H207" s="85"/>
      <c r="I207" s="85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  <c r="AE207" s="77"/>
      <c r="AF207" s="77"/>
      <c r="AG207" s="77"/>
      <c r="AH207" s="77"/>
      <c r="AI207" s="77"/>
      <c r="AJ207" s="77"/>
      <c r="AK207" s="77"/>
      <c r="AL207" s="77"/>
      <c r="AM207" s="77"/>
      <c r="AN207" s="77"/>
      <c r="AO207" s="77"/>
      <c r="AP207" s="77"/>
      <c r="AQ207" s="77"/>
      <c r="AR207" s="77"/>
      <c r="AS207" s="77"/>
      <c r="AT207" s="77"/>
      <c r="AU207" s="77"/>
      <c r="AV207" s="77"/>
      <c r="AW207" s="77"/>
      <c r="AX207" s="77"/>
      <c r="AY207" s="77"/>
      <c r="AZ207" s="77"/>
      <c r="BA207" s="77"/>
      <c r="BB207" s="77"/>
      <c r="BC207" s="77"/>
      <c r="BD207" s="77"/>
      <c r="BE207" s="77"/>
      <c r="BF207" s="77"/>
      <c r="BG207" s="77"/>
      <c r="BH207" s="77"/>
      <c r="BI207" s="77"/>
      <c r="BJ207" s="77"/>
      <c r="BK207" s="77"/>
      <c r="BL207" s="77"/>
      <c r="BM207" s="77"/>
      <c r="BN207" s="77"/>
      <c r="BO207" s="77"/>
      <c r="BP207" s="77"/>
      <c r="BQ207" s="77"/>
      <c r="BR207" s="77"/>
      <c r="BS207" s="77"/>
      <c r="BT207" s="77"/>
      <c r="BU207" s="77"/>
      <c r="BV207" s="77"/>
      <c r="BW207" s="77"/>
      <c r="BX207" s="77"/>
      <c r="BY207" s="77"/>
      <c r="BZ207" s="77"/>
      <c r="CA207" s="77"/>
      <c r="CB207" s="77"/>
      <c r="CC207" s="77"/>
      <c r="CD207" s="77"/>
      <c r="CE207" s="77"/>
      <c r="CF207" s="77"/>
      <c r="CG207" s="77"/>
      <c r="CH207" s="77"/>
      <c r="CI207" s="77"/>
      <c r="CJ207" s="77"/>
      <c r="CK207" s="77"/>
      <c r="CL207" s="77"/>
      <c r="CM207" s="77"/>
      <c r="CN207" s="77"/>
      <c r="CO207" s="77"/>
      <c r="CP207" s="77"/>
      <c r="CQ207" s="77"/>
      <c r="CR207" s="77"/>
      <c r="CS207" s="77"/>
      <c r="CT207" s="77"/>
      <c r="CU207" s="77"/>
      <c r="CV207" s="77"/>
      <c r="CW207" s="77"/>
      <c r="CX207" s="77"/>
      <c r="CY207" s="77"/>
      <c r="CZ207" s="77"/>
      <c r="DA207" s="77"/>
      <c r="DB207" s="77"/>
      <c r="DC207" s="77"/>
      <c r="DD207" s="77"/>
      <c r="DE207" s="77"/>
      <c r="DF207" s="77"/>
      <c r="DG207" s="77"/>
      <c r="DH207" s="77"/>
      <c r="DI207" s="77"/>
      <c r="DJ207" s="77"/>
      <c r="DK207" s="77"/>
      <c r="DL207" s="77"/>
      <c r="DM207" s="77"/>
      <c r="DN207" s="77"/>
      <c r="DO207" s="77"/>
      <c r="DP207" s="77"/>
      <c r="DQ207" s="77"/>
      <c r="DR207" s="77"/>
      <c r="DS207" s="77"/>
      <c r="DT207" s="77"/>
      <c r="DU207" s="77"/>
      <c r="DV207" s="77"/>
      <c r="DW207" s="77"/>
      <c r="DX207" s="77"/>
      <c r="DY207" s="77"/>
      <c r="DZ207" s="77"/>
      <c r="EA207" s="77"/>
      <c r="EB207" s="77"/>
      <c r="EC207" s="77"/>
      <c r="ED207" s="77"/>
      <c r="EE207" s="77"/>
      <c r="EF207" s="77"/>
      <c r="EG207" s="77"/>
      <c r="EH207" s="77"/>
      <c r="EI207" s="77"/>
      <c r="EJ207" s="77"/>
      <c r="EK207" s="77"/>
      <c r="EL207" s="77"/>
      <c r="EM207" s="77"/>
      <c r="EN207" s="77"/>
      <c r="EO207" s="77"/>
      <c r="EP207" s="77"/>
      <c r="EQ207" s="77"/>
      <c r="ER207" s="77"/>
      <c r="ES207" s="77"/>
      <c r="ET207" s="77"/>
      <c r="EU207" s="77"/>
      <c r="EV207" s="77"/>
      <c r="EW207" s="77"/>
      <c r="EX207" s="77"/>
      <c r="EY207" s="77"/>
      <c r="EZ207" s="77"/>
      <c r="FA207" s="77"/>
      <c r="FB207" s="77"/>
      <c r="FC207" s="77"/>
      <c r="FD207" s="77"/>
      <c r="FE207" s="77"/>
      <c r="FF207" s="77"/>
      <c r="FG207" s="77"/>
      <c r="FH207" s="77"/>
    </row>
    <row r="208" spans="1:164" ht="14" x14ac:dyDescent="0.15">
      <c r="A208" s="85"/>
      <c r="B208" s="85"/>
      <c r="C208" s="85"/>
      <c r="D208" s="85"/>
      <c r="E208" s="85"/>
      <c r="F208" s="85"/>
      <c r="G208" s="85"/>
      <c r="H208" s="85"/>
      <c r="I208" s="85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  <c r="AE208" s="77"/>
      <c r="AF208" s="77"/>
      <c r="AG208" s="77"/>
      <c r="AH208" s="77"/>
      <c r="AI208" s="77"/>
      <c r="AJ208" s="77"/>
      <c r="AK208" s="77"/>
      <c r="AL208" s="77"/>
      <c r="AM208" s="77"/>
      <c r="AN208" s="77"/>
      <c r="AO208" s="77"/>
      <c r="AP208" s="77"/>
      <c r="AQ208" s="77"/>
      <c r="AR208" s="77"/>
      <c r="AS208" s="77"/>
      <c r="AT208" s="77"/>
      <c r="AU208" s="77"/>
      <c r="AV208" s="77"/>
      <c r="AW208" s="77"/>
      <c r="AX208" s="77"/>
      <c r="AY208" s="77"/>
      <c r="AZ208" s="77"/>
      <c r="BA208" s="77"/>
      <c r="BB208" s="77"/>
      <c r="BC208" s="77"/>
      <c r="BD208" s="77"/>
      <c r="BE208" s="77"/>
      <c r="BF208" s="77"/>
      <c r="BG208" s="77"/>
      <c r="BH208" s="77"/>
      <c r="BI208" s="77"/>
      <c r="BJ208" s="77"/>
      <c r="BK208" s="77"/>
      <c r="BL208" s="77"/>
      <c r="BM208" s="77"/>
      <c r="BN208" s="77"/>
      <c r="BO208" s="77"/>
      <c r="BP208" s="77"/>
      <c r="BQ208" s="77"/>
      <c r="BR208" s="77"/>
      <c r="BS208" s="77"/>
      <c r="BT208" s="77"/>
      <c r="BU208" s="77"/>
      <c r="BV208" s="77"/>
      <c r="BW208" s="77"/>
      <c r="BX208" s="77"/>
      <c r="BY208" s="77"/>
      <c r="BZ208" s="77"/>
      <c r="CA208" s="77"/>
      <c r="CB208" s="77"/>
      <c r="CC208" s="77"/>
      <c r="CD208" s="77"/>
      <c r="CE208" s="77"/>
      <c r="CF208" s="77"/>
      <c r="CG208" s="77"/>
      <c r="CH208" s="77"/>
      <c r="CI208" s="77"/>
      <c r="CJ208" s="77"/>
      <c r="CK208" s="77"/>
      <c r="CL208" s="77"/>
      <c r="CM208" s="77"/>
      <c r="CN208" s="77"/>
      <c r="CO208" s="77"/>
      <c r="CP208" s="77"/>
      <c r="CQ208" s="77"/>
      <c r="CR208" s="77"/>
      <c r="CS208" s="77"/>
      <c r="CT208" s="77"/>
      <c r="CU208" s="77"/>
      <c r="CV208" s="77"/>
      <c r="CW208" s="77"/>
      <c r="CX208" s="77"/>
      <c r="CY208" s="77"/>
      <c r="CZ208" s="77"/>
      <c r="DA208" s="77"/>
      <c r="DB208" s="77"/>
      <c r="DC208" s="77"/>
      <c r="DD208" s="77"/>
      <c r="DE208" s="77"/>
      <c r="DF208" s="77"/>
      <c r="DG208" s="77"/>
      <c r="DH208" s="77"/>
      <c r="DI208" s="77"/>
      <c r="DJ208" s="77"/>
      <c r="DK208" s="77"/>
      <c r="DL208" s="77"/>
      <c r="DM208" s="77"/>
      <c r="DN208" s="77"/>
      <c r="DO208" s="77"/>
      <c r="DP208" s="77"/>
      <c r="DQ208" s="77"/>
      <c r="DR208" s="77"/>
      <c r="DS208" s="77"/>
      <c r="DT208" s="77"/>
      <c r="DU208" s="77"/>
      <c r="DV208" s="77"/>
      <c r="DW208" s="77"/>
      <c r="DX208" s="77"/>
      <c r="DY208" s="77"/>
      <c r="DZ208" s="77"/>
      <c r="EA208" s="77"/>
      <c r="EB208" s="77"/>
      <c r="EC208" s="77"/>
      <c r="ED208" s="77"/>
      <c r="EE208" s="77"/>
      <c r="EF208" s="77"/>
      <c r="EG208" s="77"/>
      <c r="EH208" s="77"/>
      <c r="EI208" s="77"/>
      <c r="EJ208" s="77"/>
      <c r="EK208" s="77"/>
      <c r="EL208" s="77"/>
      <c r="EM208" s="77"/>
      <c r="EN208" s="77"/>
      <c r="EO208" s="77"/>
      <c r="EP208" s="77"/>
      <c r="EQ208" s="77"/>
      <c r="ER208" s="77"/>
      <c r="ES208" s="77"/>
      <c r="ET208" s="77"/>
      <c r="EU208" s="77"/>
      <c r="EV208" s="77"/>
      <c r="EW208" s="77"/>
      <c r="EX208" s="77"/>
      <c r="EY208" s="77"/>
      <c r="EZ208" s="77"/>
      <c r="FA208" s="77"/>
      <c r="FB208" s="77"/>
      <c r="FC208" s="77"/>
      <c r="FD208" s="77"/>
      <c r="FE208" s="77"/>
      <c r="FF208" s="77"/>
      <c r="FG208" s="77"/>
      <c r="FH208" s="77"/>
    </row>
    <row r="209" spans="1:164" ht="14" x14ac:dyDescent="0.15">
      <c r="A209" s="85"/>
      <c r="B209" s="85"/>
      <c r="C209" s="85"/>
      <c r="D209" s="85"/>
      <c r="E209" s="85"/>
      <c r="F209" s="85"/>
      <c r="G209" s="85"/>
      <c r="H209" s="85"/>
      <c r="I209" s="85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  <c r="AE209" s="77"/>
      <c r="AF209" s="77"/>
      <c r="AG209" s="77"/>
      <c r="AH209" s="77"/>
      <c r="AI209" s="77"/>
      <c r="AJ209" s="77"/>
      <c r="AK209" s="77"/>
      <c r="AL209" s="77"/>
      <c r="AM209" s="77"/>
      <c r="AN209" s="77"/>
      <c r="AO209" s="77"/>
      <c r="AP209" s="77"/>
      <c r="AQ209" s="77"/>
      <c r="AR209" s="77"/>
      <c r="AS209" s="77"/>
      <c r="AT209" s="77"/>
      <c r="AU209" s="77"/>
      <c r="AV209" s="77"/>
      <c r="AW209" s="77"/>
      <c r="AX209" s="77"/>
      <c r="AY209" s="77"/>
      <c r="AZ209" s="77"/>
      <c r="BA209" s="77"/>
      <c r="BB209" s="77"/>
      <c r="BC209" s="77"/>
      <c r="BD209" s="77"/>
      <c r="BE209" s="77"/>
      <c r="BF209" s="77"/>
      <c r="BG209" s="77"/>
      <c r="BH209" s="77"/>
      <c r="BI209" s="77"/>
      <c r="BJ209" s="77"/>
      <c r="BK209" s="77"/>
      <c r="BL209" s="77"/>
      <c r="BM209" s="77"/>
      <c r="BN209" s="77"/>
      <c r="BO209" s="77"/>
      <c r="BP209" s="77"/>
      <c r="BQ209" s="77"/>
      <c r="BR209" s="77"/>
      <c r="BS209" s="77"/>
      <c r="BT209" s="77"/>
      <c r="BU209" s="77"/>
      <c r="BV209" s="77"/>
      <c r="BW209" s="77"/>
      <c r="BX209" s="77"/>
      <c r="BY209" s="77"/>
      <c r="BZ209" s="77"/>
      <c r="CA209" s="77"/>
      <c r="CB209" s="77"/>
      <c r="CC209" s="77"/>
      <c r="CD209" s="77"/>
      <c r="CE209" s="77"/>
      <c r="CF209" s="77"/>
      <c r="CG209" s="77"/>
      <c r="CH209" s="77"/>
      <c r="CI209" s="77"/>
      <c r="CJ209" s="77"/>
      <c r="CK209" s="77"/>
      <c r="CL209" s="77"/>
      <c r="CM209" s="77"/>
      <c r="CN209" s="77"/>
      <c r="CO209" s="77"/>
      <c r="CP209" s="77"/>
      <c r="CQ209" s="77"/>
      <c r="CR209" s="77"/>
      <c r="CS209" s="77"/>
      <c r="CT209" s="77"/>
      <c r="CU209" s="77"/>
      <c r="CV209" s="77"/>
      <c r="CW209" s="77"/>
      <c r="CX209" s="77"/>
      <c r="CY209" s="77"/>
      <c r="CZ209" s="77"/>
      <c r="DA209" s="77"/>
      <c r="DB209" s="77"/>
      <c r="DC209" s="77"/>
      <c r="DD209" s="77"/>
      <c r="DE209" s="77"/>
      <c r="DF209" s="77"/>
      <c r="DG209" s="77"/>
      <c r="DH209" s="77"/>
      <c r="DI209" s="77"/>
      <c r="DJ209" s="77"/>
      <c r="DK209" s="77"/>
      <c r="DL209" s="77"/>
      <c r="DM209" s="77"/>
      <c r="DN209" s="77"/>
      <c r="DO209" s="77"/>
      <c r="DP209" s="77"/>
      <c r="DQ209" s="77"/>
      <c r="DR209" s="77"/>
      <c r="DS209" s="77"/>
      <c r="DT209" s="77"/>
      <c r="DU209" s="77"/>
      <c r="DV209" s="77"/>
      <c r="DW209" s="77"/>
      <c r="DX209" s="77"/>
      <c r="DY209" s="77"/>
      <c r="DZ209" s="77"/>
      <c r="EA209" s="77"/>
      <c r="EB209" s="77"/>
      <c r="EC209" s="77"/>
      <c r="ED209" s="77"/>
      <c r="EE209" s="77"/>
      <c r="EF209" s="77"/>
      <c r="EG209" s="77"/>
      <c r="EH209" s="77"/>
      <c r="EI209" s="77"/>
      <c r="EJ209" s="77"/>
      <c r="EK209" s="77"/>
      <c r="EL209" s="77"/>
      <c r="EM209" s="77"/>
      <c r="EN209" s="77"/>
      <c r="EO209" s="77"/>
      <c r="EP209" s="77"/>
      <c r="EQ209" s="77"/>
      <c r="ER209" s="77"/>
      <c r="ES209" s="77"/>
      <c r="ET209" s="77"/>
      <c r="EU209" s="77"/>
      <c r="EV209" s="77"/>
      <c r="EW209" s="77"/>
      <c r="EX209" s="77"/>
      <c r="EY209" s="77"/>
      <c r="EZ209" s="77"/>
      <c r="FA209" s="77"/>
      <c r="FB209" s="77"/>
      <c r="FC209" s="77"/>
      <c r="FD209" s="77"/>
      <c r="FE209" s="77"/>
      <c r="FF209" s="77"/>
      <c r="FG209" s="77"/>
      <c r="FH209" s="77"/>
    </row>
    <row r="210" spans="1:164" ht="14" x14ac:dyDescent="0.15">
      <c r="A210" s="85"/>
      <c r="B210" s="85"/>
      <c r="C210" s="85"/>
      <c r="D210" s="85"/>
      <c r="E210" s="85"/>
      <c r="F210" s="85"/>
      <c r="G210" s="85"/>
      <c r="H210" s="85"/>
      <c r="I210" s="85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  <c r="AE210" s="77"/>
      <c r="AF210" s="77"/>
      <c r="AG210" s="77"/>
      <c r="AH210" s="77"/>
      <c r="AI210" s="77"/>
      <c r="AJ210" s="77"/>
      <c r="AK210" s="77"/>
      <c r="AL210" s="77"/>
      <c r="AM210" s="77"/>
      <c r="AN210" s="77"/>
      <c r="AO210" s="77"/>
      <c r="AP210" s="77"/>
      <c r="AQ210" s="77"/>
      <c r="AR210" s="77"/>
      <c r="AS210" s="77"/>
      <c r="AT210" s="77"/>
      <c r="AU210" s="77"/>
      <c r="AV210" s="77"/>
      <c r="AW210" s="77"/>
      <c r="AX210" s="77"/>
      <c r="AY210" s="77"/>
      <c r="AZ210" s="77"/>
      <c r="BA210" s="77"/>
      <c r="BB210" s="77"/>
      <c r="BC210" s="77"/>
      <c r="BD210" s="77"/>
      <c r="BE210" s="77"/>
      <c r="BF210" s="77"/>
      <c r="BG210" s="77"/>
      <c r="BH210" s="77"/>
      <c r="BI210" s="77"/>
      <c r="BJ210" s="77"/>
      <c r="BK210" s="77"/>
      <c r="BL210" s="77"/>
      <c r="BM210" s="77"/>
      <c r="BN210" s="77"/>
      <c r="BO210" s="77"/>
      <c r="BP210" s="77"/>
      <c r="BQ210" s="77"/>
      <c r="BR210" s="77"/>
      <c r="BS210" s="77"/>
      <c r="BT210" s="77"/>
      <c r="BU210" s="77"/>
      <c r="BV210" s="77"/>
      <c r="BW210" s="77"/>
      <c r="BX210" s="77"/>
      <c r="BY210" s="77"/>
      <c r="BZ210" s="77"/>
      <c r="CA210" s="77"/>
      <c r="CB210" s="77"/>
      <c r="CC210" s="77"/>
      <c r="CD210" s="77"/>
      <c r="CE210" s="77"/>
      <c r="CF210" s="77"/>
      <c r="CG210" s="77"/>
      <c r="CH210" s="77"/>
      <c r="CI210" s="77"/>
      <c r="CJ210" s="77"/>
      <c r="CK210" s="77"/>
      <c r="CL210" s="77"/>
      <c r="CM210" s="77"/>
      <c r="CN210" s="77"/>
      <c r="CO210" s="77"/>
      <c r="CP210" s="77"/>
      <c r="CQ210" s="77"/>
      <c r="CR210" s="77"/>
      <c r="CS210" s="77"/>
      <c r="CT210" s="77"/>
      <c r="CU210" s="77"/>
      <c r="CV210" s="77"/>
      <c r="CW210" s="77"/>
      <c r="CX210" s="77"/>
      <c r="CY210" s="77"/>
      <c r="CZ210" s="77"/>
      <c r="DA210" s="77"/>
      <c r="DB210" s="77"/>
      <c r="DC210" s="77"/>
      <c r="DD210" s="77"/>
      <c r="DE210" s="77"/>
      <c r="DF210" s="77"/>
      <c r="DG210" s="77"/>
      <c r="DH210" s="77"/>
      <c r="DI210" s="77"/>
      <c r="DJ210" s="77"/>
      <c r="DK210" s="77"/>
      <c r="DL210" s="77"/>
      <c r="DM210" s="77"/>
      <c r="DN210" s="77"/>
      <c r="DO210" s="77"/>
      <c r="DP210" s="77"/>
      <c r="DQ210" s="77"/>
      <c r="DR210" s="77"/>
      <c r="DS210" s="77"/>
      <c r="DT210" s="77"/>
      <c r="DU210" s="77"/>
      <c r="DV210" s="77"/>
      <c r="DW210" s="77"/>
      <c r="DX210" s="77"/>
      <c r="DY210" s="77"/>
      <c r="DZ210" s="77"/>
      <c r="EA210" s="77"/>
      <c r="EB210" s="77"/>
      <c r="EC210" s="77"/>
      <c r="ED210" s="77"/>
      <c r="EE210" s="77"/>
      <c r="EF210" s="77"/>
      <c r="EG210" s="77"/>
      <c r="EH210" s="77"/>
      <c r="EI210" s="77"/>
      <c r="EJ210" s="77"/>
      <c r="EK210" s="77"/>
      <c r="EL210" s="77"/>
      <c r="EM210" s="77"/>
      <c r="EN210" s="77"/>
      <c r="EO210" s="77"/>
      <c r="EP210" s="77"/>
      <c r="EQ210" s="77"/>
      <c r="ER210" s="77"/>
      <c r="ES210" s="77"/>
      <c r="ET210" s="77"/>
      <c r="EU210" s="77"/>
      <c r="EV210" s="77"/>
      <c r="EW210" s="77"/>
      <c r="EX210" s="77"/>
      <c r="EY210" s="77"/>
      <c r="EZ210" s="77"/>
      <c r="FA210" s="77"/>
      <c r="FB210" s="77"/>
      <c r="FC210" s="77"/>
      <c r="FD210" s="77"/>
      <c r="FE210" s="77"/>
      <c r="FF210" s="77"/>
      <c r="FG210" s="77"/>
      <c r="FH210" s="77"/>
    </row>
    <row r="211" spans="1:164" ht="14" x14ac:dyDescent="0.15">
      <c r="A211" s="85"/>
      <c r="B211" s="85"/>
      <c r="C211" s="85"/>
      <c r="D211" s="85"/>
      <c r="E211" s="85"/>
      <c r="F211" s="85"/>
      <c r="G211" s="85"/>
      <c r="H211" s="85"/>
      <c r="I211" s="85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  <c r="AE211" s="77"/>
      <c r="AF211" s="77"/>
      <c r="AG211" s="77"/>
      <c r="AH211" s="77"/>
      <c r="AI211" s="77"/>
      <c r="AJ211" s="77"/>
      <c r="AK211" s="77"/>
      <c r="AL211" s="77"/>
      <c r="AM211" s="77"/>
      <c r="AN211" s="77"/>
      <c r="AO211" s="77"/>
      <c r="AP211" s="77"/>
      <c r="AQ211" s="77"/>
      <c r="AR211" s="77"/>
      <c r="AS211" s="77"/>
      <c r="AT211" s="77"/>
      <c r="AU211" s="77"/>
      <c r="AV211" s="77"/>
      <c r="AW211" s="77"/>
      <c r="AX211" s="77"/>
      <c r="AY211" s="77"/>
      <c r="AZ211" s="77"/>
      <c r="BA211" s="77"/>
      <c r="BB211" s="77"/>
      <c r="BC211" s="77"/>
      <c r="BD211" s="77"/>
      <c r="BE211" s="77"/>
      <c r="BF211" s="77"/>
      <c r="BG211" s="77"/>
      <c r="BH211" s="77"/>
      <c r="BI211" s="77"/>
      <c r="BJ211" s="77"/>
      <c r="BK211" s="77"/>
      <c r="BL211" s="77"/>
      <c r="BM211" s="77"/>
      <c r="BN211" s="77"/>
      <c r="BO211" s="77"/>
      <c r="BP211" s="77"/>
      <c r="BQ211" s="77"/>
      <c r="BR211" s="77"/>
      <c r="BS211" s="77"/>
      <c r="BT211" s="77"/>
      <c r="BU211" s="77"/>
      <c r="BV211" s="77"/>
      <c r="BW211" s="77"/>
      <c r="BX211" s="77"/>
      <c r="BY211" s="77"/>
      <c r="BZ211" s="77"/>
      <c r="CA211" s="77"/>
      <c r="CB211" s="77"/>
      <c r="CC211" s="77"/>
      <c r="CD211" s="77"/>
      <c r="CE211" s="77"/>
      <c r="CF211" s="77"/>
      <c r="CG211" s="77"/>
      <c r="CH211" s="77"/>
      <c r="CI211" s="77"/>
      <c r="CJ211" s="77"/>
      <c r="CK211" s="77"/>
      <c r="CL211" s="77"/>
      <c r="CM211" s="77"/>
      <c r="CN211" s="77"/>
      <c r="CO211" s="77"/>
      <c r="CP211" s="77"/>
      <c r="CQ211" s="77"/>
      <c r="CR211" s="77"/>
      <c r="CS211" s="77"/>
      <c r="CT211" s="77"/>
      <c r="CU211" s="77"/>
      <c r="CV211" s="77"/>
      <c r="CW211" s="77"/>
      <c r="CX211" s="77"/>
      <c r="CY211" s="77"/>
      <c r="CZ211" s="77"/>
      <c r="DA211" s="77"/>
      <c r="DB211" s="77"/>
      <c r="DC211" s="77"/>
      <c r="DD211" s="77"/>
      <c r="DE211" s="77"/>
      <c r="DF211" s="77"/>
      <c r="DG211" s="77"/>
      <c r="DH211" s="77"/>
      <c r="DI211" s="77"/>
      <c r="DJ211" s="77"/>
      <c r="DK211" s="77"/>
      <c r="DL211" s="77"/>
      <c r="DM211" s="77"/>
      <c r="DN211" s="77"/>
      <c r="DO211" s="77"/>
      <c r="DP211" s="77"/>
      <c r="DQ211" s="77"/>
      <c r="DR211" s="77"/>
      <c r="DS211" s="77"/>
      <c r="DT211" s="77"/>
      <c r="DU211" s="77"/>
      <c r="DV211" s="77"/>
      <c r="DW211" s="77"/>
      <c r="DX211" s="77"/>
      <c r="DY211" s="77"/>
      <c r="DZ211" s="77"/>
      <c r="EA211" s="77"/>
      <c r="EB211" s="77"/>
      <c r="EC211" s="77"/>
      <c r="ED211" s="77"/>
      <c r="EE211" s="77"/>
      <c r="EF211" s="77"/>
      <c r="EG211" s="77"/>
      <c r="EH211" s="77"/>
      <c r="EI211" s="77"/>
      <c r="EJ211" s="77"/>
      <c r="EK211" s="77"/>
      <c r="EL211" s="77"/>
      <c r="EM211" s="77"/>
      <c r="EN211" s="77"/>
      <c r="EO211" s="77"/>
      <c r="EP211" s="77"/>
      <c r="EQ211" s="77"/>
      <c r="ER211" s="77"/>
      <c r="ES211" s="77"/>
      <c r="ET211" s="77"/>
      <c r="EU211" s="77"/>
      <c r="EV211" s="77"/>
      <c r="EW211" s="77"/>
      <c r="EX211" s="77"/>
      <c r="EY211" s="77"/>
      <c r="EZ211" s="77"/>
      <c r="FA211" s="77"/>
      <c r="FB211" s="77"/>
      <c r="FC211" s="77"/>
      <c r="FD211" s="77"/>
      <c r="FE211" s="77"/>
      <c r="FF211" s="77"/>
      <c r="FG211" s="77"/>
      <c r="FH211" s="77"/>
    </row>
    <row r="212" spans="1:164" ht="14" x14ac:dyDescent="0.15">
      <c r="A212" s="85"/>
      <c r="B212" s="85"/>
      <c r="C212" s="85"/>
      <c r="D212" s="85"/>
      <c r="E212" s="85"/>
      <c r="F212" s="85"/>
      <c r="G212" s="85"/>
      <c r="H212" s="85"/>
      <c r="I212" s="85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  <c r="AE212" s="77"/>
      <c r="AF212" s="77"/>
      <c r="AG212" s="77"/>
      <c r="AH212" s="77"/>
      <c r="AI212" s="77"/>
      <c r="AJ212" s="77"/>
      <c r="AK212" s="77"/>
      <c r="AL212" s="77"/>
      <c r="AM212" s="77"/>
      <c r="AN212" s="77"/>
      <c r="AO212" s="77"/>
      <c r="AP212" s="77"/>
      <c r="AQ212" s="77"/>
      <c r="AR212" s="77"/>
      <c r="AS212" s="77"/>
      <c r="AT212" s="77"/>
      <c r="AU212" s="77"/>
      <c r="AV212" s="77"/>
      <c r="AW212" s="77"/>
      <c r="AX212" s="77"/>
      <c r="AY212" s="77"/>
      <c r="AZ212" s="77"/>
      <c r="BA212" s="77"/>
      <c r="BB212" s="77"/>
      <c r="BC212" s="77"/>
      <c r="BD212" s="77"/>
      <c r="BE212" s="77"/>
      <c r="BF212" s="77"/>
      <c r="BG212" s="77"/>
      <c r="BH212" s="77"/>
      <c r="BI212" s="77"/>
      <c r="BJ212" s="77"/>
      <c r="BK212" s="77"/>
      <c r="BL212" s="77"/>
      <c r="BM212" s="77"/>
      <c r="BN212" s="77"/>
      <c r="BO212" s="77"/>
      <c r="BP212" s="77"/>
      <c r="BQ212" s="77"/>
      <c r="BR212" s="77"/>
      <c r="BS212" s="77"/>
      <c r="BT212" s="77"/>
      <c r="BU212" s="77"/>
      <c r="BV212" s="77"/>
      <c r="BW212" s="77"/>
      <c r="BX212" s="77"/>
      <c r="BY212" s="77"/>
      <c r="BZ212" s="77"/>
      <c r="CA212" s="77"/>
      <c r="CB212" s="77"/>
      <c r="CC212" s="77"/>
      <c r="CD212" s="77"/>
      <c r="CE212" s="77"/>
      <c r="CF212" s="77"/>
      <c r="CG212" s="77"/>
      <c r="CH212" s="77"/>
      <c r="CI212" s="77"/>
      <c r="CJ212" s="77"/>
      <c r="CK212" s="77"/>
      <c r="CL212" s="77"/>
      <c r="CM212" s="77"/>
      <c r="CN212" s="77"/>
      <c r="CO212" s="77"/>
      <c r="CP212" s="77"/>
      <c r="CQ212" s="77"/>
      <c r="CR212" s="77"/>
      <c r="CS212" s="77"/>
      <c r="CT212" s="77"/>
      <c r="CU212" s="77"/>
      <c r="CV212" s="77"/>
      <c r="CW212" s="77"/>
      <c r="CX212" s="77"/>
      <c r="CY212" s="77"/>
      <c r="CZ212" s="77"/>
      <c r="DA212" s="77"/>
      <c r="DB212" s="77"/>
      <c r="DC212" s="77"/>
      <c r="DD212" s="77"/>
      <c r="DE212" s="77"/>
      <c r="DF212" s="77"/>
      <c r="DG212" s="77"/>
      <c r="DH212" s="77"/>
      <c r="DI212" s="77"/>
      <c r="DJ212" s="77"/>
      <c r="DK212" s="77"/>
      <c r="DL212" s="77"/>
      <c r="DM212" s="77"/>
      <c r="DN212" s="77"/>
      <c r="DO212" s="77"/>
      <c r="DP212" s="77"/>
      <c r="DQ212" s="77"/>
      <c r="DR212" s="77"/>
      <c r="DS212" s="77"/>
      <c r="DT212" s="77"/>
      <c r="DU212" s="77"/>
      <c r="DV212" s="77"/>
      <c r="DW212" s="77"/>
      <c r="DX212" s="77"/>
      <c r="DY212" s="77"/>
      <c r="DZ212" s="77"/>
      <c r="EA212" s="77"/>
      <c r="EB212" s="77"/>
      <c r="EC212" s="77"/>
      <c r="ED212" s="77"/>
      <c r="EE212" s="77"/>
      <c r="EF212" s="77"/>
      <c r="EG212" s="77"/>
      <c r="EH212" s="77"/>
      <c r="EI212" s="77"/>
      <c r="EJ212" s="77"/>
      <c r="EK212" s="77"/>
      <c r="EL212" s="77"/>
      <c r="EM212" s="77"/>
      <c r="EN212" s="77"/>
      <c r="EO212" s="77"/>
      <c r="EP212" s="77"/>
      <c r="EQ212" s="77"/>
      <c r="ER212" s="77"/>
      <c r="ES212" s="77"/>
      <c r="ET212" s="77"/>
      <c r="EU212" s="77"/>
      <c r="EV212" s="77"/>
      <c r="EW212" s="77"/>
      <c r="EX212" s="77"/>
      <c r="EY212" s="77"/>
      <c r="EZ212" s="77"/>
      <c r="FA212" s="77"/>
      <c r="FB212" s="77"/>
      <c r="FC212" s="77"/>
      <c r="FD212" s="77"/>
      <c r="FE212" s="77"/>
      <c r="FF212" s="77"/>
      <c r="FG212" s="77"/>
      <c r="FH212" s="77"/>
    </row>
    <row r="213" spans="1:164" ht="14" x14ac:dyDescent="0.15">
      <c r="A213" s="85"/>
      <c r="B213" s="85"/>
      <c r="C213" s="85"/>
      <c r="D213" s="85"/>
      <c r="E213" s="85"/>
      <c r="F213" s="85"/>
      <c r="G213" s="85"/>
      <c r="H213" s="85"/>
      <c r="I213" s="85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  <c r="AE213" s="77"/>
      <c r="AF213" s="77"/>
      <c r="AG213" s="77"/>
      <c r="AH213" s="77"/>
      <c r="AI213" s="77"/>
      <c r="AJ213" s="77"/>
      <c r="AK213" s="77"/>
      <c r="AL213" s="77"/>
      <c r="AM213" s="77"/>
      <c r="AN213" s="77"/>
      <c r="AO213" s="77"/>
      <c r="AP213" s="77"/>
      <c r="AQ213" s="77"/>
      <c r="AR213" s="77"/>
      <c r="AS213" s="77"/>
      <c r="AT213" s="77"/>
      <c r="AU213" s="77"/>
      <c r="AV213" s="77"/>
      <c r="AW213" s="77"/>
      <c r="AX213" s="77"/>
      <c r="AY213" s="77"/>
      <c r="AZ213" s="77"/>
      <c r="BA213" s="77"/>
      <c r="BB213" s="77"/>
      <c r="BC213" s="77"/>
      <c r="BD213" s="77"/>
      <c r="BE213" s="77"/>
      <c r="BF213" s="77"/>
      <c r="BG213" s="77"/>
      <c r="BH213" s="77"/>
      <c r="BI213" s="77"/>
      <c r="BJ213" s="77"/>
      <c r="BK213" s="77"/>
      <c r="BL213" s="77"/>
      <c r="BM213" s="77"/>
      <c r="BN213" s="77"/>
      <c r="BO213" s="77"/>
      <c r="BP213" s="77"/>
      <c r="BQ213" s="77"/>
      <c r="BR213" s="77"/>
      <c r="BS213" s="77"/>
      <c r="BT213" s="77"/>
      <c r="BU213" s="77"/>
      <c r="BV213" s="77"/>
      <c r="BW213" s="77"/>
      <c r="BX213" s="77"/>
      <c r="BY213" s="77"/>
      <c r="BZ213" s="77"/>
      <c r="CA213" s="77"/>
      <c r="CB213" s="77"/>
      <c r="CC213" s="77"/>
      <c r="CD213" s="77"/>
      <c r="CE213" s="77"/>
      <c r="CF213" s="77"/>
      <c r="CG213" s="77"/>
      <c r="CH213" s="77"/>
      <c r="CI213" s="77"/>
      <c r="CJ213" s="77"/>
      <c r="CK213" s="77"/>
      <c r="CL213" s="77"/>
      <c r="CM213" s="77"/>
      <c r="CN213" s="77"/>
      <c r="CO213" s="77"/>
      <c r="CP213" s="77"/>
      <c r="CQ213" s="77"/>
      <c r="CR213" s="77"/>
      <c r="CS213" s="77"/>
      <c r="CT213" s="77"/>
      <c r="CU213" s="77"/>
      <c r="CV213" s="77"/>
      <c r="CW213" s="77"/>
      <c r="CX213" s="77"/>
      <c r="CY213" s="77"/>
      <c r="CZ213" s="77"/>
      <c r="DA213" s="77"/>
      <c r="DB213" s="77"/>
      <c r="DC213" s="77"/>
      <c r="DD213" s="77"/>
      <c r="DE213" s="77"/>
      <c r="DF213" s="77"/>
      <c r="DG213" s="77"/>
      <c r="DH213" s="77"/>
      <c r="DI213" s="77"/>
      <c r="DJ213" s="77"/>
      <c r="DK213" s="77"/>
      <c r="DL213" s="77"/>
      <c r="DM213" s="77"/>
      <c r="DN213" s="77"/>
      <c r="DO213" s="77"/>
      <c r="DP213" s="77"/>
      <c r="DQ213" s="77"/>
      <c r="DR213" s="77"/>
      <c r="DS213" s="77"/>
      <c r="DT213" s="77"/>
      <c r="DU213" s="77"/>
      <c r="DV213" s="77"/>
      <c r="DW213" s="77"/>
      <c r="DX213" s="77"/>
      <c r="DY213" s="77"/>
      <c r="DZ213" s="77"/>
      <c r="EA213" s="77"/>
      <c r="EB213" s="77"/>
      <c r="EC213" s="77"/>
      <c r="ED213" s="77"/>
      <c r="EE213" s="77"/>
      <c r="EF213" s="77"/>
      <c r="EG213" s="77"/>
      <c r="EH213" s="77"/>
      <c r="EI213" s="77"/>
      <c r="EJ213" s="77"/>
      <c r="EK213" s="77"/>
      <c r="EL213" s="77"/>
      <c r="EM213" s="77"/>
      <c r="EN213" s="77"/>
      <c r="EO213" s="77"/>
      <c r="EP213" s="77"/>
      <c r="EQ213" s="77"/>
      <c r="ER213" s="77"/>
      <c r="ES213" s="77"/>
      <c r="ET213" s="77"/>
      <c r="EU213" s="77"/>
      <c r="EV213" s="77"/>
      <c r="EW213" s="77"/>
      <c r="EX213" s="77"/>
      <c r="EY213" s="77"/>
      <c r="EZ213" s="77"/>
      <c r="FA213" s="77"/>
      <c r="FB213" s="77"/>
      <c r="FC213" s="77"/>
      <c r="FD213" s="77"/>
      <c r="FE213" s="77"/>
      <c r="FF213" s="77"/>
      <c r="FG213" s="77"/>
      <c r="FH213" s="77"/>
    </row>
    <row r="214" spans="1:164" ht="14" x14ac:dyDescent="0.15">
      <c r="A214" s="85"/>
      <c r="B214" s="85"/>
      <c r="C214" s="85"/>
      <c r="D214" s="85"/>
      <c r="E214" s="85"/>
      <c r="F214" s="85"/>
      <c r="G214" s="85"/>
      <c r="H214" s="85"/>
      <c r="I214" s="85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  <c r="AE214" s="77"/>
      <c r="AF214" s="77"/>
      <c r="AG214" s="77"/>
      <c r="AH214" s="77"/>
      <c r="AI214" s="77"/>
      <c r="AJ214" s="77"/>
      <c r="AK214" s="77"/>
      <c r="AL214" s="77"/>
      <c r="AM214" s="77"/>
      <c r="AN214" s="77"/>
      <c r="AO214" s="77"/>
      <c r="AP214" s="77"/>
      <c r="AQ214" s="77"/>
      <c r="AR214" s="77"/>
      <c r="AS214" s="77"/>
      <c r="AT214" s="77"/>
      <c r="AU214" s="77"/>
      <c r="AV214" s="77"/>
      <c r="AW214" s="77"/>
      <c r="AX214" s="77"/>
      <c r="AY214" s="77"/>
      <c r="AZ214" s="77"/>
      <c r="BA214" s="77"/>
      <c r="BB214" s="77"/>
      <c r="BC214" s="77"/>
      <c r="BD214" s="77"/>
      <c r="BE214" s="77"/>
      <c r="BF214" s="77"/>
      <c r="BG214" s="77"/>
      <c r="BH214" s="77"/>
      <c r="BI214" s="77"/>
      <c r="BJ214" s="77"/>
      <c r="BK214" s="77"/>
      <c r="BL214" s="77"/>
      <c r="BM214" s="77"/>
      <c r="BN214" s="77"/>
      <c r="BO214" s="77"/>
      <c r="BP214" s="77"/>
      <c r="BQ214" s="77"/>
      <c r="BR214" s="77"/>
      <c r="BS214" s="77"/>
      <c r="BT214" s="77"/>
      <c r="BU214" s="77"/>
      <c r="BV214" s="77"/>
      <c r="BW214" s="77"/>
      <c r="BX214" s="77"/>
      <c r="BY214" s="77"/>
      <c r="BZ214" s="77"/>
      <c r="CA214" s="77"/>
      <c r="CB214" s="77"/>
      <c r="CC214" s="77"/>
      <c r="CD214" s="77"/>
      <c r="CE214" s="77"/>
      <c r="CF214" s="77"/>
      <c r="CG214" s="77"/>
      <c r="CH214" s="77"/>
      <c r="CI214" s="77"/>
      <c r="CJ214" s="77"/>
      <c r="CK214" s="77"/>
      <c r="CL214" s="77"/>
      <c r="CM214" s="77"/>
      <c r="CN214" s="77"/>
      <c r="CO214" s="77"/>
      <c r="CP214" s="77"/>
      <c r="CQ214" s="77"/>
      <c r="CR214" s="77"/>
      <c r="CS214" s="77"/>
      <c r="CT214" s="77"/>
      <c r="CU214" s="77"/>
      <c r="CV214" s="77"/>
      <c r="CW214" s="77"/>
      <c r="CX214" s="77"/>
      <c r="CY214" s="77"/>
      <c r="CZ214" s="77"/>
      <c r="DA214" s="77"/>
      <c r="DB214" s="77"/>
      <c r="DC214" s="77"/>
      <c r="DD214" s="77"/>
      <c r="DE214" s="77"/>
      <c r="DF214" s="77"/>
      <c r="DG214" s="77"/>
      <c r="DH214" s="77"/>
      <c r="DI214" s="77"/>
      <c r="DJ214" s="77"/>
      <c r="DK214" s="77"/>
      <c r="DL214" s="77"/>
      <c r="DM214" s="77"/>
      <c r="DN214" s="77"/>
      <c r="DO214" s="77"/>
      <c r="DP214" s="77"/>
      <c r="DQ214" s="77"/>
      <c r="DR214" s="77"/>
      <c r="DS214" s="77"/>
      <c r="DT214" s="77"/>
      <c r="DU214" s="77"/>
      <c r="DV214" s="77"/>
      <c r="DW214" s="77"/>
      <c r="DX214" s="77"/>
      <c r="DY214" s="77"/>
      <c r="DZ214" s="77"/>
      <c r="EA214" s="77"/>
      <c r="EB214" s="77"/>
      <c r="EC214" s="77"/>
      <c r="ED214" s="77"/>
      <c r="EE214" s="77"/>
      <c r="EF214" s="77"/>
      <c r="EG214" s="77"/>
      <c r="EH214" s="77"/>
      <c r="EI214" s="77"/>
      <c r="EJ214" s="77"/>
      <c r="EK214" s="77"/>
      <c r="EL214" s="77"/>
      <c r="EM214" s="77"/>
      <c r="EN214" s="77"/>
      <c r="EO214" s="77"/>
      <c r="EP214" s="77"/>
      <c r="EQ214" s="77"/>
      <c r="ER214" s="77"/>
      <c r="ES214" s="77"/>
      <c r="ET214" s="77"/>
      <c r="EU214" s="77"/>
      <c r="EV214" s="77"/>
      <c r="EW214" s="77"/>
      <c r="EX214" s="77"/>
      <c r="EY214" s="77"/>
      <c r="EZ214" s="77"/>
      <c r="FA214" s="77"/>
      <c r="FB214" s="77"/>
      <c r="FC214" s="77"/>
      <c r="FD214" s="77"/>
      <c r="FE214" s="77"/>
      <c r="FF214" s="77"/>
      <c r="FG214" s="77"/>
      <c r="FH214" s="77"/>
    </row>
    <row r="215" spans="1:164" ht="14" x14ac:dyDescent="0.15">
      <c r="A215" s="85"/>
      <c r="B215" s="85"/>
      <c r="C215" s="85"/>
      <c r="D215" s="85"/>
      <c r="E215" s="85"/>
      <c r="F215" s="85"/>
      <c r="G215" s="85"/>
      <c r="H215" s="85"/>
      <c r="I215" s="85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  <c r="AE215" s="77"/>
      <c r="AF215" s="77"/>
      <c r="AG215" s="77"/>
      <c r="AH215" s="77"/>
      <c r="AI215" s="77"/>
      <c r="AJ215" s="77"/>
      <c r="AK215" s="77"/>
      <c r="AL215" s="77"/>
      <c r="AM215" s="77"/>
      <c r="AN215" s="77"/>
      <c r="AO215" s="77"/>
      <c r="AP215" s="77"/>
      <c r="AQ215" s="77"/>
      <c r="AR215" s="77"/>
      <c r="AS215" s="77"/>
      <c r="AT215" s="77"/>
      <c r="AU215" s="77"/>
      <c r="AV215" s="77"/>
      <c r="AW215" s="77"/>
      <c r="AX215" s="77"/>
      <c r="AY215" s="77"/>
      <c r="AZ215" s="77"/>
      <c r="BA215" s="77"/>
      <c r="BB215" s="77"/>
      <c r="BC215" s="77"/>
      <c r="BD215" s="77"/>
      <c r="BE215" s="77"/>
      <c r="BF215" s="77"/>
      <c r="BG215" s="77"/>
      <c r="BH215" s="77"/>
      <c r="BI215" s="77"/>
      <c r="BJ215" s="77"/>
      <c r="BK215" s="77"/>
      <c r="BL215" s="77"/>
      <c r="BM215" s="77"/>
      <c r="BN215" s="77"/>
      <c r="BO215" s="77"/>
      <c r="BP215" s="77"/>
      <c r="BQ215" s="77"/>
      <c r="BR215" s="77"/>
      <c r="BS215" s="77"/>
      <c r="BT215" s="77"/>
      <c r="BU215" s="77"/>
      <c r="BV215" s="77"/>
      <c r="BW215" s="77"/>
      <c r="BX215" s="77"/>
      <c r="BY215" s="77"/>
      <c r="BZ215" s="77"/>
      <c r="CA215" s="77"/>
      <c r="CB215" s="77"/>
      <c r="CC215" s="77"/>
      <c r="CD215" s="77"/>
      <c r="CE215" s="77"/>
      <c r="CF215" s="77"/>
      <c r="CG215" s="77"/>
      <c r="CH215" s="77"/>
      <c r="CI215" s="77"/>
      <c r="CJ215" s="77"/>
      <c r="CK215" s="77"/>
      <c r="CL215" s="77"/>
      <c r="CM215" s="77"/>
      <c r="CN215" s="77"/>
      <c r="CO215" s="77"/>
      <c r="CP215" s="77"/>
      <c r="CQ215" s="77"/>
      <c r="CR215" s="77"/>
      <c r="CS215" s="77"/>
      <c r="CT215" s="77"/>
      <c r="CU215" s="77"/>
      <c r="CV215" s="77"/>
      <c r="CW215" s="77"/>
      <c r="CX215" s="77"/>
      <c r="CY215" s="77"/>
      <c r="CZ215" s="77"/>
      <c r="DA215" s="77"/>
      <c r="DB215" s="77"/>
      <c r="DC215" s="77"/>
      <c r="DD215" s="77"/>
      <c r="DE215" s="77"/>
      <c r="DF215" s="77"/>
      <c r="DG215" s="77"/>
      <c r="DH215" s="77"/>
      <c r="DI215" s="77"/>
      <c r="DJ215" s="77"/>
      <c r="DK215" s="77"/>
      <c r="DL215" s="77"/>
      <c r="DM215" s="77"/>
      <c r="DN215" s="77"/>
      <c r="DO215" s="77"/>
      <c r="DP215" s="77"/>
      <c r="DQ215" s="77"/>
      <c r="DR215" s="77"/>
      <c r="DS215" s="77"/>
      <c r="DT215" s="77"/>
      <c r="DU215" s="77"/>
      <c r="DV215" s="77"/>
      <c r="DW215" s="77"/>
      <c r="DX215" s="77"/>
      <c r="DY215" s="77"/>
      <c r="DZ215" s="77"/>
      <c r="EA215" s="77"/>
      <c r="EB215" s="77"/>
      <c r="EC215" s="77"/>
      <c r="ED215" s="77"/>
      <c r="EE215" s="77"/>
      <c r="EF215" s="77"/>
      <c r="EG215" s="77"/>
      <c r="EH215" s="77"/>
      <c r="EI215" s="77"/>
      <c r="EJ215" s="77"/>
      <c r="EK215" s="77"/>
      <c r="EL215" s="77"/>
      <c r="EM215" s="77"/>
      <c r="EN215" s="77"/>
      <c r="EO215" s="77"/>
      <c r="EP215" s="77"/>
      <c r="EQ215" s="77"/>
      <c r="ER215" s="77"/>
      <c r="ES215" s="77"/>
      <c r="ET215" s="77"/>
      <c r="EU215" s="77"/>
      <c r="EV215" s="77"/>
      <c r="EW215" s="77"/>
      <c r="EX215" s="77"/>
      <c r="EY215" s="77"/>
      <c r="EZ215" s="77"/>
      <c r="FA215" s="77"/>
      <c r="FB215" s="77"/>
      <c r="FC215" s="77"/>
      <c r="FD215" s="77"/>
      <c r="FE215" s="77"/>
      <c r="FF215" s="77"/>
      <c r="FG215" s="77"/>
      <c r="FH215" s="77"/>
    </row>
    <row r="216" spans="1:164" ht="14" x14ac:dyDescent="0.15">
      <c r="A216" s="85"/>
      <c r="B216" s="85"/>
      <c r="C216" s="85"/>
      <c r="D216" s="85"/>
      <c r="E216" s="85"/>
      <c r="F216" s="85"/>
      <c r="G216" s="85"/>
      <c r="H216" s="85"/>
      <c r="I216" s="85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  <c r="AW216" s="77"/>
      <c r="AX216" s="77"/>
      <c r="AY216" s="77"/>
      <c r="AZ216" s="77"/>
      <c r="BA216" s="77"/>
      <c r="BB216" s="77"/>
      <c r="BC216" s="77"/>
      <c r="BD216" s="77"/>
      <c r="BE216" s="77"/>
      <c r="BF216" s="77"/>
      <c r="BG216" s="77"/>
      <c r="BH216" s="77"/>
      <c r="BI216" s="77"/>
      <c r="BJ216" s="77"/>
      <c r="BK216" s="77"/>
      <c r="BL216" s="77"/>
      <c r="BM216" s="77"/>
      <c r="BN216" s="77"/>
      <c r="BO216" s="77"/>
      <c r="BP216" s="77"/>
      <c r="BQ216" s="77"/>
      <c r="BR216" s="77"/>
      <c r="BS216" s="77"/>
      <c r="BT216" s="77"/>
      <c r="BU216" s="77"/>
      <c r="BV216" s="77"/>
      <c r="BW216" s="77"/>
      <c r="BX216" s="77"/>
      <c r="BY216" s="77"/>
      <c r="BZ216" s="77"/>
      <c r="CA216" s="77"/>
      <c r="CB216" s="77"/>
      <c r="CC216" s="77"/>
      <c r="CD216" s="77"/>
      <c r="CE216" s="77"/>
      <c r="CF216" s="77"/>
      <c r="CG216" s="77"/>
      <c r="CH216" s="77"/>
      <c r="CI216" s="77"/>
      <c r="CJ216" s="77"/>
      <c r="CK216" s="77"/>
      <c r="CL216" s="77"/>
      <c r="CM216" s="77"/>
      <c r="CN216" s="77"/>
      <c r="CO216" s="77"/>
      <c r="CP216" s="77"/>
      <c r="CQ216" s="77"/>
      <c r="CR216" s="77"/>
      <c r="CS216" s="77"/>
      <c r="CT216" s="77"/>
      <c r="CU216" s="77"/>
      <c r="CV216" s="77"/>
      <c r="CW216" s="77"/>
      <c r="CX216" s="77"/>
      <c r="CY216" s="77"/>
      <c r="CZ216" s="77"/>
      <c r="DA216" s="77"/>
      <c r="DB216" s="77"/>
      <c r="DC216" s="77"/>
      <c r="DD216" s="77"/>
      <c r="DE216" s="77"/>
      <c r="DF216" s="77"/>
      <c r="DG216" s="77"/>
      <c r="DH216" s="77"/>
      <c r="DI216" s="77"/>
      <c r="DJ216" s="77"/>
      <c r="DK216" s="77"/>
      <c r="DL216" s="77"/>
      <c r="DM216" s="77"/>
      <c r="DN216" s="77"/>
      <c r="DO216" s="77"/>
      <c r="DP216" s="77"/>
      <c r="DQ216" s="77"/>
      <c r="DR216" s="77"/>
      <c r="DS216" s="77"/>
      <c r="DT216" s="77"/>
      <c r="DU216" s="77"/>
      <c r="DV216" s="77"/>
      <c r="DW216" s="77"/>
      <c r="DX216" s="77"/>
      <c r="DY216" s="77"/>
      <c r="DZ216" s="77"/>
      <c r="EA216" s="77"/>
      <c r="EB216" s="77"/>
      <c r="EC216" s="77"/>
      <c r="ED216" s="77"/>
      <c r="EE216" s="77"/>
      <c r="EF216" s="77"/>
      <c r="EG216" s="77"/>
      <c r="EH216" s="77"/>
      <c r="EI216" s="77"/>
      <c r="EJ216" s="77"/>
      <c r="EK216" s="77"/>
      <c r="EL216" s="77"/>
      <c r="EM216" s="77"/>
      <c r="EN216" s="77"/>
      <c r="EO216" s="77"/>
      <c r="EP216" s="77"/>
      <c r="EQ216" s="77"/>
      <c r="ER216" s="77"/>
      <c r="ES216" s="77"/>
      <c r="ET216" s="77"/>
      <c r="EU216" s="77"/>
      <c r="EV216" s="77"/>
      <c r="EW216" s="77"/>
      <c r="EX216" s="77"/>
      <c r="EY216" s="77"/>
      <c r="EZ216" s="77"/>
      <c r="FA216" s="77"/>
      <c r="FB216" s="77"/>
      <c r="FC216" s="77"/>
      <c r="FD216" s="77"/>
      <c r="FE216" s="77"/>
      <c r="FF216" s="77"/>
      <c r="FG216" s="77"/>
      <c r="FH216" s="77"/>
    </row>
    <row r="217" spans="1:164" ht="14" x14ac:dyDescent="0.15">
      <c r="A217" s="85"/>
      <c r="B217" s="85"/>
      <c r="C217" s="85"/>
      <c r="D217" s="85"/>
      <c r="E217" s="85"/>
      <c r="F217" s="85"/>
      <c r="G217" s="85"/>
      <c r="H217" s="85"/>
      <c r="I217" s="85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  <c r="AE217" s="77"/>
      <c r="AF217" s="77"/>
      <c r="AG217" s="77"/>
      <c r="AH217" s="77"/>
      <c r="AI217" s="77"/>
      <c r="AJ217" s="77"/>
      <c r="AK217" s="77"/>
      <c r="AL217" s="77"/>
      <c r="AM217" s="77"/>
      <c r="AN217" s="77"/>
      <c r="AO217" s="77"/>
      <c r="AP217" s="77"/>
      <c r="AQ217" s="77"/>
      <c r="AR217" s="77"/>
      <c r="AS217" s="77"/>
      <c r="AT217" s="77"/>
      <c r="AU217" s="77"/>
      <c r="AV217" s="77"/>
      <c r="AW217" s="77"/>
      <c r="AX217" s="77"/>
      <c r="AY217" s="77"/>
      <c r="AZ217" s="77"/>
      <c r="BA217" s="77"/>
      <c r="BB217" s="77"/>
      <c r="BC217" s="77"/>
      <c r="BD217" s="77"/>
      <c r="BE217" s="77"/>
      <c r="BF217" s="77"/>
      <c r="BG217" s="77"/>
      <c r="BH217" s="77"/>
      <c r="BI217" s="77"/>
      <c r="BJ217" s="77"/>
      <c r="BK217" s="77"/>
      <c r="BL217" s="77"/>
      <c r="BM217" s="77"/>
      <c r="BN217" s="77"/>
      <c r="BO217" s="77"/>
      <c r="BP217" s="77"/>
      <c r="BQ217" s="77"/>
      <c r="BR217" s="77"/>
      <c r="BS217" s="77"/>
      <c r="BT217" s="77"/>
      <c r="BU217" s="77"/>
      <c r="BV217" s="77"/>
      <c r="BW217" s="77"/>
      <c r="BX217" s="77"/>
      <c r="BY217" s="77"/>
      <c r="BZ217" s="77"/>
      <c r="CA217" s="77"/>
      <c r="CB217" s="77"/>
      <c r="CC217" s="77"/>
      <c r="CD217" s="77"/>
      <c r="CE217" s="77"/>
      <c r="CF217" s="77"/>
      <c r="CG217" s="77"/>
      <c r="CH217" s="77"/>
      <c r="CI217" s="77"/>
      <c r="CJ217" s="77"/>
      <c r="CK217" s="77"/>
      <c r="CL217" s="77"/>
      <c r="CM217" s="77"/>
      <c r="CN217" s="77"/>
      <c r="CO217" s="77"/>
      <c r="CP217" s="77"/>
      <c r="CQ217" s="77"/>
      <c r="CR217" s="77"/>
      <c r="CS217" s="77"/>
      <c r="CT217" s="77"/>
      <c r="CU217" s="77"/>
      <c r="CV217" s="77"/>
      <c r="CW217" s="77"/>
      <c r="CX217" s="77"/>
      <c r="CY217" s="77"/>
      <c r="CZ217" s="77"/>
      <c r="DA217" s="77"/>
      <c r="DB217" s="77"/>
      <c r="DC217" s="77"/>
      <c r="DD217" s="77"/>
      <c r="DE217" s="77"/>
      <c r="DF217" s="77"/>
      <c r="DG217" s="77"/>
      <c r="DH217" s="77"/>
      <c r="DI217" s="77"/>
      <c r="DJ217" s="77"/>
      <c r="DK217" s="77"/>
      <c r="DL217" s="77"/>
      <c r="DM217" s="77"/>
      <c r="DN217" s="77"/>
      <c r="DO217" s="77"/>
      <c r="DP217" s="77"/>
      <c r="DQ217" s="77"/>
      <c r="DR217" s="77"/>
      <c r="DS217" s="77"/>
      <c r="DT217" s="77"/>
      <c r="DU217" s="77"/>
      <c r="DV217" s="77"/>
      <c r="DW217" s="77"/>
      <c r="DX217" s="77"/>
      <c r="DY217" s="77"/>
      <c r="DZ217" s="77"/>
      <c r="EA217" s="77"/>
      <c r="EB217" s="77"/>
      <c r="EC217" s="77"/>
      <c r="ED217" s="77"/>
      <c r="EE217" s="77"/>
      <c r="EF217" s="77"/>
      <c r="EG217" s="77"/>
      <c r="EH217" s="77"/>
      <c r="EI217" s="77"/>
      <c r="EJ217" s="77"/>
      <c r="EK217" s="77"/>
      <c r="EL217" s="77"/>
      <c r="EM217" s="77"/>
      <c r="EN217" s="77"/>
      <c r="EO217" s="77"/>
      <c r="EP217" s="77"/>
      <c r="EQ217" s="77"/>
      <c r="ER217" s="77"/>
      <c r="ES217" s="77"/>
      <c r="ET217" s="77"/>
      <c r="EU217" s="77"/>
      <c r="EV217" s="77"/>
      <c r="EW217" s="77"/>
      <c r="EX217" s="77"/>
      <c r="EY217" s="77"/>
      <c r="EZ217" s="77"/>
      <c r="FA217" s="77"/>
      <c r="FB217" s="77"/>
      <c r="FC217" s="77"/>
      <c r="FD217" s="77"/>
      <c r="FE217" s="77"/>
      <c r="FF217" s="77"/>
      <c r="FG217" s="77"/>
      <c r="FH217" s="77"/>
    </row>
    <row r="218" spans="1:164" ht="14" x14ac:dyDescent="0.15">
      <c r="A218" s="85"/>
      <c r="B218" s="85"/>
      <c r="C218" s="85"/>
      <c r="D218" s="85"/>
      <c r="E218" s="85"/>
      <c r="F218" s="85"/>
      <c r="G218" s="85"/>
      <c r="H218" s="85"/>
      <c r="I218" s="85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  <c r="AE218" s="77"/>
      <c r="AF218" s="77"/>
      <c r="AG218" s="77"/>
      <c r="AH218" s="77"/>
      <c r="AI218" s="77"/>
      <c r="AJ218" s="77"/>
      <c r="AK218" s="77"/>
      <c r="AL218" s="77"/>
      <c r="AM218" s="77"/>
      <c r="AN218" s="77"/>
      <c r="AO218" s="77"/>
      <c r="AP218" s="77"/>
      <c r="AQ218" s="77"/>
      <c r="AR218" s="77"/>
      <c r="AS218" s="77"/>
      <c r="AT218" s="77"/>
      <c r="AU218" s="77"/>
      <c r="AV218" s="77"/>
      <c r="AW218" s="77"/>
      <c r="AX218" s="77"/>
      <c r="AY218" s="77"/>
      <c r="AZ218" s="77"/>
      <c r="BA218" s="77"/>
      <c r="BB218" s="77"/>
      <c r="BC218" s="77"/>
      <c r="BD218" s="77"/>
      <c r="BE218" s="77"/>
      <c r="BF218" s="77"/>
      <c r="BG218" s="77"/>
      <c r="BH218" s="77"/>
      <c r="BI218" s="77"/>
      <c r="BJ218" s="77"/>
      <c r="BK218" s="77"/>
      <c r="BL218" s="77"/>
      <c r="BM218" s="77"/>
      <c r="BN218" s="77"/>
      <c r="BO218" s="77"/>
      <c r="BP218" s="77"/>
      <c r="BQ218" s="77"/>
      <c r="BR218" s="77"/>
      <c r="BS218" s="77"/>
      <c r="BT218" s="77"/>
      <c r="BU218" s="77"/>
      <c r="BV218" s="77"/>
      <c r="BW218" s="77"/>
      <c r="BX218" s="77"/>
      <c r="BY218" s="77"/>
      <c r="BZ218" s="77"/>
      <c r="CA218" s="77"/>
      <c r="CB218" s="77"/>
      <c r="CC218" s="77"/>
      <c r="CD218" s="77"/>
      <c r="CE218" s="77"/>
      <c r="CF218" s="77"/>
      <c r="CG218" s="77"/>
      <c r="CH218" s="77"/>
      <c r="CI218" s="77"/>
      <c r="CJ218" s="77"/>
      <c r="CK218" s="77"/>
      <c r="CL218" s="77"/>
      <c r="CM218" s="77"/>
      <c r="CN218" s="77"/>
      <c r="CO218" s="77"/>
      <c r="CP218" s="77"/>
      <c r="CQ218" s="77"/>
      <c r="CR218" s="77"/>
      <c r="CS218" s="77"/>
      <c r="CT218" s="77"/>
      <c r="CU218" s="77"/>
      <c r="CV218" s="77"/>
      <c r="CW218" s="77"/>
      <c r="CX218" s="77"/>
      <c r="CY218" s="77"/>
      <c r="CZ218" s="77"/>
      <c r="DA218" s="77"/>
      <c r="DB218" s="77"/>
      <c r="DC218" s="77"/>
      <c r="DD218" s="77"/>
      <c r="DE218" s="77"/>
      <c r="DF218" s="77"/>
      <c r="DG218" s="77"/>
      <c r="DH218" s="77"/>
      <c r="DI218" s="77"/>
      <c r="DJ218" s="77"/>
      <c r="DK218" s="77"/>
      <c r="DL218" s="77"/>
      <c r="DM218" s="77"/>
      <c r="DN218" s="77"/>
      <c r="DO218" s="77"/>
      <c r="DP218" s="77"/>
      <c r="DQ218" s="77"/>
      <c r="DR218" s="77"/>
      <c r="DS218" s="77"/>
      <c r="DT218" s="77"/>
      <c r="DU218" s="77"/>
      <c r="DV218" s="77"/>
      <c r="DW218" s="77"/>
      <c r="DX218" s="77"/>
      <c r="DY218" s="77"/>
      <c r="DZ218" s="77"/>
      <c r="EA218" s="77"/>
      <c r="EB218" s="77"/>
      <c r="EC218" s="77"/>
      <c r="ED218" s="77"/>
      <c r="EE218" s="77"/>
      <c r="EF218" s="77"/>
      <c r="EG218" s="77"/>
      <c r="EH218" s="77"/>
      <c r="EI218" s="77"/>
      <c r="EJ218" s="77"/>
      <c r="EK218" s="77"/>
      <c r="EL218" s="77"/>
      <c r="EM218" s="77"/>
      <c r="EN218" s="77"/>
      <c r="EO218" s="77"/>
      <c r="EP218" s="77"/>
      <c r="EQ218" s="77"/>
      <c r="ER218" s="77"/>
      <c r="ES218" s="77"/>
      <c r="ET218" s="77"/>
      <c r="EU218" s="77"/>
      <c r="EV218" s="77"/>
      <c r="EW218" s="77"/>
      <c r="EX218" s="77"/>
      <c r="EY218" s="77"/>
      <c r="EZ218" s="77"/>
      <c r="FA218" s="77"/>
      <c r="FB218" s="77"/>
      <c r="FC218" s="77"/>
      <c r="FD218" s="77"/>
      <c r="FE218" s="77"/>
      <c r="FF218" s="77"/>
      <c r="FG218" s="77"/>
      <c r="FH218" s="77"/>
    </row>
    <row r="219" spans="1:164" ht="14" x14ac:dyDescent="0.15">
      <c r="A219" s="85"/>
      <c r="B219" s="85"/>
      <c r="C219" s="85"/>
      <c r="D219" s="85"/>
      <c r="E219" s="85"/>
      <c r="F219" s="85"/>
      <c r="G219" s="85"/>
      <c r="H219" s="85"/>
      <c r="I219" s="85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  <c r="AE219" s="77"/>
      <c r="AF219" s="77"/>
      <c r="AG219" s="77"/>
      <c r="AH219" s="77"/>
      <c r="AI219" s="77"/>
      <c r="AJ219" s="77"/>
      <c r="AK219" s="77"/>
      <c r="AL219" s="77"/>
      <c r="AM219" s="77"/>
      <c r="AN219" s="77"/>
      <c r="AO219" s="77"/>
      <c r="AP219" s="77"/>
      <c r="AQ219" s="77"/>
      <c r="AR219" s="77"/>
      <c r="AS219" s="77"/>
      <c r="AT219" s="77"/>
      <c r="AU219" s="77"/>
      <c r="AV219" s="77"/>
      <c r="AW219" s="77"/>
      <c r="AX219" s="77"/>
      <c r="AY219" s="77"/>
      <c r="AZ219" s="77"/>
      <c r="BA219" s="77"/>
      <c r="BB219" s="77"/>
      <c r="BC219" s="77"/>
      <c r="BD219" s="77"/>
      <c r="BE219" s="77"/>
      <c r="BF219" s="77"/>
      <c r="BG219" s="77"/>
      <c r="BH219" s="77"/>
      <c r="BI219" s="77"/>
      <c r="BJ219" s="77"/>
      <c r="BK219" s="77"/>
      <c r="BL219" s="77"/>
      <c r="BM219" s="77"/>
      <c r="BN219" s="77"/>
      <c r="BO219" s="77"/>
      <c r="BP219" s="77"/>
      <c r="BQ219" s="77"/>
      <c r="BR219" s="77"/>
      <c r="BS219" s="77"/>
      <c r="BT219" s="77"/>
      <c r="BU219" s="77"/>
      <c r="BV219" s="77"/>
      <c r="BW219" s="77"/>
      <c r="BX219" s="77"/>
      <c r="BY219" s="77"/>
      <c r="BZ219" s="77"/>
      <c r="CA219" s="77"/>
      <c r="CB219" s="77"/>
      <c r="CC219" s="77"/>
      <c r="CD219" s="77"/>
      <c r="CE219" s="77"/>
      <c r="CF219" s="77"/>
      <c r="CG219" s="77"/>
      <c r="CH219" s="77"/>
      <c r="CI219" s="77"/>
      <c r="CJ219" s="77"/>
      <c r="CK219" s="77"/>
      <c r="CL219" s="77"/>
      <c r="CM219" s="77"/>
      <c r="CN219" s="77"/>
      <c r="CO219" s="77"/>
      <c r="CP219" s="77"/>
      <c r="CQ219" s="77"/>
      <c r="CR219" s="77"/>
      <c r="CS219" s="77"/>
      <c r="CT219" s="77"/>
      <c r="CU219" s="77"/>
      <c r="CV219" s="77"/>
      <c r="CW219" s="77"/>
      <c r="CX219" s="77"/>
      <c r="CY219" s="77"/>
      <c r="CZ219" s="77"/>
      <c r="DA219" s="77"/>
      <c r="DB219" s="77"/>
      <c r="DC219" s="77"/>
      <c r="DD219" s="77"/>
      <c r="DE219" s="77"/>
      <c r="DF219" s="77"/>
      <c r="DG219" s="77"/>
      <c r="DH219" s="77"/>
      <c r="DI219" s="77"/>
      <c r="DJ219" s="77"/>
      <c r="DK219" s="77"/>
      <c r="DL219" s="77"/>
      <c r="DM219" s="77"/>
      <c r="DN219" s="77"/>
      <c r="DO219" s="77"/>
      <c r="DP219" s="77"/>
      <c r="DQ219" s="77"/>
      <c r="DR219" s="77"/>
      <c r="DS219" s="77"/>
      <c r="DT219" s="77"/>
      <c r="DU219" s="77"/>
      <c r="DV219" s="77"/>
      <c r="DW219" s="77"/>
      <c r="DX219" s="77"/>
      <c r="DY219" s="77"/>
      <c r="DZ219" s="77"/>
      <c r="EA219" s="77"/>
      <c r="EB219" s="77"/>
      <c r="EC219" s="77"/>
      <c r="ED219" s="77"/>
      <c r="EE219" s="77"/>
      <c r="EF219" s="77"/>
      <c r="EG219" s="77"/>
      <c r="EH219" s="77"/>
      <c r="EI219" s="77"/>
      <c r="EJ219" s="77"/>
      <c r="EK219" s="77"/>
      <c r="EL219" s="77"/>
      <c r="EM219" s="77"/>
      <c r="EN219" s="77"/>
      <c r="EO219" s="77"/>
      <c r="EP219" s="77"/>
      <c r="EQ219" s="77"/>
      <c r="ER219" s="77"/>
      <c r="ES219" s="77"/>
      <c r="ET219" s="77"/>
      <c r="EU219" s="77"/>
      <c r="EV219" s="77"/>
      <c r="EW219" s="77"/>
      <c r="EX219" s="77"/>
      <c r="EY219" s="77"/>
      <c r="EZ219" s="77"/>
      <c r="FA219" s="77"/>
      <c r="FB219" s="77"/>
      <c r="FC219" s="77"/>
      <c r="FD219" s="77"/>
      <c r="FE219" s="77"/>
      <c r="FF219" s="77"/>
      <c r="FG219" s="77"/>
      <c r="FH219" s="77"/>
    </row>
    <row r="220" spans="1:164" ht="14" x14ac:dyDescent="0.15">
      <c r="A220" s="85"/>
      <c r="B220" s="85"/>
      <c r="C220" s="85"/>
      <c r="D220" s="85"/>
      <c r="E220" s="85"/>
      <c r="F220" s="85"/>
      <c r="G220" s="85"/>
      <c r="H220" s="85"/>
      <c r="I220" s="85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  <c r="AE220" s="77"/>
      <c r="AF220" s="77"/>
      <c r="AG220" s="77"/>
      <c r="AH220" s="77"/>
      <c r="AI220" s="77"/>
      <c r="AJ220" s="77"/>
      <c r="AK220" s="77"/>
      <c r="AL220" s="77"/>
      <c r="AM220" s="77"/>
      <c r="AN220" s="77"/>
      <c r="AO220" s="77"/>
      <c r="AP220" s="77"/>
      <c r="AQ220" s="77"/>
      <c r="AR220" s="77"/>
      <c r="AS220" s="77"/>
      <c r="AT220" s="77"/>
      <c r="AU220" s="77"/>
      <c r="AV220" s="77"/>
      <c r="AW220" s="77"/>
      <c r="AX220" s="77"/>
      <c r="AY220" s="77"/>
      <c r="AZ220" s="77"/>
      <c r="BA220" s="77"/>
      <c r="BB220" s="77"/>
      <c r="BC220" s="77"/>
      <c r="BD220" s="77"/>
      <c r="BE220" s="77"/>
      <c r="BF220" s="77"/>
      <c r="BG220" s="77"/>
      <c r="BH220" s="77"/>
      <c r="BI220" s="77"/>
      <c r="BJ220" s="77"/>
      <c r="BK220" s="77"/>
      <c r="BL220" s="77"/>
      <c r="BM220" s="77"/>
      <c r="BN220" s="77"/>
      <c r="BO220" s="77"/>
      <c r="BP220" s="77"/>
      <c r="BQ220" s="77"/>
      <c r="BR220" s="77"/>
      <c r="BS220" s="77"/>
      <c r="BT220" s="77"/>
      <c r="BU220" s="77"/>
      <c r="BV220" s="77"/>
      <c r="BW220" s="77"/>
      <c r="BX220" s="77"/>
      <c r="BY220" s="77"/>
      <c r="BZ220" s="77"/>
      <c r="CA220" s="77"/>
      <c r="CB220" s="77"/>
      <c r="CC220" s="77"/>
      <c r="CD220" s="77"/>
      <c r="CE220" s="77"/>
      <c r="CF220" s="77"/>
      <c r="CG220" s="77"/>
      <c r="CH220" s="77"/>
      <c r="CI220" s="77"/>
      <c r="CJ220" s="77"/>
      <c r="CK220" s="77"/>
      <c r="CL220" s="77"/>
      <c r="CM220" s="77"/>
      <c r="CN220" s="77"/>
      <c r="CO220" s="77"/>
      <c r="CP220" s="77"/>
      <c r="CQ220" s="77"/>
      <c r="CR220" s="77"/>
      <c r="CS220" s="77"/>
      <c r="CT220" s="77"/>
      <c r="CU220" s="77"/>
      <c r="CV220" s="77"/>
      <c r="CW220" s="77"/>
      <c r="CX220" s="77"/>
      <c r="CY220" s="77"/>
      <c r="CZ220" s="77"/>
      <c r="DA220" s="77"/>
      <c r="DB220" s="77"/>
      <c r="DC220" s="77"/>
      <c r="DD220" s="77"/>
      <c r="DE220" s="77"/>
      <c r="DF220" s="77"/>
      <c r="DG220" s="77"/>
      <c r="DH220" s="77"/>
      <c r="DI220" s="77"/>
      <c r="DJ220" s="77"/>
      <c r="DK220" s="77"/>
      <c r="DL220" s="77"/>
      <c r="DM220" s="77"/>
      <c r="DN220" s="77"/>
      <c r="DO220" s="77"/>
      <c r="DP220" s="77"/>
      <c r="DQ220" s="77"/>
      <c r="DR220" s="77"/>
      <c r="DS220" s="77"/>
      <c r="DT220" s="77"/>
      <c r="DU220" s="77"/>
      <c r="DV220" s="77"/>
      <c r="DW220" s="77"/>
      <c r="DX220" s="77"/>
      <c r="DY220" s="77"/>
      <c r="DZ220" s="77"/>
      <c r="EA220" s="77"/>
      <c r="EB220" s="77"/>
      <c r="EC220" s="77"/>
      <c r="ED220" s="77"/>
      <c r="EE220" s="77"/>
      <c r="EF220" s="77"/>
      <c r="EG220" s="77"/>
      <c r="EH220" s="77"/>
      <c r="EI220" s="77"/>
      <c r="EJ220" s="77"/>
      <c r="EK220" s="77"/>
      <c r="EL220" s="77"/>
      <c r="EM220" s="77"/>
      <c r="EN220" s="77"/>
      <c r="EO220" s="77"/>
      <c r="EP220" s="77"/>
      <c r="EQ220" s="77"/>
      <c r="ER220" s="77"/>
      <c r="ES220" s="77"/>
      <c r="ET220" s="77"/>
      <c r="EU220" s="77"/>
      <c r="EV220" s="77"/>
      <c r="EW220" s="77"/>
      <c r="EX220" s="77"/>
      <c r="EY220" s="77"/>
      <c r="EZ220" s="77"/>
      <c r="FA220" s="77"/>
      <c r="FB220" s="77"/>
      <c r="FC220" s="77"/>
      <c r="FD220" s="77"/>
      <c r="FE220" s="77"/>
      <c r="FF220" s="77"/>
      <c r="FG220" s="77"/>
      <c r="FH220" s="77"/>
    </row>
    <row r="221" spans="1:164" ht="14" x14ac:dyDescent="0.15">
      <c r="A221" s="85"/>
      <c r="B221" s="85"/>
      <c r="C221" s="85"/>
      <c r="D221" s="85"/>
      <c r="E221" s="85"/>
      <c r="F221" s="85"/>
      <c r="G221" s="85"/>
      <c r="H221" s="85"/>
      <c r="I221" s="85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  <c r="AE221" s="77"/>
      <c r="AF221" s="77"/>
      <c r="AG221" s="77"/>
      <c r="AH221" s="77"/>
      <c r="AI221" s="77"/>
      <c r="AJ221" s="77"/>
      <c r="AK221" s="77"/>
      <c r="AL221" s="77"/>
      <c r="AM221" s="77"/>
      <c r="AN221" s="77"/>
      <c r="AO221" s="77"/>
      <c r="AP221" s="77"/>
      <c r="AQ221" s="77"/>
      <c r="AR221" s="77"/>
      <c r="AS221" s="77"/>
      <c r="AT221" s="77"/>
      <c r="AU221" s="77"/>
      <c r="AV221" s="77"/>
      <c r="AW221" s="77"/>
      <c r="AX221" s="77"/>
      <c r="AY221" s="77"/>
      <c r="AZ221" s="77"/>
      <c r="BA221" s="77"/>
      <c r="BB221" s="77"/>
      <c r="BC221" s="77"/>
      <c r="BD221" s="77"/>
      <c r="BE221" s="77"/>
      <c r="BF221" s="77"/>
      <c r="BG221" s="77"/>
      <c r="BH221" s="77"/>
      <c r="BI221" s="77"/>
      <c r="BJ221" s="77"/>
      <c r="BK221" s="77"/>
      <c r="BL221" s="77"/>
      <c r="BM221" s="77"/>
      <c r="BN221" s="77"/>
      <c r="BO221" s="77"/>
      <c r="BP221" s="77"/>
      <c r="BQ221" s="77"/>
      <c r="BR221" s="77"/>
      <c r="BS221" s="77"/>
      <c r="BT221" s="77"/>
      <c r="BU221" s="77"/>
      <c r="BV221" s="77"/>
      <c r="BW221" s="77"/>
      <c r="BX221" s="77"/>
      <c r="BY221" s="77"/>
      <c r="BZ221" s="77"/>
      <c r="CA221" s="77"/>
      <c r="CB221" s="77"/>
      <c r="CC221" s="77"/>
      <c r="CD221" s="77"/>
      <c r="CE221" s="77"/>
      <c r="CF221" s="77"/>
      <c r="CG221" s="77"/>
      <c r="CH221" s="77"/>
      <c r="CI221" s="77"/>
      <c r="CJ221" s="77"/>
      <c r="CK221" s="77"/>
      <c r="CL221" s="77"/>
      <c r="CM221" s="77"/>
      <c r="CN221" s="77"/>
      <c r="CO221" s="77"/>
      <c r="CP221" s="77"/>
      <c r="CQ221" s="77"/>
      <c r="CR221" s="77"/>
      <c r="CS221" s="77"/>
      <c r="CT221" s="77"/>
      <c r="CU221" s="77"/>
      <c r="CV221" s="77"/>
      <c r="CW221" s="77"/>
      <c r="CX221" s="77"/>
      <c r="CY221" s="77"/>
      <c r="CZ221" s="77"/>
      <c r="DA221" s="77"/>
      <c r="DB221" s="77"/>
      <c r="DC221" s="77"/>
      <c r="DD221" s="77"/>
      <c r="DE221" s="77"/>
      <c r="DF221" s="77"/>
      <c r="DG221" s="77"/>
      <c r="DH221" s="77"/>
      <c r="DI221" s="77"/>
      <c r="DJ221" s="77"/>
      <c r="DK221" s="77"/>
      <c r="DL221" s="77"/>
      <c r="DM221" s="77"/>
      <c r="DN221" s="77"/>
      <c r="DO221" s="77"/>
      <c r="DP221" s="77"/>
      <c r="DQ221" s="77"/>
      <c r="DR221" s="77"/>
      <c r="DS221" s="77"/>
      <c r="DT221" s="77"/>
      <c r="DU221" s="77"/>
      <c r="DV221" s="77"/>
      <c r="DW221" s="77"/>
      <c r="DX221" s="77"/>
      <c r="DY221" s="77"/>
      <c r="DZ221" s="77"/>
      <c r="EA221" s="77"/>
      <c r="EB221" s="77"/>
      <c r="EC221" s="77"/>
      <c r="ED221" s="77"/>
      <c r="EE221" s="77"/>
      <c r="EF221" s="77"/>
      <c r="EG221" s="77"/>
      <c r="EH221" s="77"/>
      <c r="EI221" s="77"/>
      <c r="EJ221" s="77"/>
      <c r="EK221" s="77"/>
      <c r="EL221" s="77"/>
      <c r="EM221" s="77"/>
      <c r="EN221" s="77"/>
      <c r="EO221" s="77"/>
      <c r="EP221" s="77"/>
      <c r="EQ221" s="77"/>
      <c r="ER221" s="77"/>
      <c r="ES221" s="77"/>
      <c r="ET221" s="77"/>
      <c r="EU221" s="77"/>
      <c r="EV221" s="77"/>
      <c r="EW221" s="77"/>
      <c r="EX221" s="77"/>
      <c r="EY221" s="77"/>
      <c r="EZ221" s="77"/>
      <c r="FA221" s="77"/>
      <c r="FB221" s="77"/>
      <c r="FC221" s="77"/>
      <c r="FD221" s="77"/>
      <c r="FE221" s="77"/>
      <c r="FF221" s="77"/>
      <c r="FG221" s="77"/>
      <c r="FH221" s="77"/>
    </row>
    <row r="222" spans="1:164" ht="14" x14ac:dyDescent="0.15">
      <c r="A222" s="85"/>
      <c r="B222" s="85"/>
      <c r="C222" s="85"/>
      <c r="D222" s="85"/>
      <c r="E222" s="85"/>
      <c r="F222" s="85"/>
      <c r="G222" s="85"/>
      <c r="H222" s="85"/>
      <c r="I222" s="85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  <c r="AE222" s="77"/>
      <c r="AF222" s="77"/>
      <c r="AG222" s="77"/>
      <c r="AH222" s="77"/>
      <c r="AI222" s="77"/>
      <c r="AJ222" s="77"/>
      <c r="AK222" s="77"/>
      <c r="AL222" s="77"/>
      <c r="AM222" s="77"/>
      <c r="AN222" s="77"/>
      <c r="AO222" s="77"/>
      <c r="AP222" s="77"/>
      <c r="AQ222" s="77"/>
      <c r="AR222" s="77"/>
      <c r="AS222" s="77"/>
      <c r="AT222" s="77"/>
      <c r="AU222" s="77"/>
      <c r="AV222" s="77"/>
      <c r="AW222" s="77"/>
      <c r="AX222" s="77"/>
      <c r="AY222" s="77"/>
      <c r="AZ222" s="77"/>
      <c r="BA222" s="77"/>
      <c r="BB222" s="77"/>
      <c r="BC222" s="77"/>
      <c r="BD222" s="77"/>
      <c r="BE222" s="77"/>
      <c r="BF222" s="77"/>
      <c r="BG222" s="77"/>
      <c r="BH222" s="77"/>
      <c r="BI222" s="77"/>
      <c r="BJ222" s="77"/>
      <c r="BK222" s="77"/>
      <c r="BL222" s="77"/>
      <c r="BM222" s="77"/>
      <c r="BN222" s="77"/>
      <c r="BO222" s="77"/>
      <c r="BP222" s="77"/>
      <c r="BQ222" s="77"/>
      <c r="BR222" s="77"/>
      <c r="BS222" s="77"/>
      <c r="BT222" s="77"/>
      <c r="BU222" s="77"/>
      <c r="BV222" s="77"/>
      <c r="BW222" s="77"/>
      <c r="BX222" s="77"/>
      <c r="BY222" s="77"/>
      <c r="BZ222" s="77"/>
      <c r="CA222" s="77"/>
      <c r="CB222" s="77"/>
      <c r="CC222" s="77"/>
      <c r="CD222" s="77"/>
      <c r="CE222" s="77"/>
      <c r="CF222" s="77"/>
      <c r="CG222" s="77"/>
      <c r="CH222" s="77"/>
      <c r="CI222" s="77"/>
      <c r="CJ222" s="77"/>
      <c r="CK222" s="77"/>
      <c r="CL222" s="77"/>
      <c r="CM222" s="77"/>
      <c r="CN222" s="77"/>
      <c r="CO222" s="77"/>
      <c r="CP222" s="77"/>
      <c r="CQ222" s="77"/>
      <c r="CR222" s="77"/>
      <c r="CS222" s="77"/>
      <c r="CT222" s="77"/>
      <c r="CU222" s="77"/>
      <c r="CV222" s="77"/>
      <c r="CW222" s="77"/>
      <c r="CX222" s="77"/>
      <c r="CY222" s="77"/>
      <c r="CZ222" s="77"/>
      <c r="DA222" s="77"/>
      <c r="DB222" s="77"/>
      <c r="DC222" s="77"/>
      <c r="DD222" s="77"/>
      <c r="DE222" s="77"/>
      <c r="DF222" s="77"/>
      <c r="DG222" s="77"/>
      <c r="DH222" s="77"/>
      <c r="DI222" s="77"/>
      <c r="DJ222" s="77"/>
      <c r="DK222" s="77"/>
      <c r="DL222" s="77"/>
      <c r="DM222" s="77"/>
      <c r="DN222" s="77"/>
      <c r="DO222" s="77"/>
      <c r="DP222" s="77"/>
      <c r="DQ222" s="77"/>
      <c r="DR222" s="77"/>
      <c r="DS222" s="77"/>
      <c r="DT222" s="77"/>
      <c r="DU222" s="77"/>
      <c r="DV222" s="77"/>
      <c r="DW222" s="77"/>
      <c r="DX222" s="77"/>
      <c r="DY222" s="77"/>
      <c r="DZ222" s="77"/>
      <c r="EA222" s="77"/>
      <c r="EB222" s="77"/>
      <c r="EC222" s="77"/>
      <c r="ED222" s="77"/>
      <c r="EE222" s="77"/>
      <c r="EF222" s="77"/>
      <c r="EG222" s="77"/>
      <c r="EH222" s="77"/>
      <c r="EI222" s="77"/>
      <c r="EJ222" s="77"/>
      <c r="EK222" s="77"/>
      <c r="EL222" s="77"/>
      <c r="EM222" s="77"/>
      <c r="EN222" s="77"/>
      <c r="EO222" s="77"/>
      <c r="EP222" s="77"/>
      <c r="EQ222" s="77"/>
      <c r="ER222" s="77"/>
      <c r="ES222" s="77"/>
      <c r="ET222" s="77"/>
      <c r="EU222" s="77"/>
      <c r="EV222" s="77"/>
      <c r="EW222" s="77"/>
      <c r="EX222" s="77"/>
      <c r="EY222" s="77"/>
      <c r="EZ222" s="77"/>
      <c r="FA222" s="77"/>
      <c r="FB222" s="77"/>
      <c r="FC222" s="77"/>
      <c r="FD222" s="77"/>
      <c r="FE222" s="77"/>
      <c r="FF222" s="77"/>
      <c r="FG222" s="77"/>
      <c r="FH222" s="77"/>
    </row>
    <row r="223" spans="1:164" ht="14" x14ac:dyDescent="0.15">
      <c r="A223" s="85"/>
      <c r="B223" s="85"/>
      <c r="C223" s="85"/>
      <c r="D223" s="85"/>
      <c r="E223" s="85"/>
      <c r="F223" s="85"/>
      <c r="G223" s="85"/>
      <c r="H223" s="85"/>
      <c r="I223" s="85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  <c r="AE223" s="77"/>
      <c r="AF223" s="77"/>
      <c r="AG223" s="77"/>
      <c r="AH223" s="77"/>
      <c r="AI223" s="77"/>
      <c r="AJ223" s="77"/>
      <c r="AK223" s="77"/>
      <c r="AL223" s="77"/>
      <c r="AM223" s="77"/>
      <c r="AN223" s="77"/>
      <c r="AO223" s="77"/>
      <c r="AP223" s="77"/>
      <c r="AQ223" s="77"/>
      <c r="AR223" s="77"/>
      <c r="AS223" s="77"/>
      <c r="AT223" s="77"/>
      <c r="AU223" s="77"/>
      <c r="AV223" s="77"/>
      <c r="AW223" s="77"/>
      <c r="AX223" s="77"/>
      <c r="AY223" s="77"/>
      <c r="AZ223" s="77"/>
      <c r="BA223" s="77"/>
      <c r="BB223" s="77"/>
      <c r="BC223" s="77"/>
      <c r="BD223" s="77"/>
      <c r="BE223" s="77"/>
      <c r="BF223" s="77"/>
      <c r="BG223" s="77"/>
      <c r="BH223" s="77"/>
      <c r="BI223" s="77"/>
      <c r="BJ223" s="77"/>
      <c r="BK223" s="77"/>
      <c r="BL223" s="77"/>
      <c r="BM223" s="77"/>
      <c r="BN223" s="77"/>
      <c r="BO223" s="77"/>
      <c r="BP223" s="77"/>
      <c r="BQ223" s="77"/>
      <c r="BR223" s="77"/>
      <c r="BS223" s="77"/>
      <c r="BT223" s="77"/>
      <c r="BU223" s="77"/>
      <c r="BV223" s="77"/>
      <c r="BW223" s="77"/>
      <c r="BX223" s="77"/>
      <c r="BY223" s="77"/>
      <c r="BZ223" s="77"/>
      <c r="CA223" s="77"/>
      <c r="CB223" s="77"/>
      <c r="CC223" s="77"/>
      <c r="CD223" s="77"/>
      <c r="CE223" s="77"/>
      <c r="CF223" s="77"/>
      <c r="CG223" s="77"/>
      <c r="CH223" s="77"/>
      <c r="CI223" s="77"/>
      <c r="CJ223" s="77"/>
      <c r="CK223" s="77"/>
      <c r="CL223" s="77"/>
      <c r="CM223" s="77"/>
      <c r="CN223" s="77"/>
      <c r="CO223" s="77"/>
      <c r="CP223" s="77"/>
      <c r="CQ223" s="77"/>
      <c r="CR223" s="77"/>
      <c r="CS223" s="77"/>
      <c r="CT223" s="77"/>
      <c r="CU223" s="77"/>
      <c r="CV223" s="77"/>
      <c r="CW223" s="77"/>
      <c r="CX223" s="77"/>
      <c r="CY223" s="77"/>
      <c r="CZ223" s="77"/>
      <c r="DA223" s="77"/>
      <c r="DB223" s="77"/>
      <c r="DC223" s="77"/>
      <c r="DD223" s="77"/>
      <c r="DE223" s="77"/>
      <c r="DF223" s="77"/>
      <c r="DG223" s="77"/>
      <c r="DH223" s="77"/>
      <c r="DI223" s="77"/>
      <c r="DJ223" s="77"/>
      <c r="DK223" s="77"/>
      <c r="DL223" s="77"/>
      <c r="DM223" s="77"/>
      <c r="DN223" s="77"/>
      <c r="DO223" s="77"/>
      <c r="DP223" s="77"/>
      <c r="DQ223" s="77"/>
      <c r="DR223" s="77"/>
      <c r="DS223" s="77"/>
      <c r="DT223" s="77"/>
      <c r="DU223" s="77"/>
      <c r="DV223" s="77"/>
      <c r="DW223" s="77"/>
      <c r="DX223" s="77"/>
      <c r="DY223" s="77"/>
      <c r="DZ223" s="77"/>
      <c r="EA223" s="77"/>
      <c r="EB223" s="77"/>
      <c r="EC223" s="77"/>
      <c r="ED223" s="77"/>
      <c r="EE223" s="77"/>
      <c r="EF223" s="77"/>
      <c r="EG223" s="77"/>
      <c r="EH223" s="77"/>
      <c r="EI223" s="77"/>
      <c r="EJ223" s="77"/>
      <c r="EK223" s="77"/>
      <c r="EL223" s="77"/>
      <c r="EM223" s="77"/>
      <c r="EN223" s="77"/>
      <c r="EO223" s="77"/>
      <c r="EP223" s="77"/>
      <c r="EQ223" s="77"/>
      <c r="ER223" s="77"/>
      <c r="ES223" s="77"/>
      <c r="ET223" s="77"/>
      <c r="EU223" s="77"/>
      <c r="EV223" s="77"/>
      <c r="EW223" s="77"/>
      <c r="EX223" s="77"/>
      <c r="EY223" s="77"/>
      <c r="EZ223" s="77"/>
      <c r="FA223" s="77"/>
      <c r="FB223" s="77"/>
      <c r="FC223" s="77"/>
      <c r="FD223" s="77"/>
      <c r="FE223" s="77"/>
      <c r="FF223" s="77"/>
      <c r="FG223" s="77"/>
      <c r="FH223" s="77"/>
    </row>
    <row r="224" spans="1:164" ht="14" x14ac:dyDescent="0.15">
      <c r="A224" s="85"/>
      <c r="B224" s="85"/>
      <c r="C224" s="85"/>
      <c r="D224" s="85"/>
      <c r="E224" s="85"/>
      <c r="F224" s="85"/>
      <c r="G224" s="85"/>
      <c r="H224" s="85"/>
      <c r="I224" s="85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  <c r="AE224" s="77"/>
      <c r="AF224" s="77"/>
      <c r="AG224" s="77"/>
      <c r="AH224" s="77"/>
      <c r="AI224" s="77"/>
      <c r="AJ224" s="77"/>
      <c r="AK224" s="77"/>
      <c r="AL224" s="77"/>
      <c r="AM224" s="77"/>
      <c r="AN224" s="77"/>
      <c r="AO224" s="77"/>
      <c r="AP224" s="77"/>
      <c r="AQ224" s="77"/>
      <c r="AR224" s="77"/>
      <c r="AS224" s="77"/>
      <c r="AT224" s="77"/>
      <c r="AU224" s="77"/>
      <c r="AV224" s="77"/>
      <c r="AW224" s="77"/>
      <c r="AX224" s="77"/>
      <c r="AY224" s="77"/>
      <c r="AZ224" s="77"/>
      <c r="BA224" s="77"/>
      <c r="BB224" s="77"/>
      <c r="BC224" s="77"/>
      <c r="BD224" s="77"/>
      <c r="BE224" s="77"/>
      <c r="BF224" s="77"/>
      <c r="BG224" s="77"/>
      <c r="BH224" s="77"/>
      <c r="BI224" s="77"/>
      <c r="BJ224" s="77"/>
      <c r="BK224" s="77"/>
      <c r="BL224" s="77"/>
      <c r="BM224" s="77"/>
      <c r="BN224" s="77"/>
      <c r="BO224" s="77"/>
      <c r="BP224" s="77"/>
      <c r="BQ224" s="77"/>
      <c r="BR224" s="77"/>
      <c r="BS224" s="77"/>
      <c r="BT224" s="77"/>
      <c r="BU224" s="77"/>
      <c r="BV224" s="77"/>
      <c r="BW224" s="77"/>
      <c r="BX224" s="77"/>
      <c r="BY224" s="77"/>
      <c r="BZ224" s="77"/>
      <c r="CA224" s="77"/>
      <c r="CB224" s="77"/>
      <c r="CC224" s="77"/>
      <c r="CD224" s="77"/>
      <c r="CE224" s="77"/>
      <c r="CF224" s="77"/>
      <c r="CG224" s="77"/>
      <c r="CH224" s="77"/>
      <c r="CI224" s="77"/>
      <c r="CJ224" s="77"/>
      <c r="CK224" s="77"/>
      <c r="CL224" s="77"/>
      <c r="CM224" s="77"/>
      <c r="CN224" s="77"/>
      <c r="CO224" s="77"/>
      <c r="CP224" s="77"/>
      <c r="CQ224" s="77"/>
      <c r="CR224" s="77"/>
      <c r="CS224" s="77"/>
      <c r="CT224" s="77"/>
      <c r="CU224" s="77"/>
      <c r="CV224" s="77"/>
      <c r="CW224" s="77"/>
      <c r="CX224" s="77"/>
      <c r="CY224" s="77"/>
      <c r="CZ224" s="77"/>
      <c r="DA224" s="77"/>
      <c r="DB224" s="77"/>
      <c r="DC224" s="77"/>
      <c r="DD224" s="77"/>
      <c r="DE224" s="77"/>
      <c r="DF224" s="77"/>
      <c r="DG224" s="77"/>
      <c r="DH224" s="77"/>
      <c r="DI224" s="77"/>
      <c r="DJ224" s="77"/>
      <c r="DK224" s="77"/>
      <c r="DL224" s="77"/>
      <c r="DM224" s="77"/>
      <c r="DN224" s="77"/>
      <c r="DO224" s="77"/>
      <c r="DP224" s="77"/>
      <c r="DQ224" s="77"/>
      <c r="DR224" s="77"/>
      <c r="DS224" s="77"/>
      <c r="DT224" s="77"/>
      <c r="DU224" s="77"/>
      <c r="DV224" s="77"/>
      <c r="DW224" s="77"/>
      <c r="DX224" s="77"/>
      <c r="DY224" s="77"/>
      <c r="DZ224" s="77"/>
      <c r="EA224" s="77"/>
      <c r="EB224" s="77"/>
      <c r="EC224" s="77"/>
      <c r="ED224" s="77"/>
      <c r="EE224" s="77"/>
      <c r="EF224" s="77"/>
      <c r="EG224" s="77"/>
      <c r="EH224" s="77"/>
      <c r="EI224" s="77"/>
      <c r="EJ224" s="77"/>
      <c r="EK224" s="77"/>
      <c r="EL224" s="77"/>
      <c r="EM224" s="77"/>
      <c r="EN224" s="77"/>
      <c r="EO224" s="77"/>
      <c r="EP224" s="77"/>
      <c r="EQ224" s="77"/>
      <c r="ER224" s="77"/>
      <c r="ES224" s="77"/>
      <c r="ET224" s="77"/>
      <c r="EU224" s="77"/>
      <c r="EV224" s="77"/>
      <c r="EW224" s="77"/>
      <c r="EX224" s="77"/>
      <c r="EY224" s="77"/>
      <c r="EZ224" s="77"/>
      <c r="FA224" s="77"/>
      <c r="FB224" s="77"/>
      <c r="FC224" s="77"/>
      <c r="FD224" s="77"/>
      <c r="FE224" s="77"/>
      <c r="FF224" s="77"/>
      <c r="FG224" s="77"/>
      <c r="FH224" s="77"/>
    </row>
    <row r="225" spans="1:164" ht="14" x14ac:dyDescent="0.15">
      <c r="A225" s="85"/>
      <c r="B225" s="85"/>
      <c r="C225" s="85"/>
      <c r="D225" s="85"/>
      <c r="E225" s="85"/>
      <c r="F225" s="85"/>
      <c r="G225" s="85"/>
      <c r="H225" s="85"/>
      <c r="I225" s="85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  <c r="AE225" s="77"/>
      <c r="AF225" s="77"/>
      <c r="AG225" s="77"/>
      <c r="AH225" s="77"/>
      <c r="AI225" s="77"/>
      <c r="AJ225" s="77"/>
      <c r="AK225" s="77"/>
      <c r="AL225" s="77"/>
      <c r="AM225" s="77"/>
      <c r="AN225" s="77"/>
      <c r="AO225" s="77"/>
      <c r="AP225" s="77"/>
      <c r="AQ225" s="77"/>
      <c r="AR225" s="77"/>
      <c r="AS225" s="77"/>
      <c r="AT225" s="77"/>
      <c r="AU225" s="77"/>
      <c r="AV225" s="77"/>
      <c r="AW225" s="77"/>
      <c r="AX225" s="77"/>
      <c r="AY225" s="77"/>
      <c r="AZ225" s="77"/>
      <c r="BA225" s="77"/>
      <c r="BB225" s="77"/>
      <c r="BC225" s="77"/>
      <c r="BD225" s="77"/>
      <c r="BE225" s="77"/>
      <c r="BF225" s="77"/>
      <c r="BG225" s="77"/>
      <c r="BH225" s="77"/>
      <c r="BI225" s="77"/>
      <c r="BJ225" s="77"/>
      <c r="BK225" s="77"/>
      <c r="BL225" s="77"/>
      <c r="BM225" s="77"/>
      <c r="BN225" s="77"/>
      <c r="BO225" s="77"/>
      <c r="BP225" s="77"/>
      <c r="BQ225" s="77"/>
      <c r="BR225" s="77"/>
      <c r="BS225" s="77"/>
      <c r="BT225" s="77"/>
      <c r="BU225" s="77"/>
      <c r="BV225" s="77"/>
      <c r="BW225" s="77"/>
      <c r="BX225" s="77"/>
      <c r="BY225" s="77"/>
      <c r="BZ225" s="77"/>
      <c r="CA225" s="77"/>
      <c r="CB225" s="77"/>
      <c r="CC225" s="77"/>
      <c r="CD225" s="77"/>
      <c r="CE225" s="77"/>
      <c r="CF225" s="77"/>
      <c r="CG225" s="77"/>
      <c r="CH225" s="77"/>
      <c r="CI225" s="77"/>
      <c r="CJ225" s="77"/>
      <c r="CK225" s="77"/>
      <c r="CL225" s="77"/>
      <c r="CM225" s="77"/>
      <c r="CN225" s="77"/>
      <c r="CO225" s="77"/>
      <c r="CP225" s="77"/>
      <c r="CQ225" s="77"/>
      <c r="CR225" s="77"/>
      <c r="CS225" s="77"/>
      <c r="CT225" s="77"/>
      <c r="CU225" s="77"/>
      <c r="CV225" s="77"/>
      <c r="CW225" s="77"/>
      <c r="CX225" s="77"/>
      <c r="CY225" s="77"/>
      <c r="CZ225" s="77"/>
      <c r="DA225" s="77"/>
      <c r="DB225" s="77"/>
      <c r="DC225" s="77"/>
      <c r="DD225" s="77"/>
      <c r="DE225" s="77"/>
      <c r="DF225" s="77"/>
      <c r="DG225" s="77"/>
      <c r="DH225" s="77"/>
      <c r="DI225" s="77"/>
      <c r="DJ225" s="77"/>
      <c r="DK225" s="77"/>
      <c r="DL225" s="77"/>
      <c r="DM225" s="77"/>
      <c r="DN225" s="77"/>
      <c r="DO225" s="77"/>
      <c r="DP225" s="77"/>
      <c r="DQ225" s="77"/>
      <c r="DR225" s="77"/>
      <c r="DS225" s="77"/>
      <c r="DT225" s="77"/>
      <c r="DU225" s="77"/>
      <c r="DV225" s="77"/>
      <c r="DW225" s="77"/>
      <c r="DX225" s="77"/>
      <c r="DY225" s="77"/>
      <c r="DZ225" s="77"/>
      <c r="EA225" s="77"/>
      <c r="EB225" s="77"/>
      <c r="EC225" s="77"/>
      <c r="ED225" s="77"/>
      <c r="EE225" s="77"/>
      <c r="EF225" s="77"/>
      <c r="EG225" s="77"/>
      <c r="EH225" s="77"/>
      <c r="EI225" s="77"/>
      <c r="EJ225" s="77"/>
      <c r="EK225" s="77"/>
      <c r="EL225" s="77"/>
      <c r="EM225" s="77"/>
      <c r="EN225" s="77"/>
      <c r="EO225" s="77"/>
      <c r="EP225" s="77"/>
      <c r="EQ225" s="77"/>
      <c r="ER225" s="77"/>
      <c r="ES225" s="77"/>
      <c r="ET225" s="77"/>
      <c r="EU225" s="77"/>
      <c r="EV225" s="77"/>
      <c r="EW225" s="77"/>
      <c r="EX225" s="77"/>
      <c r="EY225" s="77"/>
      <c r="EZ225" s="77"/>
      <c r="FA225" s="77"/>
      <c r="FB225" s="77"/>
      <c r="FC225" s="77"/>
      <c r="FD225" s="77"/>
      <c r="FE225" s="77"/>
      <c r="FF225" s="77"/>
      <c r="FG225" s="77"/>
      <c r="FH225" s="77"/>
    </row>
    <row r="226" spans="1:164" ht="14" x14ac:dyDescent="0.15">
      <c r="A226" s="85"/>
      <c r="B226" s="85"/>
      <c r="C226" s="85"/>
      <c r="D226" s="85"/>
      <c r="E226" s="85"/>
      <c r="F226" s="85"/>
      <c r="G226" s="85"/>
      <c r="H226" s="85"/>
      <c r="I226" s="85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  <c r="AE226" s="77"/>
      <c r="AF226" s="77"/>
      <c r="AG226" s="77"/>
      <c r="AH226" s="77"/>
      <c r="AI226" s="77"/>
      <c r="AJ226" s="77"/>
      <c r="AK226" s="77"/>
      <c r="AL226" s="77"/>
      <c r="AM226" s="77"/>
      <c r="AN226" s="77"/>
      <c r="AO226" s="77"/>
      <c r="AP226" s="77"/>
      <c r="AQ226" s="77"/>
      <c r="AR226" s="77"/>
      <c r="AS226" s="77"/>
      <c r="AT226" s="77"/>
      <c r="AU226" s="77"/>
      <c r="AV226" s="77"/>
      <c r="AW226" s="77"/>
      <c r="AX226" s="77"/>
      <c r="AY226" s="77"/>
      <c r="AZ226" s="77"/>
      <c r="BA226" s="77"/>
      <c r="BB226" s="77"/>
      <c r="BC226" s="77"/>
      <c r="BD226" s="77"/>
      <c r="BE226" s="77"/>
      <c r="BF226" s="77"/>
      <c r="BG226" s="77"/>
      <c r="BH226" s="77"/>
      <c r="BI226" s="77"/>
      <c r="BJ226" s="77"/>
      <c r="BK226" s="77"/>
      <c r="BL226" s="77"/>
      <c r="BM226" s="77"/>
      <c r="BN226" s="77"/>
      <c r="BO226" s="77"/>
      <c r="BP226" s="77"/>
      <c r="BQ226" s="77"/>
      <c r="BR226" s="77"/>
      <c r="BS226" s="77"/>
      <c r="BT226" s="77"/>
      <c r="BU226" s="77"/>
      <c r="BV226" s="77"/>
      <c r="BW226" s="77"/>
      <c r="BX226" s="77"/>
      <c r="BY226" s="77"/>
      <c r="BZ226" s="77"/>
      <c r="CA226" s="77"/>
      <c r="CB226" s="77"/>
      <c r="CC226" s="77"/>
      <c r="CD226" s="77"/>
      <c r="CE226" s="77"/>
      <c r="CF226" s="77"/>
      <c r="CG226" s="77"/>
      <c r="CH226" s="77"/>
      <c r="CI226" s="77"/>
      <c r="CJ226" s="77"/>
      <c r="CK226" s="77"/>
      <c r="CL226" s="77"/>
      <c r="CM226" s="77"/>
      <c r="CN226" s="77"/>
      <c r="CO226" s="77"/>
      <c r="CP226" s="77"/>
      <c r="CQ226" s="77"/>
      <c r="CR226" s="77"/>
      <c r="CS226" s="77"/>
      <c r="CT226" s="77"/>
      <c r="CU226" s="77"/>
      <c r="CV226" s="77"/>
      <c r="CW226" s="77"/>
      <c r="CX226" s="77"/>
      <c r="CY226" s="77"/>
      <c r="CZ226" s="77"/>
      <c r="DA226" s="77"/>
      <c r="DB226" s="77"/>
      <c r="DC226" s="77"/>
      <c r="DD226" s="77"/>
      <c r="DE226" s="77"/>
      <c r="DF226" s="77"/>
      <c r="DG226" s="77"/>
      <c r="DH226" s="77"/>
      <c r="DI226" s="77"/>
      <c r="DJ226" s="77"/>
      <c r="DK226" s="77"/>
      <c r="DL226" s="77"/>
      <c r="DM226" s="77"/>
      <c r="DN226" s="77"/>
      <c r="DO226" s="77"/>
      <c r="DP226" s="77"/>
      <c r="DQ226" s="77"/>
      <c r="DR226" s="77"/>
      <c r="DS226" s="77"/>
      <c r="DT226" s="77"/>
      <c r="DU226" s="77"/>
      <c r="DV226" s="77"/>
      <c r="DW226" s="77"/>
      <c r="DX226" s="77"/>
      <c r="DY226" s="77"/>
      <c r="DZ226" s="77"/>
      <c r="EA226" s="77"/>
      <c r="EB226" s="77"/>
      <c r="EC226" s="77"/>
      <c r="ED226" s="77"/>
      <c r="EE226" s="77"/>
      <c r="EF226" s="77"/>
      <c r="EG226" s="77"/>
      <c r="EH226" s="77"/>
      <c r="EI226" s="77"/>
      <c r="EJ226" s="77"/>
      <c r="EK226" s="77"/>
      <c r="EL226" s="77"/>
      <c r="EM226" s="77"/>
      <c r="EN226" s="77"/>
      <c r="EO226" s="77"/>
      <c r="EP226" s="77"/>
      <c r="EQ226" s="77"/>
      <c r="ER226" s="77"/>
      <c r="ES226" s="77"/>
      <c r="ET226" s="77"/>
      <c r="EU226" s="77"/>
      <c r="EV226" s="77"/>
      <c r="EW226" s="77"/>
      <c r="EX226" s="77"/>
      <c r="EY226" s="77"/>
      <c r="EZ226" s="77"/>
      <c r="FA226" s="77"/>
      <c r="FB226" s="77"/>
      <c r="FC226" s="77"/>
      <c r="FD226" s="77"/>
      <c r="FE226" s="77"/>
      <c r="FF226" s="77"/>
      <c r="FG226" s="77"/>
      <c r="FH226" s="77"/>
    </row>
    <row r="227" spans="1:164" ht="14" x14ac:dyDescent="0.15">
      <c r="A227" s="85"/>
      <c r="B227" s="85"/>
      <c r="C227" s="85"/>
      <c r="D227" s="85"/>
      <c r="E227" s="85"/>
      <c r="F227" s="85"/>
      <c r="G227" s="85"/>
      <c r="H227" s="85"/>
      <c r="I227" s="85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  <c r="AE227" s="77"/>
      <c r="AF227" s="77"/>
      <c r="AG227" s="77"/>
      <c r="AH227" s="77"/>
      <c r="AI227" s="77"/>
      <c r="AJ227" s="77"/>
      <c r="AK227" s="77"/>
      <c r="AL227" s="77"/>
      <c r="AM227" s="77"/>
      <c r="AN227" s="77"/>
      <c r="AO227" s="77"/>
      <c r="AP227" s="77"/>
      <c r="AQ227" s="77"/>
      <c r="AR227" s="77"/>
      <c r="AS227" s="77"/>
      <c r="AT227" s="77"/>
      <c r="AU227" s="77"/>
      <c r="AV227" s="77"/>
      <c r="AW227" s="77"/>
      <c r="AX227" s="77"/>
      <c r="AY227" s="77"/>
      <c r="AZ227" s="77"/>
      <c r="BA227" s="77"/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77"/>
      <c r="BR227" s="77"/>
      <c r="BS227" s="77"/>
      <c r="BT227" s="77"/>
      <c r="BU227" s="77"/>
      <c r="BV227" s="77"/>
      <c r="BW227" s="77"/>
      <c r="BX227" s="77"/>
      <c r="BY227" s="77"/>
      <c r="BZ227" s="77"/>
      <c r="CA227" s="77"/>
      <c r="CB227" s="77"/>
      <c r="CC227" s="77"/>
      <c r="CD227" s="77"/>
      <c r="CE227" s="77"/>
      <c r="CF227" s="77"/>
      <c r="CG227" s="77"/>
      <c r="CH227" s="77"/>
      <c r="CI227" s="77"/>
      <c r="CJ227" s="77"/>
      <c r="CK227" s="77"/>
      <c r="CL227" s="77"/>
      <c r="CM227" s="77"/>
      <c r="CN227" s="77"/>
      <c r="CO227" s="77"/>
      <c r="CP227" s="77"/>
      <c r="CQ227" s="77"/>
      <c r="CR227" s="77"/>
      <c r="CS227" s="77"/>
      <c r="CT227" s="77"/>
      <c r="CU227" s="77"/>
      <c r="CV227" s="77"/>
      <c r="CW227" s="77"/>
      <c r="CX227" s="77"/>
      <c r="CY227" s="77"/>
      <c r="CZ227" s="77"/>
      <c r="DA227" s="77"/>
      <c r="DB227" s="77"/>
      <c r="DC227" s="77"/>
      <c r="DD227" s="77"/>
      <c r="DE227" s="77"/>
      <c r="DF227" s="77"/>
      <c r="DG227" s="77"/>
      <c r="DH227" s="77"/>
      <c r="DI227" s="77"/>
      <c r="DJ227" s="77"/>
      <c r="DK227" s="77"/>
      <c r="DL227" s="77"/>
      <c r="DM227" s="77"/>
      <c r="DN227" s="77"/>
      <c r="DO227" s="77"/>
      <c r="DP227" s="77"/>
      <c r="DQ227" s="77"/>
      <c r="DR227" s="77"/>
      <c r="DS227" s="77"/>
      <c r="DT227" s="77"/>
      <c r="DU227" s="77"/>
      <c r="DV227" s="77"/>
      <c r="DW227" s="77"/>
      <c r="DX227" s="77"/>
      <c r="DY227" s="77"/>
      <c r="DZ227" s="77"/>
      <c r="EA227" s="77"/>
      <c r="EB227" s="77"/>
      <c r="EC227" s="77"/>
      <c r="ED227" s="77"/>
      <c r="EE227" s="77"/>
      <c r="EF227" s="77"/>
      <c r="EG227" s="77"/>
      <c r="EH227" s="77"/>
      <c r="EI227" s="77"/>
      <c r="EJ227" s="77"/>
      <c r="EK227" s="77"/>
      <c r="EL227" s="77"/>
      <c r="EM227" s="77"/>
      <c r="EN227" s="77"/>
      <c r="EO227" s="77"/>
      <c r="EP227" s="77"/>
      <c r="EQ227" s="77"/>
      <c r="ER227" s="77"/>
      <c r="ES227" s="77"/>
      <c r="ET227" s="77"/>
      <c r="EU227" s="77"/>
      <c r="EV227" s="77"/>
      <c r="EW227" s="77"/>
      <c r="EX227" s="77"/>
      <c r="EY227" s="77"/>
      <c r="EZ227" s="77"/>
      <c r="FA227" s="77"/>
      <c r="FB227" s="77"/>
      <c r="FC227" s="77"/>
      <c r="FD227" s="77"/>
      <c r="FE227" s="77"/>
      <c r="FF227" s="77"/>
      <c r="FG227" s="77"/>
      <c r="FH227" s="77"/>
    </row>
    <row r="228" spans="1:164" ht="14" x14ac:dyDescent="0.15">
      <c r="A228" s="85"/>
      <c r="B228" s="85"/>
      <c r="C228" s="85"/>
      <c r="D228" s="85"/>
      <c r="E228" s="85"/>
      <c r="F228" s="85"/>
      <c r="G228" s="85"/>
      <c r="H228" s="85"/>
      <c r="I228" s="85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  <c r="AE228" s="77"/>
      <c r="AF228" s="77"/>
      <c r="AG228" s="77"/>
      <c r="AH228" s="77"/>
      <c r="AI228" s="77"/>
      <c r="AJ228" s="77"/>
      <c r="AK228" s="77"/>
      <c r="AL228" s="77"/>
      <c r="AM228" s="77"/>
      <c r="AN228" s="77"/>
      <c r="AO228" s="77"/>
      <c r="AP228" s="77"/>
      <c r="AQ228" s="77"/>
      <c r="AR228" s="77"/>
      <c r="AS228" s="77"/>
      <c r="AT228" s="77"/>
      <c r="AU228" s="77"/>
      <c r="AV228" s="77"/>
      <c r="AW228" s="77"/>
      <c r="AX228" s="77"/>
      <c r="AY228" s="77"/>
      <c r="AZ228" s="77"/>
      <c r="BA228" s="77"/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77"/>
      <c r="BR228" s="77"/>
      <c r="BS228" s="77"/>
      <c r="BT228" s="77"/>
      <c r="BU228" s="77"/>
      <c r="BV228" s="77"/>
      <c r="BW228" s="77"/>
      <c r="BX228" s="77"/>
      <c r="BY228" s="77"/>
      <c r="BZ228" s="77"/>
      <c r="CA228" s="77"/>
      <c r="CB228" s="77"/>
      <c r="CC228" s="77"/>
      <c r="CD228" s="77"/>
      <c r="CE228" s="77"/>
      <c r="CF228" s="77"/>
      <c r="CG228" s="77"/>
      <c r="CH228" s="77"/>
      <c r="CI228" s="77"/>
      <c r="CJ228" s="77"/>
      <c r="CK228" s="77"/>
      <c r="CL228" s="77"/>
      <c r="CM228" s="77"/>
      <c r="CN228" s="77"/>
      <c r="CO228" s="77"/>
      <c r="CP228" s="77"/>
      <c r="CQ228" s="77"/>
      <c r="CR228" s="77"/>
      <c r="CS228" s="77"/>
      <c r="CT228" s="77"/>
      <c r="CU228" s="77"/>
      <c r="CV228" s="77"/>
      <c r="CW228" s="77"/>
      <c r="CX228" s="77"/>
      <c r="CY228" s="77"/>
      <c r="CZ228" s="77"/>
      <c r="DA228" s="77"/>
      <c r="DB228" s="77"/>
      <c r="DC228" s="77"/>
      <c r="DD228" s="77"/>
      <c r="DE228" s="77"/>
      <c r="DF228" s="77"/>
      <c r="DG228" s="77"/>
      <c r="DH228" s="77"/>
      <c r="DI228" s="77"/>
      <c r="DJ228" s="77"/>
      <c r="DK228" s="77"/>
      <c r="DL228" s="77"/>
      <c r="DM228" s="77"/>
      <c r="DN228" s="77"/>
      <c r="DO228" s="77"/>
      <c r="DP228" s="77"/>
      <c r="DQ228" s="77"/>
      <c r="DR228" s="77"/>
      <c r="DS228" s="77"/>
      <c r="DT228" s="77"/>
      <c r="DU228" s="77"/>
      <c r="DV228" s="77"/>
      <c r="DW228" s="77"/>
      <c r="DX228" s="77"/>
      <c r="DY228" s="77"/>
      <c r="DZ228" s="77"/>
      <c r="EA228" s="77"/>
      <c r="EB228" s="77"/>
      <c r="EC228" s="77"/>
      <c r="ED228" s="77"/>
      <c r="EE228" s="77"/>
      <c r="EF228" s="77"/>
      <c r="EG228" s="77"/>
      <c r="EH228" s="77"/>
      <c r="EI228" s="77"/>
      <c r="EJ228" s="77"/>
      <c r="EK228" s="77"/>
      <c r="EL228" s="77"/>
      <c r="EM228" s="77"/>
      <c r="EN228" s="77"/>
      <c r="EO228" s="77"/>
      <c r="EP228" s="77"/>
      <c r="EQ228" s="77"/>
      <c r="ER228" s="77"/>
      <c r="ES228" s="77"/>
      <c r="ET228" s="77"/>
      <c r="EU228" s="77"/>
      <c r="EV228" s="77"/>
      <c r="EW228" s="77"/>
      <c r="EX228" s="77"/>
      <c r="EY228" s="77"/>
      <c r="EZ228" s="77"/>
      <c r="FA228" s="77"/>
      <c r="FB228" s="77"/>
      <c r="FC228" s="77"/>
      <c r="FD228" s="77"/>
      <c r="FE228" s="77"/>
      <c r="FF228" s="77"/>
      <c r="FG228" s="77"/>
      <c r="FH228" s="77"/>
    </row>
    <row r="229" spans="1:164" ht="14" x14ac:dyDescent="0.15">
      <c r="A229" s="85"/>
      <c r="B229" s="85"/>
      <c r="C229" s="85"/>
      <c r="D229" s="85"/>
      <c r="E229" s="85"/>
      <c r="F229" s="85"/>
      <c r="G229" s="85"/>
      <c r="H229" s="85"/>
      <c r="I229" s="85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  <c r="AE229" s="77"/>
      <c r="AF229" s="77"/>
      <c r="AG229" s="77"/>
      <c r="AH229" s="77"/>
      <c r="AI229" s="77"/>
      <c r="AJ229" s="77"/>
      <c r="AK229" s="77"/>
      <c r="AL229" s="77"/>
      <c r="AM229" s="77"/>
      <c r="AN229" s="77"/>
      <c r="AO229" s="77"/>
      <c r="AP229" s="77"/>
      <c r="AQ229" s="77"/>
      <c r="AR229" s="77"/>
      <c r="AS229" s="77"/>
      <c r="AT229" s="77"/>
      <c r="AU229" s="77"/>
      <c r="AV229" s="77"/>
      <c r="AW229" s="77"/>
      <c r="AX229" s="77"/>
      <c r="AY229" s="77"/>
      <c r="AZ229" s="77"/>
      <c r="BA229" s="77"/>
      <c r="BB229" s="77"/>
      <c r="BC229" s="77"/>
      <c r="BD229" s="77"/>
      <c r="BE229" s="77"/>
      <c r="BF229" s="77"/>
      <c r="BG229" s="77"/>
      <c r="BH229" s="77"/>
      <c r="BI229" s="77"/>
      <c r="BJ229" s="77"/>
      <c r="BK229" s="77"/>
      <c r="BL229" s="77"/>
      <c r="BM229" s="77"/>
      <c r="BN229" s="77"/>
      <c r="BO229" s="77"/>
      <c r="BP229" s="77"/>
      <c r="BQ229" s="77"/>
      <c r="BR229" s="77"/>
      <c r="BS229" s="77"/>
      <c r="BT229" s="77"/>
      <c r="BU229" s="77"/>
      <c r="BV229" s="77"/>
      <c r="BW229" s="77"/>
      <c r="BX229" s="77"/>
      <c r="BY229" s="77"/>
      <c r="BZ229" s="77"/>
      <c r="CA229" s="77"/>
      <c r="CB229" s="77"/>
      <c r="CC229" s="77"/>
      <c r="CD229" s="77"/>
      <c r="CE229" s="77"/>
      <c r="CF229" s="77"/>
      <c r="CG229" s="77"/>
      <c r="CH229" s="77"/>
      <c r="CI229" s="77"/>
      <c r="CJ229" s="77"/>
      <c r="CK229" s="77"/>
      <c r="CL229" s="77"/>
      <c r="CM229" s="77"/>
      <c r="CN229" s="77"/>
      <c r="CO229" s="77"/>
      <c r="CP229" s="77"/>
      <c r="CQ229" s="77"/>
      <c r="CR229" s="77"/>
      <c r="CS229" s="77"/>
      <c r="CT229" s="77"/>
      <c r="CU229" s="77"/>
      <c r="CV229" s="77"/>
      <c r="CW229" s="77"/>
      <c r="CX229" s="77"/>
      <c r="CY229" s="77"/>
      <c r="CZ229" s="77"/>
      <c r="DA229" s="77"/>
      <c r="DB229" s="77"/>
      <c r="DC229" s="77"/>
      <c r="DD229" s="77"/>
      <c r="DE229" s="77"/>
      <c r="DF229" s="77"/>
      <c r="DG229" s="77"/>
      <c r="DH229" s="77"/>
      <c r="DI229" s="77"/>
      <c r="DJ229" s="77"/>
      <c r="DK229" s="77"/>
      <c r="DL229" s="77"/>
      <c r="DM229" s="77"/>
      <c r="DN229" s="77"/>
      <c r="DO229" s="77"/>
      <c r="DP229" s="77"/>
      <c r="DQ229" s="77"/>
      <c r="DR229" s="77"/>
      <c r="DS229" s="77"/>
      <c r="DT229" s="77"/>
      <c r="DU229" s="77"/>
      <c r="DV229" s="77"/>
      <c r="DW229" s="77"/>
      <c r="DX229" s="77"/>
      <c r="DY229" s="77"/>
      <c r="DZ229" s="77"/>
      <c r="EA229" s="77"/>
      <c r="EB229" s="77"/>
      <c r="EC229" s="77"/>
      <c r="ED229" s="77"/>
      <c r="EE229" s="77"/>
      <c r="EF229" s="77"/>
      <c r="EG229" s="77"/>
      <c r="EH229" s="77"/>
      <c r="EI229" s="77"/>
      <c r="EJ229" s="77"/>
      <c r="EK229" s="77"/>
      <c r="EL229" s="77"/>
      <c r="EM229" s="77"/>
      <c r="EN229" s="77"/>
      <c r="EO229" s="77"/>
      <c r="EP229" s="77"/>
      <c r="EQ229" s="77"/>
      <c r="ER229" s="77"/>
      <c r="ES229" s="77"/>
      <c r="ET229" s="77"/>
      <c r="EU229" s="77"/>
      <c r="EV229" s="77"/>
      <c r="EW229" s="77"/>
      <c r="EX229" s="77"/>
      <c r="EY229" s="77"/>
      <c r="EZ229" s="77"/>
      <c r="FA229" s="77"/>
      <c r="FB229" s="77"/>
      <c r="FC229" s="77"/>
      <c r="FD229" s="77"/>
      <c r="FE229" s="77"/>
      <c r="FF229" s="77"/>
      <c r="FG229" s="77"/>
      <c r="FH229" s="77"/>
    </row>
    <row r="230" spans="1:164" ht="14" x14ac:dyDescent="0.15">
      <c r="A230" s="85"/>
      <c r="B230" s="85"/>
      <c r="C230" s="85"/>
      <c r="D230" s="85"/>
      <c r="E230" s="85"/>
      <c r="F230" s="85"/>
      <c r="G230" s="85"/>
      <c r="H230" s="85"/>
      <c r="I230" s="85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  <c r="AE230" s="77"/>
      <c r="AF230" s="77"/>
      <c r="AG230" s="77"/>
      <c r="AH230" s="77"/>
      <c r="AI230" s="77"/>
      <c r="AJ230" s="77"/>
      <c r="AK230" s="77"/>
      <c r="AL230" s="77"/>
      <c r="AM230" s="77"/>
      <c r="AN230" s="77"/>
      <c r="AO230" s="77"/>
      <c r="AP230" s="77"/>
      <c r="AQ230" s="77"/>
      <c r="AR230" s="77"/>
      <c r="AS230" s="77"/>
      <c r="AT230" s="77"/>
      <c r="AU230" s="77"/>
      <c r="AV230" s="77"/>
      <c r="AW230" s="77"/>
      <c r="AX230" s="77"/>
      <c r="AY230" s="77"/>
      <c r="AZ230" s="77"/>
      <c r="BA230" s="77"/>
      <c r="BB230" s="77"/>
      <c r="BC230" s="77"/>
      <c r="BD230" s="77"/>
      <c r="BE230" s="77"/>
      <c r="BF230" s="77"/>
      <c r="BG230" s="77"/>
      <c r="BH230" s="77"/>
      <c r="BI230" s="77"/>
      <c r="BJ230" s="77"/>
      <c r="BK230" s="77"/>
      <c r="BL230" s="77"/>
      <c r="BM230" s="77"/>
      <c r="BN230" s="77"/>
      <c r="BO230" s="77"/>
      <c r="BP230" s="77"/>
      <c r="BQ230" s="77"/>
      <c r="BR230" s="77"/>
      <c r="BS230" s="77"/>
      <c r="BT230" s="77"/>
      <c r="BU230" s="77"/>
      <c r="BV230" s="77"/>
      <c r="BW230" s="77"/>
      <c r="BX230" s="77"/>
      <c r="BY230" s="77"/>
      <c r="BZ230" s="77"/>
      <c r="CA230" s="77"/>
      <c r="CB230" s="77"/>
      <c r="CC230" s="77"/>
      <c r="CD230" s="77"/>
      <c r="CE230" s="77"/>
      <c r="CF230" s="77"/>
      <c r="CG230" s="77"/>
      <c r="CH230" s="77"/>
      <c r="CI230" s="77"/>
      <c r="CJ230" s="77"/>
      <c r="CK230" s="77"/>
      <c r="CL230" s="77"/>
      <c r="CM230" s="77"/>
      <c r="CN230" s="77"/>
      <c r="CO230" s="77"/>
      <c r="CP230" s="77"/>
      <c r="CQ230" s="77"/>
      <c r="CR230" s="77"/>
      <c r="CS230" s="77"/>
      <c r="CT230" s="77"/>
      <c r="CU230" s="77"/>
      <c r="CV230" s="77"/>
      <c r="CW230" s="77"/>
      <c r="CX230" s="77"/>
      <c r="CY230" s="77"/>
      <c r="CZ230" s="77"/>
      <c r="DA230" s="77"/>
      <c r="DB230" s="77"/>
      <c r="DC230" s="77"/>
      <c r="DD230" s="77"/>
      <c r="DE230" s="77"/>
      <c r="DF230" s="77"/>
      <c r="DG230" s="77"/>
      <c r="DH230" s="77"/>
      <c r="DI230" s="77"/>
      <c r="DJ230" s="77"/>
      <c r="DK230" s="77"/>
      <c r="DL230" s="77"/>
      <c r="DM230" s="77"/>
      <c r="DN230" s="77"/>
      <c r="DO230" s="77"/>
      <c r="DP230" s="77"/>
      <c r="DQ230" s="77"/>
      <c r="DR230" s="77"/>
      <c r="DS230" s="77"/>
      <c r="DT230" s="77"/>
      <c r="DU230" s="77"/>
      <c r="DV230" s="77"/>
      <c r="DW230" s="77"/>
      <c r="DX230" s="77"/>
      <c r="DY230" s="77"/>
      <c r="DZ230" s="77"/>
      <c r="EA230" s="77"/>
      <c r="EB230" s="77"/>
      <c r="EC230" s="77"/>
      <c r="ED230" s="77"/>
      <c r="EE230" s="77"/>
      <c r="EF230" s="77"/>
      <c r="EG230" s="77"/>
      <c r="EH230" s="77"/>
      <c r="EI230" s="77"/>
      <c r="EJ230" s="77"/>
      <c r="EK230" s="77"/>
      <c r="EL230" s="77"/>
      <c r="EM230" s="77"/>
      <c r="EN230" s="77"/>
      <c r="EO230" s="77"/>
      <c r="EP230" s="77"/>
      <c r="EQ230" s="77"/>
      <c r="ER230" s="77"/>
      <c r="ES230" s="77"/>
      <c r="ET230" s="77"/>
      <c r="EU230" s="77"/>
      <c r="EV230" s="77"/>
      <c r="EW230" s="77"/>
      <c r="EX230" s="77"/>
      <c r="EY230" s="77"/>
      <c r="EZ230" s="77"/>
      <c r="FA230" s="77"/>
      <c r="FB230" s="77"/>
      <c r="FC230" s="77"/>
      <c r="FD230" s="77"/>
      <c r="FE230" s="77"/>
      <c r="FF230" s="77"/>
      <c r="FG230" s="77"/>
      <c r="FH230" s="77"/>
    </row>
    <row r="231" spans="1:164" ht="14" x14ac:dyDescent="0.15">
      <c r="A231" s="85"/>
      <c r="B231" s="85"/>
      <c r="C231" s="85"/>
      <c r="D231" s="85"/>
      <c r="E231" s="85"/>
      <c r="F231" s="85"/>
      <c r="G231" s="85"/>
      <c r="H231" s="85"/>
      <c r="I231" s="85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  <c r="AW231" s="77"/>
      <c r="AX231" s="77"/>
      <c r="AY231" s="77"/>
      <c r="AZ231" s="77"/>
      <c r="BA231" s="77"/>
      <c r="BB231" s="77"/>
      <c r="BC231" s="77"/>
      <c r="BD231" s="77"/>
      <c r="BE231" s="77"/>
      <c r="BF231" s="77"/>
      <c r="BG231" s="77"/>
      <c r="BH231" s="77"/>
      <c r="BI231" s="77"/>
      <c r="BJ231" s="77"/>
      <c r="BK231" s="77"/>
      <c r="BL231" s="77"/>
      <c r="BM231" s="77"/>
      <c r="BN231" s="77"/>
      <c r="BO231" s="77"/>
      <c r="BP231" s="77"/>
      <c r="BQ231" s="77"/>
      <c r="BR231" s="77"/>
      <c r="BS231" s="77"/>
      <c r="BT231" s="77"/>
      <c r="BU231" s="77"/>
      <c r="BV231" s="77"/>
      <c r="BW231" s="77"/>
      <c r="BX231" s="77"/>
      <c r="BY231" s="77"/>
      <c r="BZ231" s="77"/>
      <c r="CA231" s="77"/>
      <c r="CB231" s="77"/>
      <c r="CC231" s="77"/>
      <c r="CD231" s="77"/>
      <c r="CE231" s="77"/>
      <c r="CF231" s="77"/>
      <c r="CG231" s="77"/>
      <c r="CH231" s="77"/>
      <c r="CI231" s="77"/>
      <c r="CJ231" s="77"/>
      <c r="CK231" s="77"/>
      <c r="CL231" s="77"/>
      <c r="CM231" s="77"/>
      <c r="CN231" s="77"/>
      <c r="CO231" s="77"/>
      <c r="CP231" s="77"/>
      <c r="CQ231" s="77"/>
      <c r="CR231" s="77"/>
      <c r="CS231" s="77"/>
      <c r="CT231" s="77"/>
      <c r="CU231" s="77"/>
      <c r="CV231" s="77"/>
      <c r="CW231" s="77"/>
      <c r="CX231" s="77"/>
      <c r="CY231" s="77"/>
      <c r="CZ231" s="77"/>
      <c r="DA231" s="77"/>
      <c r="DB231" s="77"/>
      <c r="DC231" s="77"/>
      <c r="DD231" s="77"/>
      <c r="DE231" s="77"/>
      <c r="DF231" s="77"/>
      <c r="DG231" s="77"/>
      <c r="DH231" s="77"/>
      <c r="DI231" s="77"/>
      <c r="DJ231" s="77"/>
      <c r="DK231" s="77"/>
      <c r="DL231" s="77"/>
      <c r="DM231" s="77"/>
      <c r="DN231" s="77"/>
      <c r="DO231" s="77"/>
      <c r="DP231" s="77"/>
      <c r="DQ231" s="77"/>
      <c r="DR231" s="77"/>
      <c r="DS231" s="77"/>
      <c r="DT231" s="77"/>
      <c r="DU231" s="77"/>
      <c r="DV231" s="77"/>
      <c r="DW231" s="77"/>
      <c r="DX231" s="77"/>
      <c r="DY231" s="77"/>
      <c r="DZ231" s="77"/>
      <c r="EA231" s="77"/>
      <c r="EB231" s="77"/>
      <c r="EC231" s="77"/>
      <c r="ED231" s="77"/>
      <c r="EE231" s="77"/>
      <c r="EF231" s="77"/>
      <c r="EG231" s="77"/>
      <c r="EH231" s="77"/>
      <c r="EI231" s="77"/>
      <c r="EJ231" s="77"/>
      <c r="EK231" s="77"/>
      <c r="EL231" s="77"/>
      <c r="EM231" s="77"/>
      <c r="EN231" s="77"/>
      <c r="EO231" s="77"/>
      <c r="EP231" s="77"/>
      <c r="EQ231" s="77"/>
      <c r="ER231" s="77"/>
      <c r="ES231" s="77"/>
      <c r="ET231" s="77"/>
      <c r="EU231" s="77"/>
      <c r="EV231" s="77"/>
      <c r="EW231" s="77"/>
      <c r="EX231" s="77"/>
      <c r="EY231" s="77"/>
      <c r="EZ231" s="77"/>
      <c r="FA231" s="77"/>
      <c r="FB231" s="77"/>
      <c r="FC231" s="77"/>
      <c r="FD231" s="77"/>
      <c r="FE231" s="77"/>
      <c r="FF231" s="77"/>
      <c r="FG231" s="77"/>
      <c r="FH231" s="77"/>
    </row>
    <row r="232" spans="1:164" ht="14" x14ac:dyDescent="0.15">
      <c r="A232" s="85"/>
      <c r="B232" s="85"/>
      <c r="C232" s="85"/>
      <c r="D232" s="85"/>
      <c r="E232" s="85"/>
      <c r="F232" s="85"/>
      <c r="G232" s="85"/>
      <c r="H232" s="85"/>
      <c r="I232" s="85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  <c r="AE232" s="77"/>
      <c r="AF232" s="77"/>
      <c r="AG232" s="77"/>
      <c r="AH232" s="77"/>
      <c r="AI232" s="77"/>
      <c r="AJ232" s="77"/>
      <c r="AK232" s="77"/>
      <c r="AL232" s="77"/>
      <c r="AM232" s="77"/>
      <c r="AN232" s="77"/>
      <c r="AO232" s="77"/>
      <c r="AP232" s="77"/>
      <c r="AQ232" s="77"/>
      <c r="AR232" s="77"/>
      <c r="AS232" s="77"/>
      <c r="AT232" s="77"/>
      <c r="AU232" s="77"/>
      <c r="AV232" s="77"/>
      <c r="AW232" s="77"/>
      <c r="AX232" s="77"/>
      <c r="AY232" s="77"/>
      <c r="AZ232" s="77"/>
      <c r="BA232" s="77"/>
      <c r="BB232" s="77"/>
      <c r="BC232" s="77"/>
      <c r="BD232" s="77"/>
      <c r="BE232" s="77"/>
      <c r="BF232" s="77"/>
      <c r="BG232" s="77"/>
      <c r="BH232" s="77"/>
      <c r="BI232" s="77"/>
      <c r="BJ232" s="77"/>
      <c r="BK232" s="77"/>
      <c r="BL232" s="77"/>
      <c r="BM232" s="77"/>
      <c r="BN232" s="77"/>
      <c r="BO232" s="77"/>
      <c r="BP232" s="77"/>
      <c r="BQ232" s="77"/>
      <c r="BR232" s="77"/>
      <c r="BS232" s="77"/>
      <c r="BT232" s="77"/>
      <c r="BU232" s="77"/>
      <c r="BV232" s="77"/>
      <c r="BW232" s="77"/>
      <c r="BX232" s="77"/>
      <c r="BY232" s="77"/>
      <c r="BZ232" s="77"/>
      <c r="CA232" s="77"/>
      <c r="CB232" s="77"/>
      <c r="CC232" s="77"/>
      <c r="CD232" s="77"/>
      <c r="CE232" s="77"/>
      <c r="CF232" s="77"/>
      <c r="CG232" s="77"/>
      <c r="CH232" s="77"/>
      <c r="CI232" s="77"/>
      <c r="CJ232" s="77"/>
      <c r="CK232" s="77"/>
      <c r="CL232" s="77"/>
      <c r="CM232" s="77"/>
      <c r="CN232" s="77"/>
      <c r="CO232" s="77"/>
      <c r="CP232" s="77"/>
      <c r="CQ232" s="77"/>
      <c r="CR232" s="77"/>
      <c r="CS232" s="77"/>
      <c r="CT232" s="77"/>
      <c r="CU232" s="77"/>
      <c r="CV232" s="77"/>
      <c r="CW232" s="77"/>
      <c r="CX232" s="77"/>
      <c r="CY232" s="77"/>
      <c r="CZ232" s="77"/>
      <c r="DA232" s="77"/>
      <c r="DB232" s="77"/>
      <c r="DC232" s="77"/>
      <c r="DD232" s="77"/>
      <c r="DE232" s="77"/>
      <c r="DF232" s="77"/>
      <c r="DG232" s="77"/>
      <c r="DH232" s="77"/>
      <c r="DI232" s="77"/>
      <c r="DJ232" s="77"/>
      <c r="DK232" s="77"/>
      <c r="DL232" s="77"/>
      <c r="DM232" s="77"/>
      <c r="DN232" s="77"/>
      <c r="DO232" s="77"/>
      <c r="DP232" s="77"/>
      <c r="DQ232" s="77"/>
      <c r="DR232" s="77"/>
      <c r="DS232" s="77"/>
      <c r="DT232" s="77"/>
      <c r="DU232" s="77"/>
      <c r="DV232" s="77"/>
      <c r="DW232" s="77"/>
      <c r="DX232" s="77"/>
      <c r="DY232" s="77"/>
      <c r="DZ232" s="77"/>
      <c r="EA232" s="77"/>
      <c r="EB232" s="77"/>
      <c r="EC232" s="77"/>
      <c r="ED232" s="77"/>
      <c r="EE232" s="77"/>
      <c r="EF232" s="77"/>
      <c r="EG232" s="77"/>
      <c r="EH232" s="77"/>
      <c r="EI232" s="77"/>
      <c r="EJ232" s="77"/>
      <c r="EK232" s="77"/>
      <c r="EL232" s="77"/>
      <c r="EM232" s="77"/>
      <c r="EN232" s="77"/>
      <c r="EO232" s="77"/>
      <c r="EP232" s="77"/>
      <c r="EQ232" s="77"/>
      <c r="ER232" s="77"/>
      <c r="ES232" s="77"/>
      <c r="ET232" s="77"/>
      <c r="EU232" s="77"/>
      <c r="EV232" s="77"/>
      <c r="EW232" s="77"/>
      <c r="EX232" s="77"/>
      <c r="EY232" s="77"/>
      <c r="EZ232" s="77"/>
      <c r="FA232" s="77"/>
      <c r="FB232" s="77"/>
      <c r="FC232" s="77"/>
      <c r="FD232" s="77"/>
      <c r="FE232" s="77"/>
      <c r="FF232" s="77"/>
      <c r="FG232" s="77"/>
      <c r="FH232" s="77"/>
    </row>
    <row r="233" spans="1:164" ht="14" x14ac:dyDescent="0.15">
      <c r="A233" s="85"/>
      <c r="B233" s="85"/>
      <c r="C233" s="85"/>
      <c r="D233" s="85"/>
      <c r="E233" s="85"/>
      <c r="F233" s="85"/>
      <c r="G233" s="85"/>
      <c r="H233" s="85"/>
      <c r="I233" s="85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  <c r="AE233" s="77"/>
      <c r="AF233" s="77"/>
      <c r="AG233" s="77"/>
      <c r="AH233" s="77"/>
      <c r="AI233" s="77"/>
      <c r="AJ233" s="77"/>
      <c r="AK233" s="77"/>
      <c r="AL233" s="77"/>
      <c r="AM233" s="77"/>
      <c r="AN233" s="77"/>
      <c r="AO233" s="77"/>
      <c r="AP233" s="77"/>
      <c r="AQ233" s="77"/>
      <c r="AR233" s="77"/>
      <c r="AS233" s="77"/>
      <c r="AT233" s="77"/>
      <c r="AU233" s="77"/>
      <c r="AV233" s="77"/>
      <c r="AW233" s="77"/>
      <c r="AX233" s="77"/>
      <c r="AY233" s="77"/>
      <c r="AZ233" s="77"/>
      <c r="BA233" s="77"/>
      <c r="BB233" s="77"/>
      <c r="BC233" s="77"/>
      <c r="BD233" s="77"/>
      <c r="BE233" s="77"/>
      <c r="BF233" s="77"/>
      <c r="BG233" s="77"/>
      <c r="BH233" s="77"/>
      <c r="BI233" s="77"/>
      <c r="BJ233" s="77"/>
      <c r="BK233" s="77"/>
      <c r="BL233" s="77"/>
      <c r="BM233" s="77"/>
      <c r="BN233" s="77"/>
      <c r="BO233" s="77"/>
      <c r="BP233" s="77"/>
      <c r="BQ233" s="77"/>
      <c r="BR233" s="77"/>
      <c r="BS233" s="77"/>
      <c r="BT233" s="77"/>
      <c r="BU233" s="77"/>
      <c r="BV233" s="77"/>
      <c r="BW233" s="77"/>
      <c r="BX233" s="77"/>
      <c r="BY233" s="77"/>
      <c r="BZ233" s="77"/>
      <c r="CA233" s="77"/>
      <c r="CB233" s="77"/>
      <c r="CC233" s="77"/>
      <c r="CD233" s="77"/>
      <c r="CE233" s="77"/>
      <c r="CF233" s="77"/>
      <c r="CG233" s="77"/>
      <c r="CH233" s="77"/>
      <c r="CI233" s="77"/>
      <c r="CJ233" s="77"/>
      <c r="CK233" s="77"/>
      <c r="CL233" s="77"/>
      <c r="CM233" s="77"/>
      <c r="CN233" s="77"/>
      <c r="CO233" s="77"/>
      <c r="CP233" s="77"/>
      <c r="CQ233" s="77"/>
      <c r="CR233" s="77"/>
      <c r="CS233" s="77"/>
      <c r="CT233" s="77"/>
      <c r="CU233" s="77"/>
      <c r="CV233" s="77"/>
      <c r="CW233" s="77"/>
      <c r="CX233" s="77"/>
      <c r="CY233" s="77"/>
      <c r="CZ233" s="77"/>
      <c r="DA233" s="77"/>
      <c r="DB233" s="77"/>
      <c r="DC233" s="77"/>
      <c r="DD233" s="77"/>
      <c r="DE233" s="77"/>
      <c r="DF233" s="77"/>
      <c r="DG233" s="77"/>
      <c r="DH233" s="77"/>
      <c r="DI233" s="77"/>
      <c r="DJ233" s="77"/>
      <c r="DK233" s="77"/>
      <c r="DL233" s="77"/>
      <c r="DM233" s="77"/>
      <c r="DN233" s="77"/>
      <c r="DO233" s="77"/>
      <c r="DP233" s="77"/>
      <c r="DQ233" s="77"/>
      <c r="DR233" s="77"/>
      <c r="DS233" s="77"/>
      <c r="DT233" s="77"/>
      <c r="DU233" s="77"/>
      <c r="DV233" s="77"/>
      <c r="DW233" s="77"/>
      <c r="DX233" s="77"/>
      <c r="DY233" s="77"/>
      <c r="DZ233" s="77"/>
      <c r="EA233" s="77"/>
      <c r="EB233" s="77"/>
      <c r="EC233" s="77"/>
      <c r="ED233" s="77"/>
      <c r="EE233" s="77"/>
      <c r="EF233" s="77"/>
      <c r="EG233" s="77"/>
      <c r="EH233" s="77"/>
      <c r="EI233" s="77"/>
      <c r="EJ233" s="77"/>
      <c r="EK233" s="77"/>
      <c r="EL233" s="77"/>
      <c r="EM233" s="77"/>
      <c r="EN233" s="77"/>
      <c r="EO233" s="77"/>
      <c r="EP233" s="77"/>
      <c r="EQ233" s="77"/>
      <c r="ER233" s="77"/>
      <c r="ES233" s="77"/>
      <c r="ET233" s="77"/>
      <c r="EU233" s="77"/>
      <c r="EV233" s="77"/>
      <c r="EW233" s="77"/>
      <c r="EX233" s="77"/>
      <c r="EY233" s="77"/>
      <c r="EZ233" s="77"/>
      <c r="FA233" s="77"/>
      <c r="FB233" s="77"/>
      <c r="FC233" s="77"/>
      <c r="FD233" s="77"/>
      <c r="FE233" s="77"/>
      <c r="FF233" s="77"/>
      <c r="FG233" s="77"/>
      <c r="FH233" s="77"/>
    </row>
    <row r="234" spans="1:164" ht="14" x14ac:dyDescent="0.15">
      <c r="A234" s="85"/>
      <c r="B234" s="85"/>
      <c r="C234" s="85"/>
      <c r="D234" s="85"/>
      <c r="E234" s="85"/>
      <c r="F234" s="85"/>
      <c r="G234" s="85"/>
      <c r="H234" s="85"/>
      <c r="I234" s="85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  <c r="AE234" s="77"/>
      <c r="AF234" s="77"/>
      <c r="AG234" s="77"/>
      <c r="AH234" s="77"/>
      <c r="AI234" s="77"/>
      <c r="AJ234" s="77"/>
      <c r="AK234" s="77"/>
      <c r="AL234" s="77"/>
      <c r="AM234" s="77"/>
      <c r="AN234" s="77"/>
      <c r="AO234" s="77"/>
      <c r="AP234" s="77"/>
      <c r="AQ234" s="77"/>
      <c r="AR234" s="77"/>
      <c r="AS234" s="77"/>
      <c r="AT234" s="77"/>
      <c r="AU234" s="77"/>
      <c r="AV234" s="77"/>
      <c r="AW234" s="77"/>
      <c r="AX234" s="77"/>
      <c r="AY234" s="77"/>
      <c r="AZ234" s="77"/>
      <c r="BA234" s="77"/>
      <c r="BB234" s="77"/>
      <c r="BC234" s="77"/>
      <c r="BD234" s="77"/>
      <c r="BE234" s="77"/>
      <c r="BF234" s="77"/>
      <c r="BG234" s="77"/>
      <c r="BH234" s="77"/>
      <c r="BI234" s="77"/>
      <c r="BJ234" s="77"/>
      <c r="BK234" s="77"/>
      <c r="BL234" s="77"/>
      <c r="BM234" s="77"/>
      <c r="BN234" s="77"/>
      <c r="BO234" s="77"/>
      <c r="BP234" s="77"/>
      <c r="BQ234" s="77"/>
      <c r="BR234" s="77"/>
      <c r="BS234" s="77"/>
      <c r="BT234" s="77"/>
      <c r="BU234" s="77"/>
      <c r="BV234" s="77"/>
      <c r="BW234" s="77"/>
      <c r="BX234" s="77"/>
      <c r="BY234" s="77"/>
      <c r="BZ234" s="77"/>
      <c r="CA234" s="77"/>
      <c r="CB234" s="77"/>
      <c r="CC234" s="77"/>
      <c r="CD234" s="77"/>
      <c r="CE234" s="77"/>
      <c r="CF234" s="77"/>
      <c r="CG234" s="77"/>
      <c r="CH234" s="77"/>
      <c r="CI234" s="77"/>
      <c r="CJ234" s="77"/>
      <c r="CK234" s="77"/>
      <c r="CL234" s="77"/>
      <c r="CM234" s="77"/>
      <c r="CN234" s="77"/>
      <c r="CO234" s="77"/>
      <c r="CP234" s="77"/>
      <c r="CQ234" s="77"/>
      <c r="CR234" s="77"/>
      <c r="CS234" s="77"/>
      <c r="CT234" s="77"/>
      <c r="CU234" s="77"/>
      <c r="CV234" s="77"/>
      <c r="CW234" s="77"/>
      <c r="CX234" s="77"/>
      <c r="CY234" s="77"/>
      <c r="CZ234" s="77"/>
      <c r="DA234" s="77"/>
      <c r="DB234" s="77"/>
      <c r="DC234" s="77"/>
      <c r="DD234" s="77"/>
      <c r="DE234" s="77"/>
      <c r="DF234" s="77"/>
      <c r="DG234" s="77"/>
      <c r="DH234" s="77"/>
      <c r="DI234" s="77"/>
      <c r="DJ234" s="77"/>
      <c r="DK234" s="77"/>
      <c r="DL234" s="77"/>
      <c r="DM234" s="77"/>
      <c r="DN234" s="77"/>
      <c r="DO234" s="77"/>
      <c r="DP234" s="77"/>
      <c r="DQ234" s="77"/>
      <c r="DR234" s="77"/>
      <c r="DS234" s="77"/>
      <c r="DT234" s="77"/>
      <c r="DU234" s="77"/>
      <c r="DV234" s="77"/>
      <c r="DW234" s="77"/>
      <c r="DX234" s="77"/>
      <c r="DY234" s="77"/>
      <c r="DZ234" s="77"/>
      <c r="EA234" s="77"/>
      <c r="EB234" s="77"/>
      <c r="EC234" s="77"/>
      <c r="ED234" s="77"/>
      <c r="EE234" s="77"/>
      <c r="EF234" s="77"/>
      <c r="EG234" s="77"/>
      <c r="EH234" s="77"/>
      <c r="EI234" s="77"/>
      <c r="EJ234" s="77"/>
      <c r="EK234" s="77"/>
      <c r="EL234" s="77"/>
      <c r="EM234" s="77"/>
      <c r="EN234" s="77"/>
      <c r="EO234" s="77"/>
      <c r="EP234" s="77"/>
      <c r="EQ234" s="77"/>
      <c r="ER234" s="77"/>
      <c r="ES234" s="77"/>
      <c r="ET234" s="77"/>
      <c r="EU234" s="77"/>
      <c r="EV234" s="77"/>
      <c r="EW234" s="77"/>
      <c r="EX234" s="77"/>
      <c r="EY234" s="77"/>
      <c r="EZ234" s="77"/>
      <c r="FA234" s="77"/>
      <c r="FB234" s="77"/>
      <c r="FC234" s="77"/>
      <c r="FD234" s="77"/>
      <c r="FE234" s="77"/>
      <c r="FF234" s="77"/>
      <c r="FG234" s="77"/>
      <c r="FH234" s="77"/>
    </row>
    <row r="235" spans="1:164" ht="14" x14ac:dyDescent="0.15">
      <c r="A235" s="85"/>
      <c r="B235" s="85"/>
      <c r="C235" s="85"/>
      <c r="D235" s="85"/>
      <c r="E235" s="85"/>
      <c r="F235" s="85"/>
      <c r="G235" s="85"/>
      <c r="H235" s="85"/>
      <c r="I235" s="85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  <c r="AE235" s="77"/>
      <c r="AF235" s="77"/>
      <c r="AG235" s="77"/>
      <c r="AH235" s="77"/>
      <c r="AI235" s="77"/>
      <c r="AJ235" s="77"/>
      <c r="AK235" s="77"/>
      <c r="AL235" s="77"/>
      <c r="AM235" s="77"/>
      <c r="AN235" s="77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  <c r="EN235" s="77"/>
      <c r="EO235" s="77"/>
      <c r="EP235" s="77"/>
      <c r="EQ235" s="77"/>
      <c r="ER235" s="77"/>
      <c r="ES235" s="77"/>
      <c r="ET235" s="77"/>
      <c r="EU235" s="77"/>
      <c r="EV235" s="77"/>
      <c r="EW235" s="77"/>
      <c r="EX235" s="77"/>
      <c r="EY235" s="77"/>
      <c r="EZ235" s="77"/>
      <c r="FA235" s="77"/>
      <c r="FB235" s="77"/>
      <c r="FC235" s="77"/>
      <c r="FD235" s="77"/>
      <c r="FE235" s="77"/>
      <c r="FF235" s="77"/>
      <c r="FG235" s="77"/>
      <c r="FH235" s="77"/>
    </row>
    <row r="236" spans="1:164" ht="14" x14ac:dyDescent="0.15">
      <c r="A236" s="85"/>
      <c r="B236" s="85"/>
      <c r="C236" s="85"/>
      <c r="D236" s="85"/>
      <c r="E236" s="85"/>
      <c r="F236" s="85"/>
      <c r="G236" s="85"/>
      <c r="H236" s="85"/>
      <c r="I236" s="85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  <c r="AE236" s="77"/>
      <c r="AF236" s="77"/>
      <c r="AG236" s="77"/>
      <c r="AH236" s="77"/>
      <c r="AI236" s="77"/>
      <c r="AJ236" s="77"/>
      <c r="AK236" s="77"/>
      <c r="AL236" s="77"/>
      <c r="AM236" s="77"/>
      <c r="AN236" s="77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77"/>
      <c r="EM236" s="77"/>
      <c r="EN236" s="77"/>
      <c r="EO236" s="77"/>
      <c r="EP236" s="77"/>
      <c r="EQ236" s="77"/>
      <c r="ER236" s="77"/>
      <c r="ES236" s="77"/>
      <c r="ET236" s="77"/>
      <c r="EU236" s="77"/>
      <c r="EV236" s="77"/>
      <c r="EW236" s="77"/>
      <c r="EX236" s="77"/>
      <c r="EY236" s="77"/>
      <c r="EZ236" s="77"/>
      <c r="FA236" s="77"/>
      <c r="FB236" s="77"/>
      <c r="FC236" s="77"/>
      <c r="FD236" s="77"/>
      <c r="FE236" s="77"/>
      <c r="FF236" s="77"/>
      <c r="FG236" s="77"/>
      <c r="FH236" s="77"/>
    </row>
    <row r="237" spans="1:164" ht="14" x14ac:dyDescent="0.15">
      <c r="A237" s="85"/>
      <c r="B237" s="85"/>
      <c r="C237" s="85"/>
      <c r="D237" s="85"/>
      <c r="E237" s="85"/>
      <c r="F237" s="85"/>
      <c r="G237" s="85"/>
      <c r="H237" s="85"/>
      <c r="I237" s="85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  <c r="AE237" s="77"/>
      <c r="AF237" s="77"/>
      <c r="AG237" s="77"/>
      <c r="AH237" s="77"/>
      <c r="AI237" s="77"/>
      <c r="AJ237" s="77"/>
      <c r="AK237" s="77"/>
      <c r="AL237" s="77"/>
      <c r="AM237" s="77"/>
      <c r="AN237" s="77"/>
      <c r="AO237" s="77"/>
      <c r="AP237" s="77"/>
      <c r="AQ237" s="77"/>
      <c r="AR237" s="77"/>
      <c r="AS237" s="77"/>
      <c r="AT237" s="77"/>
      <c r="AU237" s="77"/>
      <c r="AV237" s="77"/>
      <c r="AW237" s="77"/>
      <c r="AX237" s="77"/>
      <c r="AY237" s="77"/>
      <c r="AZ237" s="77"/>
      <c r="BA237" s="77"/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77"/>
      <c r="BM237" s="77"/>
      <c r="BN237" s="77"/>
      <c r="BO237" s="77"/>
      <c r="BP237" s="77"/>
      <c r="BQ237" s="77"/>
      <c r="BR237" s="77"/>
      <c r="BS237" s="77"/>
      <c r="BT237" s="77"/>
      <c r="BU237" s="77"/>
      <c r="BV237" s="77"/>
      <c r="BW237" s="77"/>
      <c r="BX237" s="77"/>
      <c r="BY237" s="77"/>
      <c r="BZ237" s="77"/>
      <c r="CA237" s="77"/>
      <c r="CB237" s="77"/>
      <c r="CC237" s="77"/>
      <c r="CD237" s="77"/>
      <c r="CE237" s="77"/>
      <c r="CF237" s="77"/>
      <c r="CG237" s="77"/>
      <c r="CH237" s="77"/>
      <c r="CI237" s="77"/>
      <c r="CJ237" s="77"/>
      <c r="CK237" s="77"/>
      <c r="CL237" s="77"/>
      <c r="CM237" s="77"/>
      <c r="CN237" s="77"/>
      <c r="CO237" s="77"/>
      <c r="CP237" s="77"/>
      <c r="CQ237" s="77"/>
      <c r="CR237" s="77"/>
      <c r="CS237" s="77"/>
      <c r="CT237" s="77"/>
      <c r="CU237" s="77"/>
      <c r="CV237" s="77"/>
      <c r="CW237" s="77"/>
      <c r="CX237" s="77"/>
      <c r="CY237" s="77"/>
      <c r="CZ237" s="77"/>
      <c r="DA237" s="77"/>
      <c r="DB237" s="77"/>
      <c r="DC237" s="77"/>
      <c r="DD237" s="77"/>
      <c r="DE237" s="77"/>
      <c r="DF237" s="77"/>
      <c r="DG237" s="77"/>
      <c r="DH237" s="77"/>
      <c r="DI237" s="77"/>
      <c r="DJ237" s="77"/>
      <c r="DK237" s="77"/>
      <c r="DL237" s="77"/>
      <c r="DM237" s="77"/>
      <c r="DN237" s="77"/>
      <c r="DO237" s="77"/>
      <c r="DP237" s="77"/>
      <c r="DQ237" s="77"/>
      <c r="DR237" s="77"/>
      <c r="DS237" s="77"/>
      <c r="DT237" s="77"/>
      <c r="DU237" s="77"/>
      <c r="DV237" s="77"/>
      <c r="DW237" s="77"/>
      <c r="DX237" s="77"/>
      <c r="DY237" s="77"/>
      <c r="DZ237" s="77"/>
      <c r="EA237" s="77"/>
      <c r="EB237" s="77"/>
      <c r="EC237" s="77"/>
      <c r="ED237" s="77"/>
      <c r="EE237" s="77"/>
      <c r="EF237" s="77"/>
      <c r="EG237" s="77"/>
      <c r="EH237" s="77"/>
      <c r="EI237" s="77"/>
      <c r="EJ237" s="77"/>
      <c r="EK237" s="77"/>
      <c r="EL237" s="77"/>
      <c r="EM237" s="77"/>
      <c r="EN237" s="77"/>
      <c r="EO237" s="77"/>
      <c r="EP237" s="77"/>
      <c r="EQ237" s="77"/>
      <c r="ER237" s="77"/>
      <c r="ES237" s="77"/>
      <c r="ET237" s="77"/>
      <c r="EU237" s="77"/>
      <c r="EV237" s="77"/>
      <c r="EW237" s="77"/>
      <c r="EX237" s="77"/>
      <c r="EY237" s="77"/>
      <c r="EZ237" s="77"/>
      <c r="FA237" s="77"/>
      <c r="FB237" s="77"/>
      <c r="FC237" s="77"/>
      <c r="FD237" s="77"/>
      <c r="FE237" s="77"/>
      <c r="FF237" s="77"/>
      <c r="FG237" s="77"/>
      <c r="FH237" s="77"/>
    </row>
    <row r="238" spans="1:164" ht="14" x14ac:dyDescent="0.15">
      <c r="A238" s="85"/>
      <c r="B238" s="85"/>
      <c r="C238" s="85"/>
      <c r="D238" s="85"/>
      <c r="E238" s="85"/>
      <c r="F238" s="85"/>
      <c r="G238" s="85"/>
      <c r="H238" s="85"/>
      <c r="I238" s="85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  <c r="AE238" s="77"/>
      <c r="AF238" s="77"/>
      <c r="AG238" s="77"/>
      <c r="AH238" s="77"/>
      <c r="AI238" s="77"/>
      <c r="AJ238" s="77"/>
      <c r="AK238" s="77"/>
      <c r="AL238" s="77"/>
      <c r="AM238" s="77"/>
      <c r="AN238" s="77"/>
      <c r="AO238" s="77"/>
      <c r="AP238" s="77"/>
      <c r="AQ238" s="77"/>
      <c r="AR238" s="77"/>
      <c r="AS238" s="77"/>
      <c r="AT238" s="77"/>
      <c r="AU238" s="77"/>
      <c r="AV238" s="77"/>
      <c r="AW238" s="77"/>
      <c r="AX238" s="77"/>
      <c r="AY238" s="77"/>
      <c r="AZ238" s="77"/>
      <c r="BA238" s="77"/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77"/>
      <c r="BM238" s="77"/>
      <c r="BN238" s="77"/>
      <c r="BO238" s="77"/>
      <c r="BP238" s="77"/>
      <c r="BQ238" s="77"/>
      <c r="BR238" s="77"/>
      <c r="BS238" s="77"/>
      <c r="BT238" s="77"/>
      <c r="BU238" s="77"/>
      <c r="BV238" s="77"/>
      <c r="BW238" s="77"/>
      <c r="BX238" s="77"/>
      <c r="BY238" s="77"/>
      <c r="BZ238" s="77"/>
      <c r="CA238" s="77"/>
      <c r="CB238" s="77"/>
      <c r="CC238" s="77"/>
      <c r="CD238" s="77"/>
      <c r="CE238" s="77"/>
      <c r="CF238" s="77"/>
      <c r="CG238" s="77"/>
      <c r="CH238" s="77"/>
      <c r="CI238" s="77"/>
      <c r="CJ238" s="77"/>
      <c r="CK238" s="77"/>
      <c r="CL238" s="77"/>
      <c r="CM238" s="77"/>
      <c r="CN238" s="77"/>
      <c r="CO238" s="77"/>
      <c r="CP238" s="77"/>
      <c r="CQ238" s="77"/>
      <c r="CR238" s="77"/>
      <c r="CS238" s="77"/>
      <c r="CT238" s="77"/>
      <c r="CU238" s="77"/>
      <c r="CV238" s="77"/>
      <c r="CW238" s="77"/>
      <c r="CX238" s="77"/>
      <c r="CY238" s="77"/>
      <c r="CZ238" s="77"/>
      <c r="DA238" s="77"/>
      <c r="DB238" s="77"/>
      <c r="DC238" s="77"/>
      <c r="DD238" s="77"/>
      <c r="DE238" s="77"/>
      <c r="DF238" s="77"/>
      <c r="DG238" s="77"/>
      <c r="DH238" s="77"/>
      <c r="DI238" s="77"/>
      <c r="DJ238" s="77"/>
      <c r="DK238" s="77"/>
      <c r="DL238" s="77"/>
      <c r="DM238" s="77"/>
      <c r="DN238" s="77"/>
      <c r="DO238" s="77"/>
      <c r="DP238" s="77"/>
      <c r="DQ238" s="77"/>
      <c r="DR238" s="77"/>
      <c r="DS238" s="77"/>
      <c r="DT238" s="77"/>
      <c r="DU238" s="77"/>
      <c r="DV238" s="77"/>
      <c r="DW238" s="77"/>
      <c r="DX238" s="77"/>
      <c r="DY238" s="77"/>
      <c r="DZ238" s="77"/>
      <c r="EA238" s="77"/>
      <c r="EB238" s="77"/>
      <c r="EC238" s="77"/>
      <c r="ED238" s="77"/>
      <c r="EE238" s="77"/>
      <c r="EF238" s="77"/>
      <c r="EG238" s="77"/>
      <c r="EH238" s="77"/>
      <c r="EI238" s="77"/>
      <c r="EJ238" s="77"/>
      <c r="EK238" s="77"/>
      <c r="EL238" s="77"/>
      <c r="EM238" s="77"/>
      <c r="EN238" s="77"/>
      <c r="EO238" s="77"/>
      <c r="EP238" s="77"/>
      <c r="EQ238" s="77"/>
      <c r="ER238" s="77"/>
      <c r="ES238" s="77"/>
      <c r="ET238" s="77"/>
      <c r="EU238" s="77"/>
      <c r="EV238" s="77"/>
      <c r="EW238" s="77"/>
      <c r="EX238" s="77"/>
      <c r="EY238" s="77"/>
      <c r="EZ238" s="77"/>
      <c r="FA238" s="77"/>
      <c r="FB238" s="77"/>
      <c r="FC238" s="77"/>
      <c r="FD238" s="77"/>
      <c r="FE238" s="77"/>
      <c r="FF238" s="77"/>
      <c r="FG238" s="77"/>
      <c r="FH238" s="77"/>
    </row>
    <row r="239" spans="1:164" ht="14" x14ac:dyDescent="0.15">
      <c r="A239" s="85"/>
      <c r="B239" s="85"/>
      <c r="C239" s="85"/>
      <c r="D239" s="85"/>
      <c r="E239" s="85"/>
      <c r="F239" s="85"/>
      <c r="G239" s="85"/>
      <c r="H239" s="85"/>
      <c r="I239" s="85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  <c r="AE239" s="77"/>
      <c r="AF239" s="77"/>
      <c r="AG239" s="77"/>
      <c r="AH239" s="77"/>
      <c r="AI239" s="77"/>
      <c r="AJ239" s="77"/>
      <c r="AK239" s="77"/>
      <c r="AL239" s="77"/>
      <c r="AM239" s="77"/>
      <c r="AN239" s="77"/>
      <c r="AO239" s="77"/>
      <c r="AP239" s="77"/>
      <c r="AQ239" s="77"/>
      <c r="AR239" s="77"/>
      <c r="AS239" s="77"/>
      <c r="AT239" s="77"/>
      <c r="AU239" s="77"/>
      <c r="AV239" s="77"/>
      <c r="AW239" s="77"/>
      <c r="AX239" s="77"/>
      <c r="AY239" s="77"/>
      <c r="AZ239" s="77"/>
      <c r="BA239" s="77"/>
      <c r="BB239" s="77"/>
      <c r="BC239" s="77"/>
      <c r="BD239" s="77"/>
      <c r="BE239" s="77"/>
      <c r="BF239" s="77"/>
      <c r="BG239" s="77"/>
      <c r="BH239" s="77"/>
      <c r="BI239" s="77"/>
      <c r="BJ239" s="77"/>
      <c r="BK239" s="77"/>
      <c r="BL239" s="77"/>
      <c r="BM239" s="77"/>
      <c r="BN239" s="77"/>
      <c r="BO239" s="77"/>
      <c r="BP239" s="77"/>
      <c r="BQ239" s="77"/>
      <c r="BR239" s="77"/>
      <c r="BS239" s="77"/>
      <c r="BT239" s="77"/>
      <c r="BU239" s="77"/>
      <c r="BV239" s="77"/>
      <c r="BW239" s="77"/>
      <c r="BX239" s="77"/>
      <c r="BY239" s="77"/>
      <c r="BZ239" s="77"/>
      <c r="CA239" s="77"/>
      <c r="CB239" s="77"/>
      <c r="CC239" s="77"/>
      <c r="CD239" s="77"/>
      <c r="CE239" s="77"/>
      <c r="CF239" s="77"/>
      <c r="CG239" s="77"/>
      <c r="CH239" s="77"/>
      <c r="CI239" s="77"/>
      <c r="CJ239" s="77"/>
      <c r="CK239" s="77"/>
      <c r="CL239" s="77"/>
      <c r="CM239" s="77"/>
      <c r="CN239" s="77"/>
      <c r="CO239" s="77"/>
      <c r="CP239" s="77"/>
      <c r="CQ239" s="77"/>
      <c r="CR239" s="77"/>
      <c r="CS239" s="77"/>
      <c r="CT239" s="77"/>
      <c r="CU239" s="77"/>
      <c r="CV239" s="77"/>
      <c r="CW239" s="77"/>
      <c r="CX239" s="77"/>
      <c r="CY239" s="77"/>
      <c r="CZ239" s="77"/>
      <c r="DA239" s="77"/>
      <c r="DB239" s="77"/>
      <c r="DC239" s="77"/>
      <c r="DD239" s="77"/>
      <c r="DE239" s="77"/>
      <c r="DF239" s="77"/>
      <c r="DG239" s="77"/>
      <c r="DH239" s="77"/>
      <c r="DI239" s="77"/>
      <c r="DJ239" s="77"/>
      <c r="DK239" s="77"/>
      <c r="DL239" s="77"/>
      <c r="DM239" s="77"/>
      <c r="DN239" s="77"/>
      <c r="DO239" s="77"/>
      <c r="DP239" s="77"/>
      <c r="DQ239" s="77"/>
      <c r="DR239" s="77"/>
      <c r="DS239" s="77"/>
      <c r="DT239" s="77"/>
      <c r="DU239" s="77"/>
      <c r="DV239" s="77"/>
      <c r="DW239" s="77"/>
      <c r="DX239" s="77"/>
      <c r="DY239" s="77"/>
      <c r="DZ239" s="77"/>
      <c r="EA239" s="77"/>
      <c r="EB239" s="77"/>
      <c r="EC239" s="77"/>
      <c r="ED239" s="77"/>
      <c r="EE239" s="77"/>
      <c r="EF239" s="77"/>
      <c r="EG239" s="77"/>
      <c r="EH239" s="77"/>
      <c r="EI239" s="77"/>
      <c r="EJ239" s="77"/>
      <c r="EK239" s="77"/>
      <c r="EL239" s="77"/>
      <c r="EM239" s="77"/>
      <c r="EN239" s="77"/>
      <c r="EO239" s="77"/>
      <c r="EP239" s="77"/>
      <c r="EQ239" s="77"/>
      <c r="ER239" s="77"/>
      <c r="ES239" s="77"/>
      <c r="ET239" s="77"/>
      <c r="EU239" s="77"/>
      <c r="EV239" s="77"/>
      <c r="EW239" s="77"/>
      <c r="EX239" s="77"/>
      <c r="EY239" s="77"/>
      <c r="EZ239" s="77"/>
      <c r="FA239" s="77"/>
      <c r="FB239" s="77"/>
      <c r="FC239" s="77"/>
      <c r="FD239" s="77"/>
      <c r="FE239" s="77"/>
      <c r="FF239" s="77"/>
      <c r="FG239" s="77"/>
      <c r="FH239" s="77"/>
    </row>
    <row r="240" spans="1:164" ht="14" x14ac:dyDescent="0.15">
      <c r="A240" s="85"/>
      <c r="B240" s="85"/>
      <c r="C240" s="85"/>
      <c r="D240" s="85"/>
      <c r="E240" s="85"/>
      <c r="F240" s="85"/>
      <c r="G240" s="85"/>
      <c r="H240" s="85"/>
      <c r="I240" s="85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  <c r="AE240" s="77"/>
      <c r="AF240" s="77"/>
      <c r="AG240" s="77"/>
      <c r="AH240" s="77"/>
      <c r="AI240" s="77"/>
      <c r="AJ240" s="77"/>
      <c r="AK240" s="77"/>
      <c r="AL240" s="77"/>
      <c r="AM240" s="77"/>
      <c r="AN240" s="77"/>
      <c r="AO240" s="77"/>
      <c r="AP240" s="77"/>
      <c r="AQ240" s="77"/>
      <c r="AR240" s="77"/>
      <c r="AS240" s="77"/>
      <c r="AT240" s="77"/>
      <c r="AU240" s="77"/>
      <c r="AV240" s="77"/>
      <c r="AW240" s="77"/>
      <c r="AX240" s="77"/>
      <c r="AY240" s="77"/>
      <c r="AZ240" s="77"/>
      <c r="BA240" s="77"/>
      <c r="BB240" s="77"/>
      <c r="BC240" s="77"/>
      <c r="BD240" s="77"/>
      <c r="BE240" s="77"/>
      <c r="BF240" s="77"/>
      <c r="BG240" s="77"/>
      <c r="BH240" s="77"/>
      <c r="BI240" s="77"/>
      <c r="BJ240" s="77"/>
      <c r="BK240" s="77"/>
      <c r="BL240" s="77"/>
      <c r="BM240" s="77"/>
      <c r="BN240" s="77"/>
      <c r="BO240" s="77"/>
      <c r="BP240" s="77"/>
      <c r="BQ240" s="77"/>
      <c r="BR240" s="77"/>
      <c r="BS240" s="77"/>
      <c r="BT240" s="77"/>
      <c r="BU240" s="77"/>
      <c r="BV240" s="77"/>
      <c r="BW240" s="77"/>
      <c r="BX240" s="77"/>
      <c r="BY240" s="77"/>
      <c r="BZ240" s="77"/>
      <c r="CA240" s="77"/>
      <c r="CB240" s="77"/>
      <c r="CC240" s="77"/>
      <c r="CD240" s="77"/>
      <c r="CE240" s="77"/>
      <c r="CF240" s="77"/>
      <c r="CG240" s="77"/>
      <c r="CH240" s="77"/>
      <c r="CI240" s="77"/>
      <c r="CJ240" s="77"/>
      <c r="CK240" s="77"/>
      <c r="CL240" s="77"/>
      <c r="CM240" s="77"/>
      <c r="CN240" s="77"/>
      <c r="CO240" s="77"/>
      <c r="CP240" s="77"/>
      <c r="CQ240" s="77"/>
      <c r="CR240" s="77"/>
      <c r="CS240" s="77"/>
      <c r="CT240" s="77"/>
      <c r="CU240" s="77"/>
      <c r="CV240" s="77"/>
      <c r="CW240" s="77"/>
      <c r="CX240" s="77"/>
      <c r="CY240" s="77"/>
      <c r="CZ240" s="77"/>
      <c r="DA240" s="77"/>
      <c r="DB240" s="77"/>
      <c r="DC240" s="77"/>
      <c r="DD240" s="77"/>
      <c r="DE240" s="77"/>
      <c r="DF240" s="77"/>
      <c r="DG240" s="77"/>
      <c r="DH240" s="77"/>
      <c r="DI240" s="77"/>
      <c r="DJ240" s="77"/>
      <c r="DK240" s="77"/>
      <c r="DL240" s="77"/>
      <c r="DM240" s="77"/>
      <c r="DN240" s="77"/>
      <c r="DO240" s="77"/>
      <c r="DP240" s="77"/>
      <c r="DQ240" s="77"/>
      <c r="DR240" s="77"/>
      <c r="DS240" s="77"/>
      <c r="DT240" s="77"/>
      <c r="DU240" s="77"/>
      <c r="DV240" s="77"/>
      <c r="DW240" s="77"/>
      <c r="DX240" s="77"/>
      <c r="DY240" s="77"/>
      <c r="DZ240" s="77"/>
      <c r="EA240" s="77"/>
      <c r="EB240" s="77"/>
      <c r="EC240" s="77"/>
      <c r="ED240" s="77"/>
      <c r="EE240" s="77"/>
      <c r="EF240" s="77"/>
      <c r="EG240" s="77"/>
      <c r="EH240" s="77"/>
      <c r="EI240" s="77"/>
      <c r="EJ240" s="77"/>
      <c r="EK240" s="77"/>
      <c r="EL240" s="77"/>
      <c r="EM240" s="77"/>
      <c r="EN240" s="77"/>
      <c r="EO240" s="77"/>
      <c r="EP240" s="77"/>
      <c r="EQ240" s="77"/>
      <c r="ER240" s="77"/>
      <c r="ES240" s="77"/>
      <c r="ET240" s="77"/>
      <c r="EU240" s="77"/>
      <c r="EV240" s="77"/>
      <c r="EW240" s="77"/>
      <c r="EX240" s="77"/>
      <c r="EY240" s="77"/>
      <c r="EZ240" s="77"/>
      <c r="FA240" s="77"/>
      <c r="FB240" s="77"/>
      <c r="FC240" s="77"/>
      <c r="FD240" s="77"/>
      <c r="FE240" s="77"/>
      <c r="FF240" s="77"/>
      <c r="FG240" s="77"/>
      <c r="FH240" s="77"/>
    </row>
    <row r="241" spans="1:164" ht="14" x14ac:dyDescent="0.15">
      <c r="A241" s="85"/>
      <c r="B241" s="85"/>
      <c r="C241" s="85"/>
      <c r="D241" s="85"/>
      <c r="E241" s="85"/>
      <c r="F241" s="85"/>
      <c r="G241" s="85"/>
      <c r="H241" s="85"/>
      <c r="I241" s="85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  <c r="AE241" s="77"/>
      <c r="AF241" s="77"/>
      <c r="AG241" s="77"/>
      <c r="AH241" s="77"/>
      <c r="AI241" s="77"/>
      <c r="AJ241" s="77"/>
      <c r="AK241" s="77"/>
      <c r="AL241" s="77"/>
      <c r="AM241" s="77"/>
      <c r="AN241" s="77"/>
      <c r="AO241" s="77"/>
      <c r="AP241" s="77"/>
      <c r="AQ241" s="77"/>
      <c r="AR241" s="77"/>
      <c r="AS241" s="77"/>
      <c r="AT241" s="77"/>
      <c r="AU241" s="77"/>
      <c r="AV241" s="77"/>
      <c r="AW241" s="77"/>
      <c r="AX241" s="77"/>
      <c r="AY241" s="77"/>
      <c r="AZ241" s="77"/>
      <c r="BA241" s="77"/>
      <c r="BB241" s="77"/>
      <c r="BC241" s="77"/>
      <c r="BD241" s="77"/>
      <c r="BE241" s="77"/>
      <c r="BF241" s="77"/>
      <c r="BG241" s="77"/>
      <c r="BH241" s="77"/>
      <c r="BI241" s="77"/>
      <c r="BJ241" s="77"/>
      <c r="BK241" s="77"/>
      <c r="BL241" s="77"/>
      <c r="BM241" s="77"/>
      <c r="BN241" s="77"/>
      <c r="BO241" s="77"/>
      <c r="BP241" s="77"/>
      <c r="BQ241" s="77"/>
      <c r="BR241" s="77"/>
      <c r="BS241" s="77"/>
      <c r="BT241" s="77"/>
      <c r="BU241" s="77"/>
      <c r="BV241" s="77"/>
      <c r="BW241" s="77"/>
      <c r="BX241" s="77"/>
      <c r="BY241" s="77"/>
      <c r="BZ241" s="77"/>
      <c r="CA241" s="77"/>
      <c r="CB241" s="77"/>
      <c r="CC241" s="77"/>
      <c r="CD241" s="77"/>
      <c r="CE241" s="77"/>
      <c r="CF241" s="77"/>
      <c r="CG241" s="77"/>
      <c r="CH241" s="77"/>
      <c r="CI241" s="77"/>
      <c r="CJ241" s="77"/>
      <c r="CK241" s="77"/>
      <c r="CL241" s="77"/>
      <c r="CM241" s="77"/>
      <c r="CN241" s="77"/>
      <c r="CO241" s="77"/>
      <c r="CP241" s="77"/>
      <c r="CQ241" s="77"/>
      <c r="CR241" s="77"/>
      <c r="CS241" s="77"/>
      <c r="CT241" s="77"/>
      <c r="CU241" s="77"/>
      <c r="CV241" s="77"/>
      <c r="CW241" s="77"/>
      <c r="CX241" s="77"/>
      <c r="CY241" s="77"/>
      <c r="CZ241" s="77"/>
      <c r="DA241" s="77"/>
      <c r="DB241" s="77"/>
      <c r="DC241" s="77"/>
      <c r="DD241" s="77"/>
      <c r="DE241" s="77"/>
      <c r="DF241" s="77"/>
      <c r="DG241" s="77"/>
      <c r="DH241" s="77"/>
      <c r="DI241" s="77"/>
      <c r="DJ241" s="77"/>
      <c r="DK241" s="77"/>
      <c r="DL241" s="77"/>
      <c r="DM241" s="77"/>
      <c r="DN241" s="77"/>
      <c r="DO241" s="77"/>
      <c r="DP241" s="77"/>
      <c r="DQ241" s="77"/>
      <c r="DR241" s="77"/>
      <c r="DS241" s="77"/>
      <c r="DT241" s="77"/>
      <c r="DU241" s="77"/>
      <c r="DV241" s="77"/>
      <c r="DW241" s="77"/>
      <c r="DX241" s="77"/>
      <c r="DY241" s="77"/>
      <c r="DZ241" s="77"/>
      <c r="EA241" s="77"/>
      <c r="EB241" s="77"/>
      <c r="EC241" s="77"/>
      <c r="ED241" s="77"/>
      <c r="EE241" s="77"/>
      <c r="EF241" s="77"/>
      <c r="EG241" s="77"/>
      <c r="EH241" s="77"/>
      <c r="EI241" s="77"/>
      <c r="EJ241" s="77"/>
      <c r="EK241" s="77"/>
      <c r="EL241" s="77"/>
      <c r="EM241" s="77"/>
      <c r="EN241" s="77"/>
      <c r="EO241" s="77"/>
      <c r="EP241" s="77"/>
      <c r="EQ241" s="77"/>
      <c r="ER241" s="77"/>
      <c r="ES241" s="77"/>
      <c r="ET241" s="77"/>
      <c r="EU241" s="77"/>
      <c r="EV241" s="77"/>
      <c r="EW241" s="77"/>
      <c r="EX241" s="77"/>
      <c r="EY241" s="77"/>
      <c r="EZ241" s="77"/>
      <c r="FA241" s="77"/>
      <c r="FB241" s="77"/>
      <c r="FC241" s="77"/>
      <c r="FD241" s="77"/>
      <c r="FE241" s="77"/>
      <c r="FF241" s="77"/>
      <c r="FG241" s="77"/>
      <c r="FH241" s="77"/>
    </row>
    <row r="242" spans="1:164" ht="14" x14ac:dyDescent="0.15">
      <c r="A242" s="85"/>
      <c r="B242" s="85"/>
      <c r="C242" s="85"/>
      <c r="D242" s="85"/>
      <c r="E242" s="85"/>
      <c r="F242" s="85"/>
      <c r="G242" s="85"/>
      <c r="H242" s="85"/>
      <c r="I242" s="85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  <c r="AE242" s="77"/>
      <c r="AF242" s="77"/>
      <c r="AG242" s="77"/>
      <c r="AH242" s="77"/>
      <c r="AI242" s="77"/>
      <c r="AJ242" s="77"/>
      <c r="AK242" s="77"/>
      <c r="AL242" s="77"/>
      <c r="AM242" s="77"/>
      <c r="AN242" s="77"/>
      <c r="AO242" s="77"/>
      <c r="AP242" s="77"/>
      <c r="AQ242" s="77"/>
      <c r="AR242" s="77"/>
      <c r="AS242" s="77"/>
      <c r="AT242" s="77"/>
      <c r="AU242" s="77"/>
      <c r="AV242" s="77"/>
      <c r="AW242" s="77"/>
      <c r="AX242" s="77"/>
      <c r="AY242" s="77"/>
      <c r="AZ242" s="77"/>
      <c r="BA242" s="77"/>
      <c r="BB242" s="77"/>
      <c r="BC242" s="77"/>
      <c r="BD242" s="77"/>
      <c r="BE242" s="77"/>
      <c r="BF242" s="77"/>
      <c r="BG242" s="77"/>
      <c r="BH242" s="77"/>
      <c r="BI242" s="77"/>
      <c r="BJ242" s="77"/>
      <c r="BK242" s="77"/>
      <c r="BL242" s="77"/>
      <c r="BM242" s="77"/>
      <c r="BN242" s="77"/>
      <c r="BO242" s="77"/>
      <c r="BP242" s="77"/>
      <c r="BQ242" s="77"/>
      <c r="BR242" s="77"/>
      <c r="BS242" s="77"/>
      <c r="BT242" s="77"/>
      <c r="BU242" s="77"/>
      <c r="BV242" s="77"/>
      <c r="BW242" s="77"/>
      <c r="BX242" s="77"/>
      <c r="BY242" s="77"/>
      <c r="BZ242" s="77"/>
      <c r="CA242" s="77"/>
      <c r="CB242" s="77"/>
      <c r="CC242" s="77"/>
      <c r="CD242" s="77"/>
      <c r="CE242" s="77"/>
      <c r="CF242" s="77"/>
      <c r="CG242" s="77"/>
      <c r="CH242" s="77"/>
      <c r="CI242" s="77"/>
      <c r="CJ242" s="77"/>
      <c r="CK242" s="77"/>
      <c r="CL242" s="77"/>
      <c r="CM242" s="77"/>
      <c r="CN242" s="77"/>
      <c r="CO242" s="77"/>
      <c r="CP242" s="77"/>
      <c r="CQ242" s="77"/>
      <c r="CR242" s="77"/>
      <c r="CS242" s="77"/>
      <c r="CT242" s="77"/>
      <c r="CU242" s="77"/>
      <c r="CV242" s="77"/>
      <c r="CW242" s="77"/>
      <c r="CX242" s="77"/>
      <c r="CY242" s="77"/>
      <c r="CZ242" s="77"/>
      <c r="DA242" s="77"/>
      <c r="DB242" s="77"/>
      <c r="DC242" s="77"/>
      <c r="DD242" s="77"/>
      <c r="DE242" s="77"/>
      <c r="DF242" s="77"/>
      <c r="DG242" s="77"/>
      <c r="DH242" s="77"/>
      <c r="DI242" s="77"/>
      <c r="DJ242" s="77"/>
      <c r="DK242" s="77"/>
      <c r="DL242" s="77"/>
      <c r="DM242" s="77"/>
      <c r="DN242" s="77"/>
      <c r="DO242" s="77"/>
      <c r="DP242" s="77"/>
      <c r="DQ242" s="77"/>
      <c r="DR242" s="77"/>
      <c r="DS242" s="77"/>
      <c r="DT242" s="77"/>
      <c r="DU242" s="77"/>
      <c r="DV242" s="77"/>
      <c r="DW242" s="77"/>
      <c r="DX242" s="77"/>
      <c r="DY242" s="77"/>
      <c r="DZ242" s="77"/>
      <c r="EA242" s="77"/>
      <c r="EB242" s="77"/>
      <c r="EC242" s="77"/>
      <c r="ED242" s="77"/>
      <c r="EE242" s="77"/>
      <c r="EF242" s="77"/>
      <c r="EG242" s="77"/>
      <c r="EH242" s="77"/>
      <c r="EI242" s="77"/>
      <c r="EJ242" s="77"/>
      <c r="EK242" s="77"/>
      <c r="EL242" s="77"/>
      <c r="EM242" s="77"/>
      <c r="EN242" s="77"/>
      <c r="EO242" s="77"/>
      <c r="EP242" s="77"/>
      <c r="EQ242" s="77"/>
      <c r="ER242" s="77"/>
      <c r="ES242" s="77"/>
      <c r="ET242" s="77"/>
      <c r="EU242" s="77"/>
      <c r="EV242" s="77"/>
      <c r="EW242" s="77"/>
      <c r="EX242" s="77"/>
      <c r="EY242" s="77"/>
      <c r="EZ242" s="77"/>
      <c r="FA242" s="77"/>
      <c r="FB242" s="77"/>
      <c r="FC242" s="77"/>
      <c r="FD242" s="77"/>
      <c r="FE242" s="77"/>
      <c r="FF242" s="77"/>
      <c r="FG242" s="77"/>
      <c r="FH242" s="77"/>
    </row>
    <row r="243" spans="1:164" ht="14" x14ac:dyDescent="0.15">
      <c r="A243" s="85"/>
      <c r="B243" s="85"/>
      <c r="C243" s="85"/>
      <c r="D243" s="85"/>
      <c r="E243" s="85"/>
      <c r="F243" s="85"/>
      <c r="G243" s="85"/>
      <c r="H243" s="85"/>
      <c r="I243" s="85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  <c r="AE243" s="77"/>
      <c r="AF243" s="77"/>
      <c r="AG243" s="77"/>
      <c r="AH243" s="77"/>
      <c r="AI243" s="77"/>
      <c r="AJ243" s="77"/>
      <c r="AK243" s="77"/>
      <c r="AL243" s="77"/>
      <c r="AM243" s="77"/>
      <c r="AN243" s="77"/>
      <c r="AO243" s="77"/>
      <c r="AP243" s="77"/>
      <c r="AQ243" s="77"/>
      <c r="AR243" s="77"/>
      <c r="AS243" s="77"/>
      <c r="AT243" s="77"/>
      <c r="AU243" s="77"/>
      <c r="AV243" s="77"/>
      <c r="AW243" s="77"/>
      <c r="AX243" s="77"/>
      <c r="AY243" s="77"/>
      <c r="AZ243" s="77"/>
      <c r="BA243" s="77"/>
      <c r="BB243" s="77"/>
      <c r="BC243" s="77"/>
      <c r="BD243" s="77"/>
      <c r="BE243" s="77"/>
      <c r="BF243" s="77"/>
      <c r="BG243" s="77"/>
      <c r="BH243" s="77"/>
      <c r="BI243" s="77"/>
      <c r="BJ243" s="77"/>
      <c r="BK243" s="77"/>
      <c r="BL243" s="77"/>
      <c r="BM243" s="77"/>
      <c r="BN243" s="77"/>
      <c r="BO243" s="77"/>
      <c r="BP243" s="77"/>
      <c r="BQ243" s="77"/>
      <c r="BR243" s="77"/>
      <c r="BS243" s="77"/>
      <c r="BT243" s="77"/>
      <c r="BU243" s="77"/>
      <c r="BV243" s="77"/>
      <c r="BW243" s="77"/>
      <c r="BX243" s="77"/>
      <c r="BY243" s="77"/>
      <c r="BZ243" s="77"/>
      <c r="CA243" s="77"/>
      <c r="CB243" s="77"/>
      <c r="CC243" s="77"/>
      <c r="CD243" s="77"/>
      <c r="CE243" s="77"/>
      <c r="CF243" s="77"/>
      <c r="CG243" s="77"/>
      <c r="CH243" s="77"/>
      <c r="CI243" s="77"/>
      <c r="CJ243" s="77"/>
      <c r="CK243" s="77"/>
      <c r="CL243" s="77"/>
      <c r="CM243" s="77"/>
      <c r="CN243" s="77"/>
      <c r="CO243" s="77"/>
      <c r="CP243" s="77"/>
      <c r="CQ243" s="77"/>
      <c r="CR243" s="77"/>
      <c r="CS243" s="77"/>
      <c r="CT243" s="77"/>
      <c r="CU243" s="77"/>
      <c r="CV243" s="77"/>
      <c r="CW243" s="77"/>
      <c r="CX243" s="77"/>
      <c r="CY243" s="77"/>
      <c r="CZ243" s="77"/>
      <c r="DA243" s="77"/>
      <c r="DB243" s="77"/>
      <c r="DC243" s="77"/>
      <c r="DD243" s="77"/>
      <c r="DE243" s="77"/>
      <c r="DF243" s="77"/>
      <c r="DG243" s="77"/>
      <c r="DH243" s="77"/>
      <c r="DI243" s="77"/>
      <c r="DJ243" s="77"/>
      <c r="DK243" s="77"/>
      <c r="DL243" s="77"/>
      <c r="DM243" s="77"/>
      <c r="DN243" s="77"/>
      <c r="DO243" s="77"/>
      <c r="DP243" s="77"/>
      <c r="DQ243" s="77"/>
      <c r="DR243" s="77"/>
      <c r="DS243" s="77"/>
      <c r="DT243" s="77"/>
      <c r="DU243" s="77"/>
      <c r="DV243" s="77"/>
      <c r="DW243" s="77"/>
      <c r="DX243" s="77"/>
      <c r="DY243" s="77"/>
      <c r="DZ243" s="77"/>
      <c r="EA243" s="77"/>
      <c r="EB243" s="77"/>
      <c r="EC243" s="77"/>
      <c r="ED243" s="77"/>
      <c r="EE243" s="77"/>
      <c r="EF243" s="77"/>
      <c r="EG243" s="77"/>
      <c r="EH243" s="77"/>
      <c r="EI243" s="77"/>
      <c r="EJ243" s="77"/>
      <c r="EK243" s="77"/>
      <c r="EL243" s="77"/>
      <c r="EM243" s="77"/>
      <c r="EN243" s="77"/>
      <c r="EO243" s="77"/>
      <c r="EP243" s="77"/>
      <c r="EQ243" s="77"/>
      <c r="ER243" s="77"/>
      <c r="ES243" s="77"/>
      <c r="ET243" s="77"/>
      <c r="EU243" s="77"/>
      <c r="EV243" s="77"/>
      <c r="EW243" s="77"/>
      <c r="EX243" s="77"/>
      <c r="EY243" s="77"/>
      <c r="EZ243" s="77"/>
      <c r="FA243" s="77"/>
      <c r="FB243" s="77"/>
      <c r="FC243" s="77"/>
      <c r="FD243" s="77"/>
      <c r="FE243" s="77"/>
      <c r="FF243" s="77"/>
      <c r="FG243" s="77"/>
      <c r="FH243" s="77"/>
    </row>
    <row r="244" spans="1:164" ht="14" x14ac:dyDescent="0.15">
      <c r="A244" s="85"/>
      <c r="B244" s="85"/>
      <c r="C244" s="85"/>
      <c r="D244" s="85"/>
      <c r="E244" s="85"/>
      <c r="F244" s="85"/>
      <c r="G244" s="85"/>
      <c r="H244" s="85"/>
      <c r="I244" s="85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  <c r="AE244" s="77"/>
      <c r="AF244" s="77"/>
      <c r="AG244" s="77"/>
      <c r="AH244" s="77"/>
      <c r="AI244" s="77"/>
      <c r="AJ244" s="77"/>
      <c r="AK244" s="77"/>
      <c r="AL244" s="77"/>
      <c r="AM244" s="77"/>
      <c r="AN244" s="77"/>
      <c r="AO244" s="77"/>
      <c r="AP244" s="77"/>
      <c r="AQ244" s="77"/>
      <c r="AR244" s="77"/>
      <c r="AS244" s="77"/>
      <c r="AT244" s="77"/>
      <c r="AU244" s="77"/>
      <c r="AV244" s="77"/>
      <c r="AW244" s="77"/>
      <c r="AX244" s="77"/>
      <c r="AY244" s="77"/>
      <c r="AZ244" s="77"/>
      <c r="BA244" s="77"/>
      <c r="BB244" s="77"/>
      <c r="BC244" s="77"/>
      <c r="BD244" s="77"/>
      <c r="BE244" s="77"/>
      <c r="BF244" s="77"/>
      <c r="BG244" s="77"/>
      <c r="BH244" s="77"/>
      <c r="BI244" s="77"/>
      <c r="BJ244" s="77"/>
      <c r="BK244" s="77"/>
      <c r="BL244" s="77"/>
      <c r="BM244" s="77"/>
      <c r="BN244" s="77"/>
      <c r="BO244" s="77"/>
      <c r="BP244" s="77"/>
      <c r="BQ244" s="77"/>
      <c r="BR244" s="77"/>
      <c r="BS244" s="77"/>
      <c r="BT244" s="77"/>
      <c r="BU244" s="77"/>
      <c r="BV244" s="77"/>
      <c r="BW244" s="77"/>
      <c r="BX244" s="77"/>
      <c r="BY244" s="77"/>
      <c r="BZ244" s="77"/>
      <c r="CA244" s="77"/>
      <c r="CB244" s="77"/>
      <c r="CC244" s="77"/>
      <c r="CD244" s="77"/>
      <c r="CE244" s="77"/>
      <c r="CF244" s="77"/>
      <c r="CG244" s="77"/>
      <c r="CH244" s="77"/>
      <c r="CI244" s="77"/>
      <c r="CJ244" s="77"/>
      <c r="CK244" s="77"/>
      <c r="CL244" s="77"/>
      <c r="CM244" s="77"/>
      <c r="CN244" s="77"/>
      <c r="CO244" s="77"/>
      <c r="CP244" s="77"/>
      <c r="CQ244" s="77"/>
      <c r="CR244" s="77"/>
      <c r="CS244" s="77"/>
      <c r="CT244" s="77"/>
      <c r="CU244" s="77"/>
      <c r="CV244" s="77"/>
      <c r="CW244" s="77"/>
      <c r="CX244" s="77"/>
      <c r="CY244" s="77"/>
      <c r="CZ244" s="77"/>
      <c r="DA244" s="77"/>
      <c r="DB244" s="77"/>
      <c r="DC244" s="77"/>
      <c r="DD244" s="77"/>
      <c r="DE244" s="77"/>
      <c r="DF244" s="77"/>
      <c r="DG244" s="77"/>
      <c r="DH244" s="77"/>
      <c r="DI244" s="77"/>
      <c r="DJ244" s="77"/>
      <c r="DK244" s="77"/>
      <c r="DL244" s="77"/>
      <c r="DM244" s="77"/>
      <c r="DN244" s="77"/>
      <c r="DO244" s="77"/>
      <c r="DP244" s="77"/>
      <c r="DQ244" s="77"/>
      <c r="DR244" s="77"/>
      <c r="DS244" s="77"/>
      <c r="DT244" s="77"/>
      <c r="DU244" s="77"/>
      <c r="DV244" s="77"/>
      <c r="DW244" s="77"/>
      <c r="DX244" s="77"/>
      <c r="DY244" s="77"/>
      <c r="DZ244" s="77"/>
      <c r="EA244" s="77"/>
      <c r="EB244" s="77"/>
      <c r="EC244" s="77"/>
      <c r="ED244" s="77"/>
      <c r="EE244" s="77"/>
      <c r="EF244" s="77"/>
      <c r="EG244" s="77"/>
      <c r="EH244" s="77"/>
      <c r="EI244" s="77"/>
      <c r="EJ244" s="77"/>
      <c r="EK244" s="77"/>
      <c r="EL244" s="77"/>
      <c r="EM244" s="77"/>
      <c r="EN244" s="77"/>
      <c r="EO244" s="77"/>
      <c r="EP244" s="77"/>
      <c r="EQ244" s="77"/>
      <c r="ER244" s="77"/>
      <c r="ES244" s="77"/>
      <c r="ET244" s="77"/>
      <c r="EU244" s="77"/>
      <c r="EV244" s="77"/>
      <c r="EW244" s="77"/>
      <c r="EX244" s="77"/>
      <c r="EY244" s="77"/>
      <c r="EZ244" s="77"/>
      <c r="FA244" s="77"/>
      <c r="FB244" s="77"/>
      <c r="FC244" s="77"/>
      <c r="FD244" s="77"/>
      <c r="FE244" s="77"/>
      <c r="FF244" s="77"/>
      <c r="FG244" s="77"/>
      <c r="FH244" s="77"/>
    </row>
    <row r="245" spans="1:164" ht="14" x14ac:dyDescent="0.15">
      <c r="A245" s="85"/>
      <c r="B245" s="85"/>
      <c r="C245" s="85"/>
      <c r="D245" s="85"/>
      <c r="E245" s="85"/>
      <c r="F245" s="85"/>
      <c r="G245" s="85"/>
      <c r="H245" s="85"/>
      <c r="I245" s="85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  <c r="AE245" s="77"/>
      <c r="AF245" s="77"/>
      <c r="AG245" s="77"/>
      <c r="AH245" s="77"/>
      <c r="AI245" s="77"/>
      <c r="AJ245" s="77"/>
      <c r="AK245" s="77"/>
      <c r="AL245" s="77"/>
      <c r="AM245" s="77"/>
      <c r="AN245" s="77"/>
      <c r="AO245" s="77"/>
      <c r="AP245" s="77"/>
      <c r="AQ245" s="77"/>
      <c r="AR245" s="77"/>
      <c r="AS245" s="77"/>
      <c r="AT245" s="77"/>
      <c r="AU245" s="77"/>
      <c r="AV245" s="77"/>
      <c r="AW245" s="77"/>
      <c r="AX245" s="77"/>
      <c r="AY245" s="77"/>
      <c r="AZ245" s="77"/>
      <c r="BA245" s="77"/>
      <c r="BB245" s="77"/>
      <c r="BC245" s="77"/>
      <c r="BD245" s="77"/>
      <c r="BE245" s="77"/>
      <c r="BF245" s="77"/>
      <c r="BG245" s="77"/>
      <c r="BH245" s="77"/>
      <c r="BI245" s="77"/>
      <c r="BJ245" s="77"/>
      <c r="BK245" s="77"/>
      <c r="BL245" s="77"/>
      <c r="BM245" s="77"/>
      <c r="BN245" s="77"/>
      <c r="BO245" s="77"/>
      <c r="BP245" s="77"/>
      <c r="BQ245" s="77"/>
      <c r="BR245" s="77"/>
      <c r="BS245" s="77"/>
      <c r="BT245" s="77"/>
      <c r="BU245" s="77"/>
      <c r="BV245" s="77"/>
      <c r="BW245" s="77"/>
      <c r="BX245" s="77"/>
      <c r="BY245" s="77"/>
      <c r="BZ245" s="77"/>
      <c r="CA245" s="77"/>
      <c r="CB245" s="77"/>
      <c r="CC245" s="77"/>
      <c r="CD245" s="77"/>
      <c r="CE245" s="77"/>
      <c r="CF245" s="77"/>
      <c r="CG245" s="77"/>
      <c r="CH245" s="77"/>
      <c r="CI245" s="77"/>
      <c r="CJ245" s="77"/>
      <c r="CK245" s="77"/>
      <c r="CL245" s="77"/>
      <c r="CM245" s="77"/>
      <c r="CN245" s="77"/>
      <c r="CO245" s="77"/>
      <c r="CP245" s="77"/>
      <c r="CQ245" s="77"/>
      <c r="CR245" s="77"/>
      <c r="CS245" s="77"/>
      <c r="CT245" s="77"/>
      <c r="CU245" s="77"/>
      <c r="CV245" s="77"/>
      <c r="CW245" s="77"/>
      <c r="CX245" s="77"/>
      <c r="CY245" s="77"/>
      <c r="CZ245" s="77"/>
      <c r="DA245" s="77"/>
      <c r="DB245" s="77"/>
      <c r="DC245" s="77"/>
      <c r="DD245" s="77"/>
      <c r="DE245" s="77"/>
      <c r="DF245" s="77"/>
      <c r="DG245" s="77"/>
      <c r="DH245" s="77"/>
      <c r="DI245" s="77"/>
      <c r="DJ245" s="77"/>
      <c r="DK245" s="77"/>
      <c r="DL245" s="77"/>
      <c r="DM245" s="77"/>
      <c r="DN245" s="77"/>
      <c r="DO245" s="77"/>
      <c r="DP245" s="77"/>
      <c r="DQ245" s="77"/>
      <c r="DR245" s="77"/>
      <c r="DS245" s="77"/>
      <c r="DT245" s="77"/>
      <c r="DU245" s="77"/>
      <c r="DV245" s="77"/>
      <c r="DW245" s="77"/>
      <c r="DX245" s="77"/>
      <c r="DY245" s="77"/>
      <c r="DZ245" s="77"/>
      <c r="EA245" s="77"/>
      <c r="EB245" s="77"/>
      <c r="EC245" s="77"/>
      <c r="ED245" s="77"/>
      <c r="EE245" s="77"/>
      <c r="EF245" s="77"/>
      <c r="EG245" s="77"/>
      <c r="EH245" s="77"/>
      <c r="EI245" s="77"/>
      <c r="EJ245" s="77"/>
      <c r="EK245" s="77"/>
      <c r="EL245" s="77"/>
      <c r="EM245" s="77"/>
      <c r="EN245" s="77"/>
      <c r="EO245" s="77"/>
      <c r="EP245" s="77"/>
      <c r="EQ245" s="77"/>
      <c r="ER245" s="77"/>
      <c r="ES245" s="77"/>
      <c r="ET245" s="77"/>
      <c r="EU245" s="77"/>
      <c r="EV245" s="77"/>
      <c r="EW245" s="77"/>
      <c r="EX245" s="77"/>
      <c r="EY245" s="77"/>
      <c r="EZ245" s="77"/>
      <c r="FA245" s="77"/>
      <c r="FB245" s="77"/>
      <c r="FC245" s="77"/>
      <c r="FD245" s="77"/>
      <c r="FE245" s="77"/>
      <c r="FF245" s="77"/>
      <c r="FG245" s="77"/>
      <c r="FH245" s="77"/>
    </row>
    <row r="246" spans="1:164" ht="14" x14ac:dyDescent="0.15">
      <c r="A246" s="85"/>
      <c r="B246" s="85"/>
      <c r="C246" s="85"/>
      <c r="D246" s="85"/>
      <c r="E246" s="85"/>
      <c r="F246" s="85"/>
      <c r="G246" s="85"/>
      <c r="H246" s="85"/>
      <c r="I246" s="85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  <c r="AW246" s="77"/>
      <c r="AX246" s="77"/>
      <c r="AY246" s="77"/>
      <c r="AZ246" s="77"/>
      <c r="BA246" s="77"/>
      <c r="BB246" s="77"/>
      <c r="BC246" s="77"/>
      <c r="BD246" s="77"/>
      <c r="BE246" s="77"/>
      <c r="BF246" s="77"/>
      <c r="BG246" s="77"/>
      <c r="BH246" s="77"/>
      <c r="BI246" s="77"/>
      <c r="BJ246" s="77"/>
      <c r="BK246" s="77"/>
      <c r="BL246" s="77"/>
      <c r="BM246" s="77"/>
      <c r="BN246" s="77"/>
      <c r="BO246" s="77"/>
      <c r="BP246" s="77"/>
      <c r="BQ246" s="77"/>
      <c r="BR246" s="77"/>
      <c r="BS246" s="77"/>
      <c r="BT246" s="77"/>
      <c r="BU246" s="77"/>
      <c r="BV246" s="77"/>
      <c r="BW246" s="77"/>
      <c r="BX246" s="77"/>
      <c r="BY246" s="77"/>
      <c r="BZ246" s="77"/>
      <c r="CA246" s="77"/>
      <c r="CB246" s="77"/>
      <c r="CC246" s="77"/>
      <c r="CD246" s="77"/>
      <c r="CE246" s="77"/>
      <c r="CF246" s="77"/>
      <c r="CG246" s="77"/>
      <c r="CH246" s="77"/>
      <c r="CI246" s="77"/>
      <c r="CJ246" s="77"/>
      <c r="CK246" s="77"/>
      <c r="CL246" s="77"/>
      <c r="CM246" s="77"/>
      <c r="CN246" s="77"/>
      <c r="CO246" s="77"/>
      <c r="CP246" s="77"/>
      <c r="CQ246" s="77"/>
      <c r="CR246" s="77"/>
      <c r="CS246" s="77"/>
      <c r="CT246" s="77"/>
      <c r="CU246" s="77"/>
      <c r="CV246" s="77"/>
      <c r="CW246" s="77"/>
      <c r="CX246" s="77"/>
      <c r="CY246" s="77"/>
      <c r="CZ246" s="77"/>
      <c r="DA246" s="77"/>
      <c r="DB246" s="77"/>
      <c r="DC246" s="77"/>
      <c r="DD246" s="77"/>
      <c r="DE246" s="77"/>
      <c r="DF246" s="77"/>
      <c r="DG246" s="77"/>
      <c r="DH246" s="77"/>
      <c r="DI246" s="77"/>
      <c r="DJ246" s="77"/>
      <c r="DK246" s="77"/>
      <c r="DL246" s="77"/>
      <c r="DM246" s="77"/>
      <c r="DN246" s="77"/>
      <c r="DO246" s="77"/>
      <c r="DP246" s="77"/>
      <c r="DQ246" s="77"/>
      <c r="DR246" s="77"/>
      <c r="DS246" s="77"/>
      <c r="DT246" s="77"/>
      <c r="DU246" s="77"/>
      <c r="DV246" s="77"/>
      <c r="DW246" s="77"/>
      <c r="DX246" s="77"/>
      <c r="DY246" s="77"/>
      <c r="DZ246" s="77"/>
      <c r="EA246" s="77"/>
      <c r="EB246" s="77"/>
      <c r="EC246" s="77"/>
      <c r="ED246" s="77"/>
      <c r="EE246" s="77"/>
      <c r="EF246" s="77"/>
      <c r="EG246" s="77"/>
      <c r="EH246" s="77"/>
      <c r="EI246" s="77"/>
      <c r="EJ246" s="77"/>
      <c r="EK246" s="77"/>
      <c r="EL246" s="77"/>
      <c r="EM246" s="77"/>
      <c r="EN246" s="77"/>
      <c r="EO246" s="77"/>
      <c r="EP246" s="77"/>
      <c r="EQ246" s="77"/>
      <c r="ER246" s="77"/>
      <c r="ES246" s="77"/>
      <c r="ET246" s="77"/>
      <c r="EU246" s="77"/>
      <c r="EV246" s="77"/>
      <c r="EW246" s="77"/>
      <c r="EX246" s="77"/>
      <c r="EY246" s="77"/>
      <c r="EZ246" s="77"/>
      <c r="FA246" s="77"/>
      <c r="FB246" s="77"/>
      <c r="FC246" s="77"/>
      <c r="FD246" s="77"/>
      <c r="FE246" s="77"/>
      <c r="FF246" s="77"/>
      <c r="FG246" s="77"/>
      <c r="FH246" s="77"/>
    </row>
    <row r="247" spans="1:164" ht="14" x14ac:dyDescent="0.15">
      <c r="A247" s="85"/>
      <c r="B247" s="85"/>
      <c r="C247" s="85"/>
      <c r="D247" s="85"/>
      <c r="E247" s="85"/>
      <c r="F247" s="85"/>
      <c r="G247" s="85"/>
      <c r="H247" s="85"/>
      <c r="I247" s="85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  <c r="AE247" s="77"/>
      <c r="AF247" s="77"/>
      <c r="AG247" s="77"/>
      <c r="AH247" s="77"/>
      <c r="AI247" s="77"/>
      <c r="AJ247" s="77"/>
      <c r="AK247" s="77"/>
      <c r="AL247" s="77"/>
      <c r="AM247" s="77"/>
      <c r="AN247" s="77"/>
      <c r="AO247" s="77"/>
      <c r="AP247" s="77"/>
      <c r="AQ247" s="77"/>
      <c r="AR247" s="77"/>
      <c r="AS247" s="77"/>
      <c r="AT247" s="77"/>
      <c r="AU247" s="77"/>
      <c r="AV247" s="77"/>
      <c r="AW247" s="77"/>
      <c r="AX247" s="77"/>
      <c r="AY247" s="77"/>
      <c r="AZ247" s="77"/>
      <c r="BA247" s="77"/>
      <c r="BB247" s="77"/>
      <c r="BC247" s="77"/>
      <c r="BD247" s="77"/>
      <c r="BE247" s="77"/>
      <c r="BF247" s="77"/>
      <c r="BG247" s="77"/>
      <c r="BH247" s="77"/>
      <c r="BI247" s="77"/>
      <c r="BJ247" s="77"/>
      <c r="BK247" s="77"/>
      <c r="BL247" s="77"/>
      <c r="BM247" s="77"/>
      <c r="BN247" s="77"/>
      <c r="BO247" s="77"/>
      <c r="BP247" s="77"/>
      <c r="BQ247" s="77"/>
      <c r="BR247" s="77"/>
      <c r="BS247" s="77"/>
      <c r="BT247" s="77"/>
      <c r="BU247" s="77"/>
      <c r="BV247" s="77"/>
      <c r="BW247" s="77"/>
      <c r="BX247" s="77"/>
      <c r="BY247" s="77"/>
      <c r="BZ247" s="77"/>
      <c r="CA247" s="77"/>
      <c r="CB247" s="77"/>
      <c r="CC247" s="77"/>
      <c r="CD247" s="77"/>
      <c r="CE247" s="77"/>
      <c r="CF247" s="77"/>
      <c r="CG247" s="77"/>
      <c r="CH247" s="77"/>
      <c r="CI247" s="77"/>
      <c r="CJ247" s="77"/>
      <c r="CK247" s="77"/>
      <c r="CL247" s="77"/>
      <c r="CM247" s="77"/>
      <c r="CN247" s="77"/>
      <c r="CO247" s="77"/>
      <c r="CP247" s="77"/>
      <c r="CQ247" s="77"/>
      <c r="CR247" s="77"/>
      <c r="CS247" s="77"/>
      <c r="CT247" s="77"/>
      <c r="CU247" s="77"/>
      <c r="CV247" s="77"/>
      <c r="CW247" s="77"/>
      <c r="CX247" s="77"/>
      <c r="CY247" s="77"/>
      <c r="CZ247" s="77"/>
      <c r="DA247" s="77"/>
      <c r="DB247" s="77"/>
      <c r="DC247" s="77"/>
      <c r="DD247" s="77"/>
      <c r="DE247" s="77"/>
      <c r="DF247" s="77"/>
      <c r="DG247" s="77"/>
      <c r="DH247" s="77"/>
      <c r="DI247" s="77"/>
      <c r="DJ247" s="77"/>
      <c r="DK247" s="77"/>
      <c r="DL247" s="77"/>
      <c r="DM247" s="77"/>
      <c r="DN247" s="77"/>
      <c r="DO247" s="77"/>
      <c r="DP247" s="77"/>
      <c r="DQ247" s="77"/>
      <c r="DR247" s="77"/>
      <c r="DS247" s="77"/>
      <c r="DT247" s="77"/>
      <c r="DU247" s="77"/>
      <c r="DV247" s="77"/>
      <c r="DW247" s="77"/>
      <c r="DX247" s="77"/>
      <c r="DY247" s="77"/>
      <c r="DZ247" s="77"/>
      <c r="EA247" s="77"/>
      <c r="EB247" s="77"/>
      <c r="EC247" s="77"/>
      <c r="ED247" s="77"/>
      <c r="EE247" s="77"/>
      <c r="EF247" s="77"/>
      <c r="EG247" s="77"/>
      <c r="EH247" s="77"/>
      <c r="EI247" s="77"/>
      <c r="EJ247" s="77"/>
      <c r="EK247" s="77"/>
      <c r="EL247" s="77"/>
      <c r="EM247" s="77"/>
      <c r="EN247" s="77"/>
      <c r="EO247" s="77"/>
      <c r="EP247" s="77"/>
      <c r="EQ247" s="77"/>
      <c r="ER247" s="77"/>
      <c r="ES247" s="77"/>
      <c r="ET247" s="77"/>
      <c r="EU247" s="77"/>
      <c r="EV247" s="77"/>
      <c r="EW247" s="77"/>
      <c r="EX247" s="77"/>
      <c r="EY247" s="77"/>
      <c r="EZ247" s="77"/>
      <c r="FA247" s="77"/>
      <c r="FB247" s="77"/>
      <c r="FC247" s="77"/>
      <c r="FD247" s="77"/>
      <c r="FE247" s="77"/>
      <c r="FF247" s="77"/>
      <c r="FG247" s="77"/>
      <c r="FH247" s="77"/>
    </row>
    <row r="248" spans="1:164" ht="14" x14ac:dyDescent="0.15">
      <c r="A248" s="85"/>
      <c r="B248" s="85"/>
      <c r="C248" s="85"/>
      <c r="D248" s="85"/>
      <c r="E248" s="85"/>
      <c r="F248" s="85"/>
      <c r="G248" s="85"/>
      <c r="H248" s="85"/>
      <c r="I248" s="85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  <c r="AE248" s="77"/>
      <c r="AF248" s="77"/>
      <c r="AG248" s="77"/>
      <c r="AH248" s="77"/>
      <c r="AI248" s="77"/>
      <c r="AJ248" s="77"/>
      <c r="AK248" s="77"/>
      <c r="AL248" s="77"/>
      <c r="AM248" s="77"/>
      <c r="AN248" s="77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  <c r="EN248" s="77"/>
      <c r="EO248" s="77"/>
      <c r="EP248" s="77"/>
      <c r="EQ248" s="77"/>
      <c r="ER248" s="77"/>
      <c r="ES248" s="77"/>
      <c r="ET248" s="77"/>
      <c r="EU248" s="77"/>
      <c r="EV248" s="77"/>
      <c r="EW248" s="77"/>
      <c r="EX248" s="77"/>
      <c r="EY248" s="77"/>
      <c r="EZ248" s="77"/>
      <c r="FA248" s="77"/>
      <c r="FB248" s="77"/>
      <c r="FC248" s="77"/>
      <c r="FD248" s="77"/>
      <c r="FE248" s="77"/>
      <c r="FF248" s="77"/>
      <c r="FG248" s="77"/>
      <c r="FH248" s="77"/>
    </row>
    <row r="249" spans="1:164" ht="14" x14ac:dyDescent="0.15">
      <c r="A249" s="85"/>
      <c r="B249" s="85"/>
      <c r="C249" s="85"/>
      <c r="D249" s="85"/>
      <c r="E249" s="85"/>
      <c r="F249" s="85"/>
      <c r="G249" s="85"/>
      <c r="H249" s="85"/>
      <c r="I249" s="85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  <c r="AE249" s="77"/>
      <c r="AF249" s="77"/>
      <c r="AG249" s="77"/>
      <c r="AH249" s="77"/>
      <c r="AI249" s="77"/>
      <c r="AJ249" s="77"/>
      <c r="AK249" s="77"/>
      <c r="AL249" s="77"/>
      <c r="AM249" s="77"/>
      <c r="AN249" s="77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7"/>
      <c r="EK249" s="77"/>
      <c r="EL249" s="77"/>
      <c r="EM249" s="77"/>
      <c r="EN249" s="77"/>
      <c r="EO249" s="77"/>
      <c r="EP249" s="77"/>
      <c r="EQ249" s="77"/>
      <c r="ER249" s="77"/>
      <c r="ES249" s="77"/>
      <c r="ET249" s="77"/>
      <c r="EU249" s="77"/>
      <c r="EV249" s="77"/>
      <c r="EW249" s="77"/>
      <c r="EX249" s="77"/>
      <c r="EY249" s="77"/>
      <c r="EZ249" s="77"/>
      <c r="FA249" s="77"/>
      <c r="FB249" s="77"/>
      <c r="FC249" s="77"/>
      <c r="FD249" s="77"/>
      <c r="FE249" s="77"/>
      <c r="FF249" s="77"/>
      <c r="FG249" s="77"/>
      <c r="FH249" s="77"/>
    </row>
    <row r="250" spans="1:164" ht="14" x14ac:dyDescent="0.15">
      <c r="A250" s="85"/>
      <c r="B250" s="85"/>
      <c r="C250" s="85"/>
      <c r="D250" s="85"/>
      <c r="E250" s="85"/>
      <c r="F250" s="85"/>
      <c r="G250" s="85"/>
      <c r="H250" s="85"/>
      <c r="I250" s="85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  <c r="AE250" s="77"/>
      <c r="AF250" s="77"/>
      <c r="AG250" s="77"/>
      <c r="AH250" s="77"/>
      <c r="AI250" s="77"/>
      <c r="AJ250" s="77"/>
      <c r="AK250" s="77"/>
      <c r="AL250" s="77"/>
      <c r="AM250" s="77"/>
      <c r="AN250" s="77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7"/>
      <c r="EK250" s="77"/>
      <c r="EL250" s="77"/>
      <c r="EM250" s="77"/>
      <c r="EN250" s="77"/>
      <c r="EO250" s="77"/>
      <c r="EP250" s="77"/>
      <c r="EQ250" s="77"/>
      <c r="ER250" s="77"/>
      <c r="ES250" s="77"/>
      <c r="ET250" s="77"/>
      <c r="EU250" s="77"/>
      <c r="EV250" s="77"/>
      <c r="EW250" s="77"/>
      <c r="EX250" s="77"/>
      <c r="EY250" s="77"/>
      <c r="EZ250" s="77"/>
      <c r="FA250" s="77"/>
      <c r="FB250" s="77"/>
      <c r="FC250" s="77"/>
      <c r="FD250" s="77"/>
      <c r="FE250" s="77"/>
      <c r="FF250" s="77"/>
      <c r="FG250" s="77"/>
      <c r="FH250" s="77"/>
    </row>
    <row r="251" spans="1:164" ht="14" x14ac:dyDescent="0.15">
      <c r="A251" s="85"/>
      <c r="B251" s="85"/>
      <c r="C251" s="85"/>
      <c r="D251" s="85"/>
      <c r="E251" s="85"/>
      <c r="F251" s="85"/>
      <c r="G251" s="85"/>
      <c r="H251" s="85"/>
      <c r="I251" s="85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  <c r="AE251" s="77"/>
      <c r="AF251" s="77"/>
      <c r="AG251" s="77"/>
      <c r="AH251" s="77"/>
      <c r="AI251" s="77"/>
      <c r="AJ251" s="77"/>
      <c r="AK251" s="77"/>
      <c r="AL251" s="77"/>
      <c r="AM251" s="77"/>
      <c r="AN251" s="77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77"/>
      <c r="EM251" s="77"/>
      <c r="EN251" s="77"/>
      <c r="EO251" s="77"/>
      <c r="EP251" s="77"/>
      <c r="EQ251" s="77"/>
      <c r="ER251" s="77"/>
      <c r="ES251" s="77"/>
      <c r="ET251" s="77"/>
      <c r="EU251" s="77"/>
      <c r="EV251" s="77"/>
      <c r="EW251" s="77"/>
      <c r="EX251" s="77"/>
      <c r="EY251" s="77"/>
      <c r="EZ251" s="77"/>
      <c r="FA251" s="77"/>
      <c r="FB251" s="77"/>
      <c r="FC251" s="77"/>
      <c r="FD251" s="77"/>
      <c r="FE251" s="77"/>
      <c r="FF251" s="77"/>
      <c r="FG251" s="77"/>
      <c r="FH251" s="77"/>
    </row>
    <row r="252" spans="1:164" ht="14" x14ac:dyDescent="0.15">
      <c r="A252" s="85"/>
      <c r="B252" s="85"/>
      <c r="C252" s="85"/>
      <c r="D252" s="85"/>
      <c r="E252" s="85"/>
      <c r="F252" s="85"/>
      <c r="G252" s="85"/>
      <c r="H252" s="85"/>
      <c r="I252" s="85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  <c r="AE252" s="77"/>
      <c r="AF252" s="77"/>
      <c r="AG252" s="77"/>
      <c r="AH252" s="77"/>
      <c r="AI252" s="77"/>
      <c r="AJ252" s="77"/>
      <c r="AK252" s="77"/>
      <c r="AL252" s="77"/>
      <c r="AM252" s="77"/>
      <c r="AN252" s="77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  <c r="EN252" s="77"/>
      <c r="EO252" s="77"/>
      <c r="EP252" s="77"/>
      <c r="EQ252" s="77"/>
      <c r="ER252" s="77"/>
      <c r="ES252" s="77"/>
      <c r="ET252" s="77"/>
      <c r="EU252" s="77"/>
      <c r="EV252" s="77"/>
      <c r="EW252" s="77"/>
      <c r="EX252" s="77"/>
      <c r="EY252" s="77"/>
      <c r="EZ252" s="77"/>
      <c r="FA252" s="77"/>
      <c r="FB252" s="77"/>
      <c r="FC252" s="77"/>
      <c r="FD252" s="77"/>
      <c r="FE252" s="77"/>
      <c r="FF252" s="77"/>
      <c r="FG252" s="77"/>
      <c r="FH252" s="77"/>
    </row>
    <row r="253" spans="1:164" ht="14" x14ac:dyDescent="0.15">
      <c r="A253" s="85"/>
      <c r="B253" s="85"/>
      <c r="C253" s="85"/>
      <c r="D253" s="85"/>
      <c r="E253" s="85"/>
      <c r="F253" s="85"/>
      <c r="G253" s="85"/>
      <c r="H253" s="85"/>
      <c r="I253" s="85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  <c r="AE253" s="77"/>
      <c r="AF253" s="77"/>
      <c r="AG253" s="77"/>
      <c r="AH253" s="77"/>
      <c r="AI253" s="77"/>
      <c r="AJ253" s="77"/>
      <c r="AK253" s="77"/>
      <c r="AL253" s="77"/>
      <c r="AM253" s="77"/>
      <c r="AN253" s="77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7"/>
      <c r="EK253" s="77"/>
      <c r="EL253" s="77"/>
      <c r="EM253" s="77"/>
      <c r="EN253" s="77"/>
      <c r="EO253" s="77"/>
      <c r="EP253" s="77"/>
      <c r="EQ253" s="77"/>
      <c r="ER253" s="77"/>
      <c r="ES253" s="77"/>
      <c r="ET253" s="77"/>
      <c r="EU253" s="77"/>
      <c r="EV253" s="77"/>
      <c r="EW253" s="77"/>
      <c r="EX253" s="77"/>
      <c r="EY253" s="77"/>
      <c r="EZ253" s="77"/>
      <c r="FA253" s="77"/>
      <c r="FB253" s="77"/>
      <c r="FC253" s="77"/>
      <c r="FD253" s="77"/>
      <c r="FE253" s="77"/>
      <c r="FF253" s="77"/>
      <c r="FG253" s="77"/>
      <c r="FH253" s="77"/>
    </row>
    <row r="254" spans="1:164" ht="14" x14ac:dyDescent="0.15">
      <c r="A254" s="85"/>
      <c r="B254" s="85"/>
      <c r="C254" s="85"/>
      <c r="D254" s="85"/>
      <c r="E254" s="85"/>
      <c r="F254" s="85"/>
      <c r="G254" s="85"/>
      <c r="H254" s="85"/>
      <c r="I254" s="85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  <c r="AE254" s="77"/>
      <c r="AF254" s="77"/>
      <c r="AG254" s="77"/>
      <c r="AH254" s="77"/>
      <c r="AI254" s="77"/>
      <c r="AJ254" s="77"/>
      <c r="AK254" s="77"/>
      <c r="AL254" s="77"/>
      <c r="AM254" s="77"/>
      <c r="AN254" s="77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7"/>
      <c r="EK254" s="77"/>
      <c r="EL254" s="77"/>
      <c r="EM254" s="77"/>
      <c r="EN254" s="77"/>
      <c r="EO254" s="77"/>
      <c r="EP254" s="77"/>
      <c r="EQ254" s="77"/>
      <c r="ER254" s="77"/>
      <c r="ES254" s="77"/>
      <c r="ET254" s="77"/>
      <c r="EU254" s="77"/>
      <c r="EV254" s="77"/>
      <c r="EW254" s="77"/>
      <c r="EX254" s="77"/>
      <c r="EY254" s="77"/>
      <c r="EZ254" s="77"/>
      <c r="FA254" s="77"/>
      <c r="FB254" s="77"/>
      <c r="FC254" s="77"/>
      <c r="FD254" s="77"/>
      <c r="FE254" s="77"/>
      <c r="FF254" s="77"/>
      <c r="FG254" s="77"/>
      <c r="FH254" s="77"/>
    </row>
    <row r="255" spans="1:164" ht="14" x14ac:dyDescent="0.15">
      <c r="A255" s="85"/>
      <c r="B255" s="85"/>
      <c r="C255" s="85"/>
      <c r="D255" s="85"/>
      <c r="E255" s="85"/>
      <c r="F255" s="85"/>
      <c r="G255" s="85"/>
      <c r="H255" s="85"/>
      <c r="I255" s="85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  <c r="AE255" s="77"/>
      <c r="AF255" s="77"/>
      <c r="AG255" s="77"/>
      <c r="AH255" s="77"/>
      <c r="AI255" s="77"/>
      <c r="AJ255" s="77"/>
      <c r="AK255" s="77"/>
      <c r="AL255" s="77"/>
      <c r="AM255" s="77"/>
      <c r="AN255" s="77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7"/>
      <c r="EK255" s="77"/>
      <c r="EL255" s="77"/>
      <c r="EM255" s="77"/>
      <c r="EN255" s="77"/>
      <c r="EO255" s="77"/>
      <c r="EP255" s="77"/>
      <c r="EQ255" s="77"/>
      <c r="ER255" s="77"/>
      <c r="ES255" s="77"/>
      <c r="ET255" s="77"/>
      <c r="EU255" s="77"/>
      <c r="EV255" s="77"/>
      <c r="EW255" s="77"/>
      <c r="EX255" s="77"/>
      <c r="EY255" s="77"/>
      <c r="EZ255" s="77"/>
      <c r="FA255" s="77"/>
      <c r="FB255" s="77"/>
      <c r="FC255" s="77"/>
      <c r="FD255" s="77"/>
      <c r="FE255" s="77"/>
      <c r="FF255" s="77"/>
      <c r="FG255" s="77"/>
      <c r="FH255" s="77"/>
    </row>
    <row r="256" spans="1:164" ht="14" x14ac:dyDescent="0.15">
      <c r="A256" s="85"/>
      <c r="B256" s="85"/>
      <c r="C256" s="85"/>
      <c r="D256" s="85"/>
      <c r="E256" s="85"/>
      <c r="F256" s="85"/>
      <c r="G256" s="85"/>
      <c r="H256" s="85"/>
      <c r="I256" s="85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  <c r="AE256" s="77"/>
      <c r="AF256" s="77"/>
      <c r="AG256" s="77"/>
      <c r="AH256" s="77"/>
      <c r="AI256" s="77"/>
      <c r="AJ256" s="77"/>
      <c r="AK256" s="77"/>
      <c r="AL256" s="77"/>
      <c r="AM256" s="77"/>
      <c r="AN256" s="77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7"/>
      <c r="EK256" s="77"/>
      <c r="EL256" s="77"/>
      <c r="EM256" s="77"/>
      <c r="EN256" s="77"/>
      <c r="EO256" s="77"/>
      <c r="EP256" s="77"/>
      <c r="EQ256" s="77"/>
      <c r="ER256" s="77"/>
      <c r="ES256" s="77"/>
      <c r="ET256" s="77"/>
      <c r="EU256" s="77"/>
      <c r="EV256" s="77"/>
      <c r="EW256" s="77"/>
      <c r="EX256" s="77"/>
      <c r="EY256" s="77"/>
      <c r="EZ256" s="77"/>
      <c r="FA256" s="77"/>
      <c r="FB256" s="77"/>
      <c r="FC256" s="77"/>
      <c r="FD256" s="77"/>
      <c r="FE256" s="77"/>
      <c r="FF256" s="77"/>
      <c r="FG256" s="77"/>
      <c r="FH256" s="77"/>
    </row>
    <row r="257" spans="1:164" ht="14" x14ac:dyDescent="0.15">
      <c r="A257" s="85"/>
      <c r="B257" s="85"/>
      <c r="C257" s="85"/>
      <c r="D257" s="85"/>
      <c r="E257" s="85"/>
      <c r="F257" s="85"/>
      <c r="G257" s="85"/>
      <c r="H257" s="85"/>
      <c r="I257" s="85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  <c r="AE257" s="77"/>
      <c r="AF257" s="77"/>
      <c r="AG257" s="77"/>
      <c r="AH257" s="77"/>
      <c r="AI257" s="77"/>
      <c r="AJ257" s="77"/>
      <c r="AK257" s="77"/>
      <c r="AL257" s="77"/>
      <c r="AM257" s="77"/>
      <c r="AN257" s="77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7"/>
      <c r="EK257" s="77"/>
      <c r="EL257" s="77"/>
      <c r="EM257" s="77"/>
      <c r="EN257" s="77"/>
      <c r="EO257" s="77"/>
      <c r="EP257" s="77"/>
      <c r="EQ257" s="77"/>
      <c r="ER257" s="77"/>
      <c r="ES257" s="77"/>
      <c r="ET257" s="77"/>
      <c r="EU257" s="77"/>
      <c r="EV257" s="77"/>
      <c r="EW257" s="77"/>
      <c r="EX257" s="77"/>
      <c r="EY257" s="77"/>
      <c r="EZ257" s="77"/>
      <c r="FA257" s="77"/>
      <c r="FB257" s="77"/>
      <c r="FC257" s="77"/>
      <c r="FD257" s="77"/>
      <c r="FE257" s="77"/>
      <c r="FF257" s="77"/>
      <c r="FG257" s="77"/>
      <c r="FH257" s="77"/>
    </row>
    <row r="258" spans="1:164" ht="14" x14ac:dyDescent="0.15">
      <c r="A258" s="85"/>
      <c r="B258" s="85"/>
      <c r="C258" s="85"/>
      <c r="D258" s="85"/>
      <c r="E258" s="85"/>
      <c r="F258" s="85"/>
      <c r="G258" s="85"/>
      <c r="H258" s="85"/>
      <c r="I258" s="85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  <c r="AE258" s="77"/>
      <c r="AF258" s="77"/>
      <c r="AG258" s="77"/>
      <c r="AH258" s="77"/>
      <c r="AI258" s="77"/>
      <c r="AJ258" s="77"/>
      <c r="AK258" s="77"/>
      <c r="AL258" s="77"/>
      <c r="AM258" s="77"/>
      <c r="AN258" s="77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7"/>
      <c r="EK258" s="77"/>
      <c r="EL258" s="77"/>
      <c r="EM258" s="77"/>
      <c r="EN258" s="77"/>
      <c r="EO258" s="77"/>
      <c r="EP258" s="77"/>
      <c r="EQ258" s="77"/>
      <c r="ER258" s="77"/>
      <c r="ES258" s="77"/>
      <c r="ET258" s="77"/>
      <c r="EU258" s="77"/>
      <c r="EV258" s="77"/>
      <c r="EW258" s="77"/>
      <c r="EX258" s="77"/>
      <c r="EY258" s="77"/>
      <c r="EZ258" s="77"/>
      <c r="FA258" s="77"/>
      <c r="FB258" s="77"/>
      <c r="FC258" s="77"/>
      <c r="FD258" s="77"/>
      <c r="FE258" s="77"/>
      <c r="FF258" s="77"/>
      <c r="FG258" s="77"/>
      <c r="FH258" s="77"/>
    </row>
    <row r="259" spans="1:164" ht="14" x14ac:dyDescent="0.15">
      <c r="A259" s="85"/>
      <c r="B259" s="85"/>
      <c r="C259" s="85"/>
      <c r="D259" s="85"/>
      <c r="E259" s="85"/>
      <c r="F259" s="85"/>
      <c r="G259" s="85"/>
      <c r="H259" s="85"/>
      <c r="I259" s="85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  <c r="AE259" s="77"/>
      <c r="AF259" s="77"/>
      <c r="AG259" s="77"/>
      <c r="AH259" s="77"/>
      <c r="AI259" s="77"/>
      <c r="AJ259" s="77"/>
      <c r="AK259" s="77"/>
      <c r="AL259" s="77"/>
      <c r="AM259" s="77"/>
      <c r="AN259" s="77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7"/>
      <c r="EK259" s="77"/>
      <c r="EL259" s="77"/>
      <c r="EM259" s="77"/>
      <c r="EN259" s="77"/>
      <c r="EO259" s="77"/>
      <c r="EP259" s="77"/>
      <c r="EQ259" s="77"/>
      <c r="ER259" s="77"/>
      <c r="ES259" s="77"/>
      <c r="ET259" s="77"/>
      <c r="EU259" s="77"/>
      <c r="EV259" s="77"/>
      <c r="EW259" s="77"/>
      <c r="EX259" s="77"/>
      <c r="EY259" s="77"/>
      <c r="EZ259" s="77"/>
      <c r="FA259" s="77"/>
      <c r="FB259" s="77"/>
      <c r="FC259" s="77"/>
      <c r="FD259" s="77"/>
      <c r="FE259" s="77"/>
      <c r="FF259" s="77"/>
      <c r="FG259" s="77"/>
      <c r="FH259" s="77"/>
    </row>
    <row r="260" spans="1:164" ht="14" x14ac:dyDescent="0.15">
      <c r="A260" s="85"/>
      <c r="B260" s="85"/>
      <c r="C260" s="85"/>
      <c r="D260" s="85"/>
      <c r="E260" s="85"/>
      <c r="F260" s="85"/>
      <c r="G260" s="85"/>
      <c r="H260" s="85"/>
      <c r="I260" s="85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  <c r="AE260" s="77"/>
      <c r="AF260" s="77"/>
      <c r="AG260" s="77"/>
      <c r="AH260" s="77"/>
      <c r="AI260" s="77"/>
      <c r="AJ260" s="77"/>
      <c r="AK260" s="77"/>
      <c r="AL260" s="77"/>
      <c r="AM260" s="77"/>
      <c r="AN260" s="77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7"/>
      <c r="EK260" s="77"/>
      <c r="EL260" s="77"/>
      <c r="EM260" s="77"/>
      <c r="EN260" s="77"/>
      <c r="EO260" s="77"/>
      <c r="EP260" s="77"/>
      <c r="EQ260" s="77"/>
      <c r="ER260" s="77"/>
      <c r="ES260" s="77"/>
      <c r="ET260" s="77"/>
      <c r="EU260" s="77"/>
      <c r="EV260" s="77"/>
      <c r="EW260" s="77"/>
      <c r="EX260" s="77"/>
      <c r="EY260" s="77"/>
      <c r="EZ260" s="77"/>
      <c r="FA260" s="77"/>
      <c r="FB260" s="77"/>
      <c r="FC260" s="77"/>
      <c r="FD260" s="77"/>
      <c r="FE260" s="77"/>
      <c r="FF260" s="77"/>
      <c r="FG260" s="77"/>
      <c r="FH260" s="77"/>
    </row>
    <row r="261" spans="1:164" ht="14" x14ac:dyDescent="0.15">
      <c r="A261" s="85"/>
      <c r="B261" s="85"/>
      <c r="C261" s="85"/>
      <c r="D261" s="85"/>
      <c r="E261" s="85"/>
      <c r="F261" s="85"/>
      <c r="G261" s="85"/>
      <c r="H261" s="85"/>
      <c r="I261" s="85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7"/>
      <c r="EK261" s="77"/>
      <c r="EL261" s="77"/>
      <c r="EM261" s="77"/>
      <c r="EN261" s="77"/>
      <c r="EO261" s="77"/>
      <c r="EP261" s="77"/>
      <c r="EQ261" s="77"/>
      <c r="ER261" s="77"/>
      <c r="ES261" s="77"/>
      <c r="ET261" s="77"/>
      <c r="EU261" s="77"/>
      <c r="EV261" s="77"/>
      <c r="EW261" s="77"/>
      <c r="EX261" s="77"/>
      <c r="EY261" s="77"/>
      <c r="EZ261" s="77"/>
      <c r="FA261" s="77"/>
      <c r="FB261" s="77"/>
      <c r="FC261" s="77"/>
      <c r="FD261" s="77"/>
      <c r="FE261" s="77"/>
      <c r="FF261" s="77"/>
      <c r="FG261" s="77"/>
      <c r="FH261" s="77"/>
    </row>
    <row r="262" spans="1:164" ht="14" x14ac:dyDescent="0.15">
      <c r="A262" s="85"/>
      <c r="B262" s="85"/>
      <c r="C262" s="85"/>
      <c r="D262" s="85"/>
      <c r="E262" s="85"/>
      <c r="F262" s="85"/>
      <c r="G262" s="85"/>
      <c r="H262" s="85"/>
      <c r="I262" s="85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  <c r="AE262" s="77"/>
      <c r="AF262" s="77"/>
      <c r="AG262" s="77"/>
      <c r="AH262" s="77"/>
      <c r="AI262" s="77"/>
      <c r="AJ262" s="77"/>
      <c r="AK262" s="77"/>
      <c r="AL262" s="77"/>
      <c r="AM262" s="77"/>
      <c r="AN262" s="77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7"/>
      <c r="EK262" s="77"/>
      <c r="EL262" s="77"/>
      <c r="EM262" s="77"/>
      <c r="EN262" s="77"/>
      <c r="EO262" s="77"/>
      <c r="EP262" s="77"/>
      <c r="EQ262" s="77"/>
      <c r="ER262" s="77"/>
      <c r="ES262" s="77"/>
      <c r="ET262" s="77"/>
      <c r="EU262" s="77"/>
      <c r="EV262" s="77"/>
      <c r="EW262" s="77"/>
      <c r="EX262" s="77"/>
      <c r="EY262" s="77"/>
      <c r="EZ262" s="77"/>
      <c r="FA262" s="77"/>
      <c r="FB262" s="77"/>
      <c r="FC262" s="77"/>
      <c r="FD262" s="77"/>
      <c r="FE262" s="77"/>
      <c r="FF262" s="77"/>
      <c r="FG262" s="77"/>
      <c r="FH262" s="77"/>
    </row>
    <row r="263" spans="1:164" ht="14" x14ac:dyDescent="0.15">
      <c r="A263" s="85"/>
      <c r="B263" s="85"/>
      <c r="C263" s="85"/>
      <c r="D263" s="85"/>
      <c r="E263" s="85"/>
      <c r="F263" s="85"/>
      <c r="G263" s="85"/>
      <c r="H263" s="85"/>
      <c r="I263" s="85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  <c r="AE263" s="77"/>
      <c r="AF263" s="77"/>
      <c r="AG263" s="77"/>
      <c r="AH263" s="77"/>
      <c r="AI263" s="77"/>
      <c r="AJ263" s="77"/>
      <c r="AK263" s="77"/>
      <c r="AL263" s="77"/>
      <c r="AM263" s="77"/>
      <c r="AN263" s="77"/>
      <c r="AO263" s="77"/>
      <c r="AP263" s="77"/>
      <c r="AQ263" s="77"/>
      <c r="AR263" s="77"/>
      <c r="AS263" s="77"/>
      <c r="AT263" s="77"/>
      <c r="AU263" s="77"/>
      <c r="AV263" s="77"/>
      <c r="AW263" s="77"/>
      <c r="AX263" s="77"/>
      <c r="AY263" s="77"/>
      <c r="AZ263" s="77"/>
      <c r="BA263" s="77"/>
      <c r="BB263" s="77"/>
      <c r="BC263" s="77"/>
      <c r="BD263" s="77"/>
      <c r="BE263" s="77"/>
      <c r="BF263" s="77"/>
      <c r="BG263" s="77"/>
      <c r="BH263" s="77"/>
      <c r="BI263" s="77"/>
      <c r="BJ263" s="77"/>
      <c r="BK263" s="77"/>
      <c r="BL263" s="77"/>
      <c r="BM263" s="77"/>
      <c r="BN263" s="77"/>
      <c r="BO263" s="77"/>
      <c r="BP263" s="77"/>
      <c r="BQ263" s="77"/>
      <c r="BR263" s="77"/>
      <c r="BS263" s="77"/>
      <c r="BT263" s="77"/>
      <c r="BU263" s="77"/>
      <c r="BV263" s="77"/>
      <c r="BW263" s="77"/>
      <c r="BX263" s="77"/>
      <c r="BY263" s="77"/>
      <c r="BZ263" s="77"/>
      <c r="CA263" s="77"/>
      <c r="CB263" s="77"/>
      <c r="CC263" s="77"/>
      <c r="CD263" s="77"/>
      <c r="CE263" s="77"/>
      <c r="CF263" s="77"/>
      <c r="CG263" s="77"/>
      <c r="CH263" s="77"/>
      <c r="CI263" s="77"/>
      <c r="CJ263" s="77"/>
      <c r="CK263" s="77"/>
      <c r="CL263" s="77"/>
      <c r="CM263" s="77"/>
      <c r="CN263" s="77"/>
      <c r="CO263" s="77"/>
      <c r="CP263" s="77"/>
      <c r="CQ263" s="77"/>
      <c r="CR263" s="77"/>
      <c r="CS263" s="77"/>
      <c r="CT263" s="77"/>
      <c r="CU263" s="77"/>
      <c r="CV263" s="77"/>
      <c r="CW263" s="77"/>
      <c r="CX263" s="77"/>
      <c r="CY263" s="77"/>
      <c r="CZ263" s="77"/>
      <c r="DA263" s="77"/>
      <c r="DB263" s="77"/>
      <c r="DC263" s="77"/>
      <c r="DD263" s="77"/>
      <c r="DE263" s="77"/>
      <c r="DF263" s="77"/>
      <c r="DG263" s="77"/>
      <c r="DH263" s="77"/>
      <c r="DI263" s="77"/>
      <c r="DJ263" s="77"/>
      <c r="DK263" s="77"/>
      <c r="DL263" s="77"/>
      <c r="DM263" s="77"/>
      <c r="DN263" s="77"/>
      <c r="DO263" s="77"/>
      <c r="DP263" s="77"/>
      <c r="DQ263" s="77"/>
      <c r="DR263" s="77"/>
      <c r="DS263" s="77"/>
      <c r="DT263" s="77"/>
      <c r="DU263" s="77"/>
      <c r="DV263" s="77"/>
      <c r="DW263" s="77"/>
      <c r="DX263" s="77"/>
      <c r="DY263" s="77"/>
      <c r="DZ263" s="77"/>
      <c r="EA263" s="77"/>
      <c r="EB263" s="77"/>
      <c r="EC263" s="77"/>
      <c r="ED263" s="77"/>
      <c r="EE263" s="77"/>
      <c r="EF263" s="77"/>
      <c r="EG263" s="77"/>
      <c r="EH263" s="77"/>
      <c r="EI263" s="77"/>
      <c r="EJ263" s="77"/>
      <c r="EK263" s="77"/>
      <c r="EL263" s="77"/>
      <c r="EM263" s="77"/>
      <c r="EN263" s="77"/>
      <c r="EO263" s="77"/>
      <c r="EP263" s="77"/>
      <c r="EQ263" s="77"/>
      <c r="ER263" s="77"/>
      <c r="ES263" s="77"/>
      <c r="ET263" s="77"/>
      <c r="EU263" s="77"/>
      <c r="EV263" s="77"/>
      <c r="EW263" s="77"/>
      <c r="EX263" s="77"/>
      <c r="EY263" s="77"/>
      <c r="EZ263" s="77"/>
      <c r="FA263" s="77"/>
      <c r="FB263" s="77"/>
      <c r="FC263" s="77"/>
      <c r="FD263" s="77"/>
      <c r="FE263" s="77"/>
      <c r="FF263" s="77"/>
      <c r="FG263" s="77"/>
      <c r="FH263" s="77"/>
    </row>
    <row r="264" spans="1:164" ht="14" x14ac:dyDescent="0.15">
      <c r="A264" s="85"/>
      <c r="B264" s="85"/>
      <c r="C264" s="85"/>
      <c r="D264" s="85"/>
      <c r="E264" s="85"/>
      <c r="F264" s="85"/>
      <c r="G264" s="85"/>
      <c r="H264" s="85"/>
      <c r="I264" s="85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  <c r="AE264" s="77"/>
      <c r="AF264" s="77"/>
      <c r="AG264" s="77"/>
      <c r="AH264" s="77"/>
      <c r="AI264" s="77"/>
      <c r="AJ264" s="77"/>
      <c r="AK264" s="77"/>
      <c r="AL264" s="77"/>
      <c r="AM264" s="77"/>
      <c r="AN264" s="77"/>
      <c r="AO264" s="77"/>
      <c r="AP264" s="77"/>
      <c r="AQ264" s="77"/>
      <c r="AR264" s="77"/>
      <c r="AS264" s="77"/>
      <c r="AT264" s="77"/>
      <c r="AU264" s="77"/>
      <c r="AV264" s="77"/>
      <c r="AW264" s="77"/>
      <c r="AX264" s="77"/>
      <c r="AY264" s="77"/>
      <c r="AZ264" s="77"/>
      <c r="BA264" s="77"/>
      <c r="BB264" s="77"/>
      <c r="BC264" s="77"/>
      <c r="BD264" s="77"/>
      <c r="BE264" s="77"/>
      <c r="BF264" s="77"/>
      <c r="BG264" s="77"/>
      <c r="BH264" s="77"/>
      <c r="BI264" s="77"/>
      <c r="BJ264" s="77"/>
      <c r="BK264" s="77"/>
      <c r="BL264" s="77"/>
      <c r="BM264" s="77"/>
      <c r="BN264" s="77"/>
      <c r="BO264" s="77"/>
      <c r="BP264" s="77"/>
      <c r="BQ264" s="77"/>
      <c r="BR264" s="77"/>
      <c r="BS264" s="77"/>
      <c r="BT264" s="77"/>
      <c r="BU264" s="77"/>
      <c r="BV264" s="77"/>
      <c r="BW264" s="77"/>
      <c r="BX264" s="77"/>
      <c r="BY264" s="77"/>
      <c r="BZ264" s="77"/>
      <c r="CA264" s="77"/>
      <c r="CB264" s="77"/>
      <c r="CC264" s="77"/>
      <c r="CD264" s="77"/>
      <c r="CE264" s="77"/>
      <c r="CF264" s="77"/>
      <c r="CG264" s="77"/>
      <c r="CH264" s="77"/>
      <c r="CI264" s="77"/>
      <c r="CJ264" s="77"/>
      <c r="CK264" s="77"/>
      <c r="CL264" s="77"/>
      <c r="CM264" s="77"/>
      <c r="CN264" s="77"/>
      <c r="CO264" s="77"/>
      <c r="CP264" s="77"/>
      <c r="CQ264" s="77"/>
      <c r="CR264" s="77"/>
      <c r="CS264" s="77"/>
      <c r="CT264" s="77"/>
      <c r="CU264" s="77"/>
      <c r="CV264" s="77"/>
      <c r="CW264" s="77"/>
      <c r="CX264" s="77"/>
      <c r="CY264" s="77"/>
      <c r="CZ264" s="77"/>
      <c r="DA264" s="77"/>
      <c r="DB264" s="77"/>
      <c r="DC264" s="77"/>
      <c r="DD264" s="77"/>
      <c r="DE264" s="77"/>
      <c r="DF264" s="77"/>
      <c r="DG264" s="77"/>
      <c r="DH264" s="77"/>
      <c r="DI264" s="77"/>
      <c r="DJ264" s="77"/>
      <c r="DK264" s="77"/>
      <c r="DL264" s="77"/>
      <c r="DM264" s="77"/>
      <c r="DN264" s="77"/>
      <c r="DO264" s="77"/>
      <c r="DP264" s="77"/>
      <c r="DQ264" s="77"/>
      <c r="DR264" s="77"/>
      <c r="DS264" s="77"/>
      <c r="DT264" s="77"/>
      <c r="DU264" s="77"/>
      <c r="DV264" s="77"/>
      <c r="DW264" s="77"/>
      <c r="DX264" s="77"/>
      <c r="DY264" s="77"/>
      <c r="DZ264" s="77"/>
      <c r="EA264" s="77"/>
      <c r="EB264" s="77"/>
      <c r="EC264" s="77"/>
      <c r="ED264" s="77"/>
      <c r="EE264" s="77"/>
      <c r="EF264" s="77"/>
      <c r="EG264" s="77"/>
      <c r="EH264" s="77"/>
      <c r="EI264" s="77"/>
      <c r="EJ264" s="77"/>
      <c r="EK264" s="77"/>
      <c r="EL264" s="77"/>
      <c r="EM264" s="77"/>
      <c r="EN264" s="77"/>
      <c r="EO264" s="77"/>
      <c r="EP264" s="77"/>
      <c r="EQ264" s="77"/>
      <c r="ER264" s="77"/>
      <c r="ES264" s="77"/>
      <c r="ET264" s="77"/>
      <c r="EU264" s="77"/>
      <c r="EV264" s="77"/>
      <c r="EW264" s="77"/>
      <c r="EX264" s="77"/>
      <c r="EY264" s="77"/>
      <c r="EZ264" s="77"/>
      <c r="FA264" s="77"/>
      <c r="FB264" s="77"/>
      <c r="FC264" s="77"/>
      <c r="FD264" s="77"/>
      <c r="FE264" s="77"/>
      <c r="FF264" s="77"/>
      <c r="FG264" s="77"/>
      <c r="FH264" s="77"/>
    </row>
    <row r="265" spans="1:164" ht="14" x14ac:dyDescent="0.15">
      <c r="A265" s="85"/>
      <c r="B265" s="85"/>
      <c r="C265" s="85"/>
      <c r="D265" s="85"/>
      <c r="E265" s="85"/>
      <c r="F265" s="85"/>
      <c r="G265" s="85"/>
      <c r="H265" s="85"/>
      <c r="I265" s="85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  <c r="AE265" s="77"/>
      <c r="AF265" s="77"/>
      <c r="AG265" s="77"/>
      <c r="AH265" s="77"/>
      <c r="AI265" s="77"/>
      <c r="AJ265" s="77"/>
      <c r="AK265" s="77"/>
      <c r="AL265" s="77"/>
      <c r="AM265" s="77"/>
      <c r="AN265" s="77"/>
      <c r="AO265" s="77"/>
      <c r="AP265" s="77"/>
      <c r="AQ265" s="77"/>
      <c r="AR265" s="77"/>
      <c r="AS265" s="77"/>
      <c r="AT265" s="77"/>
      <c r="AU265" s="77"/>
      <c r="AV265" s="77"/>
      <c r="AW265" s="77"/>
      <c r="AX265" s="77"/>
      <c r="AY265" s="77"/>
      <c r="AZ265" s="77"/>
      <c r="BA265" s="77"/>
      <c r="BB265" s="77"/>
      <c r="BC265" s="77"/>
      <c r="BD265" s="77"/>
      <c r="BE265" s="77"/>
      <c r="BF265" s="77"/>
      <c r="BG265" s="77"/>
      <c r="BH265" s="77"/>
      <c r="BI265" s="77"/>
      <c r="BJ265" s="77"/>
      <c r="BK265" s="77"/>
      <c r="BL265" s="77"/>
      <c r="BM265" s="77"/>
      <c r="BN265" s="77"/>
      <c r="BO265" s="77"/>
      <c r="BP265" s="77"/>
      <c r="BQ265" s="77"/>
      <c r="BR265" s="77"/>
      <c r="BS265" s="77"/>
      <c r="BT265" s="77"/>
      <c r="BU265" s="77"/>
      <c r="BV265" s="77"/>
      <c r="BW265" s="77"/>
      <c r="BX265" s="77"/>
      <c r="BY265" s="77"/>
      <c r="BZ265" s="77"/>
      <c r="CA265" s="77"/>
      <c r="CB265" s="77"/>
      <c r="CC265" s="77"/>
      <c r="CD265" s="77"/>
      <c r="CE265" s="77"/>
      <c r="CF265" s="77"/>
      <c r="CG265" s="77"/>
      <c r="CH265" s="77"/>
      <c r="CI265" s="77"/>
      <c r="CJ265" s="77"/>
      <c r="CK265" s="77"/>
      <c r="CL265" s="77"/>
      <c r="CM265" s="77"/>
      <c r="CN265" s="77"/>
      <c r="CO265" s="77"/>
      <c r="CP265" s="77"/>
      <c r="CQ265" s="77"/>
      <c r="CR265" s="77"/>
      <c r="CS265" s="77"/>
      <c r="CT265" s="77"/>
      <c r="CU265" s="77"/>
      <c r="CV265" s="77"/>
      <c r="CW265" s="77"/>
      <c r="CX265" s="77"/>
      <c r="CY265" s="77"/>
      <c r="CZ265" s="77"/>
      <c r="DA265" s="77"/>
      <c r="DB265" s="77"/>
      <c r="DC265" s="77"/>
      <c r="DD265" s="77"/>
      <c r="DE265" s="77"/>
      <c r="DF265" s="77"/>
      <c r="DG265" s="77"/>
      <c r="DH265" s="77"/>
      <c r="DI265" s="77"/>
      <c r="DJ265" s="77"/>
      <c r="DK265" s="77"/>
      <c r="DL265" s="77"/>
      <c r="DM265" s="77"/>
      <c r="DN265" s="77"/>
      <c r="DO265" s="77"/>
      <c r="DP265" s="77"/>
      <c r="DQ265" s="77"/>
      <c r="DR265" s="77"/>
      <c r="DS265" s="77"/>
      <c r="DT265" s="77"/>
      <c r="DU265" s="77"/>
      <c r="DV265" s="77"/>
      <c r="DW265" s="77"/>
      <c r="DX265" s="77"/>
      <c r="DY265" s="77"/>
      <c r="DZ265" s="77"/>
      <c r="EA265" s="77"/>
      <c r="EB265" s="77"/>
      <c r="EC265" s="77"/>
      <c r="ED265" s="77"/>
      <c r="EE265" s="77"/>
      <c r="EF265" s="77"/>
      <c r="EG265" s="77"/>
      <c r="EH265" s="77"/>
      <c r="EI265" s="77"/>
      <c r="EJ265" s="77"/>
      <c r="EK265" s="77"/>
      <c r="EL265" s="77"/>
      <c r="EM265" s="77"/>
      <c r="EN265" s="77"/>
      <c r="EO265" s="77"/>
      <c r="EP265" s="77"/>
      <c r="EQ265" s="77"/>
      <c r="ER265" s="77"/>
      <c r="ES265" s="77"/>
      <c r="ET265" s="77"/>
      <c r="EU265" s="77"/>
      <c r="EV265" s="77"/>
      <c r="EW265" s="77"/>
      <c r="EX265" s="77"/>
      <c r="EY265" s="77"/>
      <c r="EZ265" s="77"/>
      <c r="FA265" s="77"/>
      <c r="FB265" s="77"/>
      <c r="FC265" s="77"/>
      <c r="FD265" s="77"/>
      <c r="FE265" s="77"/>
      <c r="FF265" s="77"/>
      <c r="FG265" s="77"/>
      <c r="FH265" s="77"/>
    </row>
    <row r="266" spans="1:164" ht="14" x14ac:dyDescent="0.15">
      <c r="A266" s="85"/>
      <c r="B266" s="85"/>
      <c r="C266" s="85"/>
      <c r="D266" s="85"/>
      <c r="E266" s="85"/>
      <c r="F266" s="85"/>
      <c r="G266" s="85"/>
      <c r="H266" s="85"/>
      <c r="I266" s="85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  <c r="AE266" s="77"/>
      <c r="AF266" s="77"/>
      <c r="AG266" s="77"/>
      <c r="AH266" s="77"/>
      <c r="AI266" s="77"/>
      <c r="AJ266" s="77"/>
      <c r="AK266" s="77"/>
      <c r="AL266" s="77"/>
      <c r="AM266" s="77"/>
      <c r="AN266" s="77"/>
      <c r="AO266" s="77"/>
      <c r="AP266" s="77"/>
      <c r="AQ266" s="77"/>
      <c r="AR266" s="77"/>
      <c r="AS266" s="77"/>
      <c r="AT266" s="77"/>
      <c r="AU266" s="77"/>
      <c r="AV266" s="77"/>
      <c r="AW266" s="77"/>
      <c r="AX266" s="77"/>
      <c r="AY266" s="77"/>
      <c r="AZ266" s="77"/>
      <c r="BA266" s="77"/>
      <c r="BB266" s="77"/>
      <c r="BC266" s="77"/>
      <c r="BD266" s="77"/>
      <c r="BE266" s="77"/>
      <c r="BF266" s="77"/>
      <c r="BG266" s="77"/>
      <c r="BH266" s="77"/>
      <c r="BI266" s="77"/>
      <c r="BJ266" s="77"/>
      <c r="BK266" s="77"/>
      <c r="BL266" s="77"/>
      <c r="BM266" s="77"/>
      <c r="BN266" s="77"/>
      <c r="BO266" s="77"/>
      <c r="BP266" s="77"/>
      <c r="BQ266" s="77"/>
      <c r="BR266" s="77"/>
      <c r="BS266" s="77"/>
      <c r="BT266" s="77"/>
      <c r="BU266" s="77"/>
      <c r="BV266" s="77"/>
      <c r="BW266" s="77"/>
      <c r="BX266" s="77"/>
      <c r="BY266" s="77"/>
      <c r="BZ266" s="77"/>
      <c r="CA266" s="77"/>
      <c r="CB266" s="77"/>
      <c r="CC266" s="77"/>
      <c r="CD266" s="77"/>
      <c r="CE266" s="77"/>
      <c r="CF266" s="77"/>
      <c r="CG266" s="77"/>
      <c r="CH266" s="77"/>
      <c r="CI266" s="77"/>
      <c r="CJ266" s="77"/>
      <c r="CK266" s="77"/>
      <c r="CL266" s="77"/>
      <c r="CM266" s="77"/>
      <c r="CN266" s="77"/>
      <c r="CO266" s="77"/>
      <c r="CP266" s="77"/>
      <c r="CQ266" s="77"/>
      <c r="CR266" s="77"/>
      <c r="CS266" s="77"/>
      <c r="CT266" s="77"/>
      <c r="CU266" s="77"/>
      <c r="CV266" s="77"/>
      <c r="CW266" s="77"/>
      <c r="CX266" s="77"/>
      <c r="CY266" s="77"/>
      <c r="CZ266" s="77"/>
      <c r="DA266" s="77"/>
      <c r="DB266" s="77"/>
      <c r="DC266" s="77"/>
      <c r="DD266" s="77"/>
      <c r="DE266" s="77"/>
      <c r="DF266" s="77"/>
      <c r="DG266" s="77"/>
      <c r="DH266" s="77"/>
      <c r="DI266" s="77"/>
      <c r="DJ266" s="77"/>
      <c r="DK266" s="77"/>
      <c r="DL266" s="77"/>
      <c r="DM266" s="77"/>
      <c r="DN266" s="77"/>
      <c r="DO266" s="77"/>
      <c r="DP266" s="77"/>
      <c r="DQ266" s="77"/>
      <c r="DR266" s="77"/>
      <c r="DS266" s="77"/>
      <c r="DT266" s="77"/>
      <c r="DU266" s="77"/>
      <c r="DV266" s="77"/>
      <c r="DW266" s="77"/>
      <c r="DX266" s="77"/>
      <c r="DY266" s="77"/>
      <c r="DZ266" s="77"/>
      <c r="EA266" s="77"/>
      <c r="EB266" s="77"/>
      <c r="EC266" s="77"/>
      <c r="ED266" s="77"/>
      <c r="EE266" s="77"/>
      <c r="EF266" s="77"/>
      <c r="EG266" s="77"/>
      <c r="EH266" s="77"/>
      <c r="EI266" s="77"/>
      <c r="EJ266" s="77"/>
      <c r="EK266" s="77"/>
      <c r="EL266" s="77"/>
      <c r="EM266" s="77"/>
      <c r="EN266" s="77"/>
      <c r="EO266" s="77"/>
      <c r="EP266" s="77"/>
      <c r="EQ266" s="77"/>
      <c r="ER266" s="77"/>
      <c r="ES266" s="77"/>
      <c r="ET266" s="77"/>
      <c r="EU266" s="77"/>
      <c r="EV266" s="77"/>
      <c r="EW266" s="77"/>
      <c r="EX266" s="77"/>
      <c r="EY266" s="77"/>
      <c r="EZ266" s="77"/>
      <c r="FA266" s="77"/>
      <c r="FB266" s="77"/>
      <c r="FC266" s="77"/>
      <c r="FD266" s="77"/>
      <c r="FE266" s="77"/>
      <c r="FF266" s="77"/>
      <c r="FG266" s="77"/>
      <c r="FH266" s="77"/>
    </row>
    <row r="267" spans="1:164" ht="14" x14ac:dyDescent="0.15">
      <c r="A267" s="85"/>
      <c r="B267" s="85"/>
      <c r="C267" s="85"/>
      <c r="D267" s="85"/>
      <c r="E267" s="85"/>
      <c r="F267" s="85"/>
      <c r="G267" s="85"/>
      <c r="H267" s="85"/>
      <c r="I267" s="85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  <c r="AE267" s="77"/>
      <c r="AF267" s="77"/>
      <c r="AG267" s="77"/>
      <c r="AH267" s="77"/>
      <c r="AI267" s="77"/>
      <c r="AJ267" s="77"/>
      <c r="AK267" s="77"/>
      <c r="AL267" s="77"/>
      <c r="AM267" s="77"/>
      <c r="AN267" s="77"/>
      <c r="AO267" s="77"/>
      <c r="AP267" s="77"/>
      <c r="AQ267" s="77"/>
      <c r="AR267" s="77"/>
      <c r="AS267" s="77"/>
      <c r="AT267" s="77"/>
      <c r="AU267" s="77"/>
      <c r="AV267" s="77"/>
      <c r="AW267" s="77"/>
      <c r="AX267" s="77"/>
      <c r="AY267" s="77"/>
      <c r="AZ267" s="77"/>
      <c r="BA267" s="77"/>
      <c r="BB267" s="77"/>
      <c r="BC267" s="77"/>
      <c r="BD267" s="77"/>
      <c r="BE267" s="77"/>
      <c r="BF267" s="77"/>
      <c r="BG267" s="77"/>
      <c r="BH267" s="77"/>
      <c r="BI267" s="77"/>
      <c r="BJ267" s="77"/>
      <c r="BK267" s="77"/>
      <c r="BL267" s="77"/>
      <c r="BM267" s="77"/>
      <c r="BN267" s="77"/>
      <c r="BO267" s="77"/>
      <c r="BP267" s="77"/>
      <c r="BQ267" s="77"/>
      <c r="BR267" s="77"/>
      <c r="BS267" s="77"/>
      <c r="BT267" s="77"/>
      <c r="BU267" s="77"/>
      <c r="BV267" s="77"/>
      <c r="BW267" s="77"/>
      <c r="BX267" s="77"/>
      <c r="BY267" s="77"/>
      <c r="BZ267" s="77"/>
      <c r="CA267" s="77"/>
      <c r="CB267" s="77"/>
      <c r="CC267" s="77"/>
      <c r="CD267" s="77"/>
      <c r="CE267" s="77"/>
      <c r="CF267" s="77"/>
      <c r="CG267" s="77"/>
      <c r="CH267" s="77"/>
      <c r="CI267" s="77"/>
      <c r="CJ267" s="77"/>
      <c r="CK267" s="77"/>
      <c r="CL267" s="77"/>
      <c r="CM267" s="77"/>
      <c r="CN267" s="77"/>
      <c r="CO267" s="77"/>
      <c r="CP267" s="77"/>
      <c r="CQ267" s="77"/>
      <c r="CR267" s="77"/>
      <c r="CS267" s="77"/>
      <c r="CT267" s="77"/>
      <c r="CU267" s="77"/>
      <c r="CV267" s="77"/>
      <c r="CW267" s="77"/>
      <c r="CX267" s="77"/>
      <c r="CY267" s="77"/>
      <c r="CZ267" s="77"/>
      <c r="DA267" s="77"/>
      <c r="DB267" s="77"/>
      <c r="DC267" s="77"/>
      <c r="DD267" s="77"/>
      <c r="DE267" s="77"/>
      <c r="DF267" s="77"/>
      <c r="DG267" s="77"/>
      <c r="DH267" s="77"/>
      <c r="DI267" s="77"/>
      <c r="DJ267" s="77"/>
      <c r="DK267" s="77"/>
      <c r="DL267" s="77"/>
      <c r="DM267" s="77"/>
      <c r="DN267" s="77"/>
      <c r="DO267" s="77"/>
      <c r="DP267" s="77"/>
      <c r="DQ267" s="77"/>
      <c r="DR267" s="77"/>
      <c r="DS267" s="77"/>
      <c r="DT267" s="77"/>
      <c r="DU267" s="77"/>
      <c r="DV267" s="77"/>
      <c r="DW267" s="77"/>
      <c r="DX267" s="77"/>
      <c r="DY267" s="77"/>
      <c r="DZ267" s="77"/>
      <c r="EA267" s="77"/>
      <c r="EB267" s="77"/>
      <c r="EC267" s="77"/>
      <c r="ED267" s="77"/>
      <c r="EE267" s="77"/>
      <c r="EF267" s="77"/>
      <c r="EG267" s="77"/>
      <c r="EH267" s="77"/>
      <c r="EI267" s="77"/>
      <c r="EJ267" s="77"/>
      <c r="EK267" s="77"/>
      <c r="EL267" s="77"/>
      <c r="EM267" s="77"/>
      <c r="EN267" s="77"/>
      <c r="EO267" s="77"/>
      <c r="EP267" s="77"/>
      <c r="EQ267" s="77"/>
      <c r="ER267" s="77"/>
      <c r="ES267" s="77"/>
      <c r="ET267" s="77"/>
      <c r="EU267" s="77"/>
      <c r="EV267" s="77"/>
      <c r="EW267" s="77"/>
      <c r="EX267" s="77"/>
      <c r="EY267" s="77"/>
      <c r="EZ267" s="77"/>
      <c r="FA267" s="77"/>
      <c r="FB267" s="77"/>
      <c r="FC267" s="77"/>
      <c r="FD267" s="77"/>
      <c r="FE267" s="77"/>
      <c r="FF267" s="77"/>
      <c r="FG267" s="77"/>
      <c r="FH267" s="77"/>
    </row>
    <row r="268" spans="1:164" ht="14" x14ac:dyDescent="0.15">
      <c r="A268" s="85"/>
      <c r="B268" s="85"/>
      <c r="C268" s="85"/>
      <c r="D268" s="85"/>
      <c r="E268" s="85"/>
      <c r="F268" s="85"/>
      <c r="G268" s="85"/>
      <c r="H268" s="85"/>
      <c r="I268" s="85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  <c r="AE268" s="77"/>
      <c r="AF268" s="77"/>
      <c r="AG268" s="77"/>
      <c r="AH268" s="77"/>
      <c r="AI268" s="77"/>
      <c r="AJ268" s="77"/>
      <c r="AK268" s="77"/>
      <c r="AL268" s="77"/>
      <c r="AM268" s="77"/>
      <c r="AN268" s="77"/>
      <c r="AO268" s="77"/>
      <c r="AP268" s="77"/>
      <c r="AQ268" s="77"/>
      <c r="AR268" s="77"/>
      <c r="AS268" s="77"/>
      <c r="AT268" s="77"/>
      <c r="AU268" s="77"/>
      <c r="AV268" s="77"/>
      <c r="AW268" s="77"/>
      <c r="AX268" s="77"/>
      <c r="AY268" s="77"/>
      <c r="AZ268" s="77"/>
      <c r="BA268" s="77"/>
      <c r="BB268" s="77"/>
      <c r="BC268" s="77"/>
      <c r="BD268" s="77"/>
      <c r="BE268" s="77"/>
      <c r="BF268" s="77"/>
      <c r="BG268" s="77"/>
      <c r="BH268" s="77"/>
      <c r="BI268" s="77"/>
      <c r="BJ268" s="77"/>
      <c r="BK268" s="77"/>
      <c r="BL268" s="77"/>
      <c r="BM268" s="77"/>
      <c r="BN268" s="77"/>
      <c r="BO268" s="77"/>
      <c r="BP268" s="77"/>
      <c r="BQ268" s="77"/>
      <c r="BR268" s="77"/>
      <c r="BS268" s="77"/>
      <c r="BT268" s="77"/>
      <c r="BU268" s="77"/>
      <c r="BV268" s="77"/>
      <c r="BW268" s="77"/>
      <c r="BX268" s="77"/>
      <c r="BY268" s="77"/>
      <c r="BZ268" s="77"/>
      <c r="CA268" s="77"/>
      <c r="CB268" s="77"/>
      <c r="CC268" s="77"/>
      <c r="CD268" s="77"/>
      <c r="CE268" s="77"/>
      <c r="CF268" s="77"/>
      <c r="CG268" s="77"/>
      <c r="CH268" s="77"/>
      <c r="CI268" s="77"/>
      <c r="CJ268" s="77"/>
      <c r="CK268" s="77"/>
      <c r="CL268" s="77"/>
      <c r="CM268" s="77"/>
      <c r="CN268" s="77"/>
      <c r="CO268" s="77"/>
      <c r="CP268" s="77"/>
      <c r="CQ268" s="77"/>
      <c r="CR268" s="77"/>
      <c r="CS268" s="77"/>
      <c r="CT268" s="77"/>
      <c r="CU268" s="77"/>
      <c r="CV268" s="77"/>
      <c r="CW268" s="77"/>
      <c r="CX268" s="77"/>
      <c r="CY268" s="77"/>
      <c r="CZ268" s="77"/>
      <c r="DA268" s="77"/>
      <c r="DB268" s="77"/>
      <c r="DC268" s="77"/>
      <c r="DD268" s="77"/>
      <c r="DE268" s="77"/>
      <c r="DF268" s="77"/>
      <c r="DG268" s="77"/>
      <c r="DH268" s="77"/>
      <c r="DI268" s="77"/>
      <c r="DJ268" s="77"/>
      <c r="DK268" s="77"/>
      <c r="DL268" s="77"/>
      <c r="DM268" s="77"/>
      <c r="DN268" s="77"/>
      <c r="DO268" s="77"/>
      <c r="DP268" s="77"/>
      <c r="DQ268" s="77"/>
      <c r="DR268" s="77"/>
      <c r="DS268" s="77"/>
      <c r="DT268" s="77"/>
      <c r="DU268" s="77"/>
      <c r="DV268" s="77"/>
      <c r="DW268" s="77"/>
      <c r="DX268" s="77"/>
      <c r="DY268" s="77"/>
      <c r="DZ268" s="77"/>
      <c r="EA268" s="77"/>
      <c r="EB268" s="77"/>
      <c r="EC268" s="77"/>
      <c r="ED268" s="77"/>
      <c r="EE268" s="77"/>
      <c r="EF268" s="77"/>
      <c r="EG268" s="77"/>
      <c r="EH268" s="77"/>
      <c r="EI268" s="77"/>
      <c r="EJ268" s="77"/>
      <c r="EK268" s="77"/>
      <c r="EL268" s="77"/>
      <c r="EM268" s="77"/>
      <c r="EN268" s="77"/>
      <c r="EO268" s="77"/>
      <c r="EP268" s="77"/>
      <c r="EQ268" s="77"/>
      <c r="ER268" s="77"/>
      <c r="ES268" s="77"/>
      <c r="ET268" s="77"/>
      <c r="EU268" s="77"/>
      <c r="EV268" s="77"/>
      <c r="EW268" s="77"/>
      <c r="EX268" s="77"/>
      <c r="EY268" s="77"/>
      <c r="EZ268" s="77"/>
      <c r="FA268" s="77"/>
      <c r="FB268" s="77"/>
      <c r="FC268" s="77"/>
      <c r="FD268" s="77"/>
      <c r="FE268" s="77"/>
      <c r="FF268" s="77"/>
      <c r="FG268" s="77"/>
      <c r="FH268" s="77"/>
    </row>
    <row r="269" spans="1:164" ht="14" x14ac:dyDescent="0.15">
      <c r="A269" s="85"/>
      <c r="B269" s="85"/>
      <c r="C269" s="85"/>
      <c r="D269" s="85"/>
      <c r="E269" s="85"/>
      <c r="F269" s="85"/>
      <c r="G269" s="85"/>
      <c r="H269" s="85"/>
      <c r="I269" s="85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  <c r="AE269" s="77"/>
      <c r="AF269" s="77"/>
      <c r="AG269" s="77"/>
      <c r="AH269" s="77"/>
      <c r="AI269" s="77"/>
      <c r="AJ269" s="77"/>
      <c r="AK269" s="77"/>
      <c r="AL269" s="77"/>
      <c r="AM269" s="77"/>
      <c r="AN269" s="77"/>
      <c r="AO269" s="77"/>
      <c r="AP269" s="77"/>
      <c r="AQ269" s="77"/>
      <c r="AR269" s="77"/>
      <c r="AS269" s="77"/>
      <c r="AT269" s="77"/>
      <c r="AU269" s="77"/>
      <c r="AV269" s="77"/>
      <c r="AW269" s="77"/>
      <c r="AX269" s="77"/>
      <c r="AY269" s="77"/>
      <c r="AZ269" s="77"/>
      <c r="BA269" s="77"/>
      <c r="BB269" s="77"/>
      <c r="BC269" s="77"/>
      <c r="BD269" s="77"/>
      <c r="BE269" s="77"/>
      <c r="BF269" s="77"/>
      <c r="BG269" s="77"/>
      <c r="BH269" s="77"/>
      <c r="BI269" s="77"/>
      <c r="BJ269" s="77"/>
      <c r="BK269" s="77"/>
      <c r="BL269" s="77"/>
      <c r="BM269" s="77"/>
      <c r="BN269" s="77"/>
      <c r="BO269" s="77"/>
      <c r="BP269" s="77"/>
      <c r="BQ269" s="77"/>
      <c r="BR269" s="77"/>
      <c r="BS269" s="77"/>
      <c r="BT269" s="77"/>
      <c r="BU269" s="77"/>
      <c r="BV269" s="77"/>
      <c r="BW269" s="77"/>
      <c r="BX269" s="77"/>
      <c r="BY269" s="77"/>
      <c r="BZ269" s="77"/>
      <c r="CA269" s="77"/>
      <c r="CB269" s="77"/>
      <c r="CC269" s="77"/>
      <c r="CD269" s="77"/>
      <c r="CE269" s="77"/>
      <c r="CF269" s="77"/>
      <c r="CG269" s="77"/>
      <c r="CH269" s="77"/>
      <c r="CI269" s="77"/>
      <c r="CJ269" s="77"/>
      <c r="CK269" s="77"/>
      <c r="CL269" s="77"/>
      <c r="CM269" s="77"/>
      <c r="CN269" s="77"/>
      <c r="CO269" s="77"/>
      <c r="CP269" s="77"/>
      <c r="CQ269" s="77"/>
      <c r="CR269" s="77"/>
      <c r="CS269" s="77"/>
      <c r="CT269" s="77"/>
      <c r="CU269" s="77"/>
      <c r="CV269" s="77"/>
      <c r="CW269" s="77"/>
      <c r="CX269" s="77"/>
      <c r="CY269" s="77"/>
      <c r="CZ269" s="77"/>
      <c r="DA269" s="77"/>
      <c r="DB269" s="77"/>
      <c r="DC269" s="77"/>
      <c r="DD269" s="77"/>
      <c r="DE269" s="77"/>
      <c r="DF269" s="77"/>
      <c r="DG269" s="77"/>
      <c r="DH269" s="77"/>
      <c r="DI269" s="77"/>
      <c r="DJ269" s="77"/>
      <c r="DK269" s="77"/>
      <c r="DL269" s="77"/>
      <c r="DM269" s="77"/>
      <c r="DN269" s="77"/>
      <c r="DO269" s="77"/>
      <c r="DP269" s="77"/>
      <c r="DQ269" s="77"/>
      <c r="DR269" s="77"/>
      <c r="DS269" s="77"/>
      <c r="DT269" s="77"/>
      <c r="DU269" s="77"/>
      <c r="DV269" s="77"/>
      <c r="DW269" s="77"/>
      <c r="DX269" s="77"/>
      <c r="DY269" s="77"/>
      <c r="DZ269" s="77"/>
      <c r="EA269" s="77"/>
      <c r="EB269" s="77"/>
      <c r="EC269" s="77"/>
      <c r="ED269" s="77"/>
      <c r="EE269" s="77"/>
      <c r="EF269" s="77"/>
      <c r="EG269" s="77"/>
      <c r="EH269" s="77"/>
      <c r="EI269" s="77"/>
      <c r="EJ269" s="77"/>
      <c r="EK269" s="77"/>
      <c r="EL269" s="77"/>
      <c r="EM269" s="77"/>
      <c r="EN269" s="77"/>
      <c r="EO269" s="77"/>
      <c r="EP269" s="77"/>
      <c r="EQ269" s="77"/>
      <c r="ER269" s="77"/>
      <c r="ES269" s="77"/>
      <c r="ET269" s="77"/>
      <c r="EU269" s="77"/>
      <c r="EV269" s="77"/>
      <c r="EW269" s="77"/>
      <c r="EX269" s="77"/>
      <c r="EY269" s="77"/>
      <c r="EZ269" s="77"/>
      <c r="FA269" s="77"/>
      <c r="FB269" s="77"/>
      <c r="FC269" s="77"/>
      <c r="FD269" s="77"/>
      <c r="FE269" s="77"/>
      <c r="FF269" s="77"/>
      <c r="FG269" s="77"/>
      <c r="FH269" s="77"/>
    </row>
    <row r="270" spans="1:164" ht="14" x14ac:dyDescent="0.15">
      <c r="A270" s="85"/>
      <c r="B270" s="85"/>
      <c r="C270" s="85"/>
      <c r="D270" s="85"/>
      <c r="E270" s="85"/>
      <c r="F270" s="85"/>
      <c r="G270" s="85"/>
      <c r="H270" s="85"/>
      <c r="I270" s="85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  <c r="AE270" s="77"/>
      <c r="AF270" s="77"/>
      <c r="AG270" s="77"/>
      <c r="AH270" s="77"/>
      <c r="AI270" s="77"/>
      <c r="AJ270" s="77"/>
      <c r="AK270" s="77"/>
      <c r="AL270" s="77"/>
      <c r="AM270" s="77"/>
      <c r="AN270" s="77"/>
      <c r="AO270" s="77"/>
      <c r="AP270" s="77"/>
      <c r="AQ270" s="77"/>
      <c r="AR270" s="77"/>
      <c r="AS270" s="77"/>
      <c r="AT270" s="77"/>
      <c r="AU270" s="77"/>
      <c r="AV270" s="77"/>
      <c r="AW270" s="77"/>
      <c r="AX270" s="77"/>
      <c r="AY270" s="77"/>
      <c r="AZ270" s="77"/>
      <c r="BA270" s="77"/>
      <c r="BB270" s="77"/>
      <c r="BC270" s="77"/>
      <c r="BD270" s="77"/>
      <c r="BE270" s="77"/>
      <c r="BF270" s="77"/>
      <c r="BG270" s="77"/>
      <c r="BH270" s="77"/>
      <c r="BI270" s="77"/>
      <c r="BJ270" s="77"/>
      <c r="BK270" s="77"/>
      <c r="BL270" s="77"/>
      <c r="BM270" s="77"/>
      <c r="BN270" s="77"/>
      <c r="BO270" s="77"/>
      <c r="BP270" s="77"/>
      <c r="BQ270" s="77"/>
      <c r="BR270" s="77"/>
      <c r="BS270" s="77"/>
      <c r="BT270" s="77"/>
      <c r="BU270" s="77"/>
      <c r="BV270" s="77"/>
      <c r="BW270" s="77"/>
      <c r="BX270" s="77"/>
      <c r="BY270" s="77"/>
      <c r="BZ270" s="77"/>
      <c r="CA270" s="77"/>
      <c r="CB270" s="77"/>
      <c r="CC270" s="77"/>
      <c r="CD270" s="77"/>
      <c r="CE270" s="77"/>
      <c r="CF270" s="77"/>
      <c r="CG270" s="77"/>
      <c r="CH270" s="77"/>
      <c r="CI270" s="77"/>
      <c r="CJ270" s="77"/>
      <c r="CK270" s="77"/>
      <c r="CL270" s="77"/>
      <c r="CM270" s="77"/>
      <c r="CN270" s="77"/>
      <c r="CO270" s="77"/>
      <c r="CP270" s="77"/>
      <c r="CQ270" s="77"/>
      <c r="CR270" s="77"/>
      <c r="CS270" s="77"/>
      <c r="CT270" s="77"/>
      <c r="CU270" s="77"/>
      <c r="CV270" s="77"/>
      <c r="CW270" s="77"/>
      <c r="CX270" s="77"/>
      <c r="CY270" s="77"/>
      <c r="CZ270" s="77"/>
      <c r="DA270" s="77"/>
      <c r="DB270" s="77"/>
      <c r="DC270" s="77"/>
      <c r="DD270" s="77"/>
      <c r="DE270" s="77"/>
      <c r="DF270" s="77"/>
      <c r="DG270" s="77"/>
      <c r="DH270" s="77"/>
      <c r="DI270" s="77"/>
      <c r="DJ270" s="77"/>
      <c r="DK270" s="77"/>
      <c r="DL270" s="77"/>
      <c r="DM270" s="77"/>
      <c r="DN270" s="77"/>
      <c r="DO270" s="77"/>
      <c r="DP270" s="77"/>
      <c r="DQ270" s="77"/>
      <c r="DR270" s="77"/>
      <c r="DS270" s="77"/>
      <c r="DT270" s="77"/>
      <c r="DU270" s="77"/>
      <c r="DV270" s="77"/>
      <c r="DW270" s="77"/>
      <c r="DX270" s="77"/>
      <c r="DY270" s="77"/>
      <c r="DZ270" s="77"/>
      <c r="EA270" s="77"/>
      <c r="EB270" s="77"/>
      <c r="EC270" s="77"/>
      <c r="ED270" s="77"/>
      <c r="EE270" s="77"/>
      <c r="EF270" s="77"/>
      <c r="EG270" s="77"/>
      <c r="EH270" s="77"/>
      <c r="EI270" s="77"/>
      <c r="EJ270" s="77"/>
      <c r="EK270" s="77"/>
      <c r="EL270" s="77"/>
      <c r="EM270" s="77"/>
      <c r="EN270" s="77"/>
      <c r="EO270" s="77"/>
      <c r="EP270" s="77"/>
      <c r="EQ270" s="77"/>
      <c r="ER270" s="77"/>
      <c r="ES270" s="77"/>
      <c r="ET270" s="77"/>
      <c r="EU270" s="77"/>
      <c r="EV270" s="77"/>
      <c r="EW270" s="77"/>
      <c r="EX270" s="77"/>
      <c r="EY270" s="77"/>
      <c r="EZ270" s="77"/>
      <c r="FA270" s="77"/>
      <c r="FB270" s="77"/>
      <c r="FC270" s="77"/>
      <c r="FD270" s="77"/>
      <c r="FE270" s="77"/>
      <c r="FF270" s="77"/>
      <c r="FG270" s="77"/>
      <c r="FH270" s="77"/>
    </row>
    <row r="271" spans="1:164" ht="14" x14ac:dyDescent="0.15">
      <c r="A271" s="85"/>
      <c r="B271" s="85"/>
      <c r="C271" s="85"/>
      <c r="D271" s="85"/>
      <c r="E271" s="85"/>
      <c r="F271" s="85"/>
      <c r="G271" s="85"/>
      <c r="H271" s="85"/>
      <c r="I271" s="85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  <c r="AE271" s="77"/>
      <c r="AF271" s="77"/>
      <c r="AG271" s="77"/>
      <c r="AH271" s="77"/>
      <c r="AI271" s="77"/>
      <c r="AJ271" s="77"/>
      <c r="AK271" s="77"/>
      <c r="AL271" s="77"/>
      <c r="AM271" s="77"/>
      <c r="AN271" s="77"/>
      <c r="AO271" s="77"/>
      <c r="AP271" s="77"/>
      <c r="AQ271" s="77"/>
      <c r="AR271" s="77"/>
      <c r="AS271" s="77"/>
      <c r="AT271" s="77"/>
      <c r="AU271" s="77"/>
      <c r="AV271" s="77"/>
      <c r="AW271" s="77"/>
      <c r="AX271" s="77"/>
      <c r="AY271" s="77"/>
      <c r="AZ271" s="77"/>
      <c r="BA271" s="77"/>
      <c r="BB271" s="77"/>
      <c r="BC271" s="77"/>
      <c r="BD271" s="77"/>
      <c r="BE271" s="77"/>
      <c r="BF271" s="77"/>
      <c r="BG271" s="77"/>
      <c r="BH271" s="77"/>
      <c r="BI271" s="77"/>
      <c r="BJ271" s="77"/>
      <c r="BK271" s="77"/>
      <c r="BL271" s="77"/>
      <c r="BM271" s="77"/>
      <c r="BN271" s="77"/>
      <c r="BO271" s="77"/>
      <c r="BP271" s="77"/>
      <c r="BQ271" s="77"/>
      <c r="BR271" s="77"/>
      <c r="BS271" s="77"/>
      <c r="BT271" s="77"/>
      <c r="BU271" s="77"/>
      <c r="BV271" s="77"/>
      <c r="BW271" s="77"/>
      <c r="BX271" s="77"/>
      <c r="BY271" s="77"/>
      <c r="BZ271" s="77"/>
      <c r="CA271" s="77"/>
      <c r="CB271" s="77"/>
      <c r="CC271" s="77"/>
      <c r="CD271" s="77"/>
      <c r="CE271" s="77"/>
      <c r="CF271" s="77"/>
      <c r="CG271" s="77"/>
      <c r="CH271" s="77"/>
      <c r="CI271" s="77"/>
      <c r="CJ271" s="77"/>
      <c r="CK271" s="77"/>
      <c r="CL271" s="77"/>
      <c r="CM271" s="77"/>
      <c r="CN271" s="77"/>
      <c r="CO271" s="77"/>
      <c r="CP271" s="77"/>
      <c r="CQ271" s="77"/>
      <c r="CR271" s="77"/>
      <c r="CS271" s="77"/>
      <c r="CT271" s="77"/>
      <c r="CU271" s="77"/>
      <c r="CV271" s="77"/>
      <c r="CW271" s="77"/>
      <c r="CX271" s="77"/>
      <c r="CY271" s="77"/>
      <c r="CZ271" s="77"/>
      <c r="DA271" s="77"/>
      <c r="DB271" s="77"/>
      <c r="DC271" s="77"/>
      <c r="DD271" s="77"/>
      <c r="DE271" s="77"/>
      <c r="DF271" s="77"/>
      <c r="DG271" s="77"/>
      <c r="DH271" s="77"/>
      <c r="DI271" s="77"/>
      <c r="DJ271" s="77"/>
      <c r="DK271" s="77"/>
      <c r="DL271" s="77"/>
      <c r="DM271" s="77"/>
      <c r="DN271" s="77"/>
      <c r="DO271" s="77"/>
      <c r="DP271" s="77"/>
      <c r="DQ271" s="77"/>
      <c r="DR271" s="77"/>
      <c r="DS271" s="77"/>
      <c r="DT271" s="77"/>
      <c r="DU271" s="77"/>
      <c r="DV271" s="77"/>
      <c r="DW271" s="77"/>
      <c r="DX271" s="77"/>
      <c r="DY271" s="77"/>
      <c r="DZ271" s="77"/>
      <c r="EA271" s="77"/>
      <c r="EB271" s="77"/>
      <c r="EC271" s="77"/>
      <c r="ED271" s="77"/>
      <c r="EE271" s="77"/>
      <c r="EF271" s="77"/>
      <c r="EG271" s="77"/>
      <c r="EH271" s="77"/>
      <c r="EI271" s="77"/>
      <c r="EJ271" s="77"/>
      <c r="EK271" s="77"/>
      <c r="EL271" s="77"/>
      <c r="EM271" s="77"/>
      <c r="EN271" s="77"/>
      <c r="EO271" s="77"/>
      <c r="EP271" s="77"/>
      <c r="EQ271" s="77"/>
      <c r="ER271" s="77"/>
      <c r="ES271" s="77"/>
      <c r="ET271" s="77"/>
      <c r="EU271" s="77"/>
      <c r="EV271" s="77"/>
      <c r="EW271" s="77"/>
      <c r="EX271" s="77"/>
      <c r="EY271" s="77"/>
      <c r="EZ271" s="77"/>
      <c r="FA271" s="77"/>
      <c r="FB271" s="77"/>
      <c r="FC271" s="77"/>
      <c r="FD271" s="77"/>
      <c r="FE271" s="77"/>
      <c r="FF271" s="77"/>
      <c r="FG271" s="77"/>
      <c r="FH271" s="77"/>
    </row>
    <row r="272" spans="1:164" ht="14" x14ac:dyDescent="0.15">
      <c r="A272" s="85"/>
      <c r="B272" s="85"/>
      <c r="C272" s="85"/>
      <c r="D272" s="85"/>
      <c r="E272" s="85"/>
      <c r="F272" s="85"/>
      <c r="G272" s="85"/>
      <c r="H272" s="85"/>
      <c r="I272" s="85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  <c r="AE272" s="77"/>
      <c r="AF272" s="77"/>
      <c r="AG272" s="77"/>
      <c r="AH272" s="77"/>
      <c r="AI272" s="77"/>
      <c r="AJ272" s="77"/>
      <c r="AK272" s="77"/>
      <c r="AL272" s="77"/>
      <c r="AM272" s="77"/>
      <c r="AN272" s="77"/>
      <c r="AO272" s="77"/>
      <c r="AP272" s="77"/>
      <c r="AQ272" s="77"/>
      <c r="AR272" s="77"/>
      <c r="AS272" s="77"/>
      <c r="AT272" s="77"/>
      <c r="AU272" s="77"/>
      <c r="AV272" s="77"/>
      <c r="AW272" s="77"/>
      <c r="AX272" s="77"/>
      <c r="AY272" s="77"/>
      <c r="AZ272" s="77"/>
      <c r="BA272" s="77"/>
      <c r="BB272" s="77"/>
      <c r="BC272" s="77"/>
      <c r="BD272" s="77"/>
      <c r="BE272" s="77"/>
      <c r="BF272" s="77"/>
      <c r="BG272" s="77"/>
      <c r="BH272" s="77"/>
      <c r="BI272" s="77"/>
      <c r="BJ272" s="77"/>
      <c r="BK272" s="77"/>
      <c r="BL272" s="77"/>
      <c r="BM272" s="77"/>
      <c r="BN272" s="77"/>
      <c r="BO272" s="77"/>
      <c r="BP272" s="77"/>
      <c r="BQ272" s="77"/>
      <c r="BR272" s="77"/>
      <c r="BS272" s="77"/>
      <c r="BT272" s="77"/>
      <c r="BU272" s="77"/>
      <c r="BV272" s="77"/>
      <c r="BW272" s="77"/>
      <c r="BX272" s="77"/>
      <c r="BY272" s="77"/>
      <c r="BZ272" s="77"/>
      <c r="CA272" s="77"/>
      <c r="CB272" s="77"/>
      <c r="CC272" s="77"/>
      <c r="CD272" s="77"/>
      <c r="CE272" s="77"/>
      <c r="CF272" s="77"/>
      <c r="CG272" s="77"/>
      <c r="CH272" s="77"/>
      <c r="CI272" s="77"/>
      <c r="CJ272" s="77"/>
      <c r="CK272" s="77"/>
      <c r="CL272" s="77"/>
      <c r="CM272" s="77"/>
      <c r="CN272" s="77"/>
      <c r="CO272" s="77"/>
      <c r="CP272" s="77"/>
      <c r="CQ272" s="77"/>
      <c r="CR272" s="77"/>
      <c r="CS272" s="77"/>
      <c r="CT272" s="77"/>
      <c r="CU272" s="77"/>
      <c r="CV272" s="77"/>
      <c r="CW272" s="77"/>
      <c r="CX272" s="77"/>
      <c r="CY272" s="77"/>
      <c r="CZ272" s="77"/>
      <c r="DA272" s="77"/>
      <c r="DB272" s="77"/>
      <c r="DC272" s="77"/>
      <c r="DD272" s="77"/>
      <c r="DE272" s="77"/>
      <c r="DF272" s="77"/>
      <c r="DG272" s="77"/>
      <c r="DH272" s="77"/>
      <c r="DI272" s="77"/>
      <c r="DJ272" s="77"/>
      <c r="DK272" s="77"/>
      <c r="DL272" s="77"/>
      <c r="DM272" s="77"/>
      <c r="DN272" s="77"/>
      <c r="DO272" s="77"/>
      <c r="DP272" s="77"/>
      <c r="DQ272" s="77"/>
      <c r="DR272" s="77"/>
      <c r="DS272" s="77"/>
      <c r="DT272" s="77"/>
      <c r="DU272" s="77"/>
      <c r="DV272" s="77"/>
      <c r="DW272" s="77"/>
      <c r="DX272" s="77"/>
      <c r="DY272" s="77"/>
      <c r="DZ272" s="77"/>
      <c r="EA272" s="77"/>
      <c r="EB272" s="77"/>
      <c r="EC272" s="77"/>
      <c r="ED272" s="77"/>
      <c r="EE272" s="77"/>
      <c r="EF272" s="77"/>
      <c r="EG272" s="77"/>
      <c r="EH272" s="77"/>
      <c r="EI272" s="77"/>
      <c r="EJ272" s="77"/>
      <c r="EK272" s="77"/>
      <c r="EL272" s="77"/>
      <c r="EM272" s="77"/>
      <c r="EN272" s="77"/>
      <c r="EO272" s="77"/>
      <c r="EP272" s="77"/>
      <c r="EQ272" s="77"/>
      <c r="ER272" s="77"/>
      <c r="ES272" s="77"/>
      <c r="ET272" s="77"/>
      <c r="EU272" s="77"/>
      <c r="EV272" s="77"/>
      <c r="EW272" s="77"/>
      <c r="EX272" s="77"/>
      <c r="EY272" s="77"/>
      <c r="EZ272" s="77"/>
      <c r="FA272" s="77"/>
      <c r="FB272" s="77"/>
      <c r="FC272" s="77"/>
      <c r="FD272" s="77"/>
      <c r="FE272" s="77"/>
      <c r="FF272" s="77"/>
      <c r="FG272" s="77"/>
      <c r="FH272" s="77"/>
    </row>
    <row r="273" spans="1:164" ht="14" x14ac:dyDescent="0.15">
      <c r="A273" s="85"/>
      <c r="B273" s="85"/>
      <c r="C273" s="85"/>
      <c r="D273" s="85"/>
      <c r="E273" s="85"/>
      <c r="F273" s="85"/>
      <c r="G273" s="85"/>
      <c r="H273" s="85"/>
      <c r="I273" s="85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  <c r="AE273" s="77"/>
      <c r="AF273" s="77"/>
      <c r="AG273" s="77"/>
      <c r="AH273" s="77"/>
      <c r="AI273" s="77"/>
      <c r="AJ273" s="77"/>
      <c r="AK273" s="77"/>
      <c r="AL273" s="77"/>
      <c r="AM273" s="77"/>
      <c r="AN273" s="77"/>
      <c r="AO273" s="77"/>
      <c r="AP273" s="77"/>
      <c r="AQ273" s="77"/>
      <c r="AR273" s="77"/>
      <c r="AS273" s="77"/>
      <c r="AT273" s="77"/>
      <c r="AU273" s="77"/>
      <c r="AV273" s="77"/>
      <c r="AW273" s="77"/>
      <c r="AX273" s="77"/>
      <c r="AY273" s="77"/>
      <c r="AZ273" s="77"/>
      <c r="BA273" s="77"/>
      <c r="BB273" s="77"/>
      <c r="BC273" s="77"/>
      <c r="BD273" s="77"/>
      <c r="BE273" s="77"/>
      <c r="BF273" s="77"/>
      <c r="BG273" s="77"/>
      <c r="BH273" s="77"/>
      <c r="BI273" s="77"/>
      <c r="BJ273" s="77"/>
      <c r="BK273" s="77"/>
      <c r="BL273" s="77"/>
      <c r="BM273" s="77"/>
      <c r="BN273" s="77"/>
      <c r="BO273" s="77"/>
      <c r="BP273" s="77"/>
      <c r="BQ273" s="77"/>
      <c r="BR273" s="77"/>
      <c r="BS273" s="77"/>
      <c r="BT273" s="77"/>
      <c r="BU273" s="77"/>
      <c r="BV273" s="77"/>
      <c r="BW273" s="77"/>
      <c r="BX273" s="77"/>
      <c r="BY273" s="77"/>
      <c r="BZ273" s="77"/>
      <c r="CA273" s="77"/>
      <c r="CB273" s="77"/>
      <c r="CC273" s="77"/>
      <c r="CD273" s="77"/>
      <c r="CE273" s="77"/>
      <c r="CF273" s="77"/>
      <c r="CG273" s="77"/>
      <c r="CH273" s="77"/>
      <c r="CI273" s="77"/>
      <c r="CJ273" s="77"/>
      <c r="CK273" s="77"/>
      <c r="CL273" s="77"/>
      <c r="CM273" s="77"/>
      <c r="CN273" s="77"/>
      <c r="CO273" s="77"/>
      <c r="CP273" s="77"/>
      <c r="CQ273" s="77"/>
      <c r="CR273" s="77"/>
      <c r="CS273" s="77"/>
      <c r="CT273" s="77"/>
      <c r="CU273" s="77"/>
      <c r="CV273" s="77"/>
      <c r="CW273" s="77"/>
      <c r="CX273" s="77"/>
      <c r="CY273" s="77"/>
      <c r="CZ273" s="77"/>
      <c r="DA273" s="77"/>
      <c r="DB273" s="77"/>
      <c r="DC273" s="77"/>
      <c r="DD273" s="77"/>
      <c r="DE273" s="77"/>
      <c r="DF273" s="77"/>
      <c r="DG273" s="77"/>
      <c r="DH273" s="77"/>
      <c r="DI273" s="77"/>
      <c r="DJ273" s="77"/>
      <c r="DK273" s="77"/>
      <c r="DL273" s="77"/>
      <c r="DM273" s="77"/>
      <c r="DN273" s="77"/>
      <c r="DO273" s="77"/>
      <c r="DP273" s="77"/>
      <c r="DQ273" s="77"/>
      <c r="DR273" s="77"/>
      <c r="DS273" s="77"/>
      <c r="DT273" s="77"/>
      <c r="DU273" s="77"/>
      <c r="DV273" s="77"/>
      <c r="DW273" s="77"/>
      <c r="DX273" s="77"/>
      <c r="DY273" s="77"/>
      <c r="DZ273" s="77"/>
      <c r="EA273" s="77"/>
      <c r="EB273" s="77"/>
      <c r="EC273" s="77"/>
      <c r="ED273" s="77"/>
      <c r="EE273" s="77"/>
      <c r="EF273" s="77"/>
      <c r="EG273" s="77"/>
      <c r="EH273" s="77"/>
      <c r="EI273" s="77"/>
      <c r="EJ273" s="77"/>
      <c r="EK273" s="77"/>
      <c r="EL273" s="77"/>
      <c r="EM273" s="77"/>
      <c r="EN273" s="77"/>
      <c r="EO273" s="77"/>
      <c r="EP273" s="77"/>
      <c r="EQ273" s="77"/>
      <c r="ER273" s="77"/>
      <c r="ES273" s="77"/>
      <c r="ET273" s="77"/>
      <c r="EU273" s="77"/>
      <c r="EV273" s="77"/>
      <c r="EW273" s="77"/>
      <c r="EX273" s="77"/>
      <c r="EY273" s="77"/>
      <c r="EZ273" s="77"/>
      <c r="FA273" s="77"/>
      <c r="FB273" s="77"/>
      <c r="FC273" s="77"/>
      <c r="FD273" s="77"/>
      <c r="FE273" s="77"/>
      <c r="FF273" s="77"/>
      <c r="FG273" s="77"/>
      <c r="FH273" s="77"/>
    </row>
    <row r="274" spans="1:164" ht="14" x14ac:dyDescent="0.15">
      <c r="A274" s="85"/>
      <c r="B274" s="85"/>
      <c r="C274" s="85"/>
      <c r="D274" s="85"/>
      <c r="E274" s="85"/>
      <c r="F274" s="85"/>
      <c r="G274" s="85"/>
      <c r="H274" s="85"/>
      <c r="I274" s="85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  <c r="AE274" s="77"/>
      <c r="AF274" s="77"/>
      <c r="AG274" s="77"/>
      <c r="AH274" s="77"/>
      <c r="AI274" s="77"/>
      <c r="AJ274" s="77"/>
      <c r="AK274" s="77"/>
      <c r="AL274" s="77"/>
      <c r="AM274" s="77"/>
      <c r="AN274" s="77"/>
      <c r="AO274" s="77"/>
      <c r="AP274" s="77"/>
      <c r="AQ274" s="77"/>
      <c r="AR274" s="77"/>
      <c r="AS274" s="77"/>
      <c r="AT274" s="77"/>
      <c r="AU274" s="77"/>
      <c r="AV274" s="77"/>
      <c r="AW274" s="77"/>
      <c r="AX274" s="77"/>
      <c r="AY274" s="77"/>
      <c r="AZ274" s="77"/>
      <c r="BA274" s="77"/>
      <c r="BB274" s="77"/>
      <c r="BC274" s="77"/>
      <c r="BD274" s="77"/>
      <c r="BE274" s="77"/>
      <c r="BF274" s="77"/>
      <c r="BG274" s="77"/>
      <c r="BH274" s="77"/>
      <c r="BI274" s="77"/>
      <c r="BJ274" s="77"/>
      <c r="BK274" s="77"/>
      <c r="BL274" s="77"/>
      <c r="BM274" s="77"/>
      <c r="BN274" s="77"/>
      <c r="BO274" s="77"/>
      <c r="BP274" s="77"/>
      <c r="BQ274" s="77"/>
      <c r="BR274" s="77"/>
      <c r="BS274" s="77"/>
      <c r="BT274" s="77"/>
      <c r="BU274" s="77"/>
      <c r="BV274" s="77"/>
      <c r="BW274" s="77"/>
      <c r="BX274" s="77"/>
      <c r="BY274" s="77"/>
      <c r="BZ274" s="77"/>
      <c r="CA274" s="77"/>
      <c r="CB274" s="77"/>
      <c r="CC274" s="77"/>
      <c r="CD274" s="77"/>
      <c r="CE274" s="77"/>
      <c r="CF274" s="77"/>
      <c r="CG274" s="77"/>
      <c r="CH274" s="77"/>
      <c r="CI274" s="77"/>
      <c r="CJ274" s="77"/>
      <c r="CK274" s="77"/>
      <c r="CL274" s="77"/>
      <c r="CM274" s="77"/>
      <c r="CN274" s="77"/>
      <c r="CO274" s="77"/>
      <c r="CP274" s="77"/>
      <c r="CQ274" s="77"/>
      <c r="CR274" s="77"/>
      <c r="CS274" s="77"/>
      <c r="CT274" s="77"/>
      <c r="CU274" s="77"/>
      <c r="CV274" s="77"/>
      <c r="CW274" s="77"/>
      <c r="CX274" s="77"/>
      <c r="CY274" s="77"/>
      <c r="CZ274" s="77"/>
      <c r="DA274" s="77"/>
      <c r="DB274" s="77"/>
      <c r="DC274" s="77"/>
      <c r="DD274" s="77"/>
      <c r="DE274" s="77"/>
      <c r="DF274" s="77"/>
      <c r="DG274" s="77"/>
      <c r="DH274" s="77"/>
      <c r="DI274" s="77"/>
      <c r="DJ274" s="77"/>
      <c r="DK274" s="77"/>
      <c r="DL274" s="77"/>
      <c r="DM274" s="77"/>
      <c r="DN274" s="77"/>
      <c r="DO274" s="77"/>
      <c r="DP274" s="77"/>
      <c r="DQ274" s="77"/>
      <c r="DR274" s="77"/>
      <c r="DS274" s="77"/>
      <c r="DT274" s="77"/>
      <c r="DU274" s="77"/>
      <c r="DV274" s="77"/>
      <c r="DW274" s="77"/>
      <c r="DX274" s="77"/>
      <c r="DY274" s="77"/>
      <c r="DZ274" s="77"/>
      <c r="EA274" s="77"/>
      <c r="EB274" s="77"/>
      <c r="EC274" s="77"/>
      <c r="ED274" s="77"/>
      <c r="EE274" s="77"/>
      <c r="EF274" s="77"/>
      <c r="EG274" s="77"/>
      <c r="EH274" s="77"/>
      <c r="EI274" s="77"/>
      <c r="EJ274" s="77"/>
      <c r="EK274" s="77"/>
      <c r="EL274" s="77"/>
      <c r="EM274" s="77"/>
      <c r="EN274" s="77"/>
      <c r="EO274" s="77"/>
      <c r="EP274" s="77"/>
      <c r="EQ274" s="77"/>
      <c r="ER274" s="77"/>
      <c r="ES274" s="77"/>
      <c r="ET274" s="77"/>
      <c r="EU274" s="77"/>
      <c r="EV274" s="77"/>
      <c r="EW274" s="77"/>
      <c r="EX274" s="77"/>
      <c r="EY274" s="77"/>
      <c r="EZ274" s="77"/>
      <c r="FA274" s="77"/>
      <c r="FB274" s="77"/>
      <c r="FC274" s="77"/>
      <c r="FD274" s="77"/>
      <c r="FE274" s="77"/>
      <c r="FF274" s="77"/>
      <c r="FG274" s="77"/>
      <c r="FH274" s="77"/>
    </row>
    <row r="275" spans="1:164" ht="14" x14ac:dyDescent="0.15">
      <c r="A275" s="85"/>
      <c r="B275" s="85"/>
      <c r="C275" s="85"/>
      <c r="D275" s="85"/>
      <c r="E275" s="85"/>
      <c r="F275" s="85"/>
      <c r="G275" s="85"/>
      <c r="H275" s="85"/>
      <c r="I275" s="85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  <c r="AE275" s="77"/>
      <c r="AF275" s="77"/>
      <c r="AG275" s="77"/>
      <c r="AH275" s="77"/>
      <c r="AI275" s="77"/>
      <c r="AJ275" s="77"/>
      <c r="AK275" s="77"/>
      <c r="AL275" s="77"/>
      <c r="AM275" s="77"/>
      <c r="AN275" s="77"/>
      <c r="AO275" s="77"/>
      <c r="AP275" s="77"/>
      <c r="AQ275" s="77"/>
      <c r="AR275" s="77"/>
      <c r="AS275" s="77"/>
      <c r="AT275" s="77"/>
      <c r="AU275" s="77"/>
      <c r="AV275" s="77"/>
      <c r="AW275" s="77"/>
      <c r="AX275" s="77"/>
      <c r="AY275" s="77"/>
      <c r="AZ275" s="77"/>
      <c r="BA275" s="77"/>
      <c r="BB275" s="77"/>
      <c r="BC275" s="77"/>
      <c r="BD275" s="77"/>
      <c r="BE275" s="77"/>
      <c r="BF275" s="77"/>
      <c r="BG275" s="77"/>
      <c r="BH275" s="77"/>
      <c r="BI275" s="77"/>
      <c r="BJ275" s="77"/>
      <c r="BK275" s="77"/>
      <c r="BL275" s="77"/>
      <c r="BM275" s="77"/>
      <c r="BN275" s="77"/>
      <c r="BO275" s="77"/>
      <c r="BP275" s="77"/>
      <c r="BQ275" s="77"/>
      <c r="BR275" s="77"/>
      <c r="BS275" s="77"/>
      <c r="BT275" s="77"/>
      <c r="BU275" s="77"/>
      <c r="BV275" s="77"/>
      <c r="BW275" s="77"/>
      <c r="BX275" s="77"/>
      <c r="BY275" s="77"/>
      <c r="BZ275" s="77"/>
      <c r="CA275" s="77"/>
      <c r="CB275" s="77"/>
      <c r="CC275" s="77"/>
      <c r="CD275" s="77"/>
      <c r="CE275" s="77"/>
      <c r="CF275" s="77"/>
      <c r="CG275" s="77"/>
      <c r="CH275" s="77"/>
      <c r="CI275" s="77"/>
      <c r="CJ275" s="77"/>
      <c r="CK275" s="77"/>
      <c r="CL275" s="77"/>
      <c r="CM275" s="77"/>
      <c r="CN275" s="77"/>
      <c r="CO275" s="77"/>
      <c r="CP275" s="77"/>
      <c r="CQ275" s="77"/>
      <c r="CR275" s="77"/>
      <c r="CS275" s="77"/>
      <c r="CT275" s="77"/>
      <c r="CU275" s="77"/>
      <c r="CV275" s="77"/>
      <c r="CW275" s="77"/>
      <c r="CX275" s="77"/>
      <c r="CY275" s="77"/>
      <c r="CZ275" s="77"/>
      <c r="DA275" s="77"/>
      <c r="DB275" s="77"/>
      <c r="DC275" s="77"/>
      <c r="DD275" s="77"/>
      <c r="DE275" s="77"/>
      <c r="DF275" s="77"/>
      <c r="DG275" s="77"/>
      <c r="DH275" s="77"/>
      <c r="DI275" s="77"/>
      <c r="DJ275" s="77"/>
      <c r="DK275" s="77"/>
      <c r="DL275" s="77"/>
      <c r="DM275" s="77"/>
      <c r="DN275" s="77"/>
      <c r="DO275" s="77"/>
      <c r="DP275" s="77"/>
      <c r="DQ275" s="77"/>
      <c r="DR275" s="77"/>
      <c r="DS275" s="77"/>
      <c r="DT275" s="77"/>
      <c r="DU275" s="77"/>
      <c r="DV275" s="77"/>
      <c r="DW275" s="77"/>
      <c r="DX275" s="77"/>
      <c r="DY275" s="77"/>
      <c r="DZ275" s="77"/>
      <c r="EA275" s="77"/>
      <c r="EB275" s="77"/>
      <c r="EC275" s="77"/>
      <c r="ED275" s="77"/>
      <c r="EE275" s="77"/>
      <c r="EF275" s="77"/>
      <c r="EG275" s="77"/>
      <c r="EH275" s="77"/>
      <c r="EI275" s="77"/>
      <c r="EJ275" s="77"/>
      <c r="EK275" s="77"/>
      <c r="EL275" s="77"/>
      <c r="EM275" s="77"/>
      <c r="EN275" s="77"/>
      <c r="EO275" s="77"/>
      <c r="EP275" s="77"/>
      <c r="EQ275" s="77"/>
      <c r="ER275" s="77"/>
      <c r="ES275" s="77"/>
      <c r="ET275" s="77"/>
      <c r="EU275" s="77"/>
      <c r="EV275" s="77"/>
      <c r="EW275" s="77"/>
      <c r="EX275" s="77"/>
      <c r="EY275" s="77"/>
      <c r="EZ275" s="77"/>
      <c r="FA275" s="77"/>
      <c r="FB275" s="77"/>
      <c r="FC275" s="77"/>
      <c r="FD275" s="77"/>
      <c r="FE275" s="77"/>
      <c r="FF275" s="77"/>
      <c r="FG275" s="77"/>
      <c r="FH275" s="77"/>
    </row>
    <row r="276" spans="1:164" ht="14" x14ac:dyDescent="0.15">
      <c r="A276" s="85"/>
      <c r="B276" s="85"/>
      <c r="C276" s="85"/>
      <c r="D276" s="85"/>
      <c r="E276" s="85"/>
      <c r="F276" s="85"/>
      <c r="G276" s="85"/>
      <c r="H276" s="85"/>
      <c r="I276" s="85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  <c r="AW276" s="77"/>
      <c r="AX276" s="77"/>
      <c r="AY276" s="77"/>
      <c r="AZ276" s="77"/>
      <c r="BA276" s="77"/>
      <c r="BB276" s="77"/>
      <c r="BC276" s="77"/>
      <c r="BD276" s="77"/>
      <c r="BE276" s="77"/>
      <c r="BF276" s="77"/>
      <c r="BG276" s="77"/>
      <c r="BH276" s="77"/>
      <c r="BI276" s="77"/>
      <c r="BJ276" s="77"/>
      <c r="BK276" s="77"/>
      <c r="BL276" s="77"/>
      <c r="BM276" s="77"/>
      <c r="BN276" s="77"/>
      <c r="BO276" s="77"/>
      <c r="BP276" s="77"/>
      <c r="BQ276" s="77"/>
      <c r="BR276" s="77"/>
      <c r="BS276" s="77"/>
      <c r="BT276" s="77"/>
      <c r="BU276" s="77"/>
      <c r="BV276" s="77"/>
      <c r="BW276" s="77"/>
      <c r="BX276" s="77"/>
      <c r="BY276" s="77"/>
      <c r="BZ276" s="77"/>
      <c r="CA276" s="77"/>
      <c r="CB276" s="77"/>
      <c r="CC276" s="77"/>
      <c r="CD276" s="77"/>
      <c r="CE276" s="77"/>
      <c r="CF276" s="77"/>
      <c r="CG276" s="77"/>
      <c r="CH276" s="77"/>
      <c r="CI276" s="77"/>
      <c r="CJ276" s="77"/>
      <c r="CK276" s="77"/>
      <c r="CL276" s="77"/>
      <c r="CM276" s="77"/>
      <c r="CN276" s="77"/>
      <c r="CO276" s="77"/>
      <c r="CP276" s="77"/>
      <c r="CQ276" s="77"/>
      <c r="CR276" s="77"/>
      <c r="CS276" s="77"/>
      <c r="CT276" s="77"/>
      <c r="CU276" s="77"/>
      <c r="CV276" s="77"/>
      <c r="CW276" s="77"/>
      <c r="CX276" s="77"/>
      <c r="CY276" s="77"/>
      <c r="CZ276" s="77"/>
      <c r="DA276" s="77"/>
      <c r="DB276" s="77"/>
      <c r="DC276" s="77"/>
      <c r="DD276" s="77"/>
      <c r="DE276" s="77"/>
      <c r="DF276" s="77"/>
      <c r="DG276" s="77"/>
      <c r="DH276" s="77"/>
      <c r="DI276" s="77"/>
      <c r="DJ276" s="77"/>
      <c r="DK276" s="77"/>
      <c r="DL276" s="77"/>
      <c r="DM276" s="77"/>
      <c r="DN276" s="77"/>
      <c r="DO276" s="77"/>
      <c r="DP276" s="77"/>
      <c r="DQ276" s="77"/>
      <c r="DR276" s="77"/>
      <c r="DS276" s="77"/>
      <c r="DT276" s="77"/>
      <c r="DU276" s="77"/>
      <c r="DV276" s="77"/>
      <c r="DW276" s="77"/>
      <c r="DX276" s="77"/>
      <c r="DY276" s="77"/>
      <c r="DZ276" s="77"/>
      <c r="EA276" s="77"/>
      <c r="EB276" s="77"/>
      <c r="EC276" s="77"/>
      <c r="ED276" s="77"/>
      <c r="EE276" s="77"/>
      <c r="EF276" s="77"/>
      <c r="EG276" s="77"/>
      <c r="EH276" s="77"/>
      <c r="EI276" s="77"/>
      <c r="EJ276" s="77"/>
      <c r="EK276" s="77"/>
      <c r="EL276" s="77"/>
      <c r="EM276" s="77"/>
      <c r="EN276" s="77"/>
      <c r="EO276" s="77"/>
      <c r="EP276" s="77"/>
      <c r="EQ276" s="77"/>
      <c r="ER276" s="77"/>
      <c r="ES276" s="77"/>
      <c r="ET276" s="77"/>
      <c r="EU276" s="77"/>
      <c r="EV276" s="77"/>
      <c r="EW276" s="77"/>
      <c r="EX276" s="77"/>
      <c r="EY276" s="77"/>
      <c r="EZ276" s="77"/>
      <c r="FA276" s="77"/>
      <c r="FB276" s="77"/>
      <c r="FC276" s="77"/>
      <c r="FD276" s="77"/>
      <c r="FE276" s="77"/>
      <c r="FF276" s="77"/>
      <c r="FG276" s="77"/>
      <c r="FH276" s="77"/>
    </row>
    <row r="277" spans="1:164" ht="14" x14ac:dyDescent="0.15">
      <c r="A277" s="85"/>
      <c r="B277" s="85"/>
      <c r="C277" s="85"/>
      <c r="D277" s="85"/>
      <c r="E277" s="85"/>
      <c r="F277" s="85"/>
      <c r="G277" s="85"/>
      <c r="H277" s="85"/>
      <c r="I277" s="85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  <c r="AE277" s="77"/>
      <c r="AF277" s="77"/>
      <c r="AG277" s="77"/>
      <c r="AH277" s="77"/>
      <c r="AI277" s="77"/>
      <c r="AJ277" s="77"/>
      <c r="AK277" s="77"/>
      <c r="AL277" s="77"/>
      <c r="AM277" s="77"/>
      <c r="AN277" s="77"/>
      <c r="AO277" s="77"/>
      <c r="AP277" s="77"/>
      <c r="AQ277" s="77"/>
      <c r="AR277" s="77"/>
      <c r="AS277" s="77"/>
      <c r="AT277" s="77"/>
      <c r="AU277" s="77"/>
      <c r="AV277" s="77"/>
      <c r="AW277" s="77"/>
      <c r="AX277" s="77"/>
      <c r="AY277" s="77"/>
      <c r="AZ277" s="77"/>
      <c r="BA277" s="77"/>
      <c r="BB277" s="77"/>
      <c r="BC277" s="77"/>
      <c r="BD277" s="77"/>
      <c r="BE277" s="77"/>
      <c r="BF277" s="77"/>
      <c r="BG277" s="77"/>
      <c r="BH277" s="77"/>
      <c r="BI277" s="77"/>
      <c r="BJ277" s="77"/>
      <c r="BK277" s="77"/>
      <c r="BL277" s="77"/>
      <c r="BM277" s="77"/>
      <c r="BN277" s="77"/>
      <c r="BO277" s="77"/>
      <c r="BP277" s="77"/>
      <c r="BQ277" s="77"/>
      <c r="BR277" s="77"/>
      <c r="BS277" s="77"/>
      <c r="BT277" s="77"/>
      <c r="BU277" s="77"/>
      <c r="BV277" s="77"/>
      <c r="BW277" s="77"/>
      <c r="BX277" s="77"/>
      <c r="BY277" s="77"/>
      <c r="BZ277" s="77"/>
      <c r="CA277" s="77"/>
      <c r="CB277" s="77"/>
      <c r="CC277" s="77"/>
      <c r="CD277" s="77"/>
      <c r="CE277" s="77"/>
      <c r="CF277" s="77"/>
      <c r="CG277" s="77"/>
      <c r="CH277" s="77"/>
      <c r="CI277" s="77"/>
      <c r="CJ277" s="77"/>
      <c r="CK277" s="77"/>
      <c r="CL277" s="77"/>
      <c r="CM277" s="77"/>
      <c r="CN277" s="77"/>
      <c r="CO277" s="77"/>
      <c r="CP277" s="77"/>
      <c r="CQ277" s="77"/>
      <c r="CR277" s="77"/>
      <c r="CS277" s="77"/>
      <c r="CT277" s="77"/>
      <c r="CU277" s="77"/>
      <c r="CV277" s="77"/>
      <c r="CW277" s="77"/>
      <c r="CX277" s="77"/>
      <c r="CY277" s="77"/>
      <c r="CZ277" s="77"/>
      <c r="DA277" s="77"/>
      <c r="DB277" s="77"/>
      <c r="DC277" s="77"/>
      <c r="DD277" s="77"/>
      <c r="DE277" s="77"/>
      <c r="DF277" s="77"/>
      <c r="DG277" s="77"/>
      <c r="DH277" s="77"/>
      <c r="DI277" s="77"/>
      <c r="DJ277" s="77"/>
      <c r="DK277" s="77"/>
      <c r="DL277" s="77"/>
      <c r="DM277" s="77"/>
      <c r="DN277" s="77"/>
      <c r="DO277" s="77"/>
      <c r="DP277" s="77"/>
      <c r="DQ277" s="77"/>
      <c r="DR277" s="77"/>
      <c r="DS277" s="77"/>
      <c r="DT277" s="77"/>
      <c r="DU277" s="77"/>
      <c r="DV277" s="77"/>
      <c r="DW277" s="77"/>
      <c r="DX277" s="77"/>
      <c r="DY277" s="77"/>
      <c r="DZ277" s="77"/>
      <c r="EA277" s="77"/>
      <c r="EB277" s="77"/>
      <c r="EC277" s="77"/>
      <c r="ED277" s="77"/>
      <c r="EE277" s="77"/>
      <c r="EF277" s="77"/>
      <c r="EG277" s="77"/>
      <c r="EH277" s="77"/>
      <c r="EI277" s="77"/>
      <c r="EJ277" s="77"/>
      <c r="EK277" s="77"/>
      <c r="EL277" s="77"/>
      <c r="EM277" s="77"/>
      <c r="EN277" s="77"/>
      <c r="EO277" s="77"/>
      <c r="EP277" s="77"/>
      <c r="EQ277" s="77"/>
      <c r="ER277" s="77"/>
      <c r="ES277" s="77"/>
      <c r="ET277" s="77"/>
      <c r="EU277" s="77"/>
      <c r="EV277" s="77"/>
      <c r="EW277" s="77"/>
      <c r="EX277" s="77"/>
      <c r="EY277" s="77"/>
      <c r="EZ277" s="77"/>
      <c r="FA277" s="77"/>
      <c r="FB277" s="77"/>
      <c r="FC277" s="77"/>
      <c r="FD277" s="77"/>
      <c r="FE277" s="77"/>
      <c r="FF277" s="77"/>
      <c r="FG277" s="77"/>
      <c r="FH277" s="77"/>
    </row>
    <row r="278" spans="1:164" ht="14" x14ac:dyDescent="0.15">
      <c r="A278" s="85"/>
      <c r="B278" s="85"/>
      <c r="C278" s="85"/>
      <c r="D278" s="85"/>
      <c r="E278" s="85"/>
      <c r="F278" s="85"/>
      <c r="G278" s="85"/>
      <c r="H278" s="85"/>
      <c r="I278" s="85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  <c r="AE278" s="77"/>
      <c r="AF278" s="77"/>
      <c r="AG278" s="77"/>
      <c r="AH278" s="77"/>
      <c r="AI278" s="77"/>
      <c r="AJ278" s="77"/>
      <c r="AK278" s="77"/>
      <c r="AL278" s="77"/>
      <c r="AM278" s="77"/>
      <c r="AN278" s="77"/>
      <c r="AO278" s="77"/>
      <c r="AP278" s="77"/>
      <c r="AQ278" s="77"/>
      <c r="AR278" s="77"/>
      <c r="AS278" s="77"/>
      <c r="AT278" s="77"/>
      <c r="AU278" s="77"/>
      <c r="AV278" s="77"/>
      <c r="AW278" s="77"/>
      <c r="AX278" s="77"/>
      <c r="AY278" s="77"/>
      <c r="AZ278" s="77"/>
      <c r="BA278" s="77"/>
      <c r="BB278" s="77"/>
      <c r="BC278" s="77"/>
      <c r="BD278" s="77"/>
      <c r="BE278" s="77"/>
      <c r="BF278" s="77"/>
      <c r="BG278" s="77"/>
      <c r="BH278" s="77"/>
      <c r="BI278" s="77"/>
      <c r="BJ278" s="77"/>
      <c r="BK278" s="77"/>
      <c r="BL278" s="77"/>
      <c r="BM278" s="77"/>
      <c r="BN278" s="77"/>
      <c r="BO278" s="77"/>
      <c r="BP278" s="77"/>
      <c r="BQ278" s="77"/>
      <c r="BR278" s="77"/>
      <c r="BS278" s="77"/>
      <c r="BT278" s="77"/>
      <c r="BU278" s="77"/>
      <c r="BV278" s="77"/>
      <c r="BW278" s="77"/>
      <c r="BX278" s="77"/>
      <c r="BY278" s="77"/>
      <c r="BZ278" s="77"/>
      <c r="CA278" s="77"/>
      <c r="CB278" s="77"/>
      <c r="CC278" s="77"/>
      <c r="CD278" s="77"/>
      <c r="CE278" s="77"/>
      <c r="CF278" s="77"/>
      <c r="CG278" s="77"/>
      <c r="CH278" s="77"/>
      <c r="CI278" s="77"/>
      <c r="CJ278" s="77"/>
      <c r="CK278" s="77"/>
      <c r="CL278" s="77"/>
      <c r="CM278" s="77"/>
      <c r="CN278" s="77"/>
      <c r="CO278" s="77"/>
      <c r="CP278" s="77"/>
      <c r="CQ278" s="77"/>
      <c r="CR278" s="77"/>
      <c r="CS278" s="77"/>
      <c r="CT278" s="77"/>
      <c r="CU278" s="77"/>
      <c r="CV278" s="77"/>
      <c r="CW278" s="77"/>
      <c r="CX278" s="77"/>
      <c r="CY278" s="77"/>
      <c r="CZ278" s="77"/>
      <c r="DA278" s="77"/>
      <c r="DB278" s="77"/>
      <c r="DC278" s="77"/>
      <c r="DD278" s="77"/>
      <c r="DE278" s="77"/>
      <c r="DF278" s="77"/>
      <c r="DG278" s="77"/>
      <c r="DH278" s="77"/>
      <c r="DI278" s="77"/>
      <c r="DJ278" s="77"/>
      <c r="DK278" s="77"/>
      <c r="DL278" s="77"/>
      <c r="DM278" s="77"/>
      <c r="DN278" s="77"/>
      <c r="DO278" s="77"/>
      <c r="DP278" s="77"/>
      <c r="DQ278" s="77"/>
      <c r="DR278" s="77"/>
      <c r="DS278" s="77"/>
      <c r="DT278" s="77"/>
      <c r="DU278" s="77"/>
      <c r="DV278" s="77"/>
      <c r="DW278" s="77"/>
      <c r="DX278" s="77"/>
      <c r="DY278" s="77"/>
      <c r="DZ278" s="77"/>
      <c r="EA278" s="77"/>
      <c r="EB278" s="77"/>
      <c r="EC278" s="77"/>
      <c r="ED278" s="77"/>
      <c r="EE278" s="77"/>
      <c r="EF278" s="77"/>
      <c r="EG278" s="77"/>
      <c r="EH278" s="77"/>
      <c r="EI278" s="77"/>
      <c r="EJ278" s="77"/>
      <c r="EK278" s="77"/>
      <c r="EL278" s="77"/>
      <c r="EM278" s="77"/>
      <c r="EN278" s="77"/>
      <c r="EO278" s="77"/>
      <c r="EP278" s="77"/>
      <c r="EQ278" s="77"/>
      <c r="ER278" s="77"/>
      <c r="ES278" s="77"/>
      <c r="ET278" s="77"/>
      <c r="EU278" s="77"/>
      <c r="EV278" s="77"/>
      <c r="EW278" s="77"/>
      <c r="EX278" s="77"/>
      <c r="EY278" s="77"/>
      <c r="EZ278" s="77"/>
      <c r="FA278" s="77"/>
      <c r="FB278" s="77"/>
      <c r="FC278" s="77"/>
      <c r="FD278" s="77"/>
      <c r="FE278" s="77"/>
      <c r="FF278" s="77"/>
      <c r="FG278" s="77"/>
      <c r="FH278" s="77"/>
    </row>
    <row r="279" spans="1:164" ht="14" x14ac:dyDescent="0.15">
      <c r="A279" s="85"/>
      <c r="B279" s="85"/>
      <c r="C279" s="85"/>
      <c r="D279" s="85"/>
      <c r="E279" s="85"/>
      <c r="F279" s="85"/>
      <c r="G279" s="85"/>
      <c r="H279" s="85"/>
      <c r="I279" s="85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  <c r="AE279" s="77"/>
      <c r="AF279" s="77"/>
      <c r="AG279" s="77"/>
      <c r="AH279" s="77"/>
      <c r="AI279" s="77"/>
      <c r="AJ279" s="77"/>
      <c r="AK279" s="77"/>
      <c r="AL279" s="77"/>
      <c r="AM279" s="77"/>
      <c r="AN279" s="77"/>
      <c r="AO279" s="77"/>
      <c r="AP279" s="77"/>
      <c r="AQ279" s="77"/>
      <c r="AR279" s="77"/>
      <c r="AS279" s="77"/>
      <c r="AT279" s="77"/>
      <c r="AU279" s="77"/>
      <c r="AV279" s="77"/>
      <c r="AW279" s="77"/>
      <c r="AX279" s="77"/>
      <c r="AY279" s="77"/>
      <c r="AZ279" s="77"/>
      <c r="BA279" s="77"/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7"/>
      <c r="BR279" s="77"/>
      <c r="BS279" s="77"/>
      <c r="BT279" s="77"/>
      <c r="BU279" s="77"/>
      <c r="BV279" s="77"/>
      <c r="BW279" s="77"/>
      <c r="BX279" s="77"/>
      <c r="BY279" s="77"/>
      <c r="BZ279" s="77"/>
      <c r="CA279" s="77"/>
      <c r="CB279" s="77"/>
      <c r="CC279" s="77"/>
      <c r="CD279" s="77"/>
      <c r="CE279" s="77"/>
      <c r="CF279" s="77"/>
      <c r="CG279" s="77"/>
      <c r="CH279" s="77"/>
      <c r="CI279" s="77"/>
      <c r="CJ279" s="77"/>
      <c r="CK279" s="77"/>
      <c r="CL279" s="77"/>
      <c r="CM279" s="77"/>
      <c r="CN279" s="77"/>
      <c r="CO279" s="77"/>
      <c r="CP279" s="77"/>
      <c r="CQ279" s="77"/>
      <c r="CR279" s="77"/>
      <c r="CS279" s="77"/>
      <c r="CT279" s="77"/>
      <c r="CU279" s="77"/>
      <c r="CV279" s="77"/>
      <c r="CW279" s="77"/>
      <c r="CX279" s="77"/>
      <c r="CY279" s="77"/>
      <c r="CZ279" s="77"/>
      <c r="DA279" s="77"/>
      <c r="DB279" s="77"/>
      <c r="DC279" s="77"/>
      <c r="DD279" s="77"/>
      <c r="DE279" s="77"/>
      <c r="DF279" s="77"/>
      <c r="DG279" s="77"/>
      <c r="DH279" s="77"/>
      <c r="DI279" s="77"/>
      <c r="DJ279" s="77"/>
      <c r="DK279" s="77"/>
      <c r="DL279" s="77"/>
      <c r="DM279" s="77"/>
      <c r="DN279" s="77"/>
      <c r="DO279" s="77"/>
      <c r="DP279" s="77"/>
      <c r="DQ279" s="77"/>
      <c r="DR279" s="77"/>
      <c r="DS279" s="77"/>
      <c r="DT279" s="77"/>
      <c r="DU279" s="77"/>
      <c r="DV279" s="77"/>
      <c r="DW279" s="77"/>
      <c r="DX279" s="77"/>
      <c r="DY279" s="77"/>
      <c r="DZ279" s="77"/>
      <c r="EA279" s="77"/>
      <c r="EB279" s="77"/>
      <c r="EC279" s="77"/>
      <c r="ED279" s="77"/>
      <c r="EE279" s="77"/>
      <c r="EF279" s="77"/>
      <c r="EG279" s="77"/>
      <c r="EH279" s="77"/>
      <c r="EI279" s="77"/>
      <c r="EJ279" s="77"/>
      <c r="EK279" s="77"/>
      <c r="EL279" s="77"/>
      <c r="EM279" s="77"/>
      <c r="EN279" s="77"/>
      <c r="EO279" s="77"/>
      <c r="EP279" s="77"/>
      <c r="EQ279" s="77"/>
      <c r="ER279" s="77"/>
      <c r="ES279" s="77"/>
      <c r="ET279" s="77"/>
      <c r="EU279" s="77"/>
      <c r="EV279" s="77"/>
      <c r="EW279" s="77"/>
      <c r="EX279" s="77"/>
      <c r="EY279" s="77"/>
      <c r="EZ279" s="77"/>
      <c r="FA279" s="77"/>
      <c r="FB279" s="77"/>
      <c r="FC279" s="77"/>
      <c r="FD279" s="77"/>
      <c r="FE279" s="77"/>
      <c r="FF279" s="77"/>
      <c r="FG279" s="77"/>
      <c r="FH279" s="77"/>
    </row>
    <row r="280" spans="1:164" ht="14" x14ac:dyDescent="0.15">
      <c r="A280" s="85"/>
      <c r="B280" s="85"/>
      <c r="C280" s="85"/>
      <c r="D280" s="85"/>
      <c r="E280" s="85"/>
      <c r="F280" s="85"/>
      <c r="G280" s="85"/>
      <c r="H280" s="85"/>
      <c r="I280" s="85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  <c r="AE280" s="77"/>
      <c r="AF280" s="77"/>
      <c r="AG280" s="77"/>
      <c r="AH280" s="77"/>
      <c r="AI280" s="77"/>
      <c r="AJ280" s="77"/>
      <c r="AK280" s="77"/>
      <c r="AL280" s="77"/>
      <c r="AM280" s="77"/>
      <c r="AN280" s="77"/>
      <c r="AO280" s="77"/>
      <c r="AP280" s="77"/>
      <c r="AQ280" s="77"/>
      <c r="AR280" s="77"/>
      <c r="AS280" s="77"/>
      <c r="AT280" s="77"/>
      <c r="AU280" s="77"/>
      <c r="AV280" s="77"/>
      <c r="AW280" s="77"/>
      <c r="AX280" s="77"/>
      <c r="AY280" s="77"/>
      <c r="AZ280" s="77"/>
      <c r="BA280" s="77"/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7"/>
      <c r="BR280" s="77"/>
      <c r="BS280" s="77"/>
      <c r="BT280" s="77"/>
      <c r="BU280" s="77"/>
      <c r="BV280" s="77"/>
      <c r="BW280" s="77"/>
      <c r="BX280" s="77"/>
      <c r="BY280" s="77"/>
      <c r="BZ280" s="77"/>
      <c r="CA280" s="77"/>
      <c r="CB280" s="77"/>
      <c r="CC280" s="77"/>
      <c r="CD280" s="77"/>
      <c r="CE280" s="77"/>
      <c r="CF280" s="77"/>
      <c r="CG280" s="77"/>
      <c r="CH280" s="77"/>
      <c r="CI280" s="77"/>
      <c r="CJ280" s="77"/>
      <c r="CK280" s="77"/>
      <c r="CL280" s="77"/>
      <c r="CM280" s="77"/>
      <c r="CN280" s="77"/>
      <c r="CO280" s="77"/>
      <c r="CP280" s="77"/>
      <c r="CQ280" s="77"/>
      <c r="CR280" s="77"/>
      <c r="CS280" s="77"/>
      <c r="CT280" s="77"/>
      <c r="CU280" s="77"/>
      <c r="CV280" s="77"/>
      <c r="CW280" s="77"/>
      <c r="CX280" s="77"/>
      <c r="CY280" s="77"/>
      <c r="CZ280" s="77"/>
      <c r="DA280" s="77"/>
      <c r="DB280" s="77"/>
      <c r="DC280" s="77"/>
      <c r="DD280" s="77"/>
      <c r="DE280" s="77"/>
      <c r="DF280" s="77"/>
      <c r="DG280" s="77"/>
      <c r="DH280" s="77"/>
      <c r="DI280" s="77"/>
      <c r="DJ280" s="77"/>
      <c r="DK280" s="77"/>
      <c r="DL280" s="77"/>
      <c r="DM280" s="77"/>
      <c r="DN280" s="77"/>
      <c r="DO280" s="77"/>
      <c r="DP280" s="77"/>
      <c r="DQ280" s="77"/>
      <c r="DR280" s="77"/>
      <c r="DS280" s="77"/>
      <c r="DT280" s="77"/>
      <c r="DU280" s="77"/>
      <c r="DV280" s="77"/>
      <c r="DW280" s="77"/>
      <c r="DX280" s="77"/>
      <c r="DY280" s="77"/>
      <c r="DZ280" s="77"/>
      <c r="EA280" s="77"/>
      <c r="EB280" s="77"/>
      <c r="EC280" s="77"/>
      <c r="ED280" s="77"/>
      <c r="EE280" s="77"/>
      <c r="EF280" s="77"/>
      <c r="EG280" s="77"/>
      <c r="EH280" s="77"/>
      <c r="EI280" s="77"/>
      <c r="EJ280" s="77"/>
      <c r="EK280" s="77"/>
      <c r="EL280" s="77"/>
      <c r="EM280" s="77"/>
      <c r="EN280" s="77"/>
      <c r="EO280" s="77"/>
      <c r="EP280" s="77"/>
      <c r="EQ280" s="77"/>
      <c r="ER280" s="77"/>
      <c r="ES280" s="77"/>
      <c r="ET280" s="77"/>
      <c r="EU280" s="77"/>
      <c r="EV280" s="77"/>
      <c r="EW280" s="77"/>
      <c r="EX280" s="77"/>
      <c r="EY280" s="77"/>
      <c r="EZ280" s="77"/>
      <c r="FA280" s="77"/>
      <c r="FB280" s="77"/>
      <c r="FC280" s="77"/>
      <c r="FD280" s="77"/>
      <c r="FE280" s="77"/>
      <c r="FF280" s="77"/>
      <c r="FG280" s="77"/>
      <c r="FH280" s="77"/>
    </row>
    <row r="281" spans="1:164" ht="14" x14ac:dyDescent="0.15">
      <c r="A281" s="85"/>
      <c r="B281" s="85"/>
      <c r="C281" s="85"/>
      <c r="D281" s="85"/>
      <c r="E281" s="85"/>
      <c r="F281" s="85"/>
      <c r="G281" s="85"/>
      <c r="H281" s="85"/>
      <c r="I281" s="85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  <c r="AE281" s="77"/>
      <c r="AF281" s="77"/>
      <c r="AG281" s="77"/>
      <c r="AH281" s="77"/>
      <c r="AI281" s="77"/>
      <c r="AJ281" s="77"/>
      <c r="AK281" s="77"/>
      <c r="AL281" s="77"/>
      <c r="AM281" s="77"/>
      <c r="AN281" s="77"/>
      <c r="AO281" s="77"/>
      <c r="AP281" s="77"/>
      <c r="AQ281" s="77"/>
      <c r="AR281" s="77"/>
      <c r="AS281" s="77"/>
      <c r="AT281" s="77"/>
      <c r="AU281" s="77"/>
      <c r="AV281" s="77"/>
      <c r="AW281" s="77"/>
      <c r="AX281" s="77"/>
      <c r="AY281" s="77"/>
      <c r="AZ281" s="77"/>
      <c r="BA281" s="77"/>
      <c r="BB281" s="77"/>
      <c r="BC281" s="77"/>
      <c r="BD281" s="77"/>
      <c r="BE281" s="77"/>
      <c r="BF281" s="77"/>
      <c r="BG281" s="77"/>
      <c r="BH281" s="77"/>
      <c r="BI281" s="77"/>
      <c r="BJ281" s="77"/>
      <c r="BK281" s="77"/>
      <c r="BL281" s="77"/>
      <c r="BM281" s="77"/>
      <c r="BN281" s="77"/>
      <c r="BO281" s="77"/>
      <c r="BP281" s="77"/>
      <c r="BQ281" s="77"/>
      <c r="BR281" s="77"/>
      <c r="BS281" s="77"/>
      <c r="BT281" s="77"/>
      <c r="BU281" s="77"/>
      <c r="BV281" s="77"/>
      <c r="BW281" s="77"/>
      <c r="BX281" s="77"/>
      <c r="BY281" s="77"/>
      <c r="BZ281" s="77"/>
      <c r="CA281" s="77"/>
      <c r="CB281" s="77"/>
      <c r="CC281" s="77"/>
      <c r="CD281" s="77"/>
      <c r="CE281" s="77"/>
      <c r="CF281" s="77"/>
      <c r="CG281" s="77"/>
      <c r="CH281" s="77"/>
      <c r="CI281" s="77"/>
      <c r="CJ281" s="77"/>
      <c r="CK281" s="77"/>
      <c r="CL281" s="77"/>
      <c r="CM281" s="77"/>
      <c r="CN281" s="77"/>
      <c r="CO281" s="77"/>
      <c r="CP281" s="77"/>
      <c r="CQ281" s="77"/>
      <c r="CR281" s="77"/>
      <c r="CS281" s="77"/>
      <c r="CT281" s="77"/>
      <c r="CU281" s="77"/>
      <c r="CV281" s="77"/>
      <c r="CW281" s="77"/>
      <c r="CX281" s="77"/>
      <c r="CY281" s="77"/>
      <c r="CZ281" s="77"/>
      <c r="DA281" s="77"/>
      <c r="DB281" s="77"/>
      <c r="DC281" s="77"/>
      <c r="DD281" s="77"/>
      <c r="DE281" s="77"/>
      <c r="DF281" s="77"/>
      <c r="DG281" s="77"/>
      <c r="DH281" s="77"/>
      <c r="DI281" s="77"/>
      <c r="DJ281" s="77"/>
      <c r="DK281" s="77"/>
      <c r="DL281" s="77"/>
      <c r="DM281" s="77"/>
      <c r="DN281" s="77"/>
      <c r="DO281" s="77"/>
      <c r="DP281" s="77"/>
      <c r="DQ281" s="77"/>
      <c r="DR281" s="77"/>
      <c r="DS281" s="77"/>
      <c r="DT281" s="77"/>
      <c r="DU281" s="77"/>
      <c r="DV281" s="77"/>
      <c r="DW281" s="77"/>
      <c r="DX281" s="77"/>
      <c r="DY281" s="77"/>
      <c r="DZ281" s="77"/>
      <c r="EA281" s="77"/>
      <c r="EB281" s="77"/>
      <c r="EC281" s="77"/>
      <c r="ED281" s="77"/>
      <c r="EE281" s="77"/>
      <c r="EF281" s="77"/>
      <c r="EG281" s="77"/>
      <c r="EH281" s="77"/>
      <c r="EI281" s="77"/>
      <c r="EJ281" s="77"/>
      <c r="EK281" s="77"/>
      <c r="EL281" s="77"/>
      <c r="EM281" s="77"/>
      <c r="EN281" s="77"/>
      <c r="EO281" s="77"/>
      <c r="EP281" s="77"/>
      <c r="EQ281" s="77"/>
      <c r="ER281" s="77"/>
      <c r="ES281" s="77"/>
      <c r="ET281" s="77"/>
      <c r="EU281" s="77"/>
      <c r="EV281" s="77"/>
      <c r="EW281" s="77"/>
      <c r="EX281" s="77"/>
      <c r="EY281" s="77"/>
      <c r="EZ281" s="77"/>
      <c r="FA281" s="77"/>
      <c r="FB281" s="77"/>
      <c r="FC281" s="77"/>
      <c r="FD281" s="77"/>
      <c r="FE281" s="77"/>
      <c r="FF281" s="77"/>
      <c r="FG281" s="77"/>
      <c r="FH281" s="77"/>
    </row>
    <row r="282" spans="1:164" ht="14" x14ac:dyDescent="0.15">
      <c r="A282" s="85"/>
      <c r="B282" s="85"/>
      <c r="C282" s="85"/>
      <c r="D282" s="85"/>
      <c r="E282" s="85"/>
      <c r="F282" s="85"/>
      <c r="G282" s="85"/>
      <c r="H282" s="85"/>
      <c r="I282" s="85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  <c r="AE282" s="77"/>
      <c r="AF282" s="77"/>
      <c r="AG282" s="77"/>
      <c r="AH282" s="77"/>
      <c r="AI282" s="77"/>
      <c r="AJ282" s="77"/>
      <c r="AK282" s="77"/>
      <c r="AL282" s="77"/>
      <c r="AM282" s="77"/>
      <c r="AN282" s="77"/>
      <c r="AO282" s="77"/>
      <c r="AP282" s="77"/>
      <c r="AQ282" s="77"/>
      <c r="AR282" s="77"/>
      <c r="AS282" s="77"/>
      <c r="AT282" s="77"/>
      <c r="AU282" s="77"/>
      <c r="AV282" s="77"/>
      <c r="AW282" s="77"/>
      <c r="AX282" s="77"/>
      <c r="AY282" s="77"/>
      <c r="AZ282" s="77"/>
      <c r="BA282" s="77"/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77"/>
      <c r="BR282" s="77"/>
      <c r="BS282" s="77"/>
      <c r="BT282" s="77"/>
      <c r="BU282" s="77"/>
      <c r="BV282" s="77"/>
      <c r="BW282" s="77"/>
      <c r="BX282" s="77"/>
      <c r="BY282" s="77"/>
      <c r="BZ282" s="77"/>
      <c r="CA282" s="77"/>
      <c r="CB282" s="77"/>
      <c r="CC282" s="77"/>
      <c r="CD282" s="77"/>
      <c r="CE282" s="77"/>
      <c r="CF282" s="77"/>
      <c r="CG282" s="77"/>
      <c r="CH282" s="77"/>
      <c r="CI282" s="77"/>
      <c r="CJ282" s="77"/>
      <c r="CK282" s="77"/>
      <c r="CL282" s="77"/>
      <c r="CM282" s="77"/>
      <c r="CN282" s="77"/>
      <c r="CO282" s="77"/>
      <c r="CP282" s="77"/>
      <c r="CQ282" s="77"/>
      <c r="CR282" s="77"/>
      <c r="CS282" s="77"/>
      <c r="CT282" s="77"/>
      <c r="CU282" s="77"/>
      <c r="CV282" s="77"/>
      <c r="CW282" s="77"/>
      <c r="CX282" s="77"/>
      <c r="CY282" s="77"/>
      <c r="CZ282" s="77"/>
      <c r="DA282" s="77"/>
      <c r="DB282" s="77"/>
      <c r="DC282" s="77"/>
      <c r="DD282" s="77"/>
      <c r="DE282" s="77"/>
      <c r="DF282" s="77"/>
      <c r="DG282" s="77"/>
      <c r="DH282" s="77"/>
      <c r="DI282" s="77"/>
      <c r="DJ282" s="77"/>
      <c r="DK282" s="77"/>
      <c r="DL282" s="77"/>
      <c r="DM282" s="77"/>
      <c r="DN282" s="77"/>
      <c r="DO282" s="77"/>
      <c r="DP282" s="77"/>
      <c r="DQ282" s="77"/>
      <c r="DR282" s="77"/>
      <c r="DS282" s="77"/>
      <c r="DT282" s="77"/>
      <c r="DU282" s="77"/>
      <c r="DV282" s="77"/>
      <c r="DW282" s="77"/>
      <c r="DX282" s="77"/>
      <c r="DY282" s="77"/>
      <c r="DZ282" s="77"/>
      <c r="EA282" s="77"/>
      <c r="EB282" s="77"/>
      <c r="EC282" s="77"/>
      <c r="ED282" s="77"/>
      <c r="EE282" s="77"/>
      <c r="EF282" s="77"/>
      <c r="EG282" s="77"/>
      <c r="EH282" s="77"/>
      <c r="EI282" s="77"/>
      <c r="EJ282" s="77"/>
      <c r="EK282" s="77"/>
      <c r="EL282" s="77"/>
      <c r="EM282" s="77"/>
      <c r="EN282" s="77"/>
      <c r="EO282" s="77"/>
      <c r="EP282" s="77"/>
      <c r="EQ282" s="77"/>
      <c r="ER282" s="77"/>
      <c r="ES282" s="77"/>
      <c r="ET282" s="77"/>
      <c r="EU282" s="77"/>
      <c r="EV282" s="77"/>
      <c r="EW282" s="77"/>
      <c r="EX282" s="77"/>
      <c r="EY282" s="77"/>
      <c r="EZ282" s="77"/>
      <c r="FA282" s="77"/>
      <c r="FB282" s="77"/>
      <c r="FC282" s="77"/>
      <c r="FD282" s="77"/>
      <c r="FE282" s="77"/>
      <c r="FF282" s="77"/>
      <c r="FG282" s="77"/>
      <c r="FH282" s="77"/>
    </row>
    <row r="283" spans="1:164" ht="14" x14ac:dyDescent="0.15">
      <c r="A283" s="85"/>
      <c r="B283" s="85"/>
      <c r="C283" s="85"/>
      <c r="D283" s="85"/>
      <c r="E283" s="85"/>
      <c r="F283" s="85"/>
      <c r="G283" s="85"/>
      <c r="H283" s="85"/>
      <c r="I283" s="85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  <c r="AE283" s="77"/>
      <c r="AF283" s="77"/>
      <c r="AG283" s="77"/>
      <c r="AH283" s="77"/>
      <c r="AI283" s="77"/>
      <c r="AJ283" s="77"/>
      <c r="AK283" s="77"/>
      <c r="AL283" s="77"/>
      <c r="AM283" s="77"/>
      <c r="AN283" s="77"/>
      <c r="AO283" s="77"/>
      <c r="AP283" s="77"/>
      <c r="AQ283" s="77"/>
      <c r="AR283" s="77"/>
      <c r="AS283" s="77"/>
      <c r="AT283" s="77"/>
      <c r="AU283" s="77"/>
      <c r="AV283" s="77"/>
      <c r="AW283" s="77"/>
      <c r="AX283" s="77"/>
      <c r="AY283" s="77"/>
      <c r="AZ283" s="77"/>
      <c r="BA283" s="77"/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77"/>
      <c r="BR283" s="77"/>
      <c r="BS283" s="77"/>
      <c r="BT283" s="77"/>
      <c r="BU283" s="77"/>
      <c r="BV283" s="77"/>
      <c r="BW283" s="77"/>
      <c r="BX283" s="77"/>
      <c r="BY283" s="77"/>
      <c r="BZ283" s="77"/>
      <c r="CA283" s="77"/>
      <c r="CB283" s="77"/>
      <c r="CC283" s="77"/>
      <c r="CD283" s="77"/>
      <c r="CE283" s="77"/>
      <c r="CF283" s="77"/>
      <c r="CG283" s="77"/>
      <c r="CH283" s="77"/>
      <c r="CI283" s="77"/>
      <c r="CJ283" s="77"/>
      <c r="CK283" s="77"/>
      <c r="CL283" s="77"/>
      <c r="CM283" s="77"/>
      <c r="CN283" s="77"/>
      <c r="CO283" s="77"/>
      <c r="CP283" s="77"/>
      <c r="CQ283" s="77"/>
      <c r="CR283" s="77"/>
      <c r="CS283" s="77"/>
      <c r="CT283" s="77"/>
      <c r="CU283" s="77"/>
      <c r="CV283" s="77"/>
      <c r="CW283" s="77"/>
      <c r="CX283" s="77"/>
      <c r="CY283" s="77"/>
      <c r="CZ283" s="77"/>
      <c r="DA283" s="77"/>
      <c r="DB283" s="77"/>
      <c r="DC283" s="77"/>
      <c r="DD283" s="77"/>
      <c r="DE283" s="77"/>
      <c r="DF283" s="77"/>
      <c r="DG283" s="77"/>
      <c r="DH283" s="77"/>
      <c r="DI283" s="77"/>
      <c r="DJ283" s="77"/>
      <c r="DK283" s="77"/>
      <c r="DL283" s="77"/>
      <c r="DM283" s="77"/>
      <c r="DN283" s="77"/>
      <c r="DO283" s="77"/>
      <c r="DP283" s="77"/>
      <c r="DQ283" s="77"/>
      <c r="DR283" s="77"/>
      <c r="DS283" s="77"/>
      <c r="DT283" s="77"/>
      <c r="DU283" s="77"/>
      <c r="DV283" s="77"/>
      <c r="DW283" s="77"/>
      <c r="DX283" s="77"/>
      <c r="DY283" s="77"/>
      <c r="DZ283" s="77"/>
      <c r="EA283" s="77"/>
      <c r="EB283" s="77"/>
      <c r="EC283" s="77"/>
      <c r="ED283" s="77"/>
      <c r="EE283" s="77"/>
      <c r="EF283" s="77"/>
      <c r="EG283" s="77"/>
      <c r="EH283" s="77"/>
      <c r="EI283" s="77"/>
      <c r="EJ283" s="77"/>
      <c r="EK283" s="77"/>
      <c r="EL283" s="77"/>
      <c r="EM283" s="77"/>
      <c r="EN283" s="77"/>
      <c r="EO283" s="77"/>
      <c r="EP283" s="77"/>
      <c r="EQ283" s="77"/>
      <c r="ER283" s="77"/>
      <c r="ES283" s="77"/>
      <c r="ET283" s="77"/>
      <c r="EU283" s="77"/>
      <c r="EV283" s="77"/>
      <c r="EW283" s="77"/>
      <c r="EX283" s="77"/>
      <c r="EY283" s="77"/>
      <c r="EZ283" s="77"/>
      <c r="FA283" s="77"/>
      <c r="FB283" s="77"/>
      <c r="FC283" s="77"/>
      <c r="FD283" s="77"/>
      <c r="FE283" s="77"/>
      <c r="FF283" s="77"/>
      <c r="FG283" s="77"/>
      <c r="FH283" s="77"/>
    </row>
    <row r="284" spans="1:164" ht="14" x14ac:dyDescent="0.15">
      <c r="A284" s="85"/>
      <c r="B284" s="85"/>
      <c r="C284" s="85"/>
      <c r="D284" s="85"/>
      <c r="E284" s="85"/>
      <c r="F284" s="85"/>
      <c r="G284" s="85"/>
      <c r="H284" s="85"/>
      <c r="I284" s="85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  <c r="AE284" s="77"/>
      <c r="AF284" s="77"/>
      <c r="AG284" s="77"/>
      <c r="AH284" s="77"/>
      <c r="AI284" s="77"/>
      <c r="AJ284" s="77"/>
      <c r="AK284" s="77"/>
      <c r="AL284" s="77"/>
      <c r="AM284" s="77"/>
      <c r="AN284" s="77"/>
      <c r="AO284" s="77"/>
      <c r="AP284" s="77"/>
      <c r="AQ284" s="77"/>
      <c r="AR284" s="77"/>
      <c r="AS284" s="77"/>
      <c r="AT284" s="77"/>
      <c r="AU284" s="77"/>
      <c r="AV284" s="77"/>
      <c r="AW284" s="77"/>
      <c r="AX284" s="77"/>
      <c r="AY284" s="77"/>
      <c r="AZ284" s="77"/>
      <c r="BA284" s="77"/>
      <c r="BB284" s="77"/>
      <c r="BC284" s="77"/>
      <c r="BD284" s="77"/>
      <c r="BE284" s="77"/>
      <c r="BF284" s="77"/>
      <c r="BG284" s="77"/>
      <c r="BH284" s="77"/>
      <c r="BI284" s="77"/>
      <c r="BJ284" s="77"/>
      <c r="BK284" s="77"/>
      <c r="BL284" s="77"/>
      <c r="BM284" s="77"/>
      <c r="BN284" s="77"/>
      <c r="BO284" s="77"/>
      <c r="BP284" s="77"/>
      <c r="BQ284" s="77"/>
      <c r="BR284" s="77"/>
      <c r="BS284" s="77"/>
      <c r="BT284" s="77"/>
      <c r="BU284" s="77"/>
      <c r="BV284" s="77"/>
      <c r="BW284" s="77"/>
      <c r="BX284" s="77"/>
      <c r="BY284" s="77"/>
      <c r="BZ284" s="77"/>
      <c r="CA284" s="77"/>
      <c r="CB284" s="77"/>
      <c r="CC284" s="77"/>
      <c r="CD284" s="77"/>
      <c r="CE284" s="77"/>
      <c r="CF284" s="77"/>
      <c r="CG284" s="77"/>
      <c r="CH284" s="77"/>
      <c r="CI284" s="77"/>
      <c r="CJ284" s="77"/>
      <c r="CK284" s="77"/>
      <c r="CL284" s="77"/>
      <c r="CM284" s="77"/>
      <c r="CN284" s="77"/>
      <c r="CO284" s="77"/>
      <c r="CP284" s="77"/>
      <c r="CQ284" s="77"/>
      <c r="CR284" s="77"/>
      <c r="CS284" s="77"/>
      <c r="CT284" s="77"/>
      <c r="CU284" s="77"/>
      <c r="CV284" s="77"/>
      <c r="CW284" s="77"/>
      <c r="CX284" s="77"/>
      <c r="CY284" s="77"/>
      <c r="CZ284" s="77"/>
      <c r="DA284" s="77"/>
      <c r="DB284" s="77"/>
      <c r="DC284" s="77"/>
      <c r="DD284" s="77"/>
      <c r="DE284" s="77"/>
      <c r="DF284" s="77"/>
      <c r="DG284" s="77"/>
      <c r="DH284" s="77"/>
      <c r="DI284" s="77"/>
      <c r="DJ284" s="77"/>
      <c r="DK284" s="77"/>
      <c r="DL284" s="77"/>
      <c r="DM284" s="77"/>
      <c r="DN284" s="77"/>
      <c r="DO284" s="77"/>
      <c r="DP284" s="77"/>
      <c r="DQ284" s="77"/>
      <c r="DR284" s="77"/>
      <c r="DS284" s="77"/>
      <c r="DT284" s="77"/>
      <c r="DU284" s="77"/>
      <c r="DV284" s="77"/>
      <c r="DW284" s="77"/>
      <c r="DX284" s="77"/>
      <c r="DY284" s="77"/>
      <c r="DZ284" s="77"/>
      <c r="EA284" s="77"/>
      <c r="EB284" s="77"/>
      <c r="EC284" s="77"/>
      <c r="ED284" s="77"/>
      <c r="EE284" s="77"/>
      <c r="EF284" s="77"/>
      <c r="EG284" s="77"/>
      <c r="EH284" s="77"/>
      <c r="EI284" s="77"/>
      <c r="EJ284" s="77"/>
      <c r="EK284" s="77"/>
      <c r="EL284" s="77"/>
      <c r="EM284" s="77"/>
      <c r="EN284" s="77"/>
      <c r="EO284" s="77"/>
      <c r="EP284" s="77"/>
      <c r="EQ284" s="77"/>
      <c r="ER284" s="77"/>
      <c r="ES284" s="77"/>
      <c r="ET284" s="77"/>
      <c r="EU284" s="77"/>
      <c r="EV284" s="77"/>
      <c r="EW284" s="77"/>
      <c r="EX284" s="77"/>
      <c r="EY284" s="77"/>
      <c r="EZ284" s="77"/>
      <c r="FA284" s="77"/>
      <c r="FB284" s="77"/>
      <c r="FC284" s="77"/>
      <c r="FD284" s="77"/>
      <c r="FE284" s="77"/>
      <c r="FF284" s="77"/>
      <c r="FG284" s="77"/>
      <c r="FH284" s="77"/>
    </row>
    <row r="285" spans="1:164" ht="14" x14ac:dyDescent="0.15">
      <c r="A285" s="85"/>
      <c r="B285" s="85"/>
      <c r="C285" s="85"/>
      <c r="D285" s="85"/>
      <c r="E285" s="85"/>
      <c r="F285" s="85"/>
      <c r="G285" s="85"/>
      <c r="H285" s="85"/>
      <c r="I285" s="85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  <c r="AE285" s="77"/>
      <c r="AF285" s="77"/>
      <c r="AG285" s="77"/>
      <c r="AH285" s="77"/>
      <c r="AI285" s="77"/>
      <c r="AJ285" s="77"/>
      <c r="AK285" s="77"/>
      <c r="AL285" s="77"/>
      <c r="AM285" s="77"/>
      <c r="AN285" s="77"/>
      <c r="AO285" s="77"/>
      <c r="AP285" s="77"/>
      <c r="AQ285" s="77"/>
      <c r="AR285" s="77"/>
      <c r="AS285" s="77"/>
      <c r="AT285" s="77"/>
      <c r="AU285" s="77"/>
      <c r="AV285" s="77"/>
      <c r="AW285" s="77"/>
      <c r="AX285" s="77"/>
      <c r="AY285" s="77"/>
      <c r="AZ285" s="77"/>
      <c r="BA285" s="77"/>
      <c r="BB285" s="77"/>
      <c r="BC285" s="77"/>
      <c r="BD285" s="77"/>
      <c r="BE285" s="77"/>
      <c r="BF285" s="77"/>
      <c r="BG285" s="77"/>
      <c r="BH285" s="77"/>
      <c r="BI285" s="77"/>
      <c r="BJ285" s="77"/>
      <c r="BK285" s="77"/>
      <c r="BL285" s="77"/>
      <c r="BM285" s="77"/>
      <c r="BN285" s="77"/>
      <c r="BO285" s="77"/>
      <c r="BP285" s="77"/>
      <c r="BQ285" s="77"/>
      <c r="BR285" s="77"/>
      <c r="BS285" s="77"/>
      <c r="BT285" s="77"/>
      <c r="BU285" s="77"/>
      <c r="BV285" s="77"/>
      <c r="BW285" s="77"/>
      <c r="BX285" s="77"/>
      <c r="BY285" s="77"/>
      <c r="BZ285" s="77"/>
      <c r="CA285" s="77"/>
      <c r="CB285" s="77"/>
      <c r="CC285" s="77"/>
      <c r="CD285" s="77"/>
      <c r="CE285" s="77"/>
      <c r="CF285" s="77"/>
      <c r="CG285" s="77"/>
      <c r="CH285" s="77"/>
      <c r="CI285" s="77"/>
      <c r="CJ285" s="77"/>
      <c r="CK285" s="77"/>
      <c r="CL285" s="77"/>
      <c r="CM285" s="77"/>
      <c r="CN285" s="77"/>
      <c r="CO285" s="77"/>
      <c r="CP285" s="77"/>
      <c r="CQ285" s="77"/>
      <c r="CR285" s="77"/>
      <c r="CS285" s="77"/>
      <c r="CT285" s="77"/>
      <c r="CU285" s="77"/>
      <c r="CV285" s="77"/>
      <c r="CW285" s="77"/>
      <c r="CX285" s="77"/>
      <c r="CY285" s="77"/>
      <c r="CZ285" s="77"/>
      <c r="DA285" s="77"/>
      <c r="DB285" s="77"/>
      <c r="DC285" s="77"/>
      <c r="DD285" s="77"/>
      <c r="DE285" s="77"/>
      <c r="DF285" s="77"/>
      <c r="DG285" s="77"/>
      <c r="DH285" s="77"/>
      <c r="DI285" s="77"/>
      <c r="DJ285" s="77"/>
      <c r="DK285" s="77"/>
      <c r="DL285" s="77"/>
      <c r="DM285" s="77"/>
      <c r="DN285" s="77"/>
      <c r="DO285" s="77"/>
      <c r="DP285" s="77"/>
      <c r="DQ285" s="77"/>
      <c r="DR285" s="77"/>
      <c r="DS285" s="77"/>
      <c r="DT285" s="77"/>
      <c r="DU285" s="77"/>
      <c r="DV285" s="77"/>
      <c r="DW285" s="77"/>
      <c r="DX285" s="77"/>
      <c r="DY285" s="77"/>
      <c r="DZ285" s="77"/>
      <c r="EA285" s="77"/>
      <c r="EB285" s="77"/>
      <c r="EC285" s="77"/>
      <c r="ED285" s="77"/>
      <c r="EE285" s="77"/>
      <c r="EF285" s="77"/>
      <c r="EG285" s="77"/>
      <c r="EH285" s="77"/>
      <c r="EI285" s="77"/>
      <c r="EJ285" s="77"/>
      <c r="EK285" s="77"/>
      <c r="EL285" s="77"/>
      <c r="EM285" s="77"/>
      <c r="EN285" s="77"/>
      <c r="EO285" s="77"/>
      <c r="EP285" s="77"/>
      <c r="EQ285" s="77"/>
      <c r="ER285" s="77"/>
      <c r="ES285" s="77"/>
      <c r="ET285" s="77"/>
      <c r="EU285" s="77"/>
      <c r="EV285" s="77"/>
      <c r="EW285" s="77"/>
      <c r="EX285" s="77"/>
      <c r="EY285" s="77"/>
      <c r="EZ285" s="77"/>
      <c r="FA285" s="77"/>
      <c r="FB285" s="77"/>
      <c r="FC285" s="77"/>
      <c r="FD285" s="77"/>
      <c r="FE285" s="77"/>
      <c r="FF285" s="77"/>
      <c r="FG285" s="77"/>
      <c r="FH285" s="77"/>
    </row>
    <row r="286" spans="1:164" ht="14" x14ac:dyDescent="0.15">
      <c r="A286" s="85"/>
      <c r="B286" s="85"/>
      <c r="C286" s="85"/>
      <c r="D286" s="85"/>
      <c r="E286" s="85"/>
      <c r="F286" s="85"/>
      <c r="G286" s="85"/>
      <c r="H286" s="85"/>
      <c r="I286" s="85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  <c r="AE286" s="77"/>
      <c r="AF286" s="77"/>
      <c r="AG286" s="77"/>
      <c r="AH286" s="77"/>
      <c r="AI286" s="77"/>
      <c r="AJ286" s="77"/>
      <c r="AK286" s="77"/>
      <c r="AL286" s="77"/>
      <c r="AM286" s="77"/>
      <c r="AN286" s="77"/>
      <c r="AO286" s="77"/>
      <c r="AP286" s="77"/>
      <c r="AQ286" s="77"/>
      <c r="AR286" s="77"/>
      <c r="AS286" s="77"/>
      <c r="AT286" s="77"/>
      <c r="AU286" s="77"/>
      <c r="AV286" s="77"/>
      <c r="AW286" s="77"/>
      <c r="AX286" s="77"/>
      <c r="AY286" s="77"/>
      <c r="AZ286" s="77"/>
      <c r="BA286" s="77"/>
      <c r="BB286" s="77"/>
      <c r="BC286" s="77"/>
      <c r="BD286" s="77"/>
      <c r="BE286" s="77"/>
      <c r="BF286" s="77"/>
      <c r="BG286" s="77"/>
      <c r="BH286" s="77"/>
      <c r="BI286" s="77"/>
      <c r="BJ286" s="77"/>
      <c r="BK286" s="77"/>
      <c r="BL286" s="77"/>
      <c r="BM286" s="77"/>
      <c r="BN286" s="77"/>
      <c r="BO286" s="77"/>
      <c r="BP286" s="77"/>
      <c r="BQ286" s="77"/>
      <c r="BR286" s="77"/>
      <c r="BS286" s="77"/>
      <c r="BT286" s="77"/>
      <c r="BU286" s="77"/>
      <c r="BV286" s="77"/>
      <c r="BW286" s="77"/>
      <c r="BX286" s="77"/>
      <c r="BY286" s="77"/>
      <c r="BZ286" s="77"/>
      <c r="CA286" s="77"/>
      <c r="CB286" s="77"/>
      <c r="CC286" s="77"/>
      <c r="CD286" s="77"/>
      <c r="CE286" s="77"/>
      <c r="CF286" s="77"/>
      <c r="CG286" s="77"/>
      <c r="CH286" s="77"/>
      <c r="CI286" s="77"/>
      <c r="CJ286" s="77"/>
      <c r="CK286" s="77"/>
      <c r="CL286" s="77"/>
      <c r="CM286" s="77"/>
      <c r="CN286" s="77"/>
      <c r="CO286" s="77"/>
      <c r="CP286" s="77"/>
      <c r="CQ286" s="77"/>
      <c r="CR286" s="77"/>
      <c r="CS286" s="77"/>
      <c r="CT286" s="77"/>
      <c r="CU286" s="77"/>
      <c r="CV286" s="77"/>
      <c r="CW286" s="77"/>
      <c r="CX286" s="77"/>
      <c r="CY286" s="77"/>
      <c r="CZ286" s="77"/>
      <c r="DA286" s="77"/>
      <c r="DB286" s="77"/>
      <c r="DC286" s="77"/>
      <c r="DD286" s="77"/>
      <c r="DE286" s="77"/>
      <c r="DF286" s="77"/>
      <c r="DG286" s="77"/>
      <c r="DH286" s="77"/>
      <c r="DI286" s="77"/>
      <c r="DJ286" s="77"/>
      <c r="DK286" s="77"/>
      <c r="DL286" s="77"/>
      <c r="DM286" s="77"/>
      <c r="DN286" s="77"/>
      <c r="DO286" s="77"/>
      <c r="DP286" s="77"/>
      <c r="DQ286" s="77"/>
      <c r="DR286" s="77"/>
      <c r="DS286" s="77"/>
      <c r="DT286" s="77"/>
      <c r="DU286" s="77"/>
      <c r="DV286" s="77"/>
      <c r="DW286" s="77"/>
      <c r="DX286" s="77"/>
      <c r="DY286" s="77"/>
      <c r="DZ286" s="77"/>
      <c r="EA286" s="77"/>
      <c r="EB286" s="77"/>
      <c r="EC286" s="77"/>
      <c r="ED286" s="77"/>
      <c r="EE286" s="77"/>
      <c r="EF286" s="77"/>
      <c r="EG286" s="77"/>
      <c r="EH286" s="77"/>
      <c r="EI286" s="77"/>
      <c r="EJ286" s="77"/>
      <c r="EK286" s="77"/>
      <c r="EL286" s="77"/>
      <c r="EM286" s="77"/>
      <c r="EN286" s="77"/>
      <c r="EO286" s="77"/>
      <c r="EP286" s="77"/>
      <c r="EQ286" s="77"/>
      <c r="ER286" s="77"/>
      <c r="ES286" s="77"/>
      <c r="ET286" s="77"/>
      <c r="EU286" s="77"/>
      <c r="EV286" s="77"/>
      <c r="EW286" s="77"/>
      <c r="EX286" s="77"/>
      <c r="EY286" s="77"/>
      <c r="EZ286" s="77"/>
      <c r="FA286" s="77"/>
      <c r="FB286" s="77"/>
      <c r="FC286" s="77"/>
      <c r="FD286" s="77"/>
      <c r="FE286" s="77"/>
      <c r="FF286" s="77"/>
      <c r="FG286" s="77"/>
      <c r="FH286" s="77"/>
    </row>
    <row r="287" spans="1:164" ht="14" x14ac:dyDescent="0.15">
      <c r="A287" s="85"/>
      <c r="B287" s="85"/>
      <c r="C287" s="85"/>
      <c r="D287" s="85"/>
      <c r="E287" s="85"/>
      <c r="F287" s="85"/>
      <c r="G287" s="85"/>
      <c r="H287" s="85"/>
      <c r="I287" s="85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  <c r="AE287" s="77"/>
      <c r="AF287" s="77"/>
      <c r="AG287" s="77"/>
      <c r="AH287" s="77"/>
      <c r="AI287" s="77"/>
      <c r="AJ287" s="77"/>
      <c r="AK287" s="77"/>
      <c r="AL287" s="77"/>
      <c r="AM287" s="77"/>
      <c r="AN287" s="77"/>
      <c r="AO287" s="77"/>
      <c r="AP287" s="77"/>
      <c r="AQ287" s="77"/>
      <c r="AR287" s="77"/>
      <c r="AS287" s="77"/>
      <c r="AT287" s="77"/>
      <c r="AU287" s="77"/>
      <c r="AV287" s="77"/>
      <c r="AW287" s="77"/>
      <c r="AX287" s="77"/>
      <c r="AY287" s="77"/>
      <c r="AZ287" s="77"/>
      <c r="BA287" s="77"/>
      <c r="BB287" s="77"/>
      <c r="BC287" s="77"/>
      <c r="BD287" s="77"/>
      <c r="BE287" s="77"/>
      <c r="BF287" s="77"/>
      <c r="BG287" s="77"/>
      <c r="BH287" s="77"/>
      <c r="BI287" s="77"/>
      <c r="BJ287" s="77"/>
      <c r="BK287" s="77"/>
      <c r="BL287" s="77"/>
      <c r="BM287" s="77"/>
      <c r="BN287" s="77"/>
      <c r="BO287" s="77"/>
      <c r="BP287" s="77"/>
      <c r="BQ287" s="77"/>
      <c r="BR287" s="77"/>
      <c r="BS287" s="77"/>
      <c r="BT287" s="77"/>
      <c r="BU287" s="77"/>
      <c r="BV287" s="77"/>
      <c r="BW287" s="77"/>
      <c r="BX287" s="77"/>
      <c r="BY287" s="77"/>
      <c r="BZ287" s="77"/>
      <c r="CA287" s="77"/>
      <c r="CB287" s="77"/>
      <c r="CC287" s="77"/>
      <c r="CD287" s="77"/>
      <c r="CE287" s="77"/>
      <c r="CF287" s="77"/>
      <c r="CG287" s="77"/>
      <c r="CH287" s="77"/>
      <c r="CI287" s="77"/>
      <c r="CJ287" s="77"/>
      <c r="CK287" s="77"/>
      <c r="CL287" s="77"/>
      <c r="CM287" s="77"/>
      <c r="CN287" s="77"/>
      <c r="CO287" s="77"/>
      <c r="CP287" s="77"/>
      <c r="CQ287" s="77"/>
      <c r="CR287" s="77"/>
      <c r="CS287" s="77"/>
      <c r="CT287" s="77"/>
      <c r="CU287" s="77"/>
      <c r="CV287" s="77"/>
      <c r="CW287" s="77"/>
      <c r="CX287" s="77"/>
      <c r="CY287" s="77"/>
      <c r="CZ287" s="77"/>
      <c r="DA287" s="77"/>
      <c r="DB287" s="77"/>
      <c r="DC287" s="77"/>
      <c r="DD287" s="77"/>
      <c r="DE287" s="77"/>
      <c r="DF287" s="77"/>
      <c r="DG287" s="77"/>
      <c r="DH287" s="77"/>
      <c r="DI287" s="77"/>
      <c r="DJ287" s="77"/>
      <c r="DK287" s="77"/>
      <c r="DL287" s="77"/>
      <c r="DM287" s="77"/>
      <c r="DN287" s="77"/>
      <c r="DO287" s="77"/>
      <c r="DP287" s="77"/>
      <c r="DQ287" s="77"/>
      <c r="DR287" s="77"/>
      <c r="DS287" s="77"/>
      <c r="DT287" s="77"/>
      <c r="DU287" s="77"/>
      <c r="DV287" s="77"/>
      <c r="DW287" s="77"/>
      <c r="DX287" s="77"/>
      <c r="DY287" s="77"/>
      <c r="DZ287" s="77"/>
      <c r="EA287" s="77"/>
      <c r="EB287" s="77"/>
      <c r="EC287" s="77"/>
      <c r="ED287" s="77"/>
      <c r="EE287" s="77"/>
      <c r="EF287" s="77"/>
      <c r="EG287" s="77"/>
      <c r="EH287" s="77"/>
      <c r="EI287" s="77"/>
      <c r="EJ287" s="77"/>
      <c r="EK287" s="77"/>
      <c r="EL287" s="77"/>
      <c r="EM287" s="77"/>
      <c r="EN287" s="77"/>
      <c r="EO287" s="77"/>
      <c r="EP287" s="77"/>
      <c r="EQ287" s="77"/>
      <c r="ER287" s="77"/>
      <c r="ES287" s="77"/>
      <c r="ET287" s="77"/>
      <c r="EU287" s="77"/>
      <c r="EV287" s="77"/>
      <c r="EW287" s="77"/>
      <c r="EX287" s="77"/>
      <c r="EY287" s="77"/>
      <c r="EZ287" s="77"/>
      <c r="FA287" s="77"/>
      <c r="FB287" s="77"/>
      <c r="FC287" s="77"/>
      <c r="FD287" s="77"/>
      <c r="FE287" s="77"/>
      <c r="FF287" s="77"/>
      <c r="FG287" s="77"/>
      <c r="FH287" s="77"/>
    </row>
    <row r="288" spans="1:164" ht="14" x14ac:dyDescent="0.15">
      <c r="A288" s="85"/>
      <c r="B288" s="85"/>
      <c r="C288" s="85"/>
      <c r="D288" s="85"/>
      <c r="E288" s="85"/>
      <c r="F288" s="85"/>
      <c r="G288" s="85"/>
      <c r="H288" s="85"/>
      <c r="I288" s="85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  <c r="AE288" s="77"/>
      <c r="AF288" s="77"/>
      <c r="AG288" s="77"/>
      <c r="AH288" s="77"/>
      <c r="AI288" s="77"/>
      <c r="AJ288" s="77"/>
      <c r="AK288" s="77"/>
      <c r="AL288" s="77"/>
      <c r="AM288" s="77"/>
      <c r="AN288" s="77"/>
      <c r="AO288" s="77"/>
      <c r="AP288" s="77"/>
      <c r="AQ288" s="77"/>
      <c r="AR288" s="77"/>
      <c r="AS288" s="77"/>
      <c r="AT288" s="77"/>
      <c r="AU288" s="77"/>
      <c r="AV288" s="77"/>
      <c r="AW288" s="77"/>
      <c r="AX288" s="77"/>
      <c r="AY288" s="77"/>
      <c r="AZ288" s="77"/>
      <c r="BA288" s="77"/>
      <c r="BB288" s="77"/>
      <c r="BC288" s="77"/>
      <c r="BD288" s="77"/>
      <c r="BE288" s="77"/>
      <c r="BF288" s="77"/>
      <c r="BG288" s="77"/>
      <c r="BH288" s="77"/>
      <c r="BI288" s="77"/>
      <c r="BJ288" s="77"/>
      <c r="BK288" s="77"/>
      <c r="BL288" s="77"/>
      <c r="BM288" s="77"/>
      <c r="BN288" s="77"/>
      <c r="BO288" s="77"/>
      <c r="BP288" s="77"/>
      <c r="BQ288" s="77"/>
      <c r="BR288" s="77"/>
      <c r="BS288" s="77"/>
      <c r="BT288" s="77"/>
      <c r="BU288" s="77"/>
      <c r="BV288" s="77"/>
      <c r="BW288" s="77"/>
      <c r="BX288" s="77"/>
      <c r="BY288" s="77"/>
      <c r="BZ288" s="77"/>
      <c r="CA288" s="77"/>
      <c r="CB288" s="77"/>
      <c r="CC288" s="77"/>
      <c r="CD288" s="77"/>
      <c r="CE288" s="77"/>
      <c r="CF288" s="77"/>
      <c r="CG288" s="77"/>
      <c r="CH288" s="77"/>
      <c r="CI288" s="77"/>
      <c r="CJ288" s="77"/>
      <c r="CK288" s="77"/>
      <c r="CL288" s="77"/>
      <c r="CM288" s="77"/>
      <c r="CN288" s="77"/>
      <c r="CO288" s="77"/>
      <c r="CP288" s="77"/>
      <c r="CQ288" s="77"/>
      <c r="CR288" s="77"/>
      <c r="CS288" s="77"/>
      <c r="CT288" s="77"/>
      <c r="CU288" s="77"/>
      <c r="CV288" s="77"/>
      <c r="CW288" s="77"/>
      <c r="CX288" s="77"/>
      <c r="CY288" s="77"/>
      <c r="CZ288" s="77"/>
      <c r="DA288" s="77"/>
      <c r="DB288" s="77"/>
      <c r="DC288" s="77"/>
      <c r="DD288" s="77"/>
      <c r="DE288" s="77"/>
      <c r="DF288" s="77"/>
      <c r="DG288" s="77"/>
      <c r="DH288" s="77"/>
      <c r="DI288" s="77"/>
      <c r="DJ288" s="77"/>
      <c r="DK288" s="77"/>
      <c r="DL288" s="77"/>
      <c r="DM288" s="77"/>
      <c r="DN288" s="77"/>
      <c r="DO288" s="77"/>
      <c r="DP288" s="77"/>
      <c r="DQ288" s="77"/>
      <c r="DR288" s="77"/>
      <c r="DS288" s="77"/>
      <c r="DT288" s="77"/>
      <c r="DU288" s="77"/>
      <c r="DV288" s="77"/>
      <c r="DW288" s="77"/>
      <c r="DX288" s="77"/>
      <c r="DY288" s="77"/>
      <c r="DZ288" s="77"/>
      <c r="EA288" s="77"/>
      <c r="EB288" s="77"/>
      <c r="EC288" s="77"/>
      <c r="ED288" s="77"/>
      <c r="EE288" s="77"/>
      <c r="EF288" s="77"/>
      <c r="EG288" s="77"/>
      <c r="EH288" s="77"/>
      <c r="EI288" s="77"/>
      <c r="EJ288" s="77"/>
      <c r="EK288" s="77"/>
      <c r="EL288" s="77"/>
      <c r="EM288" s="77"/>
      <c r="EN288" s="77"/>
      <c r="EO288" s="77"/>
      <c r="EP288" s="77"/>
      <c r="EQ288" s="77"/>
      <c r="ER288" s="77"/>
      <c r="ES288" s="77"/>
      <c r="ET288" s="77"/>
      <c r="EU288" s="77"/>
      <c r="EV288" s="77"/>
      <c r="EW288" s="77"/>
      <c r="EX288" s="77"/>
      <c r="EY288" s="77"/>
      <c r="EZ288" s="77"/>
      <c r="FA288" s="77"/>
      <c r="FB288" s="77"/>
      <c r="FC288" s="77"/>
      <c r="FD288" s="77"/>
      <c r="FE288" s="77"/>
      <c r="FF288" s="77"/>
      <c r="FG288" s="77"/>
      <c r="FH288" s="77"/>
    </row>
    <row r="289" spans="1:164" ht="14" x14ac:dyDescent="0.15">
      <c r="A289" s="85"/>
      <c r="B289" s="85"/>
      <c r="C289" s="85"/>
      <c r="D289" s="85"/>
      <c r="E289" s="85"/>
      <c r="F289" s="85"/>
      <c r="G289" s="85"/>
      <c r="H289" s="85"/>
      <c r="I289" s="85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  <c r="AE289" s="77"/>
      <c r="AF289" s="77"/>
      <c r="AG289" s="77"/>
      <c r="AH289" s="77"/>
      <c r="AI289" s="77"/>
      <c r="AJ289" s="77"/>
      <c r="AK289" s="77"/>
      <c r="AL289" s="77"/>
      <c r="AM289" s="77"/>
      <c r="AN289" s="77"/>
      <c r="AO289" s="77"/>
      <c r="AP289" s="77"/>
      <c r="AQ289" s="77"/>
      <c r="AR289" s="77"/>
      <c r="AS289" s="77"/>
      <c r="AT289" s="77"/>
      <c r="AU289" s="77"/>
      <c r="AV289" s="77"/>
      <c r="AW289" s="77"/>
      <c r="AX289" s="77"/>
      <c r="AY289" s="77"/>
      <c r="AZ289" s="77"/>
      <c r="BA289" s="77"/>
      <c r="BB289" s="77"/>
      <c r="BC289" s="77"/>
      <c r="BD289" s="77"/>
      <c r="BE289" s="77"/>
      <c r="BF289" s="77"/>
      <c r="BG289" s="77"/>
      <c r="BH289" s="77"/>
      <c r="BI289" s="77"/>
      <c r="BJ289" s="77"/>
      <c r="BK289" s="77"/>
      <c r="BL289" s="77"/>
      <c r="BM289" s="77"/>
      <c r="BN289" s="77"/>
      <c r="BO289" s="77"/>
      <c r="BP289" s="77"/>
      <c r="BQ289" s="77"/>
      <c r="BR289" s="77"/>
      <c r="BS289" s="77"/>
      <c r="BT289" s="77"/>
      <c r="BU289" s="77"/>
      <c r="BV289" s="77"/>
      <c r="BW289" s="77"/>
      <c r="BX289" s="77"/>
      <c r="BY289" s="77"/>
      <c r="BZ289" s="77"/>
      <c r="CA289" s="77"/>
      <c r="CB289" s="77"/>
      <c r="CC289" s="77"/>
      <c r="CD289" s="77"/>
      <c r="CE289" s="77"/>
      <c r="CF289" s="77"/>
      <c r="CG289" s="77"/>
      <c r="CH289" s="77"/>
      <c r="CI289" s="77"/>
      <c r="CJ289" s="77"/>
      <c r="CK289" s="77"/>
      <c r="CL289" s="77"/>
      <c r="CM289" s="77"/>
      <c r="CN289" s="77"/>
      <c r="CO289" s="77"/>
      <c r="CP289" s="77"/>
      <c r="CQ289" s="77"/>
      <c r="CR289" s="77"/>
      <c r="CS289" s="77"/>
      <c r="CT289" s="77"/>
      <c r="CU289" s="77"/>
      <c r="CV289" s="77"/>
      <c r="CW289" s="77"/>
      <c r="CX289" s="77"/>
      <c r="CY289" s="77"/>
      <c r="CZ289" s="77"/>
      <c r="DA289" s="77"/>
      <c r="DB289" s="77"/>
      <c r="DC289" s="77"/>
      <c r="DD289" s="77"/>
      <c r="DE289" s="77"/>
      <c r="DF289" s="77"/>
      <c r="DG289" s="77"/>
      <c r="DH289" s="77"/>
      <c r="DI289" s="77"/>
      <c r="DJ289" s="77"/>
      <c r="DK289" s="77"/>
      <c r="DL289" s="77"/>
      <c r="DM289" s="77"/>
      <c r="DN289" s="77"/>
      <c r="DO289" s="77"/>
      <c r="DP289" s="77"/>
      <c r="DQ289" s="77"/>
      <c r="DR289" s="77"/>
      <c r="DS289" s="77"/>
      <c r="DT289" s="77"/>
      <c r="DU289" s="77"/>
      <c r="DV289" s="77"/>
      <c r="DW289" s="77"/>
      <c r="DX289" s="77"/>
      <c r="DY289" s="77"/>
      <c r="DZ289" s="77"/>
      <c r="EA289" s="77"/>
      <c r="EB289" s="77"/>
      <c r="EC289" s="77"/>
      <c r="ED289" s="77"/>
      <c r="EE289" s="77"/>
      <c r="EF289" s="77"/>
      <c r="EG289" s="77"/>
      <c r="EH289" s="77"/>
      <c r="EI289" s="77"/>
      <c r="EJ289" s="77"/>
      <c r="EK289" s="77"/>
      <c r="EL289" s="77"/>
      <c r="EM289" s="77"/>
      <c r="EN289" s="77"/>
      <c r="EO289" s="77"/>
      <c r="EP289" s="77"/>
      <c r="EQ289" s="77"/>
      <c r="ER289" s="77"/>
      <c r="ES289" s="77"/>
      <c r="ET289" s="77"/>
      <c r="EU289" s="77"/>
      <c r="EV289" s="77"/>
      <c r="EW289" s="77"/>
      <c r="EX289" s="77"/>
      <c r="EY289" s="77"/>
      <c r="EZ289" s="77"/>
      <c r="FA289" s="77"/>
      <c r="FB289" s="77"/>
      <c r="FC289" s="77"/>
      <c r="FD289" s="77"/>
      <c r="FE289" s="77"/>
      <c r="FF289" s="77"/>
      <c r="FG289" s="77"/>
      <c r="FH289" s="77"/>
    </row>
    <row r="290" spans="1:164" ht="14" x14ac:dyDescent="0.15">
      <c r="A290" s="85"/>
      <c r="B290" s="85"/>
      <c r="C290" s="85"/>
      <c r="D290" s="85"/>
      <c r="E290" s="85"/>
      <c r="F290" s="85"/>
      <c r="G290" s="85"/>
      <c r="H290" s="85"/>
      <c r="I290" s="85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  <c r="AE290" s="77"/>
      <c r="AF290" s="77"/>
      <c r="AG290" s="77"/>
      <c r="AH290" s="77"/>
      <c r="AI290" s="77"/>
      <c r="AJ290" s="77"/>
      <c r="AK290" s="77"/>
      <c r="AL290" s="77"/>
      <c r="AM290" s="77"/>
      <c r="AN290" s="77"/>
      <c r="AO290" s="77"/>
      <c r="AP290" s="77"/>
      <c r="AQ290" s="77"/>
      <c r="AR290" s="77"/>
      <c r="AS290" s="77"/>
      <c r="AT290" s="77"/>
      <c r="AU290" s="77"/>
      <c r="AV290" s="77"/>
      <c r="AW290" s="77"/>
      <c r="AX290" s="77"/>
      <c r="AY290" s="77"/>
      <c r="AZ290" s="77"/>
      <c r="BA290" s="77"/>
      <c r="BB290" s="77"/>
      <c r="BC290" s="77"/>
      <c r="BD290" s="77"/>
      <c r="BE290" s="77"/>
      <c r="BF290" s="77"/>
      <c r="BG290" s="77"/>
      <c r="BH290" s="77"/>
      <c r="BI290" s="77"/>
      <c r="BJ290" s="77"/>
      <c r="BK290" s="77"/>
      <c r="BL290" s="77"/>
      <c r="BM290" s="77"/>
      <c r="BN290" s="77"/>
      <c r="BO290" s="77"/>
      <c r="BP290" s="77"/>
      <c r="BQ290" s="77"/>
      <c r="BR290" s="77"/>
      <c r="BS290" s="77"/>
      <c r="BT290" s="77"/>
      <c r="BU290" s="77"/>
      <c r="BV290" s="77"/>
      <c r="BW290" s="77"/>
      <c r="BX290" s="77"/>
      <c r="BY290" s="77"/>
      <c r="BZ290" s="77"/>
      <c r="CA290" s="77"/>
      <c r="CB290" s="77"/>
      <c r="CC290" s="77"/>
      <c r="CD290" s="77"/>
      <c r="CE290" s="77"/>
      <c r="CF290" s="77"/>
      <c r="CG290" s="77"/>
      <c r="CH290" s="77"/>
      <c r="CI290" s="77"/>
      <c r="CJ290" s="77"/>
      <c r="CK290" s="77"/>
      <c r="CL290" s="77"/>
      <c r="CM290" s="77"/>
      <c r="CN290" s="77"/>
      <c r="CO290" s="77"/>
      <c r="CP290" s="77"/>
      <c r="CQ290" s="77"/>
      <c r="CR290" s="77"/>
      <c r="CS290" s="77"/>
      <c r="CT290" s="77"/>
      <c r="CU290" s="77"/>
      <c r="CV290" s="77"/>
      <c r="CW290" s="77"/>
      <c r="CX290" s="77"/>
      <c r="CY290" s="77"/>
      <c r="CZ290" s="77"/>
      <c r="DA290" s="77"/>
      <c r="DB290" s="77"/>
      <c r="DC290" s="77"/>
      <c r="DD290" s="77"/>
      <c r="DE290" s="77"/>
      <c r="DF290" s="77"/>
      <c r="DG290" s="77"/>
      <c r="DH290" s="77"/>
      <c r="DI290" s="77"/>
      <c r="DJ290" s="77"/>
      <c r="DK290" s="77"/>
      <c r="DL290" s="77"/>
      <c r="DM290" s="77"/>
      <c r="DN290" s="77"/>
      <c r="DO290" s="77"/>
      <c r="DP290" s="77"/>
      <c r="DQ290" s="77"/>
      <c r="DR290" s="77"/>
      <c r="DS290" s="77"/>
      <c r="DT290" s="77"/>
      <c r="DU290" s="77"/>
      <c r="DV290" s="77"/>
      <c r="DW290" s="77"/>
      <c r="DX290" s="77"/>
      <c r="DY290" s="77"/>
      <c r="DZ290" s="77"/>
      <c r="EA290" s="77"/>
      <c r="EB290" s="77"/>
      <c r="EC290" s="77"/>
      <c r="ED290" s="77"/>
      <c r="EE290" s="77"/>
      <c r="EF290" s="77"/>
      <c r="EG290" s="77"/>
      <c r="EH290" s="77"/>
      <c r="EI290" s="77"/>
      <c r="EJ290" s="77"/>
      <c r="EK290" s="77"/>
      <c r="EL290" s="77"/>
      <c r="EM290" s="77"/>
      <c r="EN290" s="77"/>
      <c r="EO290" s="77"/>
      <c r="EP290" s="77"/>
      <c r="EQ290" s="77"/>
      <c r="ER290" s="77"/>
      <c r="ES290" s="77"/>
      <c r="ET290" s="77"/>
      <c r="EU290" s="77"/>
      <c r="EV290" s="77"/>
      <c r="EW290" s="77"/>
      <c r="EX290" s="77"/>
      <c r="EY290" s="77"/>
      <c r="EZ290" s="77"/>
      <c r="FA290" s="77"/>
      <c r="FB290" s="77"/>
      <c r="FC290" s="77"/>
      <c r="FD290" s="77"/>
      <c r="FE290" s="77"/>
      <c r="FF290" s="77"/>
      <c r="FG290" s="77"/>
      <c r="FH290" s="77"/>
    </row>
    <row r="291" spans="1:164" ht="14" x14ac:dyDescent="0.15">
      <c r="A291" s="85"/>
      <c r="B291" s="85"/>
      <c r="C291" s="85"/>
      <c r="D291" s="85"/>
      <c r="E291" s="85"/>
      <c r="F291" s="85"/>
      <c r="G291" s="85"/>
      <c r="H291" s="85"/>
      <c r="I291" s="85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  <c r="AW291" s="77"/>
      <c r="AX291" s="77"/>
      <c r="AY291" s="77"/>
      <c r="AZ291" s="77"/>
      <c r="BA291" s="77"/>
      <c r="BB291" s="77"/>
      <c r="BC291" s="77"/>
      <c r="BD291" s="77"/>
      <c r="BE291" s="77"/>
      <c r="BF291" s="77"/>
      <c r="BG291" s="77"/>
      <c r="BH291" s="77"/>
      <c r="BI291" s="77"/>
      <c r="BJ291" s="77"/>
      <c r="BK291" s="77"/>
      <c r="BL291" s="77"/>
      <c r="BM291" s="77"/>
      <c r="BN291" s="77"/>
      <c r="BO291" s="77"/>
      <c r="BP291" s="77"/>
      <c r="BQ291" s="77"/>
      <c r="BR291" s="77"/>
      <c r="BS291" s="77"/>
      <c r="BT291" s="77"/>
      <c r="BU291" s="77"/>
      <c r="BV291" s="77"/>
      <c r="BW291" s="77"/>
      <c r="BX291" s="77"/>
      <c r="BY291" s="77"/>
      <c r="BZ291" s="77"/>
      <c r="CA291" s="77"/>
      <c r="CB291" s="77"/>
      <c r="CC291" s="77"/>
      <c r="CD291" s="77"/>
      <c r="CE291" s="77"/>
      <c r="CF291" s="77"/>
      <c r="CG291" s="77"/>
      <c r="CH291" s="77"/>
      <c r="CI291" s="77"/>
      <c r="CJ291" s="77"/>
      <c r="CK291" s="77"/>
      <c r="CL291" s="77"/>
      <c r="CM291" s="77"/>
      <c r="CN291" s="77"/>
      <c r="CO291" s="77"/>
      <c r="CP291" s="77"/>
      <c r="CQ291" s="77"/>
      <c r="CR291" s="77"/>
      <c r="CS291" s="77"/>
      <c r="CT291" s="77"/>
      <c r="CU291" s="77"/>
      <c r="CV291" s="77"/>
      <c r="CW291" s="77"/>
      <c r="CX291" s="77"/>
      <c r="CY291" s="77"/>
      <c r="CZ291" s="77"/>
      <c r="DA291" s="77"/>
      <c r="DB291" s="77"/>
      <c r="DC291" s="77"/>
      <c r="DD291" s="77"/>
      <c r="DE291" s="77"/>
      <c r="DF291" s="77"/>
      <c r="DG291" s="77"/>
      <c r="DH291" s="77"/>
      <c r="DI291" s="77"/>
      <c r="DJ291" s="77"/>
      <c r="DK291" s="77"/>
      <c r="DL291" s="77"/>
      <c r="DM291" s="77"/>
      <c r="DN291" s="77"/>
      <c r="DO291" s="77"/>
      <c r="DP291" s="77"/>
      <c r="DQ291" s="77"/>
      <c r="DR291" s="77"/>
      <c r="DS291" s="77"/>
      <c r="DT291" s="77"/>
      <c r="DU291" s="77"/>
      <c r="DV291" s="77"/>
      <c r="DW291" s="77"/>
      <c r="DX291" s="77"/>
      <c r="DY291" s="77"/>
      <c r="DZ291" s="77"/>
      <c r="EA291" s="77"/>
      <c r="EB291" s="77"/>
      <c r="EC291" s="77"/>
      <c r="ED291" s="77"/>
      <c r="EE291" s="77"/>
      <c r="EF291" s="77"/>
      <c r="EG291" s="77"/>
      <c r="EH291" s="77"/>
      <c r="EI291" s="77"/>
      <c r="EJ291" s="77"/>
      <c r="EK291" s="77"/>
      <c r="EL291" s="77"/>
      <c r="EM291" s="77"/>
      <c r="EN291" s="77"/>
      <c r="EO291" s="77"/>
      <c r="EP291" s="77"/>
      <c r="EQ291" s="77"/>
      <c r="ER291" s="77"/>
      <c r="ES291" s="77"/>
      <c r="ET291" s="77"/>
      <c r="EU291" s="77"/>
      <c r="EV291" s="77"/>
      <c r="EW291" s="77"/>
      <c r="EX291" s="77"/>
      <c r="EY291" s="77"/>
      <c r="EZ291" s="77"/>
      <c r="FA291" s="77"/>
      <c r="FB291" s="77"/>
      <c r="FC291" s="77"/>
      <c r="FD291" s="77"/>
      <c r="FE291" s="77"/>
      <c r="FF291" s="77"/>
      <c r="FG291" s="77"/>
      <c r="FH291" s="77"/>
    </row>
    <row r="292" spans="1:164" ht="14" x14ac:dyDescent="0.15">
      <c r="A292" s="85"/>
      <c r="B292" s="85"/>
      <c r="C292" s="85"/>
      <c r="D292" s="85"/>
      <c r="E292" s="85"/>
      <c r="F292" s="85"/>
      <c r="G292" s="85"/>
      <c r="H292" s="85"/>
      <c r="I292" s="85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  <c r="AE292" s="77"/>
      <c r="AF292" s="77"/>
      <c r="AG292" s="77"/>
      <c r="AH292" s="77"/>
      <c r="AI292" s="77"/>
      <c r="AJ292" s="77"/>
      <c r="AK292" s="77"/>
      <c r="AL292" s="77"/>
      <c r="AM292" s="77"/>
      <c r="AN292" s="77"/>
      <c r="AO292" s="77"/>
      <c r="AP292" s="77"/>
      <c r="AQ292" s="77"/>
      <c r="AR292" s="77"/>
      <c r="AS292" s="77"/>
      <c r="AT292" s="77"/>
      <c r="AU292" s="77"/>
      <c r="AV292" s="77"/>
      <c r="AW292" s="77"/>
      <c r="AX292" s="77"/>
      <c r="AY292" s="77"/>
      <c r="AZ292" s="77"/>
      <c r="BA292" s="77"/>
      <c r="BB292" s="77"/>
      <c r="BC292" s="77"/>
      <c r="BD292" s="77"/>
      <c r="BE292" s="77"/>
      <c r="BF292" s="77"/>
      <c r="BG292" s="77"/>
      <c r="BH292" s="77"/>
      <c r="BI292" s="77"/>
      <c r="BJ292" s="77"/>
      <c r="BK292" s="77"/>
      <c r="BL292" s="77"/>
      <c r="BM292" s="77"/>
      <c r="BN292" s="77"/>
      <c r="BO292" s="77"/>
      <c r="BP292" s="77"/>
      <c r="BQ292" s="77"/>
      <c r="BR292" s="77"/>
      <c r="BS292" s="77"/>
      <c r="BT292" s="77"/>
      <c r="BU292" s="77"/>
      <c r="BV292" s="77"/>
      <c r="BW292" s="77"/>
      <c r="BX292" s="77"/>
      <c r="BY292" s="77"/>
      <c r="BZ292" s="77"/>
      <c r="CA292" s="77"/>
      <c r="CB292" s="77"/>
      <c r="CC292" s="77"/>
      <c r="CD292" s="77"/>
      <c r="CE292" s="77"/>
      <c r="CF292" s="77"/>
      <c r="CG292" s="77"/>
      <c r="CH292" s="77"/>
      <c r="CI292" s="77"/>
      <c r="CJ292" s="77"/>
      <c r="CK292" s="77"/>
      <c r="CL292" s="77"/>
      <c r="CM292" s="77"/>
      <c r="CN292" s="77"/>
      <c r="CO292" s="77"/>
      <c r="CP292" s="77"/>
      <c r="CQ292" s="77"/>
      <c r="CR292" s="77"/>
      <c r="CS292" s="77"/>
      <c r="CT292" s="77"/>
      <c r="CU292" s="77"/>
      <c r="CV292" s="77"/>
      <c r="CW292" s="77"/>
      <c r="CX292" s="77"/>
      <c r="CY292" s="77"/>
      <c r="CZ292" s="77"/>
      <c r="DA292" s="77"/>
      <c r="DB292" s="77"/>
      <c r="DC292" s="77"/>
      <c r="DD292" s="77"/>
      <c r="DE292" s="77"/>
      <c r="DF292" s="77"/>
      <c r="DG292" s="77"/>
      <c r="DH292" s="77"/>
      <c r="DI292" s="77"/>
      <c r="DJ292" s="77"/>
      <c r="DK292" s="77"/>
      <c r="DL292" s="77"/>
      <c r="DM292" s="77"/>
      <c r="DN292" s="77"/>
      <c r="DO292" s="77"/>
      <c r="DP292" s="77"/>
      <c r="DQ292" s="77"/>
      <c r="DR292" s="77"/>
      <c r="DS292" s="77"/>
      <c r="DT292" s="77"/>
      <c r="DU292" s="77"/>
      <c r="DV292" s="77"/>
      <c r="DW292" s="77"/>
      <c r="DX292" s="77"/>
      <c r="DY292" s="77"/>
      <c r="DZ292" s="77"/>
      <c r="EA292" s="77"/>
      <c r="EB292" s="77"/>
      <c r="EC292" s="77"/>
      <c r="ED292" s="77"/>
      <c r="EE292" s="77"/>
      <c r="EF292" s="77"/>
      <c r="EG292" s="77"/>
      <c r="EH292" s="77"/>
      <c r="EI292" s="77"/>
      <c r="EJ292" s="77"/>
      <c r="EK292" s="77"/>
      <c r="EL292" s="77"/>
      <c r="EM292" s="77"/>
      <c r="EN292" s="77"/>
      <c r="EO292" s="77"/>
      <c r="EP292" s="77"/>
      <c r="EQ292" s="77"/>
      <c r="ER292" s="77"/>
      <c r="ES292" s="77"/>
      <c r="ET292" s="77"/>
      <c r="EU292" s="77"/>
      <c r="EV292" s="77"/>
      <c r="EW292" s="77"/>
      <c r="EX292" s="77"/>
      <c r="EY292" s="77"/>
      <c r="EZ292" s="77"/>
      <c r="FA292" s="77"/>
      <c r="FB292" s="77"/>
      <c r="FC292" s="77"/>
      <c r="FD292" s="77"/>
      <c r="FE292" s="77"/>
      <c r="FF292" s="77"/>
      <c r="FG292" s="77"/>
      <c r="FH292" s="77"/>
    </row>
    <row r="293" spans="1:164" ht="14" x14ac:dyDescent="0.15">
      <c r="A293" s="85"/>
      <c r="B293" s="85"/>
      <c r="C293" s="85"/>
      <c r="D293" s="85"/>
      <c r="E293" s="85"/>
      <c r="F293" s="85"/>
      <c r="G293" s="85"/>
      <c r="H293" s="85"/>
      <c r="I293" s="85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  <c r="AE293" s="77"/>
      <c r="AF293" s="77"/>
      <c r="AG293" s="77"/>
      <c r="AH293" s="77"/>
      <c r="AI293" s="77"/>
      <c r="AJ293" s="77"/>
      <c r="AK293" s="77"/>
      <c r="AL293" s="77"/>
      <c r="AM293" s="77"/>
      <c r="AN293" s="77"/>
      <c r="AO293" s="77"/>
      <c r="AP293" s="77"/>
      <c r="AQ293" s="77"/>
      <c r="AR293" s="77"/>
      <c r="AS293" s="77"/>
      <c r="AT293" s="77"/>
      <c r="AU293" s="77"/>
      <c r="AV293" s="77"/>
      <c r="AW293" s="77"/>
      <c r="AX293" s="77"/>
      <c r="AY293" s="77"/>
      <c r="AZ293" s="77"/>
      <c r="BA293" s="77"/>
      <c r="BB293" s="77"/>
      <c r="BC293" s="77"/>
      <c r="BD293" s="77"/>
      <c r="BE293" s="77"/>
      <c r="BF293" s="77"/>
      <c r="BG293" s="77"/>
      <c r="BH293" s="77"/>
      <c r="BI293" s="77"/>
      <c r="BJ293" s="77"/>
      <c r="BK293" s="77"/>
      <c r="BL293" s="77"/>
      <c r="BM293" s="77"/>
      <c r="BN293" s="77"/>
      <c r="BO293" s="77"/>
      <c r="BP293" s="77"/>
      <c r="BQ293" s="77"/>
      <c r="BR293" s="77"/>
      <c r="BS293" s="77"/>
      <c r="BT293" s="77"/>
      <c r="BU293" s="77"/>
      <c r="BV293" s="77"/>
      <c r="BW293" s="77"/>
      <c r="BX293" s="77"/>
      <c r="BY293" s="77"/>
      <c r="BZ293" s="77"/>
      <c r="CA293" s="77"/>
      <c r="CB293" s="77"/>
      <c r="CC293" s="77"/>
      <c r="CD293" s="77"/>
      <c r="CE293" s="77"/>
      <c r="CF293" s="77"/>
      <c r="CG293" s="77"/>
      <c r="CH293" s="77"/>
      <c r="CI293" s="77"/>
      <c r="CJ293" s="77"/>
      <c r="CK293" s="77"/>
      <c r="CL293" s="77"/>
      <c r="CM293" s="77"/>
      <c r="CN293" s="77"/>
      <c r="CO293" s="77"/>
      <c r="CP293" s="77"/>
      <c r="CQ293" s="77"/>
      <c r="CR293" s="77"/>
      <c r="CS293" s="77"/>
      <c r="CT293" s="77"/>
      <c r="CU293" s="77"/>
      <c r="CV293" s="77"/>
      <c r="CW293" s="77"/>
      <c r="CX293" s="77"/>
      <c r="CY293" s="77"/>
      <c r="CZ293" s="77"/>
      <c r="DA293" s="77"/>
      <c r="DB293" s="77"/>
      <c r="DC293" s="77"/>
      <c r="DD293" s="77"/>
      <c r="DE293" s="77"/>
      <c r="DF293" s="77"/>
      <c r="DG293" s="77"/>
      <c r="DH293" s="77"/>
      <c r="DI293" s="77"/>
      <c r="DJ293" s="77"/>
      <c r="DK293" s="77"/>
      <c r="DL293" s="77"/>
      <c r="DM293" s="77"/>
      <c r="DN293" s="77"/>
      <c r="DO293" s="77"/>
      <c r="DP293" s="77"/>
      <c r="DQ293" s="77"/>
      <c r="DR293" s="77"/>
      <c r="DS293" s="77"/>
      <c r="DT293" s="77"/>
      <c r="DU293" s="77"/>
      <c r="DV293" s="77"/>
      <c r="DW293" s="77"/>
      <c r="DX293" s="77"/>
      <c r="DY293" s="77"/>
      <c r="DZ293" s="77"/>
      <c r="EA293" s="77"/>
      <c r="EB293" s="77"/>
      <c r="EC293" s="77"/>
      <c r="ED293" s="77"/>
      <c r="EE293" s="77"/>
      <c r="EF293" s="77"/>
      <c r="EG293" s="77"/>
      <c r="EH293" s="77"/>
      <c r="EI293" s="77"/>
      <c r="EJ293" s="77"/>
      <c r="EK293" s="77"/>
      <c r="EL293" s="77"/>
      <c r="EM293" s="77"/>
      <c r="EN293" s="77"/>
      <c r="EO293" s="77"/>
      <c r="EP293" s="77"/>
      <c r="EQ293" s="77"/>
      <c r="ER293" s="77"/>
      <c r="ES293" s="77"/>
      <c r="ET293" s="77"/>
      <c r="EU293" s="77"/>
      <c r="EV293" s="77"/>
      <c r="EW293" s="77"/>
      <c r="EX293" s="77"/>
      <c r="EY293" s="77"/>
      <c r="EZ293" s="77"/>
      <c r="FA293" s="77"/>
      <c r="FB293" s="77"/>
      <c r="FC293" s="77"/>
      <c r="FD293" s="77"/>
      <c r="FE293" s="77"/>
      <c r="FF293" s="77"/>
      <c r="FG293" s="77"/>
      <c r="FH293" s="77"/>
    </row>
    <row r="294" spans="1:164" ht="14" x14ac:dyDescent="0.15">
      <c r="A294" s="85"/>
      <c r="B294" s="85"/>
      <c r="C294" s="85"/>
      <c r="D294" s="85"/>
      <c r="E294" s="85"/>
      <c r="F294" s="85"/>
      <c r="G294" s="85"/>
      <c r="H294" s="85"/>
      <c r="I294" s="85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  <c r="AE294" s="77"/>
      <c r="AF294" s="77"/>
      <c r="AG294" s="77"/>
      <c r="AH294" s="77"/>
      <c r="AI294" s="77"/>
      <c r="AJ294" s="77"/>
      <c r="AK294" s="77"/>
      <c r="AL294" s="77"/>
      <c r="AM294" s="77"/>
      <c r="AN294" s="77"/>
      <c r="AO294" s="77"/>
      <c r="AP294" s="77"/>
      <c r="AQ294" s="77"/>
      <c r="AR294" s="77"/>
      <c r="AS294" s="77"/>
      <c r="AT294" s="77"/>
      <c r="AU294" s="77"/>
      <c r="AV294" s="77"/>
      <c r="AW294" s="77"/>
      <c r="AX294" s="77"/>
      <c r="AY294" s="77"/>
      <c r="AZ294" s="77"/>
      <c r="BA294" s="77"/>
      <c r="BB294" s="77"/>
      <c r="BC294" s="77"/>
      <c r="BD294" s="77"/>
      <c r="BE294" s="77"/>
      <c r="BF294" s="77"/>
      <c r="BG294" s="77"/>
      <c r="BH294" s="77"/>
      <c r="BI294" s="77"/>
      <c r="BJ294" s="77"/>
      <c r="BK294" s="77"/>
      <c r="BL294" s="77"/>
      <c r="BM294" s="77"/>
      <c r="BN294" s="77"/>
      <c r="BO294" s="77"/>
      <c r="BP294" s="77"/>
      <c r="BQ294" s="77"/>
      <c r="BR294" s="77"/>
      <c r="BS294" s="77"/>
      <c r="BT294" s="77"/>
      <c r="BU294" s="77"/>
      <c r="BV294" s="77"/>
      <c r="BW294" s="77"/>
      <c r="BX294" s="77"/>
      <c r="BY294" s="77"/>
      <c r="BZ294" s="77"/>
      <c r="CA294" s="77"/>
      <c r="CB294" s="77"/>
      <c r="CC294" s="77"/>
      <c r="CD294" s="77"/>
      <c r="CE294" s="77"/>
      <c r="CF294" s="77"/>
      <c r="CG294" s="77"/>
      <c r="CH294" s="77"/>
      <c r="CI294" s="77"/>
      <c r="CJ294" s="77"/>
      <c r="CK294" s="77"/>
      <c r="CL294" s="77"/>
      <c r="CM294" s="77"/>
      <c r="CN294" s="77"/>
      <c r="CO294" s="77"/>
      <c r="CP294" s="77"/>
      <c r="CQ294" s="77"/>
      <c r="CR294" s="77"/>
      <c r="CS294" s="77"/>
      <c r="CT294" s="77"/>
      <c r="CU294" s="77"/>
      <c r="CV294" s="77"/>
      <c r="CW294" s="77"/>
      <c r="CX294" s="77"/>
      <c r="CY294" s="77"/>
      <c r="CZ294" s="77"/>
      <c r="DA294" s="77"/>
      <c r="DB294" s="77"/>
      <c r="DC294" s="77"/>
      <c r="DD294" s="77"/>
      <c r="DE294" s="77"/>
      <c r="DF294" s="77"/>
      <c r="DG294" s="77"/>
      <c r="DH294" s="77"/>
      <c r="DI294" s="77"/>
      <c r="DJ294" s="77"/>
      <c r="DK294" s="77"/>
      <c r="DL294" s="77"/>
      <c r="DM294" s="77"/>
      <c r="DN294" s="77"/>
      <c r="DO294" s="77"/>
      <c r="DP294" s="77"/>
      <c r="DQ294" s="77"/>
      <c r="DR294" s="77"/>
      <c r="DS294" s="77"/>
      <c r="DT294" s="77"/>
      <c r="DU294" s="77"/>
      <c r="DV294" s="77"/>
      <c r="DW294" s="77"/>
      <c r="DX294" s="77"/>
      <c r="DY294" s="77"/>
      <c r="DZ294" s="77"/>
      <c r="EA294" s="77"/>
      <c r="EB294" s="77"/>
      <c r="EC294" s="77"/>
      <c r="ED294" s="77"/>
      <c r="EE294" s="77"/>
      <c r="EF294" s="77"/>
      <c r="EG294" s="77"/>
      <c r="EH294" s="77"/>
      <c r="EI294" s="77"/>
      <c r="EJ294" s="77"/>
      <c r="EK294" s="77"/>
      <c r="EL294" s="77"/>
      <c r="EM294" s="77"/>
      <c r="EN294" s="77"/>
      <c r="EO294" s="77"/>
      <c r="EP294" s="77"/>
      <c r="EQ294" s="77"/>
      <c r="ER294" s="77"/>
      <c r="ES294" s="77"/>
      <c r="ET294" s="77"/>
      <c r="EU294" s="77"/>
      <c r="EV294" s="77"/>
      <c r="EW294" s="77"/>
      <c r="EX294" s="77"/>
      <c r="EY294" s="77"/>
      <c r="EZ294" s="77"/>
      <c r="FA294" s="77"/>
      <c r="FB294" s="77"/>
      <c r="FC294" s="77"/>
      <c r="FD294" s="77"/>
      <c r="FE294" s="77"/>
      <c r="FF294" s="77"/>
      <c r="FG294" s="77"/>
      <c r="FH294" s="77"/>
    </row>
    <row r="295" spans="1:164" ht="14" x14ac:dyDescent="0.15">
      <c r="A295" s="85"/>
      <c r="B295" s="85"/>
      <c r="C295" s="85"/>
      <c r="D295" s="85"/>
      <c r="E295" s="85"/>
      <c r="F295" s="85"/>
      <c r="G295" s="85"/>
      <c r="H295" s="85"/>
      <c r="I295" s="85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  <c r="AE295" s="77"/>
      <c r="AF295" s="77"/>
      <c r="AG295" s="77"/>
      <c r="AH295" s="77"/>
      <c r="AI295" s="77"/>
      <c r="AJ295" s="77"/>
      <c r="AK295" s="77"/>
      <c r="AL295" s="77"/>
      <c r="AM295" s="77"/>
      <c r="AN295" s="77"/>
      <c r="AO295" s="77"/>
      <c r="AP295" s="77"/>
      <c r="AQ295" s="77"/>
      <c r="AR295" s="77"/>
      <c r="AS295" s="77"/>
      <c r="AT295" s="77"/>
      <c r="AU295" s="77"/>
      <c r="AV295" s="77"/>
      <c r="AW295" s="77"/>
      <c r="AX295" s="77"/>
      <c r="AY295" s="77"/>
      <c r="AZ295" s="77"/>
      <c r="BA295" s="77"/>
      <c r="BB295" s="77"/>
      <c r="BC295" s="77"/>
      <c r="BD295" s="77"/>
      <c r="BE295" s="77"/>
      <c r="BF295" s="77"/>
      <c r="BG295" s="77"/>
      <c r="BH295" s="77"/>
      <c r="BI295" s="77"/>
      <c r="BJ295" s="77"/>
      <c r="BK295" s="77"/>
      <c r="BL295" s="77"/>
      <c r="BM295" s="77"/>
      <c r="BN295" s="77"/>
      <c r="BO295" s="77"/>
      <c r="BP295" s="77"/>
      <c r="BQ295" s="77"/>
      <c r="BR295" s="77"/>
      <c r="BS295" s="77"/>
      <c r="BT295" s="77"/>
      <c r="BU295" s="77"/>
      <c r="BV295" s="77"/>
      <c r="BW295" s="77"/>
      <c r="BX295" s="77"/>
      <c r="BY295" s="77"/>
      <c r="BZ295" s="77"/>
      <c r="CA295" s="77"/>
      <c r="CB295" s="77"/>
      <c r="CC295" s="77"/>
      <c r="CD295" s="77"/>
      <c r="CE295" s="77"/>
      <c r="CF295" s="77"/>
      <c r="CG295" s="77"/>
      <c r="CH295" s="77"/>
      <c r="CI295" s="77"/>
      <c r="CJ295" s="77"/>
      <c r="CK295" s="77"/>
      <c r="CL295" s="77"/>
      <c r="CM295" s="77"/>
      <c r="CN295" s="77"/>
      <c r="CO295" s="77"/>
      <c r="CP295" s="77"/>
      <c r="CQ295" s="77"/>
      <c r="CR295" s="77"/>
      <c r="CS295" s="77"/>
      <c r="CT295" s="77"/>
      <c r="CU295" s="77"/>
      <c r="CV295" s="77"/>
      <c r="CW295" s="77"/>
      <c r="CX295" s="77"/>
      <c r="CY295" s="77"/>
      <c r="CZ295" s="77"/>
      <c r="DA295" s="77"/>
      <c r="DB295" s="77"/>
      <c r="DC295" s="77"/>
      <c r="DD295" s="77"/>
      <c r="DE295" s="77"/>
      <c r="DF295" s="77"/>
      <c r="DG295" s="77"/>
      <c r="DH295" s="77"/>
      <c r="DI295" s="77"/>
      <c r="DJ295" s="77"/>
      <c r="DK295" s="77"/>
      <c r="DL295" s="77"/>
      <c r="DM295" s="77"/>
      <c r="DN295" s="77"/>
      <c r="DO295" s="77"/>
      <c r="DP295" s="77"/>
      <c r="DQ295" s="77"/>
      <c r="DR295" s="77"/>
      <c r="DS295" s="77"/>
      <c r="DT295" s="77"/>
      <c r="DU295" s="77"/>
      <c r="DV295" s="77"/>
      <c r="DW295" s="77"/>
      <c r="DX295" s="77"/>
      <c r="DY295" s="77"/>
      <c r="DZ295" s="77"/>
      <c r="EA295" s="77"/>
      <c r="EB295" s="77"/>
      <c r="EC295" s="77"/>
      <c r="ED295" s="77"/>
      <c r="EE295" s="77"/>
      <c r="EF295" s="77"/>
      <c r="EG295" s="77"/>
      <c r="EH295" s="77"/>
      <c r="EI295" s="77"/>
      <c r="EJ295" s="77"/>
      <c r="EK295" s="77"/>
      <c r="EL295" s="77"/>
      <c r="EM295" s="77"/>
      <c r="EN295" s="77"/>
      <c r="EO295" s="77"/>
      <c r="EP295" s="77"/>
      <c r="EQ295" s="77"/>
      <c r="ER295" s="77"/>
      <c r="ES295" s="77"/>
      <c r="ET295" s="77"/>
      <c r="EU295" s="77"/>
      <c r="EV295" s="77"/>
      <c r="EW295" s="77"/>
      <c r="EX295" s="77"/>
      <c r="EY295" s="77"/>
      <c r="EZ295" s="77"/>
      <c r="FA295" s="77"/>
      <c r="FB295" s="77"/>
      <c r="FC295" s="77"/>
      <c r="FD295" s="77"/>
      <c r="FE295" s="77"/>
      <c r="FF295" s="77"/>
      <c r="FG295" s="77"/>
      <c r="FH295" s="77"/>
    </row>
    <row r="296" spans="1:164" ht="14" x14ac:dyDescent="0.15">
      <c r="A296" s="85"/>
      <c r="B296" s="85"/>
      <c r="C296" s="85"/>
      <c r="D296" s="85"/>
      <c r="E296" s="85"/>
      <c r="F296" s="85"/>
      <c r="G296" s="85"/>
      <c r="H296" s="85"/>
      <c r="I296" s="85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  <c r="AE296" s="77"/>
      <c r="AF296" s="77"/>
      <c r="AG296" s="77"/>
      <c r="AH296" s="77"/>
      <c r="AI296" s="77"/>
      <c r="AJ296" s="77"/>
      <c r="AK296" s="77"/>
      <c r="AL296" s="77"/>
      <c r="AM296" s="77"/>
      <c r="AN296" s="77"/>
      <c r="AO296" s="77"/>
      <c r="AP296" s="77"/>
      <c r="AQ296" s="77"/>
      <c r="AR296" s="77"/>
      <c r="AS296" s="77"/>
      <c r="AT296" s="77"/>
      <c r="AU296" s="77"/>
      <c r="AV296" s="77"/>
      <c r="AW296" s="77"/>
      <c r="AX296" s="77"/>
      <c r="AY296" s="77"/>
      <c r="AZ296" s="77"/>
      <c r="BA296" s="77"/>
      <c r="BB296" s="77"/>
      <c r="BC296" s="77"/>
      <c r="BD296" s="77"/>
      <c r="BE296" s="77"/>
      <c r="BF296" s="77"/>
      <c r="BG296" s="77"/>
      <c r="BH296" s="77"/>
      <c r="BI296" s="77"/>
      <c r="BJ296" s="77"/>
      <c r="BK296" s="77"/>
      <c r="BL296" s="77"/>
      <c r="BM296" s="77"/>
      <c r="BN296" s="77"/>
      <c r="BO296" s="77"/>
      <c r="BP296" s="77"/>
      <c r="BQ296" s="77"/>
      <c r="BR296" s="77"/>
      <c r="BS296" s="77"/>
      <c r="BT296" s="77"/>
      <c r="BU296" s="77"/>
      <c r="BV296" s="77"/>
      <c r="BW296" s="77"/>
      <c r="BX296" s="77"/>
      <c r="BY296" s="77"/>
      <c r="BZ296" s="77"/>
      <c r="CA296" s="77"/>
      <c r="CB296" s="77"/>
      <c r="CC296" s="77"/>
      <c r="CD296" s="77"/>
      <c r="CE296" s="77"/>
      <c r="CF296" s="77"/>
      <c r="CG296" s="77"/>
      <c r="CH296" s="77"/>
      <c r="CI296" s="77"/>
      <c r="CJ296" s="77"/>
      <c r="CK296" s="77"/>
      <c r="CL296" s="77"/>
      <c r="CM296" s="77"/>
      <c r="CN296" s="77"/>
      <c r="CO296" s="77"/>
      <c r="CP296" s="77"/>
      <c r="CQ296" s="77"/>
      <c r="CR296" s="77"/>
      <c r="CS296" s="77"/>
      <c r="CT296" s="77"/>
      <c r="CU296" s="77"/>
      <c r="CV296" s="77"/>
      <c r="CW296" s="77"/>
      <c r="CX296" s="77"/>
      <c r="CY296" s="77"/>
      <c r="CZ296" s="77"/>
      <c r="DA296" s="77"/>
      <c r="DB296" s="77"/>
      <c r="DC296" s="77"/>
      <c r="DD296" s="77"/>
      <c r="DE296" s="77"/>
      <c r="DF296" s="77"/>
      <c r="DG296" s="77"/>
      <c r="DH296" s="77"/>
      <c r="DI296" s="77"/>
      <c r="DJ296" s="77"/>
      <c r="DK296" s="77"/>
      <c r="DL296" s="77"/>
      <c r="DM296" s="77"/>
      <c r="DN296" s="77"/>
      <c r="DO296" s="77"/>
      <c r="DP296" s="77"/>
      <c r="DQ296" s="77"/>
      <c r="DR296" s="77"/>
      <c r="DS296" s="77"/>
      <c r="DT296" s="77"/>
      <c r="DU296" s="77"/>
      <c r="DV296" s="77"/>
      <c r="DW296" s="77"/>
      <c r="DX296" s="77"/>
      <c r="DY296" s="77"/>
      <c r="DZ296" s="77"/>
      <c r="EA296" s="77"/>
      <c r="EB296" s="77"/>
      <c r="EC296" s="77"/>
      <c r="ED296" s="77"/>
      <c r="EE296" s="77"/>
      <c r="EF296" s="77"/>
      <c r="EG296" s="77"/>
      <c r="EH296" s="77"/>
      <c r="EI296" s="77"/>
      <c r="EJ296" s="77"/>
      <c r="EK296" s="77"/>
      <c r="EL296" s="77"/>
      <c r="EM296" s="77"/>
      <c r="EN296" s="77"/>
      <c r="EO296" s="77"/>
      <c r="EP296" s="77"/>
      <c r="EQ296" s="77"/>
      <c r="ER296" s="77"/>
      <c r="ES296" s="77"/>
      <c r="ET296" s="77"/>
      <c r="EU296" s="77"/>
      <c r="EV296" s="77"/>
      <c r="EW296" s="77"/>
      <c r="EX296" s="77"/>
      <c r="EY296" s="77"/>
      <c r="EZ296" s="77"/>
      <c r="FA296" s="77"/>
      <c r="FB296" s="77"/>
      <c r="FC296" s="77"/>
      <c r="FD296" s="77"/>
      <c r="FE296" s="77"/>
      <c r="FF296" s="77"/>
      <c r="FG296" s="77"/>
      <c r="FH296" s="77"/>
    </row>
    <row r="297" spans="1:164" ht="14" x14ac:dyDescent="0.15">
      <c r="A297" s="85"/>
      <c r="B297" s="85"/>
      <c r="C297" s="85"/>
      <c r="D297" s="85"/>
      <c r="E297" s="85"/>
      <c r="F297" s="85"/>
      <c r="G297" s="85"/>
      <c r="H297" s="85"/>
      <c r="I297" s="85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  <c r="AE297" s="77"/>
      <c r="AF297" s="77"/>
      <c r="AG297" s="77"/>
      <c r="AH297" s="77"/>
      <c r="AI297" s="77"/>
      <c r="AJ297" s="77"/>
      <c r="AK297" s="77"/>
      <c r="AL297" s="77"/>
      <c r="AM297" s="77"/>
      <c r="AN297" s="77"/>
      <c r="AO297" s="77"/>
      <c r="AP297" s="77"/>
      <c r="AQ297" s="77"/>
      <c r="AR297" s="77"/>
      <c r="AS297" s="77"/>
      <c r="AT297" s="77"/>
      <c r="AU297" s="77"/>
      <c r="AV297" s="77"/>
      <c r="AW297" s="77"/>
      <c r="AX297" s="77"/>
      <c r="AY297" s="77"/>
      <c r="AZ297" s="77"/>
      <c r="BA297" s="77"/>
      <c r="BB297" s="77"/>
      <c r="BC297" s="77"/>
      <c r="BD297" s="77"/>
      <c r="BE297" s="77"/>
      <c r="BF297" s="77"/>
      <c r="BG297" s="77"/>
      <c r="BH297" s="77"/>
      <c r="BI297" s="77"/>
      <c r="BJ297" s="77"/>
      <c r="BK297" s="77"/>
      <c r="BL297" s="77"/>
      <c r="BM297" s="77"/>
      <c r="BN297" s="77"/>
      <c r="BO297" s="77"/>
      <c r="BP297" s="77"/>
      <c r="BQ297" s="77"/>
      <c r="BR297" s="77"/>
      <c r="BS297" s="77"/>
      <c r="BT297" s="77"/>
      <c r="BU297" s="77"/>
      <c r="BV297" s="77"/>
      <c r="BW297" s="77"/>
      <c r="BX297" s="77"/>
      <c r="BY297" s="77"/>
      <c r="BZ297" s="77"/>
      <c r="CA297" s="77"/>
      <c r="CB297" s="77"/>
      <c r="CC297" s="77"/>
      <c r="CD297" s="77"/>
      <c r="CE297" s="77"/>
      <c r="CF297" s="77"/>
      <c r="CG297" s="77"/>
      <c r="CH297" s="77"/>
      <c r="CI297" s="77"/>
      <c r="CJ297" s="77"/>
      <c r="CK297" s="77"/>
      <c r="CL297" s="77"/>
      <c r="CM297" s="77"/>
      <c r="CN297" s="77"/>
      <c r="CO297" s="77"/>
      <c r="CP297" s="77"/>
      <c r="CQ297" s="77"/>
      <c r="CR297" s="77"/>
      <c r="CS297" s="77"/>
      <c r="CT297" s="77"/>
      <c r="CU297" s="77"/>
      <c r="CV297" s="77"/>
      <c r="CW297" s="77"/>
      <c r="CX297" s="77"/>
      <c r="CY297" s="77"/>
      <c r="CZ297" s="77"/>
      <c r="DA297" s="77"/>
      <c r="DB297" s="77"/>
      <c r="DC297" s="77"/>
      <c r="DD297" s="77"/>
      <c r="DE297" s="77"/>
      <c r="DF297" s="77"/>
      <c r="DG297" s="77"/>
      <c r="DH297" s="77"/>
      <c r="DI297" s="77"/>
      <c r="DJ297" s="77"/>
      <c r="DK297" s="77"/>
      <c r="DL297" s="77"/>
      <c r="DM297" s="77"/>
      <c r="DN297" s="77"/>
      <c r="DO297" s="77"/>
      <c r="DP297" s="77"/>
      <c r="DQ297" s="77"/>
      <c r="DR297" s="77"/>
      <c r="DS297" s="77"/>
      <c r="DT297" s="77"/>
      <c r="DU297" s="77"/>
      <c r="DV297" s="77"/>
      <c r="DW297" s="77"/>
      <c r="DX297" s="77"/>
      <c r="DY297" s="77"/>
      <c r="DZ297" s="77"/>
      <c r="EA297" s="77"/>
      <c r="EB297" s="77"/>
      <c r="EC297" s="77"/>
      <c r="ED297" s="77"/>
      <c r="EE297" s="77"/>
      <c r="EF297" s="77"/>
      <c r="EG297" s="77"/>
      <c r="EH297" s="77"/>
      <c r="EI297" s="77"/>
      <c r="EJ297" s="77"/>
      <c r="EK297" s="77"/>
      <c r="EL297" s="77"/>
      <c r="EM297" s="77"/>
      <c r="EN297" s="77"/>
      <c r="EO297" s="77"/>
      <c r="EP297" s="77"/>
      <c r="EQ297" s="77"/>
      <c r="ER297" s="77"/>
      <c r="ES297" s="77"/>
      <c r="ET297" s="77"/>
      <c r="EU297" s="77"/>
      <c r="EV297" s="77"/>
      <c r="EW297" s="77"/>
      <c r="EX297" s="77"/>
      <c r="EY297" s="77"/>
      <c r="EZ297" s="77"/>
      <c r="FA297" s="77"/>
      <c r="FB297" s="77"/>
      <c r="FC297" s="77"/>
      <c r="FD297" s="77"/>
      <c r="FE297" s="77"/>
      <c r="FF297" s="77"/>
      <c r="FG297" s="77"/>
      <c r="FH297" s="77"/>
    </row>
    <row r="298" spans="1:164" ht="14" x14ac:dyDescent="0.15">
      <c r="A298" s="85"/>
      <c r="B298" s="85"/>
      <c r="C298" s="85"/>
      <c r="D298" s="85"/>
      <c r="E298" s="85"/>
      <c r="F298" s="85"/>
      <c r="G298" s="85"/>
      <c r="H298" s="85"/>
      <c r="I298" s="85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  <c r="AE298" s="77"/>
      <c r="AF298" s="77"/>
      <c r="AG298" s="77"/>
      <c r="AH298" s="77"/>
      <c r="AI298" s="77"/>
      <c r="AJ298" s="77"/>
      <c r="AK298" s="77"/>
      <c r="AL298" s="77"/>
      <c r="AM298" s="77"/>
      <c r="AN298" s="77"/>
      <c r="AO298" s="77"/>
      <c r="AP298" s="77"/>
      <c r="AQ298" s="77"/>
      <c r="AR298" s="77"/>
      <c r="AS298" s="77"/>
      <c r="AT298" s="77"/>
      <c r="AU298" s="77"/>
      <c r="AV298" s="77"/>
      <c r="AW298" s="77"/>
      <c r="AX298" s="77"/>
      <c r="AY298" s="77"/>
      <c r="AZ298" s="77"/>
      <c r="BA298" s="77"/>
      <c r="BB298" s="77"/>
      <c r="BC298" s="77"/>
      <c r="BD298" s="77"/>
      <c r="BE298" s="77"/>
      <c r="BF298" s="77"/>
      <c r="BG298" s="77"/>
      <c r="BH298" s="77"/>
      <c r="BI298" s="77"/>
      <c r="BJ298" s="77"/>
      <c r="BK298" s="77"/>
      <c r="BL298" s="77"/>
      <c r="BM298" s="77"/>
      <c r="BN298" s="77"/>
      <c r="BO298" s="77"/>
      <c r="BP298" s="77"/>
      <c r="BQ298" s="77"/>
      <c r="BR298" s="77"/>
      <c r="BS298" s="77"/>
      <c r="BT298" s="77"/>
      <c r="BU298" s="77"/>
      <c r="BV298" s="77"/>
      <c r="BW298" s="77"/>
      <c r="BX298" s="77"/>
      <c r="BY298" s="77"/>
      <c r="BZ298" s="77"/>
      <c r="CA298" s="77"/>
      <c r="CB298" s="77"/>
      <c r="CC298" s="77"/>
      <c r="CD298" s="77"/>
      <c r="CE298" s="77"/>
      <c r="CF298" s="77"/>
      <c r="CG298" s="77"/>
      <c r="CH298" s="77"/>
      <c r="CI298" s="77"/>
      <c r="CJ298" s="77"/>
      <c r="CK298" s="77"/>
      <c r="CL298" s="77"/>
      <c r="CM298" s="77"/>
      <c r="CN298" s="77"/>
      <c r="CO298" s="77"/>
      <c r="CP298" s="77"/>
      <c r="CQ298" s="77"/>
      <c r="CR298" s="77"/>
      <c r="CS298" s="77"/>
      <c r="CT298" s="77"/>
      <c r="CU298" s="77"/>
      <c r="CV298" s="77"/>
      <c r="CW298" s="77"/>
      <c r="CX298" s="77"/>
      <c r="CY298" s="77"/>
      <c r="CZ298" s="77"/>
      <c r="DA298" s="77"/>
      <c r="DB298" s="77"/>
      <c r="DC298" s="77"/>
      <c r="DD298" s="77"/>
      <c r="DE298" s="77"/>
      <c r="DF298" s="77"/>
      <c r="DG298" s="77"/>
      <c r="DH298" s="77"/>
      <c r="DI298" s="77"/>
      <c r="DJ298" s="77"/>
      <c r="DK298" s="77"/>
      <c r="DL298" s="77"/>
      <c r="DM298" s="77"/>
      <c r="DN298" s="77"/>
      <c r="DO298" s="77"/>
      <c r="DP298" s="77"/>
      <c r="DQ298" s="77"/>
      <c r="DR298" s="77"/>
      <c r="DS298" s="77"/>
      <c r="DT298" s="77"/>
      <c r="DU298" s="77"/>
      <c r="DV298" s="77"/>
      <c r="DW298" s="77"/>
      <c r="DX298" s="77"/>
      <c r="DY298" s="77"/>
      <c r="DZ298" s="77"/>
      <c r="EA298" s="77"/>
      <c r="EB298" s="77"/>
      <c r="EC298" s="77"/>
      <c r="ED298" s="77"/>
      <c r="EE298" s="77"/>
      <c r="EF298" s="77"/>
      <c r="EG298" s="77"/>
      <c r="EH298" s="77"/>
      <c r="EI298" s="77"/>
      <c r="EJ298" s="77"/>
      <c r="EK298" s="77"/>
      <c r="EL298" s="77"/>
      <c r="EM298" s="77"/>
      <c r="EN298" s="77"/>
      <c r="EO298" s="77"/>
      <c r="EP298" s="77"/>
      <c r="EQ298" s="77"/>
      <c r="ER298" s="77"/>
      <c r="ES298" s="77"/>
      <c r="ET298" s="77"/>
      <c r="EU298" s="77"/>
      <c r="EV298" s="77"/>
      <c r="EW298" s="77"/>
      <c r="EX298" s="77"/>
      <c r="EY298" s="77"/>
      <c r="EZ298" s="77"/>
      <c r="FA298" s="77"/>
      <c r="FB298" s="77"/>
      <c r="FC298" s="77"/>
      <c r="FD298" s="77"/>
      <c r="FE298" s="77"/>
      <c r="FF298" s="77"/>
      <c r="FG298" s="77"/>
      <c r="FH298" s="77"/>
    </row>
    <row r="299" spans="1:164" ht="14" x14ac:dyDescent="0.15">
      <c r="A299" s="85"/>
      <c r="B299" s="85"/>
      <c r="C299" s="85"/>
      <c r="D299" s="85"/>
      <c r="E299" s="85"/>
      <c r="F299" s="85"/>
      <c r="G299" s="85"/>
      <c r="H299" s="85"/>
      <c r="I299" s="85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  <c r="AE299" s="77"/>
      <c r="AF299" s="77"/>
      <c r="AG299" s="77"/>
      <c r="AH299" s="77"/>
      <c r="AI299" s="77"/>
      <c r="AJ299" s="77"/>
      <c r="AK299" s="77"/>
      <c r="AL299" s="77"/>
      <c r="AM299" s="77"/>
      <c r="AN299" s="77"/>
      <c r="AO299" s="77"/>
      <c r="AP299" s="77"/>
      <c r="AQ299" s="77"/>
      <c r="AR299" s="77"/>
      <c r="AS299" s="77"/>
      <c r="AT299" s="77"/>
      <c r="AU299" s="77"/>
      <c r="AV299" s="77"/>
      <c r="AW299" s="77"/>
      <c r="AX299" s="77"/>
      <c r="AY299" s="77"/>
      <c r="AZ299" s="77"/>
      <c r="BA299" s="77"/>
      <c r="BB299" s="77"/>
      <c r="BC299" s="77"/>
      <c r="BD299" s="77"/>
      <c r="BE299" s="77"/>
      <c r="BF299" s="77"/>
      <c r="BG299" s="77"/>
      <c r="BH299" s="77"/>
      <c r="BI299" s="77"/>
      <c r="BJ299" s="77"/>
      <c r="BK299" s="77"/>
      <c r="BL299" s="77"/>
      <c r="BM299" s="77"/>
      <c r="BN299" s="77"/>
      <c r="BO299" s="77"/>
      <c r="BP299" s="77"/>
      <c r="BQ299" s="77"/>
      <c r="BR299" s="77"/>
      <c r="BS299" s="77"/>
      <c r="BT299" s="77"/>
      <c r="BU299" s="77"/>
      <c r="BV299" s="77"/>
      <c r="BW299" s="77"/>
      <c r="BX299" s="77"/>
      <c r="BY299" s="77"/>
      <c r="BZ299" s="77"/>
      <c r="CA299" s="77"/>
      <c r="CB299" s="77"/>
      <c r="CC299" s="77"/>
      <c r="CD299" s="77"/>
      <c r="CE299" s="77"/>
      <c r="CF299" s="77"/>
      <c r="CG299" s="77"/>
      <c r="CH299" s="77"/>
      <c r="CI299" s="77"/>
      <c r="CJ299" s="77"/>
      <c r="CK299" s="77"/>
      <c r="CL299" s="77"/>
      <c r="CM299" s="77"/>
      <c r="CN299" s="77"/>
      <c r="CO299" s="77"/>
      <c r="CP299" s="77"/>
      <c r="CQ299" s="77"/>
      <c r="CR299" s="77"/>
      <c r="CS299" s="77"/>
      <c r="CT299" s="77"/>
      <c r="CU299" s="77"/>
      <c r="CV299" s="77"/>
      <c r="CW299" s="77"/>
      <c r="CX299" s="77"/>
      <c r="CY299" s="77"/>
      <c r="CZ299" s="77"/>
      <c r="DA299" s="77"/>
      <c r="DB299" s="77"/>
      <c r="DC299" s="77"/>
      <c r="DD299" s="77"/>
      <c r="DE299" s="77"/>
      <c r="DF299" s="77"/>
      <c r="DG299" s="77"/>
      <c r="DH299" s="77"/>
      <c r="DI299" s="77"/>
      <c r="DJ299" s="77"/>
      <c r="DK299" s="77"/>
      <c r="DL299" s="77"/>
      <c r="DM299" s="77"/>
      <c r="DN299" s="77"/>
      <c r="DO299" s="77"/>
      <c r="DP299" s="77"/>
      <c r="DQ299" s="77"/>
      <c r="DR299" s="77"/>
      <c r="DS299" s="77"/>
      <c r="DT299" s="77"/>
      <c r="DU299" s="77"/>
      <c r="DV299" s="77"/>
      <c r="DW299" s="77"/>
      <c r="DX299" s="77"/>
      <c r="DY299" s="77"/>
      <c r="DZ299" s="77"/>
      <c r="EA299" s="77"/>
      <c r="EB299" s="77"/>
      <c r="EC299" s="77"/>
      <c r="ED299" s="77"/>
      <c r="EE299" s="77"/>
      <c r="EF299" s="77"/>
      <c r="EG299" s="77"/>
      <c r="EH299" s="77"/>
      <c r="EI299" s="77"/>
      <c r="EJ299" s="77"/>
      <c r="EK299" s="77"/>
      <c r="EL299" s="77"/>
      <c r="EM299" s="77"/>
      <c r="EN299" s="77"/>
      <c r="EO299" s="77"/>
      <c r="EP299" s="77"/>
      <c r="EQ299" s="77"/>
      <c r="ER299" s="77"/>
      <c r="ES299" s="77"/>
      <c r="ET299" s="77"/>
      <c r="EU299" s="77"/>
      <c r="EV299" s="77"/>
      <c r="EW299" s="77"/>
      <c r="EX299" s="77"/>
      <c r="EY299" s="77"/>
      <c r="EZ299" s="77"/>
      <c r="FA299" s="77"/>
      <c r="FB299" s="77"/>
      <c r="FC299" s="77"/>
      <c r="FD299" s="77"/>
      <c r="FE299" s="77"/>
      <c r="FF299" s="77"/>
      <c r="FG299" s="77"/>
      <c r="FH299" s="77"/>
    </row>
    <row r="300" spans="1:164" ht="14" x14ac:dyDescent="0.15">
      <c r="A300" s="85"/>
      <c r="B300" s="85"/>
      <c r="C300" s="85"/>
      <c r="D300" s="85"/>
      <c r="E300" s="85"/>
      <c r="F300" s="85"/>
      <c r="G300" s="85"/>
      <c r="H300" s="85"/>
      <c r="I300" s="85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  <c r="AE300" s="77"/>
      <c r="AF300" s="77"/>
      <c r="AG300" s="77"/>
      <c r="AH300" s="77"/>
      <c r="AI300" s="77"/>
      <c r="AJ300" s="77"/>
      <c r="AK300" s="77"/>
      <c r="AL300" s="77"/>
      <c r="AM300" s="77"/>
      <c r="AN300" s="77"/>
      <c r="AO300" s="77"/>
      <c r="AP300" s="77"/>
      <c r="AQ300" s="77"/>
      <c r="AR300" s="77"/>
      <c r="AS300" s="77"/>
      <c r="AT300" s="77"/>
      <c r="AU300" s="77"/>
      <c r="AV300" s="77"/>
      <c r="AW300" s="77"/>
      <c r="AX300" s="77"/>
      <c r="AY300" s="77"/>
      <c r="AZ300" s="77"/>
      <c r="BA300" s="77"/>
      <c r="BB300" s="77"/>
      <c r="BC300" s="77"/>
      <c r="BD300" s="77"/>
      <c r="BE300" s="77"/>
      <c r="BF300" s="77"/>
      <c r="BG300" s="77"/>
      <c r="BH300" s="77"/>
      <c r="BI300" s="77"/>
      <c r="BJ300" s="77"/>
      <c r="BK300" s="77"/>
      <c r="BL300" s="77"/>
      <c r="BM300" s="77"/>
      <c r="BN300" s="77"/>
      <c r="BO300" s="77"/>
      <c r="BP300" s="77"/>
      <c r="BQ300" s="77"/>
      <c r="BR300" s="77"/>
      <c r="BS300" s="77"/>
      <c r="BT300" s="77"/>
      <c r="BU300" s="77"/>
      <c r="BV300" s="77"/>
      <c r="BW300" s="77"/>
      <c r="BX300" s="77"/>
      <c r="BY300" s="77"/>
      <c r="BZ300" s="77"/>
      <c r="CA300" s="77"/>
      <c r="CB300" s="77"/>
      <c r="CC300" s="77"/>
      <c r="CD300" s="77"/>
      <c r="CE300" s="77"/>
      <c r="CF300" s="77"/>
      <c r="CG300" s="77"/>
      <c r="CH300" s="77"/>
      <c r="CI300" s="77"/>
      <c r="CJ300" s="77"/>
      <c r="CK300" s="77"/>
      <c r="CL300" s="77"/>
      <c r="CM300" s="77"/>
      <c r="CN300" s="77"/>
      <c r="CO300" s="77"/>
      <c r="CP300" s="77"/>
      <c r="CQ300" s="77"/>
      <c r="CR300" s="77"/>
      <c r="CS300" s="77"/>
      <c r="CT300" s="77"/>
      <c r="CU300" s="77"/>
      <c r="CV300" s="77"/>
      <c r="CW300" s="77"/>
      <c r="CX300" s="77"/>
      <c r="CY300" s="77"/>
      <c r="CZ300" s="77"/>
      <c r="DA300" s="77"/>
      <c r="DB300" s="77"/>
      <c r="DC300" s="77"/>
      <c r="DD300" s="77"/>
      <c r="DE300" s="77"/>
      <c r="DF300" s="77"/>
      <c r="DG300" s="77"/>
      <c r="DH300" s="77"/>
      <c r="DI300" s="77"/>
      <c r="DJ300" s="77"/>
      <c r="DK300" s="77"/>
      <c r="DL300" s="77"/>
      <c r="DM300" s="77"/>
      <c r="DN300" s="77"/>
      <c r="DO300" s="77"/>
      <c r="DP300" s="77"/>
      <c r="DQ300" s="77"/>
      <c r="DR300" s="77"/>
      <c r="DS300" s="77"/>
      <c r="DT300" s="77"/>
      <c r="DU300" s="77"/>
      <c r="DV300" s="77"/>
      <c r="DW300" s="77"/>
      <c r="DX300" s="77"/>
      <c r="DY300" s="77"/>
      <c r="DZ300" s="77"/>
      <c r="EA300" s="77"/>
      <c r="EB300" s="77"/>
      <c r="EC300" s="77"/>
      <c r="ED300" s="77"/>
      <c r="EE300" s="77"/>
      <c r="EF300" s="77"/>
      <c r="EG300" s="77"/>
      <c r="EH300" s="77"/>
      <c r="EI300" s="77"/>
      <c r="EJ300" s="77"/>
      <c r="EK300" s="77"/>
      <c r="EL300" s="77"/>
      <c r="EM300" s="77"/>
      <c r="EN300" s="77"/>
      <c r="EO300" s="77"/>
      <c r="EP300" s="77"/>
      <c r="EQ300" s="77"/>
      <c r="ER300" s="77"/>
      <c r="ES300" s="77"/>
      <c r="ET300" s="77"/>
      <c r="EU300" s="77"/>
      <c r="EV300" s="77"/>
      <c r="EW300" s="77"/>
      <c r="EX300" s="77"/>
      <c r="EY300" s="77"/>
      <c r="EZ300" s="77"/>
      <c r="FA300" s="77"/>
      <c r="FB300" s="77"/>
      <c r="FC300" s="77"/>
      <c r="FD300" s="77"/>
      <c r="FE300" s="77"/>
      <c r="FF300" s="77"/>
      <c r="FG300" s="77"/>
      <c r="FH300" s="77"/>
    </row>
    <row r="301" spans="1:164" ht="14" x14ac:dyDescent="0.15">
      <c r="A301" s="85"/>
      <c r="B301" s="85"/>
      <c r="C301" s="85"/>
      <c r="D301" s="85"/>
      <c r="E301" s="85"/>
      <c r="F301" s="85"/>
      <c r="G301" s="85"/>
      <c r="H301" s="85"/>
      <c r="I301" s="85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  <c r="AE301" s="77"/>
      <c r="AF301" s="77"/>
      <c r="AG301" s="77"/>
      <c r="AH301" s="77"/>
      <c r="AI301" s="77"/>
      <c r="AJ301" s="77"/>
      <c r="AK301" s="77"/>
      <c r="AL301" s="77"/>
      <c r="AM301" s="77"/>
      <c r="AN301" s="77"/>
      <c r="AO301" s="77"/>
      <c r="AP301" s="77"/>
      <c r="AQ301" s="77"/>
      <c r="AR301" s="77"/>
      <c r="AS301" s="77"/>
      <c r="AT301" s="77"/>
      <c r="AU301" s="77"/>
      <c r="AV301" s="77"/>
      <c r="AW301" s="77"/>
      <c r="AX301" s="77"/>
      <c r="AY301" s="77"/>
      <c r="AZ301" s="77"/>
      <c r="BA301" s="77"/>
      <c r="BB301" s="77"/>
      <c r="BC301" s="77"/>
      <c r="BD301" s="77"/>
      <c r="BE301" s="77"/>
      <c r="BF301" s="77"/>
      <c r="BG301" s="77"/>
      <c r="BH301" s="77"/>
      <c r="BI301" s="77"/>
      <c r="BJ301" s="77"/>
      <c r="BK301" s="77"/>
      <c r="BL301" s="77"/>
      <c r="BM301" s="77"/>
      <c r="BN301" s="77"/>
      <c r="BO301" s="77"/>
      <c r="BP301" s="77"/>
      <c r="BQ301" s="77"/>
      <c r="BR301" s="77"/>
      <c r="BS301" s="77"/>
      <c r="BT301" s="77"/>
      <c r="BU301" s="77"/>
      <c r="BV301" s="77"/>
      <c r="BW301" s="77"/>
      <c r="BX301" s="77"/>
      <c r="BY301" s="77"/>
      <c r="BZ301" s="77"/>
      <c r="CA301" s="77"/>
      <c r="CB301" s="77"/>
      <c r="CC301" s="77"/>
      <c r="CD301" s="77"/>
      <c r="CE301" s="77"/>
      <c r="CF301" s="77"/>
      <c r="CG301" s="77"/>
      <c r="CH301" s="77"/>
      <c r="CI301" s="77"/>
      <c r="CJ301" s="77"/>
      <c r="CK301" s="77"/>
      <c r="CL301" s="77"/>
      <c r="CM301" s="77"/>
      <c r="CN301" s="77"/>
      <c r="CO301" s="77"/>
      <c r="CP301" s="77"/>
      <c r="CQ301" s="77"/>
      <c r="CR301" s="77"/>
      <c r="CS301" s="77"/>
      <c r="CT301" s="77"/>
      <c r="CU301" s="77"/>
      <c r="CV301" s="77"/>
      <c r="CW301" s="77"/>
      <c r="CX301" s="77"/>
      <c r="CY301" s="77"/>
      <c r="CZ301" s="77"/>
      <c r="DA301" s="77"/>
      <c r="DB301" s="77"/>
      <c r="DC301" s="77"/>
      <c r="DD301" s="77"/>
      <c r="DE301" s="77"/>
      <c r="DF301" s="77"/>
      <c r="DG301" s="77"/>
      <c r="DH301" s="77"/>
      <c r="DI301" s="77"/>
      <c r="DJ301" s="77"/>
      <c r="DK301" s="77"/>
      <c r="DL301" s="77"/>
      <c r="DM301" s="77"/>
      <c r="DN301" s="77"/>
      <c r="DO301" s="77"/>
      <c r="DP301" s="77"/>
      <c r="DQ301" s="77"/>
      <c r="DR301" s="77"/>
      <c r="DS301" s="77"/>
      <c r="DT301" s="77"/>
      <c r="DU301" s="77"/>
      <c r="DV301" s="77"/>
      <c r="DW301" s="77"/>
      <c r="DX301" s="77"/>
      <c r="DY301" s="77"/>
      <c r="DZ301" s="77"/>
      <c r="EA301" s="77"/>
      <c r="EB301" s="77"/>
      <c r="EC301" s="77"/>
      <c r="ED301" s="77"/>
      <c r="EE301" s="77"/>
      <c r="EF301" s="77"/>
      <c r="EG301" s="77"/>
      <c r="EH301" s="77"/>
      <c r="EI301" s="77"/>
      <c r="EJ301" s="77"/>
      <c r="EK301" s="77"/>
      <c r="EL301" s="77"/>
      <c r="EM301" s="77"/>
      <c r="EN301" s="77"/>
      <c r="EO301" s="77"/>
      <c r="EP301" s="77"/>
      <c r="EQ301" s="77"/>
      <c r="ER301" s="77"/>
      <c r="ES301" s="77"/>
      <c r="ET301" s="77"/>
      <c r="EU301" s="77"/>
      <c r="EV301" s="77"/>
      <c r="EW301" s="77"/>
      <c r="EX301" s="77"/>
      <c r="EY301" s="77"/>
      <c r="EZ301" s="77"/>
      <c r="FA301" s="77"/>
      <c r="FB301" s="77"/>
      <c r="FC301" s="77"/>
      <c r="FD301" s="77"/>
      <c r="FE301" s="77"/>
      <c r="FF301" s="77"/>
      <c r="FG301" s="77"/>
      <c r="FH301" s="77"/>
    </row>
    <row r="302" spans="1:164" ht="14" x14ac:dyDescent="0.15">
      <c r="A302" s="85"/>
      <c r="B302" s="85"/>
      <c r="C302" s="85"/>
      <c r="D302" s="85"/>
      <c r="E302" s="85"/>
      <c r="F302" s="85"/>
      <c r="G302" s="85"/>
      <c r="H302" s="85"/>
      <c r="I302" s="85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  <c r="AE302" s="77"/>
      <c r="AF302" s="77"/>
      <c r="AG302" s="77"/>
      <c r="AH302" s="77"/>
      <c r="AI302" s="77"/>
      <c r="AJ302" s="77"/>
      <c r="AK302" s="77"/>
      <c r="AL302" s="77"/>
      <c r="AM302" s="77"/>
      <c r="AN302" s="77"/>
      <c r="AO302" s="77"/>
      <c r="AP302" s="77"/>
      <c r="AQ302" s="77"/>
      <c r="AR302" s="77"/>
      <c r="AS302" s="77"/>
      <c r="AT302" s="77"/>
      <c r="AU302" s="77"/>
      <c r="AV302" s="77"/>
      <c r="AW302" s="77"/>
      <c r="AX302" s="77"/>
      <c r="AY302" s="77"/>
      <c r="AZ302" s="77"/>
      <c r="BA302" s="77"/>
      <c r="BB302" s="77"/>
      <c r="BC302" s="77"/>
      <c r="BD302" s="77"/>
      <c r="BE302" s="77"/>
      <c r="BF302" s="77"/>
      <c r="BG302" s="77"/>
      <c r="BH302" s="77"/>
      <c r="BI302" s="77"/>
      <c r="BJ302" s="77"/>
      <c r="BK302" s="77"/>
      <c r="BL302" s="77"/>
      <c r="BM302" s="77"/>
      <c r="BN302" s="77"/>
      <c r="BO302" s="77"/>
      <c r="BP302" s="77"/>
      <c r="BQ302" s="77"/>
      <c r="BR302" s="77"/>
      <c r="BS302" s="77"/>
      <c r="BT302" s="77"/>
      <c r="BU302" s="77"/>
      <c r="BV302" s="77"/>
      <c r="BW302" s="77"/>
      <c r="BX302" s="77"/>
      <c r="BY302" s="77"/>
      <c r="BZ302" s="77"/>
      <c r="CA302" s="77"/>
      <c r="CB302" s="77"/>
      <c r="CC302" s="77"/>
      <c r="CD302" s="77"/>
      <c r="CE302" s="77"/>
      <c r="CF302" s="77"/>
      <c r="CG302" s="77"/>
      <c r="CH302" s="77"/>
      <c r="CI302" s="77"/>
      <c r="CJ302" s="77"/>
      <c r="CK302" s="77"/>
      <c r="CL302" s="77"/>
      <c r="CM302" s="77"/>
      <c r="CN302" s="77"/>
      <c r="CO302" s="77"/>
      <c r="CP302" s="77"/>
      <c r="CQ302" s="77"/>
      <c r="CR302" s="77"/>
      <c r="CS302" s="77"/>
      <c r="CT302" s="77"/>
      <c r="CU302" s="77"/>
      <c r="CV302" s="77"/>
      <c r="CW302" s="77"/>
      <c r="CX302" s="77"/>
      <c r="CY302" s="77"/>
      <c r="CZ302" s="77"/>
      <c r="DA302" s="77"/>
      <c r="DB302" s="77"/>
      <c r="DC302" s="77"/>
      <c r="DD302" s="77"/>
      <c r="DE302" s="77"/>
      <c r="DF302" s="77"/>
      <c r="DG302" s="77"/>
      <c r="DH302" s="77"/>
      <c r="DI302" s="77"/>
      <c r="DJ302" s="77"/>
      <c r="DK302" s="77"/>
      <c r="DL302" s="77"/>
      <c r="DM302" s="77"/>
      <c r="DN302" s="77"/>
      <c r="DO302" s="77"/>
      <c r="DP302" s="77"/>
      <c r="DQ302" s="77"/>
      <c r="DR302" s="77"/>
      <c r="DS302" s="77"/>
      <c r="DT302" s="77"/>
      <c r="DU302" s="77"/>
      <c r="DV302" s="77"/>
      <c r="DW302" s="77"/>
      <c r="DX302" s="77"/>
      <c r="DY302" s="77"/>
      <c r="DZ302" s="77"/>
      <c r="EA302" s="77"/>
      <c r="EB302" s="77"/>
      <c r="EC302" s="77"/>
      <c r="ED302" s="77"/>
      <c r="EE302" s="77"/>
      <c r="EF302" s="77"/>
      <c r="EG302" s="77"/>
      <c r="EH302" s="77"/>
      <c r="EI302" s="77"/>
      <c r="EJ302" s="77"/>
      <c r="EK302" s="77"/>
      <c r="EL302" s="77"/>
      <c r="EM302" s="77"/>
      <c r="EN302" s="77"/>
      <c r="EO302" s="77"/>
      <c r="EP302" s="77"/>
      <c r="EQ302" s="77"/>
      <c r="ER302" s="77"/>
      <c r="ES302" s="77"/>
      <c r="ET302" s="77"/>
      <c r="EU302" s="77"/>
      <c r="EV302" s="77"/>
      <c r="EW302" s="77"/>
      <c r="EX302" s="77"/>
      <c r="EY302" s="77"/>
      <c r="EZ302" s="77"/>
      <c r="FA302" s="77"/>
      <c r="FB302" s="77"/>
      <c r="FC302" s="77"/>
      <c r="FD302" s="77"/>
      <c r="FE302" s="77"/>
      <c r="FF302" s="77"/>
      <c r="FG302" s="77"/>
      <c r="FH302" s="77"/>
    </row>
    <row r="303" spans="1:164" ht="14" x14ac:dyDescent="0.15">
      <c r="A303" s="85"/>
      <c r="B303" s="85"/>
      <c r="C303" s="85"/>
      <c r="D303" s="85"/>
      <c r="E303" s="85"/>
      <c r="F303" s="85"/>
      <c r="G303" s="85"/>
      <c r="H303" s="85"/>
      <c r="I303" s="85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  <c r="AE303" s="77"/>
      <c r="AF303" s="77"/>
      <c r="AG303" s="77"/>
      <c r="AH303" s="77"/>
      <c r="AI303" s="77"/>
      <c r="AJ303" s="77"/>
      <c r="AK303" s="77"/>
      <c r="AL303" s="77"/>
      <c r="AM303" s="77"/>
      <c r="AN303" s="77"/>
      <c r="AO303" s="77"/>
      <c r="AP303" s="77"/>
      <c r="AQ303" s="77"/>
      <c r="AR303" s="77"/>
      <c r="AS303" s="77"/>
      <c r="AT303" s="77"/>
      <c r="AU303" s="77"/>
      <c r="AV303" s="77"/>
      <c r="AW303" s="77"/>
      <c r="AX303" s="77"/>
      <c r="AY303" s="77"/>
      <c r="AZ303" s="77"/>
      <c r="BA303" s="77"/>
      <c r="BB303" s="77"/>
      <c r="BC303" s="77"/>
      <c r="BD303" s="77"/>
      <c r="BE303" s="77"/>
      <c r="BF303" s="77"/>
      <c r="BG303" s="77"/>
      <c r="BH303" s="77"/>
      <c r="BI303" s="77"/>
      <c r="BJ303" s="77"/>
      <c r="BK303" s="77"/>
      <c r="BL303" s="77"/>
      <c r="BM303" s="77"/>
      <c r="BN303" s="77"/>
      <c r="BO303" s="77"/>
      <c r="BP303" s="77"/>
      <c r="BQ303" s="77"/>
      <c r="BR303" s="77"/>
      <c r="BS303" s="77"/>
      <c r="BT303" s="77"/>
      <c r="BU303" s="77"/>
      <c r="BV303" s="77"/>
      <c r="BW303" s="77"/>
      <c r="BX303" s="77"/>
      <c r="BY303" s="77"/>
      <c r="BZ303" s="77"/>
      <c r="CA303" s="77"/>
      <c r="CB303" s="77"/>
      <c r="CC303" s="77"/>
      <c r="CD303" s="77"/>
      <c r="CE303" s="77"/>
      <c r="CF303" s="77"/>
      <c r="CG303" s="77"/>
      <c r="CH303" s="77"/>
      <c r="CI303" s="77"/>
      <c r="CJ303" s="77"/>
      <c r="CK303" s="77"/>
      <c r="CL303" s="77"/>
      <c r="CM303" s="77"/>
      <c r="CN303" s="77"/>
      <c r="CO303" s="77"/>
      <c r="CP303" s="77"/>
      <c r="CQ303" s="77"/>
      <c r="CR303" s="77"/>
      <c r="CS303" s="77"/>
      <c r="CT303" s="77"/>
      <c r="CU303" s="77"/>
      <c r="CV303" s="77"/>
      <c r="CW303" s="77"/>
      <c r="CX303" s="77"/>
      <c r="CY303" s="77"/>
      <c r="CZ303" s="77"/>
      <c r="DA303" s="77"/>
      <c r="DB303" s="77"/>
      <c r="DC303" s="77"/>
      <c r="DD303" s="77"/>
      <c r="DE303" s="77"/>
      <c r="DF303" s="77"/>
      <c r="DG303" s="77"/>
      <c r="DH303" s="77"/>
      <c r="DI303" s="77"/>
      <c r="DJ303" s="77"/>
      <c r="DK303" s="77"/>
      <c r="DL303" s="77"/>
      <c r="DM303" s="77"/>
      <c r="DN303" s="77"/>
      <c r="DO303" s="77"/>
      <c r="DP303" s="77"/>
      <c r="DQ303" s="77"/>
      <c r="DR303" s="77"/>
      <c r="DS303" s="77"/>
      <c r="DT303" s="77"/>
      <c r="DU303" s="77"/>
      <c r="DV303" s="77"/>
      <c r="DW303" s="77"/>
      <c r="DX303" s="77"/>
      <c r="DY303" s="77"/>
      <c r="DZ303" s="77"/>
      <c r="EA303" s="77"/>
      <c r="EB303" s="77"/>
      <c r="EC303" s="77"/>
      <c r="ED303" s="77"/>
      <c r="EE303" s="77"/>
      <c r="EF303" s="77"/>
      <c r="EG303" s="77"/>
      <c r="EH303" s="77"/>
      <c r="EI303" s="77"/>
      <c r="EJ303" s="77"/>
      <c r="EK303" s="77"/>
      <c r="EL303" s="77"/>
      <c r="EM303" s="77"/>
      <c r="EN303" s="77"/>
      <c r="EO303" s="77"/>
      <c r="EP303" s="77"/>
      <c r="EQ303" s="77"/>
      <c r="ER303" s="77"/>
      <c r="ES303" s="77"/>
      <c r="ET303" s="77"/>
      <c r="EU303" s="77"/>
      <c r="EV303" s="77"/>
      <c r="EW303" s="77"/>
      <c r="EX303" s="77"/>
      <c r="EY303" s="77"/>
      <c r="EZ303" s="77"/>
      <c r="FA303" s="77"/>
      <c r="FB303" s="77"/>
      <c r="FC303" s="77"/>
      <c r="FD303" s="77"/>
      <c r="FE303" s="77"/>
      <c r="FF303" s="77"/>
      <c r="FG303" s="77"/>
      <c r="FH303" s="77"/>
    </row>
    <row r="304" spans="1:164" ht="14" x14ac:dyDescent="0.15">
      <c r="A304" s="85"/>
      <c r="B304" s="85"/>
      <c r="C304" s="85"/>
      <c r="D304" s="85"/>
      <c r="E304" s="85"/>
      <c r="F304" s="85"/>
      <c r="G304" s="85"/>
      <c r="H304" s="85"/>
      <c r="I304" s="85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  <c r="AE304" s="77"/>
      <c r="AF304" s="77"/>
      <c r="AG304" s="77"/>
      <c r="AH304" s="77"/>
      <c r="AI304" s="77"/>
      <c r="AJ304" s="77"/>
      <c r="AK304" s="77"/>
      <c r="AL304" s="77"/>
      <c r="AM304" s="77"/>
      <c r="AN304" s="77"/>
      <c r="AO304" s="77"/>
      <c r="AP304" s="77"/>
      <c r="AQ304" s="77"/>
      <c r="AR304" s="77"/>
      <c r="AS304" s="77"/>
      <c r="AT304" s="77"/>
      <c r="AU304" s="77"/>
      <c r="AV304" s="77"/>
      <c r="AW304" s="77"/>
      <c r="AX304" s="77"/>
      <c r="AY304" s="77"/>
      <c r="AZ304" s="77"/>
      <c r="BA304" s="77"/>
      <c r="BB304" s="77"/>
      <c r="BC304" s="77"/>
      <c r="BD304" s="77"/>
      <c r="BE304" s="77"/>
      <c r="BF304" s="77"/>
      <c r="BG304" s="77"/>
      <c r="BH304" s="77"/>
      <c r="BI304" s="77"/>
      <c r="BJ304" s="77"/>
      <c r="BK304" s="77"/>
      <c r="BL304" s="77"/>
      <c r="BM304" s="77"/>
      <c r="BN304" s="77"/>
      <c r="BO304" s="77"/>
      <c r="BP304" s="77"/>
      <c r="BQ304" s="77"/>
      <c r="BR304" s="77"/>
      <c r="BS304" s="77"/>
      <c r="BT304" s="77"/>
      <c r="BU304" s="77"/>
      <c r="BV304" s="77"/>
      <c r="BW304" s="77"/>
      <c r="BX304" s="77"/>
      <c r="BY304" s="77"/>
      <c r="BZ304" s="77"/>
      <c r="CA304" s="77"/>
      <c r="CB304" s="77"/>
      <c r="CC304" s="77"/>
      <c r="CD304" s="77"/>
      <c r="CE304" s="77"/>
      <c r="CF304" s="77"/>
      <c r="CG304" s="77"/>
      <c r="CH304" s="77"/>
      <c r="CI304" s="77"/>
      <c r="CJ304" s="77"/>
      <c r="CK304" s="77"/>
      <c r="CL304" s="77"/>
      <c r="CM304" s="77"/>
      <c r="CN304" s="77"/>
      <c r="CO304" s="77"/>
      <c r="CP304" s="77"/>
      <c r="CQ304" s="77"/>
      <c r="CR304" s="77"/>
      <c r="CS304" s="77"/>
      <c r="CT304" s="77"/>
      <c r="CU304" s="77"/>
      <c r="CV304" s="77"/>
      <c r="CW304" s="77"/>
      <c r="CX304" s="77"/>
      <c r="CY304" s="77"/>
      <c r="CZ304" s="77"/>
      <c r="DA304" s="77"/>
      <c r="DB304" s="77"/>
      <c r="DC304" s="77"/>
      <c r="DD304" s="77"/>
      <c r="DE304" s="77"/>
      <c r="DF304" s="77"/>
      <c r="DG304" s="77"/>
      <c r="DH304" s="77"/>
      <c r="DI304" s="77"/>
      <c r="DJ304" s="77"/>
      <c r="DK304" s="77"/>
      <c r="DL304" s="77"/>
      <c r="DM304" s="77"/>
      <c r="DN304" s="77"/>
      <c r="DO304" s="77"/>
      <c r="DP304" s="77"/>
      <c r="DQ304" s="77"/>
      <c r="DR304" s="77"/>
      <c r="DS304" s="77"/>
      <c r="DT304" s="77"/>
      <c r="DU304" s="77"/>
      <c r="DV304" s="77"/>
      <c r="DW304" s="77"/>
      <c r="DX304" s="77"/>
      <c r="DY304" s="77"/>
      <c r="DZ304" s="77"/>
      <c r="EA304" s="77"/>
      <c r="EB304" s="77"/>
      <c r="EC304" s="77"/>
      <c r="ED304" s="77"/>
      <c r="EE304" s="77"/>
      <c r="EF304" s="77"/>
      <c r="EG304" s="77"/>
      <c r="EH304" s="77"/>
      <c r="EI304" s="77"/>
      <c r="EJ304" s="77"/>
      <c r="EK304" s="77"/>
      <c r="EL304" s="77"/>
      <c r="EM304" s="77"/>
      <c r="EN304" s="77"/>
      <c r="EO304" s="77"/>
      <c r="EP304" s="77"/>
      <c r="EQ304" s="77"/>
      <c r="ER304" s="77"/>
      <c r="ES304" s="77"/>
      <c r="ET304" s="77"/>
      <c r="EU304" s="77"/>
      <c r="EV304" s="77"/>
      <c r="EW304" s="77"/>
      <c r="EX304" s="77"/>
      <c r="EY304" s="77"/>
      <c r="EZ304" s="77"/>
      <c r="FA304" s="77"/>
      <c r="FB304" s="77"/>
      <c r="FC304" s="77"/>
      <c r="FD304" s="77"/>
      <c r="FE304" s="77"/>
      <c r="FF304" s="77"/>
      <c r="FG304" s="77"/>
      <c r="FH304" s="77"/>
    </row>
    <row r="305" spans="1:164" ht="14" x14ac:dyDescent="0.15">
      <c r="A305" s="85"/>
      <c r="B305" s="85"/>
      <c r="C305" s="85"/>
      <c r="D305" s="85"/>
      <c r="E305" s="85"/>
      <c r="F305" s="85"/>
      <c r="G305" s="85"/>
      <c r="H305" s="85"/>
      <c r="I305" s="85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  <c r="AE305" s="77"/>
      <c r="AF305" s="77"/>
      <c r="AG305" s="77"/>
      <c r="AH305" s="77"/>
      <c r="AI305" s="77"/>
      <c r="AJ305" s="77"/>
      <c r="AK305" s="77"/>
      <c r="AL305" s="77"/>
      <c r="AM305" s="77"/>
      <c r="AN305" s="77"/>
      <c r="AO305" s="77"/>
      <c r="AP305" s="77"/>
      <c r="AQ305" s="77"/>
      <c r="AR305" s="77"/>
      <c r="AS305" s="77"/>
      <c r="AT305" s="77"/>
      <c r="AU305" s="77"/>
      <c r="AV305" s="77"/>
      <c r="AW305" s="77"/>
      <c r="AX305" s="77"/>
      <c r="AY305" s="77"/>
      <c r="AZ305" s="77"/>
      <c r="BA305" s="77"/>
      <c r="BB305" s="77"/>
      <c r="BC305" s="77"/>
      <c r="BD305" s="77"/>
      <c r="BE305" s="77"/>
      <c r="BF305" s="77"/>
      <c r="BG305" s="77"/>
      <c r="BH305" s="77"/>
      <c r="BI305" s="77"/>
      <c r="BJ305" s="77"/>
      <c r="BK305" s="77"/>
      <c r="BL305" s="77"/>
      <c r="BM305" s="77"/>
      <c r="BN305" s="77"/>
      <c r="BO305" s="77"/>
      <c r="BP305" s="77"/>
      <c r="BQ305" s="77"/>
      <c r="BR305" s="77"/>
      <c r="BS305" s="77"/>
      <c r="BT305" s="77"/>
      <c r="BU305" s="77"/>
      <c r="BV305" s="77"/>
      <c r="BW305" s="77"/>
      <c r="BX305" s="77"/>
      <c r="BY305" s="77"/>
      <c r="BZ305" s="77"/>
      <c r="CA305" s="77"/>
      <c r="CB305" s="77"/>
      <c r="CC305" s="77"/>
      <c r="CD305" s="77"/>
      <c r="CE305" s="77"/>
      <c r="CF305" s="77"/>
      <c r="CG305" s="77"/>
      <c r="CH305" s="77"/>
      <c r="CI305" s="77"/>
      <c r="CJ305" s="77"/>
      <c r="CK305" s="77"/>
      <c r="CL305" s="77"/>
      <c r="CM305" s="77"/>
      <c r="CN305" s="77"/>
      <c r="CO305" s="77"/>
      <c r="CP305" s="77"/>
      <c r="CQ305" s="77"/>
      <c r="CR305" s="77"/>
      <c r="CS305" s="77"/>
      <c r="CT305" s="77"/>
      <c r="CU305" s="77"/>
      <c r="CV305" s="77"/>
      <c r="CW305" s="77"/>
      <c r="CX305" s="77"/>
      <c r="CY305" s="77"/>
      <c r="CZ305" s="77"/>
      <c r="DA305" s="77"/>
      <c r="DB305" s="77"/>
      <c r="DC305" s="77"/>
      <c r="DD305" s="77"/>
      <c r="DE305" s="77"/>
      <c r="DF305" s="77"/>
      <c r="DG305" s="77"/>
      <c r="DH305" s="77"/>
      <c r="DI305" s="77"/>
      <c r="DJ305" s="77"/>
      <c r="DK305" s="77"/>
      <c r="DL305" s="77"/>
      <c r="DM305" s="77"/>
      <c r="DN305" s="77"/>
      <c r="DO305" s="77"/>
      <c r="DP305" s="77"/>
      <c r="DQ305" s="77"/>
      <c r="DR305" s="77"/>
      <c r="DS305" s="77"/>
      <c r="DT305" s="77"/>
      <c r="DU305" s="77"/>
      <c r="DV305" s="77"/>
      <c r="DW305" s="77"/>
      <c r="DX305" s="77"/>
      <c r="DY305" s="77"/>
      <c r="DZ305" s="77"/>
      <c r="EA305" s="77"/>
      <c r="EB305" s="77"/>
      <c r="EC305" s="77"/>
      <c r="ED305" s="77"/>
      <c r="EE305" s="77"/>
      <c r="EF305" s="77"/>
      <c r="EG305" s="77"/>
      <c r="EH305" s="77"/>
      <c r="EI305" s="77"/>
      <c r="EJ305" s="77"/>
      <c r="EK305" s="77"/>
      <c r="EL305" s="77"/>
      <c r="EM305" s="77"/>
      <c r="EN305" s="77"/>
      <c r="EO305" s="77"/>
      <c r="EP305" s="77"/>
      <c r="EQ305" s="77"/>
      <c r="ER305" s="77"/>
      <c r="ES305" s="77"/>
      <c r="ET305" s="77"/>
      <c r="EU305" s="77"/>
      <c r="EV305" s="77"/>
      <c r="EW305" s="77"/>
      <c r="EX305" s="77"/>
      <c r="EY305" s="77"/>
      <c r="EZ305" s="77"/>
      <c r="FA305" s="77"/>
      <c r="FB305" s="77"/>
      <c r="FC305" s="77"/>
      <c r="FD305" s="77"/>
      <c r="FE305" s="77"/>
      <c r="FF305" s="77"/>
      <c r="FG305" s="77"/>
      <c r="FH305" s="77"/>
    </row>
    <row r="306" spans="1:164" ht="14" x14ac:dyDescent="0.15">
      <c r="A306" s="85"/>
      <c r="B306" s="85"/>
      <c r="C306" s="85"/>
      <c r="D306" s="85"/>
      <c r="E306" s="85"/>
      <c r="F306" s="85"/>
      <c r="G306" s="85"/>
      <c r="H306" s="85"/>
      <c r="I306" s="85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  <c r="AW306" s="77"/>
      <c r="AX306" s="77"/>
      <c r="AY306" s="77"/>
      <c r="AZ306" s="77"/>
      <c r="BA306" s="77"/>
      <c r="BB306" s="77"/>
      <c r="BC306" s="77"/>
      <c r="BD306" s="77"/>
      <c r="BE306" s="77"/>
      <c r="BF306" s="77"/>
      <c r="BG306" s="77"/>
      <c r="BH306" s="77"/>
      <c r="BI306" s="77"/>
      <c r="BJ306" s="77"/>
      <c r="BK306" s="77"/>
      <c r="BL306" s="77"/>
      <c r="BM306" s="77"/>
      <c r="BN306" s="77"/>
      <c r="BO306" s="77"/>
      <c r="BP306" s="77"/>
      <c r="BQ306" s="77"/>
      <c r="BR306" s="77"/>
      <c r="BS306" s="77"/>
      <c r="BT306" s="77"/>
      <c r="BU306" s="77"/>
      <c r="BV306" s="77"/>
      <c r="BW306" s="77"/>
      <c r="BX306" s="77"/>
      <c r="BY306" s="77"/>
      <c r="BZ306" s="77"/>
      <c r="CA306" s="77"/>
      <c r="CB306" s="77"/>
      <c r="CC306" s="77"/>
      <c r="CD306" s="77"/>
      <c r="CE306" s="77"/>
      <c r="CF306" s="77"/>
      <c r="CG306" s="77"/>
      <c r="CH306" s="77"/>
      <c r="CI306" s="77"/>
      <c r="CJ306" s="77"/>
      <c r="CK306" s="77"/>
      <c r="CL306" s="77"/>
      <c r="CM306" s="77"/>
      <c r="CN306" s="77"/>
      <c r="CO306" s="77"/>
      <c r="CP306" s="77"/>
      <c r="CQ306" s="77"/>
      <c r="CR306" s="77"/>
      <c r="CS306" s="77"/>
      <c r="CT306" s="77"/>
      <c r="CU306" s="77"/>
      <c r="CV306" s="77"/>
      <c r="CW306" s="77"/>
      <c r="CX306" s="77"/>
      <c r="CY306" s="77"/>
      <c r="CZ306" s="77"/>
      <c r="DA306" s="77"/>
      <c r="DB306" s="77"/>
      <c r="DC306" s="77"/>
      <c r="DD306" s="77"/>
      <c r="DE306" s="77"/>
      <c r="DF306" s="77"/>
      <c r="DG306" s="77"/>
      <c r="DH306" s="77"/>
      <c r="DI306" s="77"/>
      <c r="DJ306" s="77"/>
      <c r="DK306" s="77"/>
      <c r="DL306" s="77"/>
      <c r="DM306" s="77"/>
      <c r="DN306" s="77"/>
      <c r="DO306" s="77"/>
      <c r="DP306" s="77"/>
      <c r="DQ306" s="77"/>
      <c r="DR306" s="77"/>
      <c r="DS306" s="77"/>
      <c r="DT306" s="77"/>
      <c r="DU306" s="77"/>
      <c r="DV306" s="77"/>
      <c r="DW306" s="77"/>
      <c r="DX306" s="77"/>
      <c r="DY306" s="77"/>
      <c r="DZ306" s="77"/>
      <c r="EA306" s="77"/>
      <c r="EB306" s="77"/>
      <c r="EC306" s="77"/>
      <c r="ED306" s="77"/>
      <c r="EE306" s="77"/>
      <c r="EF306" s="77"/>
      <c r="EG306" s="77"/>
      <c r="EH306" s="77"/>
      <c r="EI306" s="77"/>
      <c r="EJ306" s="77"/>
      <c r="EK306" s="77"/>
      <c r="EL306" s="77"/>
      <c r="EM306" s="77"/>
      <c r="EN306" s="77"/>
      <c r="EO306" s="77"/>
      <c r="EP306" s="77"/>
      <c r="EQ306" s="77"/>
      <c r="ER306" s="77"/>
      <c r="ES306" s="77"/>
      <c r="ET306" s="77"/>
      <c r="EU306" s="77"/>
      <c r="EV306" s="77"/>
      <c r="EW306" s="77"/>
      <c r="EX306" s="77"/>
      <c r="EY306" s="77"/>
      <c r="EZ306" s="77"/>
      <c r="FA306" s="77"/>
      <c r="FB306" s="77"/>
      <c r="FC306" s="77"/>
      <c r="FD306" s="77"/>
      <c r="FE306" s="77"/>
      <c r="FF306" s="77"/>
      <c r="FG306" s="77"/>
      <c r="FH306" s="77"/>
    </row>
    <row r="307" spans="1:164" ht="14" x14ac:dyDescent="0.15">
      <c r="A307" s="85"/>
      <c r="B307" s="85"/>
      <c r="C307" s="85"/>
      <c r="D307" s="85"/>
      <c r="E307" s="85"/>
      <c r="F307" s="85"/>
      <c r="G307" s="85"/>
      <c r="H307" s="85"/>
      <c r="I307" s="85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  <c r="AE307" s="77"/>
      <c r="AF307" s="77"/>
      <c r="AG307" s="77"/>
      <c r="AH307" s="77"/>
      <c r="AI307" s="77"/>
      <c r="AJ307" s="77"/>
      <c r="AK307" s="77"/>
      <c r="AL307" s="77"/>
      <c r="AM307" s="77"/>
      <c r="AN307" s="77"/>
      <c r="AO307" s="77"/>
      <c r="AP307" s="77"/>
      <c r="AQ307" s="77"/>
      <c r="AR307" s="77"/>
      <c r="AS307" s="77"/>
      <c r="AT307" s="77"/>
      <c r="AU307" s="77"/>
      <c r="AV307" s="77"/>
      <c r="AW307" s="77"/>
      <c r="AX307" s="77"/>
      <c r="AY307" s="77"/>
      <c r="AZ307" s="77"/>
      <c r="BA307" s="77"/>
      <c r="BB307" s="77"/>
      <c r="BC307" s="77"/>
      <c r="BD307" s="77"/>
      <c r="BE307" s="77"/>
      <c r="BF307" s="77"/>
      <c r="BG307" s="77"/>
      <c r="BH307" s="77"/>
      <c r="BI307" s="77"/>
      <c r="BJ307" s="77"/>
      <c r="BK307" s="77"/>
      <c r="BL307" s="77"/>
      <c r="BM307" s="77"/>
      <c r="BN307" s="77"/>
      <c r="BO307" s="77"/>
      <c r="BP307" s="77"/>
      <c r="BQ307" s="77"/>
      <c r="BR307" s="77"/>
      <c r="BS307" s="77"/>
      <c r="BT307" s="77"/>
      <c r="BU307" s="77"/>
      <c r="BV307" s="77"/>
      <c r="BW307" s="77"/>
      <c r="BX307" s="77"/>
      <c r="BY307" s="77"/>
      <c r="BZ307" s="77"/>
      <c r="CA307" s="77"/>
      <c r="CB307" s="77"/>
      <c r="CC307" s="77"/>
      <c r="CD307" s="77"/>
      <c r="CE307" s="77"/>
      <c r="CF307" s="77"/>
      <c r="CG307" s="77"/>
      <c r="CH307" s="77"/>
      <c r="CI307" s="77"/>
      <c r="CJ307" s="77"/>
      <c r="CK307" s="77"/>
      <c r="CL307" s="77"/>
      <c r="CM307" s="77"/>
      <c r="CN307" s="77"/>
      <c r="CO307" s="77"/>
      <c r="CP307" s="77"/>
      <c r="CQ307" s="77"/>
      <c r="CR307" s="77"/>
      <c r="CS307" s="77"/>
      <c r="CT307" s="77"/>
      <c r="CU307" s="77"/>
      <c r="CV307" s="77"/>
      <c r="CW307" s="77"/>
      <c r="CX307" s="77"/>
      <c r="CY307" s="77"/>
      <c r="CZ307" s="77"/>
      <c r="DA307" s="77"/>
      <c r="DB307" s="77"/>
      <c r="DC307" s="77"/>
      <c r="DD307" s="77"/>
      <c r="DE307" s="77"/>
      <c r="DF307" s="77"/>
      <c r="DG307" s="77"/>
      <c r="DH307" s="77"/>
      <c r="DI307" s="77"/>
      <c r="DJ307" s="77"/>
      <c r="DK307" s="77"/>
      <c r="DL307" s="77"/>
      <c r="DM307" s="77"/>
      <c r="DN307" s="77"/>
      <c r="DO307" s="77"/>
      <c r="DP307" s="77"/>
      <c r="DQ307" s="77"/>
      <c r="DR307" s="77"/>
      <c r="DS307" s="77"/>
      <c r="DT307" s="77"/>
      <c r="DU307" s="77"/>
      <c r="DV307" s="77"/>
      <c r="DW307" s="77"/>
      <c r="DX307" s="77"/>
      <c r="DY307" s="77"/>
      <c r="DZ307" s="77"/>
      <c r="EA307" s="77"/>
      <c r="EB307" s="77"/>
      <c r="EC307" s="77"/>
      <c r="ED307" s="77"/>
      <c r="EE307" s="77"/>
      <c r="EF307" s="77"/>
      <c r="EG307" s="77"/>
      <c r="EH307" s="77"/>
      <c r="EI307" s="77"/>
      <c r="EJ307" s="77"/>
      <c r="EK307" s="77"/>
      <c r="EL307" s="77"/>
      <c r="EM307" s="77"/>
      <c r="EN307" s="77"/>
      <c r="EO307" s="77"/>
      <c r="EP307" s="77"/>
      <c r="EQ307" s="77"/>
      <c r="ER307" s="77"/>
      <c r="ES307" s="77"/>
      <c r="ET307" s="77"/>
      <c r="EU307" s="77"/>
      <c r="EV307" s="77"/>
      <c r="EW307" s="77"/>
      <c r="EX307" s="77"/>
      <c r="EY307" s="77"/>
      <c r="EZ307" s="77"/>
      <c r="FA307" s="77"/>
      <c r="FB307" s="77"/>
      <c r="FC307" s="77"/>
      <c r="FD307" s="77"/>
      <c r="FE307" s="77"/>
      <c r="FF307" s="77"/>
      <c r="FG307" s="77"/>
      <c r="FH307" s="77"/>
    </row>
    <row r="308" spans="1:164" ht="14" x14ac:dyDescent="0.15">
      <c r="A308" s="85"/>
      <c r="B308" s="85"/>
      <c r="C308" s="85"/>
      <c r="D308" s="85"/>
      <c r="E308" s="85"/>
      <c r="F308" s="85"/>
      <c r="G308" s="85"/>
      <c r="H308" s="85"/>
      <c r="I308" s="85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  <c r="AE308" s="77"/>
      <c r="AF308" s="77"/>
      <c r="AG308" s="77"/>
      <c r="AH308" s="77"/>
      <c r="AI308" s="77"/>
      <c r="AJ308" s="77"/>
      <c r="AK308" s="77"/>
      <c r="AL308" s="77"/>
      <c r="AM308" s="77"/>
      <c r="AN308" s="77"/>
      <c r="AO308" s="77"/>
      <c r="AP308" s="77"/>
      <c r="AQ308" s="77"/>
      <c r="AR308" s="77"/>
      <c r="AS308" s="77"/>
      <c r="AT308" s="77"/>
      <c r="AU308" s="77"/>
      <c r="AV308" s="77"/>
      <c r="AW308" s="77"/>
      <c r="AX308" s="77"/>
      <c r="AY308" s="77"/>
      <c r="AZ308" s="77"/>
      <c r="BA308" s="77"/>
      <c r="BB308" s="77"/>
      <c r="BC308" s="77"/>
      <c r="BD308" s="77"/>
      <c r="BE308" s="77"/>
      <c r="BF308" s="77"/>
      <c r="BG308" s="77"/>
      <c r="BH308" s="77"/>
      <c r="BI308" s="77"/>
      <c r="BJ308" s="77"/>
      <c r="BK308" s="77"/>
      <c r="BL308" s="77"/>
      <c r="BM308" s="77"/>
      <c r="BN308" s="77"/>
      <c r="BO308" s="77"/>
      <c r="BP308" s="77"/>
      <c r="BQ308" s="77"/>
      <c r="BR308" s="77"/>
      <c r="BS308" s="77"/>
      <c r="BT308" s="77"/>
      <c r="BU308" s="77"/>
      <c r="BV308" s="77"/>
      <c r="BW308" s="77"/>
      <c r="BX308" s="77"/>
      <c r="BY308" s="77"/>
      <c r="BZ308" s="77"/>
      <c r="CA308" s="77"/>
      <c r="CB308" s="77"/>
      <c r="CC308" s="77"/>
      <c r="CD308" s="77"/>
      <c r="CE308" s="77"/>
      <c r="CF308" s="77"/>
      <c r="CG308" s="77"/>
      <c r="CH308" s="77"/>
      <c r="CI308" s="77"/>
      <c r="CJ308" s="77"/>
      <c r="CK308" s="77"/>
      <c r="CL308" s="77"/>
      <c r="CM308" s="77"/>
      <c r="CN308" s="77"/>
      <c r="CO308" s="77"/>
      <c r="CP308" s="77"/>
      <c r="CQ308" s="77"/>
      <c r="CR308" s="77"/>
      <c r="CS308" s="77"/>
      <c r="CT308" s="77"/>
      <c r="CU308" s="77"/>
      <c r="CV308" s="77"/>
      <c r="CW308" s="77"/>
      <c r="CX308" s="77"/>
      <c r="CY308" s="77"/>
      <c r="CZ308" s="77"/>
      <c r="DA308" s="77"/>
      <c r="DB308" s="77"/>
      <c r="DC308" s="77"/>
      <c r="DD308" s="77"/>
      <c r="DE308" s="77"/>
      <c r="DF308" s="77"/>
      <c r="DG308" s="77"/>
      <c r="DH308" s="77"/>
      <c r="DI308" s="77"/>
      <c r="DJ308" s="77"/>
      <c r="DK308" s="77"/>
      <c r="DL308" s="77"/>
      <c r="DM308" s="77"/>
      <c r="DN308" s="77"/>
      <c r="DO308" s="77"/>
      <c r="DP308" s="77"/>
      <c r="DQ308" s="77"/>
      <c r="DR308" s="77"/>
      <c r="DS308" s="77"/>
      <c r="DT308" s="77"/>
      <c r="DU308" s="77"/>
      <c r="DV308" s="77"/>
      <c r="DW308" s="77"/>
      <c r="DX308" s="77"/>
      <c r="DY308" s="77"/>
      <c r="DZ308" s="77"/>
      <c r="EA308" s="77"/>
      <c r="EB308" s="77"/>
      <c r="EC308" s="77"/>
      <c r="ED308" s="77"/>
      <c r="EE308" s="77"/>
      <c r="EF308" s="77"/>
      <c r="EG308" s="77"/>
      <c r="EH308" s="77"/>
      <c r="EI308" s="77"/>
      <c r="EJ308" s="77"/>
      <c r="EK308" s="77"/>
      <c r="EL308" s="77"/>
      <c r="EM308" s="77"/>
      <c r="EN308" s="77"/>
      <c r="EO308" s="77"/>
      <c r="EP308" s="77"/>
      <c r="EQ308" s="77"/>
      <c r="ER308" s="77"/>
      <c r="ES308" s="77"/>
      <c r="ET308" s="77"/>
      <c r="EU308" s="77"/>
      <c r="EV308" s="77"/>
      <c r="EW308" s="77"/>
      <c r="EX308" s="77"/>
      <c r="EY308" s="77"/>
      <c r="EZ308" s="77"/>
      <c r="FA308" s="77"/>
      <c r="FB308" s="77"/>
      <c r="FC308" s="77"/>
      <c r="FD308" s="77"/>
      <c r="FE308" s="77"/>
      <c r="FF308" s="77"/>
      <c r="FG308" s="77"/>
      <c r="FH308" s="77"/>
    </row>
    <row r="309" spans="1:164" ht="14" x14ac:dyDescent="0.15">
      <c r="A309" s="85"/>
      <c r="B309" s="85"/>
      <c r="C309" s="85"/>
      <c r="D309" s="85"/>
      <c r="E309" s="85"/>
      <c r="F309" s="85"/>
      <c r="G309" s="85"/>
      <c r="H309" s="85"/>
      <c r="I309" s="85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  <c r="AE309" s="77"/>
      <c r="AF309" s="77"/>
      <c r="AG309" s="77"/>
      <c r="AH309" s="77"/>
      <c r="AI309" s="77"/>
      <c r="AJ309" s="77"/>
      <c r="AK309" s="77"/>
      <c r="AL309" s="77"/>
      <c r="AM309" s="77"/>
      <c r="AN309" s="77"/>
      <c r="AO309" s="77"/>
      <c r="AP309" s="77"/>
      <c r="AQ309" s="77"/>
      <c r="AR309" s="77"/>
      <c r="AS309" s="77"/>
      <c r="AT309" s="77"/>
      <c r="AU309" s="77"/>
      <c r="AV309" s="77"/>
      <c r="AW309" s="77"/>
      <c r="AX309" s="77"/>
      <c r="AY309" s="77"/>
      <c r="AZ309" s="77"/>
      <c r="BA309" s="77"/>
      <c r="BB309" s="77"/>
      <c r="BC309" s="77"/>
      <c r="BD309" s="77"/>
      <c r="BE309" s="77"/>
      <c r="BF309" s="77"/>
      <c r="BG309" s="77"/>
      <c r="BH309" s="77"/>
      <c r="BI309" s="77"/>
      <c r="BJ309" s="77"/>
      <c r="BK309" s="77"/>
      <c r="BL309" s="77"/>
      <c r="BM309" s="77"/>
      <c r="BN309" s="77"/>
      <c r="BO309" s="77"/>
      <c r="BP309" s="77"/>
      <c r="BQ309" s="77"/>
      <c r="BR309" s="77"/>
      <c r="BS309" s="77"/>
      <c r="BT309" s="77"/>
      <c r="BU309" s="77"/>
      <c r="BV309" s="77"/>
      <c r="BW309" s="77"/>
      <c r="BX309" s="77"/>
      <c r="BY309" s="77"/>
      <c r="BZ309" s="77"/>
      <c r="CA309" s="77"/>
      <c r="CB309" s="77"/>
      <c r="CC309" s="77"/>
      <c r="CD309" s="77"/>
      <c r="CE309" s="77"/>
      <c r="CF309" s="77"/>
      <c r="CG309" s="77"/>
      <c r="CH309" s="77"/>
      <c r="CI309" s="77"/>
      <c r="CJ309" s="77"/>
      <c r="CK309" s="77"/>
      <c r="CL309" s="77"/>
      <c r="CM309" s="77"/>
      <c r="CN309" s="77"/>
      <c r="CO309" s="77"/>
      <c r="CP309" s="77"/>
      <c r="CQ309" s="77"/>
      <c r="CR309" s="77"/>
      <c r="CS309" s="77"/>
      <c r="CT309" s="77"/>
      <c r="CU309" s="77"/>
      <c r="CV309" s="77"/>
      <c r="CW309" s="77"/>
      <c r="CX309" s="77"/>
      <c r="CY309" s="77"/>
      <c r="CZ309" s="77"/>
      <c r="DA309" s="77"/>
      <c r="DB309" s="77"/>
      <c r="DC309" s="77"/>
      <c r="DD309" s="77"/>
      <c r="DE309" s="77"/>
      <c r="DF309" s="77"/>
      <c r="DG309" s="77"/>
      <c r="DH309" s="77"/>
      <c r="DI309" s="77"/>
      <c r="DJ309" s="77"/>
      <c r="DK309" s="77"/>
      <c r="DL309" s="77"/>
      <c r="DM309" s="77"/>
      <c r="DN309" s="77"/>
      <c r="DO309" s="77"/>
      <c r="DP309" s="77"/>
      <c r="DQ309" s="77"/>
      <c r="DR309" s="77"/>
      <c r="DS309" s="77"/>
      <c r="DT309" s="77"/>
      <c r="DU309" s="77"/>
      <c r="DV309" s="77"/>
      <c r="DW309" s="77"/>
      <c r="DX309" s="77"/>
      <c r="DY309" s="77"/>
      <c r="DZ309" s="77"/>
      <c r="EA309" s="77"/>
      <c r="EB309" s="77"/>
      <c r="EC309" s="77"/>
      <c r="ED309" s="77"/>
      <c r="EE309" s="77"/>
      <c r="EF309" s="77"/>
      <c r="EG309" s="77"/>
      <c r="EH309" s="77"/>
      <c r="EI309" s="77"/>
      <c r="EJ309" s="77"/>
      <c r="EK309" s="77"/>
      <c r="EL309" s="77"/>
      <c r="EM309" s="77"/>
      <c r="EN309" s="77"/>
      <c r="EO309" s="77"/>
      <c r="EP309" s="77"/>
      <c r="EQ309" s="77"/>
      <c r="ER309" s="77"/>
      <c r="ES309" s="77"/>
      <c r="ET309" s="77"/>
      <c r="EU309" s="77"/>
      <c r="EV309" s="77"/>
      <c r="EW309" s="77"/>
      <c r="EX309" s="77"/>
      <c r="EY309" s="77"/>
      <c r="EZ309" s="77"/>
      <c r="FA309" s="77"/>
      <c r="FB309" s="77"/>
      <c r="FC309" s="77"/>
      <c r="FD309" s="77"/>
      <c r="FE309" s="77"/>
      <c r="FF309" s="77"/>
      <c r="FG309" s="77"/>
      <c r="FH309" s="77"/>
    </row>
    <row r="310" spans="1:164" ht="14" x14ac:dyDescent="0.15">
      <c r="A310" s="85"/>
      <c r="B310" s="85"/>
      <c r="C310" s="85"/>
      <c r="D310" s="85"/>
      <c r="E310" s="85"/>
      <c r="F310" s="85"/>
      <c r="G310" s="85"/>
      <c r="H310" s="85"/>
      <c r="I310" s="85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  <c r="AE310" s="77"/>
      <c r="AF310" s="77"/>
      <c r="AG310" s="77"/>
      <c r="AH310" s="77"/>
      <c r="AI310" s="77"/>
      <c r="AJ310" s="77"/>
      <c r="AK310" s="77"/>
      <c r="AL310" s="77"/>
      <c r="AM310" s="77"/>
      <c r="AN310" s="77"/>
      <c r="AO310" s="77"/>
      <c r="AP310" s="77"/>
      <c r="AQ310" s="77"/>
      <c r="AR310" s="77"/>
      <c r="AS310" s="77"/>
      <c r="AT310" s="77"/>
      <c r="AU310" s="77"/>
      <c r="AV310" s="77"/>
      <c r="AW310" s="77"/>
      <c r="AX310" s="77"/>
      <c r="AY310" s="77"/>
      <c r="AZ310" s="77"/>
      <c r="BA310" s="77"/>
      <c r="BB310" s="77"/>
      <c r="BC310" s="77"/>
      <c r="BD310" s="77"/>
      <c r="BE310" s="77"/>
      <c r="BF310" s="77"/>
      <c r="BG310" s="77"/>
      <c r="BH310" s="77"/>
      <c r="BI310" s="77"/>
      <c r="BJ310" s="77"/>
      <c r="BK310" s="77"/>
      <c r="BL310" s="77"/>
      <c r="BM310" s="77"/>
      <c r="BN310" s="77"/>
      <c r="BO310" s="77"/>
      <c r="BP310" s="77"/>
      <c r="BQ310" s="77"/>
      <c r="BR310" s="77"/>
      <c r="BS310" s="77"/>
      <c r="BT310" s="77"/>
      <c r="BU310" s="77"/>
      <c r="BV310" s="77"/>
      <c r="BW310" s="77"/>
      <c r="BX310" s="77"/>
      <c r="BY310" s="77"/>
      <c r="BZ310" s="77"/>
      <c r="CA310" s="77"/>
      <c r="CB310" s="77"/>
      <c r="CC310" s="77"/>
      <c r="CD310" s="77"/>
      <c r="CE310" s="77"/>
      <c r="CF310" s="77"/>
      <c r="CG310" s="77"/>
      <c r="CH310" s="77"/>
      <c r="CI310" s="77"/>
      <c r="CJ310" s="77"/>
      <c r="CK310" s="77"/>
      <c r="CL310" s="77"/>
      <c r="CM310" s="77"/>
      <c r="CN310" s="77"/>
      <c r="CO310" s="77"/>
      <c r="CP310" s="77"/>
      <c r="CQ310" s="77"/>
      <c r="CR310" s="77"/>
      <c r="CS310" s="77"/>
      <c r="CT310" s="77"/>
      <c r="CU310" s="77"/>
      <c r="CV310" s="77"/>
      <c r="CW310" s="77"/>
      <c r="CX310" s="77"/>
      <c r="CY310" s="77"/>
      <c r="CZ310" s="77"/>
      <c r="DA310" s="77"/>
      <c r="DB310" s="77"/>
      <c r="DC310" s="77"/>
      <c r="DD310" s="77"/>
      <c r="DE310" s="77"/>
      <c r="DF310" s="77"/>
      <c r="DG310" s="77"/>
      <c r="DH310" s="77"/>
      <c r="DI310" s="77"/>
      <c r="DJ310" s="77"/>
      <c r="DK310" s="77"/>
      <c r="DL310" s="77"/>
      <c r="DM310" s="77"/>
      <c r="DN310" s="77"/>
      <c r="DO310" s="77"/>
      <c r="DP310" s="77"/>
      <c r="DQ310" s="77"/>
      <c r="DR310" s="77"/>
      <c r="DS310" s="77"/>
      <c r="DT310" s="77"/>
      <c r="DU310" s="77"/>
      <c r="DV310" s="77"/>
      <c r="DW310" s="77"/>
      <c r="DX310" s="77"/>
      <c r="DY310" s="77"/>
      <c r="DZ310" s="77"/>
      <c r="EA310" s="77"/>
      <c r="EB310" s="77"/>
      <c r="EC310" s="77"/>
      <c r="ED310" s="77"/>
      <c r="EE310" s="77"/>
      <c r="EF310" s="77"/>
      <c r="EG310" s="77"/>
      <c r="EH310" s="77"/>
      <c r="EI310" s="77"/>
      <c r="EJ310" s="77"/>
      <c r="EK310" s="77"/>
      <c r="EL310" s="77"/>
      <c r="EM310" s="77"/>
      <c r="EN310" s="77"/>
      <c r="EO310" s="77"/>
      <c r="EP310" s="77"/>
      <c r="EQ310" s="77"/>
      <c r="ER310" s="77"/>
      <c r="ES310" s="77"/>
      <c r="ET310" s="77"/>
      <c r="EU310" s="77"/>
      <c r="EV310" s="77"/>
      <c r="EW310" s="77"/>
      <c r="EX310" s="77"/>
      <c r="EY310" s="77"/>
      <c r="EZ310" s="77"/>
      <c r="FA310" s="77"/>
      <c r="FB310" s="77"/>
      <c r="FC310" s="77"/>
      <c r="FD310" s="77"/>
      <c r="FE310" s="77"/>
      <c r="FF310" s="77"/>
      <c r="FG310" s="77"/>
      <c r="FH310" s="77"/>
    </row>
    <row r="311" spans="1:164" ht="14" x14ac:dyDescent="0.15">
      <c r="A311" s="85"/>
      <c r="B311" s="85"/>
      <c r="C311" s="85"/>
      <c r="D311" s="85"/>
      <c r="E311" s="85"/>
      <c r="F311" s="85"/>
      <c r="G311" s="85"/>
      <c r="H311" s="85"/>
      <c r="I311" s="85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  <c r="AE311" s="77"/>
      <c r="AF311" s="77"/>
      <c r="AG311" s="77"/>
      <c r="AH311" s="77"/>
      <c r="AI311" s="77"/>
      <c r="AJ311" s="77"/>
      <c r="AK311" s="77"/>
      <c r="AL311" s="77"/>
      <c r="AM311" s="77"/>
      <c r="AN311" s="77"/>
      <c r="AO311" s="77"/>
      <c r="AP311" s="77"/>
      <c r="AQ311" s="77"/>
      <c r="AR311" s="77"/>
      <c r="AS311" s="77"/>
      <c r="AT311" s="77"/>
      <c r="AU311" s="77"/>
      <c r="AV311" s="77"/>
      <c r="AW311" s="77"/>
      <c r="AX311" s="77"/>
      <c r="AY311" s="77"/>
      <c r="AZ311" s="77"/>
      <c r="BA311" s="77"/>
      <c r="BB311" s="77"/>
      <c r="BC311" s="77"/>
      <c r="BD311" s="77"/>
      <c r="BE311" s="77"/>
      <c r="BF311" s="77"/>
      <c r="BG311" s="77"/>
      <c r="BH311" s="77"/>
      <c r="BI311" s="77"/>
      <c r="BJ311" s="77"/>
      <c r="BK311" s="77"/>
      <c r="BL311" s="77"/>
      <c r="BM311" s="77"/>
      <c r="BN311" s="77"/>
      <c r="BO311" s="77"/>
      <c r="BP311" s="77"/>
      <c r="BQ311" s="77"/>
      <c r="BR311" s="77"/>
      <c r="BS311" s="77"/>
      <c r="BT311" s="77"/>
      <c r="BU311" s="77"/>
      <c r="BV311" s="77"/>
      <c r="BW311" s="77"/>
      <c r="BX311" s="77"/>
      <c r="BY311" s="77"/>
      <c r="BZ311" s="77"/>
      <c r="CA311" s="77"/>
      <c r="CB311" s="77"/>
      <c r="CC311" s="77"/>
      <c r="CD311" s="77"/>
      <c r="CE311" s="77"/>
      <c r="CF311" s="77"/>
      <c r="CG311" s="77"/>
      <c r="CH311" s="77"/>
      <c r="CI311" s="77"/>
      <c r="CJ311" s="77"/>
      <c r="CK311" s="77"/>
      <c r="CL311" s="77"/>
      <c r="CM311" s="77"/>
      <c r="CN311" s="77"/>
      <c r="CO311" s="77"/>
      <c r="CP311" s="77"/>
      <c r="CQ311" s="77"/>
      <c r="CR311" s="77"/>
      <c r="CS311" s="77"/>
      <c r="CT311" s="77"/>
      <c r="CU311" s="77"/>
      <c r="CV311" s="77"/>
      <c r="CW311" s="77"/>
      <c r="CX311" s="77"/>
      <c r="CY311" s="77"/>
      <c r="CZ311" s="77"/>
      <c r="DA311" s="77"/>
      <c r="DB311" s="77"/>
      <c r="DC311" s="77"/>
      <c r="DD311" s="77"/>
      <c r="DE311" s="77"/>
      <c r="DF311" s="77"/>
      <c r="DG311" s="77"/>
      <c r="DH311" s="77"/>
      <c r="DI311" s="77"/>
      <c r="DJ311" s="77"/>
      <c r="DK311" s="77"/>
      <c r="DL311" s="77"/>
      <c r="DM311" s="77"/>
      <c r="DN311" s="77"/>
      <c r="DO311" s="77"/>
      <c r="DP311" s="77"/>
      <c r="DQ311" s="77"/>
      <c r="DR311" s="77"/>
      <c r="DS311" s="77"/>
      <c r="DT311" s="77"/>
      <c r="DU311" s="77"/>
      <c r="DV311" s="77"/>
      <c r="DW311" s="77"/>
      <c r="DX311" s="77"/>
      <c r="DY311" s="77"/>
      <c r="DZ311" s="77"/>
      <c r="EA311" s="77"/>
      <c r="EB311" s="77"/>
      <c r="EC311" s="77"/>
      <c r="ED311" s="77"/>
      <c r="EE311" s="77"/>
      <c r="EF311" s="77"/>
      <c r="EG311" s="77"/>
      <c r="EH311" s="77"/>
      <c r="EI311" s="77"/>
      <c r="EJ311" s="77"/>
      <c r="EK311" s="77"/>
      <c r="EL311" s="77"/>
      <c r="EM311" s="77"/>
      <c r="EN311" s="77"/>
      <c r="EO311" s="77"/>
      <c r="EP311" s="77"/>
      <c r="EQ311" s="77"/>
      <c r="ER311" s="77"/>
      <c r="ES311" s="77"/>
      <c r="ET311" s="77"/>
      <c r="EU311" s="77"/>
      <c r="EV311" s="77"/>
      <c r="EW311" s="77"/>
      <c r="EX311" s="77"/>
      <c r="EY311" s="77"/>
      <c r="EZ311" s="77"/>
      <c r="FA311" s="77"/>
      <c r="FB311" s="77"/>
      <c r="FC311" s="77"/>
      <c r="FD311" s="77"/>
      <c r="FE311" s="77"/>
      <c r="FF311" s="77"/>
      <c r="FG311" s="77"/>
      <c r="FH311" s="77"/>
    </row>
    <row r="312" spans="1:164" ht="14" x14ac:dyDescent="0.15">
      <c r="A312" s="85"/>
      <c r="B312" s="85"/>
      <c r="C312" s="85"/>
      <c r="D312" s="85"/>
      <c r="E312" s="85"/>
      <c r="F312" s="85"/>
      <c r="G312" s="85"/>
      <c r="H312" s="85"/>
      <c r="I312" s="85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  <c r="AE312" s="77"/>
      <c r="AF312" s="77"/>
      <c r="AG312" s="77"/>
      <c r="AH312" s="77"/>
      <c r="AI312" s="77"/>
      <c r="AJ312" s="77"/>
      <c r="AK312" s="77"/>
      <c r="AL312" s="77"/>
      <c r="AM312" s="77"/>
      <c r="AN312" s="77"/>
      <c r="AO312" s="77"/>
      <c r="AP312" s="77"/>
      <c r="AQ312" s="77"/>
      <c r="AR312" s="77"/>
      <c r="AS312" s="77"/>
      <c r="AT312" s="77"/>
      <c r="AU312" s="77"/>
      <c r="AV312" s="77"/>
      <c r="AW312" s="77"/>
      <c r="AX312" s="77"/>
      <c r="AY312" s="77"/>
      <c r="AZ312" s="77"/>
      <c r="BA312" s="77"/>
      <c r="BB312" s="77"/>
      <c r="BC312" s="77"/>
      <c r="BD312" s="77"/>
      <c r="BE312" s="77"/>
      <c r="BF312" s="77"/>
      <c r="BG312" s="77"/>
      <c r="BH312" s="77"/>
      <c r="BI312" s="77"/>
      <c r="BJ312" s="77"/>
      <c r="BK312" s="77"/>
      <c r="BL312" s="77"/>
      <c r="BM312" s="77"/>
      <c r="BN312" s="77"/>
      <c r="BO312" s="77"/>
      <c r="BP312" s="77"/>
      <c r="BQ312" s="77"/>
      <c r="BR312" s="77"/>
      <c r="BS312" s="77"/>
      <c r="BT312" s="77"/>
      <c r="BU312" s="77"/>
      <c r="BV312" s="77"/>
      <c r="BW312" s="77"/>
      <c r="BX312" s="77"/>
      <c r="BY312" s="77"/>
      <c r="BZ312" s="77"/>
      <c r="CA312" s="77"/>
      <c r="CB312" s="77"/>
      <c r="CC312" s="77"/>
      <c r="CD312" s="77"/>
      <c r="CE312" s="77"/>
      <c r="CF312" s="77"/>
      <c r="CG312" s="77"/>
      <c r="CH312" s="77"/>
      <c r="CI312" s="77"/>
      <c r="CJ312" s="77"/>
      <c r="CK312" s="77"/>
      <c r="CL312" s="77"/>
      <c r="CM312" s="77"/>
      <c r="CN312" s="77"/>
      <c r="CO312" s="77"/>
      <c r="CP312" s="77"/>
      <c r="CQ312" s="77"/>
      <c r="CR312" s="77"/>
      <c r="CS312" s="77"/>
      <c r="CT312" s="77"/>
      <c r="CU312" s="77"/>
      <c r="CV312" s="77"/>
      <c r="CW312" s="77"/>
      <c r="CX312" s="77"/>
      <c r="CY312" s="77"/>
      <c r="CZ312" s="77"/>
      <c r="DA312" s="77"/>
      <c r="DB312" s="77"/>
      <c r="DC312" s="77"/>
      <c r="DD312" s="77"/>
      <c r="DE312" s="77"/>
      <c r="DF312" s="77"/>
      <c r="DG312" s="77"/>
      <c r="DH312" s="77"/>
      <c r="DI312" s="77"/>
      <c r="DJ312" s="77"/>
      <c r="DK312" s="77"/>
      <c r="DL312" s="77"/>
      <c r="DM312" s="77"/>
      <c r="DN312" s="77"/>
      <c r="DO312" s="77"/>
      <c r="DP312" s="77"/>
      <c r="DQ312" s="77"/>
      <c r="DR312" s="77"/>
      <c r="DS312" s="77"/>
      <c r="DT312" s="77"/>
      <c r="DU312" s="77"/>
      <c r="DV312" s="77"/>
      <c r="DW312" s="77"/>
      <c r="DX312" s="77"/>
      <c r="DY312" s="77"/>
      <c r="DZ312" s="77"/>
      <c r="EA312" s="77"/>
      <c r="EB312" s="77"/>
      <c r="EC312" s="77"/>
      <c r="ED312" s="77"/>
      <c r="EE312" s="77"/>
      <c r="EF312" s="77"/>
      <c r="EG312" s="77"/>
      <c r="EH312" s="77"/>
      <c r="EI312" s="77"/>
      <c r="EJ312" s="77"/>
      <c r="EK312" s="77"/>
      <c r="EL312" s="77"/>
      <c r="EM312" s="77"/>
      <c r="EN312" s="77"/>
      <c r="EO312" s="77"/>
      <c r="EP312" s="77"/>
      <c r="EQ312" s="77"/>
      <c r="ER312" s="77"/>
      <c r="ES312" s="77"/>
      <c r="ET312" s="77"/>
      <c r="EU312" s="77"/>
      <c r="EV312" s="77"/>
      <c r="EW312" s="77"/>
      <c r="EX312" s="77"/>
      <c r="EY312" s="77"/>
      <c r="EZ312" s="77"/>
      <c r="FA312" s="77"/>
      <c r="FB312" s="77"/>
      <c r="FC312" s="77"/>
      <c r="FD312" s="77"/>
      <c r="FE312" s="77"/>
      <c r="FF312" s="77"/>
      <c r="FG312" s="77"/>
      <c r="FH312" s="77"/>
    </row>
    <row r="313" spans="1:164" ht="14" x14ac:dyDescent="0.15">
      <c r="A313" s="85"/>
      <c r="B313" s="85"/>
      <c r="C313" s="85"/>
      <c r="D313" s="85"/>
      <c r="E313" s="85"/>
      <c r="F313" s="85"/>
      <c r="G313" s="85"/>
      <c r="H313" s="85"/>
      <c r="I313" s="85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  <c r="AE313" s="77"/>
      <c r="AF313" s="77"/>
      <c r="AG313" s="77"/>
      <c r="AH313" s="77"/>
      <c r="AI313" s="77"/>
      <c r="AJ313" s="77"/>
      <c r="AK313" s="77"/>
      <c r="AL313" s="77"/>
      <c r="AM313" s="77"/>
      <c r="AN313" s="77"/>
      <c r="AO313" s="77"/>
      <c r="AP313" s="77"/>
      <c r="AQ313" s="77"/>
      <c r="AR313" s="77"/>
      <c r="AS313" s="77"/>
      <c r="AT313" s="77"/>
      <c r="AU313" s="77"/>
      <c r="AV313" s="77"/>
      <c r="AW313" s="77"/>
      <c r="AX313" s="77"/>
      <c r="AY313" s="77"/>
      <c r="AZ313" s="77"/>
      <c r="BA313" s="77"/>
      <c r="BB313" s="77"/>
      <c r="BC313" s="77"/>
      <c r="BD313" s="77"/>
      <c r="BE313" s="77"/>
      <c r="BF313" s="77"/>
      <c r="BG313" s="77"/>
      <c r="BH313" s="77"/>
      <c r="BI313" s="77"/>
      <c r="BJ313" s="77"/>
      <c r="BK313" s="77"/>
      <c r="BL313" s="77"/>
      <c r="BM313" s="77"/>
      <c r="BN313" s="77"/>
      <c r="BO313" s="77"/>
      <c r="BP313" s="77"/>
      <c r="BQ313" s="77"/>
      <c r="BR313" s="77"/>
      <c r="BS313" s="77"/>
      <c r="BT313" s="77"/>
      <c r="BU313" s="77"/>
      <c r="BV313" s="77"/>
      <c r="BW313" s="77"/>
      <c r="BX313" s="77"/>
      <c r="BY313" s="77"/>
      <c r="BZ313" s="77"/>
      <c r="CA313" s="77"/>
      <c r="CB313" s="77"/>
      <c r="CC313" s="77"/>
      <c r="CD313" s="77"/>
      <c r="CE313" s="77"/>
      <c r="CF313" s="77"/>
      <c r="CG313" s="77"/>
      <c r="CH313" s="77"/>
      <c r="CI313" s="77"/>
      <c r="CJ313" s="77"/>
      <c r="CK313" s="77"/>
      <c r="CL313" s="77"/>
      <c r="CM313" s="77"/>
      <c r="CN313" s="77"/>
      <c r="CO313" s="77"/>
      <c r="CP313" s="77"/>
      <c r="CQ313" s="77"/>
      <c r="CR313" s="77"/>
      <c r="CS313" s="77"/>
      <c r="CT313" s="77"/>
      <c r="CU313" s="77"/>
      <c r="CV313" s="77"/>
      <c r="CW313" s="77"/>
      <c r="CX313" s="77"/>
      <c r="CY313" s="77"/>
      <c r="CZ313" s="77"/>
      <c r="DA313" s="77"/>
      <c r="DB313" s="77"/>
      <c r="DC313" s="77"/>
      <c r="DD313" s="77"/>
      <c r="DE313" s="77"/>
      <c r="DF313" s="77"/>
      <c r="DG313" s="77"/>
      <c r="DH313" s="77"/>
      <c r="DI313" s="77"/>
      <c r="DJ313" s="77"/>
      <c r="DK313" s="77"/>
      <c r="DL313" s="77"/>
      <c r="DM313" s="77"/>
      <c r="DN313" s="77"/>
      <c r="DO313" s="77"/>
      <c r="DP313" s="77"/>
      <c r="DQ313" s="77"/>
      <c r="DR313" s="77"/>
      <c r="DS313" s="77"/>
      <c r="DT313" s="77"/>
      <c r="DU313" s="77"/>
      <c r="DV313" s="77"/>
      <c r="DW313" s="77"/>
      <c r="DX313" s="77"/>
      <c r="DY313" s="77"/>
      <c r="DZ313" s="77"/>
      <c r="EA313" s="77"/>
      <c r="EB313" s="77"/>
      <c r="EC313" s="77"/>
      <c r="ED313" s="77"/>
      <c r="EE313" s="77"/>
      <c r="EF313" s="77"/>
      <c r="EG313" s="77"/>
      <c r="EH313" s="77"/>
      <c r="EI313" s="77"/>
      <c r="EJ313" s="77"/>
      <c r="EK313" s="77"/>
      <c r="EL313" s="77"/>
      <c r="EM313" s="77"/>
      <c r="EN313" s="77"/>
      <c r="EO313" s="77"/>
      <c r="EP313" s="77"/>
      <c r="EQ313" s="77"/>
      <c r="ER313" s="77"/>
      <c r="ES313" s="77"/>
      <c r="ET313" s="77"/>
      <c r="EU313" s="77"/>
      <c r="EV313" s="77"/>
      <c r="EW313" s="77"/>
      <c r="EX313" s="77"/>
      <c r="EY313" s="77"/>
      <c r="EZ313" s="77"/>
      <c r="FA313" s="77"/>
      <c r="FB313" s="77"/>
      <c r="FC313" s="77"/>
      <c r="FD313" s="77"/>
      <c r="FE313" s="77"/>
      <c r="FF313" s="77"/>
      <c r="FG313" s="77"/>
      <c r="FH313" s="77"/>
    </row>
    <row r="314" spans="1:164" ht="14" x14ac:dyDescent="0.15">
      <c r="A314" s="85"/>
      <c r="B314" s="85"/>
      <c r="C314" s="85"/>
      <c r="D314" s="85"/>
      <c r="E314" s="85"/>
      <c r="F314" s="85"/>
      <c r="G314" s="85"/>
      <c r="H314" s="85"/>
      <c r="I314" s="85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  <c r="AE314" s="77"/>
      <c r="AF314" s="77"/>
      <c r="AG314" s="77"/>
      <c r="AH314" s="77"/>
      <c r="AI314" s="77"/>
      <c r="AJ314" s="77"/>
      <c r="AK314" s="77"/>
      <c r="AL314" s="77"/>
      <c r="AM314" s="77"/>
      <c r="AN314" s="77"/>
      <c r="AO314" s="77"/>
      <c r="AP314" s="77"/>
      <c r="AQ314" s="77"/>
      <c r="AR314" s="77"/>
      <c r="AS314" s="77"/>
      <c r="AT314" s="77"/>
      <c r="AU314" s="77"/>
      <c r="AV314" s="77"/>
      <c r="AW314" s="77"/>
      <c r="AX314" s="77"/>
      <c r="AY314" s="77"/>
      <c r="AZ314" s="77"/>
      <c r="BA314" s="77"/>
      <c r="BB314" s="77"/>
      <c r="BC314" s="77"/>
      <c r="BD314" s="77"/>
      <c r="BE314" s="77"/>
      <c r="BF314" s="77"/>
      <c r="BG314" s="77"/>
      <c r="BH314" s="77"/>
      <c r="BI314" s="77"/>
      <c r="BJ314" s="77"/>
      <c r="BK314" s="77"/>
      <c r="BL314" s="77"/>
      <c r="BM314" s="77"/>
      <c r="BN314" s="77"/>
      <c r="BO314" s="77"/>
      <c r="BP314" s="77"/>
      <c r="BQ314" s="77"/>
      <c r="BR314" s="77"/>
      <c r="BS314" s="77"/>
      <c r="BT314" s="77"/>
      <c r="BU314" s="77"/>
      <c r="BV314" s="77"/>
      <c r="BW314" s="77"/>
      <c r="BX314" s="77"/>
      <c r="BY314" s="77"/>
      <c r="BZ314" s="77"/>
      <c r="CA314" s="77"/>
      <c r="CB314" s="77"/>
      <c r="CC314" s="77"/>
      <c r="CD314" s="77"/>
      <c r="CE314" s="77"/>
      <c r="CF314" s="77"/>
      <c r="CG314" s="77"/>
      <c r="CH314" s="77"/>
      <c r="CI314" s="77"/>
      <c r="CJ314" s="77"/>
      <c r="CK314" s="77"/>
      <c r="CL314" s="77"/>
      <c r="CM314" s="77"/>
      <c r="CN314" s="77"/>
      <c r="CO314" s="77"/>
      <c r="CP314" s="77"/>
      <c r="CQ314" s="77"/>
      <c r="CR314" s="77"/>
      <c r="CS314" s="77"/>
      <c r="CT314" s="77"/>
      <c r="CU314" s="77"/>
      <c r="CV314" s="77"/>
      <c r="CW314" s="77"/>
      <c r="CX314" s="77"/>
      <c r="CY314" s="77"/>
      <c r="CZ314" s="77"/>
      <c r="DA314" s="77"/>
      <c r="DB314" s="77"/>
      <c r="DC314" s="77"/>
      <c r="DD314" s="77"/>
      <c r="DE314" s="77"/>
      <c r="DF314" s="77"/>
      <c r="DG314" s="77"/>
      <c r="DH314" s="77"/>
      <c r="DI314" s="77"/>
      <c r="DJ314" s="77"/>
      <c r="DK314" s="77"/>
      <c r="DL314" s="77"/>
      <c r="DM314" s="77"/>
      <c r="DN314" s="77"/>
      <c r="DO314" s="77"/>
      <c r="DP314" s="77"/>
      <c r="DQ314" s="77"/>
      <c r="DR314" s="77"/>
      <c r="DS314" s="77"/>
      <c r="DT314" s="77"/>
      <c r="DU314" s="77"/>
      <c r="DV314" s="77"/>
      <c r="DW314" s="77"/>
      <c r="DX314" s="77"/>
      <c r="DY314" s="77"/>
      <c r="DZ314" s="77"/>
      <c r="EA314" s="77"/>
      <c r="EB314" s="77"/>
      <c r="EC314" s="77"/>
      <c r="ED314" s="77"/>
      <c r="EE314" s="77"/>
      <c r="EF314" s="77"/>
      <c r="EG314" s="77"/>
      <c r="EH314" s="77"/>
      <c r="EI314" s="77"/>
      <c r="EJ314" s="77"/>
      <c r="EK314" s="77"/>
      <c r="EL314" s="77"/>
      <c r="EM314" s="77"/>
      <c r="EN314" s="77"/>
      <c r="EO314" s="77"/>
      <c r="EP314" s="77"/>
      <c r="EQ314" s="77"/>
      <c r="ER314" s="77"/>
      <c r="ES314" s="77"/>
      <c r="ET314" s="77"/>
      <c r="EU314" s="77"/>
      <c r="EV314" s="77"/>
      <c r="EW314" s="77"/>
      <c r="EX314" s="77"/>
      <c r="EY314" s="77"/>
      <c r="EZ314" s="77"/>
      <c r="FA314" s="77"/>
      <c r="FB314" s="77"/>
      <c r="FC314" s="77"/>
      <c r="FD314" s="77"/>
      <c r="FE314" s="77"/>
      <c r="FF314" s="77"/>
      <c r="FG314" s="77"/>
      <c r="FH314" s="77"/>
    </row>
    <row r="315" spans="1:164" ht="14" x14ac:dyDescent="0.15">
      <c r="A315" s="85"/>
      <c r="B315" s="85"/>
      <c r="C315" s="85"/>
      <c r="D315" s="85"/>
      <c r="E315" s="85"/>
      <c r="F315" s="85"/>
      <c r="G315" s="85"/>
      <c r="H315" s="85"/>
      <c r="I315" s="85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  <c r="AE315" s="77"/>
      <c r="AF315" s="77"/>
      <c r="AG315" s="77"/>
      <c r="AH315" s="77"/>
      <c r="AI315" s="77"/>
      <c r="AJ315" s="77"/>
      <c r="AK315" s="77"/>
      <c r="AL315" s="77"/>
      <c r="AM315" s="77"/>
      <c r="AN315" s="77"/>
      <c r="AO315" s="77"/>
      <c r="AP315" s="77"/>
      <c r="AQ315" s="77"/>
      <c r="AR315" s="77"/>
      <c r="AS315" s="77"/>
      <c r="AT315" s="77"/>
      <c r="AU315" s="77"/>
      <c r="AV315" s="77"/>
      <c r="AW315" s="77"/>
      <c r="AX315" s="77"/>
      <c r="AY315" s="77"/>
      <c r="AZ315" s="77"/>
      <c r="BA315" s="77"/>
      <c r="BB315" s="77"/>
      <c r="BC315" s="77"/>
      <c r="BD315" s="77"/>
      <c r="BE315" s="77"/>
      <c r="BF315" s="77"/>
      <c r="BG315" s="77"/>
      <c r="BH315" s="77"/>
      <c r="BI315" s="77"/>
      <c r="BJ315" s="77"/>
      <c r="BK315" s="77"/>
      <c r="BL315" s="77"/>
      <c r="BM315" s="77"/>
      <c r="BN315" s="77"/>
      <c r="BO315" s="77"/>
      <c r="BP315" s="77"/>
      <c r="BQ315" s="77"/>
      <c r="BR315" s="77"/>
      <c r="BS315" s="77"/>
      <c r="BT315" s="77"/>
      <c r="BU315" s="77"/>
      <c r="BV315" s="77"/>
      <c r="BW315" s="77"/>
      <c r="BX315" s="77"/>
      <c r="BY315" s="77"/>
      <c r="BZ315" s="77"/>
      <c r="CA315" s="77"/>
      <c r="CB315" s="77"/>
      <c r="CC315" s="77"/>
      <c r="CD315" s="77"/>
      <c r="CE315" s="77"/>
      <c r="CF315" s="77"/>
      <c r="CG315" s="77"/>
      <c r="CH315" s="77"/>
      <c r="CI315" s="77"/>
      <c r="CJ315" s="77"/>
      <c r="CK315" s="77"/>
      <c r="CL315" s="77"/>
      <c r="CM315" s="77"/>
      <c r="CN315" s="77"/>
      <c r="CO315" s="77"/>
      <c r="CP315" s="77"/>
      <c r="CQ315" s="77"/>
      <c r="CR315" s="77"/>
      <c r="CS315" s="77"/>
      <c r="CT315" s="77"/>
      <c r="CU315" s="77"/>
      <c r="CV315" s="77"/>
      <c r="CW315" s="77"/>
      <c r="CX315" s="77"/>
      <c r="CY315" s="77"/>
      <c r="CZ315" s="77"/>
      <c r="DA315" s="77"/>
      <c r="DB315" s="77"/>
      <c r="DC315" s="77"/>
      <c r="DD315" s="77"/>
      <c r="DE315" s="77"/>
      <c r="DF315" s="77"/>
      <c r="DG315" s="77"/>
      <c r="DH315" s="77"/>
      <c r="DI315" s="77"/>
      <c r="DJ315" s="77"/>
      <c r="DK315" s="77"/>
      <c r="DL315" s="77"/>
      <c r="DM315" s="77"/>
      <c r="DN315" s="77"/>
      <c r="DO315" s="77"/>
      <c r="DP315" s="77"/>
      <c r="DQ315" s="77"/>
      <c r="DR315" s="77"/>
      <c r="DS315" s="77"/>
      <c r="DT315" s="77"/>
      <c r="DU315" s="77"/>
      <c r="DV315" s="77"/>
      <c r="DW315" s="77"/>
      <c r="DX315" s="77"/>
      <c r="DY315" s="77"/>
      <c r="DZ315" s="77"/>
      <c r="EA315" s="77"/>
      <c r="EB315" s="77"/>
      <c r="EC315" s="77"/>
      <c r="ED315" s="77"/>
      <c r="EE315" s="77"/>
      <c r="EF315" s="77"/>
      <c r="EG315" s="77"/>
      <c r="EH315" s="77"/>
      <c r="EI315" s="77"/>
      <c r="EJ315" s="77"/>
      <c r="EK315" s="77"/>
      <c r="EL315" s="77"/>
      <c r="EM315" s="77"/>
      <c r="EN315" s="77"/>
      <c r="EO315" s="77"/>
      <c r="EP315" s="77"/>
      <c r="EQ315" s="77"/>
      <c r="ER315" s="77"/>
      <c r="ES315" s="77"/>
      <c r="ET315" s="77"/>
      <c r="EU315" s="77"/>
      <c r="EV315" s="77"/>
      <c r="EW315" s="77"/>
      <c r="EX315" s="77"/>
      <c r="EY315" s="77"/>
      <c r="EZ315" s="77"/>
      <c r="FA315" s="77"/>
      <c r="FB315" s="77"/>
      <c r="FC315" s="77"/>
      <c r="FD315" s="77"/>
      <c r="FE315" s="77"/>
      <c r="FF315" s="77"/>
      <c r="FG315" s="77"/>
      <c r="FH315" s="77"/>
    </row>
    <row r="316" spans="1:164" ht="14" x14ac:dyDescent="0.15">
      <c r="A316" s="85"/>
      <c r="B316" s="85"/>
      <c r="C316" s="85"/>
      <c r="D316" s="85"/>
      <c r="E316" s="85"/>
      <c r="F316" s="85"/>
      <c r="G316" s="85"/>
      <c r="H316" s="85"/>
      <c r="I316" s="85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  <c r="AE316" s="77"/>
      <c r="AF316" s="77"/>
      <c r="AG316" s="77"/>
      <c r="AH316" s="77"/>
      <c r="AI316" s="77"/>
      <c r="AJ316" s="77"/>
      <c r="AK316" s="77"/>
      <c r="AL316" s="77"/>
      <c r="AM316" s="77"/>
      <c r="AN316" s="77"/>
      <c r="AO316" s="77"/>
      <c r="AP316" s="77"/>
      <c r="AQ316" s="77"/>
      <c r="AR316" s="77"/>
      <c r="AS316" s="77"/>
      <c r="AT316" s="77"/>
      <c r="AU316" s="77"/>
      <c r="AV316" s="77"/>
      <c r="AW316" s="77"/>
      <c r="AX316" s="77"/>
      <c r="AY316" s="77"/>
      <c r="AZ316" s="77"/>
      <c r="BA316" s="77"/>
      <c r="BB316" s="77"/>
      <c r="BC316" s="77"/>
      <c r="BD316" s="77"/>
      <c r="BE316" s="77"/>
      <c r="BF316" s="77"/>
      <c r="BG316" s="77"/>
      <c r="BH316" s="77"/>
      <c r="BI316" s="77"/>
      <c r="BJ316" s="77"/>
      <c r="BK316" s="77"/>
      <c r="BL316" s="77"/>
      <c r="BM316" s="77"/>
      <c r="BN316" s="77"/>
      <c r="BO316" s="77"/>
      <c r="BP316" s="77"/>
      <c r="BQ316" s="77"/>
      <c r="BR316" s="77"/>
      <c r="BS316" s="77"/>
      <c r="BT316" s="77"/>
      <c r="BU316" s="77"/>
      <c r="BV316" s="77"/>
      <c r="BW316" s="77"/>
      <c r="BX316" s="77"/>
      <c r="BY316" s="77"/>
      <c r="BZ316" s="77"/>
      <c r="CA316" s="77"/>
      <c r="CB316" s="77"/>
      <c r="CC316" s="77"/>
      <c r="CD316" s="77"/>
      <c r="CE316" s="77"/>
      <c r="CF316" s="77"/>
      <c r="CG316" s="77"/>
      <c r="CH316" s="77"/>
      <c r="CI316" s="77"/>
      <c r="CJ316" s="77"/>
      <c r="CK316" s="77"/>
      <c r="CL316" s="77"/>
      <c r="CM316" s="77"/>
      <c r="CN316" s="77"/>
      <c r="CO316" s="77"/>
      <c r="CP316" s="77"/>
      <c r="CQ316" s="77"/>
      <c r="CR316" s="77"/>
      <c r="CS316" s="77"/>
      <c r="CT316" s="77"/>
      <c r="CU316" s="77"/>
      <c r="CV316" s="77"/>
      <c r="CW316" s="77"/>
      <c r="CX316" s="77"/>
      <c r="CY316" s="77"/>
      <c r="CZ316" s="77"/>
      <c r="DA316" s="77"/>
      <c r="DB316" s="77"/>
      <c r="DC316" s="77"/>
      <c r="DD316" s="77"/>
      <c r="DE316" s="77"/>
      <c r="DF316" s="77"/>
      <c r="DG316" s="77"/>
      <c r="DH316" s="77"/>
      <c r="DI316" s="77"/>
      <c r="DJ316" s="77"/>
      <c r="DK316" s="77"/>
      <c r="DL316" s="77"/>
      <c r="DM316" s="77"/>
      <c r="DN316" s="77"/>
      <c r="DO316" s="77"/>
      <c r="DP316" s="77"/>
      <c r="DQ316" s="77"/>
      <c r="DR316" s="77"/>
      <c r="DS316" s="77"/>
      <c r="DT316" s="77"/>
      <c r="DU316" s="77"/>
      <c r="DV316" s="77"/>
      <c r="DW316" s="77"/>
      <c r="DX316" s="77"/>
      <c r="DY316" s="77"/>
      <c r="DZ316" s="77"/>
      <c r="EA316" s="77"/>
      <c r="EB316" s="77"/>
      <c r="EC316" s="77"/>
      <c r="ED316" s="77"/>
      <c r="EE316" s="77"/>
      <c r="EF316" s="77"/>
      <c r="EG316" s="77"/>
      <c r="EH316" s="77"/>
      <c r="EI316" s="77"/>
      <c r="EJ316" s="77"/>
      <c r="EK316" s="77"/>
      <c r="EL316" s="77"/>
      <c r="EM316" s="77"/>
      <c r="EN316" s="77"/>
      <c r="EO316" s="77"/>
      <c r="EP316" s="77"/>
      <c r="EQ316" s="77"/>
      <c r="ER316" s="77"/>
      <c r="ES316" s="77"/>
      <c r="ET316" s="77"/>
      <c r="EU316" s="77"/>
      <c r="EV316" s="77"/>
      <c r="EW316" s="77"/>
      <c r="EX316" s="77"/>
      <c r="EY316" s="77"/>
      <c r="EZ316" s="77"/>
      <c r="FA316" s="77"/>
      <c r="FB316" s="77"/>
      <c r="FC316" s="77"/>
      <c r="FD316" s="77"/>
      <c r="FE316" s="77"/>
      <c r="FF316" s="77"/>
      <c r="FG316" s="77"/>
      <c r="FH316" s="77"/>
    </row>
    <row r="317" spans="1:164" ht="14" x14ac:dyDescent="0.15">
      <c r="A317" s="85"/>
      <c r="B317" s="85"/>
      <c r="C317" s="85"/>
      <c r="D317" s="85"/>
      <c r="E317" s="85"/>
      <c r="F317" s="85"/>
      <c r="G317" s="85"/>
      <c r="H317" s="85"/>
      <c r="I317" s="85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  <c r="AE317" s="77"/>
      <c r="AF317" s="77"/>
      <c r="AG317" s="77"/>
      <c r="AH317" s="77"/>
      <c r="AI317" s="77"/>
      <c r="AJ317" s="77"/>
      <c r="AK317" s="77"/>
      <c r="AL317" s="77"/>
      <c r="AM317" s="77"/>
      <c r="AN317" s="77"/>
      <c r="AO317" s="77"/>
      <c r="AP317" s="77"/>
      <c r="AQ317" s="77"/>
      <c r="AR317" s="77"/>
      <c r="AS317" s="77"/>
      <c r="AT317" s="77"/>
      <c r="AU317" s="77"/>
      <c r="AV317" s="77"/>
      <c r="AW317" s="77"/>
      <c r="AX317" s="77"/>
      <c r="AY317" s="77"/>
      <c r="AZ317" s="77"/>
      <c r="BA317" s="77"/>
      <c r="BB317" s="77"/>
      <c r="BC317" s="77"/>
      <c r="BD317" s="77"/>
      <c r="BE317" s="77"/>
      <c r="BF317" s="77"/>
      <c r="BG317" s="77"/>
      <c r="BH317" s="77"/>
      <c r="BI317" s="77"/>
      <c r="BJ317" s="77"/>
      <c r="BK317" s="77"/>
      <c r="BL317" s="77"/>
      <c r="BM317" s="77"/>
      <c r="BN317" s="77"/>
      <c r="BO317" s="77"/>
      <c r="BP317" s="77"/>
      <c r="BQ317" s="77"/>
      <c r="BR317" s="77"/>
      <c r="BS317" s="77"/>
      <c r="BT317" s="77"/>
      <c r="BU317" s="77"/>
      <c r="BV317" s="77"/>
      <c r="BW317" s="77"/>
      <c r="BX317" s="77"/>
      <c r="BY317" s="77"/>
      <c r="BZ317" s="77"/>
      <c r="CA317" s="77"/>
      <c r="CB317" s="77"/>
      <c r="CC317" s="77"/>
      <c r="CD317" s="77"/>
      <c r="CE317" s="77"/>
      <c r="CF317" s="77"/>
      <c r="CG317" s="77"/>
      <c r="CH317" s="77"/>
      <c r="CI317" s="77"/>
      <c r="CJ317" s="77"/>
      <c r="CK317" s="77"/>
      <c r="CL317" s="77"/>
      <c r="CM317" s="77"/>
      <c r="CN317" s="77"/>
      <c r="CO317" s="77"/>
      <c r="CP317" s="77"/>
      <c r="CQ317" s="77"/>
      <c r="CR317" s="77"/>
      <c r="CS317" s="77"/>
      <c r="CT317" s="77"/>
      <c r="CU317" s="77"/>
      <c r="CV317" s="77"/>
      <c r="CW317" s="77"/>
      <c r="CX317" s="77"/>
      <c r="CY317" s="77"/>
      <c r="CZ317" s="77"/>
      <c r="DA317" s="77"/>
      <c r="DB317" s="77"/>
      <c r="DC317" s="77"/>
      <c r="DD317" s="77"/>
      <c r="DE317" s="77"/>
      <c r="DF317" s="77"/>
      <c r="DG317" s="77"/>
      <c r="DH317" s="77"/>
      <c r="DI317" s="77"/>
      <c r="DJ317" s="77"/>
      <c r="DK317" s="77"/>
      <c r="DL317" s="77"/>
      <c r="DM317" s="77"/>
      <c r="DN317" s="77"/>
      <c r="DO317" s="77"/>
      <c r="DP317" s="77"/>
      <c r="DQ317" s="77"/>
      <c r="DR317" s="77"/>
      <c r="DS317" s="77"/>
      <c r="DT317" s="77"/>
      <c r="DU317" s="77"/>
      <c r="DV317" s="77"/>
      <c r="DW317" s="77"/>
      <c r="DX317" s="77"/>
      <c r="DY317" s="77"/>
      <c r="DZ317" s="77"/>
      <c r="EA317" s="77"/>
      <c r="EB317" s="77"/>
      <c r="EC317" s="77"/>
      <c r="ED317" s="77"/>
      <c r="EE317" s="77"/>
      <c r="EF317" s="77"/>
      <c r="EG317" s="77"/>
      <c r="EH317" s="77"/>
      <c r="EI317" s="77"/>
      <c r="EJ317" s="77"/>
      <c r="EK317" s="77"/>
      <c r="EL317" s="77"/>
      <c r="EM317" s="77"/>
      <c r="EN317" s="77"/>
      <c r="EO317" s="77"/>
      <c r="EP317" s="77"/>
      <c r="EQ317" s="77"/>
      <c r="ER317" s="77"/>
      <c r="ES317" s="77"/>
      <c r="ET317" s="77"/>
      <c r="EU317" s="77"/>
      <c r="EV317" s="77"/>
      <c r="EW317" s="77"/>
      <c r="EX317" s="77"/>
      <c r="EY317" s="77"/>
      <c r="EZ317" s="77"/>
      <c r="FA317" s="77"/>
      <c r="FB317" s="77"/>
      <c r="FC317" s="77"/>
      <c r="FD317" s="77"/>
      <c r="FE317" s="77"/>
      <c r="FF317" s="77"/>
      <c r="FG317" s="77"/>
      <c r="FH317" s="77"/>
    </row>
    <row r="318" spans="1:164" ht="14" x14ac:dyDescent="0.15">
      <c r="A318" s="85"/>
      <c r="B318" s="85"/>
      <c r="C318" s="85"/>
      <c r="D318" s="85"/>
      <c r="E318" s="85"/>
      <c r="F318" s="85"/>
      <c r="G318" s="85"/>
      <c r="H318" s="85"/>
      <c r="I318" s="85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  <c r="AE318" s="77"/>
      <c r="AF318" s="77"/>
      <c r="AG318" s="77"/>
      <c r="AH318" s="77"/>
      <c r="AI318" s="77"/>
      <c r="AJ318" s="77"/>
      <c r="AK318" s="77"/>
      <c r="AL318" s="77"/>
      <c r="AM318" s="77"/>
      <c r="AN318" s="77"/>
      <c r="AO318" s="77"/>
      <c r="AP318" s="77"/>
      <c r="AQ318" s="77"/>
      <c r="AR318" s="77"/>
      <c r="AS318" s="77"/>
      <c r="AT318" s="77"/>
      <c r="AU318" s="77"/>
      <c r="AV318" s="77"/>
      <c r="AW318" s="77"/>
      <c r="AX318" s="77"/>
      <c r="AY318" s="77"/>
      <c r="AZ318" s="77"/>
      <c r="BA318" s="77"/>
      <c r="BB318" s="77"/>
      <c r="BC318" s="77"/>
      <c r="BD318" s="77"/>
      <c r="BE318" s="77"/>
      <c r="BF318" s="77"/>
      <c r="BG318" s="77"/>
      <c r="BH318" s="77"/>
      <c r="BI318" s="77"/>
      <c r="BJ318" s="77"/>
      <c r="BK318" s="77"/>
      <c r="BL318" s="77"/>
      <c r="BM318" s="77"/>
      <c r="BN318" s="77"/>
      <c r="BO318" s="77"/>
      <c r="BP318" s="77"/>
      <c r="BQ318" s="77"/>
      <c r="BR318" s="77"/>
      <c r="BS318" s="77"/>
      <c r="BT318" s="77"/>
      <c r="BU318" s="77"/>
      <c r="BV318" s="77"/>
      <c r="BW318" s="77"/>
      <c r="BX318" s="77"/>
      <c r="BY318" s="77"/>
      <c r="BZ318" s="77"/>
      <c r="CA318" s="77"/>
      <c r="CB318" s="77"/>
      <c r="CC318" s="77"/>
      <c r="CD318" s="77"/>
      <c r="CE318" s="77"/>
      <c r="CF318" s="77"/>
      <c r="CG318" s="77"/>
      <c r="CH318" s="77"/>
      <c r="CI318" s="77"/>
      <c r="CJ318" s="77"/>
      <c r="CK318" s="77"/>
      <c r="CL318" s="77"/>
      <c r="CM318" s="77"/>
      <c r="CN318" s="77"/>
      <c r="CO318" s="77"/>
      <c r="CP318" s="77"/>
      <c r="CQ318" s="77"/>
      <c r="CR318" s="77"/>
      <c r="CS318" s="77"/>
      <c r="CT318" s="77"/>
      <c r="CU318" s="77"/>
      <c r="CV318" s="77"/>
      <c r="CW318" s="77"/>
      <c r="CX318" s="77"/>
      <c r="CY318" s="77"/>
      <c r="CZ318" s="77"/>
      <c r="DA318" s="77"/>
      <c r="DB318" s="77"/>
      <c r="DC318" s="77"/>
      <c r="DD318" s="77"/>
      <c r="DE318" s="77"/>
      <c r="DF318" s="77"/>
      <c r="DG318" s="77"/>
      <c r="DH318" s="77"/>
      <c r="DI318" s="77"/>
      <c r="DJ318" s="77"/>
      <c r="DK318" s="77"/>
      <c r="DL318" s="77"/>
      <c r="DM318" s="77"/>
      <c r="DN318" s="77"/>
      <c r="DO318" s="77"/>
      <c r="DP318" s="77"/>
      <c r="DQ318" s="77"/>
      <c r="DR318" s="77"/>
      <c r="DS318" s="77"/>
      <c r="DT318" s="77"/>
      <c r="DU318" s="77"/>
      <c r="DV318" s="77"/>
      <c r="DW318" s="77"/>
      <c r="DX318" s="77"/>
      <c r="DY318" s="77"/>
      <c r="DZ318" s="77"/>
      <c r="EA318" s="77"/>
      <c r="EB318" s="77"/>
      <c r="EC318" s="77"/>
      <c r="ED318" s="77"/>
      <c r="EE318" s="77"/>
      <c r="EF318" s="77"/>
      <c r="EG318" s="77"/>
      <c r="EH318" s="77"/>
      <c r="EI318" s="77"/>
      <c r="EJ318" s="77"/>
      <c r="EK318" s="77"/>
      <c r="EL318" s="77"/>
      <c r="EM318" s="77"/>
      <c r="EN318" s="77"/>
      <c r="EO318" s="77"/>
      <c r="EP318" s="77"/>
      <c r="EQ318" s="77"/>
      <c r="ER318" s="77"/>
      <c r="ES318" s="77"/>
      <c r="ET318" s="77"/>
      <c r="EU318" s="77"/>
      <c r="EV318" s="77"/>
      <c r="EW318" s="77"/>
      <c r="EX318" s="77"/>
      <c r="EY318" s="77"/>
      <c r="EZ318" s="77"/>
      <c r="FA318" s="77"/>
      <c r="FB318" s="77"/>
      <c r="FC318" s="77"/>
      <c r="FD318" s="77"/>
      <c r="FE318" s="77"/>
      <c r="FF318" s="77"/>
      <c r="FG318" s="77"/>
      <c r="FH318" s="77"/>
    </row>
    <row r="319" spans="1:164" ht="14" x14ac:dyDescent="0.15">
      <c r="A319" s="85"/>
      <c r="B319" s="85"/>
      <c r="C319" s="85"/>
      <c r="D319" s="85"/>
      <c r="E319" s="85"/>
      <c r="F319" s="85"/>
      <c r="G319" s="85"/>
      <c r="H319" s="85"/>
      <c r="I319" s="85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  <c r="AE319" s="77"/>
      <c r="AF319" s="77"/>
      <c r="AG319" s="77"/>
      <c r="AH319" s="77"/>
      <c r="AI319" s="77"/>
      <c r="AJ319" s="77"/>
      <c r="AK319" s="77"/>
      <c r="AL319" s="77"/>
      <c r="AM319" s="77"/>
      <c r="AN319" s="77"/>
      <c r="AO319" s="77"/>
      <c r="AP319" s="77"/>
      <c r="AQ319" s="77"/>
      <c r="AR319" s="77"/>
      <c r="AS319" s="77"/>
      <c r="AT319" s="77"/>
      <c r="AU319" s="77"/>
      <c r="AV319" s="77"/>
      <c r="AW319" s="77"/>
      <c r="AX319" s="77"/>
      <c r="AY319" s="77"/>
      <c r="AZ319" s="77"/>
      <c r="BA319" s="77"/>
      <c r="BB319" s="77"/>
      <c r="BC319" s="77"/>
      <c r="BD319" s="77"/>
      <c r="BE319" s="77"/>
      <c r="BF319" s="77"/>
      <c r="BG319" s="77"/>
      <c r="BH319" s="77"/>
      <c r="BI319" s="77"/>
      <c r="BJ319" s="77"/>
      <c r="BK319" s="77"/>
      <c r="BL319" s="77"/>
      <c r="BM319" s="77"/>
      <c r="BN319" s="77"/>
      <c r="BO319" s="77"/>
      <c r="BP319" s="77"/>
      <c r="BQ319" s="77"/>
      <c r="BR319" s="77"/>
      <c r="BS319" s="77"/>
      <c r="BT319" s="77"/>
      <c r="BU319" s="77"/>
      <c r="BV319" s="77"/>
      <c r="BW319" s="77"/>
      <c r="BX319" s="77"/>
      <c r="BY319" s="77"/>
      <c r="BZ319" s="77"/>
      <c r="CA319" s="77"/>
      <c r="CB319" s="77"/>
      <c r="CC319" s="77"/>
      <c r="CD319" s="77"/>
      <c r="CE319" s="77"/>
      <c r="CF319" s="77"/>
      <c r="CG319" s="77"/>
      <c r="CH319" s="77"/>
      <c r="CI319" s="77"/>
      <c r="CJ319" s="77"/>
      <c r="CK319" s="77"/>
      <c r="CL319" s="77"/>
      <c r="CM319" s="77"/>
      <c r="CN319" s="77"/>
      <c r="CO319" s="77"/>
      <c r="CP319" s="77"/>
      <c r="CQ319" s="77"/>
      <c r="CR319" s="77"/>
      <c r="CS319" s="77"/>
      <c r="CT319" s="77"/>
      <c r="CU319" s="77"/>
      <c r="CV319" s="77"/>
      <c r="CW319" s="77"/>
      <c r="CX319" s="77"/>
      <c r="CY319" s="77"/>
      <c r="CZ319" s="77"/>
      <c r="DA319" s="77"/>
      <c r="DB319" s="77"/>
      <c r="DC319" s="77"/>
      <c r="DD319" s="77"/>
      <c r="DE319" s="77"/>
      <c r="DF319" s="77"/>
      <c r="DG319" s="77"/>
      <c r="DH319" s="77"/>
      <c r="DI319" s="77"/>
      <c r="DJ319" s="77"/>
      <c r="DK319" s="77"/>
      <c r="DL319" s="77"/>
      <c r="DM319" s="77"/>
      <c r="DN319" s="77"/>
      <c r="DO319" s="77"/>
      <c r="DP319" s="77"/>
      <c r="DQ319" s="77"/>
      <c r="DR319" s="77"/>
      <c r="DS319" s="77"/>
      <c r="DT319" s="77"/>
      <c r="DU319" s="77"/>
      <c r="DV319" s="77"/>
      <c r="DW319" s="77"/>
      <c r="DX319" s="77"/>
      <c r="DY319" s="77"/>
      <c r="DZ319" s="77"/>
      <c r="EA319" s="77"/>
      <c r="EB319" s="77"/>
      <c r="EC319" s="77"/>
      <c r="ED319" s="77"/>
      <c r="EE319" s="77"/>
      <c r="EF319" s="77"/>
      <c r="EG319" s="77"/>
      <c r="EH319" s="77"/>
      <c r="EI319" s="77"/>
      <c r="EJ319" s="77"/>
      <c r="EK319" s="77"/>
      <c r="EL319" s="77"/>
      <c r="EM319" s="77"/>
      <c r="EN319" s="77"/>
      <c r="EO319" s="77"/>
      <c r="EP319" s="77"/>
      <c r="EQ319" s="77"/>
      <c r="ER319" s="77"/>
      <c r="ES319" s="77"/>
      <c r="ET319" s="77"/>
      <c r="EU319" s="77"/>
      <c r="EV319" s="77"/>
      <c r="EW319" s="77"/>
      <c r="EX319" s="77"/>
      <c r="EY319" s="77"/>
      <c r="EZ319" s="77"/>
      <c r="FA319" s="77"/>
      <c r="FB319" s="77"/>
      <c r="FC319" s="77"/>
      <c r="FD319" s="77"/>
      <c r="FE319" s="77"/>
      <c r="FF319" s="77"/>
      <c r="FG319" s="77"/>
      <c r="FH319" s="77"/>
    </row>
    <row r="320" spans="1:164" ht="14" x14ac:dyDescent="0.15">
      <c r="A320" s="85"/>
      <c r="B320" s="85"/>
      <c r="C320" s="85"/>
      <c r="D320" s="85"/>
      <c r="E320" s="85"/>
      <c r="F320" s="85"/>
      <c r="G320" s="85"/>
      <c r="H320" s="85"/>
      <c r="I320" s="85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  <c r="AE320" s="77"/>
      <c r="AF320" s="77"/>
      <c r="AG320" s="77"/>
      <c r="AH320" s="77"/>
      <c r="AI320" s="77"/>
      <c r="AJ320" s="77"/>
      <c r="AK320" s="77"/>
      <c r="AL320" s="77"/>
      <c r="AM320" s="77"/>
      <c r="AN320" s="77"/>
      <c r="AO320" s="77"/>
      <c r="AP320" s="77"/>
      <c r="AQ320" s="77"/>
      <c r="AR320" s="77"/>
      <c r="AS320" s="77"/>
      <c r="AT320" s="77"/>
      <c r="AU320" s="77"/>
      <c r="AV320" s="77"/>
      <c r="AW320" s="77"/>
      <c r="AX320" s="77"/>
      <c r="AY320" s="77"/>
      <c r="AZ320" s="77"/>
      <c r="BA320" s="77"/>
      <c r="BB320" s="77"/>
      <c r="BC320" s="77"/>
      <c r="BD320" s="77"/>
      <c r="BE320" s="77"/>
      <c r="BF320" s="77"/>
      <c r="BG320" s="77"/>
      <c r="BH320" s="77"/>
      <c r="BI320" s="77"/>
      <c r="BJ320" s="77"/>
      <c r="BK320" s="77"/>
      <c r="BL320" s="77"/>
      <c r="BM320" s="77"/>
      <c r="BN320" s="77"/>
      <c r="BO320" s="77"/>
      <c r="BP320" s="77"/>
      <c r="BQ320" s="77"/>
      <c r="BR320" s="77"/>
      <c r="BS320" s="77"/>
      <c r="BT320" s="77"/>
      <c r="BU320" s="77"/>
      <c r="BV320" s="77"/>
      <c r="BW320" s="77"/>
      <c r="BX320" s="77"/>
      <c r="BY320" s="77"/>
      <c r="BZ320" s="77"/>
      <c r="CA320" s="77"/>
      <c r="CB320" s="77"/>
      <c r="CC320" s="77"/>
      <c r="CD320" s="77"/>
      <c r="CE320" s="77"/>
      <c r="CF320" s="77"/>
      <c r="CG320" s="77"/>
      <c r="CH320" s="77"/>
      <c r="CI320" s="77"/>
      <c r="CJ320" s="77"/>
      <c r="CK320" s="77"/>
      <c r="CL320" s="77"/>
      <c r="CM320" s="77"/>
      <c r="CN320" s="77"/>
      <c r="CO320" s="77"/>
      <c r="CP320" s="77"/>
      <c r="CQ320" s="77"/>
      <c r="CR320" s="77"/>
      <c r="CS320" s="77"/>
      <c r="CT320" s="77"/>
      <c r="CU320" s="77"/>
      <c r="CV320" s="77"/>
      <c r="CW320" s="77"/>
      <c r="CX320" s="77"/>
      <c r="CY320" s="77"/>
      <c r="CZ320" s="77"/>
      <c r="DA320" s="77"/>
      <c r="DB320" s="77"/>
      <c r="DC320" s="77"/>
      <c r="DD320" s="77"/>
      <c r="DE320" s="77"/>
      <c r="DF320" s="77"/>
      <c r="DG320" s="77"/>
      <c r="DH320" s="77"/>
      <c r="DI320" s="77"/>
      <c r="DJ320" s="77"/>
      <c r="DK320" s="77"/>
      <c r="DL320" s="77"/>
      <c r="DM320" s="77"/>
      <c r="DN320" s="77"/>
      <c r="DO320" s="77"/>
      <c r="DP320" s="77"/>
      <c r="DQ320" s="77"/>
      <c r="DR320" s="77"/>
      <c r="DS320" s="77"/>
      <c r="DT320" s="77"/>
      <c r="DU320" s="77"/>
      <c r="DV320" s="77"/>
      <c r="DW320" s="77"/>
      <c r="DX320" s="77"/>
      <c r="DY320" s="77"/>
      <c r="DZ320" s="77"/>
      <c r="EA320" s="77"/>
      <c r="EB320" s="77"/>
      <c r="EC320" s="77"/>
      <c r="ED320" s="77"/>
      <c r="EE320" s="77"/>
      <c r="EF320" s="77"/>
      <c r="EG320" s="77"/>
      <c r="EH320" s="77"/>
      <c r="EI320" s="77"/>
      <c r="EJ320" s="77"/>
      <c r="EK320" s="77"/>
      <c r="EL320" s="77"/>
      <c r="EM320" s="77"/>
      <c r="EN320" s="77"/>
      <c r="EO320" s="77"/>
      <c r="EP320" s="77"/>
      <c r="EQ320" s="77"/>
      <c r="ER320" s="77"/>
      <c r="ES320" s="77"/>
      <c r="ET320" s="77"/>
      <c r="EU320" s="77"/>
      <c r="EV320" s="77"/>
      <c r="EW320" s="77"/>
      <c r="EX320" s="77"/>
      <c r="EY320" s="77"/>
      <c r="EZ320" s="77"/>
      <c r="FA320" s="77"/>
      <c r="FB320" s="77"/>
      <c r="FC320" s="77"/>
      <c r="FD320" s="77"/>
      <c r="FE320" s="77"/>
      <c r="FF320" s="77"/>
      <c r="FG320" s="77"/>
      <c r="FH320" s="77"/>
    </row>
    <row r="321" spans="1:164" ht="14" x14ac:dyDescent="0.15">
      <c r="A321" s="85"/>
      <c r="B321" s="85"/>
      <c r="C321" s="85"/>
      <c r="D321" s="85"/>
      <c r="E321" s="85"/>
      <c r="F321" s="85"/>
      <c r="G321" s="85"/>
      <c r="H321" s="85"/>
      <c r="I321" s="85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  <c r="AW321" s="77"/>
      <c r="AX321" s="77"/>
      <c r="AY321" s="77"/>
      <c r="AZ321" s="77"/>
      <c r="BA321" s="77"/>
      <c r="BB321" s="77"/>
      <c r="BC321" s="77"/>
      <c r="BD321" s="77"/>
      <c r="BE321" s="77"/>
      <c r="BF321" s="77"/>
      <c r="BG321" s="77"/>
      <c r="BH321" s="77"/>
      <c r="BI321" s="77"/>
      <c r="BJ321" s="77"/>
      <c r="BK321" s="77"/>
      <c r="BL321" s="77"/>
      <c r="BM321" s="77"/>
      <c r="BN321" s="77"/>
      <c r="BO321" s="77"/>
      <c r="BP321" s="77"/>
      <c r="BQ321" s="77"/>
      <c r="BR321" s="77"/>
      <c r="BS321" s="77"/>
      <c r="BT321" s="77"/>
      <c r="BU321" s="77"/>
      <c r="BV321" s="77"/>
      <c r="BW321" s="77"/>
      <c r="BX321" s="77"/>
      <c r="BY321" s="77"/>
      <c r="BZ321" s="77"/>
      <c r="CA321" s="77"/>
      <c r="CB321" s="77"/>
      <c r="CC321" s="77"/>
      <c r="CD321" s="77"/>
      <c r="CE321" s="77"/>
      <c r="CF321" s="77"/>
      <c r="CG321" s="77"/>
      <c r="CH321" s="77"/>
      <c r="CI321" s="77"/>
      <c r="CJ321" s="77"/>
      <c r="CK321" s="77"/>
      <c r="CL321" s="77"/>
      <c r="CM321" s="77"/>
      <c r="CN321" s="77"/>
      <c r="CO321" s="77"/>
      <c r="CP321" s="77"/>
      <c r="CQ321" s="77"/>
      <c r="CR321" s="77"/>
      <c r="CS321" s="77"/>
      <c r="CT321" s="77"/>
      <c r="CU321" s="77"/>
      <c r="CV321" s="77"/>
      <c r="CW321" s="77"/>
      <c r="CX321" s="77"/>
      <c r="CY321" s="77"/>
      <c r="CZ321" s="77"/>
      <c r="DA321" s="77"/>
      <c r="DB321" s="77"/>
      <c r="DC321" s="77"/>
      <c r="DD321" s="77"/>
      <c r="DE321" s="77"/>
      <c r="DF321" s="77"/>
      <c r="DG321" s="77"/>
      <c r="DH321" s="77"/>
      <c r="DI321" s="77"/>
      <c r="DJ321" s="77"/>
      <c r="DK321" s="77"/>
      <c r="DL321" s="77"/>
      <c r="DM321" s="77"/>
      <c r="DN321" s="77"/>
      <c r="DO321" s="77"/>
      <c r="DP321" s="77"/>
      <c r="DQ321" s="77"/>
      <c r="DR321" s="77"/>
      <c r="DS321" s="77"/>
      <c r="DT321" s="77"/>
      <c r="DU321" s="77"/>
      <c r="DV321" s="77"/>
      <c r="DW321" s="77"/>
      <c r="DX321" s="77"/>
      <c r="DY321" s="77"/>
      <c r="DZ321" s="77"/>
      <c r="EA321" s="77"/>
      <c r="EB321" s="77"/>
      <c r="EC321" s="77"/>
      <c r="ED321" s="77"/>
      <c r="EE321" s="77"/>
      <c r="EF321" s="77"/>
      <c r="EG321" s="77"/>
      <c r="EH321" s="77"/>
      <c r="EI321" s="77"/>
      <c r="EJ321" s="77"/>
      <c r="EK321" s="77"/>
      <c r="EL321" s="77"/>
      <c r="EM321" s="77"/>
      <c r="EN321" s="77"/>
      <c r="EO321" s="77"/>
      <c r="EP321" s="77"/>
      <c r="EQ321" s="77"/>
      <c r="ER321" s="77"/>
      <c r="ES321" s="77"/>
      <c r="ET321" s="77"/>
      <c r="EU321" s="77"/>
      <c r="EV321" s="77"/>
      <c r="EW321" s="77"/>
      <c r="EX321" s="77"/>
      <c r="EY321" s="77"/>
      <c r="EZ321" s="77"/>
      <c r="FA321" s="77"/>
      <c r="FB321" s="77"/>
      <c r="FC321" s="77"/>
      <c r="FD321" s="77"/>
      <c r="FE321" s="77"/>
      <c r="FF321" s="77"/>
      <c r="FG321" s="77"/>
      <c r="FH321" s="77"/>
    </row>
    <row r="322" spans="1:164" ht="14" x14ac:dyDescent="0.15">
      <c r="A322" s="85"/>
      <c r="B322" s="85"/>
      <c r="C322" s="85"/>
      <c r="D322" s="85"/>
      <c r="E322" s="85"/>
      <c r="F322" s="85"/>
      <c r="G322" s="85"/>
      <c r="H322" s="85"/>
      <c r="I322" s="85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  <c r="AE322" s="77"/>
      <c r="AF322" s="77"/>
      <c r="AG322" s="77"/>
      <c r="AH322" s="77"/>
      <c r="AI322" s="77"/>
      <c r="AJ322" s="77"/>
      <c r="AK322" s="77"/>
      <c r="AL322" s="77"/>
      <c r="AM322" s="77"/>
      <c r="AN322" s="77"/>
      <c r="AO322" s="77"/>
      <c r="AP322" s="77"/>
      <c r="AQ322" s="77"/>
      <c r="AR322" s="77"/>
      <c r="AS322" s="77"/>
      <c r="AT322" s="77"/>
      <c r="AU322" s="77"/>
      <c r="AV322" s="77"/>
      <c r="AW322" s="77"/>
      <c r="AX322" s="77"/>
      <c r="AY322" s="77"/>
      <c r="AZ322" s="77"/>
      <c r="BA322" s="77"/>
      <c r="BB322" s="77"/>
      <c r="BC322" s="77"/>
      <c r="BD322" s="77"/>
      <c r="BE322" s="77"/>
      <c r="BF322" s="77"/>
      <c r="BG322" s="77"/>
      <c r="BH322" s="77"/>
      <c r="BI322" s="77"/>
      <c r="BJ322" s="77"/>
      <c r="BK322" s="77"/>
      <c r="BL322" s="77"/>
      <c r="BM322" s="77"/>
      <c r="BN322" s="77"/>
      <c r="BO322" s="77"/>
      <c r="BP322" s="77"/>
      <c r="BQ322" s="77"/>
      <c r="BR322" s="77"/>
      <c r="BS322" s="77"/>
      <c r="BT322" s="77"/>
      <c r="BU322" s="77"/>
      <c r="BV322" s="77"/>
      <c r="BW322" s="77"/>
      <c r="BX322" s="77"/>
      <c r="BY322" s="77"/>
      <c r="BZ322" s="77"/>
      <c r="CA322" s="77"/>
      <c r="CB322" s="77"/>
      <c r="CC322" s="77"/>
      <c r="CD322" s="77"/>
      <c r="CE322" s="77"/>
      <c r="CF322" s="77"/>
      <c r="CG322" s="77"/>
      <c r="CH322" s="77"/>
      <c r="CI322" s="77"/>
      <c r="CJ322" s="77"/>
      <c r="CK322" s="77"/>
      <c r="CL322" s="77"/>
      <c r="CM322" s="77"/>
      <c r="CN322" s="77"/>
      <c r="CO322" s="77"/>
      <c r="CP322" s="77"/>
      <c r="CQ322" s="77"/>
      <c r="CR322" s="77"/>
      <c r="CS322" s="77"/>
      <c r="CT322" s="77"/>
      <c r="CU322" s="77"/>
      <c r="CV322" s="77"/>
      <c r="CW322" s="77"/>
      <c r="CX322" s="77"/>
      <c r="CY322" s="77"/>
      <c r="CZ322" s="77"/>
      <c r="DA322" s="77"/>
      <c r="DB322" s="77"/>
      <c r="DC322" s="77"/>
      <c r="DD322" s="77"/>
      <c r="DE322" s="77"/>
      <c r="DF322" s="77"/>
      <c r="DG322" s="77"/>
      <c r="DH322" s="77"/>
      <c r="DI322" s="77"/>
      <c r="DJ322" s="77"/>
      <c r="DK322" s="77"/>
      <c r="DL322" s="77"/>
      <c r="DM322" s="77"/>
      <c r="DN322" s="77"/>
      <c r="DO322" s="77"/>
      <c r="DP322" s="77"/>
      <c r="DQ322" s="77"/>
      <c r="DR322" s="77"/>
      <c r="DS322" s="77"/>
      <c r="DT322" s="77"/>
      <c r="DU322" s="77"/>
      <c r="DV322" s="77"/>
      <c r="DW322" s="77"/>
      <c r="DX322" s="77"/>
      <c r="DY322" s="77"/>
      <c r="DZ322" s="77"/>
      <c r="EA322" s="77"/>
      <c r="EB322" s="77"/>
      <c r="EC322" s="77"/>
      <c r="ED322" s="77"/>
      <c r="EE322" s="77"/>
      <c r="EF322" s="77"/>
      <c r="EG322" s="77"/>
      <c r="EH322" s="77"/>
      <c r="EI322" s="77"/>
      <c r="EJ322" s="77"/>
      <c r="EK322" s="77"/>
      <c r="EL322" s="77"/>
      <c r="EM322" s="77"/>
      <c r="EN322" s="77"/>
      <c r="EO322" s="77"/>
      <c r="EP322" s="77"/>
      <c r="EQ322" s="77"/>
      <c r="ER322" s="77"/>
      <c r="ES322" s="77"/>
      <c r="ET322" s="77"/>
      <c r="EU322" s="77"/>
      <c r="EV322" s="77"/>
      <c r="EW322" s="77"/>
      <c r="EX322" s="77"/>
      <c r="EY322" s="77"/>
      <c r="EZ322" s="77"/>
      <c r="FA322" s="77"/>
      <c r="FB322" s="77"/>
      <c r="FC322" s="77"/>
      <c r="FD322" s="77"/>
      <c r="FE322" s="77"/>
      <c r="FF322" s="77"/>
      <c r="FG322" s="77"/>
      <c r="FH322" s="77"/>
    </row>
    <row r="323" spans="1:164" ht="14" x14ac:dyDescent="0.15">
      <c r="A323" s="85"/>
      <c r="B323" s="85"/>
      <c r="C323" s="85"/>
      <c r="D323" s="85"/>
      <c r="E323" s="85"/>
      <c r="F323" s="85"/>
      <c r="G323" s="85"/>
      <c r="H323" s="85"/>
      <c r="I323" s="85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  <c r="AE323" s="77"/>
      <c r="AF323" s="77"/>
      <c r="AG323" s="77"/>
      <c r="AH323" s="77"/>
      <c r="AI323" s="77"/>
      <c r="AJ323" s="77"/>
      <c r="AK323" s="77"/>
      <c r="AL323" s="77"/>
      <c r="AM323" s="77"/>
      <c r="AN323" s="77"/>
      <c r="AO323" s="77"/>
      <c r="AP323" s="77"/>
      <c r="AQ323" s="77"/>
      <c r="AR323" s="77"/>
      <c r="AS323" s="77"/>
      <c r="AT323" s="77"/>
      <c r="AU323" s="77"/>
      <c r="AV323" s="77"/>
      <c r="AW323" s="77"/>
      <c r="AX323" s="77"/>
      <c r="AY323" s="77"/>
      <c r="AZ323" s="77"/>
      <c r="BA323" s="77"/>
      <c r="BB323" s="77"/>
      <c r="BC323" s="77"/>
      <c r="BD323" s="77"/>
      <c r="BE323" s="77"/>
      <c r="BF323" s="77"/>
      <c r="BG323" s="77"/>
      <c r="BH323" s="77"/>
      <c r="BI323" s="77"/>
      <c r="BJ323" s="77"/>
      <c r="BK323" s="77"/>
      <c r="BL323" s="77"/>
      <c r="BM323" s="77"/>
      <c r="BN323" s="77"/>
      <c r="BO323" s="77"/>
      <c r="BP323" s="77"/>
      <c r="BQ323" s="77"/>
      <c r="BR323" s="77"/>
      <c r="BS323" s="77"/>
      <c r="BT323" s="77"/>
      <c r="BU323" s="77"/>
      <c r="BV323" s="77"/>
      <c r="BW323" s="77"/>
      <c r="BX323" s="77"/>
      <c r="BY323" s="77"/>
      <c r="BZ323" s="77"/>
      <c r="CA323" s="77"/>
      <c r="CB323" s="77"/>
      <c r="CC323" s="77"/>
      <c r="CD323" s="77"/>
      <c r="CE323" s="77"/>
      <c r="CF323" s="77"/>
      <c r="CG323" s="77"/>
      <c r="CH323" s="77"/>
      <c r="CI323" s="77"/>
      <c r="CJ323" s="77"/>
      <c r="CK323" s="77"/>
      <c r="CL323" s="77"/>
      <c r="CM323" s="77"/>
      <c r="CN323" s="77"/>
      <c r="CO323" s="77"/>
      <c r="CP323" s="77"/>
      <c r="CQ323" s="77"/>
      <c r="CR323" s="77"/>
      <c r="CS323" s="77"/>
      <c r="CT323" s="77"/>
      <c r="CU323" s="77"/>
      <c r="CV323" s="77"/>
      <c r="CW323" s="77"/>
      <c r="CX323" s="77"/>
      <c r="CY323" s="77"/>
      <c r="CZ323" s="77"/>
      <c r="DA323" s="77"/>
      <c r="DB323" s="77"/>
      <c r="DC323" s="77"/>
      <c r="DD323" s="77"/>
      <c r="DE323" s="77"/>
      <c r="DF323" s="77"/>
      <c r="DG323" s="77"/>
      <c r="DH323" s="77"/>
      <c r="DI323" s="77"/>
      <c r="DJ323" s="77"/>
      <c r="DK323" s="77"/>
      <c r="DL323" s="77"/>
      <c r="DM323" s="77"/>
      <c r="DN323" s="77"/>
      <c r="DO323" s="77"/>
      <c r="DP323" s="77"/>
      <c r="DQ323" s="77"/>
      <c r="DR323" s="77"/>
      <c r="DS323" s="77"/>
      <c r="DT323" s="77"/>
      <c r="DU323" s="77"/>
      <c r="DV323" s="77"/>
      <c r="DW323" s="77"/>
      <c r="DX323" s="77"/>
      <c r="DY323" s="77"/>
      <c r="DZ323" s="77"/>
      <c r="EA323" s="77"/>
      <c r="EB323" s="77"/>
      <c r="EC323" s="77"/>
      <c r="ED323" s="77"/>
      <c r="EE323" s="77"/>
      <c r="EF323" s="77"/>
      <c r="EG323" s="77"/>
      <c r="EH323" s="77"/>
      <c r="EI323" s="77"/>
      <c r="EJ323" s="77"/>
      <c r="EK323" s="77"/>
      <c r="EL323" s="77"/>
      <c r="EM323" s="77"/>
      <c r="EN323" s="77"/>
      <c r="EO323" s="77"/>
      <c r="EP323" s="77"/>
      <c r="EQ323" s="77"/>
      <c r="ER323" s="77"/>
      <c r="ES323" s="77"/>
      <c r="ET323" s="77"/>
      <c r="EU323" s="77"/>
      <c r="EV323" s="77"/>
      <c r="EW323" s="77"/>
      <c r="EX323" s="77"/>
      <c r="EY323" s="77"/>
      <c r="EZ323" s="77"/>
      <c r="FA323" s="77"/>
      <c r="FB323" s="77"/>
      <c r="FC323" s="77"/>
      <c r="FD323" s="77"/>
      <c r="FE323" s="77"/>
      <c r="FF323" s="77"/>
      <c r="FG323" s="77"/>
      <c r="FH323" s="77"/>
    </row>
    <row r="324" spans="1:164" ht="14" x14ac:dyDescent="0.15">
      <c r="A324" s="85"/>
      <c r="B324" s="85"/>
      <c r="C324" s="85"/>
      <c r="D324" s="85"/>
      <c r="E324" s="85"/>
      <c r="F324" s="85"/>
      <c r="G324" s="85"/>
      <c r="H324" s="85"/>
      <c r="I324" s="85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  <c r="AE324" s="77"/>
      <c r="AF324" s="77"/>
      <c r="AG324" s="77"/>
      <c r="AH324" s="77"/>
      <c r="AI324" s="77"/>
      <c r="AJ324" s="77"/>
      <c r="AK324" s="77"/>
      <c r="AL324" s="77"/>
      <c r="AM324" s="77"/>
      <c r="AN324" s="77"/>
      <c r="AO324" s="77"/>
      <c r="AP324" s="77"/>
      <c r="AQ324" s="77"/>
      <c r="AR324" s="77"/>
      <c r="AS324" s="77"/>
      <c r="AT324" s="77"/>
      <c r="AU324" s="77"/>
      <c r="AV324" s="77"/>
      <c r="AW324" s="77"/>
      <c r="AX324" s="77"/>
      <c r="AY324" s="77"/>
      <c r="AZ324" s="77"/>
      <c r="BA324" s="77"/>
      <c r="BB324" s="77"/>
      <c r="BC324" s="77"/>
      <c r="BD324" s="77"/>
      <c r="BE324" s="77"/>
      <c r="BF324" s="77"/>
      <c r="BG324" s="77"/>
      <c r="BH324" s="77"/>
      <c r="BI324" s="77"/>
      <c r="BJ324" s="77"/>
      <c r="BK324" s="77"/>
      <c r="BL324" s="77"/>
      <c r="BM324" s="77"/>
      <c r="BN324" s="77"/>
      <c r="BO324" s="77"/>
      <c r="BP324" s="77"/>
      <c r="BQ324" s="77"/>
      <c r="BR324" s="77"/>
      <c r="BS324" s="77"/>
      <c r="BT324" s="77"/>
      <c r="BU324" s="77"/>
      <c r="BV324" s="77"/>
      <c r="BW324" s="77"/>
      <c r="BX324" s="77"/>
      <c r="BY324" s="77"/>
      <c r="BZ324" s="77"/>
      <c r="CA324" s="77"/>
      <c r="CB324" s="77"/>
      <c r="CC324" s="77"/>
      <c r="CD324" s="77"/>
      <c r="CE324" s="77"/>
      <c r="CF324" s="77"/>
      <c r="CG324" s="77"/>
      <c r="CH324" s="77"/>
      <c r="CI324" s="77"/>
      <c r="CJ324" s="77"/>
      <c r="CK324" s="77"/>
      <c r="CL324" s="77"/>
      <c r="CM324" s="77"/>
      <c r="CN324" s="77"/>
      <c r="CO324" s="77"/>
      <c r="CP324" s="77"/>
      <c r="CQ324" s="77"/>
      <c r="CR324" s="77"/>
      <c r="CS324" s="77"/>
      <c r="CT324" s="77"/>
      <c r="CU324" s="77"/>
      <c r="CV324" s="77"/>
      <c r="CW324" s="77"/>
      <c r="CX324" s="77"/>
      <c r="CY324" s="77"/>
      <c r="CZ324" s="77"/>
      <c r="DA324" s="77"/>
      <c r="DB324" s="77"/>
      <c r="DC324" s="77"/>
      <c r="DD324" s="77"/>
      <c r="DE324" s="77"/>
      <c r="DF324" s="77"/>
      <c r="DG324" s="77"/>
      <c r="DH324" s="77"/>
      <c r="DI324" s="77"/>
      <c r="DJ324" s="77"/>
      <c r="DK324" s="77"/>
      <c r="DL324" s="77"/>
      <c r="DM324" s="77"/>
      <c r="DN324" s="77"/>
      <c r="DO324" s="77"/>
      <c r="DP324" s="77"/>
      <c r="DQ324" s="77"/>
      <c r="DR324" s="77"/>
      <c r="DS324" s="77"/>
      <c r="DT324" s="77"/>
      <c r="DU324" s="77"/>
      <c r="DV324" s="77"/>
      <c r="DW324" s="77"/>
      <c r="DX324" s="77"/>
      <c r="DY324" s="77"/>
      <c r="DZ324" s="77"/>
      <c r="EA324" s="77"/>
      <c r="EB324" s="77"/>
      <c r="EC324" s="77"/>
      <c r="ED324" s="77"/>
      <c r="EE324" s="77"/>
      <c r="EF324" s="77"/>
      <c r="EG324" s="77"/>
      <c r="EH324" s="77"/>
      <c r="EI324" s="77"/>
      <c r="EJ324" s="77"/>
      <c r="EK324" s="77"/>
      <c r="EL324" s="77"/>
      <c r="EM324" s="77"/>
      <c r="EN324" s="77"/>
      <c r="EO324" s="77"/>
      <c r="EP324" s="77"/>
      <c r="EQ324" s="77"/>
      <c r="ER324" s="77"/>
      <c r="ES324" s="77"/>
      <c r="ET324" s="77"/>
      <c r="EU324" s="77"/>
      <c r="EV324" s="77"/>
      <c r="EW324" s="77"/>
      <c r="EX324" s="77"/>
      <c r="EY324" s="77"/>
      <c r="EZ324" s="77"/>
      <c r="FA324" s="77"/>
      <c r="FB324" s="77"/>
      <c r="FC324" s="77"/>
      <c r="FD324" s="77"/>
      <c r="FE324" s="77"/>
      <c r="FF324" s="77"/>
      <c r="FG324" s="77"/>
      <c r="FH324" s="77"/>
    </row>
    <row r="325" spans="1:164" ht="14" x14ac:dyDescent="0.15">
      <c r="A325" s="85"/>
      <c r="B325" s="85"/>
      <c r="C325" s="85"/>
      <c r="D325" s="85"/>
      <c r="E325" s="85"/>
      <c r="F325" s="85"/>
      <c r="G325" s="85"/>
      <c r="H325" s="85"/>
      <c r="I325" s="85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  <c r="AE325" s="77"/>
      <c r="AF325" s="77"/>
      <c r="AG325" s="77"/>
      <c r="AH325" s="77"/>
      <c r="AI325" s="77"/>
      <c r="AJ325" s="77"/>
      <c r="AK325" s="77"/>
      <c r="AL325" s="77"/>
      <c r="AM325" s="77"/>
      <c r="AN325" s="77"/>
      <c r="AO325" s="77"/>
      <c r="AP325" s="77"/>
      <c r="AQ325" s="77"/>
      <c r="AR325" s="77"/>
      <c r="AS325" s="77"/>
      <c r="AT325" s="77"/>
      <c r="AU325" s="77"/>
      <c r="AV325" s="77"/>
      <c r="AW325" s="77"/>
      <c r="AX325" s="77"/>
      <c r="AY325" s="77"/>
      <c r="AZ325" s="77"/>
      <c r="BA325" s="77"/>
      <c r="BB325" s="77"/>
      <c r="BC325" s="77"/>
      <c r="BD325" s="77"/>
      <c r="BE325" s="77"/>
      <c r="BF325" s="77"/>
      <c r="BG325" s="77"/>
      <c r="BH325" s="77"/>
      <c r="BI325" s="77"/>
      <c r="BJ325" s="77"/>
      <c r="BK325" s="77"/>
      <c r="BL325" s="77"/>
      <c r="BM325" s="77"/>
      <c r="BN325" s="77"/>
      <c r="BO325" s="77"/>
      <c r="BP325" s="77"/>
      <c r="BQ325" s="77"/>
      <c r="BR325" s="77"/>
      <c r="BS325" s="77"/>
      <c r="BT325" s="77"/>
      <c r="BU325" s="77"/>
      <c r="BV325" s="77"/>
      <c r="BW325" s="77"/>
      <c r="BX325" s="77"/>
      <c r="BY325" s="77"/>
      <c r="BZ325" s="77"/>
      <c r="CA325" s="77"/>
      <c r="CB325" s="77"/>
      <c r="CC325" s="77"/>
      <c r="CD325" s="77"/>
      <c r="CE325" s="77"/>
      <c r="CF325" s="77"/>
      <c r="CG325" s="77"/>
      <c r="CH325" s="77"/>
      <c r="CI325" s="77"/>
      <c r="CJ325" s="77"/>
      <c r="CK325" s="77"/>
      <c r="CL325" s="77"/>
      <c r="CM325" s="77"/>
      <c r="CN325" s="77"/>
      <c r="CO325" s="77"/>
      <c r="CP325" s="77"/>
      <c r="CQ325" s="77"/>
      <c r="CR325" s="77"/>
      <c r="CS325" s="77"/>
      <c r="CT325" s="77"/>
      <c r="CU325" s="77"/>
      <c r="CV325" s="77"/>
      <c r="CW325" s="77"/>
      <c r="CX325" s="77"/>
      <c r="CY325" s="77"/>
      <c r="CZ325" s="77"/>
      <c r="DA325" s="77"/>
      <c r="DB325" s="77"/>
      <c r="DC325" s="77"/>
      <c r="DD325" s="77"/>
      <c r="DE325" s="77"/>
      <c r="DF325" s="77"/>
      <c r="DG325" s="77"/>
      <c r="DH325" s="77"/>
      <c r="DI325" s="77"/>
      <c r="DJ325" s="77"/>
      <c r="DK325" s="77"/>
      <c r="DL325" s="77"/>
      <c r="DM325" s="77"/>
      <c r="DN325" s="77"/>
      <c r="DO325" s="77"/>
      <c r="DP325" s="77"/>
      <c r="DQ325" s="77"/>
      <c r="DR325" s="77"/>
      <c r="DS325" s="77"/>
      <c r="DT325" s="77"/>
      <c r="DU325" s="77"/>
      <c r="DV325" s="77"/>
      <c r="DW325" s="77"/>
      <c r="DX325" s="77"/>
      <c r="DY325" s="77"/>
      <c r="DZ325" s="77"/>
      <c r="EA325" s="77"/>
      <c r="EB325" s="77"/>
      <c r="EC325" s="77"/>
      <c r="ED325" s="77"/>
      <c r="EE325" s="77"/>
      <c r="EF325" s="77"/>
      <c r="EG325" s="77"/>
      <c r="EH325" s="77"/>
      <c r="EI325" s="77"/>
      <c r="EJ325" s="77"/>
      <c r="EK325" s="77"/>
      <c r="EL325" s="77"/>
      <c r="EM325" s="77"/>
      <c r="EN325" s="77"/>
      <c r="EO325" s="77"/>
      <c r="EP325" s="77"/>
      <c r="EQ325" s="77"/>
      <c r="ER325" s="77"/>
      <c r="ES325" s="77"/>
      <c r="ET325" s="77"/>
      <c r="EU325" s="77"/>
      <c r="EV325" s="77"/>
      <c r="EW325" s="77"/>
      <c r="EX325" s="77"/>
      <c r="EY325" s="77"/>
      <c r="EZ325" s="77"/>
      <c r="FA325" s="77"/>
      <c r="FB325" s="77"/>
      <c r="FC325" s="77"/>
      <c r="FD325" s="77"/>
      <c r="FE325" s="77"/>
      <c r="FF325" s="77"/>
      <c r="FG325" s="77"/>
      <c r="FH325" s="77"/>
    </row>
    <row r="326" spans="1:164" ht="14" x14ac:dyDescent="0.15">
      <c r="A326" s="85"/>
      <c r="B326" s="85"/>
      <c r="C326" s="85"/>
      <c r="D326" s="85"/>
      <c r="E326" s="85"/>
      <c r="F326" s="85"/>
      <c r="G326" s="85"/>
      <c r="H326" s="85"/>
      <c r="I326" s="85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  <c r="AE326" s="77"/>
      <c r="AF326" s="77"/>
      <c r="AG326" s="77"/>
      <c r="AH326" s="77"/>
      <c r="AI326" s="77"/>
      <c r="AJ326" s="77"/>
      <c r="AK326" s="77"/>
      <c r="AL326" s="77"/>
      <c r="AM326" s="77"/>
      <c r="AN326" s="77"/>
      <c r="AO326" s="77"/>
      <c r="AP326" s="77"/>
      <c r="AQ326" s="77"/>
      <c r="AR326" s="77"/>
      <c r="AS326" s="77"/>
      <c r="AT326" s="77"/>
      <c r="AU326" s="77"/>
      <c r="AV326" s="77"/>
      <c r="AW326" s="77"/>
      <c r="AX326" s="77"/>
      <c r="AY326" s="77"/>
      <c r="AZ326" s="77"/>
      <c r="BA326" s="77"/>
      <c r="BB326" s="77"/>
      <c r="BC326" s="77"/>
      <c r="BD326" s="77"/>
      <c r="BE326" s="77"/>
      <c r="BF326" s="77"/>
      <c r="BG326" s="77"/>
      <c r="BH326" s="77"/>
      <c r="BI326" s="77"/>
      <c r="BJ326" s="77"/>
      <c r="BK326" s="77"/>
      <c r="BL326" s="77"/>
      <c r="BM326" s="77"/>
      <c r="BN326" s="77"/>
      <c r="BO326" s="77"/>
      <c r="BP326" s="77"/>
      <c r="BQ326" s="77"/>
      <c r="BR326" s="77"/>
      <c r="BS326" s="77"/>
      <c r="BT326" s="77"/>
      <c r="BU326" s="77"/>
      <c r="BV326" s="77"/>
      <c r="BW326" s="77"/>
      <c r="BX326" s="77"/>
      <c r="BY326" s="77"/>
      <c r="BZ326" s="77"/>
      <c r="CA326" s="77"/>
      <c r="CB326" s="77"/>
      <c r="CC326" s="77"/>
      <c r="CD326" s="77"/>
      <c r="CE326" s="77"/>
      <c r="CF326" s="77"/>
      <c r="CG326" s="77"/>
      <c r="CH326" s="77"/>
      <c r="CI326" s="77"/>
      <c r="CJ326" s="77"/>
      <c r="CK326" s="77"/>
      <c r="CL326" s="77"/>
      <c r="CM326" s="77"/>
      <c r="CN326" s="77"/>
      <c r="CO326" s="77"/>
      <c r="CP326" s="77"/>
      <c r="CQ326" s="77"/>
      <c r="CR326" s="77"/>
      <c r="CS326" s="77"/>
      <c r="CT326" s="77"/>
      <c r="CU326" s="77"/>
      <c r="CV326" s="77"/>
      <c r="CW326" s="77"/>
      <c r="CX326" s="77"/>
      <c r="CY326" s="77"/>
      <c r="CZ326" s="77"/>
      <c r="DA326" s="77"/>
      <c r="DB326" s="77"/>
      <c r="DC326" s="77"/>
      <c r="DD326" s="77"/>
      <c r="DE326" s="77"/>
      <c r="DF326" s="77"/>
      <c r="DG326" s="77"/>
      <c r="DH326" s="77"/>
      <c r="DI326" s="77"/>
      <c r="DJ326" s="77"/>
      <c r="DK326" s="77"/>
      <c r="DL326" s="77"/>
      <c r="DM326" s="77"/>
      <c r="DN326" s="77"/>
      <c r="DO326" s="77"/>
      <c r="DP326" s="77"/>
      <c r="DQ326" s="77"/>
      <c r="DR326" s="77"/>
      <c r="DS326" s="77"/>
      <c r="DT326" s="77"/>
      <c r="DU326" s="77"/>
      <c r="DV326" s="77"/>
      <c r="DW326" s="77"/>
      <c r="DX326" s="77"/>
      <c r="DY326" s="77"/>
      <c r="DZ326" s="77"/>
      <c r="EA326" s="77"/>
      <c r="EB326" s="77"/>
      <c r="EC326" s="77"/>
      <c r="ED326" s="77"/>
      <c r="EE326" s="77"/>
      <c r="EF326" s="77"/>
      <c r="EG326" s="77"/>
      <c r="EH326" s="77"/>
      <c r="EI326" s="77"/>
      <c r="EJ326" s="77"/>
      <c r="EK326" s="77"/>
      <c r="EL326" s="77"/>
      <c r="EM326" s="77"/>
      <c r="EN326" s="77"/>
      <c r="EO326" s="77"/>
      <c r="EP326" s="77"/>
      <c r="EQ326" s="77"/>
      <c r="ER326" s="77"/>
      <c r="ES326" s="77"/>
      <c r="ET326" s="77"/>
      <c r="EU326" s="77"/>
      <c r="EV326" s="77"/>
      <c r="EW326" s="77"/>
      <c r="EX326" s="77"/>
      <c r="EY326" s="77"/>
      <c r="EZ326" s="77"/>
      <c r="FA326" s="77"/>
      <c r="FB326" s="77"/>
      <c r="FC326" s="77"/>
      <c r="FD326" s="77"/>
      <c r="FE326" s="77"/>
      <c r="FF326" s="77"/>
      <c r="FG326" s="77"/>
      <c r="FH326" s="77"/>
    </row>
    <row r="327" spans="1:164" ht="14" x14ac:dyDescent="0.15">
      <c r="A327" s="85"/>
      <c r="B327" s="85"/>
      <c r="C327" s="85"/>
      <c r="D327" s="85"/>
      <c r="E327" s="85"/>
      <c r="F327" s="85"/>
      <c r="G327" s="85"/>
      <c r="H327" s="85"/>
      <c r="I327" s="85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  <c r="AE327" s="77"/>
      <c r="AF327" s="77"/>
      <c r="AG327" s="77"/>
      <c r="AH327" s="77"/>
      <c r="AI327" s="77"/>
      <c r="AJ327" s="77"/>
      <c r="AK327" s="77"/>
      <c r="AL327" s="77"/>
      <c r="AM327" s="77"/>
      <c r="AN327" s="77"/>
      <c r="AO327" s="77"/>
      <c r="AP327" s="77"/>
      <c r="AQ327" s="77"/>
      <c r="AR327" s="77"/>
      <c r="AS327" s="77"/>
      <c r="AT327" s="77"/>
      <c r="AU327" s="77"/>
      <c r="AV327" s="77"/>
      <c r="AW327" s="77"/>
      <c r="AX327" s="77"/>
      <c r="AY327" s="77"/>
      <c r="AZ327" s="77"/>
      <c r="BA327" s="77"/>
      <c r="BB327" s="77"/>
      <c r="BC327" s="77"/>
      <c r="BD327" s="77"/>
      <c r="BE327" s="77"/>
      <c r="BF327" s="77"/>
      <c r="BG327" s="77"/>
      <c r="BH327" s="77"/>
      <c r="BI327" s="77"/>
      <c r="BJ327" s="77"/>
      <c r="BK327" s="77"/>
      <c r="BL327" s="77"/>
      <c r="BM327" s="77"/>
      <c r="BN327" s="77"/>
      <c r="BO327" s="77"/>
      <c r="BP327" s="77"/>
      <c r="BQ327" s="77"/>
      <c r="BR327" s="77"/>
      <c r="BS327" s="77"/>
      <c r="BT327" s="77"/>
      <c r="BU327" s="77"/>
      <c r="BV327" s="77"/>
      <c r="BW327" s="77"/>
      <c r="BX327" s="77"/>
      <c r="BY327" s="77"/>
      <c r="BZ327" s="77"/>
      <c r="CA327" s="77"/>
      <c r="CB327" s="77"/>
      <c r="CC327" s="77"/>
      <c r="CD327" s="77"/>
      <c r="CE327" s="77"/>
      <c r="CF327" s="77"/>
      <c r="CG327" s="77"/>
      <c r="CH327" s="77"/>
      <c r="CI327" s="77"/>
      <c r="CJ327" s="77"/>
      <c r="CK327" s="77"/>
      <c r="CL327" s="77"/>
      <c r="CM327" s="77"/>
      <c r="CN327" s="77"/>
      <c r="CO327" s="77"/>
      <c r="CP327" s="77"/>
      <c r="CQ327" s="77"/>
      <c r="CR327" s="77"/>
      <c r="CS327" s="77"/>
      <c r="CT327" s="77"/>
      <c r="CU327" s="77"/>
      <c r="CV327" s="77"/>
      <c r="CW327" s="77"/>
      <c r="CX327" s="77"/>
      <c r="CY327" s="77"/>
      <c r="CZ327" s="77"/>
      <c r="DA327" s="77"/>
      <c r="DB327" s="77"/>
      <c r="DC327" s="77"/>
      <c r="DD327" s="77"/>
      <c r="DE327" s="77"/>
      <c r="DF327" s="77"/>
      <c r="DG327" s="77"/>
      <c r="DH327" s="77"/>
      <c r="DI327" s="77"/>
      <c r="DJ327" s="77"/>
      <c r="DK327" s="77"/>
      <c r="DL327" s="77"/>
      <c r="DM327" s="77"/>
      <c r="DN327" s="77"/>
      <c r="DO327" s="77"/>
      <c r="DP327" s="77"/>
      <c r="DQ327" s="77"/>
      <c r="DR327" s="77"/>
      <c r="DS327" s="77"/>
      <c r="DT327" s="77"/>
      <c r="DU327" s="77"/>
      <c r="DV327" s="77"/>
      <c r="DW327" s="77"/>
      <c r="DX327" s="77"/>
      <c r="DY327" s="77"/>
      <c r="DZ327" s="77"/>
      <c r="EA327" s="77"/>
      <c r="EB327" s="77"/>
      <c r="EC327" s="77"/>
      <c r="ED327" s="77"/>
      <c r="EE327" s="77"/>
      <c r="EF327" s="77"/>
      <c r="EG327" s="77"/>
      <c r="EH327" s="77"/>
      <c r="EI327" s="77"/>
      <c r="EJ327" s="77"/>
      <c r="EK327" s="77"/>
      <c r="EL327" s="77"/>
      <c r="EM327" s="77"/>
      <c r="EN327" s="77"/>
      <c r="EO327" s="77"/>
      <c r="EP327" s="77"/>
      <c r="EQ327" s="77"/>
      <c r="ER327" s="77"/>
      <c r="ES327" s="77"/>
      <c r="ET327" s="77"/>
      <c r="EU327" s="77"/>
      <c r="EV327" s="77"/>
      <c r="EW327" s="77"/>
      <c r="EX327" s="77"/>
      <c r="EY327" s="77"/>
      <c r="EZ327" s="77"/>
      <c r="FA327" s="77"/>
      <c r="FB327" s="77"/>
      <c r="FC327" s="77"/>
      <c r="FD327" s="77"/>
      <c r="FE327" s="77"/>
      <c r="FF327" s="77"/>
      <c r="FG327" s="77"/>
      <c r="FH327" s="77"/>
    </row>
    <row r="328" spans="1:164" ht="14" x14ac:dyDescent="0.15">
      <c r="A328" s="85"/>
      <c r="B328" s="85"/>
      <c r="C328" s="85"/>
      <c r="D328" s="85"/>
      <c r="E328" s="85"/>
      <c r="F328" s="85"/>
      <c r="G328" s="85"/>
      <c r="H328" s="85"/>
      <c r="I328" s="85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  <c r="AE328" s="77"/>
      <c r="AF328" s="77"/>
      <c r="AG328" s="77"/>
      <c r="AH328" s="77"/>
      <c r="AI328" s="77"/>
      <c r="AJ328" s="77"/>
      <c r="AK328" s="77"/>
      <c r="AL328" s="77"/>
      <c r="AM328" s="77"/>
      <c r="AN328" s="77"/>
      <c r="AO328" s="77"/>
      <c r="AP328" s="77"/>
      <c r="AQ328" s="77"/>
      <c r="AR328" s="77"/>
      <c r="AS328" s="77"/>
      <c r="AT328" s="77"/>
      <c r="AU328" s="77"/>
      <c r="AV328" s="77"/>
      <c r="AW328" s="77"/>
      <c r="AX328" s="77"/>
      <c r="AY328" s="77"/>
      <c r="AZ328" s="77"/>
      <c r="BA328" s="77"/>
      <c r="BB328" s="77"/>
      <c r="BC328" s="77"/>
      <c r="BD328" s="77"/>
      <c r="BE328" s="77"/>
      <c r="BF328" s="77"/>
      <c r="BG328" s="77"/>
      <c r="BH328" s="77"/>
      <c r="BI328" s="77"/>
      <c r="BJ328" s="77"/>
      <c r="BK328" s="77"/>
      <c r="BL328" s="77"/>
      <c r="BM328" s="77"/>
      <c r="BN328" s="77"/>
      <c r="BO328" s="77"/>
      <c r="BP328" s="77"/>
      <c r="BQ328" s="77"/>
      <c r="BR328" s="77"/>
      <c r="BS328" s="77"/>
      <c r="BT328" s="77"/>
      <c r="BU328" s="77"/>
      <c r="BV328" s="77"/>
      <c r="BW328" s="77"/>
      <c r="BX328" s="77"/>
      <c r="BY328" s="77"/>
      <c r="BZ328" s="77"/>
      <c r="CA328" s="77"/>
      <c r="CB328" s="77"/>
      <c r="CC328" s="77"/>
      <c r="CD328" s="77"/>
      <c r="CE328" s="77"/>
      <c r="CF328" s="77"/>
      <c r="CG328" s="77"/>
      <c r="CH328" s="77"/>
      <c r="CI328" s="77"/>
      <c r="CJ328" s="77"/>
      <c r="CK328" s="77"/>
      <c r="CL328" s="77"/>
      <c r="CM328" s="77"/>
      <c r="CN328" s="77"/>
      <c r="CO328" s="77"/>
      <c r="CP328" s="77"/>
      <c r="CQ328" s="77"/>
      <c r="CR328" s="77"/>
      <c r="CS328" s="77"/>
      <c r="CT328" s="77"/>
      <c r="CU328" s="77"/>
      <c r="CV328" s="77"/>
      <c r="CW328" s="77"/>
      <c r="CX328" s="77"/>
      <c r="CY328" s="77"/>
      <c r="CZ328" s="77"/>
      <c r="DA328" s="77"/>
      <c r="DB328" s="77"/>
      <c r="DC328" s="77"/>
      <c r="DD328" s="77"/>
      <c r="DE328" s="77"/>
      <c r="DF328" s="77"/>
      <c r="DG328" s="77"/>
      <c r="DH328" s="77"/>
      <c r="DI328" s="77"/>
      <c r="DJ328" s="77"/>
      <c r="DK328" s="77"/>
      <c r="DL328" s="77"/>
      <c r="DM328" s="77"/>
      <c r="DN328" s="77"/>
      <c r="DO328" s="77"/>
      <c r="DP328" s="77"/>
      <c r="DQ328" s="77"/>
      <c r="DR328" s="77"/>
      <c r="DS328" s="77"/>
      <c r="DT328" s="77"/>
      <c r="DU328" s="77"/>
      <c r="DV328" s="77"/>
      <c r="DW328" s="77"/>
      <c r="DX328" s="77"/>
      <c r="DY328" s="77"/>
      <c r="DZ328" s="77"/>
      <c r="EA328" s="77"/>
      <c r="EB328" s="77"/>
      <c r="EC328" s="77"/>
      <c r="ED328" s="77"/>
      <c r="EE328" s="77"/>
      <c r="EF328" s="77"/>
      <c r="EG328" s="77"/>
      <c r="EH328" s="77"/>
      <c r="EI328" s="77"/>
      <c r="EJ328" s="77"/>
      <c r="EK328" s="77"/>
      <c r="EL328" s="77"/>
      <c r="EM328" s="77"/>
      <c r="EN328" s="77"/>
      <c r="EO328" s="77"/>
      <c r="EP328" s="77"/>
      <c r="EQ328" s="77"/>
      <c r="ER328" s="77"/>
      <c r="ES328" s="77"/>
      <c r="ET328" s="77"/>
      <c r="EU328" s="77"/>
      <c r="EV328" s="77"/>
      <c r="EW328" s="77"/>
      <c r="EX328" s="77"/>
      <c r="EY328" s="77"/>
      <c r="EZ328" s="77"/>
      <c r="FA328" s="77"/>
      <c r="FB328" s="77"/>
      <c r="FC328" s="77"/>
      <c r="FD328" s="77"/>
      <c r="FE328" s="77"/>
      <c r="FF328" s="77"/>
      <c r="FG328" s="77"/>
      <c r="FH328" s="77"/>
    </row>
    <row r="329" spans="1:164" ht="14" x14ac:dyDescent="0.15">
      <c r="A329" s="85"/>
      <c r="B329" s="85"/>
      <c r="C329" s="85"/>
      <c r="D329" s="85"/>
      <c r="E329" s="85"/>
      <c r="F329" s="85"/>
      <c r="G329" s="85"/>
      <c r="H329" s="85"/>
      <c r="I329" s="85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  <c r="AE329" s="77"/>
      <c r="AF329" s="77"/>
      <c r="AG329" s="77"/>
      <c r="AH329" s="77"/>
      <c r="AI329" s="77"/>
      <c r="AJ329" s="77"/>
      <c r="AK329" s="77"/>
      <c r="AL329" s="77"/>
      <c r="AM329" s="77"/>
      <c r="AN329" s="77"/>
      <c r="AO329" s="77"/>
      <c r="AP329" s="77"/>
      <c r="AQ329" s="77"/>
      <c r="AR329" s="77"/>
      <c r="AS329" s="77"/>
      <c r="AT329" s="77"/>
      <c r="AU329" s="77"/>
      <c r="AV329" s="77"/>
      <c r="AW329" s="77"/>
      <c r="AX329" s="77"/>
      <c r="AY329" s="77"/>
      <c r="AZ329" s="77"/>
      <c r="BA329" s="77"/>
      <c r="BB329" s="77"/>
      <c r="BC329" s="77"/>
      <c r="BD329" s="77"/>
      <c r="BE329" s="77"/>
      <c r="BF329" s="77"/>
      <c r="BG329" s="77"/>
      <c r="BH329" s="77"/>
      <c r="BI329" s="77"/>
      <c r="BJ329" s="77"/>
      <c r="BK329" s="77"/>
      <c r="BL329" s="77"/>
      <c r="BM329" s="77"/>
      <c r="BN329" s="77"/>
      <c r="BO329" s="77"/>
      <c r="BP329" s="77"/>
      <c r="BQ329" s="77"/>
      <c r="BR329" s="77"/>
      <c r="BS329" s="77"/>
      <c r="BT329" s="77"/>
      <c r="BU329" s="77"/>
      <c r="BV329" s="77"/>
      <c r="BW329" s="77"/>
      <c r="BX329" s="77"/>
      <c r="BY329" s="77"/>
      <c r="BZ329" s="77"/>
      <c r="CA329" s="77"/>
      <c r="CB329" s="77"/>
      <c r="CC329" s="77"/>
      <c r="CD329" s="77"/>
      <c r="CE329" s="77"/>
      <c r="CF329" s="77"/>
      <c r="CG329" s="77"/>
      <c r="CH329" s="77"/>
      <c r="CI329" s="77"/>
      <c r="CJ329" s="77"/>
      <c r="CK329" s="77"/>
      <c r="CL329" s="77"/>
      <c r="CM329" s="77"/>
      <c r="CN329" s="77"/>
      <c r="CO329" s="77"/>
      <c r="CP329" s="77"/>
      <c r="CQ329" s="77"/>
      <c r="CR329" s="77"/>
      <c r="CS329" s="77"/>
      <c r="CT329" s="77"/>
      <c r="CU329" s="77"/>
      <c r="CV329" s="77"/>
      <c r="CW329" s="77"/>
      <c r="CX329" s="77"/>
      <c r="CY329" s="77"/>
      <c r="CZ329" s="77"/>
      <c r="DA329" s="77"/>
      <c r="DB329" s="77"/>
      <c r="DC329" s="77"/>
      <c r="DD329" s="77"/>
      <c r="DE329" s="77"/>
      <c r="DF329" s="77"/>
      <c r="DG329" s="77"/>
      <c r="DH329" s="77"/>
      <c r="DI329" s="77"/>
      <c r="DJ329" s="77"/>
      <c r="DK329" s="77"/>
      <c r="DL329" s="77"/>
      <c r="DM329" s="77"/>
      <c r="DN329" s="77"/>
      <c r="DO329" s="77"/>
      <c r="DP329" s="77"/>
      <c r="DQ329" s="77"/>
      <c r="DR329" s="77"/>
      <c r="DS329" s="77"/>
      <c r="DT329" s="77"/>
      <c r="DU329" s="77"/>
      <c r="DV329" s="77"/>
      <c r="DW329" s="77"/>
      <c r="DX329" s="77"/>
      <c r="DY329" s="77"/>
      <c r="DZ329" s="77"/>
      <c r="EA329" s="77"/>
      <c r="EB329" s="77"/>
      <c r="EC329" s="77"/>
      <c r="ED329" s="77"/>
      <c r="EE329" s="77"/>
      <c r="EF329" s="77"/>
      <c r="EG329" s="77"/>
      <c r="EH329" s="77"/>
      <c r="EI329" s="77"/>
      <c r="EJ329" s="77"/>
      <c r="EK329" s="77"/>
      <c r="EL329" s="77"/>
      <c r="EM329" s="77"/>
      <c r="EN329" s="77"/>
      <c r="EO329" s="77"/>
      <c r="EP329" s="77"/>
      <c r="EQ329" s="77"/>
      <c r="ER329" s="77"/>
      <c r="ES329" s="77"/>
      <c r="ET329" s="77"/>
      <c r="EU329" s="77"/>
      <c r="EV329" s="77"/>
      <c r="EW329" s="77"/>
      <c r="EX329" s="77"/>
      <c r="EY329" s="77"/>
      <c r="EZ329" s="77"/>
      <c r="FA329" s="77"/>
      <c r="FB329" s="77"/>
      <c r="FC329" s="77"/>
      <c r="FD329" s="77"/>
      <c r="FE329" s="77"/>
      <c r="FF329" s="77"/>
      <c r="FG329" s="77"/>
      <c r="FH329" s="77"/>
    </row>
    <row r="330" spans="1:164" ht="14" x14ac:dyDescent="0.15">
      <c r="A330" s="85"/>
      <c r="B330" s="85"/>
      <c r="C330" s="85"/>
      <c r="D330" s="85"/>
      <c r="E330" s="85"/>
      <c r="F330" s="85"/>
      <c r="G330" s="85"/>
      <c r="H330" s="85"/>
      <c r="I330" s="85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  <c r="AE330" s="77"/>
      <c r="AF330" s="77"/>
      <c r="AG330" s="77"/>
      <c r="AH330" s="77"/>
      <c r="AI330" s="77"/>
      <c r="AJ330" s="77"/>
      <c r="AK330" s="77"/>
      <c r="AL330" s="77"/>
      <c r="AM330" s="77"/>
      <c r="AN330" s="77"/>
      <c r="AO330" s="77"/>
      <c r="AP330" s="77"/>
      <c r="AQ330" s="77"/>
      <c r="AR330" s="77"/>
      <c r="AS330" s="77"/>
      <c r="AT330" s="77"/>
      <c r="AU330" s="77"/>
      <c r="AV330" s="77"/>
      <c r="AW330" s="77"/>
      <c r="AX330" s="77"/>
      <c r="AY330" s="77"/>
      <c r="AZ330" s="77"/>
      <c r="BA330" s="77"/>
      <c r="BB330" s="77"/>
      <c r="BC330" s="77"/>
      <c r="BD330" s="77"/>
      <c r="BE330" s="77"/>
      <c r="BF330" s="77"/>
      <c r="BG330" s="77"/>
      <c r="BH330" s="77"/>
      <c r="BI330" s="77"/>
      <c r="BJ330" s="77"/>
      <c r="BK330" s="77"/>
      <c r="BL330" s="77"/>
      <c r="BM330" s="77"/>
      <c r="BN330" s="77"/>
      <c r="BO330" s="77"/>
      <c r="BP330" s="77"/>
      <c r="BQ330" s="77"/>
      <c r="BR330" s="77"/>
      <c r="BS330" s="77"/>
      <c r="BT330" s="77"/>
      <c r="BU330" s="77"/>
      <c r="BV330" s="77"/>
      <c r="BW330" s="77"/>
      <c r="BX330" s="77"/>
      <c r="BY330" s="77"/>
      <c r="BZ330" s="77"/>
      <c r="CA330" s="77"/>
      <c r="CB330" s="77"/>
      <c r="CC330" s="77"/>
      <c r="CD330" s="77"/>
      <c r="CE330" s="77"/>
      <c r="CF330" s="77"/>
      <c r="CG330" s="77"/>
      <c r="CH330" s="77"/>
      <c r="CI330" s="77"/>
      <c r="CJ330" s="77"/>
      <c r="CK330" s="77"/>
      <c r="CL330" s="77"/>
      <c r="CM330" s="77"/>
      <c r="CN330" s="77"/>
      <c r="CO330" s="77"/>
      <c r="CP330" s="77"/>
      <c r="CQ330" s="77"/>
      <c r="CR330" s="77"/>
      <c r="CS330" s="77"/>
      <c r="CT330" s="77"/>
      <c r="CU330" s="77"/>
      <c r="CV330" s="77"/>
      <c r="CW330" s="77"/>
      <c r="CX330" s="77"/>
      <c r="CY330" s="77"/>
      <c r="CZ330" s="77"/>
      <c r="DA330" s="77"/>
      <c r="DB330" s="77"/>
      <c r="DC330" s="77"/>
      <c r="DD330" s="77"/>
      <c r="DE330" s="77"/>
      <c r="DF330" s="77"/>
      <c r="DG330" s="77"/>
      <c r="DH330" s="77"/>
      <c r="DI330" s="77"/>
      <c r="DJ330" s="77"/>
      <c r="DK330" s="77"/>
      <c r="DL330" s="77"/>
      <c r="DM330" s="77"/>
      <c r="DN330" s="77"/>
      <c r="DO330" s="77"/>
      <c r="DP330" s="77"/>
      <c r="DQ330" s="77"/>
      <c r="DR330" s="77"/>
      <c r="DS330" s="77"/>
      <c r="DT330" s="77"/>
      <c r="DU330" s="77"/>
      <c r="DV330" s="77"/>
      <c r="DW330" s="77"/>
      <c r="DX330" s="77"/>
      <c r="DY330" s="77"/>
      <c r="DZ330" s="77"/>
      <c r="EA330" s="77"/>
      <c r="EB330" s="77"/>
      <c r="EC330" s="77"/>
      <c r="ED330" s="77"/>
      <c r="EE330" s="77"/>
      <c r="EF330" s="77"/>
      <c r="EG330" s="77"/>
      <c r="EH330" s="77"/>
      <c r="EI330" s="77"/>
      <c r="EJ330" s="77"/>
      <c r="EK330" s="77"/>
      <c r="EL330" s="77"/>
      <c r="EM330" s="77"/>
      <c r="EN330" s="77"/>
      <c r="EO330" s="77"/>
      <c r="EP330" s="77"/>
      <c r="EQ330" s="77"/>
      <c r="ER330" s="77"/>
      <c r="ES330" s="77"/>
      <c r="ET330" s="77"/>
      <c r="EU330" s="77"/>
      <c r="EV330" s="77"/>
      <c r="EW330" s="77"/>
      <c r="EX330" s="77"/>
      <c r="EY330" s="77"/>
      <c r="EZ330" s="77"/>
      <c r="FA330" s="77"/>
      <c r="FB330" s="77"/>
      <c r="FC330" s="77"/>
      <c r="FD330" s="77"/>
      <c r="FE330" s="77"/>
      <c r="FF330" s="77"/>
      <c r="FG330" s="77"/>
      <c r="FH330" s="77"/>
    </row>
    <row r="331" spans="1:164" ht="14" x14ac:dyDescent="0.15">
      <c r="A331" s="85"/>
      <c r="B331" s="85"/>
      <c r="C331" s="85"/>
      <c r="D331" s="85"/>
      <c r="E331" s="85"/>
      <c r="F331" s="85"/>
      <c r="G331" s="85"/>
      <c r="H331" s="85"/>
      <c r="I331" s="85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  <c r="AE331" s="77"/>
      <c r="AF331" s="77"/>
      <c r="AG331" s="77"/>
      <c r="AH331" s="77"/>
      <c r="AI331" s="77"/>
      <c r="AJ331" s="77"/>
      <c r="AK331" s="77"/>
      <c r="AL331" s="77"/>
      <c r="AM331" s="77"/>
      <c r="AN331" s="77"/>
      <c r="AO331" s="77"/>
      <c r="AP331" s="77"/>
      <c r="AQ331" s="77"/>
      <c r="AR331" s="77"/>
      <c r="AS331" s="77"/>
      <c r="AT331" s="77"/>
      <c r="AU331" s="77"/>
      <c r="AV331" s="77"/>
      <c r="AW331" s="77"/>
      <c r="AX331" s="77"/>
      <c r="AY331" s="77"/>
      <c r="AZ331" s="77"/>
      <c r="BA331" s="77"/>
      <c r="BB331" s="77"/>
      <c r="BC331" s="77"/>
      <c r="BD331" s="77"/>
      <c r="BE331" s="77"/>
      <c r="BF331" s="77"/>
      <c r="BG331" s="77"/>
      <c r="BH331" s="77"/>
      <c r="BI331" s="77"/>
      <c r="BJ331" s="77"/>
      <c r="BK331" s="77"/>
      <c r="BL331" s="77"/>
      <c r="BM331" s="77"/>
      <c r="BN331" s="77"/>
      <c r="BO331" s="77"/>
      <c r="BP331" s="77"/>
      <c r="BQ331" s="77"/>
      <c r="BR331" s="77"/>
      <c r="BS331" s="77"/>
      <c r="BT331" s="77"/>
      <c r="BU331" s="77"/>
      <c r="BV331" s="77"/>
      <c r="BW331" s="77"/>
      <c r="BX331" s="77"/>
      <c r="BY331" s="77"/>
      <c r="BZ331" s="77"/>
      <c r="CA331" s="77"/>
      <c r="CB331" s="77"/>
      <c r="CC331" s="77"/>
      <c r="CD331" s="77"/>
      <c r="CE331" s="77"/>
      <c r="CF331" s="77"/>
      <c r="CG331" s="77"/>
      <c r="CH331" s="77"/>
      <c r="CI331" s="77"/>
      <c r="CJ331" s="77"/>
      <c r="CK331" s="77"/>
      <c r="CL331" s="77"/>
      <c r="CM331" s="77"/>
      <c r="CN331" s="77"/>
      <c r="CO331" s="77"/>
      <c r="CP331" s="77"/>
      <c r="CQ331" s="77"/>
      <c r="CR331" s="77"/>
      <c r="CS331" s="77"/>
      <c r="CT331" s="77"/>
      <c r="CU331" s="77"/>
      <c r="CV331" s="77"/>
      <c r="CW331" s="77"/>
      <c r="CX331" s="77"/>
      <c r="CY331" s="77"/>
      <c r="CZ331" s="77"/>
      <c r="DA331" s="77"/>
      <c r="DB331" s="77"/>
      <c r="DC331" s="77"/>
      <c r="DD331" s="77"/>
      <c r="DE331" s="77"/>
      <c r="DF331" s="77"/>
      <c r="DG331" s="77"/>
      <c r="DH331" s="77"/>
      <c r="DI331" s="77"/>
      <c r="DJ331" s="77"/>
      <c r="DK331" s="77"/>
      <c r="DL331" s="77"/>
      <c r="DM331" s="77"/>
      <c r="DN331" s="77"/>
      <c r="DO331" s="77"/>
      <c r="DP331" s="77"/>
      <c r="DQ331" s="77"/>
      <c r="DR331" s="77"/>
      <c r="DS331" s="77"/>
      <c r="DT331" s="77"/>
      <c r="DU331" s="77"/>
      <c r="DV331" s="77"/>
      <c r="DW331" s="77"/>
      <c r="DX331" s="77"/>
      <c r="DY331" s="77"/>
      <c r="DZ331" s="77"/>
      <c r="EA331" s="77"/>
      <c r="EB331" s="77"/>
      <c r="EC331" s="77"/>
      <c r="ED331" s="77"/>
      <c r="EE331" s="77"/>
      <c r="EF331" s="77"/>
      <c r="EG331" s="77"/>
      <c r="EH331" s="77"/>
      <c r="EI331" s="77"/>
      <c r="EJ331" s="77"/>
      <c r="EK331" s="77"/>
      <c r="EL331" s="77"/>
      <c r="EM331" s="77"/>
      <c r="EN331" s="77"/>
      <c r="EO331" s="77"/>
      <c r="EP331" s="77"/>
      <c r="EQ331" s="77"/>
      <c r="ER331" s="77"/>
      <c r="ES331" s="77"/>
      <c r="ET331" s="77"/>
      <c r="EU331" s="77"/>
      <c r="EV331" s="77"/>
      <c r="EW331" s="77"/>
      <c r="EX331" s="77"/>
      <c r="EY331" s="77"/>
      <c r="EZ331" s="77"/>
      <c r="FA331" s="77"/>
      <c r="FB331" s="77"/>
      <c r="FC331" s="77"/>
      <c r="FD331" s="77"/>
      <c r="FE331" s="77"/>
      <c r="FF331" s="77"/>
      <c r="FG331" s="77"/>
      <c r="FH331" s="77"/>
    </row>
    <row r="332" spans="1:164" ht="14" x14ac:dyDescent="0.15">
      <c r="A332" s="85"/>
      <c r="B332" s="85"/>
      <c r="C332" s="85"/>
      <c r="D332" s="85"/>
      <c r="E332" s="85"/>
      <c r="F332" s="85"/>
      <c r="G332" s="85"/>
      <c r="H332" s="85"/>
      <c r="I332" s="85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  <c r="AE332" s="77"/>
      <c r="AF332" s="77"/>
      <c r="AG332" s="77"/>
      <c r="AH332" s="77"/>
      <c r="AI332" s="77"/>
      <c r="AJ332" s="77"/>
      <c r="AK332" s="77"/>
      <c r="AL332" s="77"/>
      <c r="AM332" s="77"/>
      <c r="AN332" s="77"/>
      <c r="AO332" s="77"/>
      <c r="AP332" s="77"/>
      <c r="AQ332" s="77"/>
      <c r="AR332" s="77"/>
      <c r="AS332" s="77"/>
      <c r="AT332" s="77"/>
      <c r="AU332" s="77"/>
      <c r="AV332" s="77"/>
      <c r="AW332" s="77"/>
      <c r="AX332" s="77"/>
      <c r="AY332" s="77"/>
      <c r="AZ332" s="77"/>
      <c r="BA332" s="77"/>
      <c r="BB332" s="77"/>
      <c r="BC332" s="77"/>
      <c r="BD332" s="77"/>
      <c r="BE332" s="77"/>
      <c r="BF332" s="77"/>
      <c r="BG332" s="77"/>
      <c r="BH332" s="77"/>
      <c r="BI332" s="77"/>
      <c r="BJ332" s="77"/>
      <c r="BK332" s="77"/>
      <c r="BL332" s="77"/>
      <c r="BM332" s="77"/>
      <c r="BN332" s="77"/>
      <c r="BO332" s="77"/>
      <c r="BP332" s="77"/>
      <c r="BQ332" s="77"/>
      <c r="BR332" s="77"/>
      <c r="BS332" s="77"/>
      <c r="BT332" s="77"/>
      <c r="BU332" s="77"/>
      <c r="BV332" s="77"/>
      <c r="BW332" s="77"/>
      <c r="BX332" s="77"/>
      <c r="BY332" s="77"/>
      <c r="BZ332" s="77"/>
      <c r="CA332" s="77"/>
      <c r="CB332" s="77"/>
      <c r="CC332" s="77"/>
      <c r="CD332" s="77"/>
      <c r="CE332" s="77"/>
      <c r="CF332" s="77"/>
      <c r="CG332" s="77"/>
      <c r="CH332" s="77"/>
      <c r="CI332" s="77"/>
      <c r="CJ332" s="77"/>
      <c r="CK332" s="77"/>
      <c r="CL332" s="77"/>
      <c r="CM332" s="77"/>
      <c r="CN332" s="77"/>
      <c r="CO332" s="77"/>
      <c r="CP332" s="77"/>
      <c r="CQ332" s="77"/>
      <c r="CR332" s="77"/>
      <c r="CS332" s="77"/>
      <c r="CT332" s="77"/>
      <c r="CU332" s="77"/>
      <c r="CV332" s="77"/>
      <c r="CW332" s="77"/>
      <c r="CX332" s="77"/>
      <c r="CY332" s="77"/>
      <c r="CZ332" s="77"/>
      <c r="DA332" s="77"/>
      <c r="DB332" s="77"/>
      <c r="DC332" s="77"/>
      <c r="DD332" s="77"/>
      <c r="DE332" s="77"/>
      <c r="DF332" s="77"/>
      <c r="DG332" s="77"/>
      <c r="DH332" s="77"/>
      <c r="DI332" s="77"/>
      <c r="DJ332" s="77"/>
      <c r="DK332" s="77"/>
      <c r="DL332" s="77"/>
      <c r="DM332" s="77"/>
      <c r="DN332" s="77"/>
      <c r="DO332" s="77"/>
      <c r="DP332" s="77"/>
      <c r="DQ332" s="77"/>
      <c r="DR332" s="77"/>
      <c r="DS332" s="77"/>
      <c r="DT332" s="77"/>
      <c r="DU332" s="77"/>
      <c r="DV332" s="77"/>
      <c r="DW332" s="77"/>
      <c r="DX332" s="77"/>
      <c r="DY332" s="77"/>
      <c r="DZ332" s="77"/>
      <c r="EA332" s="77"/>
      <c r="EB332" s="77"/>
      <c r="EC332" s="77"/>
      <c r="ED332" s="77"/>
      <c r="EE332" s="77"/>
      <c r="EF332" s="77"/>
      <c r="EG332" s="77"/>
      <c r="EH332" s="77"/>
      <c r="EI332" s="77"/>
      <c r="EJ332" s="77"/>
      <c r="EK332" s="77"/>
      <c r="EL332" s="77"/>
      <c r="EM332" s="77"/>
      <c r="EN332" s="77"/>
      <c r="EO332" s="77"/>
      <c r="EP332" s="77"/>
      <c r="EQ332" s="77"/>
      <c r="ER332" s="77"/>
      <c r="ES332" s="77"/>
      <c r="ET332" s="77"/>
      <c r="EU332" s="77"/>
      <c r="EV332" s="77"/>
      <c r="EW332" s="77"/>
      <c r="EX332" s="77"/>
      <c r="EY332" s="77"/>
      <c r="EZ332" s="77"/>
      <c r="FA332" s="77"/>
      <c r="FB332" s="77"/>
      <c r="FC332" s="77"/>
      <c r="FD332" s="77"/>
      <c r="FE332" s="77"/>
      <c r="FF332" s="77"/>
      <c r="FG332" s="77"/>
      <c r="FH332" s="77"/>
    </row>
    <row r="333" spans="1:164" ht="14" x14ac:dyDescent="0.15">
      <c r="A333" s="85"/>
      <c r="B333" s="85"/>
      <c r="C333" s="85"/>
      <c r="D333" s="85"/>
      <c r="E333" s="85"/>
      <c r="F333" s="85"/>
      <c r="G333" s="85"/>
      <c r="H333" s="85"/>
      <c r="I333" s="85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  <c r="AE333" s="77"/>
      <c r="AF333" s="77"/>
      <c r="AG333" s="77"/>
      <c r="AH333" s="77"/>
      <c r="AI333" s="77"/>
      <c r="AJ333" s="77"/>
      <c r="AK333" s="77"/>
      <c r="AL333" s="77"/>
      <c r="AM333" s="77"/>
      <c r="AN333" s="77"/>
      <c r="AO333" s="77"/>
      <c r="AP333" s="77"/>
      <c r="AQ333" s="77"/>
      <c r="AR333" s="77"/>
      <c r="AS333" s="77"/>
      <c r="AT333" s="77"/>
      <c r="AU333" s="77"/>
      <c r="AV333" s="77"/>
      <c r="AW333" s="77"/>
      <c r="AX333" s="77"/>
      <c r="AY333" s="77"/>
      <c r="AZ333" s="77"/>
      <c r="BA333" s="77"/>
      <c r="BB333" s="77"/>
      <c r="BC333" s="77"/>
      <c r="BD333" s="77"/>
      <c r="BE333" s="77"/>
      <c r="BF333" s="77"/>
      <c r="BG333" s="77"/>
      <c r="BH333" s="77"/>
      <c r="BI333" s="77"/>
      <c r="BJ333" s="77"/>
      <c r="BK333" s="77"/>
      <c r="BL333" s="77"/>
      <c r="BM333" s="77"/>
      <c r="BN333" s="77"/>
      <c r="BO333" s="77"/>
      <c r="BP333" s="77"/>
      <c r="BQ333" s="77"/>
      <c r="BR333" s="77"/>
      <c r="BS333" s="77"/>
      <c r="BT333" s="77"/>
      <c r="BU333" s="77"/>
      <c r="BV333" s="77"/>
      <c r="BW333" s="77"/>
      <c r="BX333" s="77"/>
      <c r="BY333" s="77"/>
      <c r="BZ333" s="77"/>
      <c r="CA333" s="77"/>
      <c r="CB333" s="77"/>
      <c r="CC333" s="77"/>
      <c r="CD333" s="77"/>
      <c r="CE333" s="77"/>
      <c r="CF333" s="77"/>
      <c r="CG333" s="77"/>
      <c r="CH333" s="77"/>
      <c r="CI333" s="77"/>
      <c r="CJ333" s="77"/>
      <c r="CK333" s="77"/>
      <c r="CL333" s="77"/>
      <c r="CM333" s="77"/>
      <c r="CN333" s="77"/>
      <c r="CO333" s="77"/>
      <c r="CP333" s="77"/>
      <c r="CQ333" s="77"/>
      <c r="CR333" s="77"/>
      <c r="CS333" s="77"/>
      <c r="CT333" s="77"/>
      <c r="CU333" s="77"/>
      <c r="CV333" s="77"/>
      <c r="CW333" s="77"/>
      <c r="CX333" s="77"/>
      <c r="CY333" s="77"/>
      <c r="CZ333" s="77"/>
      <c r="DA333" s="77"/>
      <c r="DB333" s="77"/>
      <c r="DC333" s="77"/>
      <c r="DD333" s="77"/>
      <c r="DE333" s="77"/>
      <c r="DF333" s="77"/>
      <c r="DG333" s="77"/>
      <c r="DH333" s="77"/>
      <c r="DI333" s="77"/>
      <c r="DJ333" s="77"/>
      <c r="DK333" s="77"/>
      <c r="DL333" s="77"/>
      <c r="DM333" s="77"/>
      <c r="DN333" s="77"/>
      <c r="DO333" s="77"/>
      <c r="DP333" s="77"/>
      <c r="DQ333" s="77"/>
      <c r="DR333" s="77"/>
      <c r="DS333" s="77"/>
      <c r="DT333" s="77"/>
      <c r="DU333" s="77"/>
      <c r="DV333" s="77"/>
      <c r="DW333" s="77"/>
      <c r="DX333" s="77"/>
      <c r="DY333" s="77"/>
      <c r="DZ333" s="77"/>
      <c r="EA333" s="77"/>
      <c r="EB333" s="77"/>
      <c r="EC333" s="77"/>
      <c r="ED333" s="77"/>
      <c r="EE333" s="77"/>
      <c r="EF333" s="77"/>
      <c r="EG333" s="77"/>
      <c r="EH333" s="77"/>
      <c r="EI333" s="77"/>
      <c r="EJ333" s="77"/>
      <c r="EK333" s="77"/>
      <c r="EL333" s="77"/>
      <c r="EM333" s="77"/>
      <c r="EN333" s="77"/>
      <c r="EO333" s="77"/>
      <c r="EP333" s="77"/>
      <c r="EQ333" s="77"/>
      <c r="ER333" s="77"/>
      <c r="ES333" s="77"/>
      <c r="ET333" s="77"/>
      <c r="EU333" s="77"/>
      <c r="EV333" s="77"/>
      <c r="EW333" s="77"/>
      <c r="EX333" s="77"/>
      <c r="EY333" s="77"/>
      <c r="EZ333" s="77"/>
      <c r="FA333" s="77"/>
      <c r="FB333" s="77"/>
      <c r="FC333" s="77"/>
      <c r="FD333" s="77"/>
      <c r="FE333" s="77"/>
      <c r="FF333" s="77"/>
      <c r="FG333" s="77"/>
      <c r="FH333" s="77"/>
    </row>
    <row r="334" spans="1:164" ht="14" x14ac:dyDescent="0.15">
      <c r="A334" s="85"/>
      <c r="B334" s="85"/>
      <c r="C334" s="85"/>
      <c r="D334" s="85"/>
      <c r="E334" s="85"/>
      <c r="F334" s="85"/>
      <c r="G334" s="85"/>
      <c r="H334" s="85"/>
      <c r="I334" s="85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  <c r="AE334" s="77"/>
      <c r="AF334" s="77"/>
      <c r="AG334" s="77"/>
      <c r="AH334" s="77"/>
      <c r="AI334" s="77"/>
      <c r="AJ334" s="77"/>
      <c r="AK334" s="77"/>
      <c r="AL334" s="77"/>
      <c r="AM334" s="77"/>
      <c r="AN334" s="77"/>
      <c r="AO334" s="77"/>
      <c r="AP334" s="77"/>
      <c r="AQ334" s="77"/>
      <c r="AR334" s="77"/>
      <c r="AS334" s="77"/>
      <c r="AT334" s="77"/>
      <c r="AU334" s="77"/>
      <c r="AV334" s="77"/>
      <c r="AW334" s="77"/>
      <c r="AX334" s="77"/>
      <c r="AY334" s="77"/>
      <c r="AZ334" s="77"/>
      <c r="BA334" s="77"/>
      <c r="BB334" s="77"/>
      <c r="BC334" s="77"/>
      <c r="BD334" s="77"/>
      <c r="BE334" s="77"/>
      <c r="BF334" s="77"/>
      <c r="BG334" s="77"/>
      <c r="BH334" s="77"/>
      <c r="BI334" s="77"/>
      <c r="BJ334" s="77"/>
      <c r="BK334" s="77"/>
      <c r="BL334" s="77"/>
      <c r="BM334" s="77"/>
      <c r="BN334" s="77"/>
      <c r="BO334" s="77"/>
      <c r="BP334" s="77"/>
      <c r="BQ334" s="77"/>
      <c r="BR334" s="77"/>
      <c r="BS334" s="77"/>
      <c r="BT334" s="77"/>
      <c r="BU334" s="77"/>
      <c r="BV334" s="77"/>
      <c r="BW334" s="77"/>
      <c r="BX334" s="77"/>
      <c r="BY334" s="77"/>
      <c r="BZ334" s="77"/>
      <c r="CA334" s="77"/>
      <c r="CB334" s="77"/>
      <c r="CC334" s="77"/>
      <c r="CD334" s="77"/>
      <c r="CE334" s="77"/>
      <c r="CF334" s="77"/>
      <c r="CG334" s="77"/>
      <c r="CH334" s="77"/>
      <c r="CI334" s="77"/>
      <c r="CJ334" s="77"/>
      <c r="CK334" s="77"/>
      <c r="CL334" s="77"/>
      <c r="CM334" s="77"/>
      <c r="CN334" s="77"/>
      <c r="CO334" s="77"/>
      <c r="CP334" s="77"/>
      <c r="CQ334" s="77"/>
      <c r="CR334" s="77"/>
      <c r="CS334" s="77"/>
      <c r="CT334" s="77"/>
      <c r="CU334" s="77"/>
      <c r="CV334" s="77"/>
      <c r="CW334" s="77"/>
      <c r="CX334" s="77"/>
      <c r="CY334" s="77"/>
      <c r="CZ334" s="77"/>
      <c r="DA334" s="77"/>
      <c r="DB334" s="77"/>
      <c r="DC334" s="77"/>
      <c r="DD334" s="77"/>
      <c r="DE334" s="77"/>
      <c r="DF334" s="77"/>
      <c r="DG334" s="77"/>
      <c r="DH334" s="77"/>
      <c r="DI334" s="77"/>
      <c r="DJ334" s="77"/>
      <c r="DK334" s="77"/>
      <c r="DL334" s="77"/>
      <c r="DM334" s="77"/>
      <c r="DN334" s="77"/>
      <c r="DO334" s="77"/>
      <c r="DP334" s="77"/>
      <c r="DQ334" s="77"/>
      <c r="DR334" s="77"/>
      <c r="DS334" s="77"/>
      <c r="DT334" s="77"/>
      <c r="DU334" s="77"/>
      <c r="DV334" s="77"/>
      <c r="DW334" s="77"/>
      <c r="DX334" s="77"/>
      <c r="DY334" s="77"/>
      <c r="DZ334" s="77"/>
      <c r="EA334" s="77"/>
      <c r="EB334" s="77"/>
      <c r="EC334" s="77"/>
      <c r="ED334" s="77"/>
      <c r="EE334" s="77"/>
      <c r="EF334" s="77"/>
      <c r="EG334" s="77"/>
      <c r="EH334" s="77"/>
      <c r="EI334" s="77"/>
      <c r="EJ334" s="77"/>
      <c r="EK334" s="77"/>
      <c r="EL334" s="77"/>
      <c r="EM334" s="77"/>
      <c r="EN334" s="77"/>
      <c r="EO334" s="77"/>
      <c r="EP334" s="77"/>
      <c r="EQ334" s="77"/>
      <c r="ER334" s="77"/>
      <c r="ES334" s="77"/>
      <c r="ET334" s="77"/>
      <c r="EU334" s="77"/>
      <c r="EV334" s="77"/>
      <c r="EW334" s="77"/>
      <c r="EX334" s="77"/>
      <c r="EY334" s="77"/>
      <c r="EZ334" s="77"/>
      <c r="FA334" s="77"/>
      <c r="FB334" s="77"/>
      <c r="FC334" s="77"/>
      <c r="FD334" s="77"/>
      <c r="FE334" s="77"/>
      <c r="FF334" s="77"/>
      <c r="FG334" s="77"/>
      <c r="FH334" s="77"/>
    </row>
    <row r="335" spans="1:164" ht="14" x14ac:dyDescent="0.15">
      <c r="A335" s="85"/>
      <c r="B335" s="85"/>
      <c r="C335" s="85"/>
      <c r="D335" s="85"/>
      <c r="E335" s="85"/>
      <c r="F335" s="85"/>
      <c r="G335" s="85"/>
      <c r="H335" s="85"/>
      <c r="I335" s="85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  <c r="AE335" s="77"/>
      <c r="AF335" s="77"/>
      <c r="AG335" s="77"/>
      <c r="AH335" s="77"/>
      <c r="AI335" s="77"/>
      <c r="AJ335" s="77"/>
      <c r="AK335" s="77"/>
      <c r="AL335" s="77"/>
      <c r="AM335" s="77"/>
      <c r="AN335" s="77"/>
      <c r="AO335" s="77"/>
      <c r="AP335" s="77"/>
      <c r="AQ335" s="77"/>
      <c r="AR335" s="77"/>
      <c r="AS335" s="77"/>
      <c r="AT335" s="77"/>
      <c r="AU335" s="77"/>
      <c r="AV335" s="77"/>
      <c r="AW335" s="77"/>
      <c r="AX335" s="77"/>
      <c r="AY335" s="77"/>
      <c r="AZ335" s="77"/>
      <c r="BA335" s="77"/>
      <c r="BB335" s="77"/>
      <c r="BC335" s="77"/>
      <c r="BD335" s="77"/>
      <c r="BE335" s="77"/>
      <c r="BF335" s="77"/>
      <c r="BG335" s="77"/>
      <c r="BH335" s="77"/>
      <c r="BI335" s="77"/>
      <c r="BJ335" s="77"/>
      <c r="BK335" s="77"/>
      <c r="BL335" s="77"/>
      <c r="BM335" s="77"/>
      <c r="BN335" s="77"/>
      <c r="BO335" s="77"/>
      <c r="BP335" s="77"/>
      <c r="BQ335" s="77"/>
      <c r="BR335" s="77"/>
      <c r="BS335" s="77"/>
      <c r="BT335" s="77"/>
      <c r="BU335" s="77"/>
      <c r="BV335" s="77"/>
      <c r="BW335" s="77"/>
      <c r="BX335" s="77"/>
      <c r="BY335" s="77"/>
      <c r="BZ335" s="77"/>
      <c r="CA335" s="77"/>
      <c r="CB335" s="77"/>
      <c r="CC335" s="77"/>
      <c r="CD335" s="77"/>
      <c r="CE335" s="77"/>
      <c r="CF335" s="77"/>
      <c r="CG335" s="77"/>
      <c r="CH335" s="77"/>
      <c r="CI335" s="77"/>
      <c r="CJ335" s="77"/>
      <c r="CK335" s="77"/>
      <c r="CL335" s="77"/>
      <c r="CM335" s="77"/>
      <c r="CN335" s="77"/>
      <c r="CO335" s="77"/>
      <c r="CP335" s="77"/>
      <c r="CQ335" s="77"/>
      <c r="CR335" s="77"/>
      <c r="CS335" s="77"/>
      <c r="CT335" s="77"/>
      <c r="CU335" s="77"/>
      <c r="CV335" s="77"/>
      <c r="CW335" s="77"/>
      <c r="CX335" s="77"/>
      <c r="CY335" s="77"/>
      <c r="CZ335" s="77"/>
      <c r="DA335" s="77"/>
      <c r="DB335" s="77"/>
      <c r="DC335" s="77"/>
      <c r="DD335" s="77"/>
      <c r="DE335" s="77"/>
      <c r="DF335" s="77"/>
      <c r="DG335" s="77"/>
      <c r="DH335" s="77"/>
      <c r="DI335" s="77"/>
      <c r="DJ335" s="77"/>
      <c r="DK335" s="77"/>
      <c r="DL335" s="77"/>
      <c r="DM335" s="77"/>
      <c r="DN335" s="77"/>
      <c r="DO335" s="77"/>
      <c r="DP335" s="77"/>
      <c r="DQ335" s="77"/>
      <c r="DR335" s="77"/>
      <c r="DS335" s="77"/>
      <c r="DT335" s="77"/>
      <c r="DU335" s="77"/>
      <c r="DV335" s="77"/>
      <c r="DW335" s="77"/>
      <c r="DX335" s="77"/>
      <c r="DY335" s="77"/>
      <c r="DZ335" s="77"/>
      <c r="EA335" s="77"/>
      <c r="EB335" s="77"/>
      <c r="EC335" s="77"/>
      <c r="ED335" s="77"/>
      <c r="EE335" s="77"/>
      <c r="EF335" s="77"/>
      <c r="EG335" s="77"/>
      <c r="EH335" s="77"/>
      <c r="EI335" s="77"/>
      <c r="EJ335" s="77"/>
      <c r="EK335" s="77"/>
      <c r="EL335" s="77"/>
      <c r="EM335" s="77"/>
      <c r="EN335" s="77"/>
      <c r="EO335" s="77"/>
      <c r="EP335" s="77"/>
      <c r="EQ335" s="77"/>
      <c r="ER335" s="77"/>
      <c r="ES335" s="77"/>
      <c r="ET335" s="77"/>
      <c r="EU335" s="77"/>
      <c r="EV335" s="77"/>
      <c r="EW335" s="77"/>
      <c r="EX335" s="77"/>
      <c r="EY335" s="77"/>
      <c r="EZ335" s="77"/>
      <c r="FA335" s="77"/>
      <c r="FB335" s="77"/>
      <c r="FC335" s="77"/>
      <c r="FD335" s="77"/>
      <c r="FE335" s="77"/>
      <c r="FF335" s="77"/>
      <c r="FG335" s="77"/>
      <c r="FH335" s="77"/>
    </row>
    <row r="336" spans="1:164" ht="14" x14ac:dyDescent="0.15">
      <c r="A336" s="85"/>
      <c r="B336" s="85"/>
      <c r="C336" s="85"/>
      <c r="D336" s="85"/>
      <c r="E336" s="85"/>
      <c r="F336" s="85"/>
      <c r="G336" s="85"/>
      <c r="H336" s="85"/>
      <c r="I336" s="85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  <c r="AW336" s="77"/>
      <c r="AX336" s="77"/>
      <c r="AY336" s="77"/>
      <c r="AZ336" s="77"/>
      <c r="BA336" s="77"/>
      <c r="BB336" s="77"/>
      <c r="BC336" s="77"/>
      <c r="BD336" s="77"/>
      <c r="BE336" s="77"/>
      <c r="BF336" s="77"/>
      <c r="BG336" s="77"/>
      <c r="BH336" s="77"/>
      <c r="BI336" s="77"/>
      <c r="BJ336" s="77"/>
      <c r="BK336" s="77"/>
      <c r="BL336" s="77"/>
      <c r="BM336" s="77"/>
      <c r="BN336" s="77"/>
      <c r="BO336" s="77"/>
      <c r="BP336" s="77"/>
      <c r="BQ336" s="77"/>
      <c r="BR336" s="77"/>
      <c r="BS336" s="77"/>
      <c r="BT336" s="77"/>
      <c r="BU336" s="77"/>
      <c r="BV336" s="77"/>
      <c r="BW336" s="77"/>
      <c r="BX336" s="77"/>
      <c r="BY336" s="77"/>
      <c r="BZ336" s="77"/>
      <c r="CA336" s="77"/>
      <c r="CB336" s="77"/>
      <c r="CC336" s="77"/>
      <c r="CD336" s="77"/>
      <c r="CE336" s="77"/>
      <c r="CF336" s="77"/>
      <c r="CG336" s="77"/>
      <c r="CH336" s="77"/>
      <c r="CI336" s="77"/>
      <c r="CJ336" s="77"/>
      <c r="CK336" s="77"/>
      <c r="CL336" s="77"/>
      <c r="CM336" s="77"/>
      <c r="CN336" s="77"/>
      <c r="CO336" s="77"/>
      <c r="CP336" s="77"/>
      <c r="CQ336" s="77"/>
      <c r="CR336" s="77"/>
      <c r="CS336" s="77"/>
      <c r="CT336" s="77"/>
      <c r="CU336" s="77"/>
      <c r="CV336" s="77"/>
      <c r="CW336" s="77"/>
      <c r="CX336" s="77"/>
      <c r="CY336" s="77"/>
      <c r="CZ336" s="77"/>
      <c r="DA336" s="77"/>
      <c r="DB336" s="77"/>
      <c r="DC336" s="77"/>
      <c r="DD336" s="77"/>
      <c r="DE336" s="77"/>
      <c r="DF336" s="77"/>
      <c r="DG336" s="77"/>
      <c r="DH336" s="77"/>
      <c r="DI336" s="77"/>
      <c r="DJ336" s="77"/>
      <c r="DK336" s="77"/>
      <c r="DL336" s="77"/>
      <c r="DM336" s="77"/>
      <c r="DN336" s="77"/>
      <c r="DO336" s="77"/>
      <c r="DP336" s="77"/>
      <c r="DQ336" s="77"/>
      <c r="DR336" s="77"/>
      <c r="DS336" s="77"/>
      <c r="DT336" s="77"/>
      <c r="DU336" s="77"/>
      <c r="DV336" s="77"/>
      <c r="DW336" s="77"/>
      <c r="DX336" s="77"/>
      <c r="DY336" s="77"/>
      <c r="DZ336" s="77"/>
      <c r="EA336" s="77"/>
      <c r="EB336" s="77"/>
      <c r="EC336" s="77"/>
      <c r="ED336" s="77"/>
      <c r="EE336" s="77"/>
      <c r="EF336" s="77"/>
      <c r="EG336" s="77"/>
      <c r="EH336" s="77"/>
      <c r="EI336" s="77"/>
      <c r="EJ336" s="77"/>
      <c r="EK336" s="77"/>
      <c r="EL336" s="77"/>
      <c r="EM336" s="77"/>
      <c r="EN336" s="77"/>
      <c r="EO336" s="77"/>
      <c r="EP336" s="77"/>
      <c r="EQ336" s="77"/>
      <c r="ER336" s="77"/>
      <c r="ES336" s="77"/>
      <c r="ET336" s="77"/>
      <c r="EU336" s="77"/>
      <c r="EV336" s="77"/>
      <c r="EW336" s="77"/>
      <c r="EX336" s="77"/>
      <c r="EY336" s="77"/>
      <c r="EZ336" s="77"/>
      <c r="FA336" s="77"/>
      <c r="FB336" s="77"/>
      <c r="FC336" s="77"/>
      <c r="FD336" s="77"/>
      <c r="FE336" s="77"/>
      <c r="FF336" s="77"/>
      <c r="FG336" s="77"/>
      <c r="FH336" s="77"/>
    </row>
    <row r="337" spans="1:164" ht="14" x14ac:dyDescent="0.15">
      <c r="A337" s="85"/>
      <c r="B337" s="85"/>
      <c r="C337" s="85"/>
      <c r="D337" s="85"/>
      <c r="E337" s="85"/>
      <c r="F337" s="85"/>
      <c r="G337" s="85"/>
      <c r="H337" s="85"/>
      <c r="I337" s="85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  <c r="AE337" s="77"/>
      <c r="AF337" s="77"/>
      <c r="AG337" s="77"/>
      <c r="AH337" s="77"/>
      <c r="AI337" s="77"/>
      <c r="AJ337" s="77"/>
      <c r="AK337" s="77"/>
      <c r="AL337" s="77"/>
      <c r="AM337" s="77"/>
      <c r="AN337" s="77"/>
      <c r="AO337" s="77"/>
      <c r="AP337" s="77"/>
      <c r="AQ337" s="77"/>
      <c r="AR337" s="77"/>
      <c r="AS337" s="77"/>
      <c r="AT337" s="77"/>
      <c r="AU337" s="77"/>
      <c r="AV337" s="77"/>
      <c r="AW337" s="77"/>
      <c r="AX337" s="77"/>
      <c r="AY337" s="77"/>
      <c r="AZ337" s="77"/>
      <c r="BA337" s="77"/>
      <c r="BB337" s="77"/>
      <c r="BC337" s="77"/>
      <c r="BD337" s="77"/>
      <c r="BE337" s="77"/>
      <c r="BF337" s="77"/>
      <c r="BG337" s="77"/>
      <c r="BH337" s="77"/>
      <c r="BI337" s="77"/>
      <c r="BJ337" s="77"/>
      <c r="BK337" s="77"/>
      <c r="BL337" s="77"/>
      <c r="BM337" s="77"/>
      <c r="BN337" s="77"/>
      <c r="BO337" s="77"/>
      <c r="BP337" s="77"/>
      <c r="BQ337" s="77"/>
      <c r="BR337" s="77"/>
      <c r="BS337" s="77"/>
      <c r="BT337" s="77"/>
      <c r="BU337" s="77"/>
      <c r="BV337" s="77"/>
      <c r="BW337" s="77"/>
      <c r="BX337" s="77"/>
      <c r="BY337" s="77"/>
      <c r="BZ337" s="77"/>
      <c r="CA337" s="77"/>
      <c r="CB337" s="77"/>
      <c r="CC337" s="77"/>
      <c r="CD337" s="77"/>
      <c r="CE337" s="77"/>
      <c r="CF337" s="77"/>
      <c r="CG337" s="77"/>
      <c r="CH337" s="77"/>
      <c r="CI337" s="77"/>
      <c r="CJ337" s="77"/>
      <c r="CK337" s="77"/>
      <c r="CL337" s="77"/>
      <c r="CM337" s="77"/>
      <c r="CN337" s="77"/>
      <c r="CO337" s="77"/>
      <c r="CP337" s="77"/>
      <c r="CQ337" s="77"/>
      <c r="CR337" s="77"/>
      <c r="CS337" s="77"/>
      <c r="CT337" s="77"/>
      <c r="CU337" s="77"/>
      <c r="CV337" s="77"/>
      <c r="CW337" s="77"/>
      <c r="CX337" s="77"/>
      <c r="CY337" s="77"/>
      <c r="CZ337" s="77"/>
      <c r="DA337" s="77"/>
      <c r="DB337" s="77"/>
      <c r="DC337" s="77"/>
      <c r="DD337" s="77"/>
      <c r="DE337" s="77"/>
      <c r="DF337" s="77"/>
      <c r="DG337" s="77"/>
      <c r="DH337" s="77"/>
      <c r="DI337" s="77"/>
      <c r="DJ337" s="77"/>
      <c r="DK337" s="77"/>
      <c r="DL337" s="77"/>
      <c r="DM337" s="77"/>
      <c r="DN337" s="77"/>
      <c r="DO337" s="77"/>
      <c r="DP337" s="77"/>
      <c r="DQ337" s="77"/>
      <c r="DR337" s="77"/>
      <c r="DS337" s="77"/>
      <c r="DT337" s="77"/>
      <c r="DU337" s="77"/>
      <c r="DV337" s="77"/>
      <c r="DW337" s="77"/>
      <c r="DX337" s="77"/>
      <c r="DY337" s="77"/>
      <c r="DZ337" s="77"/>
      <c r="EA337" s="77"/>
      <c r="EB337" s="77"/>
      <c r="EC337" s="77"/>
      <c r="ED337" s="77"/>
      <c r="EE337" s="77"/>
      <c r="EF337" s="77"/>
      <c r="EG337" s="77"/>
      <c r="EH337" s="77"/>
      <c r="EI337" s="77"/>
      <c r="EJ337" s="77"/>
      <c r="EK337" s="77"/>
      <c r="EL337" s="77"/>
      <c r="EM337" s="77"/>
      <c r="EN337" s="77"/>
      <c r="EO337" s="77"/>
      <c r="EP337" s="77"/>
      <c r="EQ337" s="77"/>
      <c r="ER337" s="77"/>
      <c r="ES337" s="77"/>
      <c r="ET337" s="77"/>
      <c r="EU337" s="77"/>
      <c r="EV337" s="77"/>
      <c r="EW337" s="77"/>
      <c r="EX337" s="77"/>
      <c r="EY337" s="77"/>
      <c r="EZ337" s="77"/>
      <c r="FA337" s="77"/>
      <c r="FB337" s="77"/>
      <c r="FC337" s="77"/>
      <c r="FD337" s="77"/>
      <c r="FE337" s="77"/>
      <c r="FF337" s="77"/>
      <c r="FG337" s="77"/>
      <c r="FH337" s="77"/>
    </row>
    <row r="338" spans="1:164" ht="14" x14ac:dyDescent="0.15">
      <c r="A338" s="85"/>
      <c r="B338" s="85"/>
      <c r="C338" s="85"/>
      <c r="D338" s="85"/>
      <c r="E338" s="85"/>
      <c r="F338" s="85"/>
      <c r="G338" s="85"/>
      <c r="H338" s="85"/>
      <c r="I338" s="85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  <c r="AE338" s="77"/>
      <c r="AF338" s="77"/>
      <c r="AG338" s="77"/>
      <c r="AH338" s="77"/>
      <c r="AI338" s="77"/>
      <c r="AJ338" s="77"/>
      <c r="AK338" s="77"/>
      <c r="AL338" s="77"/>
      <c r="AM338" s="77"/>
      <c r="AN338" s="77"/>
      <c r="AO338" s="77"/>
      <c r="AP338" s="77"/>
      <c r="AQ338" s="77"/>
      <c r="AR338" s="77"/>
      <c r="AS338" s="77"/>
      <c r="AT338" s="77"/>
      <c r="AU338" s="77"/>
      <c r="AV338" s="77"/>
      <c r="AW338" s="77"/>
      <c r="AX338" s="77"/>
      <c r="AY338" s="77"/>
      <c r="AZ338" s="77"/>
      <c r="BA338" s="77"/>
      <c r="BB338" s="77"/>
      <c r="BC338" s="77"/>
      <c r="BD338" s="77"/>
      <c r="BE338" s="77"/>
      <c r="BF338" s="77"/>
      <c r="BG338" s="77"/>
      <c r="BH338" s="77"/>
      <c r="BI338" s="77"/>
      <c r="BJ338" s="77"/>
      <c r="BK338" s="77"/>
      <c r="BL338" s="77"/>
      <c r="BM338" s="77"/>
      <c r="BN338" s="77"/>
      <c r="BO338" s="77"/>
      <c r="BP338" s="77"/>
      <c r="BQ338" s="77"/>
      <c r="BR338" s="77"/>
      <c r="BS338" s="77"/>
      <c r="BT338" s="77"/>
      <c r="BU338" s="77"/>
      <c r="BV338" s="77"/>
      <c r="BW338" s="77"/>
      <c r="BX338" s="77"/>
      <c r="BY338" s="77"/>
      <c r="BZ338" s="77"/>
      <c r="CA338" s="77"/>
      <c r="CB338" s="77"/>
      <c r="CC338" s="77"/>
      <c r="CD338" s="77"/>
      <c r="CE338" s="77"/>
      <c r="CF338" s="77"/>
      <c r="CG338" s="77"/>
      <c r="CH338" s="77"/>
      <c r="CI338" s="77"/>
      <c r="CJ338" s="77"/>
      <c r="CK338" s="77"/>
      <c r="CL338" s="77"/>
      <c r="CM338" s="77"/>
      <c r="CN338" s="77"/>
      <c r="CO338" s="77"/>
      <c r="CP338" s="77"/>
      <c r="CQ338" s="77"/>
      <c r="CR338" s="77"/>
      <c r="CS338" s="77"/>
      <c r="CT338" s="77"/>
      <c r="CU338" s="77"/>
      <c r="CV338" s="77"/>
      <c r="CW338" s="77"/>
      <c r="CX338" s="77"/>
      <c r="CY338" s="77"/>
      <c r="CZ338" s="77"/>
      <c r="DA338" s="77"/>
      <c r="DB338" s="77"/>
      <c r="DC338" s="77"/>
      <c r="DD338" s="77"/>
      <c r="DE338" s="77"/>
      <c r="DF338" s="77"/>
      <c r="DG338" s="77"/>
      <c r="DH338" s="77"/>
      <c r="DI338" s="77"/>
      <c r="DJ338" s="77"/>
      <c r="DK338" s="77"/>
      <c r="DL338" s="77"/>
      <c r="DM338" s="77"/>
      <c r="DN338" s="77"/>
      <c r="DO338" s="77"/>
      <c r="DP338" s="77"/>
      <c r="DQ338" s="77"/>
      <c r="DR338" s="77"/>
      <c r="DS338" s="77"/>
      <c r="DT338" s="77"/>
      <c r="DU338" s="77"/>
      <c r="DV338" s="77"/>
      <c r="DW338" s="77"/>
      <c r="DX338" s="77"/>
      <c r="DY338" s="77"/>
      <c r="DZ338" s="77"/>
      <c r="EA338" s="77"/>
      <c r="EB338" s="77"/>
      <c r="EC338" s="77"/>
      <c r="ED338" s="77"/>
      <c r="EE338" s="77"/>
      <c r="EF338" s="77"/>
      <c r="EG338" s="77"/>
      <c r="EH338" s="77"/>
      <c r="EI338" s="77"/>
      <c r="EJ338" s="77"/>
      <c r="EK338" s="77"/>
      <c r="EL338" s="77"/>
      <c r="EM338" s="77"/>
      <c r="EN338" s="77"/>
      <c r="EO338" s="77"/>
      <c r="EP338" s="77"/>
      <c r="EQ338" s="77"/>
      <c r="ER338" s="77"/>
      <c r="ES338" s="77"/>
      <c r="ET338" s="77"/>
      <c r="EU338" s="77"/>
      <c r="EV338" s="77"/>
      <c r="EW338" s="77"/>
      <c r="EX338" s="77"/>
      <c r="EY338" s="77"/>
      <c r="EZ338" s="77"/>
      <c r="FA338" s="77"/>
      <c r="FB338" s="77"/>
      <c r="FC338" s="77"/>
      <c r="FD338" s="77"/>
      <c r="FE338" s="77"/>
      <c r="FF338" s="77"/>
      <c r="FG338" s="77"/>
      <c r="FH338" s="77"/>
    </row>
    <row r="339" spans="1:164" ht="14" x14ac:dyDescent="0.15">
      <c r="A339" s="85"/>
      <c r="B339" s="85"/>
      <c r="C339" s="85"/>
      <c r="D339" s="85"/>
      <c r="E339" s="85"/>
      <c r="F339" s="85"/>
      <c r="G339" s="85"/>
      <c r="H339" s="85"/>
      <c r="I339" s="85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  <c r="AE339" s="77"/>
      <c r="AF339" s="77"/>
      <c r="AG339" s="77"/>
      <c r="AH339" s="77"/>
      <c r="AI339" s="77"/>
      <c r="AJ339" s="77"/>
      <c r="AK339" s="77"/>
      <c r="AL339" s="77"/>
      <c r="AM339" s="77"/>
      <c r="AN339" s="77"/>
      <c r="AO339" s="77"/>
      <c r="AP339" s="77"/>
      <c r="AQ339" s="77"/>
      <c r="AR339" s="77"/>
      <c r="AS339" s="77"/>
      <c r="AT339" s="77"/>
      <c r="AU339" s="77"/>
      <c r="AV339" s="77"/>
      <c r="AW339" s="77"/>
      <c r="AX339" s="77"/>
      <c r="AY339" s="77"/>
      <c r="AZ339" s="77"/>
      <c r="BA339" s="77"/>
      <c r="BB339" s="77"/>
      <c r="BC339" s="77"/>
      <c r="BD339" s="77"/>
      <c r="BE339" s="77"/>
      <c r="BF339" s="77"/>
      <c r="BG339" s="77"/>
      <c r="BH339" s="77"/>
      <c r="BI339" s="77"/>
      <c r="BJ339" s="77"/>
      <c r="BK339" s="77"/>
      <c r="BL339" s="77"/>
      <c r="BM339" s="77"/>
      <c r="BN339" s="77"/>
      <c r="BO339" s="77"/>
      <c r="BP339" s="77"/>
      <c r="BQ339" s="77"/>
      <c r="BR339" s="77"/>
      <c r="BS339" s="77"/>
      <c r="BT339" s="77"/>
      <c r="BU339" s="77"/>
      <c r="BV339" s="77"/>
      <c r="BW339" s="77"/>
      <c r="BX339" s="77"/>
      <c r="BY339" s="77"/>
      <c r="BZ339" s="77"/>
      <c r="CA339" s="77"/>
      <c r="CB339" s="77"/>
      <c r="CC339" s="77"/>
      <c r="CD339" s="77"/>
      <c r="CE339" s="77"/>
      <c r="CF339" s="77"/>
      <c r="CG339" s="77"/>
      <c r="CH339" s="77"/>
      <c r="CI339" s="77"/>
      <c r="CJ339" s="77"/>
      <c r="CK339" s="77"/>
      <c r="CL339" s="77"/>
      <c r="CM339" s="77"/>
      <c r="CN339" s="77"/>
      <c r="CO339" s="77"/>
      <c r="CP339" s="77"/>
      <c r="CQ339" s="77"/>
      <c r="CR339" s="77"/>
      <c r="CS339" s="77"/>
      <c r="CT339" s="77"/>
      <c r="CU339" s="77"/>
      <c r="CV339" s="77"/>
      <c r="CW339" s="77"/>
      <c r="CX339" s="77"/>
      <c r="CY339" s="77"/>
      <c r="CZ339" s="77"/>
      <c r="DA339" s="77"/>
      <c r="DB339" s="77"/>
      <c r="DC339" s="77"/>
      <c r="DD339" s="77"/>
      <c r="DE339" s="77"/>
      <c r="DF339" s="77"/>
      <c r="DG339" s="77"/>
      <c r="DH339" s="77"/>
      <c r="DI339" s="77"/>
      <c r="DJ339" s="77"/>
      <c r="DK339" s="77"/>
      <c r="DL339" s="77"/>
      <c r="DM339" s="77"/>
      <c r="DN339" s="77"/>
      <c r="DO339" s="77"/>
      <c r="DP339" s="77"/>
      <c r="DQ339" s="77"/>
      <c r="DR339" s="77"/>
      <c r="DS339" s="77"/>
      <c r="DT339" s="77"/>
      <c r="DU339" s="77"/>
      <c r="DV339" s="77"/>
      <c r="DW339" s="77"/>
      <c r="DX339" s="77"/>
      <c r="DY339" s="77"/>
      <c r="DZ339" s="77"/>
      <c r="EA339" s="77"/>
      <c r="EB339" s="77"/>
      <c r="EC339" s="77"/>
      <c r="ED339" s="77"/>
      <c r="EE339" s="77"/>
      <c r="EF339" s="77"/>
      <c r="EG339" s="77"/>
      <c r="EH339" s="77"/>
      <c r="EI339" s="77"/>
      <c r="EJ339" s="77"/>
      <c r="EK339" s="77"/>
      <c r="EL339" s="77"/>
      <c r="EM339" s="77"/>
      <c r="EN339" s="77"/>
      <c r="EO339" s="77"/>
      <c r="EP339" s="77"/>
      <c r="EQ339" s="77"/>
      <c r="ER339" s="77"/>
      <c r="ES339" s="77"/>
      <c r="ET339" s="77"/>
      <c r="EU339" s="77"/>
      <c r="EV339" s="77"/>
      <c r="EW339" s="77"/>
      <c r="EX339" s="77"/>
      <c r="EY339" s="77"/>
      <c r="EZ339" s="77"/>
      <c r="FA339" s="77"/>
      <c r="FB339" s="77"/>
      <c r="FC339" s="77"/>
      <c r="FD339" s="77"/>
      <c r="FE339" s="77"/>
      <c r="FF339" s="77"/>
      <c r="FG339" s="77"/>
      <c r="FH339" s="77"/>
    </row>
    <row r="340" spans="1:164" ht="14" x14ac:dyDescent="0.15">
      <c r="A340" s="85"/>
      <c r="B340" s="85"/>
      <c r="C340" s="85"/>
      <c r="D340" s="85"/>
      <c r="E340" s="85"/>
      <c r="F340" s="85"/>
      <c r="G340" s="85"/>
      <c r="H340" s="85"/>
      <c r="I340" s="85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  <c r="AE340" s="77"/>
      <c r="AF340" s="77"/>
      <c r="AG340" s="77"/>
      <c r="AH340" s="77"/>
      <c r="AI340" s="77"/>
      <c r="AJ340" s="77"/>
      <c r="AK340" s="77"/>
      <c r="AL340" s="77"/>
      <c r="AM340" s="77"/>
      <c r="AN340" s="77"/>
      <c r="AO340" s="77"/>
      <c r="AP340" s="77"/>
      <c r="AQ340" s="77"/>
      <c r="AR340" s="77"/>
      <c r="AS340" s="77"/>
      <c r="AT340" s="77"/>
      <c r="AU340" s="77"/>
      <c r="AV340" s="77"/>
      <c r="AW340" s="77"/>
      <c r="AX340" s="77"/>
      <c r="AY340" s="77"/>
      <c r="AZ340" s="77"/>
      <c r="BA340" s="77"/>
      <c r="BB340" s="77"/>
      <c r="BC340" s="77"/>
      <c r="BD340" s="77"/>
      <c r="BE340" s="77"/>
      <c r="BF340" s="77"/>
      <c r="BG340" s="77"/>
      <c r="BH340" s="77"/>
      <c r="BI340" s="77"/>
      <c r="BJ340" s="77"/>
      <c r="BK340" s="77"/>
      <c r="BL340" s="77"/>
      <c r="BM340" s="77"/>
      <c r="BN340" s="77"/>
      <c r="BO340" s="77"/>
      <c r="BP340" s="77"/>
      <c r="BQ340" s="77"/>
      <c r="BR340" s="77"/>
      <c r="BS340" s="77"/>
      <c r="BT340" s="77"/>
      <c r="BU340" s="77"/>
      <c r="BV340" s="77"/>
      <c r="BW340" s="77"/>
      <c r="BX340" s="77"/>
      <c r="BY340" s="77"/>
      <c r="BZ340" s="77"/>
      <c r="CA340" s="77"/>
      <c r="CB340" s="77"/>
      <c r="CC340" s="77"/>
      <c r="CD340" s="77"/>
      <c r="CE340" s="77"/>
      <c r="CF340" s="77"/>
      <c r="CG340" s="77"/>
      <c r="CH340" s="77"/>
      <c r="CI340" s="77"/>
      <c r="CJ340" s="77"/>
      <c r="CK340" s="77"/>
      <c r="CL340" s="77"/>
      <c r="CM340" s="77"/>
      <c r="CN340" s="77"/>
      <c r="CO340" s="77"/>
      <c r="CP340" s="77"/>
      <c r="CQ340" s="77"/>
      <c r="CR340" s="77"/>
      <c r="CS340" s="77"/>
      <c r="CT340" s="77"/>
      <c r="CU340" s="77"/>
      <c r="CV340" s="77"/>
      <c r="CW340" s="77"/>
      <c r="CX340" s="77"/>
      <c r="CY340" s="77"/>
      <c r="CZ340" s="77"/>
      <c r="DA340" s="77"/>
      <c r="DB340" s="77"/>
      <c r="DC340" s="77"/>
      <c r="DD340" s="77"/>
      <c r="DE340" s="77"/>
      <c r="DF340" s="77"/>
      <c r="DG340" s="77"/>
      <c r="DH340" s="77"/>
      <c r="DI340" s="77"/>
      <c r="DJ340" s="77"/>
      <c r="DK340" s="77"/>
      <c r="DL340" s="77"/>
      <c r="DM340" s="77"/>
      <c r="DN340" s="77"/>
      <c r="DO340" s="77"/>
      <c r="DP340" s="77"/>
      <c r="DQ340" s="77"/>
      <c r="DR340" s="77"/>
      <c r="DS340" s="77"/>
      <c r="DT340" s="77"/>
      <c r="DU340" s="77"/>
      <c r="DV340" s="77"/>
      <c r="DW340" s="77"/>
      <c r="DX340" s="77"/>
      <c r="DY340" s="77"/>
      <c r="DZ340" s="77"/>
      <c r="EA340" s="77"/>
      <c r="EB340" s="77"/>
      <c r="EC340" s="77"/>
      <c r="ED340" s="77"/>
      <c r="EE340" s="77"/>
      <c r="EF340" s="77"/>
      <c r="EG340" s="77"/>
      <c r="EH340" s="77"/>
      <c r="EI340" s="77"/>
      <c r="EJ340" s="77"/>
      <c r="EK340" s="77"/>
      <c r="EL340" s="77"/>
      <c r="EM340" s="77"/>
      <c r="EN340" s="77"/>
      <c r="EO340" s="77"/>
      <c r="EP340" s="77"/>
      <c r="EQ340" s="77"/>
      <c r="ER340" s="77"/>
      <c r="ES340" s="77"/>
      <c r="ET340" s="77"/>
      <c r="EU340" s="77"/>
      <c r="EV340" s="77"/>
      <c r="EW340" s="77"/>
      <c r="EX340" s="77"/>
      <c r="EY340" s="77"/>
      <c r="EZ340" s="77"/>
      <c r="FA340" s="77"/>
      <c r="FB340" s="77"/>
      <c r="FC340" s="77"/>
      <c r="FD340" s="77"/>
      <c r="FE340" s="77"/>
      <c r="FF340" s="77"/>
      <c r="FG340" s="77"/>
      <c r="FH340" s="77"/>
    </row>
    <row r="341" spans="1:164" ht="14" x14ac:dyDescent="0.15">
      <c r="A341" s="85"/>
      <c r="B341" s="85"/>
      <c r="C341" s="85"/>
      <c r="D341" s="85"/>
      <c r="E341" s="85"/>
      <c r="F341" s="85"/>
      <c r="G341" s="85"/>
      <c r="H341" s="85"/>
      <c r="I341" s="85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  <c r="AE341" s="77"/>
      <c r="AF341" s="77"/>
      <c r="AG341" s="77"/>
      <c r="AH341" s="77"/>
      <c r="AI341" s="77"/>
      <c r="AJ341" s="77"/>
      <c r="AK341" s="77"/>
      <c r="AL341" s="77"/>
      <c r="AM341" s="77"/>
      <c r="AN341" s="77"/>
      <c r="AO341" s="77"/>
      <c r="AP341" s="77"/>
      <c r="AQ341" s="77"/>
      <c r="AR341" s="77"/>
      <c r="AS341" s="77"/>
      <c r="AT341" s="77"/>
      <c r="AU341" s="77"/>
      <c r="AV341" s="77"/>
      <c r="AW341" s="77"/>
      <c r="AX341" s="77"/>
      <c r="AY341" s="77"/>
      <c r="AZ341" s="77"/>
      <c r="BA341" s="77"/>
      <c r="BB341" s="77"/>
      <c r="BC341" s="77"/>
      <c r="BD341" s="77"/>
      <c r="BE341" s="77"/>
      <c r="BF341" s="77"/>
      <c r="BG341" s="77"/>
      <c r="BH341" s="77"/>
      <c r="BI341" s="77"/>
      <c r="BJ341" s="77"/>
      <c r="BK341" s="77"/>
      <c r="BL341" s="77"/>
      <c r="BM341" s="77"/>
      <c r="BN341" s="77"/>
      <c r="BO341" s="77"/>
      <c r="BP341" s="77"/>
      <c r="BQ341" s="77"/>
      <c r="BR341" s="77"/>
      <c r="BS341" s="77"/>
      <c r="BT341" s="77"/>
      <c r="BU341" s="77"/>
      <c r="BV341" s="77"/>
      <c r="BW341" s="77"/>
      <c r="BX341" s="77"/>
      <c r="BY341" s="77"/>
      <c r="BZ341" s="77"/>
      <c r="CA341" s="77"/>
      <c r="CB341" s="77"/>
      <c r="CC341" s="77"/>
      <c r="CD341" s="77"/>
      <c r="CE341" s="77"/>
      <c r="CF341" s="77"/>
      <c r="CG341" s="77"/>
      <c r="CH341" s="77"/>
      <c r="CI341" s="77"/>
      <c r="CJ341" s="77"/>
      <c r="CK341" s="77"/>
      <c r="CL341" s="77"/>
      <c r="CM341" s="77"/>
      <c r="CN341" s="77"/>
      <c r="CO341" s="77"/>
      <c r="CP341" s="77"/>
      <c r="CQ341" s="77"/>
      <c r="CR341" s="77"/>
      <c r="CS341" s="77"/>
      <c r="CT341" s="77"/>
      <c r="CU341" s="77"/>
      <c r="CV341" s="77"/>
      <c r="CW341" s="77"/>
      <c r="CX341" s="77"/>
      <c r="CY341" s="77"/>
      <c r="CZ341" s="77"/>
      <c r="DA341" s="77"/>
      <c r="DB341" s="77"/>
      <c r="DC341" s="77"/>
      <c r="DD341" s="77"/>
      <c r="DE341" s="77"/>
      <c r="DF341" s="77"/>
      <c r="DG341" s="77"/>
      <c r="DH341" s="77"/>
      <c r="DI341" s="77"/>
      <c r="DJ341" s="77"/>
      <c r="DK341" s="77"/>
      <c r="DL341" s="77"/>
      <c r="DM341" s="77"/>
      <c r="DN341" s="77"/>
      <c r="DO341" s="77"/>
      <c r="DP341" s="77"/>
      <c r="DQ341" s="77"/>
      <c r="DR341" s="77"/>
      <c r="DS341" s="77"/>
      <c r="DT341" s="77"/>
      <c r="DU341" s="77"/>
      <c r="DV341" s="77"/>
      <c r="DW341" s="77"/>
      <c r="DX341" s="77"/>
      <c r="DY341" s="77"/>
      <c r="DZ341" s="77"/>
      <c r="EA341" s="77"/>
      <c r="EB341" s="77"/>
      <c r="EC341" s="77"/>
      <c r="ED341" s="77"/>
      <c r="EE341" s="77"/>
      <c r="EF341" s="77"/>
      <c r="EG341" s="77"/>
      <c r="EH341" s="77"/>
      <c r="EI341" s="77"/>
      <c r="EJ341" s="77"/>
      <c r="EK341" s="77"/>
      <c r="EL341" s="77"/>
      <c r="EM341" s="77"/>
      <c r="EN341" s="77"/>
      <c r="EO341" s="77"/>
      <c r="EP341" s="77"/>
      <c r="EQ341" s="77"/>
      <c r="ER341" s="77"/>
      <c r="ES341" s="77"/>
      <c r="ET341" s="77"/>
      <c r="EU341" s="77"/>
      <c r="EV341" s="77"/>
      <c r="EW341" s="77"/>
      <c r="EX341" s="77"/>
      <c r="EY341" s="77"/>
      <c r="EZ341" s="77"/>
      <c r="FA341" s="77"/>
      <c r="FB341" s="77"/>
      <c r="FC341" s="77"/>
      <c r="FD341" s="77"/>
      <c r="FE341" s="77"/>
      <c r="FF341" s="77"/>
      <c r="FG341" s="77"/>
      <c r="FH341" s="77"/>
    </row>
    <row r="342" spans="1:164" ht="14" x14ac:dyDescent="0.15">
      <c r="A342" s="85"/>
      <c r="B342" s="85"/>
      <c r="C342" s="85"/>
      <c r="D342" s="85"/>
      <c r="E342" s="85"/>
      <c r="F342" s="85"/>
      <c r="G342" s="85"/>
      <c r="H342" s="85"/>
      <c r="I342" s="85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  <c r="AE342" s="77"/>
      <c r="AF342" s="77"/>
      <c r="AG342" s="77"/>
      <c r="AH342" s="77"/>
      <c r="AI342" s="77"/>
      <c r="AJ342" s="77"/>
      <c r="AK342" s="77"/>
      <c r="AL342" s="77"/>
      <c r="AM342" s="77"/>
      <c r="AN342" s="77"/>
      <c r="AO342" s="77"/>
      <c r="AP342" s="77"/>
      <c r="AQ342" s="77"/>
      <c r="AR342" s="77"/>
      <c r="AS342" s="77"/>
      <c r="AT342" s="77"/>
      <c r="AU342" s="77"/>
      <c r="AV342" s="77"/>
      <c r="AW342" s="77"/>
      <c r="AX342" s="77"/>
      <c r="AY342" s="77"/>
      <c r="AZ342" s="77"/>
      <c r="BA342" s="77"/>
      <c r="BB342" s="77"/>
      <c r="BC342" s="77"/>
      <c r="BD342" s="77"/>
      <c r="BE342" s="77"/>
      <c r="BF342" s="77"/>
      <c r="BG342" s="77"/>
      <c r="BH342" s="77"/>
      <c r="BI342" s="77"/>
      <c r="BJ342" s="77"/>
      <c r="BK342" s="77"/>
      <c r="BL342" s="77"/>
      <c r="BM342" s="77"/>
      <c r="BN342" s="77"/>
      <c r="BO342" s="77"/>
      <c r="BP342" s="77"/>
      <c r="BQ342" s="77"/>
      <c r="BR342" s="77"/>
      <c r="BS342" s="77"/>
      <c r="BT342" s="77"/>
      <c r="BU342" s="77"/>
      <c r="BV342" s="77"/>
      <c r="BW342" s="77"/>
      <c r="BX342" s="77"/>
      <c r="BY342" s="77"/>
      <c r="BZ342" s="77"/>
      <c r="CA342" s="77"/>
      <c r="CB342" s="77"/>
      <c r="CC342" s="77"/>
      <c r="CD342" s="77"/>
      <c r="CE342" s="77"/>
      <c r="CF342" s="77"/>
      <c r="CG342" s="77"/>
      <c r="CH342" s="77"/>
      <c r="CI342" s="77"/>
      <c r="CJ342" s="77"/>
      <c r="CK342" s="77"/>
      <c r="CL342" s="77"/>
      <c r="CM342" s="77"/>
      <c r="CN342" s="77"/>
      <c r="CO342" s="77"/>
      <c r="CP342" s="77"/>
      <c r="CQ342" s="77"/>
      <c r="CR342" s="77"/>
      <c r="CS342" s="77"/>
      <c r="CT342" s="77"/>
      <c r="CU342" s="77"/>
      <c r="CV342" s="77"/>
      <c r="CW342" s="77"/>
      <c r="CX342" s="77"/>
      <c r="CY342" s="77"/>
      <c r="CZ342" s="77"/>
      <c r="DA342" s="77"/>
      <c r="DB342" s="77"/>
      <c r="DC342" s="77"/>
      <c r="DD342" s="77"/>
      <c r="DE342" s="77"/>
      <c r="DF342" s="77"/>
      <c r="DG342" s="77"/>
      <c r="DH342" s="77"/>
      <c r="DI342" s="77"/>
      <c r="DJ342" s="77"/>
      <c r="DK342" s="77"/>
      <c r="DL342" s="77"/>
      <c r="DM342" s="77"/>
      <c r="DN342" s="77"/>
      <c r="DO342" s="77"/>
      <c r="DP342" s="77"/>
      <c r="DQ342" s="77"/>
      <c r="DR342" s="77"/>
      <c r="DS342" s="77"/>
      <c r="DT342" s="77"/>
      <c r="DU342" s="77"/>
      <c r="DV342" s="77"/>
      <c r="DW342" s="77"/>
      <c r="DX342" s="77"/>
      <c r="DY342" s="77"/>
      <c r="DZ342" s="77"/>
      <c r="EA342" s="77"/>
      <c r="EB342" s="77"/>
      <c r="EC342" s="77"/>
      <c r="ED342" s="77"/>
      <c r="EE342" s="77"/>
      <c r="EF342" s="77"/>
      <c r="EG342" s="77"/>
      <c r="EH342" s="77"/>
      <c r="EI342" s="77"/>
      <c r="EJ342" s="77"/>
      <c r="EK342" s="77"/>
      <c r="EL342" s="77"/>
      <c r="EM342" s="77"/>
      <c r="EN342" s="77"/>
      <c r="EO342" s="77"/>
      <c r="EP342" s="77"/>
      <c r="EQ342" s="77"/>
      <c r="ER342" s="77"/>
      <c r="ES342" s="77"/>
      <c r="ET342" s="77"/>
      <c r="EU342" s="77"/>
      <c r="EV342" s="77"/>
      <c r="EW342" s="77"/>
      <c r="EX342" s="77"/>
      <c r="EY342" s="77"/>
      <c r="EZ342" s="77"/>
      <c r="FA342" s="77"/>
      <c r="FB342" s="77"/>
      <c r="FC342" s="77"/>
      <c r="FD342" s="77"/>
      <c r="FE342" s="77"/>
      <c r="FF342" s="77"/>
      <c r="FG342" s="77"/>
      <c r="FH342" s="77"/>
    </row>
    <row r="343" spans="1:164" ht="14" x14ac:dyDescent="0.15">
      <c r="A343" s="85"/>
      <c r="B343" s="85"/>
      <c r="C343" s="85"/>
      <c r="D343" s="85"/>
      <c r="E343" s="85"/>
      <c r="F343" s="85"/>
      <c r="G343" s="85"/>
      <c r="H343" s="85"/>
      <c r="I343" s="85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  <c r="AE343" s="77"/>
      <c r="AF343" s="77"/>
      <c r="AG343" s="77"/>
      <c r="AH343" s="77"/>
      <c r="AI343" s="77"/>
      <c r="AJ343" s="77"/>
      <c r="AK343" s="77"/>
      <c r="AL343" s="77"/>
      <c r="AM343" s="77"/>
      <c r="AN343" s="77"/>
      <c r="AO343" s="77"/>
      <c r="AP343" s="77"/>
      <c r="AQ343" s="77"/>
      <c r="AR343" s="77"/>
      <c r="AS343" s="77"/>
      <c r="AT343" s="77"/>
      <c r="AU343" s="77"/>
      <c r="AV343" s="77"/>
      <c r="AW343" s="77"/>
      <c r="AX343" s="77"/>
      <c r="AY343" s="77"/>
      <c r="AZ343" s="77"/>
      <c r="BA343" s="77"/>
      <c r="BB343" s="77"/>
      <c r="BC343" s="77"/>
      <c r="BD343" s="77"/>
      <c r="BE343" s="77"/>
      <c r="BF343" s="77"/>
      <c r="BG343" s="77"/>
      <c r="BH343" s="77"/>
      <c r="BI343" s="77"/>
      <c r="BJ343" s="77"/>
      <c r="BK343" s="77"/>
      <c r="BL343" s="77"/>
      <c r="BM343" s="77"/>
      <c r="BN343" s="77"/>
      <c r="BO343" s="77"/>
      <c r="BP343" s="77"/>
      <c r="BQ343" s="77"/>
      <c r="BR343" s="77"/>
      <c r="BS343" s="77"/>
      <c r="BT343" s="77"/>
      <c r="BU343" s="77"/>
      <c r="BV343" s="77"/>
      <c r="BW343" s="77"/>
      <c r="BX343" s="77"/>
      <c r="BY343" s="77"/>
      <c r="BZ343" s="77"/>
      <c r="CA343" s="77"/>
      <c r="CB343" s="77"/>
      <c r="CC343" s="77"/>
      <c r="CD343" s="77"/>
      <c r="CE343" s="77"/>
      <c r="CF343" s="77"/>
      <c r="CG343" s="77"/>
      <c r="CH343" s="77"/>
      <c r="CI343" s="77"/>
      <c r="CJ343" s="77"/>
      <c r="CK343" s="77"/>
      <c r="CL343" s="77"/>
      <c r="CM343" s="77"/>
      <c r="CN343" s="77"/>
      <c r="CO343" s="77"/>
      <c r="CP343" s="77"/>
      <c r="CQ343" s="77"/>
      <c r="CR343" s="77"/>
      <c r="CS343" s="77"/>
      <c r="CT343" s="77"/>
      <c r="CU343" s="77"/>
      <c r="CV343" s="77"/>
      <c r="CW343" s="77"/>
      <c r="CX343" s="77"/>
      <c r="CY343" s="77"/>
      <c r="CZ343" s="77"/>
      <c r="DA343" s="77"/>
      <c r="DB343" s="77"/>
      <c r="DC343" s="77"/>
      <c r="DD343" s="77"/>
      <c r="DE343" s="77"/>
      <c r="DF343" s="77"/>
      <c r="DG343" s="77"/>
      <c r="DH343" s="77"/>
      <c r="DI343" s="77"/>
      <c r="DJ343" s="77"/>
      <c r="DK343" s="77"/>
      <c r="DL343" s="77"/>
      <c r="DM343" s="77"/>
      <c r="DN343" s="77"/>
      <c r="DO343" s="77"/>
      <c r="DP343" s="77"/>
      <c r="DQ343" s="77"/>
      <c r="DR343" s="77"/>
      <c r="DS343" s="77"/>
      <c r="DT343" s="77"/>
      <c r="DU343" s="77"/>
      <c r="DV343" s="77"/>
      <c r="DW343" s="77"/>
      <c r="DX343" s="77"/>
      <c r="DY343" s="77"/>
      <c r="DZ343" s="77"/>
      <c r="EA343" s="77"/>
      <c r="EB343" s="77"/>
      <c r="EC343" s="77"/>
      <c r="ED343" s="77"/>
      <c r="EE343" s="77"/>
      <c r="EF343" s="77"/>
      <c r="EG343" s="77"/>
      <c r="EH343" s="77"/>
      <c r="EI343" s="77"/>
      <c r="EJ343" s="77"/>
      <c r="EK343" s="77"/>
      <c r="EL343" s="77"/>
      <c r="EM343" s="77"/>
      <c r="EN343" s="77"/>
      <c r="EO343" s="77"/>
      <c r="EP343" s="77"/>
      <c r="EQ343" s="77"/>
      <c r="ER343" s="77"/>
      <c r="ES343" s="77"/>
      <c r="ET343" s="77"/>
      <c r="EU343" s="77"/>
      <c r="EV343" s="77"/>
      <c r="EW343" s="77"/>
      <c r="EX343" s="77"/>
      <c r="EY343" s="77"/>
      <c r="EZ343" s="77"/>
      <c r="FA343" s="77"/>
      <c r="FB343" s="77"/>
      <c r="FC343" s="77"/>
      <c r="FD343" s="77"/>
      <c r="FE343" s="77"/>
      <c r="FF343" s="77"/>
      <c r="FG343" s="77"/>
      <c r="FH343" s="77"/>
    </row>
    <row r="344" spans="1:164" ht="14" x14ac:dyDescent="0.15">
      <c r="A344" s="85"/>
      <c r="B344" s="85"/>
      <c r="C344" s="85"/>
      <c r="D344" s="85"/>
      <c r="E344" s="85"/>
      <c r="F344" s="85"/>
      <c r="G344" s="85"/>
      <c r="H344" s="85"/>
      <c r="I344" s="85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  <c r="AE344" s="77"/>
      <c r="AF344" s="77"/>
      <c r="AG344" s="77"/>
      <c r="AH344" s="77"/>
      <c r="AI344" s="77"/>
      <c r="AJ344" s="77"/>
      <c r="AK344" s="77"/>
      <c r="AL344" s="77"/>
      <c r="AM344" s="77"/>
      <c r="AN344" s="77"/>
      <c r="AO344" s="77"/>
      <c r="AP344" s="77"/>
      <c r="AQ344" s="77"/>
      <c r="AR344" s="77"/>
      <c r="AS344" s="77"/>
      <c r="AT344" s="77"/>
      <c r="AU344" s="77"/>
      <c r="AV344" s="77"/>
      <c r="AW344" s="77"/>
      <c r="AX344" s="77"/>
      <c r="AY344" s="77"/>
      <c r="AZ344" s="77"/>
      <c r="BA344" s="77"/>
      <c r="BB344" s="77"/>
      <c r="BC344" s="77"/>
      <c r="BD344" s="77"/>
      <c r="BE344" s="77"/>
      <c r="BF344" s="77"/>
      <c r="BG344" s="77"/>
      <c r="BH344" s="77"/>
      <c r="BI344" s="77"/>
      <c r="BJ344" s="77"/>
      <c r="BK344" s="77"/>
      <c r="BL344" s="77"/>
      <c r="BM344" s="77"/>
      <c r="BN344" s="77"/>
      <c r="BO344" s="77"/>
      <c r="BP344" s="77"/>
      <c r="BQ344" s="77"/>
      <c r="BR344" s="77"/>
      <c r="BS344" s="77"/>
      <c r="BT344" s="77"/>
      <c r="BU344" s="77"/>
      <c r="BV344" s="77"/>
      <c r="BW344" s="77"/>
      <c r="BX344" s="77"/>
      <c r="BY344" s="77"/>
      <c r="BZ344" s="77"/>
      <c r="CA344" s="77"/>
      <c r="CB344" s="77"/>
      <c r="CC344" s="77"/>
      <c r="CD344" s="77"/>
      <c r="CE344" s="77"/>
      <c r="CF344" s="77"/>
      <c r="CG344" s="77"/>
      <c r="CH344" s="77"/>
      <c r="CI344" s="77"/>
      <c r="CJ344" s="77"/>
      <c r="CK344" s="77"/>
      <c r="CL344" s="77"/>
      <c r="CM344" s="77"/>
      <c r="CN344" s="77"/>
      <c r="CO344" s="77"/>
      <c r="CP344" s="77"/>
      <c r="CQ344" s="77"/>
      <c r="CR344" s="77"/>
      <c r="CS344" s="77"/>
      <c r="CT344" s="77"/>
      <c r="CU344" s="77"/>
      <c r="CV344" s="77"/>
      <c r="CW344" s="77"/>
      <c r="CX344" s="77"/>
      <c r="CY344" s="77"/>
      <c r="CZ344" s="77"/>
      <c r="DA344" s="77"/>
      <c r="DB344" s="77"/>
      <c r="DC344" s="77"/>
      <c r="DD344" s="77"/>
      <c r="DE344" s="77"/>
      <c r="DF344" s="77"/>
      <c r="DG344" s="77"/>
      <c r="DH344" s="77"/>
      <c r="DI344" s="77"/>
      <c r="DJ344" s="77"/>
      <c r="DK344" s="77"/>
      <c r="DL344" s="77"/>
      <c r="DM344" s="77"/>
      <c r="DN344" s="77"/>
      <c r="DO344" s="77"/>
      <c r="DP344" s="77"/>
      <c r="DQ344" s="77"/>
      <c r="DR344" s="77"/>
      <c r="DS344" s="77"/>
      <c r="DT344" s="77"/>
      <c r="DU344" s="77"/>
      <c r="DV344" s="77"/>
      <c r="DW344" s="77"/>
      <c r="DX344" s="77"/>
      <c r="DY344" s="77"/>
      <c r="DZ344" s="77"/>
      <c r="EA344" s="77"/>
      <c r="EB344" s="77"/>
      <c r="EC344" s="77"/>
      <c r="ED344" s="77"/>
      <c r="EE344" s="77"/>
      <c r="EF344" s="77"/>
      <c r="EG344" s="77"/>
      <c r="EH344" s="77"/>
      <c r="EI344" s="77"/>
      <c r="EJ344" s="77"/>
      <c r="EK344" s="77"/>
      <c r="EL344" s="77"/>
      <c r="EM344" s="77"/>
      <c r="EN344" s="77"/>
      <c r="EO344" s="77"/>
      <c r="EP344" s="77"/>
      <c r="EQ344" s="77"/>
      <c r="ER344" s="77"/>
      <c r="ES344" s="77"/>
      <c r="ET344" s="77"/>
      <c r="EU344" s="77"/>
      <c r="EV344" s="77"/>
      <c r="EW344" s="77"/>
      <c r="EX344" s="77"/>
      <c r="EY344" s="77"/>
      <c r="EZ344" s="77"/>
      <c r="FA344" s="77"/>
      <c r="FB344" s="77"/>
      <c r="FC344" s="77"/>
      <c r="FD344" s="77"/>
      <c r="FE344" s="77"/>
      <c r="FF344" s="77"/>
      <c r="FG344" s="77"/>
      <c r="FH344" s="77"/>
    </row>
    <row r="345" spans="1:164" ht="14" x14ac:dyDescent="0.15">
      <c r="A345" s="85"/>
      <c r="B345" s="85"/>
      <c r="C345" s="85"/>
      <c r="D345" s="85"/>
      <c r="E345" s="85"/>
      <c r="F345" s="85"/>
      <c r="G345" s="85"/>
      <c r="H345" s="85"/>
      <c r="I345" s="85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  <c r="AE345" s="77"/>
      <c r="AF345" s="77"/>
      <c r="AG345" s="77"/>
      <c r="AH345" s="77"/>
      <c r="AI345" s="77"/>
      <c r="AJ345" s="77"/>
      <c r="AK345" s="77"/>
      <c r="AL345" s="77"/>
      <c r="AM345" s="77"/>
      <c r="AN345" s="77"/>
      <c r="AO345" s="77"/>
      <c r="AP345" s="77"/>
      <c r="AQ345" s="77"/>
      <c r="AR345" s="77"/>
      <c r="AS345" s="77"/>
      <c r="AT345" s="77"/>
      <c r="AU345" s="77"/>
      <c r="AV345" s="77"/>
      <c r="AW345" s="77"/>
      <c r="AX345" s="77"/>
      <c r="AY345" s="77"/>
      <c r="AZ345" s="77"/>
      <c r="BA345" s="77"/>
      <c r="BB345" s="77"/>
      <c r="BC345" s="77"/>
      <c r="BD345" s="77"/>
      <c r="BE345" s="77"/>
      <c r="BF345" s="77"/>
      <c r="BG345" s="77"/>
      <c r="BH345" s="77"/>
      <c r="BI345" s="77"/>
      <c r="BJ345" s="77"/>
      <c r="BK345" s="77"/>
      <c r="BL345" s="77"/>
      <c r="BM345" s="77"/>
      <c r="BN345" s="77"/>
      <c r="BO345" s="77"/>
      <c r="BP345" s="77"/>
      <c r="BQ345" s="77"/>
      <c r="BR345" s="77"/>
      <c r="BS345" s="77"/>
      <c r="BT345" s="77"/>
      <c r="BU345" s="77"/>
      <c r="BV345" s="77"/>
      <c r="BW345" s="77"/>
      <c r="BX345" s="77"/>
      <c r="BY345" s="77"/>
      <c r="BZ345" s="77"/>
      <c r="CA345" s="77"/>
      <c r="CB345" s="77"/>
      <c r="CC345" s="77"/>
      <c r="CD345" s="77"/>
      <c r="CE345" s="77"/>
      <c r="CF345" s="77"/>
      <c r="CG345" s="77"/>
      <c r="CH345" s="77"/>
      <c r="CI345" s="77"/>
      <c r="CJ345" s="77"/>
      <c r="CK345" s="77"/>
      <c r="CL345" s="77"/>
      <c r="CM345" s="77"/>
      <c r="CN345" s="77"/>
      <c r="CO345" s="77"/>
      <c r="CP345" s="77"/>
      <c r="CQ345" s="77"/>
      <c r="CR345" s="77"/>
      <c r="CS345" s="77"/>
      <c r="CT345" s="77"/>
      <c r="CU345" s="77"/>
      <c r="CV345" s="77"/>
      <c r="CW345" s="77"/>
      <c r="CX345" s="77"/>
      <c r="CY345" s="77"/>
      <c r="CZ345" s="77"/>
      <c r="DA345" s="77"/>
      <c r="DB345" s="77"/>
      <c r="DC345" s="77"/>
      <c r="DD345" s="77"/>
      <c r="DE345" s="77"/>
      <c r="DF345" s="77"/>
      <c r="DG345" s="77"/>
      <c r="DH345" s="77"/>
      <c r="DI345" s="77"/>
      <c r="DJ345" s="77"/>
      <c r="DK345" s="77"/>
      <c r="DL345" s="77"/>
      <c r="DM345" s="77"/>
      <c r="DN345" s="77"/>
      <c r="DO345" s="77"/>
      <c r="DP345" s="77"/>
      <c r="DQ345" s="77"/>
      <c r="DR345" s="77"/>
      <c r="DS345" s="77"/>
      <c r="DT345" s="77"/>
      <c r="DU345" s="77"/>
      <c r="DV345" s="77"/>
      <c r="DW345" s="77"/>
      <c r="DX345" s="77"/>
      <c r="DY345" s="77"/>
      <c r="DZ345" s="77"/>
      <c r="EA345" s="77"/>
      <c r="EB345" s="77"/>
      <c r="EC345" s="77"/>
      <c r="ED345" s="77"/>
      <c r="EE345" s="77"/>
      <c r="EF345" s="77"/>
      <c r="EG345" s="77"/>
      <c r="EH345" s="77"/>
      <c r="EI345" s="77"/>
      <c r="EJ345" s="77"/>
      <c r="EK345" s="77"/>
      <c r="EL345" s="77"/>
      <c r="EM345" s="77"/>
      <c r="EN345" s="77"/>
      <c r="EO345" s="77"/>
      <c r="EP345" s="77"/>
      <c r="EQ345" s="77"/>
      <c r="ER345" s="77"/>
      <c r="ES345" s="77"/>
      <c r="ET345" s="77"/>
      <c r="EU345" s="77"/>
      <c r="EV345" s="77"/>
      <c r="EW345" s="77"/>
      <c r="EX345" s="77"/>
      <c r="EY345" s="77"/>
      <c r="EZ345" s="77"/>
      <c r="FA345" s="77"/>
      <c r="FB345" s="77"/>
      <c r="FC345" s="77"/>
      <c r="FD345" s="77"/>
      <c r="FE345" s="77"/>
      <c r="FF345" s="77"/>
      <c r="FG345" s="77"/>
      <c r="FH345" s="77"/>
    </row>
    <row r="346" spans="1:164" ht="14" x14ac:dyDescent="0.15">
      <c r="A346" s="85"/>
      <c r="B346" s="85"/>
      <c r="C346" s="85"/>
      <c r="D346" s="85"/>
      <c r="E346" s="85"/>
      <c r="F346" s="85"/>
      <c r="G346" s="85"/>
      <c r="H346" s="85"/>
      <c r="I346" s="85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77"/>
      <c r="AG346" s="77"/>
      <c r="AH346" s="77"/>
      <c r="AI346" s="77"/>
      <c r="AJ346" s="77"/>
      <c r="AK346" s="77"/>
      <c r="AL346" s="77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  <c r="BD346" s="77"/>
      <c r="BE346" s="77"/>
      <c r="BF346" s="77"/>
      <c r="BG346" s="77"/>
      <c r="BH346" s="77"/>
      <c r="BI346" s="77"/>
      <c r="BJ346" s="77"/>
      <c r="BK346" s="77"/>
      <c r="BL346" s="77"/>
      <c r="BM346" s="77"/>
      <c r="BN346" s="77"/>
      <c r="BO346" s="77"/>
      <c r="BP346" s="77"/>
      <c r="BQ346" s="77"/>
      <c r="BR346" s="77"/>
      <c r="BS346" s="77"/>
      <c r="BT346" s="77"/>
      <c r="BU346" s="77"/>
      <c r="BV346" s="77"/>
      <c r="BW346" s="77"/>
      <c r="BX346" s="77"/>
      <c r="BY346" s="77"/>
      <c r="BZ346" s="77"/>
      <c r="CA346" s="77"/>
      <c r="CB346" s="77"/>
      <c r="CC346" s="77"/>
      <c r="CD346" s="77"/>
      <c r="CE346" s="77"/>
      <c r="CF346" s="77"/>
      <c r="CG346" s="77"/>
      <c r="CH346" s="77"/>
      <c r="CI346" s="77"/>
      <c r="CJ346" s="77"/>
      <c r="CK346" s="77"/>
      <c r="CL346" s="77"/>
      <c r="CM346" s="77"/>
      <c r="CN346" s="77"/>
      <c r="CO346" s="77"/>
      <c r="CP346" s="77"/>
      <c r="CQ346" s="77"/>
      <c r="CR346" s="77"/>
      <c r="CS346" s="77"/>
      <c r="CT346" s="77"/>
      <c r="CU346" s="77"/>
      <c r="CV346" s="77"/>
      <c r="CW346" s="77"/>
      <c r="CX346" s="77"/>
      <c r="CY346" s="77"/>
      <c r="CZ346" s="77"/>
      <c r="DA346" s="77"/>
      <c r="DB346" s="77"/>
      <c r="DC346" s="77"/>
      <c r="DD346" s="77"/>
      <c r="DE346" s="77"/>
      <c r="DF346" s="77"/>
      <c r="DG346" s="77"/>
      <c r="DH346" s="77"/>
      <c r="DI346" s="77"/>
      <c r="DJ346" s="77"/>
      <c r="DK346" s="77"/>
      <c r="DL346" s="77"/>
      <c r="DM346" s="77"/>
      <c r="DN346" s="77"/>
      <c r="DO346" s="77"/>
      <c r="DP346" s="77"/>
      <c r="DQ346" s="77"/>
      <c r="DR346" s="77"/>
      <c r="DS346" s="77"/>
      <c r="DT346" s="77"/>
      <c r="DU346" s="77"/>
      <c r="DV346" s="77"/>
      <c r="DW346" s="77"/>
      <c r="DX346" s="77"/>
      <c r="DY346" s="77"/>
      <c r="DZ346" s="77"/>
      <c r="EA346" s="77"/>
      <c r="EB346" s="77"/>
      <c r="EC346" s="77"/>
      <c r="ED346" s="77"/>
      <c r="EE346" s="77"/>
      <c r="EF346" s="77"/>
      <c r="EG346" s="77"/>
      <c r="EH346" s="77"/>
      <c r="EI346" s="77"/>
      <c r="EJ346" s="77"/>
      <c r="EK346" s="77"/>
      <c r="EL346" s="77"/>
      <c r="EM346" s="77"/>
      <c r="EN346" s="77"/>
      <c r="EO346" s="77"/>
      <c r="EP346" s="77"/>
      <c r="EQ346" s="77"/>
      <c r="ER346" s="77"/>
      <c r="ES346" s="77"/>
      <c r="ET346" s="77"/>
      <c r="EU346" s="77"/>
      <c r="EV346" s="77"/>
      <c r="EW346" s="77"/>
      <c r="EX346" s="77"/>
      <c r="EY346" s="77"/>
      <c r="EZ346" s="77"/>
      <c r="FA346" s="77"/>
      <c r="FB346" s="77"/>
      <c r="FC346" s="77"/>
      <c r="FD346" s="77"/>
      <c r="FE346" s="77"/>
      <c r="FF346" s="77"/>
      <c r="FG346" s="77"/>
      <c r="FH346" s="77"/>
    </row>
    <row r="347" spans="1:164" ht="14" x14ac:dyDescent="0.15">
      <c r="A347" s="85"/>
      <c r="B347" s="85"/>
      <c r="C347" s="85"/>
      <c r="D347" s="85"/>
      <c r="E347" s="85"/>
      <c r="F347" s="85"/>
      <c r="G347" s="85"/>
      <c r="H347" s="85"/>
      <c r="I347" s="85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77"/>
      <c r="AG347" s="77"/>
      <c r="AH347" s="77"/>
      <c r="AI347" s="77"/>
      <c r="AJ347" s="77"/>
      <c r="AK347" s="77"/>
      <c r="AL347" s="77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  <c r="BD347" s="77"/>
      <c r="BE347" s="77"/>
      <c r="BF347" s="77"/>
      <c r="BG347" s="77"/>
      <c r="BH347" s="77"/>
      <c r="BI347" s="77"/>
      <c r="BJ347" s="77"/>
      <c r="BK347" s="77"/>
      <c r="BL347" s="77"/>
      <c r="BM347" s="77"/>
      <c r="BN347" s="77"/>
      <c r="BO347" s="77"/>
      <c r="BP347" s="77"/>
      <c r="BQ347" s="77"/>
      <c r="BR347" s="77"/>
      <c r="BS347" s="77"/>
      <c r="BT347" s="77"/>
      <c r="BU347" s="77"/>
      <c r="BV347" s="77"/>
      <c r="BW347" s="77"/>
      <c r="BX347" s="77"/>
      <c r="BY347" s="77"/>
      <c r="BZ347" s="77"/>
      <c r="CA347" s="77"/>
      <c r="CB347" s="77"/>
      <c r="CC347" s="77"/>
      <c r="CD347" s="77"/>
      <c r="CE347" s="77"/>
      <c r="CF347" s="77"/>
      <c r="CG347" s="77"/>
      <c r="CH347" s="77"/>
      <c r="CI347" s="77"/>
      <c r="CJ347" s="77"/>
      <c r="CK347" s="77"/>
      <c r="CL347" s="77"/>
      <c r="CM347" s="77"/>
      <c r="CN347" s="77"/>
      <c r="CO347" s="77"/>
      <c r="CP347" s="77"/>
      <c r="CQ347" s="77"/>
      <c r="CR347" s="77"/>
      <c r="CS347" s="77"/>
      <c r="CT347" s="77"/>
      <c r="CU347" s="77"/>
      <c r="CV347" s="77"/>
      <c r="CW347" s="77"/>
      <c r="CX347" s="77"/>
      <c r="CY347" s="77"/>
      <c r="CZ347" s="77"/>
      <c r="DA347" s="77"/>
      <c r="DB347" s="77"/>
      <c r="DC347" s="77"/>
      <c r="DD347" s="77"/>
      <c r="DE347" s="77"/>
      <c r="DF347" s="77"/>
      <c r="DG347" s="77"/>
      <c r="DH347" s="77"/>
      <c r="DI347" s="77"/>
      <c r="DJ347" s="77"/>
      <c r="DK347" s="77"/>
      <c r="DL347" s="77"/>
      <c r="DM347" s="77"/>
      <c r="DN347" s="77"/>
      <c r="DO347" s="77"/>
      <c r="DP347" s="77"/>
      <c r="DQ347" s="77"/>
      <c r="DR347" s="77"/>
      <c r="DS347" s="77"/>
      <c r="DT347" s="77"/>
      <c r="DU347" s="77"/>
      <c r="DV347" s="77"/>
      <c r="DW347" s="77"/>
      <c r="DX347" s="77"/>
      <c r="DY347" s="77"/>
      <c r="DZ347" s="77"/>
      <c r="EA347" s="77"/>
      <c r="EB347" s="77"/>
      <c r="EC347" s="77"/>
      <c r="ED347" s="77"/>
      <c r="EE347" s="77"/>
      <c r="EF347" s="77"/>
      <c r="EG347" s="77"/>
      <c r="EH347" s="77"/>
      <c r="EI347" s="77"/>
      <c r="EJ347" s="77"/>
      <c r="EK347" s="77"/>
      <c r="EL347" s="77"/>
      <c r="EM347" s="77"/>
      <c r="EN347" s="77"/>
      <c r="EO347" s="77"/>
      <c r="EP347" s="77"/>
      <c r="EQ347" s="77"/>
      <c r="ER347" s="77"/>
      <c r="ES347" s="77"/>
      <c r="ET347" s="77"/>
      <c r="EU347" s="77"/>
      <c r="EV347" s="77"/>
      <c r="EW347" s="77"/>
      <c r="EX347" s="77"/>
      <c r="EY347" s="77"/>
      <c r="EZ347" s="77"/>
      <c r="FA347" s="77"/>
      <c r="FB347" s="77"/>
      <c r="FC347" s="77"/>
      <c r="FD347" s="77"/>
      <c r="FE347" s="77"/>
      <c r="FF347" s="77"/>
      <c r="FG347" s="77"/>
      <c r="FH347" s="77"/>
    </row>
    <row r="348" spans="1:164" ht="14" x14ac:dyDescent="0.15">
      <c r="A348" s="85"/>
      <c r="B348" s="85"/>
      <c r="C348" s="85"/>
      <c r="D348" s="85"/>
      <c r="E348" s="85"/>
      <c r="F348" s="85"/>
      <c r="G348" s="85"/>
      <c r="H348" s="85"/>
      <c r="I348" s="85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  <c r="AE348" s="77"/>
      <c r="AF348" s="77"/>
      <c r="AG348" s="77"/>
      <c r="AH348" s="77"/>
      <c r="AI348" s="77"/>
      <c r="AJ348" s="77"/>
      <c r="AK348" s="77"/>
      <c r="AL348" s="77"/>
      <c r="AM348" s="77"/>
      <c r="AN348" s="77"/>
      <c r="AO348" s="77"/>
      <c r="AP348" s="77"/>
      <c r="AQ348" s="77"/>
      <c r="AR348" s="77"/>
      <c r="AS348" s="77"/>
      <c r="AT348" s="77"/>
      <c r="AU348" s="77"/>
      <c r="AV348" s="77"/>
      <c r="AW348" s="77"/>
      <c r="AX348" s="77"/>
      <c r="AY348" s="77"/>
      <c r="AZ348" s="77"/>
      <c r="BA348" s="77"/>
      <c r="BB348" s="77"/>
      <c r="BC348" s="77"/>
      <c r="BD348" s="77"/>
      <c r="BE348" s="77"/>
      <c r="BF348" s="77"/>
      <c r="BG348" s="77"/>
      <c r="BH348" s="77"/>
      <c r="BI348" s="77"/>
      <c r="BJ348" s="77"/>
      <c r="BK348" s="77"/>
      <c r="BL348" s="77"/>
      <c r="BM348" s="77"/>
      <c r="BN348" s="77"/>
      <c r="BO348" s="77"/>
      <c r="BP348" s="77"/>
      <c r="BQ348" s="77"/>
      <c r="BR348" s="77"/>
      <c r="BS348" s="77"/>
      <c r="BT348" s="77"/>
      <c r="BU348" s="77"/>
      <c r="BV348" s="77"/>
      <c r="BW348" s="77"/>
      <c r="BX348" s="77"/>
      <c r="BY348" s="77"/>
      <c r="BZ348" s="77"/>
      <c r="CA348" s="77"/>
      <c r="CB348" s="77"/>
      <c r="CC348" s="77"/>
      <c r="CD348" s="77"/>
      <c r="CE348" s="77"/>
      <c r="CF348" s="77"/>
      <c r="CG348" s="77"/>
      <c r="CH348" s="77"/>
      <c r="CI348" s="77"/>
      <c r="CJ348" s="77"/>
      <c r="CK348" s="77"/>
      <c r="CL348" s="77"/>
      <c r="CM348" s="77"/>
      <c r="CN348" s="77"/>
      <c r="CO348" s="77"/>
      <c r="CP348" s="77"/>
      <c r="CQ348" s="77"/>
      <c r="CR348" s="77"/>
      <c r="CS348" s="77"/>
      <c r="CT348" s="77"/>
      <c r="CU348" s="77"/>
      <c r="CV348" s="77"/>
      <c r="CW348" s="77"/>
      <c r="CX348" s="77"/>
      <c r="CY348" s="77"/>
      <c r="CZ348" s="77"/>
      <c r="DA348" s="77"/>
      <c r="DB348" s="77"/>
      <c r="DC348" s="77"/>
      <c r="DD348" s="77"/>
      <c r="DE348" s="77"/>
      <c r="DF348" s="77"/>
      <c r="DG348" s="77"/>
      <c r="DH348" s="77"/>
      <c r="DI348" s="77"/>
      <c r="DJ348" s="77"/>
      <c r="DK348" s="77"/>
      <c r="DL348" s="77"/>
      <c r="DM348" s="77"/>
      <c r="DN348" s="77"/>
      <c r="DO348" s="77"/>
      <c r="DP348" s="77"/>
      <c r="DQ348" s="77"/>
      <c r="DR348" s="77"/>
      <c r="DS348" s="77"/>
      <c r="DT348" s="77"/>
      <c r="DU348" s="77"/>
      <c r="DV348" s="77"/>
      <c r="DW348" s="77"/>
      <c r="DX348" s="77"/>
      <c r="DY348" s="77"/>
      <c r="DZ348" s="77"/>
      <c r="EA348" s="77"/>
      <c r="EB348" s="77"/>
      <c r="EC348" s="77"/>
      <c r="ED348" s="77"/>
      <c r="EE348" s="77"/>
      <c r="EF348" s="77"/>
      <c r="EG348" s="77"/>
      <c r="EH348" s="77"/>
      <c r="EI348" s="77"/>
      <c r="EJ348" s="77"/>
      <c r="EK348" s="77"/>
      <c r="EL348" s="77"/>
      <c r="EM348" s="77"/>
      <c r="EN348" s="77"/>
      <c r="EO348" s="77"/>
      <c r="EP348" s="77"/>
      <c r="EQ348" s="77"/>
      <c r="ER348" s="77"/>
      <c r="ES348" s="77"/>
      <c r="ET348" s="77"/>
      <c r="EU348" s="77"/>
      <c r="EV348" s="77"/>
      <c r="EW348" s="77"/>
      <c r="EX348" s="77"/>
      <c r="EY348" s="77"/>
      <c r="EZ348" s="77"/>
      <c r="FA348" s="77"/>
      <c r="FB348" s="77"/>
      <c r="FC348" s="77"/>
      <c r="FD348" s="77"/>
      <c r="FE348" s="77"/>
      <c r="FF348" s="77"/>
      <c r="FG348" s="77"/>
      <c r="FH348" s="77"/>
    </row>
    <row r="349" spans="1:164" ht="14" x14ac:dyDescent="0.15">
      <c r="A349" s="85"/>
      <c r="B349" s="85"/>
      <c r="C349" s="85"/>
      <c r="D349" s="85"/>
      <c r="E349" s="85"/>
      <c r="F349" s="85"/>
      <c r="G349" s="85"/>
      <c r="H349" s="85"/>
      <c r="I349" s="85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  <c r="AE349" s="77"/>
      <c r="AF349" s="77"/>
      <c r="AG349" s="77"/>
      <c r="AH349" s="77"/>
      <c r="AI349" s="77"/>
      <c r="AJ349" s="77"/>
      <c r="AK349" s="77"/>
      <c r="AL349" s="77"/>
      <c r="AM349" s="77"/>
      <c r="AN349" s="77"/>
      <c r="AO349" s="77"/>
      <c r="AP349" s="77"/>
      <c r="AQ349" s="77"/>
      <c r="AR349" s="77"/>
      <c r="AS349" s="77"/>
      <c r="AT349" s="77"/>
      <c r="AU349" s="77"/>
      <c r="AV349" s="77"/>
      <c r="AW349" s="77"/>
      <c r="AX349" s="77"/>
      <c r="AY349" s="77"/>
      <c r="AZ349" s="77"/>
      <c r="BA349" s="77"/>
      <c r="BB349" s="77"/>
      <c r="BC349" s="77"/>
      <c r="BD349" s="77"/>
      <c r="BE349" s="77"/>
      <c r="BF349" s="77"/>
      <c r="BG349" s="77"/>
      <c r="BH349" s="77"/>
      <c r="BI349" s="77"/>
      <c r="BJ349" s="77"/>
      <c r="BK349" s="77"/>
      <c r="BL349" s="77"/>
      <c r="BM349" s="77"/>
      <c r="BN349" s="77"/>
      <c r="BO349" s="77"/>
      <c r="BP349" s="77"/>
      <c r="BQ349" s="77"/>
      <c r="BR349" s="77"/>
      <c r="BS349" s="77"/>
      <c r="BT349" s="77"/>
      <c r="BU349" s="77"/>
      <c r="BV349" s="77"/>
      <c r="BW349" s="77"/>
      <c r="BX349" s="77"/>
      <c r="BY349" s="77"/>
      <c r="BZ349" s="77"/>
      <c r="CA349" s="77"/>
      <c r="CB349" s="77"/>
      <c r="CC349" s="77"/>
      <c r="CD349" s="77"/>
      <c r="CE349" s="77"/>
      <c r="CF349" s="77"/>
      <c r="CG349" s="77"/>
      <c r="CH349" s="77"/>
      <c r="CI349" s="77"/>
      <c r="CJ349" s="77"/>
      <c r="CK349" s="77"/>
      <c r="CL349" s="77"/>
      <c r="CM349" s="77"/>
      <c r="CN349" s="77"/>
      <c r="CO349" s="77"/>
      <c r="CP349" s="77"/>
      <c r="CQ349" s="77"/>
      <c r="CR349" s="77"/>
      <c r="CS349" s="77"/>
      <c r="CT349" s="77"/>
      <c r="CU349" s="77"/>
      <c r="CV349" s="77"/>
      <c r="CW349" s="77"/>
      <c r="CX349" s="77"/>
      <c r="CY349" s="77"/>
      <c r="CZ349" s="77"/>
      <c r="DA349" s="77"/>
      <c r="DB349" s="77"/>
      <c r="DC349" s="77"/>
      <c r="DD349" s="77"/>
      <c r="DE349" s="77"/>
      <c r="DF349" s="77"/>
      <c r="DG349" s="77"/>
      <c r="DH349" s="77"/>
      <c r="DI349" s="77"/>
      <c r="DJ349" s="77"/>
      <c r="DK349" s="77"/>
      <c r="DL349" s="77"/>
      <c r="DM349" s="77"/>
      <c r="DN349" s="77"/>
      <c r="DO349" s="77"/>
      <c r="DP349" s="77"/>
      <c r="DQ349" s="77"/>
      <c r="DR349" s="77"/>
      <c r="DS349" s="77"/>
      <c r="DT349" s="77"/>
      <c r="DU349" s="77"/>
      <c r="DV349" s="77"/>
      <c r="DW349" s="77"/>
      <c r="DX349" s="77"/>
      <c r="DY349" s="77"/>
      <c r="DZ349" s="77"/>
      <c r="EA349" s="77"/>
      <c r="EB349" s="77"/>
      <c r="EC349" s="77"/>
      <c r="ED349" s="77"/>
      <c r="EE349" s="77"/>
      <c r="EF349" s="77"/>
      <c r="EG349" s="77"/>
      <c r="EH349" s="77"/>
      <c r="EI349" s="77"/>
      <c r="EJ349" s="77"/>
      <c r="EK349" s="77"/>
      <c r="EL349" s="77"/>
      <c r="EM349" s="77"/>
      <c r="EN349" s="77"/>
      <c r="EO349" s="77"/>
      <c r="EP349" s="77"/>
      <c r="EQ349" s="77"/>
      <c r="ER349" s="77"/>
      <c r="ES349" s="77"/>
      <c r="ET349" s="77"/>
      <c r="EU349" s="77"/>
      <c r="EV349" s="77"/>
      <c r="EW349" s="77"/>
      <c r="EX349" s="77"/>
      <c r="EY349" s="77"/>
      <c r="EZ349" s="77"/>
      <c r="FA349" s="77"/>
      <c r="FB349" s="77"/>
      <c r="FC349" s="77"/>
      <c r="FD349" s="77"/>
      <c r="FE349" s="77"/>
      <c r="FF349" s="77"/>
      <c r="FG349" s="77"/>
      <c r="FH349" s="77"/>
    </row>
    <row r="350" spans="1:164" ht="14" x14ac:dyDescent="0.15">
      <c r="A350" s="85"/>
      <c r="B350" s="85"/>
      <c r="C350" s="85"/>
      <c r="D350" s="85"/>
      <c r="E350" s="85"/>
      <c r="F350" s="85"/>
      <c r="G350" s="85"/>
      <c r="H350" s="85"/>
      <c r="I350" s="85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  <c r="AE350" s="77"/>
      <c r="AF350" s="77"/>
      <c r="AG350" s="77"/>
      <c r="AH350" s="77"/>
      <c r="AI350" s="77"/>
      <c r="AJ350" s="77"/>
      <c r="AK350" s="77"/>
      <c r="AL350" s="77"/>
      <c r="AM350" s="77"/>
      <c r="AN350" s="77"/>
      <c r="AO350" s="77"/>
      <c r="AP350" s="77"/>
      <c r="AQ350" s="77"/>
      <c r="AR350" s="77"/>
      <c r="AS350" s="77"/>
      <c r="AT350" s="77"/>
      <c r="AU350" s="77"/>
      <c r="AV350" s="77"/>
      <c r="AW350" s="77"/>
      <c r="AX350" s="77"/>
      <c r="AY350" s="77"/>
      <c r="AZ350" s="77"/>
      <c r="BA350" s="77"/>
      <c r="BB350" s="77"/>
      <c r="BC350" s="77"/>
      <c r="BD350" s="77"/>
      <c r="BE350" s="77"/>
      <c r="BF350" s="77"/>
      <c r="BG350" s="77"/>
      <c r="BH350" s="77"/>
      <c r="BI350" s="77"/>
      <c r="BJ350" s="77"/>
      <c r="BK350" s="77"/>
      <c r="BL350" s="77"/>
      <c r="BM350" s="77"/>
      <c r="BN350" s="77"/>
      <c r="BO350" s="77"/>
      <c r="BP350" s="77"/>
      <c r="BQ350" s="77"/>
      <c r="BR350" s="77"/>
      <c r="BS350" s="77"/>
      <c r="BT350" s="77"/>
      <c r="BU350" s="77"/>
      <c r="BV350" s="77"/>
      <c r="BW350" s="77"/>
      <c r="BX350" s="77"/>
      <c r="BY350" s="77"/>
      <c r="BZ350" s="77"/>
      <c r="CA350" s="77"/>
      <c r="CB350" s="77"/>
      <c r="CC350" s="77"/>
      <c r="CD350" s="77"/>
      <c r="CE350" s="77"/>
      <c r="CF350" s="77"/>
      <c r="CG350" s="77"/>
      <c r="CH350" s="77"/>
      <c r="CI350" s="77"/>
      <c r="CJ350" s="77"/>
      <c r="CK350" s="77"/>
      <c r="CL350" s="77"/>
      <c r="CM350" s="77"/>
      <c r="CN350" s="77"/>
      <c r="CO350" s="77"/>
      <c r="CP350" s="77"/>
      <c r="CQ350" s="77"/>
      <c r="CR350" s="77"/>
      <c r="CS350" s="77"/>
      <c r="CT350" s="77"/>
      <c r="CU350" s="77"/>
      <c r="CV350" s="77"/>
      <c r="CW350" s="77"/>
      <c r="CX350" s="77"/>
      <c r="CY350" s="77"/>
      <c r="CZ350" s="77"/>
      <c r="DA350" s="77"/>
      <c r="DB350" s="77"/>
      <c r="DC350" s="77"/>
      <c r="DD350" s="77"/>
      <c r="DE350" s="77"/>
      <c r="DF350" s="77"/>
      <c r="DG350" s="77"/>
      <c r="DH350" s="77"/>
      <c r="DI350" s="77"/>
      <c r="DJ350" s="77"/>
      <c r="DK350" s="77"/>
      <c r="DL350" s="77"/>
      <c r="DM350" s="77"/>
      <c r="DN350" s="77"/>
      <c r="DO350" s="77"/>
      <c r="DP350" s="77"/>
      <c r="DQ350" s="77"/>
      <c r="DR350" s="77"/>
      <c r="DS350" s="77"/>
      <c r="DT350" s="77"/>
      <c r="DU350" s="77"/>
      <c r="DV350" s="77"/>
      <c r="DW350" s="77"/>
      <c r="DX350" s="77"/>
      <c r="DY350" s="77"/>
      <c r="DZ350" s="77"/>
      <c r="EA350" s="77"/>
      <c r="EB350" s="77"/>
      <c r="EC350" s="77"/>
      <c r="ED350" s="77"/>
      <c r="EE350" s="77"/>
      <c r="EF350" s="77"/>
      <c r="EG350" s="77"/>
      <c r="EH350" s="77"/>
      <c r="EI350" s="77"/>
      <c r="EJ350" s="77"/>
      <c r="EK350" s="77"/>
      <c r="EL350" s="77"/>
      <c r="EM350" s="77"/>
      <c r="EN350" s="77"/>
      <c r="EO350" s="77"/>
      <c r="EP350" s="77"/>
      <c r="EQ350" s="77"/>
      <c r="ER350" s="77"/>
      <c r="ES350" s="77"/>
      <c r="ET350" s="77"/>
      <c r="EU350" s="77"/>
      <c r="EV350" s="77"/>
      <c r="EW350" s="77"/>
      <c r="EX350" s="77"/>
      <c r="EY350" s="77"/>
      <c r="EZ350" s="77"/>
      <c r="FA350" s="77"/>
      <c r="FB350" s="77"/>
      <c r="FC350" s="77"/>
      <c r="FD350" s="77"/>
      <c r="FE350" s="77"/>
      <c r="FF350" s="77"/>
      <c r="FG350" s="77"/>
      <c r="FH350" s="77"/>
    </row>
    <row r="351" spans="1:164" ht="14" x14ac:dyDescent="0.15">
      <c r="A351" s="85"/>
      <c r="B351" s="85"/>
      <c r="C351" s="85"/>
      <c r="D351" s="85"/>
      <c r="E351" s="85"/>
      <c r="F351" s="85"/>
      <c r="G351" s="85"/>
      <c r="H351" s="85"/>
      <c r="I351" s="85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  <c r="AW351" s="77"/>
      <c r="AX351" s="77"/>
      <c r="AY351" s="77"/>
      <c r="AZ351" s="77"/>
      <c r="BA351" s="77"/>
      <c r="BB351" s="77"/>
      <c r="BC351" s="77"/>
      <c r="BD351" s="77"/>
      <c r="BE351" s="77"/>
      <c r="BF351" s="77"/>
      <c r="BG351" s="77"/>
      <c r="BH351" s="77"/>
      <c r="BI351" s="77"/>
      <c r="BJ351" s="77"/>
      <c r="BK351" s="77"/>
      <c r="BL351" s="77"/>
      <c r="BM351" s="77"/>
      <c r="BN351" s="77"/>
      <c r="BO351" s="77"/>
      <c r="BP351" s="77"/>
      <c r="BQ351" s="77"/>
      <c r="BR351" s="77"/>
      <c r="BS351" s="77"/>
      <c r="BT351" s="77"/>
      <c r="BU351" s="77"/>
      <c r="BV351" s="77"/>
      <c r="BW351" s="77"/>
      <c r="BX351" s="77"/>
      <c r="BY351" s="77"/>
      <c r="BZ351" s="77"/>
      <c r="CA351" s="77"/>
      <c r="CB351" s="77"/>
      <c r="CC351" s="77"/>
      <c r="CD351" s="77"/>
      <c r="CE351" s="77"/>
      <c r="CF351" s="77"/>
      <c r="CG351" s="77"/>
      <c r="CH351" s="77"/>
      <c r="CI351" s="77"/>
      <c r="CJ351" s="77"/>
      <c r="CK351" s="77"/>
      <c r="CL351" s="77"/>
      <c r="CM351" s="77"/>
      <c r="CN351" s="77"/>
      <c r="CO351" s="77"/>
      <c r="CP351" s="77"/>
      <c r="CQ351" s="77"/>
      <c r="CR351" s="77"/>
      <c r="CS351" s="77"/>
      <c r="CT351" s="77"/>
      <c r="CU351" s="77"/>
      <c r="CV351" s="77"/>
      <c r="CW351" s="77"/>
      <c r="CX351" s="77"/>
      <c r="CY351" s="77"/>
      <c r="CZ351" s="77"/>
      <c r="DA351" s="77"/>
      <c r="DB351" s="77"/>
      <c r="DC351" s="77"/>
      <c r="DD351" s="77"/>
      <c r="DE351" s="77"/>
      <c r="DF351" s="77"/>
      <c r="DG351" s="77"/>
      <c r="DH351" s="77"/>
      <c r="DI351" s="77"/>
      <c r="DJ351" s="77"/>
      <c r="DK351" s="77"/>
      <c r="DL351" s="77"/>
      <c r="DM351" s="77"/>
      <c r="DN351" s="77"/>
      <c r="DO351" s="77"/>
      <c r="DP351" s="77"/>
      <c r="DQ351" s="77"/>
      <c r="DR351" s="77"/>
      <c r="DS351" s="77"/>
      <c r="DT351" s="77"/>
      <c r="DU351" s="77"/>
      <c r="DV351" s="77"/>
      <c r="DW351" s="77"/>
      <c r="DX351" s="77"/>
      <c r="DY351" s="77"/>
      <c r="DZ351" s="77"/>
      <c r="EA351" s="77"/>
      <c r="EB351" s="77"/>
      <c r="EC351" s="77"/>
      <c r="ED351" s="77"/>
      <c r="EE351" s="77"/>
      <c r="EF351" s="77"/>
      <c r="EG351" s="77"/>
      <c r="EH351" s="77"/>
      <c r="EI351" s="77"/>
      <c r="EJ351" s="77"/>
      <c r="EK351" s="77"/>
      <c r="EL351" s="77"/>
      <c r="EM351" s="77"/>
      <c r="EN351" s="77"/>
      <c r="EO351" s="77"/>
      <c r="EP351" s="77"/>
      <c r="EQ351" s="77"/>
      <c r="ER351" s="77"/>
      <c r="ES351" s="77"/>
      <c r="ET351" s="77"/>
      <c r="EU351" s="77"/>
      <c r="EV351" s="77"/>
      <c r="EW351" s="77"/>
      <c r="EX351" s="77"/>
      <c r="EY351" s="77"/>
      <c r="EZ351" s="77"/>
      <c r="FA351" s="77"/>
      <c r="FB351" s="77"/>
      <c r="FC351" s="77"/>
      <c r="FD351" s="77"/>
      <c r="FE351" s="77"/>
      <c r="FF351" s="77"/>
      <c r="FG351" s="77"/>
      <c r="FH351" s="77"/>
    </row>
    <row r="352" spans="1:164" ht="14" x14ac:dyDescent="0.15">
      <c r="A352" s="85"/>
      <c r="B352" s="85"/>
      <c r="C352" s="85"/>
      <c r="D352" s="85"/>
      <c r="E352" s="85"/>
      <c r="F352" s="85"/>
      <c r="G352" s="85"/>
      <c r="H352" s="85"/>
      <c r="I352" s="85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  <c r="AE352" s="77"/>
      <c r="AF352" s="77"/>
      <c r="AG352" s="77"/>
      <c r="AH352" s="77"/>
      <c r="AI352" s="77"/>
      <c r="AJ352" s="77"/>
      <c r="AK352" s="77"/>
      <c r="AL352" s="77"/>
      <c r="AM352" s="77"/>
      <c r="AN352" s="77"/>
      <c r="AO352" s="77"/>
      <c r="AP352" s="77"/>
      <c r="AQ352" s="77"/>
      <c r="AR352" s="77"/>
      <c r="AS352" s="77"/>
      <c r="AT352" s="77"/>
      <c r="AU352" s="77"/>
      <c r="AV352" s="77"/>
      <c r="AW352" s="77"/>
      <c r="AX352" s="77"/>
      <c r="AY352" s="77"/>
      <c r="AZ352" s="77"/>
      <c r="BA352" s="77"/>
      <c r="BB352" s="77"/>
      <c r="BC352" s="77"/>
      <c r="BD352" s="77"/>
      <c r="BE352" s="77"/>
      <c r="BF352" s="77"/>
      <c r="BG352" s="77"/>
      <c r="BH352" s="77"/>
      <c r="BI352" s="77"/>
      <c r="BJ352" s="77"/>
      <c r="BK352" s="77"/>
      <c r="BL352" s="77"/>
      <c r="BM352" s="77"/>
      <c r="BN352" s="77"/>
      <c r="BO352" s="77"/>
      <c r="BP352" s="77"/>
      <c r="BQ352" s="77"/>
      <c r="BR352" s="77"/>
      <c r="BS352" s="77"/>
      <c r="BT352" s="77"/>
      <c r="BU352" s="77"/>
      <c r="BV352" s="77"/>
      <c r="BW352" s="77"/>
      <c r="BX352" s="77"/>
      <c r="BY352" s="77"/>
      <c r="BZ352" s="77"/>
      <c r="CA352" s="77"/>
      <c r="CB352" s="77"/>
      <c r="CC352" s="77"/>
      <c r="CD352" s="77"/>
      <c r="CE352" s="77"/>
      <c r="CF352" s="77"/>
      <c r="CG352" s="77"/>
      <c r="CH352" s="77"/>
      <c r="CI352" s="77"/>
      <c r="CJ352" s="77"/>
      <c r="CK352" s="77"/>
      <c r="CL352" s="77"/>
      <c r="CM352" s="77"/>
      <c r="CN352" s="77"/>
      <c r="CO352" s="77"/>
      <c r="CP352" s="77"/>
      <c r="CQ352" s="77"/>
      <c r="CR352" s="77"/>
      <c r="CS352" s="77"/>
      <c r="CT352" s="77"/>
      <c r="CU352" s="77"/>
      <c r="CV352" s="77"/>
      <c r="CW352" s="77"/>
      <c r="CX352" s="77"/>
      <c r="CY352" s="77"/>
      <c r="CZ352" s="77"/>
      <c r="DA352" s="77"/>
      <c r="DB352" s="77"/>
      <c r="DC352" s="77"/>
      <c r="DD352" s="77"/>
      <c r="DE352" s="77"/>
      <c r="DF352" s="77"/>
      <c r="DG352" s="77"/>
      <c r="DH352" s="77"/>
      <c r="DI352" s="77"/>
      <c r="DJ352" s="77"/>
      <c r="DK352" s="77"/>
      <c r="DL352" s="77"/>
      <c r="DM352" s="77"/>
      <c r="DN352" s="77"/>
      <c r="DO352" s="77"/>
      <c r="DP352" s="77"/>
      <c r="DQ352" s="77"/>
      <c r="DR352" s="77"/>
      <c r="DS352" s="77"/>
      <c r="DT352" s="77"/>
      <c r="DU352" s="77"/>
      <c r="DV352" s="77"/>
      <c r="DW352" s="77"/>
      <c r="DX352" s="77"/>
      <c r="DY352" s="77"/>
      <c r="DZ352" s="77"/>
      <c r="EA352" s="77"/>
      <c r="EB352" s="77"/>
      <c r="EC352" s="77"/>
      <c r="ED352" s="77"/>
      <c r="EE352" s="77"/>
      <c r="EF352" s="77"/>
      <c r="EG352" s="77"/>
      <c r="EH352" s="77"/>
      <c r="EI352" s="77"/>
      <c r="EJ352" s="77"/>
      <c r="EK352" s="77"/>
      <c r="EL352" s="77"/>
      <c r="EM352" s="77"/>
      <c r="EN352" s="77"/>
      <c r="EO352" s="77"/>
      <c r="EP352" s="77"/>
      <c r="EQ352" s="77"/>
      <c r="ER352" s="77"/>
      <c r="ES352" s="77"/>
      <c r="ET352" s="77"/>
      <c r="EU352" s="77"/>
      <c r="EV352" s="77"/>
      <c r="EW352" s="77"/>
      <c r="EX352" s="77"/>
      <c r="EY352" s="77"/>
      <c r="EZ352" s="77"/>
      <c r="FA352" s="77"/>
      <c r="FB352" s="77"/>
      <c r="FC352" s="77"/>
      <c r="FD352" s="77"/>
      <c r="FE352" s="77"/>
      <c r="FF352" s="77"/>
      <c r="FG352" s="77"/>
      <c r="FH352" s="77"/>
    </row>
    <row r="353" spans="1:164" ht="14" x14ac:dyDescent="0.15">
      <c r="A353" s="85"/>
      <c r="B353" s="85"/>
      <c r="C353" s="85"/>
      <c r="D353" s="85"/>
      <c r="E353" s="85"/>
      <c r="F353" s="85"/>
      <c r="G353" s="85"/>
      <c r="H353" s="85"/>
      <c r="I353" s="85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  <c r="AE353" s="77"/>
      <c r="AF353" s="77"/>
      <c r="AG353" s="77"/>
      <c r="AH353" s="77"/>
      <c r="AI353" s="77"/>
      <c r="AJ353" s="77"/>
      <c r="AK353" s="77"/>
      <c r="AL353" s="77"/>
      <c r="AM353" s="77"/>
      <c r="AN353" s="77"/>
      <c r="AO353" s="77"/>
      <c r="AP353" s="77"/>
      <c r="AQ353" s="77"/>
      <c r="AR353" s="77"/>
      <c r="AS353" s="77"/>
      <c r="AT353" s="77"/>
      <c r="AU353" s="77"/>
      <c r="AV353" s="77"/>
      <c r="AW353" s="77"/>
      <c r="AX353" s="77"/>
      <c r="AY353" s="77"/>
      <c r="AZ353" s="77"/>
      <c r="BA353" s="77"/>
      <c r="BB353" s="77"/>
      <c r="BC353" s="77"/>
      <c r="BD353" s="77"/>
      <c r="BE353" s="77"/>
      <c r="BF353" s="77"/>
      <c r="BG353" s="77"/>
      <c r="BH353" s="77"/>
      <c r="BI353" s="77"/>
      <c r="BJ353" s="77"/>
      <c r="BK353" s="77"/>
      <c r="BL353" s="77"/>
      <c r="BM353" s="77"/>
      <c r="BN353" s="77"/>
      <c r="BO353" s="77"/>
      <c r="BP353" s="77"/>
      <c r="BQ353" s="77"/>
      <c r="BR353" s="77"/>
      <c r="BS353" s="77"/>
      <c r="BT353" s="77"/>
      <c r="BU353" s="77"/>
      <c r="BV353" s="77"/>
      <c r="BW353" s="77"/>
      <c r="BX353" s="77"/>
      <c r="BY353" s="77"/>
      <c r="BZ353" s="77"/>
      <c r="CA353" s="77"/>
      <c r="CB353" s="77"/>
      <c r="CC353" s="77"/>
      <c r="CD353" s="77"/>
      <c r="CE353" s="77"/>
      <c r="CF353" s="77"/>
      <c r="CG353" s="77"/>
      <c r="CH353" s="77"/>
      <c r="CI353" s="77"/>
      <c r="CJ353" s="77"/>
      <c r="CK353" s="77"/>
      <c r="CL353" s="77"/>
      <c r="CM353" s="77"/>
      <c r="CN353" s="77"/>
      <c r="CO353" s="77"/>
      <c r="CP353" s="77"/>
      <c r="CQ353" s="77"/>
      <c r="CR353" s="77"/>
      <c r="CS353" s="77"/>
      <c r="CT353" s="77"/>
      <c r="CU353" s="77"/>
      <c r="CV353" s="77"/>
      <c r="CW353" s="77"/>
      <c r="CX353" s="77"/>
      <c r="CY353" s="77"/>
      <c r="CZ353" s="77"/>
      <c r="DA353" s="77"/>
      <c r="DB353" s="77"/>
      <c r="DC353" s="77"/>
      <c r="DD353" s="77"/>
      <c r="DE353" s="77"/>
      <c r="DF353" s="77"/>
      <c r="DG353" s="77"/>
      <c r="DH353" s="77"/>
      <c r="DI353" s="77"/>
      <c r="DJ353" s="77"/>
      <c r="DK353" s="77"/>
      <c r="DL353" s="77"/>
      <c r="DM353" s="77"/>
      <c r="DN353" s="77"/>
      <c r="DO353" s="77"/>
      <c r="DP353" s="77"/>
      <c r="DQ353" s="77"/>
      <c r="DR353" s="77"/>
      <c r="DS353" s="77"/>
      <c r="DT353" s="77"/>
      <c r="DU353" s="77"/>
      <c r="DV353" s="77"/>
      <c r="DW353" s="77"/>
      <c r="DX353" s="77"/>
      <c r="DY353" s="77"/>
      <c r="DZ353" s="77"/>
      <c r="EA353" s="77"/>
      <c r="EB353" s="77"/>
      <c r="EC353" s="77"/>
      <c r="ED353" s="77"/>
      <c r="EE353" s="77"/>
      <c r="EF353" s="77"/>
      <c r="EG353" s="77"/>
      <c r="EH353" s="77"/>
      <c r="EI353" s="77"/>
      <c r="EJ353" s="77"/>
      <c r="EK353" s="77"/>
      <c r="EL353" s="77"/>
      <c r="EM353" s="77"/>
      <c r="EN353" s="77"/>
      <c r="EO353" s="77"/>
      <c r="EP353" s="77"/>
      <c r="EQ353" s="77"/>
      <c r="ER353" s="77"/>
      <c r="ES353" s="77"/>
      <c r="ET353" s="77"/>
      <c r="EU353" s="77"/>
      <c r="EV353" s="77"/>
      <c r="EW353" s="77"/>
      <c r="EX353" s="77"/>
      <c r="EY353" s="77"/>
      <c r="EZ353" s="77"/>
      <c r="FA353" s="77"/>
      <c r="FB353" s="77"/>
      <c r="FC353" s="77"/>
      <c r="FD353" s="77"/>
      <c r="FE353" s="77"/>
      <c r="FF353" s="77"/>
      <c r="FG353" s="77"/>
      <c r="FH353" s="77"/>
    </row>
    <row r="354" spans="1:164" ht="14" x14ac:dyDescent="0.15">
      <c r="A354" s="85"/>
      <c r="B354" s="85"/>
      <c r="C354" s="85"/>
      <c r="D354" s="85"/>
      <c r="E354" s="85"/>
      <c r="F354" s="85"/>
      <c r="G354" s="85"/>
      <c r="H354" s="85"/>
      <c r="I354" s="85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  <c r="AE354" s="77"/>
      <c r="AF354" s="77"/>
      <c r="AG354" s="77"/>
      <c r="AH354" s="77"/>
      <c r="AI354" s="77"/>
      <c r="AJ354" s="77"/>
      <c r="AK354" s="77"/>
      <c r="AL354" s="77"/>
      <c r="AM354" s="77"/>
      <c r="AN354" s="77"/>
      <c r="AO354" s="77"/>
      <c r="AP354" s="77"/>
      <c r="AQ354" s="77"/>
      <c r="AR354" s="77"/>
      <c r="AS354" s="77"/>
      <c r="AT354" s="77"/>
      <c r="AU354" s="77"/>
      <c r="AV354" s="77"/>
      <c r="AW354" s="77"/>
      <c r="AX354" s="77"/>
      <c r="AY354" s="77"/>
      <c r="AZ354" s="77"/>
      <c r="BA354" s="77"/>
      <c r="BB354" s="77"/>
      <c r="BC354" s="77"/>
      <c r="BD354" s="77"/>
      <c r="BE354" s="77"/>
      <c r="BF354" s="77"/>
      <c r="BG354" s="77"/>
      <c r="BH354" s="77"/>
      <c r="BI354" s="77"/>
      <c r="BJ354" s="77"/>
      <c r="BK354" s="77"/>
      <c r="BL354" s="77"/>
      <c r="BM354" s="77"/>
      <c r="BN354" s="77"/>
      <c r="BO354" s="77"/>
      <c r="BP354" s="77"/>
      <c r="BQ354" s="77"/>
      <c r="BR354" s="77"/>
      <c r="BS354" s="77"/>
      <c r="BT354" s="77"/>
      <c r="BU354" s="77"/>
      <c r="BV354" s="77"/>
      <c r="BW354" s="77"/>
      <c r="BX354" s="77"/>
      <c r="BY354" s="77"/>
      <c r="BZ354" s="77"/>
      <c r="CA354" s="77"/>
      <c r="CB354" s="77"/>
      <c r="CC354" s="77"/>
      <c r="CD354" s="77"/>
      <c r="CE354" s="77"/>
      <c r="CF354" s="77"/>
      <c r="CG354" s="77"/>
      <c r="CH354" s="77"/>
      <c r="CI354" s="77"/>
      <c r="CJ354" s="77"/>
      <c r="CK354" s="77"/>
      <c r="CL354" s="77"/>
      <c r="CM354" s="77"/>
      <c r="CN354" s="77"/>
      <c r="CO354" s="77"/>
      <c r="CP354" s="77"/>
      <c r="CQ354" s="77"/>
      <c r="CR354" s="77"/>
      <c r="CS354" s="77"/>
      <c r="CT354" s="77"/>
      <c r="CU354" s="77"/>
      <c r="CV354" s="77"/>
      <c r="CW354" s="77"/>
      <c r="CX354" s="77"/>
      <c r="CY354" s="77"/>
      <c r="CZ354" s="77"/>
      <c r="DA354" s="77"/>
      <c r="DB354" s="77"/>
      <c r="DC354" s="77"/>
      <c r="DD354" s="77"/>
      <c r="DE354" s="77"/>
      <c r="DF354" s="77"/>
      <c r="DG354" s="77"/>
      <c r="DH354" s="77"/>
      <c r="DI354" s="77"/>
      <c r="DJ354" s="77"/>
      <c r="DK354" s="77"/>
      <c r="DL354" s="77"/>
      <c r="DM354" s="77"/>
      <c r="DN354" s="77"/>
      <c r="DO354" s="77"/>
      <c r="DP354" s="77"/>
      <c r="DQ354" s="77"/>
      <c r="DR354" s="77"/>
      <c r="DS354" s="77"/>
      <c r="DT354" s="77"/>
      <c r="DU354" s="77"/>
      <c r="DV354" s="77"/>
      <c r="DW354" s="77"/>
      <c r="DX354" s="77"/>
      <c r="DY354" s="77"/>
      <c r="DZ354" s="77"/>
      <c r="EA354" s="77"/>
      <c r="EB354" s="77"/>
      <c r="EC354" s="77"/>
      <c r="ED354" s="77"/>
      <c r="EE354" s="77"/>
      <c r="EF354" s="77"/>
      <c r="EG354" s="77"/>
      <c r="EH354" s="77"/>
      <c r="EI354" s="77"/>
      <c r="EJ354" s="77"/>
      <c r="EK354" s="77"/>
      <c r="EL354" s="77"/>
      <c r="EM354" s="77"/>
      <c r="EN354" s="77"/>
      <c r="EO354" s="77"/>
      <c r="EP354" s="77"/>
      <c r="EQ354" s="77"/>
      <c r="ER354" s="77"/>
      <c r="ES354" s="77"/>
      <c r="ET354" s="77"/>
      <c r="EU354" s="77"/>
      <c r="EV354" s="77"/>
      <c r="EW354" s="77"/>
      <c r="EX354" s="77"/>
      <c r="EY354" s="77"/>
      <c r="EZ354" s="77"/>
      <c r="FA354" s="77"/>
      <c r="FB354" s="77"/>
      <c r="FC354" s="77"/>
      <c r="FD354" s="77"/>
      <c r="FE354" s="77"/>
      <c r="FF354" s="77"/>
      <c r="FG354" s="77"/>
      <c r="FH354" s="77"/>
    </row>
    <row r="355" spans="1:164" ht="14" x14ac:dyDescent="0.15">
      <c r="A355" s="85"/>
      <c r="B355" s="85"/>
      <c r="C355" s="85"/>
      <c r="D355" s="85"/>
      <c r="E355" s="85"/>
      <c r="F355" s="85"/>
      <c r="G355" s="85"/>
      <c r="H355" s="85"/>
      <c r="I355" s="85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  <c r="AE355" s="77"/>
      <c r="AF355" s="77"/>
      <c r="AG355" s="77"/>
      <c r="AH355" s="77"/>
      <c r="AI355" s="77"/>
      <c r="AJ355" s="77"/>
      <c r="AK355" s="77"/>
      <c r="AL355" s="77"/>
      <c r="AM355" s="77"/>
      <c r="AN355" s="77"/>
      <c r="AO355" s="77"/>
      <c r="AP355" s="77"/>
      <c r="AQ355" s="77"/>
      <c r="AR355" s="77"/>
      <c r="AS355" s="77"/>
      <c r="AT355" s="77"/>
      <c r="AU355" s="77"/>
      <c r="AV355" s="77"/>
      <c r="AW355" s="77"/>
      <c r="AX355" s="77"/>
      <c r="AY355" s="77"/>
      <c r="AZ355" s="77"/>
      <c r="BA355" s="77"/>
      <c r="BB355" s="77"/>
      <c r="BC355" s="77"/>
      <c r="BD355" s="77"/>
      <c r="BE355" s="77"/>
      <c r="BF355" s="77"/>
      <c r="BG355" s="77"/>
      <c r="BH355" s="77"/>
      <c r="BI355" s="77"/>
      <c r="BJ355" s="77"/>
      <c r="BK355" s="77"/>
      <c r="BL355" s="77"/>
      <c r="BM355" s="77"/>
      <c r="BN355" s="77"/>
      <c r="BO355" s="77"/>
      <c r="BP355" s="77"/>
      <c r="BQ355" s="77"/>
      <c r="BR355" s="77"/>
      <c r="BS355" s="77"/>
      <c r="BT355" s="77"/>
      <c r="BU355" s="77"/>
      <c r="BV355" s="77"/>
      <c r="BW355" s="77"/>
      <c r="BX355" s="77"/>
      <c r="BY355" s="77"/>
      <c r="BZ355" s="77"/>
      <c r="CA355" s="77"/>
      <c r="CB355" s="77"/>
      <c r="CC355" s="77"/>
      <c r="CD355" s="77"/>
      <c r="CE355" s="77"/>
      <c r="CF355" s="77"/>
      <c r="CG355" s="77"/>
      <c r="CH355" s="77"/>
      <c r="CI355" s="77"/>
      <c r="CJ355" s="77"/>
      <c r="CK355" s="77"/>
      <c r="CL355" s="77"/>
      <c r="CM355" s="77"/>
      <c r="CN355" s="77"/>
      <c r="CO355" s="77"/>
      <c r="CP355" s="77"/>
      <c r="CQ355" s="77"/>
      <c r="CR355" s="77"/>
      <c r="CS355" s="77"/>
      <c r="CT355" s="77"/>
      <c r="CU355" s="77"/>
      <c r="CV355" s="77"/>
      <c r="CW355" s="77"/>
      <c r="CX355" s="77"/>
      <c r="CY355" s="77"/>
      <c r="CZ355" s="77"/>
      <c r="DA355" s="77"/>
      <c r="DB355" s="77"/>
      <c r="DC355" s="77"/>
      <c r="DD355" s="77"/>
      <c r="DE355" s="77"/>
      <c r="DF355" s="77"/>
      <c r="DG355" s="77"/>
      <c r="DH355" s="77"/>
      <c r="DI355" s="77"/>
      <c r="DJ355" s="77"/>
      <c r="DK355" s="77"/>
      <c r="DL355" s="77"/>
      <c r="DM355" s="77"/>
      <c r="DN355" s="77"/>
      <c r="DO355" s="77"/>
      <c r="DP355" s="77"/>
      <c r="DQ355" s="77"/>
      <c r="DR355" s="77"/>
      <c r="DS355" s="77"/>
      <c r="DT355" s="77"/>
      <c r="DU355" s="77"/>
      <c r="DV355" s="77"/>
      <c r="DW355" s="77"/>
      <c r="DX355" s="77"/>
      <c r="DY355" s="77"/>
      <c r="DZ355" s="77"/>
      <c r="EA355" s="77"/>
      <c r="EB355" s="77"/>
      <c r="EC355" s="77"/>
      <c r="ED355" s="77"/>
      <c r="EE355" s="77"/>
      <c r="EF355" s="77"/>
      <c r="EG355" s="77"/>
      <c r="EH355" s="77"/>
      <c r="EI355" s="77"/>
      <c r="EJ355" s="77"/>
      <c r="EK355" s="77"/>
      <c r="EL355" s="77"/>
      <c r="EM355" s="77"/>
      <c r="EN355" s="77"/>
      <c r="EO355" s="77"/>
      <c r="EP355" s="77"/>
      <c r="EQ355" s="77"/>
      <c r="ER355" s="77"/>
      <c r="ES355" s="77"/>
      <c r="ET355" s="77"/>
      <c r="EU355" s="77"/>
      <c r="EV355" s="77"/>
      <c r="EW355" s="77"/>
      <c r="EX355" s="77"/>
      <c r="EY355" s="77"/>
      <c r="EZ355" s="77"/>
      <c r="FA355" s="77"/>
      <c r="FB355" s="77"/>
      <c r="FC355" s="77"/>
      <c r="FD355" s="77"/>
      <c r="FE355" s="77"/>
      <c r="FF355" s="77"/>
      <c r="FG355" s="77"/>
      <c r="FH355" s="77"/>
    </row>
    <row r="356" spans="1:164" ht="14" x14ac:dyDescent="0.15">
      <c r="A356" s="85"/>
      <c r="B356" s="85"/>
      <c r="C356" s="85"/>
      <c r="D356" s="85"/>
      <c r="E356" s="85"/>
      <c r="F356" s="85"/>
      <c r="G356" s="85"/>
      <c r="H356" s="85"/>
      <c r="I356" s="85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  <c r="AE356" s="77"/>
      <c r="AF356" s="77"/>
      <c r="AG356" s="77"/>
      <c r="AH356" s="77"/>
      <c r="AI356" s="77"/>
      <c r="AJ356" s="77"/>
      <c r="AK356" s="77"/>
      <c r="AL356" s="77"/>
      <c r="AM356" s="77"/>
      <c r="AN356" s="77"/>
      <c r="AO356" s="77"/>
      <c r="AP356" s="77"/>
      <c r="AQ356" s="77"/>
      <c r="AR356" s="77"/>
      <c r="AS356" s="77"/>
      <c r="AT356" s="77"/>
      <c r="AU356" s="77"/>
      <c r="AV356" s="77"/>
      <c r="AW356" s="77"/>
      <c r="AX356" s="77"/>
      <c r="AY356" s="77"/>
      <c r="AZ356" s="77"/>
      <c r="BA356" s="77"/>
      <c r="BB356" s="77"/>
      <c r="BC356" s="77"/>
      <c r="BD356" s="77"/>
      <c r="BE356" s="77"/>
      <c r="BF356" s="77"/>
      <c r="BG356" s="77"/>
      <c r="BH356" s="77"/>
      <c r="BI356" s="77"/>
      <c r="BJ356" s="77"/>
      <c r="BK356" s="77"/>
      <c r="BL356" s="77"/>
      <c r="BM356" s="77"/>
      <c r="BN356" s="77"/>
      <c r="BO356" s="77"/>
      <c r="BP356" s="77"/>
      <c r="BQ356" s="77"/>
      <c r="BR356" s="77"/>
      <c r="BS356" s="77"/>
      <c r="BT356" s="77"/>
      <c r="BU356" s="77"/>
      <c r="BV356" s="77"/>
      <c r="BW356" s="77"/>
      <c r="BX356" s="77"/>
      <c r="BY356" s="77"/>
      <c r="BZ356" s="77"/>
      <c r="CA356" s="77"/>
      <c r="CB356" s="77"/>
      <c r="CC356" s="77"/>
      <c r="CD356" s="77"/>
      <c r="CE356" s="77"/>
      <c r="CF356" s="77"/>
      <c r="CG356" s="77"/>
      <c r="CH356" s="77"/>
      <c r="CI356" s="77"/>
      <c r="CJ356" s="77"/>
      <c r="CK356" s="77"/>
      <c r="CL356" s="77"/>
      <c r="CM356" s="77"/>
      <c r="CN356" s="77"/>
      <c r="CO356" s="77"/>
      <c r="CP356" s="77"/>
      <c r="CQ356" s="77"/>
      <c r="CR356" s="77"/>
      <c r="CS356" s="77"/>
      <c r="CT356" s="77"/>
      <c r="CU356" s="77"/>
      <c r="CV356" s="77"/>
      <c r="CW356" s="77"/>
      <c r="CX356" s="77"/>
      <c r="CY356" s="77"/>
      <c r="CZ356" s="77"/>
      <c r="DA356" s="77"/>
      <c r="DB356" s="77"/>
      <c r="DC356" s="77"/>
      <c r="DD356" s="77"/>
      <c r="DE356" s="77"/>
      <c r="DF356" s="77"/>
      <c r="DG356" s="77"/>
      <c r="DH356" s="77"/>
      <c r="DI356" s="77"/>
      <c r="DJ356" s="77"/>
      <c r="DK356" s="77"/>
      <c r="DL356" s="77"/>
      <c r="DM356" s="77"/>
      <c r="DN356" s="77"/>
      <c r="DO356" s="77"/>
      <c r="DP356" s="77"/>
      <c r="DQ356" s="77"/>
      <c r="DR356" s="77"/>
      <c r="DS356" s="77"/>
      <c r="DT356" s="77"/>
      <c r="DU356" s="77"/>
      <c r="DV356" s="77"/>
      <c r="DW356" s="77"/>
      <c r="DX356" s="77"/>
      <c r="DY356" s="77"/>
      <c r="DZ356" s="77"/>
      <c r="EA356" s="77"/>
      <c r="EB356" s="77"/>
      <c r="EC356" s="77"/>
      <c r="ED356" s="77"/>
      <c r="EE356" s="77"/>
      <c r="EF356" s="77"/>
      <c r="EG356" s="77"/>
      <c r="EH356" s="77"/>
      <c r="EI356" s="77"/>
      <c r="EJ356" s="77"/>
      <c r="EK356" s="77"/>
      <c r="EL356" s="77"/>
      <c r="EM356" s="77"/>
      <c r="EN356" s="77"/>
      <c r="EO356" s="77"/>
      <c r="EP356" s="77"/>
      <c r="EQ356" s="77"/>
      <c r="ER356" s="77"/>
      <c r="ES356" s="77"/>
      <c r="ET356" s="77"/>
      <c r="EU356" s="77"/>
      <c r="EV356" s="77"/>
      <c r="EW356" s="77"/>
      <c r="EX356" s="77"/>
      <c r="EY356" s="77"/>
      <c r="EZ356" s="77"/>
      <c r="FA356" s="77"/>
      <c r="FB356" s="77"/>
      <c r="FC356" s="77"/>
      <c r="FD356" s="77"/>
      <c r="FE356" s="77"/>
      <c r="FF356" s="77"/>
      <c r="FG356" s="77"/>
      <c r="FH356" s="77"/>
    </row>
    <row r="357" spans="1:164" ht="14" x14ac:dyDescent="0.15">
      <c r="A357" s="85"/>
      <c r="B357" s="85"/>
      <c r="C357" s="85"/>
      <c r="D357" s="85"/>
      <c r="E357" s="85"/>
      <c r="F357" s="85"/>
      <c r="G357" s="85"/>
      <c r="H357" s="85"/>
      <c r="I357" s="85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  <c r="AE357" s="77"/>
      <c r="AF357" s="77"/>
      <c r="AG357" s="77"/>
      <c r="AH357" s="77"/>
      <c r="AI357" s="77"/>
      <c r="AJ357" s="77"/>
      <c r="AK357" s="77"/>
      <c r="AL357" s="77"/>
      <c r="AM357" s="77"/>
      <c r="AN357" s="77"/>
      <c r="AO357" s="77"/>
      <c r="AP357" s="77"/>
      <c r="AQ357" s="77"/>
      <c r="AR357" s="77"/>
      <c r="AS357" s="77"/>
      <c r="AT357" s="77"/>
      <c r="AU357" s="77"/>
      <c r="AV357" s="77"/>
      <c r="AW357" s="77"/>
      <c r="AX357" s="77"/>
      <c r="AY357" s="77"/>
      <c r="AZ357" s="77"/>
      <c r="BA357" s="77"/>
      <c r="BB357" s="77"/>
      <c r="BC357" s="77"/>
      <c r="BD357" s="77"/>
      <c r="BE357" s="77"/>
      <c r="BF357" s="77"/>
      <c r="BG357" s="77"/>
      <c r="BH357" s="77"/>
      <c r="BI357" s="77"/>
      <c r="BJ357" s="77"/>
      <c r="BK357" s="77"/>
      <c r="BL357" s="77"/>
      <c r="BM357" s="77"/>
      <c r="BN357" s="77"/>
      <c r="BO357" s="77"/>
      <c r="BP357" s="77"/>
      <c r="BQ357" s="77"/>
      <c r="BR357" s="77"/>
      <c r="BS357" s="77"/>
      <c r="BT357" s="77"/>
      <c r="BU357" s="77"/>
      <c r="BV357" s="77"/>
      <c r="BW357" s="77"/>
      <c r="BX357" s="77"/>
      <c r="BY357" s="77"/>
      <c r="BZ357" s="77"/>
      <c r="CA357" s="77"/>
      <c r="CB357" s="77"/>
      <c r="CC357" s="77"/>
      <c r="CD357" s="77"/>
      <c r="CE357" s="77"/>
      <c r="CF357" s="77"/>
      <c r="CG357" s="77"/>
      <c r="CH357" s="77"/>
      <c r="CI357" s="77"/>
      <c r="CJ357" s="77"/>
      <c r="CK357" s="77"/>
      <c r="CL357" s="77"/>
      <c r="CM357" s="77"/>
      <c r="CN357" s="77"/>
      <c r="CO357" s="77"/>
      <c r="CP357" s="77"/>
      <c r="CQ357" s="77"/>
      <c r="CR357" s="77"/>
      <c r="CS357" s="77"/>
      <c r="CT357" s="77"/>
      <c r="CU357" s="77"/>
      <c r="CV357" s="77"/>
      <c r="CW357" s="77"/>
      <c r="CX357" s="77"/>
      <c r="CY357" s="77"/>
      <c r="CZ357" s="77"/>
      <c r="DA357" s="77"/>
      <c r="DB357" s="77"/>
      <c r="DC357" s="77"/>
      <c r="DD357" s="77"/>
      <c r="DE357" s="77"/>
      <c r="DF357" s="77"/>
      <c r="DG357" s="77"/>
      <c r="DH357" s="77"/>
      <c r="DI357" s="77"/>
      <c r="DJ357" s="77"/>
      <c r="DK357" s="77"/>
      <c r="DL357" s="77"/>
      <c r="DM357" s="77"/>
      <c r="DN357" s="77"/>
      <c r="DO357" s="77"/>
      <c r="DP357" s="77"/>
      <c r="DQ357" s="77"/>
      <c r="DR357" s="77"/>
      <c r="DS357" s="77"/>
      <c r="DT357" s="77"/>
      <c r="DU357" s="77"/>
      <c r="DV357" s="77"/>
      <c r="DW357" s="77"/>
      <c r="DX357" s="77"/>
      <c r="DY357" s="77"/>
      <c r="DZ357" s="77"/>
      <c r="EA357" s="77"/>
      <c r="EB357" s="77"/>
      <c r="EC357" s="77"/>
      <c r="ED357" s="77"/>
      <c r="EE357" s="77"/>
      <c r="EF357" s="77"/>
      <c r="EG357" s="77"/>
      <c r="EH357" s="77"/>
      <c r="EI357" s="77"/>
      <c r="EJ357" s="77"/>
      <c r="EK357" s="77"/>
      <c r="EL357" s="77"/>
      <c r="EM357" s="77"/>
      <c r="EN357" s="77"/>
      <c r="EO357" s="77"/>
      <c r="EP357" s="77"/>
      <c r="EQ357" s="77"/>
      <c r="ER357" s="77"/>
      <c r="ES357" s="77"/>
      <c r="ET357" s="77"/>
      <c r="EU357" s="77"/>
      <c r="EV357" s="77"/>
      <c r="EW357" s="77"/>
      <c r="EX357" s="77"/>
      <c r="EY357" s="77"/>
      <c r="EZ357" s="77"/>
      <c r="FA357" s="77"/>
      <c r="FB357" s="77"/>
      <c r="FC357" s="77"/>
      <c r="FD357" s="77"/>
      <c r="FE357" s="77"/>
      <c r="FF357" s="77"/>
      <c r="FG357" s="77"/>
      <c r="FH357" s="77"/>
    </row>
    <row r="358" spans="1:164" ht="14" x14ac:dyDescent="0.15">
      <c r="A358" s="85"/>
      <c r="B358" s="85"/>
      <c r="C358" s="85"/>
      <c r="D358" s="85"/>
      <c r="E358" s="85"/>
      <c r="F358" s="85"/>
      <c r="G358" s="85"/>
      <c r="H358" s="85"/>
      <c r="I358" s="85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  <c r="BC358" s="77"/>
      <c r="BD358" s="77"/>
      <c r="BE358" s="77"/>
      <c r="BF358" s="77"/>
      <c r="BG358" s="77"/>
      <c r="BH358" s="77"/>
      <c r="BI358" s="77"/>
      <c r="BJ358" s="77"/>
      <c r="BK358" s="77"/>
      <c r="BL358" s="77"/>
      <c r="BM358" s="77"/>
      <c r="BN358" s="77"/>
      <c r="BO358" s="77"/>
      <c r="BP358" s="77"/>
      <c r="BQ358" s="77"/>
      <c r="BR358" s="77"/>
      <c r="BS358" s="77"/>
      <c r="BT358" s="77"/>
      <c r="BU358" s="77"/>
      <c r="BV358" s="77"/>
      <c r="BW358" s="77"/>
      <c r="BX358" s="77"/>
      <c r="BY358" s="77"/>
      <c r="BZ358" s="77"/>
      <c r="CA358" s="77"/>
      <c r="CB358" s="77"/>
      <c r="CC358" s="77"/>
      <c r="CD358" s="77"/>
      <c r="CE358" s="77"/>
      <c r="CF358" s="77"/>
      <c r="CG358" s="77"/>
      <c r="CH358" s="77"/>
      <c r="CI358" s="77"/>
      <c r="CJ358" s="77"/>
      <c r="CK358" s="77"/>
      <c r="CL358" s="77"/>
      <c r="CM358" s="77"/>
      <c r="CN358" s="77"/>
      <c r="CO358" s="77"/>
      <c r="CP358" s="77"/>
      <c r="CQ358" s="77"/>
      <c r="CR358" s="77"/>
      <c r="CS358" s="77"/>
      <c r="CT358" s="77"/>
      <c r="CU358" s="77"/>
      <c r="CV358" s="77"/>
      <c r="CW358" s="77"/>
      <c r="CX358" s="77"/>
      <c r="CY358" s="77"/>
      <c r="CZ358" s="77"/>
      <c r="DA358" s="77"/>
      <c r="DB358" s="77"/>
      <c r="DC358" s="77"/>
      <c r="DD358" s="77"/>
      <c r="DE358" s="77"/>
      <c r="DF358" s="77"/>
      <c r="DG358" s="77"/>
      <c r="DH358" s="77"/>
      <c r="DI358" s="77"/>
      <c r="DJ358" s="77"/>
      <c r="DK358" s="77"/>
      <c r="DL358" s="77"/>
      <c r="DM358" s="77"/>
      <c r="DN358" s="77"/>
      <c r="DO358" s="77"/>
      <c r="DP358" s="77"/>
      <c r="DQ358" s="77"/>
      <c r="DR358" s="77"/>
      <c r="DS358" s="77"/>
      <c r="DT358" s="77"/>
      <c r="DU358" s="77"/>
      <c r="DV358" s="77"/>
      <c r="DW358" s="77"/>
      <c r="DX358" s="77"/>
      <c r="DY358" s="77"/>
      <c r="DZ358" s="77"/>
      <c r="EA358" s="77"/>
      <c r="EB358" s="77"/>
      <c r="EC358" s="77"/>
      <c r="ED358" s="77"/>
      <c r="EE358" s="77"/>
      <c r="EF358" s="77"/>
      <c r="EG358" s="77"/>
      <c r="EH358" s="77"/>
      <c r="EI358" s="77"/>
      <c r="EJ358" s="77"/>
      <c r="EK358" s="77"/>
      <c r="EL358" s="77"/>
      <c r="EM358" s="77"/>
      <c r="EN358" s="77"/>
      <c r="EO358" s="77"/>
      <c r="EP358" s="77"/>
      <c r="EQ358" s="77"/>
      <c r="ER358" s="77"/>
      <c r="ES358" s="77"/>
      <c r="ET358" s="77"/>
      <c r="EU358" s="77"/>
      <c r="EV358" s="77"/>
      <c r="EW358" s="77"/>
      <c r="EX358" s="77"/>
      <c r="EY358" s="77"/>
      <c r="EZ358" s="77"/>
      <c r="FA358" s="77"/>
      <c r="FB358" s="77"/>
      <c r="FC358" s="77"/>
      <c r="FD358" s="77"/>
      <c r="FE358" s="77"/>
      <c r="FF358" s="77"/>
      <c r="FG358" s="77"/>
      <c r="FH358" s="77"/>
    </row>
    <row r="359" spans="1:164" ht="14" x14ac:dyDescent="0.15">
      <c r="A359" s="85"/>
      <c r="B359" s="85"/>
      <c r="C359" s="85"/>
      <c r="D359" s="85"/>
      <c r="E359" s="85"/>
      <c r="F359" s="85"/>
      <c r="G359" s="85"/>
      <c r="H359" s="85"/>
      <c r="I359" s="85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  <c r="AE359" s="77"/>
      <c r="AF359" s="77"/>
      <c r="AG359" s="77"/>
      <c r="AH359" s="77"/>
      <c r="AI359" s="77"/>
      <c r="AJ359" s="77"/>
      <c r="AK359" s="77"/>
      <c r="AL359" s="77"/>
      <c r="AM359" s="77"/>
      <c r="AN359" s="77"/>
      <c r="AO359" s="77"/>
      <c r="AP359" s="77"/>
      <c r="AQ359" s="77"/>
      <c r="AR359" s="77"/>
      <c r="AS359" s="77"/>
      <c r="AT359" s="77"/>
      <c r="AU359" s="77"/>
      <c r="AV359" s="77"/>
      <c r="AW359" s="77"/>
      <c r="AX359" s="77"/>
      <c r="AY359" s="77"/>
      <c r="AZ359" s="77"/>
      <c r="BA359" s="77"/>
      <c r="BB359" s="77"/>
      <c r="BC359" s="77"/>
      <c r="BD359" s="77"/>
      <c r="BE359" s="77"/>
      <c r="BF359" s="77"/>
      <c r="BG359" s="77"/>
      <c r="BH359" s="77"/>
      <c r="BI359" s="77"/>
      <c r="BJ359" s="77"/>
      <c r="BK359" s="77"/>
      <c r="BL359" s="77"/>
      <c r="BM359" s="77"/>
      <c r="BN359" s="77"/>
      <c r="BO359" s="77"/>
      <c r="BP359" s="77"/>
      <c r="BQ359" s="77"/>
      <c r="BR359" s="77"/>
      <c r="BS359" s="77"/>
      <c r="BT359" s="77"/>
      <c r="BU359" s="77"/>
      <c r="BV359" s="77"/>
      <c r="BW359" s="77"/>
      <c r="BX359" s="77"/>
      <c r="BY359" s="77"/>
      <c r="BZ359" s="77"/>
      <c r="CA359" s="77"/>
      <c r="CB359" s="77"/>
      <c r="CC359" s="77"/>
      <c r="CD359" s="77"/>
      <c r="CE359" s="77"/>
      <c r="CF359" s="77"/>
      <c r="CG359" s="77"/>
      <c r="CH359" s="77"/>
      <c r="CI359" s="77"/>
      <c r="CJ359" s="77"/>
      <c r="CK359" s="77"/>
      <c r="CL359" s="77"/>
      <c r="CM359" s="77"/>
      <c r="CN359" s="77"/>
      <c r="CO359" s="77"/>
      <c r="CP359" s="77"/>
      <c r="CQ359" s="77"/>
      <c r="CR359" s="77"/>
      <c r="CS359" s="77"/>
      <c r="CT359" s="77"/>
      <c r="CU359" s="77"/>
      <c r="CV359" s="77"/>
      <c r="CW359" s="77"/>
      <c r="CX359" s="77"/>
      <c r="CY359" s="77"/>
      <c r="CZ359" s="77"/>
      <c r="DA359" s="77"/>
      <c r="DB359" s="77"/>
      <c r="DC359" s="77"/>
      <c r="DD359" s="77"/>
      <c r="DE359" s="77"/>
      <c r="DF359" s="77"/>
      <c r="DG359" s="77"/>
      <c r="DH359" s="77"/>
      <c r="DI359" s="77"/>
      <c r="DJ359" s="77"/>
      <c r="DK359" s="77"/>
      <c r="DL359" s="77"/>
      <c r="DM359" s="77"/>
      <c r="DN359" s="77"/>
      <c r="DO359" s="77"/>
      <c r="DP359" s="77"/>
      <c r="DQ359" s="77"/>
      <c r="DR359" s="77"/>
      <c r="DS359" s="77"/>
      <c r="DT359" s="77"/>
      <c r="DU359" s="77"/>
      <c r="DV359" s="77"/>
      <c r="DW359" s="77"/>
      <c r="DX359" s="77"/>
      <c r="DY359" s="77"/>
      <c r="DZ359" s="77"/>
      <c r="EA359" s="77"/>
      <c r="EB359" s="77"/>
      <c r="EC359" s="77"/>
      <c r="ED359" s="77"/>
      <c r="EE359" s="77"/>
      <c r="EF359" s="77"/>
      <c r="EG359" s="77"/>
      <c r="EH359" s="77"/>
      <c r="EI359" s="77"/>
      <c r="EJ359" s="77"/>
      <c r="EK359" s="77"/>
      <c r="EL359" s="77"/>
      <c r="EM359" s="77"/>
      <c r="EN359" s="77"/>
      <c r="EO359" s="77"/>
      <c r="EP359" s="77"/>
      <c r="EQ359" s="77"/>
      <c r="ER359" s="77"/>
      <c r="ES359" s="77"/>
      <c r="ET359" s="77"/>
      <c r="EU359" s="77"/>
      <c r="EV359" s="77"/>
      <c r="EW359" s="77"/>
      <c r="EX359" s="77"/>
      <c r="EY359" s="77"/>
      <c r="EZ359" s="77"/>
      <c r="FA359" s="77"/>
      <c r="FB359" s="77"/>
      <c r="FC359" s="77"/>
      <c r="FD359" s="77"/>
      <c r="FE359" s="77"/>
      <c r="FF359" s="77"/>
      <c r="FG359" s="77"/>
      <c r="FH359" s="77"/>
    </row>
    <row r="360" spans="1:164" ht="14" x14ac:dyDescent="0.15">
      <c r="A360" s="85"/>
      <c r="B360" s="85"/>
      <c r="C360" s="85"/>
      <c r="D360" s="85"/>
      <c r="E360" s="85"/>
      <c r="F360" s="85"/>
      <c r="G360" s="85"/>
      <c r="H360" s="85"/>
      <c r="I360" s="85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  <c r="AE360" s="77"/>
      <c r="AF360" s="77"/>
      <c r="AG360" s="77"/>
      <c r="AH360" s="77"/>
      <c r="AI360" s="77"/>
      <c r="AJ360" s="77"/>
      <c r="AK360" s="77"/>
      <c r="AL360" s="77"/>
      <c r="AM360" s="77"/>
      <c r="AN360" s="77"/>
      <c r="AO360" s="77"/>
      <c r="AP360" s="77"/>
      <c r="AQ360" s="77"/>
      <c r="AR360" s="77"/>
      <c r="AS360" s="77"/>
      <c r="AT360" s="77"/>
      <c r="AU360" s="77"/>
      <c r="AV360" s="77"/>
      <c r="AW360" s="77"/>
      <c r="AX360" s="77"/>
      <c r="AY360" s="77"/>
      <c r="AZ360" s="77"/>
      <c r="BA360" s="77"/>
      <c r="BB360" s="77"/>
      <c r="BC360" s="77"/>
      <c r="BD360" s="77"/>
      <c r="BE360" s="77"/>
      <c r="BF360" s="77"/>
      <c r="BG360" s="77"/>
      <c r="BH360" s="77"/>
      <c r="BI360" s="77"/>
      <c r="BJ360" s="77"/>
      <c r="BK360" s="77"/>
      <c r="BL360" s="77"/>
      <c r="BM360" s="77"/>
      <c r="BN360" s="77"/>
      <c r="BO360" s="77"/>
      <c r="BP360" s="77"/>
      <c r="BQ360" s="77"/>
      <c r="BR360" s="77"/>
      <c r="BS360" s="77"/>
      <c r="BT360" s="77"/>
      <c r="BU360" s="77"/>
      <c r="BV360" s="77"/>
      <c r="BW360" s="77"/>
      <c r="BX360" s="77"/>
      <c r="BY360" s="77"/>
      <c r="BZ360" s="77"/>
      <c r="CA360" s="77"/>
      <c r="CB360" s="77"/>
      <c r="CC360" s="77"/>
      <c r="CD360" s="77"/>
      <c r="CE360" s="77"/>
      <c r="CF360" s="77"/>
      <c r="CG360" s="77"/>
      <c r="CH360" s="77"/>
      <c r="CI360" s="77"/>
      <c r="CJ360" s="77"/>
      <c r="CK360" s="77"/>
      <c r="CL360" s="77"/>
      <c r="CM360" s="77"/>
      <c r="CN360" s="77"/>
      <c r="CO360" s="77"/>
      <c r="CP360" s="77"/>
      <c r="CQ360" s="77"/>
      <c r="CR360" s="77"/>
      <c r="CS360" s="77"/>
      <c r="CT360" s="77"/>
      <c r="CU360" s="77"/>
      <c r="CV360" s="77"/>
      <c r="CW360" s="77"/>
      <c r="CX360" s="77"/>
      <c r="CY360" s="77"/>
      <c r="CZ360" s="77"/>
      <c r="DA360" s="77"/>
      <c r="DB360" s="77"/>
      <c r="DC360" s="77"/>
      <c r="DD360" s="77"/>
      <c r="DE360" s="77"/>
      <c r="DF360" s="77"/>
      <c r="DG360" s="77"/>
      <c r="DH360" s="77"/>
      <c r="DI360" s="77"/>
      <c r="DJ360" s="77"/>
      <c r="DK360" s="77"/>
      <c r="DL360" s="77"/>
      <c r="DM360" s="77"/>
      <c r="DN360" s="77"/>
      <c r="DO360" s="77"/>
      <c r="DP360" s="77"/>
      <c r="DQ360" s="77"/>
      <c r="DR360" s="77"/>
      <c r="DS360" s="77"/>
      <c r="DT360" s="77"/>
      <c r="DU360" s="77"/>
      <c r="DV360" s="77"/>
      <c r="DW360" s="77"/>
      <c r="DX360" s="77"/>
      <c r="DY360" s="77"/>
      <c r="DZ360" s="77"/>
      <c r="EA360" s="77"/>
      <c r="EB360" s="77"/>
      <c r="EC360" s="77"/>
      <c r="ED360" s="77"/>
      <c r="EE360" s="77"/>
      <c r="EF360" s="77"/>
      <c r="EG360" s="77"/>
      <c r="EH360" s="77"/>
      <c r="EI360" s="77"/>
      <c r="EJ360" s="77"/>
      <c r="EK360" s="77"/>
      <c r="EL360" s="77"/>
      <c r="EM360" s="77"/>
      <c r="EN360" s="77"/>
      <c r="EO360" s="77"/>
      <c r="EP360" s="77"/>
      <c r="EQ360" s="77"/>
      <c r="ER360" s="77"/>
      <c r="ES360" s="77"/>
      <c r="ET360" s="77"/>
      <c r="EU360" s="77"/>
      <c r="EV360" s="77"/>
      <c r="EW360" s="77"/>
      <c r="EX360" s="77"/>
      <c r="EY360" s="77"/>
      <c r="EZ360" s="77"/>
      <c r="FA360" s="77"/>
      <c r="FB360" s="77"/>
      <c r="FC360" s="77"/>
      <c r="FD360" s="77"/>
      <c r="FE360" s="77"/>
      <c r="FF360" s="77"/>
      <c r="FG360" s="77"/>
      <c r="FH360" s="77"/>
    </row>
    <row r="361" spans="1:164" ht="14" x14ac:dyDescent="0.15">
      <c r="A361" s="85"/>
      <c r="B361" s="85"/>
      <c r="C361" s="85"/>
      <c r="D361" s="85"/>
      <c r="E361" s="85"/>
      <c r="F361" s="85"/>
      <c r="G361" s="85"/>
      <c r="H361" s="85"/>
      <c r="I361" s="85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  <c r="AE361" s="77"/>
      <c r="AF361" s="77"/>
      <c r="AG361" s="77"/>
      <c r="AH361" s="77"/>
      <c r="AI361" s="77"/>
      <c r="AJ361" s="77"/>
      <c r="AK361" s="77"/>
      <c r="AL361" s="77"/>
      <c r="AM361" s="77"/>
      <c r="AN361" s="77"/>
      <c r="AO361" s="77"/>
      <c r="AP361" s="77"/>
      <c r="AQ361" s="77"/>
      <c r="AR361" s="77"/>
      <c r="AS361" s="77"/>
      <c r="AT361" s="77"/>
      <c r="AU361" s="77"/>
      <c r="AV361" s="77"/>
      <c r="AW361" s="77"/>
      <c r="AX361" s="77"/>
      <c r="AY361" s="77"/>
      <c r="AZ361" s="77"/>
      <c r="BA361" s="77"/>
      <c r="BB361" s="77"/>
      <c r="BC361" s="77"/>
      <c r="BD361" s="77"/>
      <c r="BE361" s="77"/>
      <c r="BF361" s="77"/>
      <c r="BG361" s="77"/>
      <c r="BH361" s="77"/>
      <c r="BI361" s="77"/>
      <c r="BJ361" s="77"/>
      <c r="BK361" s="77"/>
      <c r="BL361" s="77"/>
      <c r="BM361" s="77"/>
      <c r="BN361" s="77"/>
      <c r="BO361" s="77"/>
      <c r="BP361" s="77"/>
      <c r="BQ361" s="77"/>
      <c r="BR361" s="77"/>
      <c r="BS361" s="77"/>
      <c r="BT361" s="77"/>
      <c r="BU361" s="77"/>
      <c r="BV361" s="77"/>
      <c r="BW361" s="77"/>
      <c r="BX361" s="77"/>
      <c r="BY361" s="77"/>
      <c r="BZ361" s="77"/>
      <c r="CA361" s="77"/>
      <c r="CB361" s="77"/>
      <c r="CC361" s="77"/>
      <c r="CD361" s="77"/>
      <c r="CE361" s="77"/>
      <c r="CF361" s="77"/>
      <c r="CG361" s="77"/>
      <c r="CH361" s="77"/>
      <c r="CI361" s="77"/>
      <c r="CJ361" s="77"/>
      <c r="CK361" s="77"/>
      <c r="CL361" s="77"/>
      <c r="CM361" s="77"/>
      <c r="CN361" s="77"/>
      <c r="CO361" s="77"/>
      <c r="CP361" s="77"/>
      <c r="CQ361" s="77"/>
      <c r="CR361" s="77"/>
      <c r="CS361" s="77"/>
      <c r="CT361" s="77"/>
      <c r="CU361" s="77"/>
      <c r="CV361" s="77"/>
      <c r="CW361" s="77"/>
      <c r="CX361" s="77"/>
      <c r="CY361" s="77"/>
      <c r="CZ361" s="77"/>
      <c r="DA361" s="77"/>
      <c r="DB361" s="77"/>
      <c r="DC361" s="77"/>
      <c r="DD361" s="77"/>
      <c r="DE361" s="77"/>
      <c r="DF361" s="77"/>
      <c r="DG361" s="77"/>
      <c r="DH361" s="77"/>
      <c r="DI361" s="77"/>
      <c r="DJ361" s="77"/>
      <c r="DK361" s="77"/>
      <c r="DL361" s="77"/>
      <c r="DM361" s="77"/>
      <c r="DN361" s="77"/>
      <c r="DO361" s="77"/>
      <c r="DP361" s="77"/>
      <c r="DQ361" s="77"/>
      <c r="DR361" s="77"/>
      <c r="DS361" s="77"/>
      <c r="DT361" s="77"/>
      <c r="DU361" s="77"/>
      <c r="DV361" s="77"/>
      <c r="DW361" s="77"/>
      <c r="DX361" s="77"/>
      <c r="DY361" s="77"/>
      <c r="DZ361" s="77"/>
      <c r="EA361" s="77"/>
      <c r="EB361" s="77"/>
      <c r="EC361" s="77"/>
      <c r="ED361" s="77"/>
      <c r="EE361" s="77"/>
      <c r="EF361" s="77"/>
      <c r="EG361" s="77"/>
      <c r="EH361" s="77"/>
      <c r="EI361" s="77"/>
      <c r="EJ361" s="77"/>
      <c r="EK361" s="77"/>
      <c r="EL361" s="77"/>
      <c r="EM361" s="77"/>
      <c r="EN361" s="77"/>
      <c r="EO361" s="77"/>
      <c r="EP361" s="77"/>
      <c r="EQ361" s="77"/>
      <c r="ER361" s="77"/>
      <c r="ES361" s="77"/>
      <c r="ET361" s="77"/>
      <c r="EU361" s="77"/>
      <c r="EV361" s="77"/>
      <c r="EW361" s="77"/>
      <c r="EX361" s="77"/>
      <c r="EY361" s="77"/>
      <c r="EZ361" s="77"/>
      <c r="FA361" s="77"/>
      <c r="FB361" s="77"/>
      <c r="FC361" s="77"/>
      <c r="FD361" s="77"/>
      <c r="FE361" s="77"/>
      <c r="FF361" s="77"/>
      <c r="FG361" s="77"/>
      <c r="FH361" s="77"/>
    </row>
    <row r="362" spans="1:164" ht="14" x14ac:dyDescent="0.15">
      <c r="A362" s="85"/>
      <c r="B362" s="85"/>
      <c r="C362" s="85"/>
      <c r="D362" s="85"/>
      <c r="E362" s="85"/>
      <c r="F362" s="85"/>
      <c r="G362" s="85"/>
      <c r="H362" s="85"/>
      <c r="I362" s="85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  <c r="AE362" s="77"/>
      <c r="AF362" s="77"/>
      <c r="AG362" s="77"/>
      <c r="AH362" s="77"/>
      <c r="AI362" s="77"/>
      <c r="AJ362" s="77"/>
      <c r="AK362" s="77"/>
      <c r="AL362" s="77"/>
      <c r="AM362" s="77"/>
      <c r="AN362" s="77"/>
      <c r="AO362" s="77"/>
      <c r="AP362" s="77"/>
      <c r="AQ362" s="77"/>
      <c r="AR362" s="77"/>
      <c r="AS362" s="77"/>
      <c r="AT362" s="77"/>
      <c r="AU362" s="77"/>
      <c r="AV362" s="77"/>
      <c r="AW362" s="77"/>
      <c r="AX362" s="77"/>
      <c r="AY362" s="77"/>
      <c r="AZ362" s="77"/>
      <c r="BA362" s="77"/>
      <c r="BB362" s="77"/>
      <c r="BC362" s="77"/>
      <c r="BD362" s="77"/>
      <c r="BE362" s="77"/>
      <c r="BF362" s="77"/>
      <c r="BG362" s="77"/>
      <c r="BH362" s="77"/>
      <c r="BI362" s="77"/>
      <c r="BJ362" s="77"/>
      <c r="BK362" s="77"/>
      <c r="BL362" s="77"/>
      <c r="BM362" s="77"/>
      <c r="BN362" s="77"/>
      <c r="BO362" s="77"/>
      <c r="BP362" s="77"/>
      <c r="BQ362" s="77"/>
      <c r="BR362" s="77"/>
      <c r="BS362" s="77"/>
      <c r="BT362" s="77"/>
      <c r="BU362" s="77"/>
      <c r="BV362" s="77"/>
      <c r="BW362" s="77"/>
      <c r="BX362" s="77"/>
      <c r="BY362" s="77"/>
      <c r="BZ362" s="77"/>
      <c r="CA362" s="77"/>
      <c r="CB362" s="77"/>
      <c r="CC362" s="77"/>
      <c r="CD362" s="77"/>
      <c r="CE362" s="77"/>
      <c r="CF362" s="77"/>
      <c r="CG362" s="77"/>
      <c r="CH362" s="77"/>
      <c r="CI362" s="77"/>
      <c r="CJ362" s="77"/>
      <c r="CK362" s="77"/>
      <c r="CL362" s="77"/>
      <c r="CM362" s="77"/>
      <c r="CN362" s="77"/>
      <c r="CO362" s="77"/>
      <c r="CP362" s="77"/>
      <c r="CQ362" s="77"/>
      <c r="CR362" s="77"/>
      <c r="CS362" s="77"/>
      <c r="CT362" s="77"/>
      <c r="CU362" s="77"/>
      <c r="CV362" s="77"/>
      <c r="CW362" s="77"/>
      <c r="CX362" s="77"/>
      <c r="CY362" s="77"/>
      <c r="CZ362" s="77"/>
      <c r="DA362" s="77"/>
      <c r="DB362" s="77"/>
      <c r="DC362" s="77"/>
      <c r="DD362" s="77"/>
      <c r="DE362" s="77"/>
      <c r="DF362" s="77"/>
      <c r="DG362" s="77"/>
      <c r="DH362" s="77"/>
      <c r="DI362" s="77"/>
      <c r="DJ362" s="77"/>
      <c r="DK362" s="77"/>
      <c r="DL362" s="77"/>
      <c r="DM362" s="77"/>
      <c r="DN362" s="77"/>
      <c r="DO362" s="77"/>
      <c r="DP362" s="77"/>
      <c r="DQ362" s="77"/>
      <c r="DR362" s="77"/>
      <c r="DS362" s="77"/>
      <c r="DT362" s="77"/>
      <c r="DU362" s="77"/>
      <c r="DV362" s="77"/>
      <c r="DW362" s="77"/>
      <c r="DX362" s="77"/>
      <c r="DY362" s="77"/>
      <c r="DZ362" s="77"/>
      <c r="EA362" s="77"/>
      <c r="EB362" s="77"/>
      <c r="EC362" s="77"/>
      <c r="ED362" s="77"/>
      <c r="EE362" s="77"/>
      <c r="EF362" s="77"/>
      <c r="EG362" s="77"/>
      <c r="EH362" s="77"/>
      <c r="EI362" s="77"/>
      <c r="EJ362" s="77"/>
      <c r="EK362" s="77"/>
      <c r="EL362" s="77"/>
      <c r="EM362" s="77"/>
      <c r="EN362" s="77"/>
      <c r="EO362" s="77"/>
      <c r="EP362" s="77"/>
      <c r="EQ362" s="77"/>
      <c r="ER362" s="77"/>
      <c r="ES362" s="77"/>
      <c r="ET362" s="77"/>
      <c r="EU362" s="77"/>
      <c r="EV362" s="77"/>
      <c r="EW362" s="77"/>
      <c r="EX362" s="77"/>
      <c r="EY362" s="77"/>
      <c r="EZ362" s="77"/>
      <c r="FA362" s="77"/>
      <c r="FB362" s="77"/>
      <c r="FC362" s="77"/>
      <c r="FD362" s="77"/>
      <c r="FE362" s="77"/>
      <c r="FF362" s="77"/>
      <c r="FG362" s="77"/>
      <c r="FH362" s="77"/>
    </row>
    <row r="363" spans="1:164" ht="14" x14ac:dyDescent="0.15">
      <c r="A363" s="85"/>
      <c r="B363" s="85"/>
      <c r="C363" s="85"/>
      <c r="D363" s="85"/>
      <c r="E363" s="85"/>
      <c r="F363" s="85"/>
      <c r="G363" s="85"/>
      <c r="H363" s="85"/>
      <c r="I363" s="85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  <c r="AE363" s="77"/>
      <c r="AF363" s="77"/>
      <c r="AG363" s="77"/>
      <c r="AH363" s="77"/>
      <c r="AI363" s="77"/>
      <c r="AJ363" s="77"/>
      <c r="AK363" s="77"/>
      <c r="AL363" s="77"/>
      <c r="AM363" s="77"/>
      <c r="AN363" s="77"/>
      <c r="AO363" s="77"/>
      <c r="AP363" s="77"/>
      <c r="AQ363" s="77"/>
      <c r="AR363" s="77"/>
      <c r="AS363" s="77"/>
      <c r="AT363" s="77"/>
      <c r="AU363" s="77"/>
      <c r="AV363" s="77"/>
      <c r="AW363" s="77"/>
      <c r="AX363" s="77"/>
      <c r="AY363" s="77"/>
      <c r="AZ363" s="77"/>
      <c r="BA363" s="77"/>
      <c r="BB363" s="77"/>
      <c r="BC363" s="77"/>
      <c r="BD363" s="77"/>
      <c r="BE363" s="77"/>
      <c r="BF363" s="77"/>
      <c r="BG363" s="77"/>
      <c r="BH363" s="77"/>
      <c r="BI363" s="77"/>
      <c r="BJ363" s="77"/>
      <c r="BK363" s="77"/>
      <c r="BL363" s="77"/>
      <c r="BM363" s="77"/>
      <c r="BN363" s="77"/>
      <c r="BO363" s="77"/>
      <c r="BP363" s="77"/>
      <c r="BQ363" s="77"/>
      <c r="BR363" s="77"/>
      <c r="BS363" s="77"/>
      <c r="BT363" s="77"/>
      <c r="BU363" s="77"/>
      <c r="BV363" s="77"/>
      <c r="BW363" s="77"/>
      <c r="BX363" s="77"/>
      <c r="BY363" s="77"/>
      <c r="BZ363" s="77"/>
      <c r="CA363" s="77"/>
      <c r="CB363" s="77"/>
      <c r="CC363" s="77"/>
      <c r="CD363" s="77"/>
      <c r="CE363" s="77"/>
      <c r="CF363" s="77"/>
      <c r="CG363" s="77"/>
      <c r="CH363" s="77"/>
      <c r="CI363" s="77"/>
      <c r="CJ363" s="77"/>
      <c r="CK363" s="77"/>
      <c r="CL363" s="77"/>
      <c r="CM363" s="77"/>
      <c r="CN363" s="77"/>
      <c r="CO363" s="77"/>
      <c r="CP363" s="77"/>
      <c r="CQ363" s="77"/>
      <c r="CR363" s="77"/>
      <c r="CS363" s="77"/>
      <c r="CT363" s="77"/>
      <c r="CU363" s="77"/>
      <c r="CV363" s="77"/>
      <c r="CW363" s="77"/>
      <c r="CX363" s="77"/>
      <c r="CY363" s="77"/>
      <c r="CZ363" s="77"/>
      <c r="DA363" s="77"/>
      <c r="DB363" s="77"/>
      <c r="DC363" s="77"/>
      <c r="DD363" s="77"/>
      <c r="DE363" s="77"/>
      <c r="DF363" s="77"/>
      <c r="DG363" s="77"/>
      <c r="DH363" s="77"/>
      <c r="DI363" s="77"/>
      <c r="DJ363" s="77"/>
      <c r="DK363" s="77"/>
      <c r="DL363" s="77"/>
      <c r="DM363" s="77"/>
      <c r="DN363" s="77"/>
      <c r="DO363" s="77"/>
      <c r="DP363" s="77"/>
      <c r="DQ363" s="77"/>
      <c r="DR363" s="77"/>
      <c r="DS363" s="77"/>
      <c r="DT363" s="77"/>
      <c r="DU363" s="77"/>
      <c r="DV363" s="77"/>
      <c r="DW363" s="77"/>
      <c r="DX363" s="77"/>
      <c r="DY363" s="77"/>
      <c r="DZ363" s="77"/>
      <c r="EA363" s="77"/>
      <c r="EB363" s="77"/>
      <c r="EC363" s="77"/>
      <c r="ED363" s="77"/>
      <c r="EE363" s="77"/>
      <c r="EF363" s="77"/>
      <c r="EG363" s="77"/>
      <c r="EH363" s="77"/>
      <c r="EI363" s="77"/>
      <c r="EJ363" s="77"/>
      <c r="EK363" s="77"/>
      <c r="EL363" s="77"/>
      <c r="EM363" s="77"/>
      <c r="EN363" s="77"/>
      <c r="EO363" s="77"/>
      <c r="EP363" s="77"/>
      <c r="EQ363" s="77"/>
      <c r="ER363" s="77"/>
      <c r="ES363" s="77"/>
      <c r="ET363" s="77"/>
      <c r="EU363" s="77"/>
      <c r="EV363" s="77"/>
      <c r="EW363" s="77"/>
      <c r="EX363" s="77"/>
      <c r="EY363" s="77"/>
      <c r="EZ363" s="77"/>
      <c r="FA363" s="77"/>
      <c r="FB363" s="77"/>
      <c r="FC363" s="77"/>
      <c r="FD363" s="77"/>
      <c r="FE363" s="77"/>
      <c r="FF363" s="77"/>
      <c r="FG363" s="77"/>
      <c r="FH363" s="77"/>
    </row>
    <row r="364" spans="1:164" ht="14" x14ac:dyDescent="0.15">
      <c r="A364" s="85"/>
      <c r="B364" s="85"/>
      <c r="C364" s="85"/>
      <c r="D364" s="85"/>
      <c r="E364" s="85"/>
      <c r="F364" s="85"/>
      <c r="G364" s="85"/>
      <c r="H364" s="85"/>
      <c r="I364" s="85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  <c r="AE364" s="77"/>
      <c r="AF364" s="77"/>
      <c r="AG364" s="77"/>
      <c r="AH364" s="77"/>
      <c r="AI364" s="77"/>
      <c r="AJ364" s="77"/>
      <c r="AK364" s="77"/>
      <c r="AL364" s="77"/>
      <c r="AM364" s="77"/>
      <c r="AN364" s="77"/>
      <c r="AO364" s="77"/>
      <c r="AP364" s="77"/>
      <c r="AQ364" s="77"/>
      <c r="AR364" s="77"/>
      <c r="AS364" s="77"/>
      <c r="AT364" s="77"/>
      <c r="AU364" s="77"/>
      <c r="AV364" s="77"/>
      <c r="AW364" s="77"/>
      <c r="AX364" s="77"/>
      <c r="AY364" s="77"/>
      <c r="AZ364" s="77"/>
      <c r="BA364" s="77"/>
      <c r="BB364" s="77"/>
      <c r="BC364" s="77"/>
      <c r="BD364" s="77"/>
      <c r="BE364" s="77"/>
      <c r="BF364" s="77"/>
      <c r="BG364" s="77"/>
      <c r="BH364" s="77"/>
      <c r="BI364" s="77"/>
      <c r="BJ364" s="77"/>
      <c r="BK364" s="77"/>
      <c r="BL364" s="77"/>
      <c r="BM364" s="77"/>
      <c r="BN364" s="77"/>
      <c r="BO364" s="77"/>
      <c r="BP364" s="77"/>
      <c r="BQ364" s="77"/>
      <c r="BR364" s="77"/>
      <c r="BS364" s="77"/>
      <c r="BT364" s="77"/>
      <c r="BU364" s="77"/>
      <c r="BV364" s="77"/>
      <c r="BW364" s="77"/>
      <c r="BX364" s="77"/>
      <c r="BY364" s="77"/>
      <c r="BZ364" s="77"/>
      <c r="CA364" s="77"/>
      <c r="CB364" s="77"/>
      <c r="CC364" s="77"/>
      <c r="CD364" s="77"/>
      <c r="CE364" s="77"/>
      <c r="CF364" s="77"/>
      <c r="CG364" s="77"/>
      <c r="CH364" s="77"/>
      <c r="CI364" s="77"/>
      <c r="CJ364" s="77"/>
      <c r="CK364" s="77"/>
      <c r="CL364" s="77"/>
      <c r="CM364" s="77"/>
      <c r="CN364" s="77"/>
      <c r="CO364" s="77"/>
      <c r="CP364" s="77"/>
      <c r="CQ364" s="77"/>
      <c r="CR364" s="77"/>
      <c r="CS364" s="77"/>
      <c r="CT364" s="77"/>
      <c r="CU364" s="77"/>
      <c r="CV364" s="77"/>
      <c r="CW364" s="77"/>
      <c r="CX364" s="77"/>
      <c r="CY364" s="77"/>
      <c r="CZ364" s="77"/>
      <c r="DA364" s="77"/>
      <c r="DB364" s="77"/>
      <c r="DC364" s="77"/>
      <c r="DD364" s="77"/>
      <c r="DE364" s="77"/>
      <c r="DF364" s="77"/>
      <c r="DG364" s="77"/>
      <c r="DH364" s="77"/>
      <c r="DI364" s="77"/>
      <c r="DJ364" s="77"/>
      <c r="DK364" s="77"/>
      <c r="DL364" s="77"/>
      <c r="DM364" s="77"/>
      <c r="DN364" s="77"/>
      <c r="DO364" s="77"/>
      <c r="DP364" s="77"/>
      <c r="DQ364" s="77"/>
      <c r="DR364" s="77"/>
      <c r="DS364" s="77"/>
      <c r="DT364" s="77"/>
      <c r="DU364" s="77"/>
      <c r="DV364" s="77"/>
      <c r="DW364" s="77"/>
      <c r="DX364" s="77"/>
      <c r="DY364" s="77"/>
      <c r="DZ364" s="77"/>
      <c r="EA364" s="77"/>
      <c r="EB364" s="77"/>
      <c r="EC364" s="77"/>
      <c r="ED364" s="77"/>
      <c r="EE364" s="77"/>
      <c r="EF364" s="77"/>
      <c r="EG364" s="77"/>
      <c r="EH364" s="77"/>
      <c r="EI364" s="77"/>
      <c r="EJ364" s="77"/>
      <c r="EK364" s="77"/>
      <c r="EL364" s="77"/>
      <c r="EM364" s="77"/>
      <c r="EN364" s="77"/>
      <c r="EO364" s="77"/>
      <c r="EP364" s="77"/>
      <c r="EQ364" s="77"/>
      <c r="ER364" s="77"/>
      <c r="ES364" s="77"/>
      <c r="ET364" s="77"/>
      <c r="EU364" s="77"/>
      <c r="EV364" s="77"/>
      <c r="EW364" s="77"/>
      <c r="EX364" s="77"/>
      <c r="EY364" s="77"/>
      <c r="EZ364" s="77"/>
      <c r="FA364" s="77"/>
      <c r="FB364" s="77"/>
      <c r="FC364" s="77"/>
      <c r="FD364" s="77"/>
      <c r="FE364" s="77"/>
      <c r="FF364" s="77"/>
      <c r="FG364" s="77"/>
      <c r="FH364" s="77"/>
    </row>
    <row r="365" spans="1:164" ht="14" x14ac:dyDescent="0.15">
      <c r="A365" s="85"/>
      <c r="B365" s="85"/>
      <c r="C365" s="85"/>
      <c r="D365" s="85"/>
      <c r="E365" s="85"/>
      <c r="F365" s="85"/>
      <c r="G365" s="85"/>
      <c r="H365" s="85"/>
      <c r="I365" s="85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  <c r="AE365" s="77"/>
      <c r="AF365" s="77"/>
      <c r="AG365" s="77"/>
      <c r="AH365" s="77"/>
      <c r="AI365" s="77"/>
      <c r="AJ365" s="77"/>
      <c r="AK365" s="77"/>
      <c r="AL365" s="77"/>
      <c r="AM365" s="77"/>
      <c r="AN365" s="77"/>
      <c r="AO365" s="77"/>
      <c r="AP365" s="77"/>
      <c r="AQ365" s="77"/>
      <c r="AR365" s="77"/>
      <c r="AS365" s="77"/>
      <c r="AT365" s="77"/>
      <c r="AU365" s="77"/>
      <c r="AV365" s="77"/>
      <c r="AW365" s="77"/>
      <c r="AX365" s="77"/>
      <c r="AY365" s="77"/>
      <c r="AZ365" s="77"/>
      <c r="BA365" s="77"/>
      <c r="BB365" s="77"/>
      <c r="BC365" s="77"/>
      <c r="BD365" s="77"/>
      <c r="BE365" s="77"/>
      <c r="BF365" s="77"/>
      <c r="BG365" s="77"/>
      <c r="BH365" s="77"/>
      <c r="BI365" s="77"/>
      <c r="BJ365" s="77"/>
      <c r="BK365" s="77"/>
      <c r="BL365" s="77"/>
      <c r="BM365" s="77"/>
      <c r="BN365" s="77"/>
      <c r="BO365" s="77"/>
      <c r="BP365" s="77"/>
      <c r="BQ365" s="77"/>
      <c r="BR365" s="77"/>
      <c r="BS365" s="77"/>
      <c r="BT365" s="77"/>
      <c r="BU365" s="77"/>
      <c r="BV365" s="77"/>
      <c r="BW365" s="77"/>
      <c r="BX365" s="77"/>
      <c r="BY365" s="77"/>
      <c r="BZ365" s="77"/>
      <c r="CA365" s="77"/>
      <c r="CB365" s="77"/>
      <c r="CC365" s="77"/>
      <c r="CD365" s="77"/>
      <c r="CE365" s="77"/>
      <c r="CF365" s="77"/>
      <c r="CG365" s="77"/>
      <c r="CH365" s="77"/>
      <c r="CI365" s="77"/>
      <c r="CJ365" s="77"/>
      <c r="CK365" s="77"/>
      <c r="CL365" s="77"/>
      <c r="CM365" s="77"/>
      <c r="CN365" s="77"/>
      <c r="CO365" s="77"/>
      <c r="CP365" s="77"/>
      <c r="CQ365" s="77"/>
      <c r="CR365" s="77"/>
      <c r="CS365" s="77"/>
      <c r="CT365" s="77"/>
      <c r="CU365" s="77"/>
      <c r="CV365" s="77"/>
      <c r="CW365" s="77"/>
      <c r="CX365" s="77"/>
      <c r="CY365" s="77"/>
      <c r="CZ365" s="77"/>
      <c r="DA365" s="77"/>
      <c r="DB365" s="77"/>
      <c r="DC365" s="77"/>
      <c r="DD365" s="77"/>
      <c r="DE365" s="77"/>
      <c r="DF365" s="77"/>
      <c r="DG365" s="77"/>
      <c r="DH365" s="77"/>
      <c r="DI365" s="77"/>
      <c r="DJ365" s="77"/>
      <c r="DK365" s="77"/>
      <c r="DL365" s="77"/>
      <c r="DM365" s="77"/>
      <c r="DN365" s="77"/>
      <c r="DO365" s="77"/>
      <c r="DP365" s="77"/>
      <c r="DQ365" s="77"/>
      <c r="DR365" s="77"/>
      <c r="DS365" s="77"/>
      <c r="DT365" s="77"/>
      <c r="DU365" s="77"/>
      <c r="DV365" s="77"/>
      <c r="DW365" s="77"/>
      <c r="DX365" s="77"/>
      <c r="DY365" s="77"/>
      <c r="DZ365" s="77"/>
      <c r="EA365" s="77"/>
      <c r="EB365" s="77"/>
      <c r="EC365" s="77"/>
      <c r="ED365" s="77"/>
      <c r="EE365" s="77"/>
      <c r="EF365" s="77"/>
      <c r="EG365" s="77"/>
      <c r="EH365" s="77"/>
      <c r="EI365" s="77"/>
      <c r="EJ365" s="77"/>
      <c r="EK365" s="77"/>
      <c r="EL365" s="77"/>
      <c r="EM365" s="77"/>
      <c r="EN365" s="77"/>
      <c r="EO365" s="77"/>
      <c r="EP365" s="77"/>
      <c r="EQ365" s="77"/>
      <c r="ER365" s="77"/>
      <c r="ES365" s="77"/>
      <c r="ET365" s="77"/>
      <c r="EU365" s="77"/>
      <c r="EV365" s="77"/>
      <c r="EW365" s="77"/>
      <c r="EX365" s="77"/>
      <c r="EY365" s="77"/>
      <c r="EZ365" s="77"/>
      <c r="FA365" s="77"/>
      <c r="FB365" s="77"/>
      <c r="FC365" s="77"/>
      <c r="FD365" s="77"/>
      <c r="FE365" s="77"/>
      <c r="FF365" s="77"/>
      <c r="FG365" s="77"/>
      <c r="FH365" s="77"/>
    </row>
    <row r="366" spans="1:164" ht="14" x14ac:dyDescent="0.15">
      <c r="A366" s="85"/>
      <c r="B366" s="85"/>
      <c r="C366" s="85"/>
      <c r="D366" s="85"/>
      <c r="E366" s="85"/>
      <c r="F366" s="85"/>
      <c r="G366" s="85"/>
      <c r="H366" s="85"/>
      <c r="I366" s="85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  <c r="AW366" s="77"/>
      <c r="AX366" s="77"/>
      <c r="AY366" s="77"/>
      <c r="AZ366" s="77"/>
      <c r="BA366" s="77"/>
      <c r="BB366" s="77"/>
      <c r="BC366" s="77"/>
      <c r="BD366" s="77"/>
      <c r="BE366" s="77"/>
      <c r="BF366" s="77"/>
      <c r="BG366" s="77"/>
      <c r="BH366" s="77"/>
      <c r="BI366" s="77"/>
      <c r="BJ366" s="77"/>
      <c r="BK366" s="77"/>
      <c r="BL366" s="77"/>
      <c r="BM366" s="77"/>
      <c r="BN366" s="77"/>
      <c r="BO366" s="77"/>
      <c r="BP366" s="77"/>
      <c r="BQ366" s="77"/>
      <c r="BR366" s="77"/>
      <c r="BS366" s="77"/>
      <c r="BT366" s="77"/>
      <c r="BU366" s="77"/>
      <c r="BV366" s="77"/>
      <c r="BW366" s="77"/>
      <c r="BX366" s="77"/>
      <c r="BY366" s="77"/>
      <c r="BZ366" s="77"/>
      <c r="CA366" s="77"/>
      <c r="CB366" s="77"/>
      <c r="CC366" s="77"/>
      <c r="CD366" s="77"/>
      <c r="CE366" s="77"/>
      <c r="CF366" s="77"/>
      <c r="CG366" s="77"/>
      <c r="CH366" s="77"/>
      <c r="CI366" s="77"/>
      <c r="CJ366" s="77"/>
      <c r="CK366" s="77"/>
      <c r="CL366" s="77"/>
      <c r="CM366" s="77"/>
      <c r="CN366" s="77"/>
      <c r="CO366" s="77"/>
      <c r="CP366" s="77"/>
      <c r="CQ366" s="77"/>
      <c r="CR366" s="77"/>
      <c r="CS366" s="77"/>
      <c r="CT366" s="77"/>
      <c r="CU366" s="77"/>
      <c r="CV366" s="77"/>
      <c r="CW366" s="77"/>
      <c r="CX366" s="77"/>
      <c r="CY366" s="77"/>
      <c r="CZ366" s="77"/>
      <c r="DA366" s="77"/>
      <c r="DB366" s="77"/>
      <c r="DC366" s="77"/>
      <c r="DD366" s="77"/>
      <c r="DE366" s="77"/>
      <c r="DF366" s="77"/>
      <c r="DG366" s="77"/>
      <c r="DH366" s="77"/>
      <c r="DI366" s="77"/>
      <c r="DJ366" s="77"/>
      <c r="DK366" s="77"/>
      <c r="DL366" s="77"/>
      <c r="DM366" s="77"/>
      <c r="DN366" s="77"/>
      <c r="DO366" s="77"/>
      <c r="DP366" s="77"/>
      <c r="DQ366" s="77"/>
      <c r="DR366" s="77"/>
      <c r="DS366" s="77"/>
      <c r="DT366" s="77"/>
      <c r="DU366" s="77"/>
      <c r="DV366" s="77"/>
      <c r="DW366" s="77"/>
      <c r="DX366" s="77"/>
      <c r="DY366" s="77"/>
      <c r="DZ366" s="77"/>
      <c r="EA366" s="77"/>
      <c r="EB366" s="77"/>
      <c r="EC366" s="77"/>
      <c r="ED366" s="77"/>
      <c r="EE366" s="77"/>
      <c r="EF366" s="77"/>
      <c r="EG366" s="77"/>
      <c r="EH366" s="77"/>
      <c r="EI366" s="77"/>
      <c r="EJ366" s="77"/>
      <c r="EK366" s="77"/>
      <c r="EL366" s="77"/>
      <c r="EM366" s="77"/>
      <c r="EN366" s="77"/>
      <c r="EO366" s="77"/>
      <c r="EP366" s="77"/>
      <c r="EQ366" s="77"/>
      <c r="ER366" s="77"/>
      <c r="ES366" s="77"/>
      <c r="ET366" s="77"/>
      <c r="EU366" s="77"/>
      <c r="EV366" s="77"/>
      <c r="EW366" s="77"/>
      <c r="EX366" s="77"/>
      <c r="EY366" s="77"/>
      <c r="EZ366" s="77"/>
      <c r="FA366" s="77"/>
      <c r="FB366" s="77"/>
      <c r="FC366" s="77"/>
      <c r="FD366" s="77"/>
      <c r="FE366" s="77"/>
      <c r="FF366" s="77"/>
      <c r="FG366" s="77"/>
      <c r="FH366" s="77"/>
    </row>
    <row r="367" spans="1:164" ht="14" x14ac:dyDescent="0.15">
      <c r="A367" s="85"/>
      <c r="B367" s="85"/>
      <c r="C367" s="85"/>
      <c r="D367" s="85"/>
      <c r="E367" s="85"/>
      <c r="F367" s="85"/>
      <c r="G367" s="85"/>
      <c r="H367" s="85"/>
      <c r="I367" s="85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  <c r="AE367" s="77"/>
      <c r="AF367" s="77"/>
      <c r="AG367" s="77"/>
      <c r="AH367" s="77"/>
      <c r="AI367" s="77"/>
      <c r="AJ367" s="77"/>
      <c r="AK367" s="77"/>
      <c r="AL367" s="77"/>
      <c r="AM367" s="77"/>
      <c r="AN367" s="77"/>
      <c r="AO367" s="77"/>
      <c r="AP367" s="77"/>
      <c r="AQ367" s="77"/>
      <c r="AR367" s="77"/>
      <c r="AS367" s="77"/>
      <c r="AT367" s="77"/>
      <c r="AU367" s="77"/>
      <c r="AV367" s="77"/>
      <c r="AW367" s="77"/>
      <c r="AX367" s="77"/>
      <c r="AY367" s="77"/>
      <c r="AZ367" s="77"/>
      <c r="BA367" s="77"/>
      <c r="BB367" s="77"/>
      <c r="BC367" s="77"/>
      <c r="BD367" s="77"/>
      <c r="BE367" s="77"/>
      <c r="BF367" s="77"/>
      <c r="BG367" s="77"/>
      <c r="BH367" s="77"/>
      <c r="BI367" s="77"/>
      <c r="BJ367" s="77"/>
      <c r="BK367" s="77"/>
      <c r="BL367" s="77"/>
      <c r="BM367" s="77"/>
      <c r="BN367" s="77"/>
      <c r="BO367" s="77"/>
      <c r="BP367" s="77"/>
      <c r="BQ367" s="77"/>
      <c r="BR367" s="77"/>
      <c r="BS367" s="77"/>
      <c r="BT367" s="77"/>
      <c r="BU367" s="77"/>
      <c r="BV367" s="77"/>
      <c r="BW367" s="77"/>
      <c r="BX367" s="77"/>
      <c r="BY367" s="77"/>
      <c r="BZ367" s="77"/>
      <c r="CA367" s="77"/>
      <c r="CB367" s="77"/>
      <c r="CC367" s="77"/>
      <c r="CD367" s="77"/>
      <c r="CE367" s="77"/>
      <c r="CF367" s="77"/>
      <c r="CG367" s="77"/>
      <c r="CH367" s="77"/>
      <c r="CI367" s="77"/>
      <c r="CJ367" s="77"/>
      <c r="CK367" s="77"/>
      <c r="CL367" s="77"/>
      <c r="CM367" s="77"/>
      <c r="CN367" s="77"/>
      <c r="CO367" s="77"/>
      <c r="CP367" s="77"/>
      <c r="CQ367" s="77"/>
      <c r="CR367" s="77"/>
      <c r="CS367" s="77"/>
      <c r="CT367" s="77"/>
      <c r="CU367" s="77"/>
      <c r="CV367" s="77"/>
      <c r="CW367" s="77"/>
      <c r="CX367" s="77"/>
      <c r="CY367" s="77"/>
      <c r="CZ367" s="77"/>
      <c r="DA367" s="77"/>
      <c r="DB367" s="77"/>
      <c r="DC367" s="77"/>
      <c r="DD367" s="77"/>
      <c r="DE367" s="77"/>
      <c r="DF367" s="77"/>
      <c r="DG367" s="77"/>
      <c r="DH367" s="77"/>
      <c r="DI367" s="77"/>
      <c r="DJ367" s="77"/>
      <c r="DK367" s="77"/>
      <c r="DL367" s="77"/>
      <c r="DM367" s="77"/>
      <c r="DN367" s="77"/>
      <c r="DO367" s="77"/>
      <c r="DP367" s="77"/>
      <c r="DQ367" s="77"/>
      <c r="DR367" s="77"/>
      <c r="DS367" s="77"/>
      <c r="DT367" s="77"/>
      <c r="DU367" s="77"/>
      <c r="DV367" s="77"/>
      <c r="DW367" s="77"/>
      <c r="DX367" s="77"/>
      <c r="DY367" s="77"/>
      <c r="DZ367" s="77"/>
      <c r="EA367" s="77"/>
      <c r="EB367" s="77"/>
      <c r="EC367" s="77"/>
      <c r="ED367" s="77"/>
      <c r="EE367" s="77"/>
      <c r="EF367" s="77"/>
      <c r="EG367" s="77"/>
      <c r="EH367" s="77"/>
      <c r="EI367" s="77"/>
      <c r="EJ367" s="77"/>
      <c r="EK367" s="77"/>
      <c r="EL367" s="77"/>
      <c r="EM367" s="77"/>
      <c r="EN367" s="77"/>
      <c r="EO367" s="77"/>
      <c r="EP367" s="77"/>
      <c r="EQ367" s="77"/>
      <c r="ER367" s="77"/>
      <c r="ES367" s="77"/>
      <c r="ET367" s="77"/>
      <c r="EU367" s="77"/>
      <c r="EV367" s="77"/>
      <c r="EW367" s="77"/>
      <c r="EX367" s="77"/>
      <c r="EY367" s="77"/>
      <c r="EZ367" s="77"/>
      <c r="FA367" s="77"/>
      <c r="FB367" s="77"/>
      <c r="FC367" s="77"/>
      <c r="FD367" s="77"/>
      <c r="FE367" s="77"/>
      <c r="FF367" s="77"/>
      <c r="FG367" s="77"/>
      <c r="FH367" s="77"/>
    </row>
    <row r="368" spans="1:164" ht="14" x14ac:dyDescent="0.15">
      <c r="A368" s="85"/>
      <c r="B368" s="85"/>
      <c r="C368" s="85"/>
      <c r="D368" s="85"/>
      <c r="E368" s="85"/>
      <c r="F368" s="85"/>
      <c r="G368" s="85"/>
      <c r="H368" s="85"/>
      <c r="I368" s="85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  <c r="AE368" s="77"/>
      <c r="AF368" s="77"/>
      <c r="AG368" s="77"/>
      <c r="AH368" s="77"/>
      <c r="AI368" s="77"/>
      <c r="AJ368" s="77"/>
      <c r="AK368" s="77"/>
      <c r="AL368" s="77"/>
      <c r="AM368" s="77"/>
      <c r="AN368" s="77"/>
      <c r="AO368" s="77"/>
      <c r="AP368" s="77"/>
      <c r="AQ368" s="77"/>
      <c r="AR368" s="77"/>
      <c r="AS368" s="77"/>
      <c r="AT368" s="77"/>
      <c r="AU368" s="77"/>
      <c r="AV368" s="77"/>
      <c r="AW368" s="77"/>
      <c r="AX368" s="77"/>
      <c r="AY368" s="77"/>
      <c r="AZ368" s="77"/>
      <c r="BA368" s="77"/>
      <c r="BB368" s="77"/>
      <c r="BC368" s="77"/>
      <c r="BD368" s="77"/>
      <c r="BE368" s="77"/>
      <c r="BF368" s="77"/>
      <c r="BG368" s="77"/>
      <c r="BH368" s="77"/>
      <c r="BI368" s="77"/>
      <c r="BJ368" s="77"/>
      <c r="BK368" s="77"/>
      <c r="BL368" s="77"/>
      <c r="BM368" s="77"/>
      <c r="BN368" s="77"/>
      <c r="BO368" s="77"/>
      <c r="BP368" s="77"/>
      <c r="BQ368" s="77"/>
      <c r="BR368" s="77"/>
      <c r="BS368" s="77"/>
      <c r="BT368" s="77"/>
      <c r="BU368" s="77"/>
      <c r="BV368" s="77"/>
      <c r="BW368" s="77"/>
      <c r="BX368" s="77"/>
      <c r="BY368" s="77"/>
      <c r="BZ368" s="77"/>
      <c r="CA368" s="77"/>
      <c r="CB368" s="77"/>
      <c r="CC368" s="77"/>
      <c r="CD368" s="77"/>
      <c r="CE368" s="77"/>
      <c r="CF368" s="77"/>
      <c r="CG368" s="77"/>
      <c r="CH368" s="77"/>
      <c r="CI368" s="77"/>
      <c r="CJ368" s="77"/>
      <c r="CK368" s="77"/>
      <c r="CL368" s="77"/>
      <c r="CM368" s="77"/>
      <c r="CN368" s="77"/>
      <c r="CO368" s="77"/>
      <c r="CP368" s="77"/>
      <c r="CQ368" s="77"/>
      <c r="CR368" s="77"/>
      <c r="CS368" s="77"/>
      <c r="CT368" s="77"/>
      <c r="CU368" s="77"/>
      <c r="CV368" s="77"/>
      <c r="CW368" s="77"/>
      <c r="CX368" s="77"/>
      <c r="CY368" s="77"/>
      <c r="CZ368" s="77"/>
      <c r="DA368" s="77"/>
      <c r="DB368" s="77"/>
      <c r="DC368" s="77"/>
      <c r="DD368" s="77"/>
      <c r="DE368" s="77"/>
      <c r="DF368" s="77"/>
      <c r="DG368" s="77"/>
      <c r="DH368" s="77"/>
      <c r="DI368" s="77"/>
      <c r="DJ368" s="77"/>
      <c r="DK368" s="77"/>
      <c r="DL368" s="77"/>
      <c r="DM368" s="77"/>
      <c r="DN368" s="77"/>
      <c r="DO368" s="77"/>
      <c r="DP368" s="77"/>
      <c r="DQ368" s="77"/>
      <c r="DR368" s="77"/>
      <c r="DS368" s="77"/>
      <c r="DT368" s="77"/>
      <c r="DU368" s="77"/>
      <c r="DV368" s="77"/>
      <c r="DW368" s="77"/>
      <c r="DX368" s="77"/>
      <c r="DY368" s="77"/>
      <c r="DZ368" s="77"/>
      <c r="EA368" s="77"/>
      <c r="EB368" s="77"/>
      <c r="EC368" s="77"/>
      <c r="ED368" s="77"/>
      <c r="EE368" s="77"/>
      <c r="EF368" s="77"/>
      <c r="EG368" s="77"/>
      <c r="EH368" s="77"/>
      <c r="EI368" s="77"/>
      <c r="EJ368" s="77"/>
      <c r="EK368" s="77"/>
      <c r="EL368" s="77"/>
      <c r="EM368" s="77"/>
      <c r="EN368" s="77"/>
      <c r="EO368" s="77"/>
      <c r="EP368" s="77"/>
      <c r="EQ368" s="77"/>
      <c r="ER368" s="77"/>
      <c r="ES368" s="77"/>
      <c r="ET368" s="77"/>
      <c r="EU368" s="77"/>
      <c r="EV368" s="77"/>
      <c r="EW368" s="77"/>
      <c r="EX368" s="77"/>
      <c r="EY368" s="77"/>
      <c r="EZ368" s="77"/>
      <c r="FA368" s="77"/>
      <c r="FB368" s="77"/>
      <c r="FC368" s="77"/>
      <c r="FD368" s="77"/>
      <c r="FE368" s="77"/>
      <c r="FF368" s="77"/>
      <c r="FG368" s="77"/>
      <c r="FH368" s="77"/>
    </row>
    <row r="369" spans="1:164" ht="14" x14ac:dyDescent="0.15">
      <c r="A369" s="85"/>
      <c r="B369" s="85"/>
      <c r="C369" s="85"/>
      <c r="D369" s="85"/>
      <c r="E369" s="85"/>
      <c r="F369" s="85"/>
      <c r="G369" s="85"/>
      <c r="H369" s="85"/>
      <c r="I369" s="85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  <c r="AE369" s="77"/>
      <c r="AF369" s="77"/>
      <c r="AG369" s="77"/>
      <c r="AH369" s="77"/>
      <c r="AI369" s="77"/>
      <c r="AJ369" s="77"/>
      <c r="AK369" s="77"/>
      <c r="AL369" s="77"/>
      <c r="AM369" s="77"/>
      <c r="AN369" s="77"/>
      <c r="AO369" s="77"/>
      <c r="AP369" s="77"/>
      <c r="AQ369" s="77"/>
      <c r="AR369" s="77"/>
      <c r="AS369" s="77"/>
      <c r="AT369" s="77"/>
      <c r="AU369" s="77"/>
      <c r="AV369" s="77"/>
      <c r="AW369" s="77"/>
      <c r="AX369" s="77"/>
      <c r="AY369" s="77"/>
      <c r="AZ369" s="77"/>
      <c r="BA369" s="77"/>
      <c r="BB369" s="77"/>
      <c r="BC369" s="77"/>
      <c r="BD369" s="77"/>
      <c r="BE369" s="77"/>
      <c r="BF369" s="77"/>
      <c r="BG369" s="77"/>
      <c r="BH369" s="77"/>
      <c r="BI369" s="77"/>
      <c r="BJ369" s="77"/>
      <c r="BK369" s="77"/>
      <c r="BL369" s="77"/>
      <c r="BM369" s="77"/>
      <c r="BN369" s="77"/>
      <c r="BO369" s="77"/>
      <c r="BP369" s="77"/>
      <c r="BQ369" s="77"/>
      <c r="BR369" s="77"/>
      <c r="BS369" s="77"/>
      <c r="BT369" s="77"/>
      <c r="BU369" s="77"/>
      <c r="BV369" s="77"/>
      <c r="BW369" s="77"/>
      <c r="BX369" s="77"/>
      <c r="BY369" s="77"/>
      <c r="BZ369" s="77"/>
      <c r="CA369" s="77"/>
      <c r="CB369" s="77"/>
      <c r="CC369" s="77"/>
      <c r="CD369" s="77"/>
      <c r="CE369" s="77"/>
      <c r="CF369" s="77"/>
      <c r="CG369" s="77"/>
      <c r="CH369" s="77"/>
      <c r="CI369" s="77"/>
      <c r="CJ369" s="77"/>
      <c r="CK369" s="77"/>
      <c r="CL369" s="77"/>
      <c r="CM369" s="77"/>
      <c r="CN369" s="77"/>
      <c r="CO369" s="77"/>
      <c r="CP369" s="77"/>
      <c r="CQ369" s="77"/>
      <c r="CR369" s="77"/>
      <c r="CS369" s="77"/>
      <c r="CT369" s="77"/>
      <c r="CU369" s="77"/>
      <c r="CV369" s="77"/>
      <c r="CW369" s="77"/>
      <c r="CX369" s="77"/>
      <c r="CY369" s="77"/>
      <c r="CZ369" s="77"/>
      <c r="DA369" s="77"/>
      <c r="DB369" s="77"/>
      <c r="DC369" s="77"/>
      <c r="DD369" s="77"/>
      <c r="DE369" s="77"/>
      <c r="DF369" s="77"/>
      <c r="DG369" s="77"/>
      <c r="DH369" s="77"/>
      <c r="DI369" s="77"/>
      <c r="DJ369" s="77"/>
      <c r="DK369" s="77"/>
      <c r="DL369" s="77"/>
      <c r="DM369" s="77"/>
      <c r="DN369" s="77"/>
      <c r="DO369" s="77"/>
      <c r="DP369" s="77"/>
      <c r="DQ369" s="77"/>
      <c r="DR369" s="77"/>
      <c r="DS369" s="77"/>
      <c r="DT369" s="77"/>
      <c r="DU369" s="77"/>
      <c r="DV369" s="77"/>
      <c r="DW369" s="77"/>
      <c r="DX369" s="77"/>
      <c r="DY369" s="77"/>
      <c r="DZ369" s="77"/>
      <c r="EA369" s="77"/>
      <c r="EB369" s="77"/>
      <c r="EC369" s="77"/>
      <c r="ED369" s="77"/>
      <c r="EE369" s="77"/>
      <c r="EF369" s="77"/>
      <c r="EG369" s="77"/>
      <c r="EH369" s="77"/>
      <c r="EI369" s="77"/>
      <c r="EJ369" s="77"/>
      <c r="EK369" s="77"/>
      <c r="EL369" s="77"/>
      <c r="EM369" s="77"/>
      <c r="EN369" s="77"/>
      <c r="EO369" s="77"/>
      <c r="EP369" s="77"/>
      <c r="EQ369" s="77"/>
      <c r="ER369" s="77"/>
      <c r="ES369" s="77"/>
      <c r="ET369" s="77"/>
      <c r="EU369" s="77"/>
      <c r="EV369" s="77"/>
      <c r="EW369" s="77"/>
      <c r="EX369" s="77"/>
      <c r="EY369" s="77"/>
      <c r="EZ369" s="77"/>
      <c r="FA369" s="77"/>
      <c r="FB369" s="77"/>
      <c r="FC369" s="77"/>
      <c r="FD369" s="77"/>
      <c r="FE369" s="77"/>
      <c r="FF369" s="77"/>
      <c r="FG369" s="77"/>
      <c r="FH369" s="77"/>
    </row>
    <row r="370" spans="1:164" ht="14" x14ac:dyDescent="0.15">
      <c r="A370" s="85"/>
      <c r="B370" s="85"/>
      <c r="C370" s="85"/>
      <c r="D370" s="85"/>
      <c r="E370" s="85"/>
      <c r="F370" s="85"/>
      <c r="G370" s="85"/>
      <c r="H370" s="85"/>
      <c r="I370" s="85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  <c r="AE370" s="77"/>
      <c r="AF370" s="77"/>
      <c r="AG370" s="77"/>
      <c r="AH370" s="77"/>
      <c r="AI370" s="77"/>
      <c r="AJ370" s="77"/>
      <c r="AK370" s="77"/>
      <c r="AL370" s="77"/>
      <c r="AM370" s="77"/>
      <c r="AN370" s="77"/>
      <c r="AO370" s="77"/>
      <c r="AP370" s="77"/>
      <c r="AQ370" s="77"/>
      <c r="AR370" s="77"/>
      <c r="AS370" s="77"/>
      <c r="AT370" s="77"/>
      <c r="AU370" s="77"/>
      <c r="AV370" s="77"/>
      <c r="AW370" s="77"/>
      <c r="AX370" s="77"/>
      <c r="AY370" s="77"/>
      <c r="AZ370" s="77"/>
      <c r="BA370" s="77"/>
      <c r="BB370" s="77"/>
      <c r="BC370" s="77"/>
      <c r="BD370" s="77"/>
      <c r="BE370" s="77"/>
      <c r="BF370" s="77"/>
      <c r="BG370" s="77"/>
      <c r="BH370" s="77"/>
      <c r="BI370" s="77"/>
      <c r="BJ370" s="77"/>
      <c r="BK370" s="77"/>
      <c r="BL370" s="77"/>
      <c r="BM370" s="77"/>
      <c r="BN370" s="77"/>
      <c r="BO370" s="77"/>
      <c r="BP370" s="77"/>
      <c r="BQ370" s="77"/>
      <c r="BR370" s="77"/>
      <c r="BS370" s="77"/>
      <c r="BT370" s="77"/>
      <c r="BU370" s="77"/>
      <c r="BV370" s="77"/>
      <c r="BW370" s="77"/>
      <c r="BX370" s="77"/>
      <c r="BY370" s="77"/>
      <c r="BZ370" s="77"/>
      <c r="CA370" s="77"/>
      <c r="CB370" s="77"/>
      <c r="CC370" s="77"/>
      <c r="CD370" s="77"/>
      <c r="CE370" s="77"/>
      <c r="CF370" s="77"/>
      <c r="CG370" s="77"/>
      <c r="CH370" s="77"/>
      <c r="CI370" s="77"/>
      <c r="CJ370" s="77"/>
      <c r="CK370" s="77"/>
      <c r="CL370" s="77"/>
      <c r="CM370" s="77"/>
      <c r="CN370" s="77"/>
      <c r="CO370" s="77"/>
      <c r="CP370" s="77"/>
      <c r="CQ370" s="77"/>
      <c r="CR370" s="77"/>
      <c r="CS370" s="77"/>
      <c r="CT370" s="77"/>
      <c r="CU370" s="77"/>
      <c r="CV370" s="77"/>
      <c r="CW370" s="77"/>
      <c r="CX370" s="77"/>
      <c r="CY370" s="77"/>
      <c r="CZ370" s="77"/>
      <c r="DA370" s="77"/>
      <c r="DB370" s="77"/>
      <c r="DC370" s="77"/>
      <c r="DD370" s="77"/>
      <c r="DE370" s="77"/>
      <c r="DF370" s="77"/>
      <c r="DG370" s="77"/>
      <c r="DH370" s="77"/>
      <c r="DI370" s="77"/>
      <c r="DJ370" s="77"/>
      <c r="DK370" s="77"/>
      <c r="DL370" s="77"/>
      <c r="DM370" s="77"/>
      <c r="DN370" s="77"/>
      <c r="DO370" s="77"/>
      <c r="DP370" s="77"/>
      <c r="DQ370" s="77"/>
      <c r="DR370" s="77"/>
      <c r="DS370" s="77"/>
      <c r="DT370" s="77"/>
      <c r="DU370" s="77"/>
      <c r="DV370" s="77"/>
      <c r="DW370" s="77"/>
      <c r="DX370" s="77"/>
      <c r="DY370" s="77"/>
      <c r="DZ370" s="77"/>
      <c r="EA370" s="77"/>
      <c r="EB370" s="77"/>
      <c r="EC370" s="77"/>
      <c r="ED370" s="77"/>
      <c r="EE370" s="77"/>
      <c r="EF370" s="77"/>
      <c r="EG370" s="77"/>
      <c r="EH370" s="77"/>
      <c r="EI370" s="77"/>
      <c r="EJ370" s="77"/>
      <c r="EK370" s="77"/>
      <c r="EL370" s="77"/>
      <c r="EM370" s="77"/>
      <c r="EN370" s="77"/>
      <c r="EO370" s="77"/>
      <c r="EP370" s="77"/>
      <c r="EQ370" s="77"/>
      <c r="ER370" s="77"/>
      <c r="ES370" s="77"/>
      <c r="ET370" s="77"/>
      <c r="EU370" s="77"/>
      <c r="EV370" s="77"/>
      <c r="EW370" s="77"/>
      <c r="EX370" s="77"/>
      <c r="EY370" s="77"/>
      <c r="EZ370" s="77"/>
      <c r="FA370" s="77"/>
      <c r="FB370" s="77"/>
      <c r="FC370" s="77"/>
      <c r="FD370" s="77"/>
      <c r="FE370" s="77"/>
      <c r="FF370" s="77"/>
      <c r="FG370" s="77"/>
      <c r="FH370" s="77"/>
    </row>
    <row r="371" spans="1:164" ht="14" x14ac:dyDescent="0.15">
      <c r="A371" s="85"/>
      <c r="B371" s="85"/>
      <c r="C371" s="85"/>
      <c r="D371" s="85"/>
      <c r="E371" s="85"/>
      <c r="F371" s="85"/>
      <c r="G371" s="85"/>
      <c r="H371" s="85"/>
      <c r="I371" s="85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  <c r="AE371" s="77"/>
      <c r="AF371" s="77"/>
      <c r="AG371" s="77"/>
      <c r="AH371" s="77"/>
      <c r="AI371" s="77"/>
      <c r="AJ371" s="77"/>
      <c r="AK371" s="77"/>
      <c r="AL371" s="77"/>
      <c r="AM371" s="77"/>
      <c r="AN371" s="77"/>
      <c r="AO371" s="77"/>
      <c r="AP371" s="77"/>
      <c r="AQ371" s="77"/>
      <c r="AR371" s="77"/>
      <c r="AS371" s="77"/>
      <c r="AT371" s="77"/>
      <c r="AU371" s="77"/>
      <c r="AV371" s="77"/>
      <c r="AW371" s="77"/>
      <c r="AX371" s="77"/>
      <c r="AY371" s="77"/>
      <c r="AZ371" s="77"/>
      <c r="BA371" s="77"/>
      <c r="BB371" s="77"/>
      <c r="BC371" s="77"/>
      <c r="BD371" s="77"/>
      <c r="BE371" s="77"/>
      <c r="BF371" s="77"/>
      <c r="BG371" s="77"/>
      <c r="BH371" s="77"/>
      <c r="BI371" s="77"/>
      <c r="BJ371" s="77"/>
      <c r="BK371" s="77"/>
      <c r="BL371" s="77"/>
      <c r="BM371" s="77"/>
      <c r="BN371" s="77"/>
      <c r="BO371" s="77"/>
      <c r="BP371" s="77"/>
      <c r="BQ371" s="77"/>
      <c r="BR371" s="77"/>
      <c r="BS371" s="77"/>
      <c r="BT371" s="77"/>
      <c r="BU371" s="77"/>
      <c r="BV371" s="77"/>
      <c r="BW371" s="77"/>
      <c r="BX371" s="77"/>
      <c r="BY371" s="77"/>
      <c r="BZ371" s="77"/>
      <c r="CA371" s="77"/>
      <c r="CB371" s="77"/>
      <c r="CC371" s="77"/>
      <c r="CD371" s="77"/>
      <c r="CE371" s="77"/>
      <c r="CF371" s="77"/>
      <c r="CG371" s="77"/>
      <c r="CH371" s="77"/>
      <c r="CI371" s="77"/>
      <c r="CJ371" s="77"/>
      <c r="CK371" s="77"/>
      <c r="CL371" s="77"/>
      <c r="CM371" s="77"/>
      <c r="CN371" s="77"/>
      <c r="CO371" s="77"/>
      <c r="CP371" s="77"/>
      <c r="CQ371" s="77"/>
      <c r="CR371" s="77"/>
      <c r="CS371" s="77"/>
      <c r="CT371" s="77"/>
      <c r="CU371" s="77"/>
      <c r="CV371" s="77"/>
      <c r="CW371" s="77"/>
      <c r="CX371" s="77"/>
      <c r="CY371" s="77"/>
      <c r="CZ371" s="77"/>
      <c r="DA371" s="77"/>
      <c r="DB371" s="77"/>
      <c r="DC371" s="77"/>
      <c r="DD371" s="77"/>
      <c r="DE371" s="77"/>
      <c r="DF371" s="77"/>
      <c r="DG371" s="77"/>
      <c r="DH371" s="77"/>
      <c r="DI371" s="77"/>
      <c r="DJ371" s="77"/>
      <c r="DK371" s="77"/>
      <c r="DL371" s="77"/>
      <c r="DM371" s="77"/>
      <c r="DN371" s="77"/>
      <c r="DO371" s="77"/>
      <c r="DP371" s="77"/>
      <c r="DQ371" s="77"/>
      <c r="DR371" s="77"/>
      <c r="DS371" s="77"/>
      <c r="DT371" s="77"/>
      <c r="DU371" s="77"/>
      <c r="DV371" s="77"/>
      <c r="DW371" s="77"/>
      <c r="DX371" s="77"/>
      <c r="DY371" s="77"/>
      <c r="DZ371" s="77"/>
      <c r="EA371" s="77"/>
      <c r="EB371" s="77"/>
      <c r="EC371" s="77"/>
      <c r="ED371" s="77"/>
      <c r="EE371" s="77"/>
      <c r="EF371" s="77"/>
      <c r="EG371" s="77"/>
      <c r="EH371" s="77"/>
      <c r="EI371" s="77"/>
      <c r="EJ371" s="77"/>
      <c r="EK371" s="77"/>
      <c r="EL371" s="77"/>
      <c r="EM371" s="77"/>
      <c r="EN371" s="77"/>
      <c r="EO371" s="77"/>
      <c r="EP371" s="77"/>
      <c r="EQ371" s="77"/>
      <c r="ER371" s="77"/>
      <c r="ES371" s="77"/>
      <c r="ET371" s="77"/>
      <c r="EU371" s="77"/>
      <c r="EV371" s="77"/>
      <c r="EW371" s="77"/>
      <c r="EX371" s="77"/>
      <c r="EY371" s="77"/>
      <c r="EZ371" s="77"/>
      <c r="FA371" s="77"/>
      <c r="FB371" s="77"/>
      <c r="FC371" s="77"/>
      <c r="FD371" s="77"/>
      <c r="FE371" s="77"/>
      <c r="FF371" s="77"/>
      <c r="FG371" s="77"/>
      <c r="FH371" s="77"/>
    </row>
    <row r="372" spans="1:164" ht="14" x14ac:dyDescent="0.15">
      <c r="A372" s="85"/>
      <c r="B372" s="85"/>
      <c r="C372" s="85"/>
      <c r="D372" s="85"/>
      <c r="E372" s="85"/>
      <c r="F372" s="85"/>
      <c r="G372" s="85"/>
      <c r="H372" s="85"/>
      <c r="I372" s="85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  <c r="AE372" s="77"/>
      <c r="AF372" s="77"/>
      <c r="AG372" s="77"/>
      <c r="AH372" s="77"/>
      <c r="AI372" s="77"/>
      <c r="AJ372" s="77"/>
      <c r="AK372" s="77"/>
      <c r="AL372" s="77"/>
      <c r="AM372" s="77"/>
      <c r="AN372" s="77"/>
      <c r="AO372" s="77"/>
      <c r="AP372" s="77"/>
      <c r="AQ372" s="77"/>
      <c r="AR372" s="77"/>
      <c r="AS372" s="77"/>
      <c r="AT372" s="77"/>
      <c r="AU372" s="77"/>
      <c r="AV372" s="77"/>
      <c r="AW372" s="77"/>
      <c r="AX372" s="77"/>
      <c r="AY372" s="77"/>
      <c r="AZ372" s="77"/>
      <c r="BA372" s="77"/>
      <c r="BB372" s="77"/>
      <c r="BC372" s="77"/>
      <c r="BD372" s="77"/>
      <c r="BE372" s="77"/>
      <c r="BF372" s="77"/>
      <c r="BG372" s="77"/>
      <c r="BH372" s="77"/>
      <c r="BI372" s="77"/>
      <c r="BJ372" s="77"/>
      <c r="BK372" s="77"/>
      <c r="BL372" s="77"/>
      <c r="BM372" s="77"/>
      <c r="BN372" s="77"/>
      <c r="BO372" s="77"/>
      <c r="BP372" s="77"/>
      <c r="BQ372" s="77"/>
      <c r="BR372" s="77"/>
      <c r="BS372" s="77"/>
      <c r="BT372" s="77"/>
      <c r="BU372" s="77"/>
      <c r="BV372" s="77"/>
      <c r="BW372" s="77"/>
      <c r="BX372" s="77"/>
      <c r="BY372" s="77"/>
      <c r="BZ372" s="77"/>
      <c r="CA372" s="77"/>
      <c r="CB372" s="77"/>
      <c r="CC372" s="77"/>
      <c r="CD372" s="77"/>
      <c r="CE372" s="77"/>
      <c r="CF372" s="77"/>
      <c r="CG372" s="77"/>
      <c r="CH372" s="77"/>
      <c r="CI372" s="77"/>
      <c r="CJ372" s="77"/>
      <c r="CK372" s="77"/>
      <c r="CL372" s="77"/>
      <c r="CM372" s="77"/>
      <c r="CN372" s="77"/>
      <c r="CO372" s="77"/>
      <c r="CP372" s="77"/>
      <c r="CQ372" s="77"/>
      <c r="CR372" s="77"/>
      <c r="CS372" s="77"/>
      <c r="CT372" s="77"/>
      <c r="CU372" s="77"/>
      <c r="CV372" s="77"/>
      <c r="CW372" s="77"/>
      <c r="CX372" s="77"/>
      <c r="CY372" s="77"/>
      <c r="CZ372" s="77"/>
      <c r="DA372" s="77"/>
      <c r="DB372" s="77"/>
      <c r="DC372" s="77"/>
      <c r="DD372" s="77"/>
      <c r="DE372" s="77"/>
      <c r="DF372" s="77"/>
      <c r="DG372" s="77"/>
      <c r="DH372" s="77"/>
      <c r="DI372" s="77"/>
      <c r="DJ372" s="77"/>
      <c r="DK372" s="77"/>
      <c r="DL372" s="77"/>
      <c r="DM372" s="77"/>
      <c r="DN372" s="77"/>
      <c r="DO372" s="77"/>
      <c r="DP372" s="77"/>
      <c r="DQ372" s="77"/>
      <c r="DR372" s="77"/>
      <c r="DS372" s="77"/>
      <c r="DT372" s="77"/>
      <c r="DU372" s="77"/>
      <c r="DV372" s="77"/>
      <c r="DW372" s="77"/>
      <c r="DX372" s="77"/>
      <c r="DY372" s="77"/>
      <c r="DZ372" s="77"/>
      <c r="EA372" s="77"/>
      <c r="EB372" s="77"/>
      <c r="EC372" s="77"/>
      <c r="ED372" s="77"/>
      <c r="EE372" s="77"/>
      <c r="EF372" s="77"/>
      <c r="EG372" s="77"/>
      <c r="EH372" s="77"/>
      <c r="EI372" s="77"/>
      <c r="EJ372" s="77"/>
      <c r="EK372" s="77"/>
      <c r="EL372" s="77"/>
      <c r="EM372" s="77"/>
      <c r="EN372" s="77"/>
      <c r="EO372" s="77"/>
      <c r="EP372" s="77"/>
      <c r="EQ372" s="77"/>
      <c r="ER372" s="77"/>
      <c r="ES372" s="77"/>
      <c r="ET372" s="77"/>
      <c r="EU372" s="77"/>
      <c r="EV372" s="77"/>
      <c r="EW372" s="77"/>
      <c r="EX372" s="77"/>
      <c r="EY372" s="77"/>
      <c r="EZ372" s="77"/>
      <c r="FA372" s="77"/>
      <c r="FB372" s="77"/>
      <c r="FC372" s="77"/>
      <c r="FD372" s="77"/>
      <c r="FE372" s="77"/>
      <c r="FF372" s="77"/>
      <c r="FG372" s="77"/>
      <c r="FH372" s="77"/>
    </row>
    <row r="373" spans="1:164" ht="14" x14ac:dyDescent="0.15">
      <c r="A373" s="85"/>
      <c r="B373" s="85"/>
      <c r="C373" s="85"/>
      <c r="D373" s="85"/>
      <c r="E373" s="85"/>
      <c r="F373" s="85"/>
      <c r="G373" s="85"/>
      <c r="H373" s="85"/>
      <c r="I373" s="85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  <c r="AE373" s="77"/>
      <c r="AF373" s="77"/>
      <c r="AG373" s="77"/>
      <c r="AH373" s="77"/>
      <c r="AI373" s="77"/>
      <c r="AJ373" s="77"/>
      <c r="AK373" s="77"/>
      <c r="AL373" s="77"/>
      <c r="AM373" s="77"/>
      <c r="AN373" s="77"/>
      <c r="AO373" s="77"/>
      <c r="AP373" s="77"/>
      <c r="AQ373" s="77"/>
      <c r="AR373" s="77"/>
      <c r="AS373" s="77"/>
      <c r="AT373" s="77"/>
      <c r="AU373" s="77"/>
      <c r="AV373" s="77"/>
      <c r="AW373" s="77"/>
      <c r="AX373" s="77"/>
      <c r="AY373" s="77"/>
      <c r="AZ373" s="77"/>
      <c r="BA373" s="77"/>
      <c r="BB373" s="77"/>
      <c r="BC373" s="77"/>
      <c r="BD373" s="77"/>
      <c r="BE373" s="77"/>
      <c r="BF373" s="77"/>
      <c r="BG373" s="77"/>
      <c r="BH373" s="77"/>
      <c r="BI373" s="77"/>
      <c r="BJ373" s="77"/>
      <c r="BK373" s="77"/>
      <c r="BL373" s="77"/>
      <c r="BM373" s="77"/>
      <c r="BN373" s="77"/>
      <c r="BO373" s="77"/>
      <c r="BP373" s="77"/>
      <c r="BQ373" s="77"/>
      <c r="BR373" s="77"/>
      <c r="BS373" s="77"/>
      <c r="BT373" s="77"/>
      <c r="BU373" s="77"/>
      <c r="BV373" s="77"/>
      <c r="BW373" s="77"/>
      <c r="BX373" s="77"/>
      <c r="BY373" s="77"/>
      <c r="BZ373" s="77"/>
      <c r="CA373" s="77"/>
      <c r="CB373" s="77"/>
      <c r="CC373" s="77"/>
      <c r="CD373" s="77"/>
      <c r="CE373" s="77"/>
      <c r="CF373" s="77"/>
      <c r="CG373" s="77"/>
      <c r="CH373" s="77"/>
      <c r="CI373" s="77"/>
      <c r="CJ373" s="77"/>
      <c r="CK373" s="77"/>
      <c r="CL373" s="77"/>
      <c r="CM373" s="77"/>
      <c r="CN373" s="77"/>
      <c r="CO373" s="77"/>
      <c r="CP373" s="77"/>
      <c r="CQ373" s="77"/>
      <c r="CR373" s="77"/>
      <c r="CS373" s="77"/>
      <c r="CT373" s="77"/>
      <c r="CU373" s="77"/>
      <c r="CV373" s="77"/>
      <c r="CW373" s="77"/>
      <c r="CX373" s="77"/>
      <c r="CY373" s="77"/>
      <c r="CZ373" s="77"/>
      <c r="DA373" s="77"/>
      <c r="DB373" s="77"/>
      <c r="DC373" s="77"/>
      <c r="DD373" s="77"/>
      <c r="DE373" s="77"/>
      <c r="DF373" s="77"/>
      <c r="DG373" s="77"/>
      <c r="DH373" s="77"/>
      <c r="DI373" s="77"/>
      <c r="DJ373" s="77"/>
      <c r="DK373" s="77"/>
      <c r="DL373" s="77"/>
      <c r="DM373" s="77"/>
      <c r="DN373" s="77"/>
      <c r="DO373" s="77"/>
      <c r="DP373" s="77"/>
      <c r="DQ373" s="77"/>
      <c r="DR373" s="77"/>
      <c r="DS373" s="77"/>
      <c r="DT373" s="77"/>
      <c r="DU373" s="77"/>
      <c r="DV373" s="77"/>
      <c r="DW373" s="77"/>
      <c r="DX373" s="77"/>
      <c r="DY373" s="77"/>
      <c r="DZ373" s="77"/>
      <c r="EA373" s="77"/>
      <c r="EB373" s="77"/>
      <c r="EC373" s="77"/>
      <c r="ED373" s="77"/>
      <c r="EE373" s="77"/>
      <c r="EF373" s="77"/>
      <c r="EG373" s="77"/>
      <c r="EH373" s="77"/>
      <c r="EI373" s="77"/>
      <c r="EJ373" s="77"/>
      <c r="EK373" s="77"/>
      <c r="EL373" s="77"/>
      <c r="EM373" s="77"/>
      <c r="EN373" s="77"/>
      <c r="EO373" s="77"/>
      <c r="EP373" s="77"/>
      <c r="EQ373" s="77"/>
      <c r="ER373" s="77"/>
      <c r="ES373" s="77"/>
      <c r="ET373" s="77"/>
      <c r="EU373" s="77"/>
      <c r="EV373" s="77"/>
      <c r="EW373" s="77"/>
      <c r="EX373" s="77"/>
      <c r="EY373" s="77"/>
      <c r="EZ373" s="77"/>
      <c r="FA373" s="77"/>
      <c r="FB373" s="77"/>
      <c r="FC373" s="77"/>
      <c r="FD373" s="77"/>
      <c r="FE373" s="77"/>
      <c r="FF373" s="77"/>
      <c r="FG373" s="77"/>
      <c r="FH373" s="77"/>
    </row>
    <row r="374" spans="1:164" ht="14" x14ac:dyDescent="0.15">
      <c r="A374" s="85"/>
      <c r="B374" s="85"/>
      <c r="C374" s="85"/>
      <c r="D374" s="85"/>
      <c r="E374" s="85"/>
      <c r="F374" s="85"/>
      <c r="G374" s="85"/>
      <c r="H374" s="85"/>
      <c r="I374" s="85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  <c r="AE374" s="77"/>
      <c r="AF374" s="77"/>
      <c r="AG374" s="77"/>
      <c r="AH374" s="77"/>
      <c r="AI374" s="77"/>
      <c r="AJ374" s="77"/>
      <c r="AK374" s="77"/>
      <c r="AL374" s="77"/>
      <c r="AM374" s="77"/>
      <c r="AN374" s="77"/>
      <c r="AO374" s="77"/>
      <c r="AP374" s="77"/>
      <c r="AQ374" s="77"/>
      <c r="AR374" s="77"/>
      <c r="AS374" s="77"/>
      <c r="AT374" s="77"/>
      <c r="AU374" s="77"/>
      <c r="AV374" s="77"/>
      <c r="AW374" s="77"/>
      <c r="AX374" s="77"/>
      <c r="AY374" s="77"/>
      <c r="AZ374" s="77"/>
      <c r="BA374" s="77"/>
      <c r="BB374" s="77"/>
      <c r="BC374" s="77"/>
      <c r="BD374" s="77"/>
      <c r="BE374" s="77"/>
      <c r="BF374" s="77"/>
      <c r="BG374" s="77"/>
      <c r="BH374" s="77"/>
      <c r="BI374" s="77"/>
      <c r="BJ374" s="77"/>
      <c r="BK374" s="77"/>
      <c r="BL374" s="77"/>
      <c r="BM374" s="77"/>
      <c r="BN374" s="77"/>
      <c r="BO374" s="77"/>
      <c r="BP374" s="77"/>
      <c r="BQ374" s="77"/>
      <c r="BR374" s="77"/>
      <c r="BS374" s="77"/>
      <c r="BT374" s="77"/>
      <c r="BU374" s="77"/>
      <c r="BV374" s="77"/>
      <c r="BW374" s="77"/>
      <c r="BX374" s="77"/>
      <c r="BY374" s="77"/>
      <c r="BZ374" s="77"/>
      <c r="CA374" s="77"/>
      <c r="CB374" s="77"/>
      <c r="CC374" s="77"/>
      <c r="CD374" s="77"/>
      <c r="CE374" s="77"/>
      <c r="CF374" s="77"/>
      <c r="CG374" s="77"/>
      <c r="CH374" s="77"/>
      <c r="CI374" s="77"/>
      <c r="CJ374" s="77"/>
      <c r="CK374" s="77"/>
      <c r="CL374" s="77"/>
      <c r="CM374" s="77"/>
      <c r="CN374" s="77"/>
      <c r="CO374" s="77"/>
      <c r="CP374" s="77"/>
      <c r="CQ374" s="77"/>
      <c r="CR374" s="77"/>
      <c r="CS374" s="77"/>
      <c r="CT374" s="77"/>
      <c r="CU374" s="77"/>
      <c r="CV374" s="77"/>
      <c r="CW374" s="77"/>
      <c r="CX374" s="77"/>
      <c r="CY374" s="77"/>
      <c r="CZ374" s="77"/>
      <c r="DA374" s="77"/>
      <c r="DB374" s="77"/>
      <c r="DC374" s="77"/>
      <c r="DD374" s="77"/>
      <c r="DE374" s="77"/>
      <c r="DF374" s="77"/>
      <c r="DG374" s="77"/>
      <c r="DH374" s="77"/>
      <c r="DI374" s="77"/>
      <c r="DJ374" s="77"/>
      <c r="DK374" s="77"/>
      <c r="DL374" s="77"/>
      <c r="DM374" s="77"/>
      <c r="DN374" s="77"/>
      <c r="DO374" s="77"/>
      <c r="DP374" s="77"/>
      <c r="DQ374" s="77"/>
      <c r="DR374" s="77"/>
      <c r="DS374" s="77"/>
      <c r="DT374" s="77"/>
      <c r="DU374" s="77"/>
      <c r="DV374" s="77"/>
      <c r="DW374" s="77"/>
      <c r="DX374" s="77"/>
      <c r="DY374" s="77"/>
      <c r="DZ374" s="77"/>
      <c r="EA374" s="77"/>
      <c r="EB374" s="77"/>
      <c r="EC374" s="77"/>
      <c r="ED374" s="77"/>
      <c r="EE374" s="77"/>
      <c r="EF374" s="77"/>
      <c r="EG374" s="77"/>
      <c r="EH374" s="77"/>
      <c r="EI374" s="77"/>
      <c r="EJ374" s="77"/>
      <c r="EK374" s="77"/>
      <c r="EL374" s="77"/>
      <c r="EM374" s="77"/>
      <c r="EN374" s="77"/>
      <c r="EO374" s="77"/>
      <c r="EP374" s="77"/>
      <c r="EQ374" s="77"/>
      <c r="ER374" s="77"/>
      <c r="ES374" s="77"/>
      <c r="ET374" s="77"/>
      <c r="EU374" s="77"/>
      <c r="EV374" s="77"/>
      <c r="EW374" s="77"/>
      <c r="EX374" s="77"/>
      <c r="EY374" s="77"/>
      <c r="EZ374" s="77"/>
      <c r="FA374" s="77"/>
      <c r="FB374" s="77"/>
      <c r="FC374" s="77"/>
      <c r="FD374" s="77"/>
      <c r="FE374" s="77"/>
      <c r="FF374" s="77"/>
      <c r="FG374" s="77"/>
      <c r="FH374" s="77"/>
    </row>
    <row r="375" spans="1:164" ht="14" x14ac:dyDescent="0.15">
      <c r="A375" s="85"/>
      <c r="B375" s="85"/>
      <c r="C375" s="85"/>
      <c r="D375" s="85"/>
      <c r="E375" s="85"/>
      <c r="F375" s="85"/>
      <c r="G375" s="85"/>
      <c r="H375" s="85"/>
      <c r="I375" s="85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  <c r="AE375" s="77"/>
      <c r="AF375" s="77"/>
      <c r="AG375" s="77"/>
      <c r="AH375" s="77"/>
      <c r="AI375" s="77"/>
      <c r="AJ375" s="77"/>
      <c r="AK375" s="77"/>
      <c r="AL375" s="77"/>
      <c r="AM375" s="77"/>
      <c r="AN375" s="77"/>
      <c r="AO375" s="77"/>
      <c r="AP375" s="77"/>
      <c r="AQ375" s="77"/>
      <c r="AR375" s="77"/>
      <c r="AS375" s="77"/>
      <c r="AT375" s="77"/>
      <c r="AU375" s="77"/>
      <c r="AV375" s="77"/>
      <c r="AW375" s="77"/>
      <c r="AX375" s="77"/>
      <c r="AY375" s="77"/>
      <c r="AZ375" s="77"/>
      <c r="BA375" s="77"/>
      <c r="BB375" s="77"/>
      <c r="BC375" s="77"/>
      <c r="BD375" s="77"/>
      <c r="BE375" s="77"/>
      <c r="BF375" s="77"/>
      <c r="BG375" s="77"/>
      <c r="BH375" s="77"/>
      <c r="BI375" s="77"/>
      <c r="BJ375" s="77"/>
      <c r="BK375" s="77"/>
      <c r="BL375" s="77"/>
      <c r="BM375" s="77"/>
      <c r="BN375" s="77"/>
      <c r="BO375" s="77"/>
      <c r="BP375" s="77"/>
      <c r="BQ375" s="77"/>
      <c r="BR375" s="77"/>
      <c r="BS375" s="77"/>
      <c r="BT375" s="77"/>
      <c r="BU375" s="77"/>
      <c r="BV375" s="77"/>
      <c r="BW375" s="77"/>
      <c r="BX375" s="77"/>
      <c r="BY375" s="77"/>
      <c r="BZ375" s="77"/>
      <c r="CA375" s="77"/>
      <c r="CB375" s="77"/>
      <c r="CC375" s="77"/>
      <c r="CD375" s="77"/>
      <c r="CE375" s="77"/>
      <c r="CF375" s="77"/>
      <c r="CG375" s="77"/>
      <c r="CH375" s="77"/>
      <c r="CI375" s="77"/>
      <c r="CJ375" s="77"/>
      <c r="CK375" s="77"/>
      <c r="CL375" s="77"/>
      <c r="CM375" s="77"/>
      <c r="CN375" s="77"/>
      <c r="CO375" s="77"/>
      <c r="CP375" s="77"/>
      <c r="CQ375" s="77"/>
      <c r="CR375" s="77"/>
      <c r="CS375" s="77"/>
      <c r="CT375" s="77"/>
      <c r="CU375" s="77"/>
      <c r="CV375" s="77"/>
      <c r="CW375" s="77"/>
      <c r="CX375" s="77"/>
      <c r="CY375" s="77"/>
      <c r="CZ375" s="77"/>
      <c r="DA375" s="77"/>
      <c r="DB375" s="77"/>
      <c r="DC375" s="77"/>
      <c r="DD375" s="77"/>
      <c r="DE375" s="77"/>
      <c r="DF375" s="77"/>
      <c r="DG375" s="77"/>
      <c r="DH375" s="77"/>
      <c r="DI375" s="77"/>
      <c r="DJ375" s="77"/>
      <c r="DK375" s="77"/>
      <c r="DL375" s="77"/>
      <c r="DM375" s="77"/>
      <c r="DN375" s="77"/>
      <c r="DO375" s="77"/>
      <c r="DP375" s="77"/>
      <c r="DQ375" s="77"/>
      <c r="DR375" s="77"/>
      <c r="DS375" s="77"/>
      <c r="DT375" s="77"/>
      <c r="DU375" s="77"/>
      <c r="DV375" s="77"/>
      <c r="DW375" s="77"/>
      <c r="DX375" s="77"/>
      <c r="DY375" s="77"/>
      <c r="DZ375" s="77"/>
      <c r="EA375" s="77"/>
      <c r="EB375" s="77"/>
      <c r="EC375" s="77"/>
      <c r="ED375" s="77"/>
      <c r="EE375" s="77"/>
      <c r="EF375" s="77"/>
      <c r="EG375" s="77"/>
      <c r="EH375" s="77"/>
      <c r="EI375" s="77"/>
      <c r="EJ375" s="77"/>
      <c r="EK375" s="77"/>
      <c r="EL375" s="77"/>
      <c r="EM375" s="77"/>
      <c r="EN375" s="77"/>
      <c r="EO375" s="77"/>
      <c r="EP375" s="77"/>
      <c r="EQ375" s="77"/>
      <c r="ER375" s="77"/>
      <c r="ES375" s="77"/>
      <c r="ET375" s="77"/>
      <c r="EU375" s="77"/>
      <c r="EV375" s="77"/>
      <c r="EW375" s="77"/>
      <c r="EX375" s="77"/>
      <c r="EY375" s="77"/>
      <c r="EZ375" s="77"/>
      <c r="FA375" s="77"/>
      <c r="FB375" s="77"/>
      <c r="FC375" s="77"/>
      <c r="FD375" s="77"/>
      <c r="FE375" s="77"/>
      <c r="FF375" s="77"/>
      <c r="FG375" s="77"/>
      <c r="FH375" s="77"/>
    </row>
    <row r="376" spans="1:164" ht="14" x14ac:dyDescent="0.15">
      <c r="A376" s="85"/>
      <c r="B376" s="85"/>
      <c r="C376" s="85"/>
      <c r="D376" s="85"/>
      <c r="E376" s="85"/>
      <c r="F376" s="85"/>
      <c r="G376" s="85"/>
      <c r="H376" s="85"/>
      <c r="I376" s="85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  <c r="AE376" s="77"/>
      <c r="AF376" s="77"/>
      <c r="AG376" s="77"/>
      <c r="AH376" s="77"/>
      <c r="AI376" s="77"/>
      <c r="AJ376" s="77"/>
      <c r="AK376" s="77"/>
      <c r="AL376" s="77"/>
      <c r="AM376" s="77"/>
      <c r="AN376" s="77"/>
      <c r="AO376" s="77"/>
      <c r="AP376" s="77"/>
      <c r="AQ376" s="77"/>
      <c r="AR376" s="77"/>
      <c r="AS376" s="77"/>
      <c r="AT376" s="77"/>
      <c r="AU376" s="77"/>
      <c r="AV376" s="77"/>
      <c r="AW376" s="77"/>
      <c r="AX376" s="77"/>
      <c r="AY376" s="77"/>
      <c r="AZ376" s="77"/>
      <c r="BA376" s="77"/>
      <c r="BB376" s="77"/>
      <c r="BC376" s="77"/>
      <c r="BD376" s="77"/>
      <c r="BE376" s="77"/>
      <c r="BF376" s="77"/>
      <c r="BG376" s="77"/>
      <c r="BH376" s="77"/>
      <c r="BI376" s="77"/>
      <c r="BJ376" s="77"/>
      <c r="BK376" s="77"/>
      <c r="BL376" s="77"/>
      <c r="BM376" s="77"/>
      <c r="BN376" s="77"/>
      <c r="BO376" s="77"/>
      <c r="BP376" s="77"/>
      <c r="BQ376" s="77"/>
      <c r="BR376" s="77"/>
      <c r="BS376" s="77"/>
      <c r="BT376" s="77"/>
      <c r="BU376" s="77"/>
      <c r="BV376" s="77"/>
      <c r="BW376" s="77"/>
      <c r="BX376" s="77"/>
      <c r="BY376" s="77"/>
      <c r="BZ376" s="77"/>
      <c r="CA376" s="77"/>
      <c r="CB376" s="77"/>
      <c r="CC376" s="77"/>
      <c r="CD376" s="77"/>
      <c r="CE376" s="77"/>
      <c r="CF376" s="77"/>
      <c r="CG376" s="77"/>
      <c r="CH376" s="77"/>
      <c r="CI376" s="77"/>
      <c r="CJ376" s="77"/>
      <c r="CK376" s="77"/>
      <c r="CL376" s="77"/>
      <c r="CM376" s="77"/>
      <c r="CN376" s="77"/>
      <c r="CO376" s="77"/>
      <c r="CP376" s="77"/>
      <c r="CQ376" s="77"/>
      <c r="CR376" s="77"/>
      <c r="CS376" s="77"/>
      <c r="CT376" s="77"/>
      <c r="CU376" s="77"/>
      <c r="CV376" s="77"/>
      <c r="CW376" s="77"/>
      <c r="CX376" s="77"/>
      <c r="CY376" s="77"/>
      <c r="CZ376" s="77"/>
      <c r="DA376" s="77"/>
      <c r="DB376" s="77"/>
      <c r="DC376" s="77"/>
      <c r="DD376" s="77"/>
      <c r="DE376" s="77"/>
      <c r="DF376" s="77"/>
      <c r="DG376" s="77"/>
      <c r="DH376" s="77"/>
      <c r="DI376" s="77"/>
      <c r="DJ376" s="77"/>
      <c r="DK376" s="77"/>
      <c r="DL376" s="77"/>
      <c r="DM376" s="77"/>
      <c r="DN376" s="77"/>
      <c r="DO376" s="77"/>
      <c r="DP376" s="77"/>
      <c r="DQ376" s="77"/>
      <c r="DR376" s="77"/>
      <c r="DS376" s="77"/>
      <c r="DT376" s="77"/>
      <c r="DU376" s="77"/>
      <c r="DV376" s="77"/>
      <c r="DW376" s="77"/>
      <c r="DX376" s="77"/>
      <c r="DY376" s="77"/>
      <c r="DZ376" s="77"/>
      <c r="EA376" s="77"/>
      <c r="EB376" s="77"/>
      <c r="EC376" s="77"/>
      <c r="ED376" s="77"/>
      <c r="EE376" s="77"/>
      <c r="EF376" s="77"/>
      <c r="EG376" s="77"/>
      <c r="EH376" s="77"/>
      <c r="EI376" s="77"/>
      <c r="EJ376" s="77"/>
      <c r="EK376" s="77"/>
      <c r="EL376" s="77"/>
      <c r="EM376" s="77"/>
      <c r="EN376" s="77"/>
      <c r="EO376" s="77"/>
      <c r="EP376" s="77"/>
      <c r="EQ376" s="77"/>
      <c r="ER376" s="77"/>
      <c r="ES376" s="77"/>
      <c r="ET376" s="77"/>
      <c r="EU376" s="77"/>
      <c r="EV376" s="77"/>
      <c r="EW376" s="77"/>
      <c r="EX376" s="77"/>
      <c r="EY376" s="77"/>
      <c r="EZ376" s="77"/>
      <c r="FA376" s="77"/>
      <c r="FB376" s="77"/>
      <c r="FC376" s="77"/>
      <c r="FD376" s="77"/>
      <c r="FE376" s="77"/>
      <c r="FF376" s="77"/>
      <c r="FG376" s="77"/>
      <c r="FH376" s="77"/>
    </row>
    <row r="377" spans="1:164" ht="14" x14ac:dyDescent="0.15">
      <c r="A377" s="85"/>
      <c r="B377" s="85"/>
      <c r="C377" s="85"/>
      <c r="D377" s="85"/>
      <c r="E377" s="85"/>
      <c r="F377" s="85"/>
      <c r="G377" s="85"/>
      <c r="H377" s="85"/>
      <c r="I377" s="85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  <c r="AE377" s="77"/>
      <c r="AF377" s="77"/>
      <c r="AG377" s="77"/>
      <c r="AH377" s="77"/>
      <c r="AI377" s="77"/>
      <c r="AJ377" s="77"/>
      <c r="AK377" s="77"/>
      <c r="AL377" s="77"/>
      <c r="AM377" s="77"/>
      <c r="AN377" s="77"/>
      <c r="AO377" s="77"/>
      <c r="AP377" s="77"/>
      <c r="AQ377" s="77"/>
      <c r="AR377" s="77"/>
      <c r="AS377" s="77"/>
      <c r="AT377" s="77"/>
      <c r="AU377" s="77"/>
      <c r="AV377" s="77"/>
      <c r="AW377" s="77"/>
      <c r="AX377" s="77"/>
      <c r="AY377" s="77"/>
      <c r="AZ377" s="77"/>
      <c r="BA377" s="77"/>
      <c r="BB377" s="77"/>
      <c r="BC377" s="77"/>
      <c r="BD377" s="77"/>
      <c r="BE377" s="77"/>
      <c r="BF377" s="77"/>
      <c r="BG377" s="77"/>
      <c r="BH377" s="77"/>
      <c r="BI377" s="77"/>
      <c r="BJ377" s="77"/>
      <c r="BK377" s="77"/>
      <c r="BL377" s="77"/>
      <c r="BM377" s="77"/>
      <c r="BN377" s="77"/>
      <c r="BO377" s="77"/>
      <c r="BP377" s="77"/>
      <c r="BQ377" s="77"/>
      <c r="BR377" s="77"/>
      <c r="BS377" s="77"/>
      <c r="BT377" s="77"/>
      <c r="BU377" s="77"/>
      <c r="BV377" s="77"/>
      <c r="BW377" s="77"/>
      <c r="BX377" s="77"/>
      <c r="BY377" s="77"/>
      <c r="BZ377" s="77"/>
      <c r="CA377" s="77"/>
      <c r="CB377" s="77"/>
      <c r="CC377" s="77"/>
      <c r="CD377" s="77"/>
      <c r="CE377" s="77"/>
      <c r="CF377" s="77"/>
      <c r="CG377" s="77"/>
      <c r="CH377" s="77"/>
      <c r="CI377" s="77"/>
      <c r="CJ377" s="77"/>
      <c r="CK377" s="77"/>
      <c r="CL377" s="77"/>
      <c r="CM377" s="77"/>
      <c r="CN377" s="77"/>
      <c r="CO377" s="77"/>
      <c r="CP377" s="77"/>
      <c r="CQ377" s="77"/>
      <c r="CR377" s="77"/>
      <c r="CS377" s="77"/>
      <c r="CT377" s="77"/>
      <c r="CU377" s="77"/>
      <c r="CV377" s="77"/>
      <c r="CW377" s="77"/>
      <c r="CX377" s="77"/>
      <c r="CY377" s="77"/>
      <c r="CZ377" s="77"/>
      <c r="DA377" s="77"/>
      <c r="DB377" s="77"/>
      <c r="DC377" s="77"/>
      <c r="DD377" s="77"/>
      <c r="DE377" s="77"/>
      <c r="DF377" s="77"/>
      <c r="DG377" s="77"/>
      <c r="DH377" s="77"/>
      <c r="DI377" s="77"/>
      <c r="DJ377" s="77"/>
      <c r="DK377" s="77"/>
      <c r="DL377" s="77"/>
      <c r="DM377" s="77"/>
      <c r="DN377" s="77"/>
      <c r="DO377" s="77"/>
      <c r="DP377" s="77"/>
      <c r="DQ377" s="77"/>
      <c r="DR377" s="77"/>
      <c r="DS377" s="77"/>
      <c r="DT377" s="77"/>
      <c r="DU377" s="77"/>
      <c r="DV377" s="77"/>
      <c r="DW377" s="77"/>
      <c r="DX377" s="77"/>
      <c r="DY377" s="77"/>
      <c r="DZ377" s="77"/>
      <c r="EA377" s="77"/>
      <c r="EB377" s="77"/>
      <c r="EC377" s="77"/>
      <c r="ED377" s="77"/>
      <c r="EE377" s="77"/>
      <c r="EF377" s="77"/>
      <c r="EG377" s="77"/>
      <c r="EH377" s="77"/>
      <c r="EI377" s="77"/>
      <c r="EJ377" s="77"/>
      <c r="EK377" s="77"/>
      <c r="EL377" s="77"/>
      <c r="EM377" s="77"/>
      <c r="EN377" s="77"/>
      <c r="EO377" s="77"/>
      <c r="EP377" s="77"/>
      <c r="EQ377" s="77"/>
      <c r="ER377" s="77"/>
      <c r="ES377" s="77"/>
      <c r="ET377" s="77"/>
      <c r="EU377" s="77"/>
      <c r="EV377" s="77"/>
      <c r="EW377" s="77"/>
      <c r="EX377" s="77"/>
      <c r="EY377" s="77"/>
      <c r="EZ377" s="77"/>
      <c r="FA377" s="77"/>
      <c r="FB377" s="77"/>
      <c r="FC377" s="77"/>
      <c r="FD377" s="77"/>
      <c r="FE377" s="77"/>
      <c r="FF377" s="77"/>
      <c r="FG377" s="77"/>
      <c r="FH377" s="77"/>
    </row>
    <row r="378" spans="1:164" ht="14" x14ac:dyDescent="0.15">
      <c r="A378" s="85"/>
      <c r="B378" s="85"/>
      <c r="C378" s="85"/>
      <c r="D378" s="85"/>
      <c r="E378" s="85"/>
      <c r="F378" s="85"/>
      <c r="G378" s="85"/>
      <c r="H378" s="85"/>
      <c r="I378" s="85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  <c r="AE378" s="77"/>
      <c r="AF378" s="77"/>
      <c r="AG378" s="77"/>
      <c r="AH378" s="77"/>
      <c r="AI378" s="77"/>
      <c r="AJ378" s="77"/>
      <c r="AK378" s="77"/>
      <c r="AL378" s="77"/>
      <c r="AM378" s="77"/>
      <c r="AN378" s="77"/>
      <c r="AO378" s="77"/>
      <c r="AP378" s="77"/>
      <c r="AQ378" s="77"/>
      <c r="AR378" s="77"/>
      <c r="AS378" s="77"/>
      <c r="AT378" s="77"/>
      <c r="AU378" s="77"/>
      <c r="AV378" s="77"/>
      <c r="AW378" s="77"/>
      <c r="AX378" s="77"/>
      <c r="AY378" s="77"/>
      <c r="AZ378" s="77"/>
      <c r="BA378" s="77"/>
      <c r="BB378" s="77"/>
      <c r="BC378" s="77"/>
      <c r="BD378" s="77"/>
      <c r="BE378" s="77"/>
      <c r="BF378" s="77"/>
      <c r="BG378" s="77"/>
      <c r="BH378" s="77"/>
      <c r="BI378" s="77"/>
      <c r="BJ378" s="77"/>
      <c r="BK378" s="77"/>
      <c r="BL378" s="77"/>
      <c r="BM378" s="77"/>
      <c r="BN378" s="77"/>
      <c r="BO378" s="77"/>
      <c r="BP378" s="77"/>
      <c r="BQ378" s="77"/>
      <c r="BR378" s="77"/>
      <c r="BS378" s="77"/>
      <c r="BT378" s="77"/>
      <c r="BU378" s="77"/>
      <c r="BV378" s="77"/>
      <c r="BW378" s="77"/>
      <c r="BX378" s="77"/>
      <c r="BY378" s="77"/>
      <c r="BZ378" s="77"/>
      <c r="CA378" s="77"/>
      <c r="CB378" s="77"/>
      <c r="CC378" s="77"/>
      <c r="CD378" s="77"/>
      <c r="CE378" s="77"/>
      <c r="CF378" s="77"/>
      <c r="CG378" s="77"/>
      <c r="CH378" s="77"/>
      <c r="CI378" s="77"/>
      <c r="CJ378" s="77"/>
      <c r="CK378" s="77"/>
      <c r="CL378" s="77"/>
      <c r="CM378" s="77"/>
      <c r="CN378" s="77"/>
      <c r="CO378" s="77"/>
      <c r="CP378" s="77"/>
      <c r="CQ378" s="77"/>
      <c r="CR378" s="77"/>
      <c r="CS378" s="77"/>
      <c r="CT378" s="77"/>
      <c r="CU378" s="77"/>
      <c r="CV378" s="77"/>
      <c r="CW378" s="77"/>
      <c r="CX378" s="77"/>
      <c r="CY378" s="77"/>
      <c r="CZ378" s="77"/>
      <c r="DA378" s="77"/>
      <c r="DB378" s="77"/>
      <c r="DC378" s="77"/>
      <c r="DD378" s="77"/>
      <c r="DE378" s="77"/>
      <c r="DF378" s="77"/>
      <c r="DG378" s="77"/>
      <c r="DH378" s="77"/>
      <c r="DI378" s="77"/>
      <c r="DJ378" s="77"/>
      <c r="DK378" s="77"/>
      <c r="DL378" s="77"/>
      <c r="DM378" s="77"/>
      <c r="DN378" s="77"/>
      <c r="DO378" s="77"/>
      <c r="DP378" s="77"/>
      <c r="DQ378" s="77"/>
      <c r="DR378" s="77"/>
      <c r="DS378" s="77"/>
      <c r="DT378" s="77"/>
      <c r="DU378" s="77"/>
      <c r="DV378" s="77"/>
      <c r="DW378" s="77"/>
      <c r="DX378" s="77"/>
      <c r="DY378" s="77"/>
      <c r="DZ378" s="77"/>
      <c r="EA378" s="77"/>
      <c r="EB378" s="77"/>
      <c r="EC378" s="77"/>
      <c r="ED378" s="77"/>
      <c r="EE378" s="77"/>
      <c r="EF378" s="77"/>
      <c r="EG378" s="77"/>
      <c r="EH378" s="77"/>
      <c r="EI378" s="77"/>
      <c r="EJ378" s="77"/>
      <c r="EK378" s="77"/>
      <c r="EL378" s="77"/>
      <c r="EM378" s="77"/>
      <c r="EN378" s="77"/>
      <c r="EO378" s="77"/>
      <c r="EP378" s="77"/>
      <c r="EQ378" s="77"/>
      <c r="ER378" s="77"/>
      <c r="ES378" s="77"/>
      <c r="ET378" s="77"/>
      <c r="EU378" s="77"/>
      <c r="EV378" s="77"/>
      <c r="EW378" s="77"/>
      <c r="EX378" s="77"/>
      <c r="EY378" s="77"/>
      <c r="EZ378" s="77"/>
      <c r="FA378" s="77"/>
      <c r="FB378" s="77"/>
      <c r="FC378" s="77"/>
      <c r="FD378" s="77"/>
      <c r="FE378" s="77"/>
      <c r="FF378" s="77"/>
      <c r="FG378" s="77"/>
      <c r="FH378" s="77"/>
    </row>
    <row r="379" spans="1:164" ht="14" x14ac:dyDescent="0.15">
      <c r="A379" s="85"/>
      <c r="B379" s="85"/>
      <c r="C379" s="85"/>
      <c r="D379" s="85"/>
      <c r="E379" s="85"/>
      <c r="F379" s="85"/>
      <c r="G379" s="85"/>
      <c r="H379" s="85"/>
      <c r="I379" s="85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  <c r="AE379" s="77"/>
      <c r="AF379" s="77"/>
      <c r="AG379" s="77"/>
      <c r="AH379" s="77"/>
      <c r="AI379" s="77"/>
      <c r="AJ379" s="77"/>
      <c r="AK379" s="77"/>
      <c r="AL379" s="77"/>
      <c r="AM379" s="77"/>
      <c r="AN379" s="77"/>
      <c r="AO379" s="77"/>
      <c r="AP379" s="77"/>
      <c r="AQ379" s="77"/>
      <c r="AR379" s="77"/>
      <c r="AS379" s="77"/>
      <c r="AT379" s="77"/>
      <c r="AU379" s="77"/>
      <c r="AV379" s="77"/>
      <c r="AW379" s="77"/>
      <c r="AX379" s="77"/>
      <c r="AY379" s="77"/>
      <c r="AZ379" s="77"/>
      <c r="BA379" s="77"/>
      <c r="BB379" s="77"/>
      <c r="BC379" s="77"/>
      <c r="BD379" s="77"/>
      <c r="BE379" s="77"/>
      <c r="BF379" s="77"/>
      <c r="BG379" s="77"/>
      <c r="BH379" s="77"/>
      <c r="BI379" s="77"/>
      <c r="BJ379" s="77"/>
      <c r="BK379" s="77"/>
      <c r="BL379" s="77"/>
      <c r="BM379" s="77"/>
      <c r="BN379" s="77"/>
      <c r="BO379" s="77"/>
      <c r="BP379" s="77"/>
      <c r="BQ379" s="77"/>
      <c r="BR379" s="77"/>
      <c r="BS379" s="77"/>
      <c r="BT379" s="77"/>
      <c r="BU379" s="77"/>
      <c r="BV379" s="77"/>
      <c r="BW379" s="77"/>
      <c r="BX379" s="77"/>
      <c r="BY379" s="77"/>
      <c r="BZ379" s="77"/>
      <c r="CA379" s="77"/>
      <c r="CB379" s="77"/>
      <c r="CC379" s="77"/>
      <c r="CD379" s="77"/>
      <c r="CE379" s="77"/>
      <c r="CF379" s="77"/>
      <c r="CG379" s="77"/>
      <c r="CH379" s="77"/>
      <c r="CI379" s="77"/>
      <c r="CJ379" s="77"/>
      <c r="CK379" s="77"/>
      <c r="CL379" s="77"/>
      <c r="CM379" s="77"/>
      <c r="CN379" s="77"/>
      <c r="CO379" s="77"/>
      <c r="CP379" s="77"/>
      <c r="CQ379" s="77"/>
      <c r="CR379" s="77"/>
      <c r="CS379" s="77"/>
      <c r="CT379" s="77"/>
      <c r="CU379" s="77"/>
      <c r="CV379" s="77"/>
      <c r="CW379" s="77"/>
      <c r="CX379" s="77"/>
      <c r="CY379" s="77"/>
      <c r="CZ379" s="77"/>
      <c r="DA379" s="77"/>
      <c r="DB379" s="77"/>
      <c r="DC379" s="77"/>
      <c r="DD379" s="77"/>
      <c r="DE379" s="77"/>
      <c r="DF379" s="77"/>
      <c r="DG379" s="77"/>
      <c r="DH379" s="77"/>
      <c r="DI379" s="77"/>
      <c r="DJ379" s="77"/>
      <c r="DK379" s="77"/>
      <c r="DL379" s="77"/>
      <c r="DM379" s="77"/>
      <c r="DN379" s="77"/>
      <c r="DO379" s="77"/>
      <c r="DP379" s="77"/>
      <c r="DQ379" s="77"/>
      <c r="DR379" s="77"/>
      <c r="DS379" s="77"/>
      <c r="DT379" s="77"/>
      <c r="DU379" s="77"/>
      <c r="DV379" s="77"/>
      <c r="DW379" s="77"/>
      <c r="DX379" s="77"/>
      <c r="DY379" s="77"/>
      <c r="DZ379" s="77"/>
      <c r="EA379" s="77"/>
      <c r="EB379" s="77"/>
      <c r="EC379" s="77"/>
      <c r="ED379" s="77"/>
      <c r="EE379" s="77"/>
      <c r="EF379" s="77"/>
      <c r="EG379" s="77"/>
      <c r="EH379" s="77"/>
      <c r="EI379" s="77"/>
      <c r="EJ379" s="77"/>
      <c r="EK379" s="77"/>
      <c r="EL379" s="77"/>
      <c r="EM379" s="77"/>
      <c r="EN379" s="77"/>
      <c r="EO379" s="77"/>
      <c r="EP379" s="77"/>
      <c r="EQ379" s="77"/>
      <c r="ER379" s="77"/>
      <c r="ES379" s="77"/>
      <c r="ET379" s="77"/>
      <c r="EU379" s="77"/>
      <c r="EV379" s="77"/>
      <c r="EW379" s="77"/>
      <c r="EX379" s="77"/>
      <c r="EY379" s="77"/>
      <c r="EZ379" s="77"/>
      <c r="FA379" s="77"/>
      <c r="FB379" s="77"/>
      <c r="FC379" s="77"/>
      <c r="FD379" s="77"/>
      <c r="FE379" s="77"/>
      <c r="FF379" s="77"/>
      <c r="FG379" s="77"/>
      <c r="FH379" s="77"/>
    </row>
    <row r="380" spans="1:164" ht="14" x14ac:dyDescent="0.15">
      <c r="A380" s="85"/>
      <c r="B380" s="85"/>
      <c r="C380" s="85"/>
      <c r="D380" s="85"/>
      <c r="E380" s="85"/>
      <c r="F380" s="85"/>
      <c r="G380" s="85"/>
      <c r="H380" s="85"/>
      <c r="I380" s="85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  <c r="AE380" s="77"/>
      <c r="AF380" s="77"/>
      <c r="AG380" s="77"/>
      <c r="AH380" s="77"/>
      <c r="AI380" s="77"/>
      <c r="AJ380" s="77"/>
      <c r="AK380" s="77"/>
      <c r="AL380" s="77"/>
      <c r="AM380" s="77"/>
      <c r="AN380" s="77"/>
      <c r="AO380" s="77"/>
      <c r="AP380" s="77"/>
      <c r="AQ380" s="77"/>
      <c r="AR380" s="77"/>
      <c r="AS380" s="77"/>
      <c r="AT380" s="77"/>
      <c r="AU380" s="77"/>
      <c r="AV380" s="77"/>
      <c r="AW380" s="77"/>
      <c r="AX380" s="77"/>
      <c r="AY380" s="77"/>
      <c r="AZ380" s="77"/>
      <c r="BA380" s="77"/>
      <c r="BB380" s="77"/>
      <c r="BC380" s="77"/>
      <c r="BD380" s="77"/>
      <c r="BE380" s="77"/>
      <c r="BF380" s="77"/>
      <c r="BG380" s="77"/>
      <c r="BH380" s="77"/>
      <c r="BI380" s="77"/>
      <c r="BJ380" s="77"/>
      <c r="BK380" s="77"/>
      <c r="BL380" s="77"/>
      <c r="BM380" s="77"/>
      <c r="BN380" s="77"/>
      <c r="BO380" s="77"/>
      <c r="BP380" s="77"/>
      <c r="BQ380" s="77"/>
      <c r="BR380" s="77"/>
      <c r="BS380" s="77"/>
      <c r="BT380" s="77"/>
      <c r="BU380" s="77"/>
      <c r="BV380" s="77"/>
      <c r="BW380" s="77"/>
      <c r="BX380" s="77"/>
      <c r="BY380" s="77"/>
      <c r="BZ380" s="77"/>
      <c r="CA380" s="77"/>
      <c r="CB380" s="77"/>
      <c r="CC380" s="77"/>
      <c r="CD380" s="77"/>
      <c r="CE380" s="77"/>
      <c r="CF380" s="77"/>
      <c r="CG380" s="77"/>
      <c r="CH380" s="77"/>
      <c r="CI380" s="77"/>
      <c r="CJ380" s="77"/>
      <c r="CK380" s="77"/>
      <c r="CL380" s="77"/>
      <c r="CM380" s="77"/>
      <c r="CN380" s="77"/>
      <c r="CO380" s="77"/>
      <c r="CP380" s="77"/>
      <c r="CQ380" s="77"/>
      <c r="CR380" s="77"/>
      <c r="CS380" s="77"/>
      <c r="CT380" s="77"/>
      <c r="CU380" s="77"/>
      <c r="CV380" s="77"/>
      <c r="CW380" s="77"/>
      <c r="CX380" s="77"/>
      <c r="CY380" s="77"/>
      <c r="CZ380" s="77"/>
      <c r="DA380" s="77"/>
      <c r="DB380" s="77"/>
      <c r="DC380" s="77"/>
      <c r="DD380" s="77"/>
      <c r="DE380" s="77"/>
      <c r="DF380" s="77"/>
      <c r="DG380" s="77"/>
      <c r="DH380" s="77"/>
      <c r="DI380" s="77"/>
      <c r="DJ380" s="77"/>
      <c r="DK380" s="77"/>
      <c r="DL380" s="77"/>
      <c r="DM380" s="77"/>
      <c r="DN380" s="77"/>
      <c r="DO380" s="77"/>
      <c r="DP380" s="77"/>
      <c r="DQ380" s="77"/>
      <c r="DR380" s="77"/>
      <c r="DS380" s="77"/>
      <c r="DT380" s="77"/>
      <c r="DU380" s="77"/>
      <c r="DV380" s="77"/>
      <c r="DW380" s="77"/>
      <c r="DX380" s="77"/>
      <c r="DY380" s="77"/>
      <c r="DZ380" s="77"/>
      <c r="EA380" s="77"/>
      <c r="EB380" s="77"/>
      <c r="EC380" s="77"/>
      <c r="ED380" s="77"/>
      <c r="EE380" s="77"/>
      <c r="EF380" s="77"/>
      <c r="EG380" s="77"/>
      <c r="EH380" s="77"/>
      <c r="EI380" s="77"/>
      <c r="EJ380" s="77"/>
      <c r="EK380" s="77"/>
      <c r="EL380" s="77"/>
      <c r="EM380" s="77"/>
      <c r="EN380" s="77"/>
      <c r="EO380" s="77"/>
      <c r="EP380" s="77"/>
      <c r="EQ380" s="77"/>
      <c r="ER380" s="77"/>
      <c r="ES380" s="77"/>
      <c r="ET380" s="77"/>
      <c r="EU380" s="77"/>
      <c r="EV380" s="77"/>
      <c r="EW380" s="77"/>
      <c r="EX380" s="77"/>
      <c r="EY380" s="77"/>
      <c r="EZ380" s="77"/>
      <c r="FA380" s="77"/>
      <c r="FB380" s="77"/>
      <c r="FC380" s="77"/>
      <c r="FD380" s="77"/>
      <c r="FE380" s="77"/>
      <c r="FF380" s="77"/>
      <c r="FG380" s="77"/>
      <c r="FH380" s="77"/>
    </row>
    <row r="381" spans="1:164" ht="14" x14ac:dyDescent="0.15">
      <c r="A381" s="85"/>
      <c r="B381" s="85"/>
      <c r="C381" s="85"/>
      <c r="D381" s="85"/>
      <c r="E381" s="85"/>
      <c r="F381" s="85"/>
      <c r="G381" s="85"/>
      <c r="H381" s="85"/>
      <c r="I381" s="85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  <c r="AW381" s="77"/>
      <c r="AX381" s="77"/>
      <c r="AY381" s="77"/>
      <c r="AZ381" s="77"/>
      <c r="BA381" s="77"/>
      <c r="BB381" s="77"/>
      <c r="BC381" s="77"/>
      <c r="BD381" s="77"/>
      <c r="BE381" s="77"/>
      <c r="BF381" s="77"/>
      <c r="BG381" s="77"/>
      <c r="BH381" s="77"/>
      <c r="BI381" s="77"/>
      <c r="BJ381" s="77"/>
      <c r="BK381" s="77"/>
      <c r="BL381" s="77"/>
      <c r="BM381" s="77"/>
      <c r="BN381" s="77"/>
      <c r="BO381" s="77"/>
      <c r="BP381" s="77"/>
      <c r="BQ381" s="77"/>
      <c r="BR381" s="77"/>
      <c r="BS381" s="77"/>
      <c r="BT381" s="77"/>
      <c r="BU381" s="77"/>
      <c r="BV381" s="77"/>
      <c r="BW381" s="77"/>
      <c r="BX381" s="77"/>
      <c r="BY381" s="77"/>
      <c r="BZ381" s="77"/>
      <c r="CA381" s="77"/>
      <c r="CB381" s="77"/>
      <c r="CC381" s="77"/>
      <c r="CD381" s="77"/>
      <c r="CE381" s="77"/>
      <c r="CF381" s="77"/>
      <c r="CG381" s="77"/>
      <c r="CH381" s="77"/>
      <c r="CI381" s="77"/>
      <c r="CJ381" s="77"/>
      <c r="CK381" s="77"/>
      <c r="CL381" s="77"/>
      <c r="CM381" s="77"/>
      <c r="CN381" s="77"/>
      <c r="CO381" s="77"/>
      <c r="CP381" s="77"/>
      <c r="CQ381" s="77"/>
      <c r="CR381" s="77"/>
      <c r="CS381" s="77"/>
      <c r="CT381" s="77"/>
      <c r="CU381" s="77"/>
      <c r="CV381" s="77"/>
      <c r="CW381" s="77"/>
      <c r="CX381" s="77"/>
      <c r="CY381" s="77"/>
      <c r="CZ381" s="77"/>
      <c r="DA381" s="77"/>
      <c r="DB381" s="77"/>
      <c r="DC381" s="77"/>
      <c r="DD381" s="77"/>
      <c r="DE381" s="77"/>
      <c r="DF381" s="77"/>
      <c r="DG381" s="77"/>
      <c r="DH381" s="77"/>
      <c r="DI381" s="77"/>
      <c r="DJ381" s="77"/>
      <c r="DK381" s="77"/>
      <c r="DL381" s="77"/>
      <c r="DM381" s="77"/>
      <c r="DN381" s="77"/>
      <c r="DO381" s="77"/>
      <c r="DP381" s="77"/>
      <c r="DQ381" s="77"/>
      <c r="DR381" s="77"/>
      <c r="DS381" s="77"/>
      <c r="DT381" s="77"/>
      <c r="DU381" s="77"/>
      <c r="DV381" s="77"/>
      <c r="DW381" s="77"/>
      <c r="DX381" s="77"/>
      <c r="DY381" s="77"/>
      <c r="DZ381" s="77"/>
      <c r="EA381" s="77"/>
      <c r="EB381" s="77"/>
      <c r="EC381" s="77"/>
      <c r="ED381" s="77"/>
      <c r="EE381" s="77"/>
      <c r="EF381" s="77"/>
      <c r="EG381" s="77"/>
      <c r="EH381" s="77"/>
      <c r="EI381" s="77"/>
      <c r="EJ381" s="77"/>
      <c r="EK381" s="77"/>
      <c r="EL381" s="77"/>
      <c r="EM381" s="77"/>
      <c r="EN381" s="77"/>
      <c r="EO381" s="77"/>
      <c r="EP381" s="77"/>
      <c r="EQ381" s="77"/>
      <c r="ER381" s="77"/>
      <c r="ES381" s="77"/>
      <c r="ET381" s="77"/>
      <c r="EU381" s="77"/>
      <c r="EV381" s="77"/>
      <c r="EW381" s="77"/>
      <c r="EX381" s="77"/>
      <c r="EY381" s="77"/>
      <c r="EZ381" s="77"/>
      <c r="FA381" s="77"/>
      <c r="FB381" s="77"/>
      <c r="FC381" s="77"/>
      <c r="FD381" s="77"/>
      <c r="FE381" s="77"/>
      <c r="FF381" s="77"/>
      <c r="FG381" s="77"/>
      <c r="FH381" s="77"/>
    </row>
    <row r="382" spans="1:164" ht="14" x14ac:dyDescent="0.15">
      <c r="A382" s="85"/>
      <c r="B382" s="85"/>
      <c r="C382" s="85"/>
      <c r="D382" s="85"/>
      <c r="E382" s="85"/>
      <c r="F382" s="85"/>
      <c r="G382" s="85"/>
      <c r="H382" s="85"/>
      <c r="I382" s="85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  <c r="AE382" s="77"/>
      <c r="AF382" s="77"/>
      <c r="AG382" s="77"/>
      <c r="AH382" s="77"/>
      <c r="AI382" s="77"/>
      <c r="AJ382" s="77"/>
      <c r="AK382" s="77"/>
      <c r="AL382" s="77"/>
      <c r="AM382" s="77"/>
      <c r="AN382" s="77"/>
      <c r="AO382" s="77"/>
      <c r="AP382" s="77"/>
      <c r="AQ382" s="77"/>
      <c r="AR382" s="77"/>
      <c r="AS382" s="77"/>
      <c r="AT382" s="77"/>
      <c r="AU382" s="77"/>
      <c r="AV382" s="77"/>
      <c r="AW382" s="77"/>
      <c r="AX382" s="77"/>
      <c r="AY382" s="77"/>
      <c r="AZ382" s="77"/>
      <c r="BA382" s="77"/>
      <c r="BB382" s="77"/>
      <c r="BC382" s="77"/>
      <c r="BD382" s="77"/>
      <c r="BE382" s="77"/>
      <c r="BF382" s="77"/>
      <c r="BG382" s="77"/>
      <c r="BH382" s="77"/>
      <c r="BI382" s="77"/>
      <c r="BJ382" s="77"/>
      <c r="BK382" s="77"/>
      <c r="BL382" s="77"/>
      <c r="BM382" s="77"/>
      <c r="BN382" s="77"/>
      <c r="BO382" s="77"/>
      <c r="BP382" s="77"/>
      <c r="BQ382" s="77"/>
      <c r="BR382" s="77"/>
      <c r="BS382" s="77"/>
      <c r="BT382" s="77"/>
      <c r="BU382" s="77"/>
      <c r="BV382" s="77"/>
      <c r="BW382" s="77"/>
      <c r="BX382" s="77"/>
      <c r="BY382" s="77"/>
      <c r="BZ382" s="77"/>
      <c r="CA382" s="77"/>
      <c r="CB382" s="77"/>
      <c r="CC382" s="77"/>
      <c r="CD382" s="77"/>
      <c r="CE382" s="77"/>
      <c r="CF382" s="77"/>
      <c r="CG382" s="77"/>
      <c r="CH382" s="77"/>
      <c r="CI382" s="77"/>
      <c r="CJ382" s="77"/>
      <c r="CK382" s="77"/>
      <c r="CL382" s="77"/>
      <c r="CM382" s="77"/>
      <c r="CN382" s="77"/>
      <c r="CO382" s="77"/>
      <c r="CP382" s="77"/>
      <c r="CQ382" s="77"/>
      <c r="CR382" s="77"/>
      <c r="CS382" s="77"/>
      <c r="CT382" s="77"/>
      <c r="CU382" s="77"/>
      <c r="CV382" s="77"/>
      <c r="CW382" s="77"/>
      <c r="CX382" s="77"/>
      <c r="CY382" s="77"/>
      <c r="CZ382" s="77"/>
      <c r="DA382" s="77"/>
      <c r="DB382" s="77"/>
      <c r="DC382" s="77"/>
      <c r="DD382" s="77"/>
      <c r="DE382" s="77"/>
      <c r="DF382" s="77"/>
      <c r="DG382" s="77"/>
      <c r="DH382" s="77"/>
      <c r="DI382" s="77"/>
      <c r="DJ382" s="77"/>
      <c r="DK382" s="77"/>
      <c r="DL382" s="77"/>
      <c r="DM382" s="77"/>
      <c r="DN382" s="77"/>
      <c r="DO382" s="77"/>
      <c r="DP382" s="77"/>
      <c r="DQ382" s="77"/>
      <c r="DR382" s="77"/>
      <c r="DS382" s="77"/>
      <c r="DT382" s="77"/>
      <c r="DU382" s="77"/>
      <c r="DV382" s="77"/>
      <c r="DW382" s="77"/>
      <c r="DX382" s="77"/>
      <c r="DY382" s="77"/>
      <c r="DZ382" s="77"/>
      <c r="EA382" s="77"/>
      <c r="EB382" s="77"/>
      <c r="EC382" s="77"/>
      <c r="ED382" s="77"/>
      <c r="EE382" s="77"/>
      <c r="EF382" s="77"/>
      <c r="EG382" s="77"/>
      <c r="EH382" s="77"/>
      <c r="EI382" s="77"/>
      <c r="EJ382" s="77"/>
      <c r="EK382" s="77"/>
      <c r="EL382" s="77"/>
      <c r="EM382" s="77"/>
      <c r="EN382" s="77"/>
      <c r="EO382" s="77"/>
      <c r="EP382" s="77"/>
      <c r="EQ382" s="77"/>
      <c r="ER382" s="77"/>
      <c r="ES382" s="77"/>
      <c r="ET382" s="77"/>
      <c r="EU382" s="77"/>
      <c r="EV382" s="77"/>
      <c r="EW382" s="77"/>
      <c r="EX382" s="77"/>
      <c r="EY382" s="77"/>
      <c r="EZ382" s="77"/>
      <c r="FA382" s="77"/>
      <c r="FB382" s="77"/>
      <c r="FC382" s="77"/>
      <c r="FD382" s="77"/>
      <c r="FE382" s="77"/>
      <c r="FF382" s="77"/>
      <c r="FG382" s="77"/>
      <c r="FH382" s="77"/>
    </row>
    <row r="383" spans="1:164" ht="14" x14ac:dyDescent="0.15">
      <c r="A383" s="85"/>
      <c r="B383" s="85"/>
      <c r="C383" s="85"/>
      <c r="D383" s="85"/>
      <c r="E383" s="85"/>
      <c r="F383" s="85"/>
      <c r="G383" s="85"/>
      <c r="H383" s="85"/>
      <c r="I383" s="85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  <c r="AE383" s="77"/>
      <c r="AF383" s="77"/>
      <c r="AG383" s="77"/>
      <c r="AH383" s="77"/>
      <c r="AI383" s="77"/>
      <c r="AJ383" s="77"/>
      <c r="AK383" s="77"/>
      <c r="AL383" s="77"/>
      <c r="AM383" s="77"/>
      <c r="AN383" s="77"/>
      <c r="AO383" s="77"/>
      <c r="AP383" s="77"/>
      <c r="AQ383" s="77"/>
      <c r="AR383" s="77"/>
      <c r="AS383" s="77"/>
      <c r="AT383" s="77"/>
      <c r="AU383" s="77"/>
      <c r="AV383" s="77"/>
      <c r="AW383" s="77"/>
      <c r="AX383" s="77"/>
      <c r="AY383" s="77"/>
      <c r="AZ383" s="77"/>
      <c r="BA383" s="77"/>
      <c r="BB383" s="77"/>
      <c r="BC383" s="77"/>
      <c r="BD383" s="77"/>
      <c r="BE383" s="77"/>
      <c r="BF383" s="77"/>
      <c r="BG383" s="77"/>
      <c r="BH383" s="77"/>
      <c r="BI383" s="77"/>
      <c r="BJ383" s="77"/>
      <c r="BK383" s="77"/>
      <c r="BL383" s="77"/>
      <c r="BM383" s="77"/>
      <c r="BN383" s="77"/>
      <c r="BO383" s="77"/>
      <c r="BP383" s="77"/>
      <c r="BQ383" s="77"/>
      <c r="BR383" s="77"/>
      <c r="BS383" s="77"/>
      <c r="BT383" s="77"/>
      <c r="BU383" s="77"/>
      <c r="BV383" s="77"/>
      <c r="BW383" s="77"/>
      <c r="BX383" s="77"/>
      <c r="BY383" s="77"/>
      <c r="BZ383" s="77"/>
      <c r="CA383" s="77"/>
      <c r="CB383" s="77"/>
      <c r="CC383" s="77"/>
      <c r="CD383" s="77"/>
      <c r="CE383" s="77"/>
      <c r="CF383" s="77"/>
      <c r="CG383" s="77"/>
      <c r="CH383" s="77"/>
      <c r="CI383" s="77"/>
      <c r="CJ383" s="77"/>
      <c r="CK383" s="77"/>
      <c r="CL383" s="77"/>
      <c r="CM383" s="77"/>
      <c r="CN383" s="77"/>
      <c r="CO383" s="77"/>
      <c r="CP383" s="77"/>
      <c r="CQ383" s="77"/>
      <c r="CR383" s="77"/>
      <c r="CS383" s="77"/>
      <c r="CT383" s="77"/>
      <c r="CU383" s="77"/>
      <c r="CV383" s="77"/>
      <c r="CW383" s="77"/>
      <c r="CX383" s="77"/>
      <c r="CY383" s="77"/>
      <c r="CZ383" s="77"/>
      <c r="DA383" s="77"/>
      <c r="DB383" s="77"/>
      <c r="DC383" s="77"/>
      <c r="DD383" s="77"/>
      <c r="DE383" s="77"/>
      <c r="DF383" s="77"/>
      <c r="DG383" s="77"/>
      <c r="DH383" s="77"/>
      <c r="DI383" s="77"/>
      <c r="DJ383" s="77"/>
      <c r="DK383" s="77"/>
      <c r="DL383" s="77"/>
      <c r="DM383" s="77"/>
      <c r="DN383" s="77"/>
      <c r="DO383" s="77"/>
      <c r="DP383" s="77"/>
      <c r="DQ383" s="77"/>
      <c r="DR383" s="77"/>
      <c r="DS383" s="77"/>
      <c r="DT383" s="77"/>
      <c r="DU383" s="77"/>
      <c r="DV383" s="77"/>
      <c r="DW383" s="77"/>
      <c r="DX383" s="77"/>
      <c r="DY383" s="77"/>
      <c r="DZ383" s="77"/>
      <c r="EA383" s="77"/>
      <c r="EB383" s="77"/>
      <c r="EC383" s="77"/>
      <c r="ED383" s="77"/>
      <c r="EE383" s="77"/>
      <c r="EF383" s="77"/>
      <c r="EG383" s="77"/>
      <c r="EH383" s="77"/>
      <c r="EI383" s="77"/>
      <c r="EJ383" s="77"/>
      <c r="EK383" s="77"/>
      <c r="EL383" s="77"/>
      <c r="EM383" s="77"/>
      <c r="EN383" s="77"/>
      <c r="EO383" s="77"/>
      <c r="EP383" s="77"/>
      <c r="EQ383" s="77"/>
      <c r="ER383" s="77"/>
      <c r="ES383" s="77"/>
      <c r="ET383" s="77"/>
      <c r="EU383" s="77"/>
      <c r="EV383" s="77"/>
      <c r="EW383" s="77"/>
      <c r="EX383" s="77"/>
      <c r="EY383" s="77"/>
      <c r="EZ383" s="77"/>
      <c r="FA383" s="77"/>
      <c r="FB383" s="77"/>
      <c r="FC383" s="77"/>
      <c r="FD383" s="77"/>
      <c r="FE383" s="77"/>
      <c r="FF383" s="77"/>
      <c r="FG383" s="77"/>
      <c r="FH383" s="77"/>
    </row>
    <row r="384" spans="1:164" ht="14" x14ac:dyDescent="0.15">
      <c r="A384" s="85"/>
      <c r="B384" s="85"/>
      <c r="C384" s="85"/>
      <c r="D384" s="85"/>
      <c r="E384" s="85"/>
      <c r="F384" s="85"/>
      <c r="G384" s="85"/>
      <c r="H384" s="85"/>
      <c r="I384" s="85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  <c r="AE384" s="77"/>
      <c r="AF384" s="77"/>
      <c r="AG384" s="77"/>
      <c r="AH384" s="77"/>
      <c r="AI384" s="77"/>
      <c r="AJ384" s="77"/>
      <c r="AK384" s="77"/>
      <c r="AL384" s="77"/>
      <c r="AM384" s="77"/>
      <c r="AN384" s="77"/>
      <c r="AO384" s="77"/>
      <c r="AP384" s="77"/>
      <c r="AQ384" s="77"/>
      <c r="AR384" s="77"/>
      <c r="AS384" s="77"/>
      <c r="AT384" s="77"/>
      <c r="AU384" s="77"/>
      <c r="AV384" s="77"/>
      <c r="AW384" s="77"/>
      <c r="AX384" s="77"/>
      <c r="AY384" s="77"/>
      <c r="AZ384" s="77"/>
      <c r="BA384" s="77"/>
      <c r="BB384" s="77"/>
      <c r="BC384" s="77"/>
      <c r="BD384" s="77"/>
      <c r="BE384" s="77"/>
      <c r="BF384" s="77"/>
      <c r="BG384" s="77"/>
      <c r="BH384" s="77"/>
      <c r="BI384" s="77"/>
      <c r="BJ384" s="77"/>
      <c r="BK384" s="77"/>
      <c r="BL384" s="77"/>
      <c r="BM384" s="77"/>
      <c r="BN384" s="77"/>
      <c r="BO384" s="77"/>
      <c r="BP384" s="77"/>
      <c r="BQ384" s="77"/>
      <c r="BR384" s="77"/>
      <c r="BS384" s="77"/>
      <c r="BT384" s="77"/>
      <c r="BU384" s="77"/>
      <c r="BV384" s="77"/>
      <c r="BW384" s="77"/>
      <c r="BX384" s="77"/>
      <c r="BY384" s="77"/>
      <c r="BZ384" s="77"/>
      <c r="CA384" s="77"/>
      <c r="CB384" s="77"/>
      <c r="CC384" s="77"/>
      <c r="CD384" s="77"/>
      <c r="CE384" s="77"/>
      <c r="CF384" s="77"/>
      <c r="CG384" s="77"/>
      <c r="CH384" s="77"/>
      <c r="CI384" s="77"/>
      <c r="CJ384" s="77"/>
      <c r="CK384" s="77"/>
      <c r="CL384" s="77"/>
      <c r="CM384" s="77"/>
      <c r="CN384" s="77"/>
      <c r="CO384" s="77"/>
      <c r="CP384" s="77"/>
      <c r="CQ384" s="77"/>
      <c r="CR384" s="77"/>
      <c r="CS384" s="77"/>
      <c r="CT384" s="77"/>
      <c r="CU384" s="77"/>
      <c r="CV384" s="77"/>
      <c r="CW384" s="77"/>
      <c r="CX384" s="77"/>
      <c r="CY384" s="77"/>
      <c r="CZ384" s="77"/>
      <c r="DA384" s="77"/>
      <c r="DB384" s="77"/>
      <c r="DC384" s="77"/>
      <c r="DD384" s="77"/>
      <c r="DE384" s="77"/>
      <c r="DF384" s="77"/>
      <c r="DG384" s="77"/>
      <c r="DH384" s="77"/>
      <c r="DI384" s="77"/>
      <c r="DJ384" s="77"/>
      <c r="DK384" s="77"/>
      <c r="DL384" s="77"/>
      <c r="DM384" s="77"/>
      <c r="DN384" s="77"/>
      <c r="DO384" s="77"/>
      <c r="DP384" s="77"/>
      <c r="DQ384" s="77"/>
      <c r="DR384" s="77"/>
      <c r="DS384" s="77"/>
      <c r="DT384" s="77"/>
      <c r="DU384" s="77"/>
      <c r="DV384" s="77"/>
      <c r="DW384" s="77"/>
      <c r="DX384" s="77"/>
      <c r="DY384" s="77"/>
      <c r="DZ384" s="77"/>
      <c r="EA384" s="77"/>
      <c r="EB384" s="77"/>
      <c r="EC384" s="77"/>
      <c r="ED384" s="77"/>
      <c r="EE384" s="77"/>
      <c r="EF384" s="77"/>
      <c r="EG384" s="77"/>
      <c r="EH384" s="77"/>
      <c r="EI384" s="77"/>
      <c r="EJ384" s="77"/>
      <c r="EK384" s="77"/>
      <c r="EL384" s="77"/>
      <c r="EM384" s="77"/>
      <c r="EN384" s="77"/>
      <c r="EO384" s="77"/>
      <c r="EP384" s="77"/>
      <c r="EQ384" s="77"/>
      <c r="ER384" s="77"/>
      <c r="ES384" s="77"/>
      <c r="ET384" s="77"/>
      <c r="EU384" s="77"/>
      <c r="EV384" s="77"/>
      <c r="EW384" s="77"/>
      <c r="EX384" s="77"/>
      <c r="EY384" s="77"/>
      <c r="EZ384" s="77"/>
      <c r="FA384" s="77"/>
      <c r="FB384" s="77"/>
      <c r="FC384" s="77"/>
      <c r="FD384" s="77"/>
      <c r="FE384" s="77"/>
      <c r="FF384" s="77"/>
      <c r="FG384" s="77"/>
      <c r="FH384" s="77"/>
    </row>
    <row r="385" spans="1:164" ht="14" x14ac:dyDescent="0.15">
      <c r="A385" s="85"/>
      <c r="B385" s="85"/>
      <c r="C385" s="85"/>
      <c r="D385" s="85"/>
      <c r="E385" s="85"/>
      <c r="F385" s="85"/>
      <c r="G385" s="85"/>
      <c r="H385" s="85"/>
      <c r="I385" s="85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  <c r="AE385" s="77"/>
      <c r="AF385" s="77"/>
      <c r="AG385" s="77"/>
      <c r="AH385" s="77"/>
      <c r="AI385" s="77"/>
      <c r="AJ385" s="77"/>
      <c r="AK385" s="77"/>
      <c r="AL385" s="77"/>
      <c r="AM385" s="77"/>
      <c r="AN385" s="77"/>
      <c r="AO385" s="77"/>
      <c r="AP385" s="77"/>
      <c r="AQ385" s="77"/>
      <c r="AR385" s="77"/>
      <c r="AS385" s="77"/>
      <c r="AT385" s="77"/>
      <c r="AU385" s="77"/>
      <c r="AV385" s="77"/>
      <c r="AW385" s="77"/>
      <c r="AX385" s="77"/>
      <c r="AY385" s="77"/>
      <c r="AZ385" s="77"/>
      <c r="BA385" s="77"/>
      <c r="BB385" s="77"/>
      <c r="BC385" s="77"/>
      <c r="BD385" s="77"/>
      <c r="BE385" s="77"/>
      <c r="BF385" s="77"/>
      <c r="BG385" s="77"/>
      <c r="BH385" s="77"/>
      <c r="BI385" s="77"/>
      <c r="BJ385" s="77"/>
      <c r="BK385" s="77"/>
      <c r="BL385" s="77"/>
      <c r="BM385" s="77"/>
      <c r="BN385" s="77"/>
      <c r="BO385" s="77"/>
      <c r="BP385" s="77"/>
      <c r="BQ385" s="77"/>
      <c r="BR385" s="77"/>
      <c r="BS385" s="77"/>
      <c r="BT385" s="77"/>
      <c r="BU385" s="77"/>
      <c r="BV385" s="77"/>
      <c r="BW385" s="77"/>
      <c r="BX385" s="77"/>
      <c r="BY385" s="77"/>
      <c r="BZ385" s="77"/>
      <c r="CA385" s="77"/>
      <c r="CB385" s="77"/>
      <c r="CC385" s="77"/>
      <c r="CD385" s="77"/>
      <c r="CE385" s="77"/>
      <c r="CF385" s="77"/>
      <c r="CG385" s="77"/>
      <c r="CH385" s="77"/>
      <c r="CI385" s="77"/>
      <c r="CJ385" s="77"/>
      <c r="CK385" s="77"/>
      <c r="CL385" s="77"/>
      <c r="CM385" s="77"/>
      <c r="CN385" s="77"/>
      <c r="CO385" s="77"/>
      <c r="CP385" s="77"/>
      <c r="CQ385" s="77"/>
      <c r="CR385" s="77"/>
      <c r="CS385" s="77"/>
      <c r="CT385" s="77"/>
      <c r="CU385" s="77"/>
      <c r="CV385" s="77"/>
      <c r="CW385" s="77"/>
      <c r="CX385" s="77"/>
      <c r="CY385" s="77"/>
      <c r="CZ385" s="77"/>
      <c r="DA385" s="77"/>
      <c r="DB385" s="77"/>
      <c r="DC385" s="77"/>
      <c r="DD385" s="77"/>
      <c r="DE385" s="77"/>
      <c r="DF385" s="77"/>
      <c r="DG385" s="77"/>
      <c r="DH385" s="77"/>
      <c r="DI385" s="77"/>
      <c r="DJ385" s="77"/>
      <c r="DK385" s="77"/>
      <c r="DL385" s="77"/>
      <c r="DM385" s="77"/>
      <c r="DN385" s="77"/>
      <c r="DO385" s="77"/>
      <c r="DP385" s="77"/>
      <c r="DQ385" s="77"/>
      <c r="DR385" s="77"/>
      <c r="DS385" s="77"/>
      <c r="DT385" s="77"/>
      <c r="DU385" s="77"/>
      <c r="DV385" s="77"/>
      <c r="DW385" s="77"/>
      <c r="DX385" s="77"/>
      <c r="DY385" s="77"/>
      <c r="DZ385" s="77"/>
      <c r="EA385" s="77"/>
      <c r="EB385" s="77"/>
      <c r="EC385" s="77"/>
      <c r="ED385" s="77"/>
      <c r="EE385" s="77"/>
      <c r="EF385" s="77"/>
      <c r="EG385" s="77"/>
      <c r="EH385" s="77"/>
      <c r="EI385" s="77"/>
      <c r="EJ385" s="77"/>
      <c r="EK385" s="77"/>
      <c r="EL385" s="77"/>
      <c r="EM385" s="77"/>
      <c r="EN385" s="77"/>
      <c r="EO385" s="77"/>
      <c r="EP385" s="77"/>
      <c r="EQ385" s="77"/>
      <c r="ER385" s="77"/>
      <c r="ES385" s="77"/>
      <c r="ET385" s="77"/>
      <c r="EU385" s="77"/>
      <c r="EV385" s="77"/>
      <c r="EW385" s="77"/>
      <c r="EX385" s="77"/>
      <c r="EY385" s="77"/>
      <c r="EZ385" s="77"/>
      <c r="FA385" s="77"/>
      <c r="FB385" s="77"/>
      <c r="FC385" s="77"/>
      <c r="FD385" s="77"/>
      <c r="FE385" s="77"/>
      <c r="FF385" s="77"/>
      <c r="FG385" s="77"/>
      <c r="FH385" s="77"/>
    </row>
    <row r="386" spans="1:164" ht="14" x14ac:dyDescent="0.15">
      <c r="A386" s="85"/>
      <c r="B386" s="85"/>
      <c r="C386" s="85"/>
      <c r="D386" s="85"/>
      <c r="E386" s="85"/>
      <c r="F386" s="85"/>
      <c r="G386" s="85"/>
      <c r="H386" s="85"/>
      <c r="I386" s="85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  <c r="AE386" s="77"/>
      <c r="AF386" s="77"/>
      <c r="AG386" s="77"/>
      <c r="AH386" s="77"/>
      <c r="AI386" s="77"/>
      <c r="AJ386" s="77"/>
      <c r="AK386" s="77"/>
      <c r="AL386" s="77"/>
      <c r="AM386" s="77"/>
      <c r="AN386" s="77"/>
      <c r="AO386" s="77"/>
      <c r="AP386" s="77"/>
      <c r="AQ386" s="77"/>
      <c r="AR386" s="77"/>
      <c r="AS386" s="77"/>
      <c r="AT386" s="77"/>
      <c r="AU386" s="77"/>
      <c r="AV386" s="77"/>
      <c r="AW386" s="77"/>
      <c r="AX386" s="77"/>
      <c r="AY386" s="77"/>
      <c r="AZ386" s="77"/>
      <c r="BA386" s="77"/>
      <c r="BB386" s="77"/>
      <c r="BC386" s="77"/>
      <c r="BD386" s="77"/>
      <c r="BE386" s="77"/>
      <c r="BF386" s="77"/>
      <c r="BG386" s="77"/>
      <c r="BH386" s="77"/>
      <c r="BI386" s="77"/>
      <c r="BJ386" s="77"/>
      <c r="BK386" s="77"/>
      <c r="BL386" s="77"/>
      <c r="BM386" s="77"/>
      <c r="BN386" s="77"/>
      <c r="BO386" s="77"/>
      <c r="BP386" s="77"/>
      <c r="BQ386" s="77"/>
      <c r="BR386" s="77"/>
      <c r="BS386" s="77"/>
      <c r="BT386" s="77"/>
      <c r="BU386" s="77"/>
      <c r="BV386" s="77"/>
      <c r="BW386" s="77"/>
      <c r="BX386" s="77"/>
      <c r="BY386" s="77"/>
      <c r="BZ386" s="77"/>
      <c r="CA386" s="77"/>
      <c r="CB386" s="77"/>
      <c r="CC386" s="77"/>
      <c r="CD386" s="77"/>
      <c r="CE386" s="77"/>
      <c r="CF386" s="77"/>
      <c r="CG386" s="77"/>
      <c r="CH386" s="77"/>
      <c r="CI386" s="77"/>
      <c r="CJ386" s="77"/>
      <c r="CK386" s="77"/>
      <c r="CL386" s="77"/>
      <c r="CM386" s="77"/>
      <c r="CN386" s="77"/>
      <c r="CO386" s="77"/>
      <c r="CP386" s="77"/>
      <c r="CQ386" s="77"/>
      <c r="CR386" s="77"/>
      <c r="CS386" s="77"/>
      <c r="CT386" s="77"/>
      <c r="CU386" s="77"/>
      <c r="CV386" s="77"/>
      <c r="CW386" s="77"/>
      <c r="CX386" s="77"/>
      <c r="CY386" s="77"/>
      <c r="CZ386" s="77"/>
      <c r="DA386" s="77"/>
      <c r="DB386" s="77"/>
      <c r="DC386" s="77"/>
      <c r="DD386" s="77"/>
      <c r="DE386" s="77"/>
      <c r="DF386" s="77"/>
      <c r="DG386" s="77"/>
      <c r="DH386" s="77"/>
      <c r="DI386" s="77"/>
      <c r="DJ386" s="77"/>
      <c r="DK386" s="77"/>
      <c r="DL386" s="77"/>
      <c r="DM386" s="77"/>
      <c r="DN386" s="77"/>
      <c r="DO386" s="77"/>
      <c r="DP386" s="77"/>
      <c r="DQ386" s="77"/>
      <c r="DR386" s="77"/>
      <c r="DS386" s="77"/>
      <c r="DT386" s="77"/>
      <c r="DU386" s="77"/>
      <c r="DV386" s="77"/>
      <c r="DW386" s="77"/>
      <c r="DX386" s="77"/>
      <c r="DY386" s="77"/>
      <c r="DZ386" s="77"/>
      <c r="EA386" s="77"/>
      <c r="EB386" s="77"/>
      <c r="EC386" s="77"/>
      <c r="ED386" s="77"/>
      <c r="EE386" s="77"/>
      <c r="EF386" s="77"/>
      <c r="EG386" s="77"/>
      <c r="EH386" s="77"/>
      <c r="EI386" s="77"/>
      <c r="EJ386" s="77"/>
      <c r="EK386" s="77"/>
      <c r="EL386" s="77"/>
      <c r="EM386" s="77"/>
      <c r="EN386" s="77"/>
      <c r="EO386" s="77"/>
      <c r="EP386" s="77"/>
      <c r="EQ386" s="77"/>
      <c r="ER386" s="77"/>
      <c r="ES386" s="77"/>
      <c r="ET386" s="77"/>
      <c r="EU386" s="77"/>
      <c r="EV386" s="77"/>
      <c r="EW386" s="77"/>
      <c r="EX386" s="77"/>
      <c r="EY386" s="77"/>
      <c r="EZ386" s="77"/>
      <c r="FA386" s="77"/>
      <c r="FB386" s="77"/>
      <c r="FC386" s="77"/>
      <c r="FD386" s="77"/>
      <c r="FE386" s="77"/>
      <c r="FF386" s="77"/>
      <c r="FG386" s="77"/>
      <c r="FH386" s="77"/>
    </row>
    <row r="387" spans="1:164" ht="14" x14ac:dyDescent="0.15">
      <c r="A387" s="85"/>
      <c r="B387" s="85"/>
      <c r="C387" s="85"/>
      <c r="D387" s="85"/>
      <c r="E387" s="85"/>
      <c r="F387" s="85"/>
      <c r="G387" s="85"/>
      <c r="H387" s="85"/>
      <c r="I387" s="85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  <c r="AE387" s="77"/>
      <c r="AF387" s="77"/>
      <c r="AG387" s="77"/>
      <c r="AH387" s="77"/>
      <c r="AI387" s="77"/>
      <c r="AJ387" s="77"/>
      <c r="AK387" s="77"/>
      <c r="AL387" s="77"/>
      <c r="AM387" s="77"/>
      <c r="AN387" s="77"/>
      <c r="AO387" s="77"/>
      <c r="AP387" s="77"/>
      <c r="AQ387" s="77"/>
      <c r="AR387" s="77"/>
      <c r="AS387" s="77"/>
      <c r="AT387" s="77"/>
      <c r="AU387" s="77"/>
      <c r="AV387" s="77"/>
      <c r="AW387" s="77"/>
      <c r="AX387" s="77"/>
      <c r="AY387" s="77"/>
      <c r="AZ387" s="77"/>
      <c r="BA387" s="77"/>
      <c r="BB387" s="77"/>
      <c r="BC387" s="77"/>
      <c r="BD387" s="77"/>
      <c r="BE387" s="77"/>
      <c r="BF387" s="77"/>
      <c r="BG387" s="77"/>
      <c r="BH387" s="77"/>
      <c r="BI387" s="77"/>
      <c r="BJ387" s="77"/>
      <c r="BK387" s="77"/>
      <c r="BL387" s="77"/>
      <c r="BM387" s="77"/>
      <c r="BN387" s="77"/>
      <c r="BO387" s="77"/>
      <c r="BP387" s="77"/>
      <c r="BQ387" s="77"/>
      <c r="BR387" s="77"/>
      <c r="BS387" s="77"/>
      <c r="BT387" s="77"/>
      <c r="BU387" s="77"/>
      <c r="BV387" s="77"/>
      <c r="BW387" s="77"/>
      <c r="BX387" s="77"/>
      <c r="BY387" s="77"/>
      <c r="BZ387" s="77"/>
      <c r="CA387" s="77"/>
      <c r="CB387" s="77"/>
      <c r="CC387" s="77"/>
      <c r="CD387" s="77"/>
      <c r="CE387" s="77"/>
      <c r="CF387" s="77"/>
      <c r="CG387" s="77"/>
      <c r="CH387" s="77"/>
      <c r="CI387" s="77"/>
      <c r="CJ387" s="77"/>
      <c r="CK387" s="77"/>
      <c r="CL387" s="77"/>
      <c r="CM387" s="77"/>
      <c r="CN387" s="77"/>
      <c r="CO387" s="77"/>
      <c r="CP387" s="77"/>
      <c r="CQ387" s="77"/>
      <c r="CR387" s="77"/>
      <c r="CS387" s="77"/>
      <c r="CT387" s="77"/>
      <c r="CU387" s="77"/>
      <c r="CV387" s="77"/>
      <c r="CW387" s="77"/>
      <c r="CX387" s="77"/>
      <c r="CY387" s="77"/>
      <c r="CZ387" s="77"/>
      <c r="DA387" s="77"/>
      <c r="DB387" s="77"/>
      <c r="DC387" s="77"/>
      <c r="DD387" s="77"/>
      <c r="DE387" s="77"/>
      <c r="DF387" s="77"/>
      <c r="DG387" s="77"/>
      <c r="DH387" s="77"/>
      <c r="DI387" s="77"/>
      <c r="DJ387" s="77"/>
      <c r="DK387" s="77"/>
      <c r="DL387" s="77"/>
      <c r="DM387" s="77"/>
      <c r="DN387" s="77"/>
      <c r="DO387" s="77"/>
      <c r="DP387" s="77"/>
      <c r="DQ387" s="77"/>
      <c r="DR387" s="77"/>
      <c r="DS387" s="77"/>
      <c r="DT387" s="77"/>
      <c r="DU387" s="77"/>
      <c r="DV387" s="77"/>
      <c r="DW387" s="77"/>
      <c r="DX387" s="77"/>
      <c r="DY387" s="77"/>
      <c r="DZ387" s="77"/>
      <c r="EA387" s="77"/>
      <c r="EB387" s="77"/>
      <c r="EC387" s="77"/>
      <c r="ED387" s="77"/>
      <c r="EE387" s="77"/>
      <c r="EF387" s="77"/>
      <c r="EG387" s="77"/>
      <c r="EH387" s="77"/>
      <c r="EI387" s="77"/>
      <c r="EJ387" s="77"/>
      <c r="EK387" s="77"/>
      <c r="EL387" s="77"/>
      <c r="EM387" s="77"/>
      <c r="EN387" s="77"/>
      <c r="EO387" s="77"/>
      <c r="EP387" s="77"/>
      <c r="EQ387" s="77"/>
      <c r="ER387" s="77"/>
      <c r="ES387" s="77"/>
      <c r="ET387" s="77"/>
      <c r="EU387" s="77"/>
      <c r="EV387" s="77"/>
      <c r="EW387" s="77"/>
      <c r="EX387" s="77"/>
      <c r="EY387" s="77"/>
      <c r="EZ387" s="77"/>
      <c r="FA387" s="77"/>
      <c r="FB387" s="77"/>
      <c r="FC387" s="77"/>
      <c r="FD387" s="77"/>
      <c r="FE387" s="77"/>
      <c r="FF387" s="77"/>
      <c r="FG387" s="77"/>
      <c r="FH387" s="77"/>
    </row>
    <row r="388" spans="1:164" ht="14" x14ac:dyDescent="0.15">
      <c r="A388" s="85"/>
      <c r="B388" s="85"/>
      <c r="C388" s="85"/>
      <c r="D388" s="85"/>
      <c r="E388" s="85"/>
      <c r="F388" s="85"/>
      <c r="G388" s="85"/>
      <c r="H388" s="85"/>
      <c r="I388" s="85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  <c r="AE388" s="77"/>
      <c r="AF388" s="77"/>
      <c r="AG388" s="77"/>
      <c r="AH388" s="77"/>
      <c r="AI388" s="77"/>
      <c r="AJ388" s="77"/>
      <c r="AK388" s="77"/>
      <c r="AL388" s="77"/>
      <c r="AM388" s="77"/>
      <c r="AN388" s="77"/>
      <c r="AO388" s="77"/>
      <c r="AP388" s="77"/>
      <c r="AQ388" s="77"/>
      <c r="AR388" s="77"/>
      <c r="AS388" s="77"/>
      <c r="AT388" s="77"/>
      <c r="AU388" s="77"/>
      <c r="AV388" s="77"/>
      <c r="AW388" s="77"/>
      <c r="AX388" s="77"/>
      <c r="AY388" s="77"/>
      <c r="AZ388" s="77"/>
      <c r="BA388" s="77"/>
      <c r="BB388" s="77"/>
      <c r="BC388" s="77"/>
      <c r="BD388" s="77"/>
      <c r="BE388" s="77"/>
      <c r="BF388" s="77"/>
      <c r="BG388" s="77"/>
      <c r="BH388" s="77"/>
      <c r="BI388" s="77"/>
      <c r="BJ388" s="77"/>
      <c r="BK388" s="77"/>
      <c r="BL388" s="77"/>
      <c r="BM388" s="77"/>
      <c r="BN388" s="77"/>
      <c r="BO388" s="77"/>
      <c r="BP388" s="77"/>
      <c r="BQ388" s="77"/>
      <c r="BR388" s="77"/>
      <c r="BS388" s="77"/>
      <c r="BT388" s="77"/>
      <c r="BU388" s="77"/>
      <c r="BV388" s="77"/>
      <c r="BW388" s="77"/>
      <c r="BX388" s="77"/>
      <c r="BY388" s="77"/>
      <c r="BZ388" s="77"/>
      <c r="CA388" s="77"/>
      <c r="CB388" s="77"/>
      <c r="CC388" s="77"/>
      <c r="CD388" s="77"/>
      <c r="CE388" s="77"/>
      <c r="CF388" s="77"/>
      <c r="CG388" s="77"/>
      <c r="CH388" s="77"/>
      <c r="CI388" s="77"/>
      <c r="CJ388" s="77"/>
      <c r="CK388" s="77"/>
      <c r="CL388" s="77"/>
      <c r="CM388" s="77"/>
      <c r="CN388" s="77"/>
      <c r="CO388" s="77"/>
      <c r="CP388" s="77"/>
      <c r="CQ388" s="77"/>
      <c r="CR388" s="77"/>
      <c r="CS388" s="77"/>
      <c r="CT388" s="77"/>
      <c r="CU388" s="77"/>
      <c r="CV388" s="77"/>
      <c r="CW388" s="77"/>
      <c r="CX388" s="77"/>
      <c r="CY388" s="77"/>
      <c r="CZ388" s="77"/>
      <c r="DA388" s="77"/>
      <c r="DB388" s="77"/>
      <c r="DC388" s="77"/>
      <c r="DD388" s="77"/>
      <c r="DE388" s="77"/>
      <c r="DF388" s="77"/>
      <c r="DG388" s="77"/>
      <c r="DH388" s="77"/>
      <c r="DI388" s="77"/>
      <c r="DJ388" s="77"/>
      <c r="DK388" s="77"/>
      <c r="DL388" s="77"/>
      <c r="DM388" s="77"/>
      <c r="DN388" s="77"/>
      <c r="DO388" s="77"/>
      <c r="DP388" s="77"/>
      <c r="DQ388" s="77"/>
      <c r="DR388" s="77"/>
      <c r="DS388" s="77"/>
      <c r="DT388" s="77"/>
      <c r="DU388" s="77"/>
      <c r="DV388" s="77"/>
      <c r="DW388" s="77"/>
      <c r="DX388" s="77"/>
      <c r="DY388" s="77"/>
      <c r="DZ388" s="77"/>
      <c r="EA388" s="77"/>
      <c r="EB388" s="77"/>
      <c r="EC388" s="77"/>
      <c r="ED388" s="77"/>
      <c r="EE388" s="77"/>
      <c r="EF388" s="77"/>
      <c r="EG388" s="77"/>
      <c r="EH388" s="77"/>
      <c r="EI388" s="77"/>
      <c r="EJ388" s="77"/>
      <c r="EK388" s="77"/>
      <c r="EL388" s="77"/>
      <c r="EM388" s="77"/>
      <c r="EN388" s="77"/>
      <c r="EO388" s="77"/>
      <c r="EP388" s="77"/>
      <c r="EQ388" s="77"/>
      <c r="ER388" s="77"/>
      <c r="ES388" s="77"/>
      <c r="ET388" s="77"/>
      <c r="EU388" s="77"/>
      <c r="EV388" s="77"/>
      <c r="EW388" s="77"/>
      <c r="EX388" s="77"/>
      <c r="EY388" s="77"/>
      <c r="EZ388" s="77"/>
      <c r="FA388" s="77"/>
      <c r="FB388" s="77"/>
      <c r="FC388" s="77"/>
      <c r="FD388" s="77"/>
      <c r="FE388" s="77"/>
      <c r="FF388" s="77"/>
      <c r="FG388" s="77"/>
      <c r="FH388" s="77"/>
    </row>
    <row r="389" spans="1:164" ht="14" x14ac:dyDescent="0.15">
      <c r="A389" s="85"/>
      <c r="B389" s="85"/>
      <c r="C389" s="85"/>
      <c r="D389" s="85"/>
      <c r="E389" s="85"/>
      <c r="F389" s="85"/>
      <c r="G389" s="85"/>
      <c r="H389" s="85"/>
      <c r="I389" s="85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  <c r="AE389" s="77"/>
      <c r="AF389" s="77"/>
      <c r="AG389" s="77"/>
      <c r="AH389" s="77"/>
      <c r="AI389" s="77"/>
      <c r="AJ389" s="77"/>
      <c r="AK389" s="77"/>
      <c r="AL389" s="77"/>
      <c r="AM389" s="77"/>
      <c r="AN389" s="77"/>
      <c r="AO389" s="77"/>
      <c r="AP389" s="77"/>
      <c r="AQ389" s="77"/>
      <c r="AR389" s="77"/>
      <c r="AS389" s="77"/>
      <c r="AT389" s="77"/>
      <c r="AU389" s="77"/>
      <c r="AV389" s="77"/>
      <c r="AW389" s="77"/>
      <c r="AX389" s="77"/>
      <c r="AY389" s="77"/>
      <c r="AZ389" s="77"/>
      <c r="BA389" s="77"/>
      <c r="BB389" s="77"/>
      <c r="BC389" s="77"/>
      <c r="BD389" s="77"/>
      <c r="BE389" s="77"/>
      <c r="BF389" s="77"/>
      <c r="BG389" s="77"/>
      <c r="BH389" s="77"/>
      <c r="BI389" s="77"/>
      <c r="BJ389" s="77"/>
      <c r="BK389" s="77"/>
      <c r="BL389" s="77"/>
      <c r="BM389" s="77"/>
      <c r="BN389" s="77"/>
      <c r="BO389" s="77"/>
      <c r="BP389" s="77"/>
      <c r="BQ389" s="77"/>
      <c r="BR389" s="77"/>
      <c r="BS389" s="77"/>
      <c r="BT389" s="77"/>
      <c r="BU389" s="77"/>
      <c r="BV389" s="77"/>
      <c r="BW389" s="77"/>
      <c r="BX389" s="77"/>
      <c r="BY389" s="77"/>
      <c r="BZ389" s="77"/>
      <c r="CA389" s="77"/>
      <c r="CB389" s="77"/>
      <c r="CC389" s="77"/>
      <c r="CD389" s="77"/>
      <c r="CE389" s="77"/>
      <c r="CF389" s="77"/>
      <c r="CG389" s="77"/>
      <c r="CH389" s="77"/>
      <c r="CI389" s="77"/>
      <c r="CJ389" s="77"/>
      <c r="CK389" s="77"/>
      <c r="CL389" s="77"/>
      <c r="CM389" s="77"/>
      <c r="CN389" s="77"/>
      <c r="CO389" s="77"/>
      <c r="CP389" s="77"/>
      <c r="CQ389" s="77"/>
      <c r="CR389" s="77"/>
      <c r="CS389" s="77"/>
      <c r="CT389" s="77"/>
      <c r="CU389" s="77"/>
      <c r="CV389" s="77"/>
      <c r="CW389" s="77"/>
      <c r="CX389" s="77"/>
      <c r="CY389" s="77"/>
      <c r="CZ389" s="77"/>
      <c r="DA389" s="77"/>
      <c r="DB389" s="77"/>
      <c r="DC389" s="77"/>
      <c r="DD389" s="77"/>
      <c r="DE389" s="77"/>
      <c r="DF389" s="77"/>
      <c r="DG389" s="77"/>
      <c r="DH389" s="77"/>
      <c r="DI389" s="77"/>
      <c r="DJ389" s="77"/>
      <c r="DK389" s="77"/>
      <c r="DL389" s="77"/>
      <c r="DM389" s="77"/>
      <c r="DN389" s="77"/>
      <c r="DO389" s="77"/>
      <c r="DP389" s="77"/>
      <c r="DQ389" s="77"/>
      <c r="DR389" s="77"/>
      <c r="DS389" s="77"/>
      <c r="DT389" s="77"/>
      <c r="DU389" s="77"/>
      <c r="DV389" s="77"/>
      <c r="DW389" s="77"/>
      <c r="DX389" s="77"/>
      <c r="DY389" s="77"/>
      <c r="DZ389" s="77"/>
      <c r="EA389" s="77"/>
      <c r="EB389" s="77"/>
      <c r="EC389" s="77"/>
      <c r="ED389" s="77"/>
      <c r="EE389" s="77"/>
      <c r="EF389" s="77"/>
      <c r="EG389" s="77"/>
      <c r="EH389" s="77"/>
      <c r="EI389" s="77"/>
      <c r="EJ389" s="77"/>
      <c r="EK389" s="77"/>
      <c r="EL389" s="77"/>
      <c r="EM389" s="77"/>
      <c r="EN389" s="77"/>
      <c r="EO389" s="77"/>
      <c r="EP389" s="77"/>
      <c r="EQ389" s="77"/>
      <c r="ER389" s="77"/>
      <c r="ES389" s="77"/>
      <c r="ET389" s="77"/>
      <c r="EU389" s="77"/>
      <c r="EV389" s="77"/>
      <c r="EW389" s="77"/>
      <c r="EX389" s="77"/>
      <c r="EY389" s="77"/>
      <c r="EZ389" s="77"/>
      <c r="FA389" s="77"/>
      <c r="FB389" s="77"/>
      <c r="FC389" s="77"/>
      <c r="FD389" s="77"/>
      <c r="FE389" s="77"/>
      <c r="FF389" s="77"/>
      <c r="FG389" s="77"/>
      <c r="FH389" s="77"/>
    </row>
    <row r="390" spans="1:164" ht="14" x14ac:dyDescent="0.15">
      <c r="A390" s="85"/>
      <c r="B390" s="85"/>
      <c r="C390" s="85"/>
      <c r="D390" s="85"/>
      <c r="E390" s="85"/>
      <c r="F390" s="85"/>
      <c r="G390" s="85"/>
      <c r="H390" s="85"/>
      <c r="I390" s="85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  <c r="AE390" s="77"/>
      <c r="AF390" s="77"/>
      <c r="AG390" s="77"/>
      <c r="AH390" s="77"/>
      <c r="AI390" s="77"/>
      <c r="AJ390" s="77"/>
      <c r="AK390" s="77"/>
      <c r="AL390" s="77"/>
      <c r="AM390" s="77"/>
      <c r="AN390" s="77"/>
      <c r="AO390" s="77"/>
      <c r="AP390" s="77"/>
      <c r="AQ390" s="77"/>
      <c r="AR390" s="77"/>
      <c r="AS390" s="77"/>
      <c r="AT390" s="77"/>
      <c r="AU390" s="77"/>
      <c r="AV390" s="77"/>
      <c r="AW390" s="77"/>
      <c r="AX390" s="77"/>
      <c r="AY390" s="77"/>
      <c r="AZ390" s="77"/>
      <c r="BA390" s="77"/>
      <c r="BB390" s="77"/>
      <c r="BC390" s="77"/>
      <c r="BD390" s="77"/>
      <c r="BE390" s="77"/>
      <c r="BF390" s="77"/>
      <c r="BG390" s="77"/>
      <c r="BH390" s="77"/>
      <c r="BI390" s="77"/>
      <c r="BJ390" s="77"/>
      <c r="BK390" s="77"/>
      <c r="BL390" s="77"/>
      <c r="BM390" s="77"/>
      <c r="BN390" s="77"/>
      <c r="BO390" s="77"/>
      <c r="BP390" s="77"/>
      <c r="BQ390" s="77"/>
      <c r="BR390" s="77"/>
      <c r="BS390" s="77"/>
      <c r="BT390" s="77"/>
      <c r="BU390" s="77"/>
      <c r="BV390" s="77"/>
      <c r="BW390" s="77"/>
      <c r="BX390" s="77"/>
      <c r="BY390" s="77"/>
      <c r="BZ390" s="77"/>
      <c r="CA390" s="77"/>
      <c r="CB390" s="77"/>
      <c r="CC390" s="77"/>
      <c r="CD390" s="77"/>
      <c r="CE390" s="77"/>
      <c r="CF390" s="77"/>
      <c r="CG390" s="77"/>
      <c r="CH390" s="77"/>
      <c r="CI390" s="77"/>
      <c r="CJ390" s="77"/>
      <c r="CK390" s="77"/>
      <c r="CL390" s="77"/>
      <c r="CM390" s="77"/>
      <c r="CN390" s="77"/>
      <c r="CO390" s="77"/>
      <c r="CP390" s="77"/>
      <c r="CQ390" s="77"/>
      <c r="CR390" s="77"/>
      <c r="CS390" s="77"/>
      <c r="CT390" s="77"/>
      <c r="CU390" s="77"/>
      <c r="CV390" s="77"/>
      <c r="CW390" s="77"/>
      <c r="CX390" s="77"/>
      <c r="CY390" s="77"/>
      <c r="CZ390" s="77"/>
      <c r="DA390" s="77"/>
      <c r="DB390" s="77"/>
      <c r="DC390" s="77"/>
      <c r="DD390" s="77"/>
      <c r="DE390" s="77"/>
      <c r="DF390" s="77"/>
      <c r="DG390" s="77"/>
      <c r="DH390" s="77"/>
      <c r="DI390" s="77"/>
      <c r="DJ390" s="77"/>
      <c r="DK390" s="77"/>
      <c r="DL390" s="77"/>
      <c r="DM390" s="77"/>
      <c r="DN390" s="77"/>
      <c r="DO390" s="77"/>
      <c r="DP390" s="77"/>
      <c r="DQ390" s="77"/>
      <c r="DR390" s="77"/>
      <c r="DS390" s="77"/>
      <c r="DT390" s="77"/>
      <c r="DU390" s="77"/>
      <c r="DV390" s="77"/>
      <c r="DW390" s="77"/>
      <c r="DX390" s="77"/>
      <c r="DY390" s="77"/>
      <c r="DZ390" s="77"/>
      <c r="EA390" s="77"/>
      <c r="EB390" s="77"/>
      <c r="EC390" s="77"/>
      <c r="ED390" s="77"/>
      <c r="EE390" s="77"/>
      <c r="EF390" s="77"/>
      <c r="EG390" s="77"/>
      <c r="EH390" s="77"/>
      <c r="EI390" s="77"/>
      <c r="EJ390" s="77"/>
      <c r="EK390" s="77"/>
      <c r="EL390" s="77"/>
      <c r="EM390" s="77"/>
      <c r="EN390" s="77"/>
      <c r="EO390" s="77"/>
      <c r="EP390" s="77"/>
      <c r="EQ390" s="77"/>
      <c r="ER390" s="77"/>
      <c r="ES390" s="77"/>
      <c r="ET390" s="77"/>
      <c r="EU390" s="77"/>
      <c r="EV390" s="77"/>
      <c r="EW390" s="77"/>
      <c r="EX390" s="77"/>
      <c r="EY390" s="77"/>
      <c r="EZ390" s="77"/>
      <c r="FA390" s="77"/>
      <c r="FB390" s="77"/>
      <c r="FC390" s="77"/>
      <c r="FD390" s="77"/>
      <c r="FE390" s="77"/>
      <c r="FF390" s="77"/>
      <c r="FG390" s="77"/>
      <c r="FH390" s="77"/>
    </row>
    <row r="391" spans="1:164" ht="14" x14ac:dyDescent="0.15">
      <c r="A391" s="85"/>
      <c r="B391" s="85"/>
      <c r="C391" s="85"/>
      <c r="D391" s="85"/>
      <c r="E391" s="85"/>
      <c r="F391" s="85"/>
      <c r="G391" s="85"/>
      <c r="H391" s="85"/>
      <c r="I391" s="85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  <c r="AE391" s="77"/>
      <c r="AF391" s="77"/>
      <c r="AG391" s="77"/>
      <c r="AH391" s="77"/>
      <c r="AI391" s="77"/>
      <c r="AJ391" s="77"/>
      <c r="AK391" s="77"/>
      <c r="AL391" s="77"/>
      <c r="AM391" s="77"/>
      <c r="AN391" s="77"/>
      <c r="AO391" s="77"/>
      <c r="AP391" s="77"/>
      <c r="AQ391" s="77"/>
      <c r="AR391" s="77"/>
      <c r="AS391" s="77"/>
      <c r="AT391" s="77"/>
      <c r="AU391" s="77"/>
      <c r="AV391" s="77"/>
      <c r="AW391" s="77"/>
      <c r="AX391" s="77"/>
      <c r="AY391" s="77"/>
      <c r="AZ391" s="77"/>
      <c r="BA391" s="77"/>
      <c r="BB391" s="77"/>
      <c r="BC391" s="77"/>
      <c r="BD391" s="77"/>
      <c r="BE391" s="77"/>
      <c r="BF391" s="77"/>
      <c r="BG391" s="77"/>
      <c r="BH391" s="77"/>
      <c r="BI391" s="77"/>
      <c r="BJ391" s="77"/>
      <c r="BK391" s="77"/>
      <c r="BL391" s="77"/>
      <c r="BM391" s="77"/>
      <c r="BN391" s="77"/>
      <c r="BO391" s="77"/>
      <c r="BP391" s="77"/>
      <c r="BQ391" s="77"/>
      <c r="BR391" s="77"/>
      <c r="BS391" s="77"/>
      <c r="BT391" s="77"/>
      <c r="BU391" s="77"/>
      <c r="BV391" s="77"/>
      <c r="BW391" s="77"/>
      <c r="BX391" s="77"/>
      <c r="BY391" s="77"/>
      <c r="BZ391" s="77"/>
      <c r="CA391" s="77"/>
      <c r="CB391" s="77"/>
      <c r="CC391" s="77"/>
      <c r="CD391" s="77"/>
      <c r="CE391" s="77"/>
      <c r="CF391" s="77"/>
      <c r="CG391" s="77"/>
      <c r="CH391" s="77"/>
      <c r="CI391" s="77"/>
      <c r="CJ391" s="77"/>
      <c r="CK391" s="77"/>
      <c r="CL391" s="77"/>
      <c r="CM391" s="77"/>
      <c r="CN391" s="77"/>
      <c r="CO391" s="77"/>
      <c r="CP391" s="77"/>
      <c r="CQ391" s="77"/>
      <c r="CR391" s="77"/>
      <c r="CS391" s="77"/>
      <c r="CT391" s="77"/>
      <c r="CU391" s="77"/>
      <c r="CV391" s="77"/>
      <c r="CW391" s="77"/>
      <c r="CX391" s="77"/>
      <c r="CY391" s="77"/>
      <c r="CZ391" s="77"/>
      <c r="DA391" s="77"/>
      <c r="DB391" s="77"/>
      <c r="DC391" s="77"/>
      <c r="DD391" s="77"/>
      <c r="DE391" s="77"/>
      <c r="DF391" s="77"/>
      <c r="DG391" s="77"/>
      <c r="DH391" s="77"/>
      <c r="DI391" s="77"/>
      <c r="DJ391" s="77"/>
      <c r="DK391" s="77"/>
      <c r="DL391" s="77"/>
      <c r="DM391" s="77"/>
      <c r="DN391" s="77"/>
      <c r="DO391" s="77"/>
      <c r="DP391" s="77"/>
      <c r="DQ391" s="77"/>
      <c r="DR391" s="77"/>
      <c r="DS391" s="77"/>
      <c r="DT391" s="77"/>
      <c r="DU391" s="77"/>
      <c r="DV391" s="77"/>
      <c r="DW391" s="77"/>
      <c r="DX391" s="77"/>
      <c r="DY391" s="77"/>
      <c r="DZ391" s="77"/>
      <c r="EA391" s="77"/>
      <c r="EB391" s="77"/>
      <c r="EC391" s="77"/>
      <c r="ED391" s="77"/>
      <c r="EE391" s="77"/>
      <c r="EF391" s="77"/>
      <c r="EG391" s="77"/>
      <c r="EH391" s="77"/>
      <c r="EI391" s="77"/>
      <c r="EJ391" s="77"/>
      <c r="EK391" s="77"/>
      <c r="EL391" s="77"/>
      <c r="EM391" s="77"/>
      <c r="EN391" s="77"/>
      <c r="EO391" s="77"/>
      <c r="EP391" s="77"/>
      <c r="EQ391" s="77"/>
      <c r="ER391" s="77"/>
      <c r="ES391" s="77"/>
      <c r="ET391" s="77"/>
      <c r="EU391" s="77"/>
      <c r="EV391" s="77"/>
      <c r="EW391" s="77"/>
      <c r="EX391" s="77"/>
      <c r="EY391" s="77"/>
      <c r="EZ391" s="77"/>
      <c r="FA391" s="77"/>
      <c r="FB391" s="77"/>
      <c r="FC391" s="77"/>
      <c r="FD391" s="77"/>
      <c r="FE391" s="77"/>
      <c r="FF391" s="77"/>
      <c r="FG391" s="77"/>
      <c r="FH391" s="77"/>
    </row>
    <row r="392" spans="1:164" ht="14" x14ac:dyDescent="0.15">
      <c r="A392" s="85"/>
      <c r="B392" s="85"/>
      <c r="C392" s="85"/>
      <c r="D392" s="85"/>
      <c r="E392" s="85"/>
      <c r="F392" s="85"/>
      <c r="G392" s="85"/>
      <c r="H392" s="85"/>
      <c r="I392" s="85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  <c r="AE392" s="77"/>
      <c r="AF392" s="77"/>
      <c r="AG392" s="77"/>
      <c r="AH392" s="77"/>
      <c r="AI392" s="77"/>
      <c r="AJ392" s="77"/>
      <c r="AK392" s="77"/>
      <c r="AL392" s="77"/>
      <c r="AM392" s="77"/>
      <c r="AN392" s="77"/>
      <c r="AO392" s="77"/>
      <c r="AP392" s="77"/>
      <c r="AQ392" s="77"/>
      <c r="AR392" s="77"/>
      <c r="AS392" s="77"/>
      <c r="AT392" s="77"/>
      <c r="AU392" s="77"/>
      <c r="AV392" s="77"/>
      <c r="AW392" s="77"/>
      <c r="AX392" s="77"/>
      <c r="AY392" s="77"/>
      <c r="AZ392" s="77"/>
      <c r="BA392" s="77"/>
      <c r="BB392" s="77"/>
      <c r="BC392" s="77"/>
      <c r="BD392" s="77"/>
      <c r="BE392" s="77"/>
      <c r="BF392" s="77"/>
      <c r="BG392" s="77"/>
      <c r="BH392" s="77"/>
      <c r="BI392" s="77"/>
      <c r="BJ392" s="77"/>
      <c r="BK392" s="77"/>
      <c r="BL392" s="77"/>
      <c r="BM392" s="77"/>
      <c r="BN392" s="77"/>
      <c r="BO392" s="77"/>
      <c r="BP392" s="77"/>
      <c r="BQ392" s="77"/>
      <c r="BR392" s="77"/>
      <c r="BS392" s="77"/>
      <c r="BT392" s="77"/>
      <c r="BU392" s="77"/>
      <c r="BV392" s="77"/>
      <c r="BW392" s="77"/>
      <c r="BX392" s="77"/>
      <c r="BY392" s="77"/>
      <c r="BZ392" s="77"/>
      <c r="CA392" s="77"/>
      <c r="CB392" s="77"/>
      <c r="CC392" s="77"/>
      <c r="CD392" s="77"/>
      <c r="CE392" s="77"/>
      <c r="CF392" s="77"/>
      <c r="CG392" s="77"/>
      <c r="CH392" s="77"/>
      <c r="CI392" s="77"/>
      <c r="CJ392" s="77"/>
      <c r="CK392" s="77"/>
      <c r="CL392" s="77"/>
      <c r="CM392" s="77"/>
      <c r="CN392" s="77"/>
      <c r="CO392" s="77"/>
      <c r="CP392" s="77"/>
      <c r="CQ392" s="77"/>
      <c r="CR392" s="77"/>
      <c r="CS392" s="77"/>
      <c r="CT392" s="77"/>
      <c r="CU392" s="77"/>
      <c r="CV392" s="77"/>
      <c r="CW392" s="77"/>
      <c r="CX392" s="77"/>
      <c r="CY392" s="77"/>
      <c r="CZ392" s="77"/>
      <c r="DA392" s="77"/>
      <c r="DB392" s="77"/>
      <c r="DC392" s="77"/>
      <c r="DD392" s="77"/>
      <c r="DE392" s="77"/>
      <c r="DF392" s="77"/>
      <c r="DG392" s="77"/>
      <c r="DH392" s="77"/>
      <c r="DI392" s="77"/>
      <c r="DJ392" s="77"/>
      <c r="DK392" s="77"/>
      <c r="DL392" s="77"/>
      <c r="DM392" s="77"/>
      <c r="DN392" s="77"/>
      <c r="DO392" s="77"/>
      <c r="DP392" s="77"/>
      <c r="DQ392" s="77"/>
      <c r="DR392" s="77"/>
      <c r="DS392" s="77"/>
      <c r="DT392" s="77"/>
      <c r="DU392" s="77"/>
      <c r="DV392" s="77"/>
      <c r="DW392" s="77"/>
      <c r="DX392" s="77"/>
      <c r="DY392" s="77"/>
      <c r="DZ392" s="77"/>
      <c r="EA392" s="77"/>
      <c r="EB392" s="77"/>
      <c r="EC392" s="77"/>
      <c r="ED392" s="77"/>
      <c r="EE392" s="77"/>
      <c r="EF392" s="77"/>
      <c r="EG392" s="77"/>
      <c r="EH392" s="77"/>
      <c r="EI392" s="77"/>
      <c r="EJ392" s="77"/>
      <c r="EK392" s="77"/>
      <c r="EL392" s="77"/>
      <c r="EM392" s="77"/>
      <c r="EN392" s="77"/>
      <c r="EO392" s="77"/>
      <c r="EP392" s="77"/>
      <c r="EQ392" s="77"/>
      <c r="ER392" s="77"/>
      <c r="ES392" s="77"/>
      <c r="ET392" s="77"/>
      <c r="EU392" s="77"/>
      <c r="EV392" s="77"/>
      <c r="EW392" s="77"/>
      <c r="EX392" s="77"/>
      <c r="EY392" s="77"/>
      <c r="EZ392" s="77"/>
      <c r="FA392" s="77"/>
      <c r="FB392" s="77"/>
      <c r="FC392" s="77"/>
      <c r="FD392" s="77"/>
      <c r="FE392" s="77"/>
      <c r="FF392" s="77"/>
      <c r="FG392" s="77"/>
      <c r="FH392" s="77"/>
    </row>
    <row r="393" spans="1:164" ht="14" x14ac:dyDescent="0.15">
      <c r="A393" s="85"/>
      <c r="B393" s="85"/>
      <c r="C393" s="85"/>
      <c r="D393" s="85"/>
      <c r="E393" s="85"/>
      <c r="F393" s="85"/>
      <c r="G393" s="85"/>
      <c r="H393" s="85"/>
      <c r="I393" s="85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  <c r="AE393" s="77"/>
      <c r="AF393" s="77"/>
      <c r="AG393" s="77"/>
      <c r="AH393" s="77"/>
      <c r="AI393" s="77"/>
      <c r="AJ393" s="77"/>
      <c r="AK393" s="77"/>
      <c r="AL393" s="77"/>
      <c r="AM393" s="77"/>
      <c r="AN393" s="77"/>
      <c r="AO393" s="77"/>
      <c r="AP393" s="77"/>
      <c r="AQ393" s="77"/>
      <c r="AR393" s="77"/>
      <c r="AS393" s="77"/>
      <c r="AT393" s="77"/>
      <c r="AU393" s="77"/>
      <c r="AV393" s="77"/>
      <c r="AW393" s="77"/>
      <c r="AX393" s="77"/>
      <c r="AY393" s="77"/>
      <c r="AZ393" s="77"/>
      <c r="BA393" s="77"/>
      <c r="BB393" s="77"/>
      <c r="BC393" s="77"/>
      <c r="BD393" s="77"/>
      <c r="BE393" s="77"/>
      <c r="BF393" s="77"/>
      <c r="BG393" s="77"/>
      <c r="BH393" s="77"/>
      <c r="BI393" s="77"/>
      <c r="BJ393" s="77"/>
      <c r="BK393" s="77"/>
      <c r="BL393" s="77"/>
      <c r="BM393" s="77"/>
      <c r="BN393" s="77"/>
      <c r="BO393" s="77"/>
      <c r="BP393" s="77"/>
      <c r="BQ393" s="77"/>
      <c r="BR393" s="77"/>
      <c r="BS393" s="77"/>
      <c r="BT393" s="77"/>
      <c r="BU393" s="77"/>
      <c r="BV393" s="77"/>
      <c r="BW393" s="77"/>
      <c r="BX393" s="77"/>
      <c r="BY393" s="77"/>
      <c r="BZ393" s="77"/>
      <c r="CA393" s="77"/>
      <c r="CB393" s="77"/>
      <c r="CC393" s="77"/>
      <c r="CD393" s="77"/>
      <c r="CE393" s="77"/>
      <c r="CF393" s="77"/>
      <c r="CG393" s="77"/>
      <c r="CH393" s="77"/>
      <c r="CI393" s="77"/>
      <c r="CJ393" s="77"/>
      <c r="CK393" s="77"/>
      <c r="CL393" s="77"/>
      <c r="CM393" s="77"/>
      <c r="CN393" s="77"/>
      <c r="CO393" s="77"/>
      <c r="CP393" s="77"/>
      <c r="CQ393" s="77"/>
      <c r="CR393" s="77"/>
      <c r="CS393" s="77"/>
      <c r="CT393" s="77"/>
      <c r="CU393" s="77"/>
      <c r="CV393" s="77"/>
      <c r="CW393" s="77"/>
      <c r="CX393" s="77"/>
      <c r="CY393" s="77"/>
      <c r="CZ393" s="77"/>
      <c r="DA393" s="77"/>
      <c r="DB393" s="77"/>
      <c r="DC393" s="77"/>
      <c r="DD393" s="77"/>
      <c r="DE393" s="77"/>
      <c r="DF393" s="77"/>
      <c r="DG393" s="77"/>
      <c r="DH393" s="77"/>
      <c r="DI393" s="77"/>
      <c r="DJ393" s="77"/>
      <c r="DK393" s="77"/>
      <c r="DL393" s="77"/>
      <c r="DM393" s="77"/>
      <c r="DN393" s="77"/>
      <c r="DO393" s="77"/>
      <c r="DP393" s="77"/>
      <c r="DQ393" s="77"/>
      <c r="DR393" s="77"/>
      <c r="DS393" s="77"/>
      <c r="DT393" s="77"/>
      <c r="DU393" s="77"/>
      <c r="DV393" s="77"/>
      <c r="DW393" s="77"/>
      <c r="DX393" s="77"/>
      <c r="DY393" s="77"/>
      <c r="DZ393" s="77"/>
      <c r="EA393" s="77"/>
      <c r="EB393" s="77"/>
      <c r="EC393" s="77"/>
      <c r="ED393" s="77"/>
      <c r="EE393" s="77"/>
      <c r="EF393" s="77"/>
      <c r="EG393" s="77"/>
      <c r="EH393" s="77"/>
      <c r="EI393" s="77"/>
      <c r="EJ393" s="77"/>
      <c r="EK393" s="77"/>
      <c r="EL393" s="77"/>
      <c r="EM393" s="77"/>
      <c r="EN393" s="77"/>
      <c r="EO393" s="77"/>
      <c r="EP393" s="77"/>
      <c r="EQ393" s="77"/>
      <c r="ER393" s="77"/>
      <c r="ES393" s="77"/>
      <c r="ET393" s="77"/>
      <c r="EU393" s="77"/>
      <c r="EV393" s="77"/>
      <c r="EW393" s="77"/>
      <c r="EX393" s="77"/>
      <c r="EY393" s="77"/>
      <c r="EZ393" s="77"/>
      <c r="FA393" s="77"/>
      <c r="FB393" s="77"/>
      <c r="FC393" s="77"/>
      <c r="FD393" s="77"/>
      <c r="FE393" s="77"/>
      <c r="FF393" s="77"/>
      <c r="FG393" s="77"/>
      <c r="FH393" s="77"/>
    </row>
    <row r="394" spans="1:164" ht="14" x14ac:dyDescent="0.15">
      <c r="A394" s="85"/>
      <c r="B394" s="85"/>
      <c r="C394" s="85"/>
      <c r="D394" s="85"/>
      <c r="E394" s="85"/>
      <c r="F394" s="85"/>
      <c r="G394" s="85"/>
      <c r="H394" s="85"/>
      <c r="I394" s="85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  <c r="AE394" s="77"/>
      <c r="AF394" s="77"/>
      <c r="AG394" s="77"/>
      <c r="AH394" s="77"/>
      <c r="AI394" s="77"/>
      <c r="AJ394" s="77"/>
      <c r="AK394" s="77"/>
      <c r="AL394" s="77"/>
      <c r="AM394" s="77"/>
      <c r="AN394" s="77"/>
      <c r="AO394" s="77"/>
      <c r="AP394" s="77"/>
      <c r="AQ394" s="77"/>
      <c r="AR394" s="77"/>
      <c r="AS394" s="77"/>
      <c r="AT394" s="77"/>
      <c r="AU394" s="77"/>
      <c r="AV394" s="77"/>
      <c r="AW394" s="77"/>
      <c r="AX394" s="77"/>
      <c r="AY394" s="77"/>
      <c r="AZ394" s="77"/>
      <c r="BA394" s="77"/>
      <c r="BB394" s="77"/>
      <c r="BC394" s="77"/>
      <c r="BD394" s="77"/>
      <c r="BE394" s="77"/>
      <c r="BF394" s="77"/>
      <c r="BG394" s="77"/>
      <c r="BH394" s="77"/>
      <c r="BI394" s="77"/>
      <c r="BJ394" s="77"/>
      <c r="BK394" s="77"/>
      <c r="BL394" s="77"/>
      <c r="BM394" s="77"/>
      <c r="BN394" s="77"/>
      <c r="BO394" s="77"/>
      <c r="BP394" s="77"/>
      <c r="BQ394" s="77"/>
      <c r="BR394" s="77"/>
      <c r="BS394" s="77"/>
      <c r="BT394" s="77"/>
      <c r="BU394" s="77"/>
      <c r="BV394" s="77"/>
      <c r="BW394" s="77"/>
      <c r="BX394" s="77"/>
      <c r="BY394" s="77"/>
      <c r="BZ394" s="77"/>
      <c r="CA394" s="77"/>
      <c r="CB394" s="77"/>
      <c r="CC394" s="77"/>
      <c r="CD394" s="77"/>
      <c r="CE394" s="77"/>
      <c r="CF394" s="77"/>
      <c r="CG394" s="77"/>
      <c r="CH394" s="77"/>
      <c r="CI394" s="77"/>
      <c r="CJ394" s="77"/>
      <c r="CK394" s="77"/>
      <c r="CL394" s="77"/>
      <c r="CM394" s="77"/>
      <c r="CN394" s="77"/>
      <c r="CO394" s="77"/>
      <c r="CP394" s="77"/>
      <c r="CQ394" s="77"/>
      <c r="CR394" s="77"/>
      <c r="CS394" s="77"/>
      <c r="CT394" s="77"/>
      <c r="CU394" s="77"/>
      <c r="CV394" s="77"/>
      <c r="CW394" s="77"/>
      <c r="CX394" s="77"/>
      <c r="CY394" s="77"/>
      <c r="CZ394" s="77"/>
      <c r="DA394" s="77"/>
      <c r="DB394" s="77"/>
      <c r="DC394" s="77"/>
      <c r="DD394" s="77"/>
      <c r="DE394" s="77"/>
      <c r="DF394" s="77"/>
      <c r="DG394" s="77"/>
      <c r="DH394" s="77"/>
      <c r="DI394" s="77"/>
      <c r="DJ394" s="77"/>
      <c r="DK394" s="77"/>
      <c r="DL394" s="77"/>
      <c r="DM394" s="77"/>
      <c r="DN394" s="77"/>
      <c r="DO394" s="77"/>
      <c r="DP394" s="77"/>
      <c r="DQ394" s="77"/>
      <c r="DR394" s="77"/>
      <c r="DS394" s="77"/>
      <c r="DT394" s="77"/>
      <c r="DU394" s="77"/>
      <c r="DV394" s="77"/>
      <c r="DW394" s="77"/>
      <c r="DX394" s="77"/>
      <c r="DY394" s="77"/>
      <c r="DZ394" s="77"/>
      <c r="EA394" s="77"/>
      <c r="EB394" s="77"/>
      <c r="EC394" s="77"/>
      <c r="ED394" s="77"/>
      <c r="EE394" s="77"/>
      <c r="EF394" s="77"/>
      <c r="EG394" s="77"/>
      <c r="EH394" s="77"/>
      <c r="EI394" s="77"/>
      <c r="EJ394" s="77"/>
      <c r="EK394" s="77"/>
      <c r="EL394" s="77"/>
      <c r="EM394" s="77"/>
      <c r="EN394" s="77"/>
      <c r="EO394" s="77"/>
      <c r="EP394" s="77"/>
      <c r="EQ394" s="77"/>
      <c r="ER394" s="77"/>
      <c r="ES394" s="77"/>
      <c r="ET394" s="77"/>
      <c r="EU394" s="77"/>
      <c r="EV394" s="77"/>
      <c r="EW394" s="77"/>
      <c r="EX394" s="77"/>
      <c r="EY394" s="77"/>
      <c r="EZ394" s="77"/>
      <c r="FA394" s="77"/>
      <c r="FB394" s="77"/>
      <c r="FC394" s="77"/>
      <c r="FD394" s="77"/>
      <c r="FE394" s="77"/>
      <c r="FF394" s="77"/>
      <c r="FG394" s="77"/>
      <c r="FH394" s="77"/>
    </row>
    <row r="395" spans="1:164" ht="14" x14ac:dyDescent="0.15">
      <c r="A395" s="85"/>
      <c r="B395" s="85"/>
      <c r="C395" s="85"/>
      <c r="D395" s="85"/>
      <c r="E395" s="85"/>
      <c r="F395" s="85"/>
      <c r="G395" s="85"/>
      <c r="H395" s="85"/>
      <c r="I395" s="85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  <c r="AE395" s="77"/>
      <c r="AF395" s="77"/>
      <c r="AG395" s="77"/>
      <c r="AH395" s="77"/>
      <c r="AI395" s="77"/>
      <c r="AJ395" s="77"/>
      <c r="AK395" s="77"/>
      <c r="AL395" s="77"/>
      <c r="AM395" s="77"/>
      <c r="AN395" s="77"/>
      <c r="AO395" s="77"/>
      <c r="AP395" s="77"/>
      <c r="AQ395" s="77"/>
      <c r="AR395" s="77"/>
      <c r="AS395" s="77"/>
      <c r="AT395" s="77"/>
      <c r="AU395" s="77"/>
      <c r="AV395" s="77"/>
      <c r="AW395" s="77"/>
      <c r="AX395" s="77"/>
      <c r="AY395" s="77"/>
      <c r="AZ395" s="77"/>
      <c r="BA395" s="77"/>
      <c r="BB395" s="77"/>
      <c r="BC395" s="77"/>
      <c r="BD395" s="77"/>
      <c r="BE395" s="77"/>
      <c r="BF395" s="77"/>
      <c r="BG395" s="77"/>
      <c r="BH395" s="77"/>
      <c r="BI395" s="77"/>
      <c r="BJ395" s="77"/>
      <c r="BK395" s="77"/>
      <c r="BL395" s="77"/>
      <c r="BM395" s="77"/>
      <c r="BN395" s="77"/>
      <c r="BO395" s="77"/>
      <c r="BP395" s="77"/>
      <c r="BQ395" s="77"/>
      <c r="BR395" s="77"/>
      <c r="BS395" s="77"/>
      <c r="BT395" s="77"/>
      <c r="BU395" s="77"/>
      <c r="BV395" s="77"/>
      <c r="BW395" s="77"/>
      <c r="BX395" s="77"/>
      <c r="BY395" s="77"/>
      <c r="BZ395" s="77"/>
      <c r="CA395" s="77"/>
      <c r="CB395" s="77"/>
      <c r="CC395" s="77"/>
      <c r="CD395" s="77"/>
      <c r="CE395" s="77"/>
      <c r="CF395" s="77"/>
      <c r="CG395" s="77"/>
      <c r="CH395" s="77"/>
      <c r="CI395" s="77"/>
      <c r="CJ395" s="77"/>
      <c r="CK395" s="77"/>
      <c r="CL395" s="77"/>
      <c r="CM395" s="77"/>
      <c r="CN395" s="77"/>
      <c r="CO395" s="77"/>
      <c r="CP395" s="77"/>
      <c r="CQ395" s="77"/>
      <c r="CR395" s="77"/>
      <c r="CS395" s="77"/>
      <c r="CT395" s="77"/>
      <c r="CU395" s="77"/>
      <c r="CV395" s="77"/>
      <c r="CW395" s="77"/>
      <c r="CX395" s="77"/>
      <c r="CY395" s="77"/>
      <c r="CZ395" s="77"/>
      <c r="DA395" s="77"/>
      <c r="DB395" s="77"/>
      <c r="DC395" s="77"/>
      <c r="DD395" s="77"/>
      <c r="DE395" s="77"/>
      <c r="DF395" s="77"/>
      <c r="DG395" s="77"/>
      <c r="DH395" s="77"/>
      <c r="DI395" s="77"/>
      <c r="DJ395" s="77"/>
      <c r="DK395" s="77"/>
      <c r="DL395" s="77"/>
      <c r="DM395" s="77"/>
      <c r="DN395" s="77"/>
      <c r="DO395" s="77"/>
      <c r="DP395" s="77"/>
      <c r="DQ395" s="77"/>
      <c r="DR395" s="77"/>
      <c r="DS395" s="77"/>
      <c r="DT395" s="77"/>
      <c r="DU395" s="77"/>
      <c r="DV395" s="77"/>
      <c r="DW395" s="77"/>
      <c r="DX395" s="77"/>
      <c r="DY395" s="77"/>
      <c r="DZ395" s="77"/>
      <c r="EA395" s="77"/>
      <c r="EB395" s="77"/>
      <c r="EC395" s="77"/>
      <c r="ED395" s="77"/>
      <c r="EE395" s="77"/>
      <c r="EF395" s="77"/>
      <c r="EG395" s="77"/>
      <c r="EH395" s="77"/>
      <c r="EI395" s="77"/>
      <c r="EJ395" s="77"/>
      <c r="EK395" s="77"/>
      <c r="EL395" s="77"/>
      <c r="EM395" s="77"/>
      <c r="EN395" s="77"/>
      <c r="EO395" s="77"/>
      <c r="EP395" s="77"/>
      <c r="EQ395" s="77"/>
      <c r="ER395" s="77"/>
      <c r="ES395" s="77"/>
      <c r="ET395" s="77"/>
      <c r="EU395" s="77"/>
      <c r="EV395" s="77"/>
      <c r="EW395" s="77"/>
      <c r="EX395" s="77"/>
      <c r="EY395" s="77"/>
      <c r="EZ395" s="77"/>
      <c r="FA395" s="77"/>
      <c r="FB395" s="77"/>
      <c r="FC395" s="77"/>
      <c r="FD395" s="77"/>
      <c r="FE395" s="77"/>
      <c r="FF395" s="77"/>
      <c r="FG395" s="77"/>
      <c r="FH395" s="77"/>
    </row>
    <row r="396" spans="1:164" ht="14" x14ac:dyDescent="0.15">
      <c r="A396" s="85"/>
      <c r="B396" s="85"/>
      <c r="C396" s="85"/>
      <c r="D396" s="85"/>
      <c r="E396" s="85"/>
      <c r="F396" s="85"/>
      <c r="G396" s="85"/>
      <c r="H396" s="85"/>
      <c r="I396" s="85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  <c r="AW396" s="77"/>
      <c r="AX396" s="77"/>
      <c r="AY396" s="77"/>
      <c r="AZ396" s="77"/>
      <c r="BA396" s="77"/>
      <c r="BB396" s="77"/>
      <c r="BC396" s="77"/>
      <c r="BD396" s="77"/>
      <c r="BE396" s="77"/>
      <c r="BF396" s="77"/>
      <c r="BG396" s="77"/>
      <c r="BH396" s="77"/>
      <c r="BI396" s="77"/>
      <c r="BJ396" s="77"/>
      <c r="BK396" s="77"/>
      <c r="BL396" s="77"/>
      <c r="BM396" s="77"/>
      <c r="BN396" s="77"/>
      <c r="BO396" s="77"/>
      <c r="BP396" s="77"/>
      <c r="BQ396" s="77"/>
      <c r="BR396" s="77"/>
      <c r="BS396" s="77"/>
      <c r="BT396" s="77"/>
      <c r="BU396" s="77"/>
      <c r="BV396" s="77"/>
      <c r="BW396" s="77"/>
      <c r="BX396" s="77"/>
      <c r="BY396" s="77"/>
      <c r="BZ396" s="77"/>
      <c r="CA396" s="77"/>
      <c r="CB396" s="77"/>
      <c r="CC396" s="77"/>
      <c r="CD396" s="77"/>
      <c r="CE396" s="77"/>
      <c r="CF396" s="77"/>
      <c r="CG396" s="77"/>
      <c r="CH396" s="77"/>
      <c r="CI396" s="77"/>
      <c r="CJ396" s="77"/>
      <c r="CK396" s="77"/>
      <c r="CL396" s="77"/>
      <c r="CM396" s="77"/>
      <c r="CN396" s="77"/>
      <c r="CO396" s="77"/>
      <c r="CP396" s="77"/>
      <c r="CQ396" s="77"/>
      <c r="CR396" s="77"/>
      <c r="CS396" s="77"/>
      <c r="CT396" s="77"/>
      <c r="CU396" s="77"/>
      <c r="CV396" s="77"/>
      <c r="CW396" s="77"/>
      <c r="CX396" s="77"/>
      <c r="CY396" s="77"/>
      <c r="CZ396" s="77"/>
      <c r="DA396" s="77"/>
      <c r="DB396" s="77"/>
      <c r="DC396" s="77"/>
      <c r="DD396" s="77"/>
      <c r="DE396" s="77"/>
      <c r="DF396" s="77"/>
      <c r="DG396" s="77"/>
      <c r="DH396" s="77"/>
      <c r="DI396" s="77"/>
      <c r="DJ396" s="77"/>
      <c r="DK396" s="77"/>
      <c r="DL396" s="77"/>
      <c r="DM396" s="77"/>
      <c r="DN396" s="77"/>
      <c r="DO396" s="77"/>
      <c r="DP396" s="77"/>
      <c r="DQ396" s="77"/>
      <c r="DR396" s="77"/>
      <c r="DS396" s="77"/>
      <c r="DT396" s="77"/>
      <c r="DU396" s="77"/>
      <c r="DV396" s="77"/>
      <c r="DW396" s="77"/>
      <c r="DX396" s="77"/>
      <c r="DY396" s="77"/>
      <c r="DZ396" s="77"/>
      <c r="EA396" s="77"/>
      <c r="EB396" s="77"/>
      <c r="EC396" s="77"/>
      <c r="ED396" s="77"/>
      <c r="EE396" s="77"/>
      <c r="EF396" s="77"/>
      <c r="EG396" s="77"/>
      <c r="EH396" s="77"/>
      <c r="EI396" s="77"/>
      <c r="EJ396" s="77"/>
      <c r="EK396" s="77"/>
      <c r="EL396" s="77"/>
      <c r="EM396" s="77"/>
      <c r="EN396" s="77"/>
      <c r="EO396" s="77"/>
      <c r="EP396" s="77"/>
      <c r="EQ396" s="77"/>
      <c r="ER396" s="77"/>
      <c r="ES396" s="77"/>
      <c r="ET396" s="77"/>
      <c r="EU396" s="77"/>
      <c r="EV396" s="77"/>
      <c r="EW396" s="77"/>
      <c r="EX396" s="77"/>
      <c r="EY396" s="77"/>
      <c r="EZ396" s="77"/>
      <c r="FA396" s="77"/>
      <c r="FB396" s="77"/>
      <c r="FC396" s="77"/>
      <c r="FD396" s="77"/>
      <c r="FE396" s="77"/>
      <c r="FF396" s="77"/>
      <c r="FG396" s="77"/>
      <c r="FH396" s="77"/>
    </row>
    <row r="397" spans="1:164" ht="14" x14ac:dyDescent="0.15">
      <c r="A397" s="85"/>
      <c r="B397" s="85"/>
      <c r="C397" s="85"/>
      <c r="D397" s="85"/>
      <c r="E397" s="85"/>
      <c r="F397" s="85"/>
      <c r="G397" s="85"/>
      <c r="H397" s="85"/>
      <c r="I397" s="85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  <c r="AE397" s="77"/>
      <c r="AF397" s="77"/>
      <c r="AG397" s="77"/>
      <c r="AH397" s="77"/>
      <c r="AI397" s="77"/>
      <c r="AJ397" s="77"/>
      <c r="AK397" s="77"/>
      <c r="AL397" s="77"/>
      <c r="AM397" s="77"/>
      <c r="AN397" s="77"/>
      <c r="AO397" s="77"/>
      <c r="AP397" s="77"/>
      <c r="AQ397" s="77"/>
      <c r="AR397" s="77"/>
      <c r="AS397" s="77"/>
      <c r="AT397" s="77"/>
      <c r="AU397" s="77"/>
      <c r="AV397" s="77"/>
      <c r="AW397" s="77"/>
      <c r="AX397" s="77"/>
      <c r="AY397" s="77"/>
      <c r="AZ397" s="77"/>
      <c r="BA397" s="77"/>
      <c r="BB397" s="77"/>
      <c r="BC397" s="77"/>
      <c r="BD397" s="77"/>
      <c r="BE397" s="77"/>
      <c r="BF397" s="77"/>
      <c r="BG397" s="77"/>
      <c r="BH397" s="77"/>
      <c r="BI397" s="77"/>
      <c r="BJ397" s="77"/>
      <c r="BK397" s="77"/>
      <c r="BL397" s="77"/>
      <c r="BM397" s="77"/>
      <c r="BN397" s="77"/>
      <c r="BO397" s="77"/>
      <c r="BP397" s="77"/>
      <c r="BQ397" s="77"/>
      <c r="BR397" s="77"/>
      <c r="BS397" s="77"/>
      <c r="BT397" s="77"/>
      <c r="BU397" s="77"/>
      <c r="BV397" s="77"/>
      <c r="BW397" s="77"/>
      <c r="BX397" s="77"/>
      <c r="BY397" s="77"/>
      <c r="BZ397" s="77"/>
      <c r="CA397" s="77"/>
      <c r="CB397" s="77"/>
      <c r="CC397" s="77"/>
      <c r="CD397" s="77"/>
      <c r="CE397" s="77"/>
      <c r="CF397" s="77"/>
      <c r="CG397" s="77"/>
      <c r="CH397" s="77"/>
      <c r="CI397" s="77"/>
      <c r="CJ397" s="77"/>
      <c r="CK397" s="77"/>
      <c r="CL397" s="77"/>
      <c r="CM397" s="77"/>
      <c r="CN397" s="77"/>
      <c r="CO397" s="77"/>
      <c r="CP397" s="77"/>
      <c r="CQ397" s="77"/>
      <c r="CR397" s="77"/>
      <c r="CS397" s="77"/>
      <c r="CT397" s="77"/>
      <c r="CU397" s="77"/>
      <c r="CV397" s="77"/>
      <c r="CW397" s="77"/>
      <c r="CX397" s="77"/>
      <c r="CY397" s="77"/>
      <c r="CZ397" s="77"/>
      <c r="DA397" s="77"/>
      <c r="DB397" s="77"/>
      <c r="DC397" s="77"/>
      <c r="DD397" s="77"/>
      <c r="DE397" s="77"/>
      <c r="DF397" s="77"/>
      <c r="DG397" s="77"/>
      <c r="DH397" s="77"/>
      <c r="DI397" s="77"/>
      <c r="DJ397" s="77"/>
      <c r="DK397" s="77"/>
      <c r="DL397" s="77"/>
      <c r="DM397" s="77"/>
      <c r="DN397" s="77"/>
      <c r="DO397" s="77"/>
      <c r="DP397" s="77"/>
      <c r="DQ397" s="77"/>
      <c r="DR397" s="77"/>
      <c r="DS397" s="77"/>
      <c r="DT397" s="77"/>
      <c r="DU397" s="77"/>
      <c r="DV397" s="77"/>
      <c r="DW397" s="77"/>
      <c r="DX397" s="77"/>
      <c r="DY397" s="77"/>
      <c r="DZ397" s="77"/>
      <c r="EA397" s="77"/>
      <c r="EB397" s="77"/>
      <c r="EC397" s="77"/>
      <c r="ED397" s="77"/>
      <c r="EE397" s="77"/>
      <c r="EF397" s="77"/>
      <c r="EG397" s="77"/>
      <c r="EH397" s="77"/>
      <c r="EI397" s="77"/>
      <c r="EJ397" s="77"/>
      <c r="EK397" s="77"/>
      <c r="EL397" s="77"/>
      <c r="EM397" s="77"/>
      <c r="EN397" s="77"/>
      <c r="EO397" s="77"/>
      <c r="EP397" s="77"/>
      <c r="EQ397" s="77"/>
      <c r="ER397" s="77"/>
      <c r="ES397" s="77"/>
      <c r="ET397" s="77"/>
      <c r="EU397" s="77"/>
      <c r="EV397" s="77"/>
      <c r="EW397" s="77"/>
      <c r="EX397" s="77"/>
      <c r="EY397" s="77"/>
      <c r="EZ397" s="77"/>
      <c r="FA397" s="77"/>
      <c r="FB397" s="77"/>
      <c r="FC397" s="77"/>
      <c r="FD397" s="77"/>
      <c r="FE397" s="77"/>
      <c r="FF397" s="77"/>
      <c r="FG397" s="77"/>
      <c r="FH397" s="77"/>
    </row>
    <row r="398" spans="1:164" ht="14" x14ac:dyDescent="0.15">
      <c r="A398" s="85"/>
      <c r="B398" s="85"/>
      <c r="C398" s="85"/>
      <c r="D398" s="85"/>
      <c r="E398" s="85"/>
      <c r="F398" s="85"/>
      <c r="G398" s="85"/>
      <c r="H398" s="85"/>
      <c r="I398" s="85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  <c r="AE398" s="77"/>
      <c r="AF398" s="77"/>
      <c r="AG398" s="77"/>
      <c r="AH398" s="77"/>
      <c r="AI398" s="77"/>
      <c r="AJ398" s="77"/>
      <c r="AK398" s="77"/>
      <c r="AL398" s="77"/>
      <c r="AM398" s="77"/>
      <c r="AN398" s="77"/>
      <c r="AO398" s="77"/>
      <c r="AP398" s="77"/>
      <c r="AQ398" s="77"/>
      <c r="AR398" s="77"/>
      <c r="AS398" s="77"/>
      <c r="AT398" s="77"/>
      <c r="AU398" s="77"/>
      <c r="AV398" s="77"/>
      <c r="AW398" s="77"/>
      <c r="AX398" s="77"/>
      <c r="AY398" s="77"/>
      <c r="AZ398" s="77"/>
      <c r="BA398" s="77"/>
      <c r="BB398" s="77"/>
      <c r="BC398" s="77"/>
      <c r="BD398" s="77"/>
      <c r="BE398" s="77"/>
      <c r="BF398" s="77"/>
      <c r="BG398" s="77"/>
      <c r="BH398" s="77"/>
      <c r="BI398" s="77"/>
      <c r="BJ398" s="77"/>
      <c r="BK398" s="77"/>
      <c r="BL398" s="77"/>
      <c r="BM398" s="77"/>
      <c r="BN398" s="77"/>
      <c r="BO398" s="77"/>
      <c r="BP398" s="77"/>
      <c r="BQ398" s="77"/>
      <c r="BR398" s="77"/>
      <c r="BS398" s="77"/>
      <c r="BT398" s="77"/>
      <c r="BU398" s="77"/>
      <c r="BV398" s="77"/>
      <c r="BW398" s="77"/>
      <c r="BX398" s="77"/>
      <c r="BY398" s="77"/>
      <c r="BZ398" s="77"/>
      <c r="CA398" s="77"/>
      <c r="CB398" s="77"/>
      <c r="CC398" s="77"/>
      <c r="CD398" s="77"/>
      <c r="CE398" s="77"/>
      <c r="CF398" s="77"/>
      <c r="CG398" s="77"/>
      <c r="CH398" s="77"/>
      <c r="CI398" s="77"/>
      <c r="CJ398" s="77"/>
      <c r="CK398" s="77"/>
      <c r="CL398" s="77"/>
      <c r="CM398" s="77"/>
      <c r="CN398" s="77"/>
      <c r="CO398" s="77"/>
      <c r="CP398" s="77"/>
      <c r="CQ398" s="77"/>
      <c r="CR398" s="77"/>
      <c r="CS398" s="77"/>
      <c r="CT398" s="77"/>
      <c r="CU398" s="77"/>
      <c r="CV398" s="77"/>
      <c r="CW398" s="77"/>
      <c r="CX398" s="77"/>
      <c r="CY398" s="77"/>
      <c r="CZ398" s="77"/>
      <c r="DA398" s="77"/>
      <c r="DB398" s="77"/>
      <c r="DC398" s="77"/>
      <c r="DD398" s="77"/>
      <c r="DE398" s="77"/>
      <c r="DF398" s="77"/>
      <c r="DG398" s="77"/>
      <c r="DH398" s="77"/>
      <c r="DI398" s="77"/>
      <c r="DJ398" s="77"/>
      <c r="DK398" s="77"/>
      <c r="DL398" s="77"/>
      <c r="DM398" s="77"/>
      <c r="DN398" s="77"/>
      <c r="DO398" s="77"/>
      <c r="DP398" s="77"/>
      <c r="DQ398" s="77"/>
      <c r="DR398" s="77"/>
      <c r="DS398" s="77"/>
      <c r="DT398" s="77"/>
      <c r="DU398" s="77"/>
      <c r="DV398" s="77"/>
      <c r="DW398" s="77"/>
      <c r="DX398" s="77"/>
      <c r="DY398" s="77"/>
      <c r="DZ398" s="77"/>
      <c r="EA398" s="77"/>
      <c r="EB398" s="77"/>
      <c r="EC398" s="77"/>
      <c r="ED398" s="77"/>
      <c r="EE398" s="77"/>
      <c r="EF398" s="77"/>
      <c r="EG398" s="77"/>
      <c r="EH398" s="77"/>
      <c r="EI398" s="77"/>
      <c r="EJ398" s="77"/>
      <c r="EK398" s="77"/>
      <c r="EL398" s="77"/>
      <c r="EM398" s="77"/>
      <c r="EN398" s="77"/>
      <c r="EO398" s="77"/>
      <c r="EP398" s="77"/>
      <c r="EQ398" s="77"/>
      <c r="ER398" s="77"/>
      <c r="ES398" s="77"/>
      <c r="ET398" s="77"/>
      <c r="EU398" s="77"/>
      <c r="EV398" s="77"/>
      <c r="EW398" s="77"/>
      <c r="EX398" s="77"/>
      <c r="EY398" s="77"/>
      <c r="EZ398" s="77"/>
      <c r="FA398" s="77"/>
      <c r="FB398" s="77"/>
      <c r="FC398" s="77"/>
      <c r="FD398" s="77"/>
      <c r="FE398" s="77"/>
      <c r="FF398" s="77"/>
      <c r="FG398" s="77"/>
      <c r="FH398" s="77"/>
    </row>
    <row r="399" spans="1:164" ht="14" x14ac:dyDescent="0.15">
      <c r="A399" s="85"/>
      <c r="B399" s="85"/>
      <c r="C399" s="85"/>
      <c r="D399" s="85"/>
      <c r="E399" s="85"/>
      <c r="F399" s="85"/>
      <c r="G399" s="85"/>
      <c r="H399" s="85"/>
      <c r="I399" s="85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  <c r="AE399" s="77"/>
      <c r="AF399" s="77"/>
      <c r="AG399" s="77"/>
      <c r="AH399" s="77"/>
      <c r="AI399" s="77"/>
      <c r="AJ399" s="77"/>
      <c r="AK399" s="77"/>
      <c r="AL399" s="77"/>
      <c r="AM399" s="77"/>
      <c r="AN399" s="77"/>
      <c r="AO399" s="77"/>
      <c r="AP399" s="77"/>
      <c r="AQ399" s="77"/>
      <c r="AR399" s="77"/>
      <c r="AS399" s="77"/>
      <c r="AT399" s="77"/>
      <c r="AU399" s="77"/>
      <c r="AV399" s="77"/>
      <c r="AW399" s="77"/>
      <c r="AX399" s="77"/>
      <c r="AY399" s="77"/>
      <c r="AZ399" s="77"/>
      <c r="BA399" s="77"/>
      <c r="BB399" s="77"/>
      <c r="BC399" s="77"/>
      <c r="BD399" s="77"/>
      <c r="BE399" s="77"/>
      <c r="BF399" s="77"/>
      <c r="BG399" s="77"/>
      <c r="BH399" s="77"/>
      <c r="BI399" s="77"/>
      <c r="BJ399" s="77"/>
      <c r="BK399" s="77"/>
      <c r="BL399" s="77"/>
      <c r="BM399" s="77"/>
      <c r="BN399" s="77"/>
      <c r="BO399" s="77"/>
      <c r="BP399" s="77"/>
      <c r="BQ399" s="77"/>
      <c r="BR399" s="77"/>
      <c r="BS399" s="77"/>
      <c r="BT399" s="77"/>
      <c r="BU399" s="77"/>
      <c r="BV399" s="77"/>
      <c r="BW399" s="77"/>
      <c r="BX399" s="77"/>
      <c r="BY399" s="77"/>
      <c r="BZ399" s="77"/>
      <c r="CA399" s="77"/>
      <c r="CB399" s="77"/>
      <c r="CC399" s="77"/>
      <c r="CD399" s="77"/>
      <c r="CE399" s="77"/>
      <c r="CF399" s="77"/>
      <c r="CG399" s="77"/>
      <c r="CH399" s="77"/>
      <c r="CI399" s="77"/>
      <c r="CJ399" s="77"/>
      <c r="CK399" s="77"/>
      <c r="CL399" s="77"/>
      <c r="CM399" s="77"/>
      <c r="CN399" s="77"/>
      <c r="CO399" s="77"/>
      <c r="CP399" s="77"/>
      <c r="CQ399" s="77"/>
      <c r="CR399" s="77"/>
      <c r="CS399" s="77"/>
      <c r="CT399" s="77"/>
      <c r="CU399" s="77"/>
      <c r="CV399" s="77"/>
      <c r="CW399" s="77"/>
      <c r="CX399" s="77"/>
      <c r="CY399" s="77"/>
      <c r="CZ399" s="77"/>
      <c r="DA399" s="77"/>
      <c r="DB399" s="77"/>
      <c r="DC399" s="77"/>
      <c r="DD399" s="77"/>
      <c r="DE399" s="77"/>
      <c r="DF399" s="77"/>
      <c r="DG399" s="77"/>
      <c r="DH399" s="77"/>
      <c r="DI399" s="77"/>
      <c r="DJ399" s="77"/>
      <c r="DK399" s="77"/>
      <c r="DL399" s="77"/>
      <c r="DM399" s="77"/>
      <c r="DN399" s="77"/>
      <c r="DO399" s="77"/>
      <c r="DP399" s="77"/>
      <c r="DQ399" s="77"/>
      <c r="DR399" s="77"/>
      <c r="DS399" s="77"/>
      <c r="DT399" s="77"/>
      <c r="DU399" s="77"/>
      <c r="DV399" s="77"/>
      <c r="DW399" s="77"/>
      <c r="DX399" s="77"/>
      <c r="DY399" s="77"/>
      <c r="DZ399" s="77"/>
      <c r="EA399" s="77"/>
      <c r="EB399" s="77"/>
      <c r="EC399" s="77"/>
      <c r="ED399" s="77"/>
      <c r="EE399" s="77"/>
      <c r="EF399" s="77"/>
      <c r="EG399" s="77"/>
      <c r="EH399" s="77"/>
      <c r="EI399" s="77"/>
      <c r="EJ399" s="77"/>
      <c r="EK399" s="77"/>
      <c r="EL399" s="77"/>
      <c r="EM399" s="77"/>
      <c r="EN399" s="77"/>
      <c r="EO399" s="77"/>
      <c r="EP399" s="77"/>
      <c r="EQ399" s="77"/>
      <c r="ER399" s="77"/>
      <c r="ES399" s="77"/>
      <c r="ET399" s="77"/>
      <c r="EU399" s="77"/>
      <c r="EV399" s="77"/>
      <c r="EW399" s="77"/>
      <c r="EX399" s="77"/>
      <c r="EY399" s="77"/>
      <c r="EZ399" s="77"/>
      <c r="FA399" s="77"/>
      <c r="FB399" s="77"/>
      <c r="FC399" s="77"/>
      <c r="FD399" s="77"/>
      <c r="FE399" s="77"/>
      <c r="FF399" s="77"/>
      <c r="FG399" s="77"/>
      <c r="FH399" s="77"/>
    </row>
    <row r="400" spans="1:164" ht="14" x14ac:dyDescent="0.15">
      <c r="A400" s="85"/>
      <c r="B400" s="85"/>
      <c r="C400" s="85"/>
      <c r="D400" s="85"/>
      <c r="E400" s="85"/>
      <c r="F400" s="85"/>
      <c r="G400" s="85"/>
      <c r="H400" s="85"/>
      <c r="I400" s="85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  <c r="AE400" s="77"/>
      <c r="AF400" s="77"/>
      <c r="AG400" s="77"/>
      <c r="AH400" s="77"/>
      <c r="AI400" s="77"/>
      <c r="AJ400" s="77"/>
      <c r="AK400" s="77"/>
      <c r="AL400" s="77"/>
      <c r="AM400" s="77"/>
      <c r="AN400" s="77"/>
      <c r="AO400" s="77"/>
      <c r="AP400" s="77"/>
      <c r="AQ400" s="77"/>
      <c r="AR400" s="77"/>
      <c r="AS400" s="77"/>
      <c r="AT400" s="77"/>
      <c r="AU400" s="77"/>
      <c r="AV400" s="77"/>
      <c r="AW400" s="77"/>
      <c r="AX400" s="77"/>
      <c r="AY400" s="77"/>
      <c r="AZ400" s="77"/>
      <c r="BA400" s="77"/>
      <c r="BB400" s="77"/>
      <c r="BC400" s="77"/>
      <c r="BD400" s="77"/>
      <c r="BE400" s="77"/>
      <c r="BF400" s="77"/>
      <c r="BG400" s="77"/>
      <c r="BH400" s="77"/>
      <c r="BI400" s="77"/>
      <c r="BJ400" s="77"/>
      <c r="BK400" s="77"/>
      <c r="BL400" s="77"/>
      <c r="BM400" s="77"/>
      <c r="BN400" s="77"/>
      <c r="BO400" s="77"/>
      <c r="BP400" s="77"/>
      <c r="BQ400" s="77"/>
      <c r="BR400" s="77"/>
      <c r="BS400" s="77"/>
      <c r="BT400" s="77"/>
      <c r="BU400" s="77"/>
      <c r="BV400" s="77"/>
      <c r="BW400" s="77"/>
      <c r="BX400" s="77"/>
      <c r="BY400" s="77"/>
      <c r="BZ400" s="77"/>
      <c r="CA400" s="77"/>
      <c r="CB400" s="77"/>
      <c r="CC400" s="77"/>
      <c r="CD400" s="77"/>
      <c r="CE400" s="77"/>
      <c r="CF400" s="77"/>
      <c r="CG400" s="77"/>
      <c r="CH400" s="77"/>
      <c r="CI400" s="77"/>
      <c r="CJ400" s="77"/>
      <c r="CK400" s="77"/>
      <c r="CL400" s="77"/>
      <c r="CM400" s="77"/>
      <c r="CN400" s="77"/>
      <c r="CO400" s="77"/>
      <c r="CP400" s="77"/>
      <c r="CQ400" s="77"/>
      <c r="CR400" s="77"/>
      <c r="CS400" s="77"/>
      <c r="CT400" s="77"/>
      <c r="CU400" s="77"/>
      <c r="CV400" s="77"/>
      <c r="CW400" s="77"/>
      <c r="CX400" s="77"/>
      <c r="CY400" s="77"/>
      <c r="CZ400" s="77"/>
      <c r="DA400" s="77"/>
      <c r="DB400" s="77"/>
      <c r="DC400" s="77"/>
      <c r="DD400" s="77"/>
      <c r="DE400" s="77"/>
      <c r="DF400" s="77"/>
      <c r="DG400" s="77"/>
      <c r="DH400" s="77"/>
      <c r="DI400" s="77"/>
      <c r="DJ400" s="77"/>
      <c r="DK400" s="77"/>
      <c r="DL400" s="77"/>
      <c r="DM400" s="77"/>
      <c r="DN400" s="77"/>
      <c r="DO400" s="77"/>
      <c r="DP400" s="77"/>
      <c r="DQ400" s="77"/>
      <c r="DR400" s="77"/>
      <c r="DS400" s="77"/>
      <c r="DT400" s="77"/>
      <c r="DU400" s="77"/>
      <c r="DV400" s="77"/>
      <c r="DW400" s="77"/>
      <c r="DX400" s="77"/>
      <c r="DY400" s="77"/>
      <c r="DZ400" s="77"/>
      <c r="EA400" s="77"/>
      <c r="EB400" s="77"/>
      <c r="EC400" s="77"/>
      <c r="ED400" s="77"/>
      <c r="EE400" s="77"/>
      <c r="EF400" s="77"/>
      <c r="EG400" s="77"/>
      <c r="EH400" s="77"/>
      <c r="EI400" s="77"/>
      <c r="EJ400" s="77"/>
      <c r="EK400" s="77"/>
      <c r="EL400" s="77"/>
      <c r="EM400" s="77"/>
      <c r="EN400" s="77"/>
      <c r="EO400" s="77"/>
      <c r="EP400" s="77"/>
      <c r="EQ400" s="77"/>
      <c r="ER400" s="77"/>
      <c r="ES400" s="77"/>
      <c r="ET400" s="77"/>
      <c r="EU400" s="77"/>
      <c r="EV400" s="77"/>
      <c r="EW400" s="77"/>
      <c r="EX400" s="77"/>
      <c r="EY400" s="77"/>
      <c r="EZ400" s="77"/>
      <c r="FA400" s="77"/>
      <c r="FB400" s="77"/>
      <c r="FC400" s="77"/>
      <c r="FD400" s="77"/>
      <c r="FE400" s="77"/>
      <c r="FF400" s="77"/>
      <c r="FG400" s="77"/>
      <c r="FH400" s="77"/>
    </row>
    <row r="401" spans="1:164" ht="14" x14ac:dyDescent="0.15">
      <c r="A401" s="85"/>
      <c r="B401" s="85"/>
      <c r="C401" s="85"/>
      <c r="D401" s="85"/>
      <c r="E401" s="85"/>
      <c r="F401" s="85"/>
      <c r="G401" s="85"/>
      <c r="H401" s="85"/>
      <c r="I401" s="85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  <c r="AE401" s="77"/>
      <c r="AF401" s="77"/>
      <c r="AG401" s="77"/>
      <c r="AH401" s="77"/>
      <c r="AI401" s="77"/>
      <c r="AJ401" s="77"/>
      <c r="AK401" s="77"/>
      <c r="AL401" s="77"/>
      <c r="AM401" s="77"/>
      <c r="AN401" s="77"/>
      <c r="AO401" s="77"/>
      <c r="AP401" s="77"/>
      <c r="AQ401" s="77"/>
      <c r="AR401" s="77"/>
      <c r="AS401" s="77"/>
      <c r="AT401" s="77"/>
      <c r="AU401" s="77"/>
      <c r="AV401" s="77"/>
      <c r="AW401" s="77"/>
      <c r="AX401" s="77"/>
      <c r="AY401" s="77"/>
      <c r="AZ401" s="77"/>
      <c r="BA401" s="77"/>
      <c r="BB401" s="77"/>
      <c r="BC401" s="77"/>
      <c r="BD401" s="77"/>
      <c r="BE401" s="77"/>
      <c r="BF401" s="77"/>
      <c r="BG401" s="77"/>
      <c r="BH401" s="77"/>
      <c r="BI401" s="77"/>
      <c r="BJ401" s="77"/>
      <c r="BK401" s="77"/>
      <c r="BL401" s="77"/>
      <c r="BM401" s="77"/>
      <c r="BN401" s="77"/>
      <c r="BO401" s="77"/>
      <c r="BP401" s="77"/>
      <c r="BQ401" s="77"/>
      <c r="BR401" s="77"/>
      <c r="BS401" s="77"/>
      <c r="BT401" s="77"/>
      <c r="BU401" s="77"/>
      <c r="BV401" s="77"/>
      <c r="BW401" s="77"/>
      <c r="BX401" s="77"/>
      <c r="BY401" s="77"/>
      <c r="BZ401" s="77"/>
      <c r="CA401" s="77"/>
      <c r="CB401" s="77"/>
      <c r="CC401" s="77"/>
      <c r="CD401" s="77"/>
      <c r="CE401" s="77"/>
      <c r="CF401" s="77"/>
      <c r="CG401" s="77"/>
      <c r="CH401" s="77"/>
      <c r="CI401" s="77"/>
      <c r="CJ401" s="77"/>
      <c r="CK401" s="77"/>
      <c r="CL401" s="77"/>
      <c r="CM401" s="77"/>
      <c r="CN401" s="77"/>
      <c r="CO401" s="77"/>
      <c r="CP401" s="77"/>
      <c r="CQ401" s="77"/>
      <c r="CR401" s="77"/>
      <c r="CS401" s="77"/>
      <c r="CT401" s="77"/>
      <c r="CU401" s="77"/>
      <c r="CV401" s="77"/>
      <c r="CW401" s="77"/>
      <c r="CX401" s="77"/>
      <c r="CY401" s="77"/>
      <c r="CZ401" s="77"/>
      <c r="DA401" s="77"/>
      <c r="DB401" s="77"/>
      <c r="DC401" s="77"/>
      <c r="DD401" s="77"/>
      <c r="DE401" s="77"/>
      <c r="DF401" s="77"/>
      <c r="DG401" s="77"/>
      <c r="DH401" s="77"/>
      <c r="DI401" s="77"/>
      <c r="DJ401" s="77"/>
      <c r="DK401" s="77"/>
      <c r="DL401" s="77"/>
      <c r="DM401" s="77"/>
      <c r="DN401" s="77"/>
      <c r="DO401" s="77"/>
      <c r="DP401" s="77"/>
      <c r="DQ401" s="77"/>
      <c r="DR401" s="77"/>
      <c r="DS401" s="77"/>
      <c r="DT401" s="77"/>
      <c r="DU401" s="77"/>
      <c r="DV401" s="77"/>
      <c r="DW401" s="77"/>
      <c r="DX401" s="77"/>
      <c r="DY401" s="77"/>
      <c r="DZ401" s="77"/>
      <c r="EA401" s="77"/>
      <c r="EB401" s="77"/>
      <c r="EC401" s="77"/>
      <c r="ED401" s="77"/>
      <c r="EE401" s="77"/>
      <c r="EF401" s="77"/>
      <c r="EG401" s="77"/>
      <c r="EH401" s="77"/>
      <c r="EI401" s="77"/>
      <c r="EJ401" s="77"/>
      <c r="EK401" s="77"/>
      <c r="EL401" s="77"/>
      <c r="EM401" s="77"/>
      <c r="EN401" s="77"/>
      <c r="EO401" s="77"/>
      <c r="EP401" s="77"/>
      <c r="EQ401" s="77"/>
      <c r="ER401" s="77"/>
      <c r="ES401" s="77"/>
      <c r="ET401" s="77"/>
      <c r="EU401" s="77"/>
      <c r="EV401" s="77"/>
      <c r="EW401" s="77"/>
      <c r="EX401" s="77"/>
      <c r="EY401" s="77"/>
      <c r="EZ401" s="77"/>
      <c r="FA401" s="77"/>
      <c r="FB401" s="77"/>
      <c r="FC401" s="77"/>
      <c r="FD401" s="77"/>
      <c r="FE401" s="77"/>
      <c r="FF401" s="77"/>
      <c r="FG401" s="77"/>
      <c r="FH401" s="77"/>
    </row>
    <row r="402" spans="1:164" ht="14" x14ac:dyDescent="0.15">
      <c r="A402" s="85"/>
      <c r="B402" s="85"/>
      <c r="C402" s="85"/>
      <c r="D402" s="85"/>
      <c r="E402" s="85"/>
      <c r="F402" s="85"/>
      <c r="G402" s="85"/>
      <c r="H402" s="85"/>
      <c r="I402" s="85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  <c r="AE402" s="77"/>
      <c r="AF402" s="77"/>
      <c r="AG402" s="77"/>
      <c r="AH402" s="77"/>
      <c r="AI402" s="77"/>
      <c r="AJ402" s="77"/>
      <c r="AK402" s="77"/>
      <c r="AL402" s="77"/>
      <c r="AM402" s="77"/>
      <c r="AN402" s="77"/>
      <c r="AO402" s="77"/>
      <c r="AP402" s="77"/>
      <c r="AQ402" s="77"/>
      <c r="AR402" s="77"/>
      <c r="AS402" s="77"/>
      <c r="AT402" s="77"/>
      <c r="AU402" s="77"/>
      <c r="AV402" s="77"/>
      <c r="AW402" s="77"/>
      <c r="AX402" s="77"/>
      <c r="AY402" s="77"/>
      <c r="AZ402" s="77"/>
      <c r="BA402" s="77"/>
      <c r="BB402" s="77"/>
      <c r="BC402" s="77"/>
      <c r="BD402" s="77"/>
      <c r="BE402" s="77"/>
      <c r="BF402" s="77"/>
      <c r="BG402" s="77"/>
      <c r="BH402" s="77"/>
      <c r="BI402" s="77"/>
      <c r="BJ402" s="77"/>
      <c r="BK402" s="77"/>
      <c r="BL402" s="77"/>
      <c r="BM402" s="77"/>
      <c r="BN402" s="77"/>
      <c r="BO402" s="77"/>
      <c r="BP402" s="77"/>
      <c r="BQ402" s="77"/>
      <c r="BR402" s="77"/>
      <c r="BS402" s="77"/>
      <c r="BT402" s="77"/>
      <c r="BU402" s="77"/>
      <c r="BV402" s="77"/>
      <c r="BW402" s="77"/>
      <c r="BX402" s="77"/>
      <c r="BY402" s="77"/>
      <c r="BZ402" s="77"/>
      <c r="CA402" s="77"/>
      <c r="CB402" s="77"/>
      <c r="CC402" s="77"/>
      <c r="CD402" s="77"/>
      <c r="CE402" s="77"/>
      <c r="CF402" s="77"/>
      <c r="CG402" s="77"/>
      <c r="CH402" s="77"/>
      <c r="CI402" s="77"/>
      <c r="CJ402" s="77"/>
      <c r="CK402" s="77"/>
      <c r="CL402" s="77"/>
      <c r="CM402" s="77"/>
      <c r="CN402" s="77"/>
      <c r="CO402" s="77"/>
      <c r="CP402" s="77"/>
      <c r="CQ402" s="77"/>
      <c r="CR402" s="77"/>
      <c r="CS402" s="77"/>
      <c r="CT402" s="77"/>
      <c r="CU402" s="77"/>
      <c r="CV402" s="77"/>
      <c r="CW402" s="77"/>
      <c r="CX402" s="77"/>
      <c r="CY402" s="77"/>
      <c r="CZ402" s="77"/>
      <c r="DA402" s="77"/>
      <c r="DB402" s="77"/>
      <c r="DC402" s="77"/>
      <c r="DD402" s="77"/>
      <c r="DE402" s="77"/>
      <c r="DF402" s="77"/>
      <c r="DG402" s="77"/>
      <c r="DH402" s="77"/>
      <c r="DI402" s="77"/>
      <c r="DJ402" s="77"/>
      <c r="DK402" s="77"/>
      <c r="DL402" s="77"/>
      <c r="DM402" s="77"/>
      <c r="DN402" s="77"/>
      <c r="DO402" s="77"/>
      <c r="DP402" s="77"/>
      <c r="DQ402" s="77"/>
      <c r="DR402" s="77"/>
      <c r="DS402" s="77"/>
      <c r="DT402" s="77"/>
      <c r="DU402" s="77"/>
      <c r="DV402" s="77"/>
      <c r="DW402" s="77"/>
      <c r="DX402" s="77"/>
      <c r="DY402" s="77"/>
      <c r="DZ402" s="77"/>
      <c r="EA402" s="77"/>
      <c r="EB402" s="77"/>
      <c r="EC402" s="77"/>
      <c r="ED402" s="77"/>
      <c r="EE402" s="77"/>
      <c r="EF402" s="77"/>
      <c r="EG402" s="77"/>
      <c r="EH402" s="77"/>
      <c r="EI402" s="77"/>
      <c r="EJ402" s="77"/>
      <c r="EK402" s="77"/>
      <c r="EL402" s="77"/>
      <c r="EM402" s="77"/>
      <c r="EN402" s="77"/>
      <c r="EO402" s="77"/>
      <c r="EP402" s="77"/>
      <c r="EQ402" s="77"/>
      <c r="ER402" s="77"/>
      <c r="ES402" s="77"/>
      <c r="ET402" s="77"/>
      <c r="EU402" s="77"/>
      <c r="EV402" s="77"/>
      <c r="EW402" s="77"/>
      <c r="EX402" s="77"/>
      <c r="EY402" s="77"/>
      <c r="EZ402" s="77"/>
      <c r="FA402" s="77"/>
      <c r="FB402" s="77"/>
      <c r="FC402" s="77"/>
      <c r="FD402" s="77"/>
      <c r="FE402" s="77"/>
      <c r="FF402" s="77"/>
      <c r="FG402" s="77"/>
      <c r="FH402" s="77"/>
    </row>
    <row r="403" spans="1:164" ht="14" x14ac:dyDescent="0.15">
      <c r="A403" s="85"/>
      <c r="B403" s="85"/>
      <c r="C403" s="85"/>
      <c r="D403" s="85"/>
      <c r="E403" s="85"/>
      <c r="F403" s="85"/>
      <c r="G403" s="85"/>
      <c r="H403" s="85"/>
      <c r="I403" s="85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  <c r="AE403" s="77"/>
      <c r="AF403" s="77"/>
      <c r="AG403" s="77"/>
      <c r="AH403" s="77"/>
      <c r="AI403" s="77"/>
      <c r="AJ403" s="77"/>
      <c r="AK403" s="77"/>
      <c r="AL403" s="77"/>
      <c r="AM403" s="77"/>
      <c r="AN403" s="77"/>
      <c r="AO403" s="77"/>
      <c r="AP403" s="77"/>
      <c r="AQ403" s="77"/>
      <c r="AR403" s="77"/>
      <c r="AS403" s="77"/>
      <c r="AT403" s="77"/>
      <c r="AU403" s="77"/>
      <c r="AV403" s="77"/>
      <c r="AW403" s="77"/>
      <c r="AX403" s="77"/>
      <c r="AY403" s="77"/>
      <c r="AZ403" s="77"/>
      <c r="BA403" s="77"/>
      <c r="BB403" s="77"/>
      <c r="BC403" s="77"/>
      <c r="BD403" s="77"/>
      <c r="BE403" s="77"/>
      <c r="BF403" s="77"/>
      <c r="BG403" s="77"/>
      <c r="BH403" s="77"/>
      <c r="BI403" s="77"/>
      <c r="BJ403" s="77"/>
      <c r="BK403" s="77"/>
      <c r="BL403" s="77"/>
      <c r="BM403" s="77"/>
      <c r="BN403" s="77"/>
      <c r="BO403" s="77"/>
      <c r="BP403" s="77"/>
      <c r="BQ403" s="77"/>
      <c r="BR403" s="77"/>
      <c r="BS403" s="77"/>
      <c r="BT403" s="77"/>
      <c r="BU403" s="77"/>
      <c r="BV403" s="77"/>
      <c r="BW403" s="77"/>
      <c r="BX403" s="77"/>
      <c r="BY403" s="77"/>
      <c r="BZ403" s="77"/>
      <c r="CA403" s="77"/>
      <c r="CB403" s="77"/>
      <c r="CC403" s="77"/>
      <c r="CD403" s="77"/>
      <c r="CE403" s="77"/>
      <c r="CF403" s="77"/>
      <c r="CG403" s="77"/>
      <c r="CH403" s="77"/>
      <c r="CI403" s="77"/>
      <c r="CJ403" s="77"/>
      <c r="CK403" s="77"/>
      <c r="CL403" s="77"/>
      <c r="CM403" s="77"/>
      <c r="CN403" s="77"/>
      <c r="CO403" s="77"/>
      <c r="CP403" s="77"/>
      <c r="CQ403" s="77"/>
      <c r="CR403" s="77"/>
      <c r="CS403" s="77"/>
      <c r="CT403" s="77"/>
      <c r="CU403" s="77"/>
      <c r="CV403" s="77"/>
      <c r="CW403" s="77"/>
      <c r="CX403" s="77"/>
      <c r="CY403" s="77"/>
      <c r="CZ403" s="77"/>
      <c r="DA403" s="77"/>
      <c r="DB403" s="77"/>
      <c r="DC403" s="77"/>
      <c r="DD403" s="77"/>
      <c r="DE403" s="77"/>
      <c r="DF403" s="77"/>
      <c r="DG403" s="77"/>
      <c r="DH403" s="77"/>
      <c r="DI403" s="77"/>
      <c r="DJ403" s="77"/>
      <c r="DK403" s="77"/>
      <c r="DL403" s="77"/>
      <c r="DM403" s="77"/>
      <c r="DN403" s="77"/>
      <c r="DO403" s="77"/>
      <c r="DP403" s="77"/>
      <c r="DQ403" s="77"/>
      <c r="DR403" s="77"/>
      <c r="DS403" s="77"/>
      <c r="DT403" s="77"/>
      <c r="DU403" s="77"/>
      <c r="DV403" s="77"/>
      <c r="DW403" s="77"/>
      <c r="DX403" s="77"/>
      <c r="DY403" s="77"/>
      <c r="DZ403" s="77"/>
      <c r="EA403" s="77"/>
      <c r="EB403" s="77"/>
      <c r="EC403" s="77"/>
      <c r="ED403" s="77"/>
      <c r="EE403" s="77"/>
      <c r="EF403" s="77"/>
      <c r="EG403" s="77"/>
      <c r="EH403" s="77"/>
      <c r="EI403" s="77"/>
      <c r="EJ403" s="77"/>
      <c r="EK403" s="77"/>
      <c r="EL403" s="77"/>
      <c r="EM403" s="77"/>
      <c r="EN403" s="77"/>
      <c r="EO403" s="77"/>
      <c r="EP403" s="77"/>
      <c r="EQ403" s="77"/>
      <c r="ER403" s="77"/>
      <c r="ES403" s="77"/>
      <c r="ET403" s="77"/>
      <c r="EU403" s="77"/>
      <c r="EV403" s="77"/>
      <c r="EW403" s="77"/>
      <c r="EX403" s="77"/>
      <c r="EY403" s="77"/>
      <c r="EZ403" s="77"/>
      <c r="FA403" s="77"/>
      <c r="FB403" s="77"/>
      <c r="FC403" s="77"/>
      <c r="FD403" s="77"/>
      <c r="FE403" s="77"/>
      <c r="FF403" s="77"/>
      <c r="FG403" s="77"/>
      <c r="FH403" s="77"/>
    </row>
    <row r="404" spans="1:164" ht="14" x14ac:dyDescent="0.15">
      <c r="A404" s="85"/>
      <c r="B404" s="85"/>
      <c r="C404" s="85"/>
      <c r="D404" s="85"/>
      <c r="E404" s="85"/>
      <c r="F404" s="85"/>
      <c r="G404" s="85"/>
      <c r="H404" s="85"/>
      <c r="I404" s="85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  <c r="AE404" s="77"/>
      <c r="AF404" s="77"/>
      <c r="AG404" s="77"/>
      <c r="AH404" s="77"/>
      <c r="AI404" s="77"/>
      <c r="AJ404" s="77"/>
      <c r="AK404" s="77"/>
      <c r="AL404" s="77"/>
      <c r="AM404" s="77"/>
      <c r="AN404" s="77"/>
      <c r="AO404" s="77"/>
      <c r="AP404" s="77"/>
      <c r="AQ404" s="77"/>
      <c r="AR404" s="77"/>
      <c r="AS404" s="77"/>
      <c r="AT404" s="77"/>
      <c r="AU404" s="77"/>
      <c r="AV404" s="77"/>
      <c r="AW404" s="77"/>
      <c r="AX404" s="77"/>
      <c r="AY404" s="77"/>
      <c r="AZ404" s="77"/>
      <c r="BA404" s="77"/>
      <c r="BB404" s="77"/>
      <c r="BC404" s="77"/>
      <c r="BD404" s="77"/>
      <c r="BE404" s="77"/>
      <c r="BF404" s="77"/>
      <c r="BG404" s="77"/>
      <c r="BH404" s="77"/>
      <c r="BI404" s="77"/>
      <c r="BJ404" s="77"/>
      <c r="BK404" s="77"/>
      <c r="BL404" s="77"/>
      <c r="BM404" s="77"/>
      <c r="BN404" s="77"/>
      <c r="BO404" s="77"/>
      <c r="BP404" s="77"/>
      <c r="BQ404" s="77"/>
      <c r="BR404" s="77"/>
      <c r="BS404" s="77"/>
      <c r="BT404" s="77"/>
      <c r="BU404" s="77"/>
      <c r="BV404" s="77"/>
      <c r="BW404" s="77"/>
      <c r="BX404" s="77"/>
      <c r="BY404" s="77"/>
      <c r="BZ404" s="77"/>
      <c r="CA404" s="77"/>
      <c r="CB404" s="77"/>
      <c r="CC404" s="77"/>
      <c r="CD404" s="77"/>
      <c r="CE404" s="77"/>
      <c r="CF404" s="77"/>
      <c r="CG404" s="77"/>
      <c r="CH404" s="77"/>
      <c r="CI404" s="77"/>
      <c r="CJ404" s="77"/>
      <c r="CK404" s="77"/>
      <c r="CL404" s="77"/>
      <c r="CM404" s="77"/>
      <c r="CN404" s="77"/>
      <c r="CO404" s="77"/>
      <c r="CP404" s="77"/>
      <c r="CQ404" s="77"/>
      <c r="CR404" s="77"/>
      <c r="CS404" s="77"/>
      <c r="CT404" s="77"/>
      <c r="CU404" s="77"/>
      <c r="CV404" s="77"/>
      <c r="CW404" s="77"/>
      <c r="CX404" s="77"/>
      <c r="CY404" s="77"/>
      <c r="CZ404" s="77"/>
      <c r="DA404" s="77"/>
      <c r="DB404" s="77"/>
      <c r="DC404" s="77"/>
      <c r="DD404" s="77"/>
      <c r="DE404" s="77"/>
      <c r="DF404" s="77"/>
      <c r="DG404" s="77"/>
      <c r="DH404" s="77"/>
      <c r="DI404" s="77"/>
      <c r="DJ404" s="77"/>
      <c r="DK404" s="77"/>
      <c r="DL404" s="77"/>
      <c r="DM404" s="77"/>
      <c r="DN404" s="77"/>
      <c r="DO404" s="77"/>
      <c r="DP404" s="77"/>
      <c r="DQ404" s="77"/>
      <c r="DR404" s="77"/>
      <c r="DS404" s="77"/>
      <c r="DT404" s="77"/>
      <c r="DU404" s="77"/>
      <c r="DV404" s="77"/>
      <c r="DW404" s="77"/>
      <c r="DX404" s="77"/>
      <c r="DY404" s="77"/>
      <c r="DZ404" s="77"/>
      <c r="EA404" s="77"/>
      <c r="EB404" s="77"/>
      <c r="EC404" s="77"/>
      <c r="ED404" s="77"/>
      <c r="EE404" s="77"/>
      <c r="EF404" s="77"/>
      <c r="EG404" s="77"/>
      <c r="EH404" s="77"/>
      <c r="EI404" s="77"/>
      <c r="EJ404" s="77"/>
      <c r="EK404" s="77"/>
      <c r="EL404" s="77"/>
      <c r="EM404" s="77"/>
      <c r="EN404" s="77"/>
      <c r="EO404" s="77"/>
      <c r="EP404" s="77"/>
      <c r="EQ404" s="77"/>
      <c r="ER404" s="77"/>
      <c r="ES404" s="77"/>
      <c r="ET404" s="77"/>
      <c r="EU404" s="77"/>
      <c r="EV404" s="77"/>
      <c r="EW404" s="77"/>
      <c r="EX404" s="77"/>
      <c r="EY404" s="77"/>
      <c r="EZ404" s="77"/>
      <c r="FA404" s="77"/>
      <c r="FB404" s="77"/>
      <c r="FC404" s="77"/>
      <c r="FD404" s="77"/>
      <c r="FE404" s="77"/>
      <c r="FF404" s="77"/>
      <c r="FG404" s="77"/>
      <c r="FH404" s="77"/>
    </row>
    <row r="405" spans="1:164" ht="14" x14ac:dyDescent="0.15">
      <c r="A405" s="85"/>
      <c r="B405" s="85"/>
      <c r="C405" s="85"/>
      <c r="D405" s="85"/>
      <c r="E405" s="85"/>
      <c r="F405" s="85"/>
      <c r="G405" s="85"/>
      <c r="H405" s="85"/>
      <c r="I405" s="85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  <c r="AE405" s="77"/>
      <c r="AF405" s="77"/>
      <c r="AG405" s="77"/>
      <c r="AH405" s="77"/>
      <c r="AI405" s="77"/>
      <c r="AJ405" s="77"/>
      <c r="AK405" s="77"/>
      <c r="AL405" s="77"/>
      <c r="AM405" s="77"/>
      <c r="AN405" s="77"/>
      <c r="AO405" s="77"/>
      <c r="AP405" s="77"/>
      <c r="AQ405" s="77"/>
      <c r="AR405" s="77"/>
      <c r="AS405" s="77"/>
      <c r="AT405" s="77"/>
      <c r="AU405" s="77"/>
      <c r="AV405" s="77"/>
      <c r="AW405" s="77"/>
      <c r="AX405" s="77"/>
      <c r="AY405" s="77"/>
      <c r="AZ405" s="77"/>
      <c r="BA405" s="77"/>
      <c r="BB405" s="77"/>
      <c r="BC405" s="77"/>
      <c r="BD405" s="77"/>
      <c r="BE405" s="77"/>
      <c r="BF405" s="77"/>
      <c r="BG405" s="77"/>
      <c r="BH405" s="77"/>
      <c r="BI405" s="77"/>
      <c r="BJ405" s="77"/>
      <c r="BK405" s="77"/>
      <c r="BL405" s="77"/>
      <c r="BM405" s="77"/>
      <c r="BN405" s="77"/>
      <c r="BO405" s="77"/>
      <c r="BP405" s="77"/>
      <c r="BQ405" s="77"/>
      <c r="BR405" s="77"/>
      <c r="BS405" s="77"/>
      <c r="BT405" s="77"/>
      <c r="BU405" s="77"/>
      <c r="BV405" s="77"/>
      <c r="BW405" s="77"/>
      <c r="BX405" s="77"/>
      <c r="BY405" s="77"/>
      <c r="BZ405" s="77"/>
      <c r="CA405" s="77"/>
      <c r="CB405" s="77"/>
      <c r="CC405" s="77"/>
      <c r="CD405" s="77"/>
      <c r="CE405" s="77"/>
      <c r="CF405" s="77"/>
      <c r="CG405" s="77"/>
      <c r="CH405" s="77"/>
      <c r="CI405" s="77"/>
      <c r="CJ405" s="77"/>
      <c r="CK405" s="77"/>
      <c r="CL405" s="77"/>
      <c r="CM405" s="77"/>
      <c r="CN405" s="77"/>
      <c r="CO405" s="77"/>
      <c r="CP405" s="77"/>
      <c r="CQ405" s="77"/>
      <c r="CR405" s="77"/>
      <c r="CS405" s="77"/>
      <c r="CT405" s="77"/>
      <c r="CU405" s="77"/>
      <c r="CV405" s="77"/>
      <c r="CW405" s="77"/>
      <c r="CX405" s="77"/>
      <c r="CY405" s="77"/>
      <c r="CZ405" s="77"/>
      <c r="DA405" s="77"/>
      <c r="DB405" s="77"/>
      <c r="DC405" s="77"/>
      <c r="DD405" s="77"/>
      <c r="DE405" s="77"/>
      <c r="DF405" s="77"/>
      <c r="DG405" s="77"/>
      <c r="DH405" s="77"/>
      <c r="DI405" s="77"/>
      <c r="DJ405" s="77"/>
      <c r="DK405" s="77"/>
      <c r="DL405" s="77"/>
      <c r="DM405" s="77"/>
      <c r="DN405" s="77"/>
      <c r="DO405" s="77"/>
      <c r="DP405" s="77"/>
      <c r="DQ405" s="77"/>
      <c r="DR405" s="77"/>
      <c r="DS405" s="77"/>
      <c r="DT405" s="77"/>
      <c r="DU405" s="77"/>
      <c r="DV405" s="77"/>
      <c r="DW405" s="77"/>
      <c r="DX405" s="77"/>
      <c r="DY405" s="77"/>
      <c r="DZ405" s="77"/>
      <c r="EA405" s="77"/>
      <c r="EB405" s="77"/>
      <c r="EC405" s="77"/>
      <c r="ED405" s="77"/>
      <c r="EE405" s="77"/>
      <c r="EF405" s="77"/>
      <c r="EG405" s="77"/>
      <c r="EH405" s="77"/>
      <c r="EI405" s="77"/>
      <c r="EJ405" s="77"/>
      <c r="EK405" s="77"/>
      <c r="EL405" s="77"/>
      <c r="EM405" s="77"/>
      <c r="EN405" s="77"/>
      <c r="EO405" s="77"/>
      <c r="EP405" s="77"/>
      <c r="EQ405" s="77"/>
      <c r="ER405" s="77"/>
      <c r="ES405" s="77"/>
      <c r="ET405" s="77"/>
      <c r="EU405" s="77"/>
      <c r="EV405" s="77"/>
      <c r="EW405" s="77"/>
      <c r="EX405" s="77"/>
      <c r="EY405" s="77"/>
      <c r="EZ405" s="77"/>
      <c r="FA405" s="77"/>
      <c r="FB405" s="77"/>
      <c r="FC405" s="77"/>
      <c r="FD405" s="77"/>
      <c r="FE405" s="77"/>
      <c r="FF405" s="77"/>
      <c r="FG405" s="77"/>
      <c r="FH405" s="77"/>
    </row>
    <row r="406" spans="1:164" ht="14" x14ac:dyDescent="0.15">
      <c r="A406" s="85"/>
      <c r="B406" s="85"/>
      <c r="C406" s="85"/>
      <c r="D406" s="85"/>
      <c r="E406" s="85"/>
      <c r="F406" s="85"/>
      <c r="G406" s="85"/>
      <c r="H406" s="85"/>
      <c r="I406" s="85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  <c r="AE406" s="77"/>
      <c r="AF406" s="77"/>
      <c r="AG406" s="77"/>
      <c r="AH406" s="77"/>
      <c r="AI406" s="77"/>
      <c r="AJ406" s="77"/>
      <c r="AK406" s="77"/>
      <c r="AL406" s="77"/>
      <c r="AM406" s="77"/>
      <c r="AN406" s="77"/>
      <c r="AO406" s="77"/>
      <c r="AP406" s="77"/>
      <c r="AQ406" s="77"/>
      <c r="AR406" s="77"/>
      <c r="AS406" s="77"/>
      <c r="AT406" s="77"/>
      <c r="AU406" s="77"/>
      <c r="AV406" s="77"/>
      <c r="AW406" s="77"/>
      <c r="AX406" s="77"/>
      <c r="AY406" s="77"/>
      <c r="AZ406" s="77"/>
      <c r="BA406" s="77"/>
      <c r="BB406" s="77"/>
      <c r="BC406" s="77"/>
      <c r="BD406" s="77"/>
      <c r="BE406" s="77"/>
      <c r="BF406" s="77"/>
      <c r="BG406" s="77"/>
      <c r="BH406" s="77"/>
      <c r="BI406" s="77"/>
      <c r="BJ406" s="77"/>
      <c r="BK406" s="77"/>
      <c r="BL406" s="77"/>
      <c r="BM406" s="77"/>
      <c r="BN406" s="77"/>
      <c r="BO406" s="77"/>
      <c r="BP406" s="77"/>
      <c r="BQ406" s="77"/>
      <c r="BR406" s="77"/>
      <c r="BS406" s="77"/>
      <c r="BT406" s="77"/>
      <c r="BU406" s="77"/>
      <c r="BV406" s="77"/>
      <c r="BW406" s="77"/>
      <c r="BX406" s="77"/>
      <c r="BY406" s="77"/>
      <c r="BZ406" s="77"/>
      <c r="CA406" s="77"/>
      <c r="CB406" s="77"/>
      <c r="CC406" s="77"/>
      <c r="CD406" s="77"/>
      <c r="CE406" s="77"/>
      <c r="CF406" s="77"/>
      <c r="CG406" s="77"/>
      <c r="CH406" s="77"/>
      <c r="CI406" s="77"/>
      <c r="CJ406" s="77"/>
      <c r="CK406" s="77"/>
      <c r="CL406" s="77"/>
      <c r="CM406" s="77"/>
      <c r="CN406" s="77"/>
      <c r="CO406" s="77"/>
      <c r="CP406" s="77"/>
      <c r="CQ406" s="77"/>
      <c r="CR406" s="77"/>
      <c r="CS406" s="77"/>
      <c r="CT406" s="77"/>
      <c r="CU406" s="77"/>
      <c r="CV406" s="77"/>
      <c r="CW406" s="77"/>
      <c r="CX406" s="77"/>
      <c r="CY406" s="77"/>
      <c r="CZ406" s="77"/>
      <c r="DA406" s="77"/>
      <c r="DB406" s="77"/>
      <c r="DC406" s="77"/>
      <c r="DD406" s="77"/>
      <c r="DE406" s="77"/>
      <c r="DF406" s="77"/>
      <c r="DG406" s="77"/>
      <c r="DH406" s="77"/>
      <c r="DI406" s="77"/>
      <c r="DJ406" s="77"/>
      <c r="DK406" s="77"/>
      <c r="DL406" s="77"/>
      <c r="DM406" s="77"/>
      <c r="DN406" s="77"/>
      <c r="DO406" s="77"/>
      <c r="DP406" s="77"/>
      <c r="DQ406" s="77"/>
      <c r="DR406" s="77"/>
      <c r="DS406" s="77"/>
      <c r="DT406" s="77"/>
      <c r="DU406" s="77"/>
      <c r="DV406" s="77"/>
      <c r="DW406" s="77"/>
      <c r="DX406" s="77"/>
      <c r="DY406" s="77"/>
      <c r="DZ406" s="77"/>
      <c r="EA406" s="77"/>
      <c r="EB406" s="77"/>
      <c r="EC406" s="77"/>
      <c r="ED406" s="77"/>
      <c r="EE406" s="77"/>
      <c r="EF406" s="77"/>
      <c r="EG406" s="77"/>
      <c r="EH406" s="77"/>
      <c r="EI406" s="77"/>
      <c r="EJ406" s="77"/>
      <c r="EK406" s="77"/>
      <c r="EL406" s="77"/>
      <c r="EM406" s="77"/>
      <c r="EN406" s="77"/>
      <c r="EO406" s="77"/>
      <c r="EP406" s="77"/>
      <c r="EQ406" s="77"/>
      <c r="ER406" s="77"/>
      <c r="ES406" s="77"/>
      <c r="ET406" s="77"/>
      <c r="EU406" s="77"/>
      <c r="EV406" s="77"/>
      <c r="EW406" s="77"/>
      <c r="EX406" s="77"/>
      <c r="EY406" s="77"/>
      <c r="EZ406" s="77"/>
      <c r="FA406" s="77"/>
      <c r="FB406" s="77"/>
      <c r="FC406" s="77"/>
      <c r="FD406" s="77"/>
      <c r="FE406" s="77"/>
      <c r="FF406" s="77"/>
      <c r="FG406" s="77"/>
      <c r="FH406" s="77"/>
    </row>
    <row r="407" spans="1:164" ht="14" x14ac:dyDescent="0.15">
      <c r="A407" s="85"/>
      <c r="B407" s="85"/>
      <c r="C407" s="85"/>
      <c r="D407" s="85"/>
      <c r="E407" s="85"/>
      <c r="F407" s="85"/>
      <c r="G407" s="85"/>
      <c r="H407" s="85"/>
      <c r="I407" s="85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  <c r="AE407" s="77"/>
      <c r="AF407" s="77"/>
      <c r="AG407" s="77"/>
      <c r="AH407" s="77"/>
      <c r="AI407" s="77"/>
      <c r="AJ407" s="77"/>
      <c r="AK407" s="77"/>
      <c r="AL407" s="77"/>
      <c r="AM407" s="77"/>
      <c r="AN407" s="77"/>
      <c r="AO407" s="77"/>
      <c r="AP407" s="77"/>
      <c r="AQ407" s="77"/>
      <c r="AR407" s="77"/>
      <c r="AS407" s="77"/>
      <c r="AT407" s="77"/>
      <c r="AU407" s="77"/>
      <c r="AV407" s="77"/>
      <c r="AW407" s="77"/>
      <c r="AX407" s="77"/>
      <c r="AY407" s="77"/>
      <c r="AZ407" s="77"/>
      <c r="BA407" s="77"/>
      <c r="BB407" s="77"/>
      <c r="BC407" s="77"/>
      <c r="BD407" s="77"/>
      <c r="BE407" s="77"/>
      <c r="BF407" s="77"/>
      <c r="BG407" s="77"/>
      <c r="BH407" s="77"/>
      <c r="BI407" s="77"/>
      <c r="BJ407" s="77"/>
      <c r="BK407" s="77"/>
      <c r="BL407" s="77"/>
      <c r="BM407" s="77"/>
      <c r="BN407" s="77"/>
      <c r="BO407" s="77"/>
      <c r="BP407" s="77"/>
      <c r="BQ407" s="77"/>
      <c r="BR407" s="77"/>
      <c r="BS407" s="77"/>
      <c r="BT407" s="77"/>
      <c r="BU407" s="77"/>
      <c r="BV407" s="77"/>
      <c r="BW407" s="77"/>
      <c r="BX407" s="77"/>
      <c r="BY407" s="77"/>
      <c r="BZ407" s="77"/>
      <c r="CA407" s="77"/>
      <c r="CB407" s="77"/>
      <c r="CC407" s="77"/>
      <c r="CD407" s="77"/>
      <c r="CE407" s="77"/>
      <c r="CF407" s="77"/>
      <c r="CG407" s="77"/>
      <c r="CH407" s="77"/>
      <c r="CI407" s="77"/>
      <c r="CJ407" s="77"/>
      <c r="CK407" s="77"/>
      <c r="CL407" s="77"/>
      <c r="CM407" s="77"/>
      <c r="CN407" s="77"/>
      <c r="CO407" s="77"/>
      <c r="CP407" s="77"/>
      <c r="CQ407" s="77"/>
      <c r="CR407" s="77"/>
      <c r="CS407" s="77"/>
      <c r="CT407" s="77"/>
      <c r="CU407" s="77"/>
      <c r="CV407" s="77"/>
      <c r="CW407" s="77"/>
      <c r="CX407" s="77"/>
      <c r="CY407" s="77"/>
      <c r="CZ407" s="77"/>
      <c r="DA407" s="77"/>
      <c r="DB407" s="77"/>
      <c r="DC407" s="77"/>
      <c r="DD407" s="77"/>
      <c r="DE407" s="77"/>
      <c r="DF407" s="77"/>
      <c r="DG407" s="77"/>
      <c r="DH407" s="77"/>
      <c r="DI407" s="77"/>
      <c r="DJ407" s="77"/>
      <c r="DK407" s="77"/>
      <c r="DL407" s="77"/>
      <c r="DM407" s="77"/>
      <c r="DN407" s="77"/>
      <c r="DO407" s="77"/>
      <c r="DP407" s="77"/>
      <c r="DQ407" s="77"/>
      <c r="DR407" s="77"/>
      <c r="DS407" s="77"/>
      <c r="DT407" s="77"/>
      <c r="DU407" s="77"/>
      <c r="DV407" s="77"/>
      <c r="DW407" s="77"/>
      <c r="DX407" s="77"/>
      <c r="DY407" s="77"/>
      <c r="DZ407" s="77"/>
      <c r="EA407" s="77"/>
      <c r="EB407" s="77"/>
      <c r="EC407" s="77"/>
      <c r="ED407" s="77"/>
      <c r="EE407" s="77"/>
      <c r="EF407" s="77"/>
      <c r="EG407" s="77"/>
      <c r="EH407" s="77"/>
      <c r="EI407" s="77"/>
      <c r="EJ407" s="77"/>
      <c r="EK407" s="77"/>
      <c r="EL407" s="77"/>
      <c r="EM407" s="77"/>
      <c r="EN407" s="77"/>
      <c r="EO407" s="77"/>
      <c r="EP407" s="77"/>
      <c r="EQ407" s="77"/>
      <c r="ER407" s="77"/>
      <c r="ES407" s="77"/>
      <c r="ET407" s="77"/>
      <c r="EU407" s="77"/>
      <c r="EV407" s="77"/>
      <c r="EW407" s="77"/>
      <c r="EX407" s="77"/>
      <c r="EY407" s="77"/>
      <c r="EZ407" s="77"/>
      <c r="FA407" s="77"/>
      <c r="FB407" s="77"/>
      <c r="FC407" s="77"/>
      <c r="FD407" s="77"/>
      <c r="FE407" s="77"/>
      <c r="FF407" s="77"/>
      <c r="FG407" s="77"/>
      <c r="FH407" s="77"/>
    </row>
    <row r="408" spans="1:164" ht="14" x14ac:dyDescent="0.15">
      <c r="A408" s="85"/>
      <c r="B408" s="85"/>
      <c r="C408" s="85"/>
      <c r="D408" s="85"/>
      <c r="E408" s="85"/>
      <c r="F408" s="85"/>
      <c r="G408" s="85"/>
      <c r="H408" s="85"/>
      <c r="I408" s="85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  <c r="AE408" s="77"/>
      <c r="AF408" s="77"/>
      <c r="AG408" s="77"/>
      <c r="AH408" s="77"/>
      <c r="AI408" s="77"/>
      <c r="AJ408" s="77"/>
      <c r="AK408" s="77"/>
      <c r="AL408" s="77"/>
      <c r="AM408" s="77"/>
      <c r="AN408" s="77"/>
      <c r="AO408" s="77"/>
      <c r="AP408" s="77"/>
      <c r="AQ408" s="77"/>
      <c r="AR408" s="77"/>
      <c r="AS408" s="77"/>
      <c r="AT408" s="77"/>
      <c r="AU408" s="77"/>
      <c r="AV408" s="77"/>
      <c r="AW408" s="77"/>
      <c r="AX408" s="77"/>
      <c r="AY408" s="77"/>
      <c r="AZ408" s="77"/>
      <c r="BA408" s="77"/>
      <c r="BB408" s="77"/>
      <c r="BC408" s="77"/>
      <c r="BD408" s="77"/>
      <c r="BE408" s="77"/>
      <c r="BF408" s="77"/>
      <c r="BG408" s="77"/>
      <c r="BH408" s="77"/>
      <c r="BI408" s="77"/>
      <c r="BJ408" s="77"/>
      <c r="BK408" s="77"/>
      <c r="BL408" s="77"/>
      <c r="BM408" s="77"/>
      <c r="BN408" s="77"/>
      <c r="BO408" s="77"/>
      <c r="BP408" s="77"/>
      <c r="BQ408" s="77"/>
      <c r="BR408" s="77"/>
      <c r="BS408" s="77"/>
      <c r="BT408" s="77"/>
      <c r="BU408" s="77"/>
      <c r="BV408" s="77"/>
      <c r="BW408" s="77"/>
      <c r="BX408" s="77"/>
      <c r="BY408" s="77"/>
      <c r="BZ408" s="77"/>
      <c r="CA408" s="77"/>
      <c r="CB408" s="77"/>
      <c r="CC408" s="77"/>
      <c r="CD408" s="77"/>
      <c r="CE408" s="77"/>
      <c r="CF408" s="77"/>
      <c r="CG408" s="77"/>
      <c r="CH408" s="77"/>
      <c r="CI408" s="77"/>
      <c r="CJ408" s="77"/>
      <c r="CK408" s="77"/>
      <c r="CL408" s="77"/>
      <c r="CM408" s="77"/>
      <c r="CN408" s="77"/>
      <c r="CO408" s="77"/>
      <c r="CP408" s="77"/>
      <c r="CQ408" s="77"/>
      <c r="CR408" s="77"/>
      <c r="CS408" s="77"/>
      <c r="CT408" s="77"/>
      <c r="CU408" s="77"/>
      <c r="CV408" s="77"/>
      <c r="CW408" s="77"/>
      <c r="CX408" s="77"/>
      <c r="CY408" s="77"/>
      <c r="CZ408" s="77"/>
      <c r="DA408" s="77"/>
      <c r="DB408" s="77"/>
      <c r="DC408" s="77"/>
      <c r="DD408" s="77"/>
      <c r="DE408" s="77"/>
      <c r="DF408" s="77"/>
      <c r="DG408" s="77"/>
      <c r="DH408" s="77"/>
      <c r="DI408" s="77"/>
      <c r="DJ408" s="77"/>
      <c r="DK408" s="77"/>
      <c r="DL408" s="77"/>
      <c r="DM408" s="77"/>
      <c r="DN408" s="77"/>
      <c r="DO408" s="77"/>
      <c r="DP408" s="77"/>
      <c r="DQ408" s="77"/>
      <c r="DR408" s="77"/>
      <c r="DS408" s="77"/>
      <c r="DT408" s="77"/>
      <c r="DU408" s="77"/>
      <c r="DV408" s="77"/>
      <c r="DW408" s="77"/>
      <c r="DX408" s="77"/>
      <c r="DY408" s="77"/>
      <c r="DZ408" s="77"/>
      <c r="EA408" s="77"/>
      <c r="EB408" s="77"/>
      <c r="EC408" s="77"/>
      <c r="ED408" s="77"/>
      <c r="EE408" s="77"/>
      <c r="EF408" s="77"/>
      <c r="EG408" s="77"/>
      <c r="EH408" s="77"/>
      <c r="EI408" s="77"/>
      <c r="EJ408" s="77"/>
      <c r="EK408" s="77"/>
      <c r="EL408" s="77"/>
      <c r="EM408" s="77"/>
      <c r="EN408" s="77"/>
      <c r="EO408" s="77"/>
      <c r="EP408" s="77"/>
      <c r="EQ408" s="77"/>
      <c r="ER408" s="77"/>
      <c r="ES408" s="77"/>
      <c r="ET408" s="77"/>
      <c r="EU408" s="77"/>
      <c r="EV408" s="77"/>
      <c r="EW408" s="77"/>
      <c r="EX408" s="77"/>
      <c r="EY408" s="77"/>
      <c r="EZ408" s="77"/>
      <c r="FA408" s="77"/>
      <c r="FB408" s="77"/>
      <c r="FC408" s="77"/>
      <c r="FD408" s="77"/>
      <c r="FE408" s="77"/>
      <c r="FF408" s="77"/>
      <c r="FG408" s="77"/>
      <c r="FH408" s="77"/>
    </row>
    <row r="409" spans="1:164" ht="14" x14ac:dyDescent="0.15">
      <c r="A409" s="85"/>
      <c r="B409" s="85"/>
      <c r="C409" s="85"/>
      <c r="D409" s="85"/>
      <c r="E409" s="85"/>
      <c r="F409" s="85"/>
      <c r="G409" s="85"/>
      <c r="H409" s="85"/>
      <c r="I409" s="85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  <c r="AE409" s="77"/>
      <c r="AF409" s="77"/>
      <c r="AG409" s="77"/>
      <c r="AH409" s="77"/>
      <c r="AI409" s="77"/>
      <c r="AJ409" s="77"/>
      <c r="AK409" s="77"/>
      <c r="AL409" s="77"/>
      <c r="AM409" s="77"/>
      <c r="AN409" s="77"/>
      <c r="AO409" s="77"/>
      <c r="AP409" s="77"/>
      <c r="AQ409" s="77"/>
      <c r="AR409" s="77"/>
      <c r="AS409" s="77"/>
      <c r="AT409" s="77"/>
      <c r="AU409" s="77"/>
      <c r="AV409" s="77"/>
      <c r="AW409" s="77"/>
      <c r="AX409" s="77"/>
      <c r="AY409" s="77"/>
      <c r="AZ409" s="77"/>
      <c r="BA409" s="77"/>
      <c r="BB409" s="77"/>
      <c r="BC409" s="77"/>
      <c r="BD409" s="77"/>
      <c r="BE409" s="77"/>
      <c r="BF409" s="77"/>
      <c r="BG409" s="77"/>
      <c r="BH409" s="77"/>
      <c r="BI409" s="77"/>
      <c r="BJ409" s="77"/>
      <c r="BK409" s="77"/>
      <c r="BL409" s="77"/>
      <c r="BM409" s="77"/>
      <c r="BN409" s="77"/>
      <c r="BO409" s="77"/>
      <c r="BP409" s="77"/>
      <c r="BQ409" s="77"/>
      <c r="BR409" s="77"/>
      <c r="BS409" s="77"/>
      <c r="BT409" s="77"/>
      <c r="BU409" s="77"/>
      <c r="BV409" s="77"/>
      <c r="BW409" s="77"/>
      <c r="BX409" s="77"/>
      <c r="BY409" s="77"/>
      <c r="BZ409" s="77"/>
      <c r="CA409" s="77"/>
      <c r="CB409" s="77"/>
      <c r="CC409" s="77"/>
      <c r="CD409" s="77"/>
      <c r="CE409" s="77"/>
      <c r="CF409" s="77"/>
      <c r="CG409" s="77"/>
      <c r="CH409" s="77"/>
      <c r="CI409" s="77"/>
      <c r="CJ409" s="77"/>
      <c r="CK409" s="77"/>
      <c r="CL409" s="77"/>
      <c r="CM409" s="77"/>
      <c r="CN409" s="77"/>
      <c r="CO409" s="77"/>
      <c r="CP409" s="77"/>
      <c r="CQ409" s="77"/>
      <c r="CR409" s="77"/>
      <c r="CS409" s="77"/>
      <c r="CT409" s="77"/>
      <c r="CU409" s="77"/>
      <c r="CV409" s="77"/>
      <c r="CW409" s="77"/>
      <c r="CX409" s="77"/>
      <c r="CY409" s="77"/>
      <c r="CZ409" s="77"/>
      <c r="DA409" s="77"/>
      <c r="DB409" s="77"/>
      <c r="DC409" s="77"/>
      <c r="DD409" s="77"/>
      <c r="DE409" s="77"/>
      <c r="DF409" s="77"/>
      <c r="DG409" s="77"/>
      <c r="DH409" s="77"/>
      <c r="DI409" s="77"/>
      <c r="DJ409" s="77"/>
      <c r="DK409" s="77"/>
      <c r="DL409" s="77"/>
      <c r="DM409" s="77"/>
      <c r="DN409" s="77"/>
      <c r="DO409" s="77"/>
      <c r="DP409" s="77"/>
      <c r="DQ409" s="77"/>
      <c r="DR409" s="77"/>
      <c r="DS409" s="77"/>
      <c r="DT409" s="77"/>
      <c r="DU409" s="77"/>
      <c r="DV409" s="77"/>
      <c r="DW409" s="77"/>
      <c r="DX409" s="77"/>
      <c r="DY409" s="77"/>
      <c r="DZ409" s="77"/>
      <c r="EA409" s="77"/>
      <c r="EB409" s="77"/>
      <c r="EC409" s="77"/>
      <c r="ED409" s="77"/>
      <c r="EE409" s="77"/>
      <c r="EF409" s="77"/>
      <c r="EG409" s="77"/>
      <c r="EH409" s="77"/>
      <c r="EI409" s="77"/>
      <c r="EJ409" s="77"/>
      <c r="EK409" s="77"/>
      <c r="EL409" s="77"/>
      <c r="EM409" s="77"/>
      <c r="EN409" s="77"/>
      <c r="EO409" s="77"/>
      <c r="EP409" s="77"/>
      <c r="EQ409" s="77"/>
      <c r="ER409" s="77"/>
      <c r="ES409" s="77"/>
      <c r="ET409" s="77"/>
      <c r="EU409" s="77"/>
      <c r="EV409" s="77"/>
      <c r="EW409" s="77"/>
      <c r="EX409" s="77"/>
      <c r="EY409" s="77"/>
      <c r="EZ409" s="77"/>
      <c r="FA409" s="77"/>
      <c r="FB409" s="77"/>
      <c r="FC409" s="77"/>
      <c r="FD409" s="77"/>
      <c r="FE409" s="77"/>
      <c r="FF409" s="77"/>
      <c r="FG409" s="77"/>
      <c r="FH409" s="77"/>
    </row>
    <row r="410" spans="1:164" ht="14" x14ac:dyDescent="0.15">
      <c r="A410" s="85"/>
      <c r="B410" s="85"/>
      <c r="C410" s="85"/>
      <c r="D410" s="85"/>
      <c r="E410" s="85"/>
      <c r="F410" s="85"/>
      <c r="G410" s="85"/>
      <c r="H410" s="85"/>
      <c r="I410" s="85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  <c r="AE410" s="77"/>
      <c r="AF410" s="77"/>
      <c r="AG410" s="77"/>
      <c r="AH410" s="77"/>
      <c r="AI410" s="77"/>
      <c r="AJ410" s="77"/>
      <c r="AK410" s="77"/>
      <c r="AL410" s="77"/>
      <c r="AM410" s="77"/>
      <c r="AN410" s="77"/>
      <c r="AO410" s="77"/>
      <c r="AP410" s="77"/>
      <c r="AQ410" s="77"/>
      <c r="AR410" s="77"/>
      <c r="AS410" s="77"/>
      <c r="AT410" s="77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  <c r="DT410" s="77"/>
      <c r="DU410" s="77"/>
      <c r="DV410" s="77"/>
      <c r="DW410" s="77"/>
      <c r="DX410" s="77"/>
      <c r="DY410" s="77"/>
      <c r="DZ410" s="77"/>
      <c r="EA410" s="77"/>
      <c r="EB410" s="77"/>
      <c r="EC410" s="77"/>
      <c r="ED410" s="77"/>
      <c r="EE410" s="77"/>
      <c r="EF410" s="77"/>
      <c r="EG410" s="77"/>
      <c r="EH410" s="77"/>
      <c r="EI410" s="77"/>
      <c r="EJ410" s="77"/>
      <c r="EK410" s="77"/>
      <c r="EL410" s="77"/>
      <c r="EM410" s="77"/>
      <c r="EN410" s="77"/>
      <c r="EO410" s="77"/>
      <c r="EP410" s="77"/>
      <c r="EQ410" s="77"/>
      <c r="ER410" s="77"/>
      <c r="ES410" s="77"/>
      <c r="ET410" s="77"/>
      <c r="EU410" s="77"/>
      <c r="EV410" s="77"/>
      <c r="EW410" s="77"/>
      <c r="EX410" s="77"/>
      <c r="EY410" s="77"/>
      <c r="EZ410" s="77"/>
      <c r="FA410" s="77"/>
      <c r="FB410" s="77"/>
      <c r="FC410" s="77"/>
      <c r="FD410" s="77"/>
      <c r="FE410" s="77"/>
      <c r="FF410" s="77"/>
      <c r="FG410" s="77"/>
      <c r="FH410" s="77"/>
    </row>
    <row r="411" spans="1:164" ht="14" x14ac:dyDescent="0.15">
      <c r="A411" s="85"/>
      <c r="B411" s="85"/>
      <c r="C411" s="85"/>
      <c r="D411" s="85"/>
      <c r="E411" s="85"/>
      <c r="F411" s="85"/>
      <c r="G411" s="85"/>
      <c r="H411" s="85"/>
      <c r="I411" s="85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  <c r="AW411" s="77"/>
      <c r="AX411" s="77"/>
      <c r="AY411" s="77"/>
      <c r="AZ411" s="77"/>
      <c r="BA411" s="77"/>
      <c r="BB411" s="77"/>
      <c r="BC411" s="77"/>
      <c r="BD411" s="77"/>
      <c r="BE411" s="77"/>
      <c r="BF411" s="77"/>
      <c r="BG411" s="77"/>
      <c r="BH411" s="77"/>
      <c r="BI411" s="77"/>
      <c r="BJ411" s="77"/>
      <c r="BK411" s="77"/>
      <c r="BL411" s="77"/>
      <c r="BM411" s="77"/>
      <c r="BN411" s="77"/>
      <c r="BO411" s="77"/>
      <c r="BP411" s="77"/>
      <c r="BQ411" s="77"/>
      <c r="BR411" s="77"/>
      <c r="BS411" s="77"/>
      <c r="BT411" s="77"/>
      <c r="BU411" s="77"/>
      <c r="BV411" s="77"/>
      <c r="BW411" s="77"/>
      <c r="BX411" s="77"/>
      <c r="BY411" s="77"/>
      <c r="BZ411" s="77"/>
      <c r="CA411" s="77"/>
      <c r="CB411" s="77"/>
      <c r="CC411" s="77"/>
      <c r="CD411" s="77"/>
      <c r="CE411" s="77"/>
      <c r="CF411" s="77"/>
      <c r="CG411" s="77"/>
      <c r="CH411" s="77"/>
      <c r="CI411" s="77"/>
      <c r="CJ411" s="77"/>
      <c r="CK411" s="77"/>
      <c r="CL411" s="77"/>
      <c r="CM411" s="77"/>
      <c r="CN411" s="77"/>
      <c r="CO411" s="77"/>
      <c r="CP411" s="77"/>
      <c r="CQ411" s="77"/>
      <c r="CR411" s="77"/>
      <c r="CS411" s="77"/>
      <c r="CT411" s="77"/>
      <c r="CU411" s="77"/>
      <c r="CV411" s="77"/>
      <c r="CW411" s="77"/>
      <c r="CX411" s="77"/>
      <c r="CY411" s="77"/>
      <c r="CZ411" s="77"/>
      <c r="DA411" s="77"/>
      <c r="DB411" s="77"/>
      <c r="DC411" s="77"/>
      <c r="DD411" s="77"/>
      <c r="DE411" s="77"/>
      <c r="DF411" s="77"/>
      <c r="DG411" s="77"/>
      <c r="DH411" s="77"/>
      <c r="DI411" s="77"/>
      <c r="DJ411" s="77"/>
      <c r="DK411" s="77"/>
      <c r="DL411" s="77"/>
      <c r="DM411" s="77"/>
      <c r="DN411" s="77"/>
      <c r="DO411" s="77"/>
      <c r="DP411" s="77"/>
      <c r="DQ411" s="77"/>
      <c r="DR411" s="77"/>
      <c r="DS411" s="77"/>
      <c r="DT411" s="77"/>
      <c r="DU411" s="77"/>
      <c r="DV411" s="77"/>
      <c r="DW411" s="77"/>
      <c r="DX411" s="77"/>
      <c r="DY411" s="77"/>
      <c r="DZ411" s="77"/>
      <c r="EA411" s="77"/>
      <c r="EB411" s="77"/>
      <c r="EC411" s="77"/>
      <c r="ED411" s="77"/>
      <c r="EE411" s="77"/>
      <c r="EF411" s="77"/>
      <c r="EG411" s="77"/>
      <c r="EH411" s="77"/>
      <c r="EI411" s="77"/>
      <c r="EJ411" s="77"/>
      <c r="EK411" s="77"/>
      <c r="EL411" s="77"/>
      <c r="EM411" s="77"/>
      <c r="EN411" s="77"/>
      <c r="EO411" s="77"/>
      <c r="EP411" s="77"/>
      <c r="EQ411" s="77"/>
      <c r="ER411" s="77"/>
      <c r="ES411" s="77"/>
      <c r="ET411" s="77"/>
      <c r="EU411" s="77"/>
      <c r="EV411" s="77"/>
      <c r="EW411" s="77"/>
      <c r="EX411" s="77"/>
      <c r="EY411" s="77"/>
      <c r="EZ411" s="77"/>
      <c r="FA411" s="77"/>
      <c r="FB411" s="77"/>
      <c r="FC411" s="77"/>
      <c r="FD411" s="77"/>
      <c r="FE411" s="77"/>
      <c r="FF411" s="77"/>
      <c r="FG411" s="77"/>
      <c r="FH411" s="77"/>
    </row>
    <row r="412" spans="1:164" ht="14" x14ac:dyDescent="0.15">
      <c r="A412" s="85"/>
      <c r="B412" s="85"/>
      <c r="C412" s="85"/>
      <c r="D412" s="85"/>
      <c r="E412" s="85"/>
      <c r="F412" s="85"/>
      <c r="G412" s="85"/>
      <c r="H412" s="85"/>
      <c r="I412" s="85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  <c r="AE412" s="77"/>
      <c r="AF412" s="77"/>
      <c r="AG412" s="77"/>
      <c r="AH412" s="77"/>
      <c r="AI412" s="77"/>
      <c r="AJ412" s="77"/>
      <c r="AK412" s="77"/>
      <c r="AL412" s="77"/>
      <c r="AM412" s="77"/>
      <c r="AN412" s="77"/>
      <c r="AO412" s="77"/>
      <c r="AP412" s="77"/>
      <c r="AQ412" s="77"/>
      <c r="AR412" s="77"/>
      <c r="AS412" s="77"/>
      <c r="AT412" s="77"/>
      <c r="AU412" s="77"/>
      <c r="AV412" s="77"/>
      <c r="AW412" s="77"/>
      <c r="AX412" s="77"/>
      <c r="AY412" s="77"/>
      <c r="AZ412" s="77"/>
      <c r="BA412" s="77"/>
      <c r="BB412" s="77"/>
      <c r="BC412" s="77"/>
      <c r="BD412" s="77"/>
      <c r="BE412" s="77"/>
      <c r="BF412" s="77"/>
      <c r="BG412" s="77"/>
      <c r="BH412" s="77"/>
      <c r="BI412" s="77"/>
      <c r="BJ412" s="77"/>
      <c r="BK412" s="77"/>
      <c r="BL412" s="77"/>
      <c r="BM412" s="77"/>
      <c r="BN412" s="77"/>
      <c r="BO412" s="77"/>
      <c r="BP412" s="77"/>
      <c r="BQ412" s="77"/>
      <c r="BR412" s="77"/>
      <c r="BS412" s="77"/>
      <c r="BT412" s="77"/>
      <c r="BU412" s="77"/>
      <c r="BV412" s="77"/>
      <c r="BW412" s="77"/>
      <c r="BX412" s="77"/>
      <c r="BY412" s="77"/>
      <c r="BZ412" s="77"/>
      <c r="CA412" s="77"/>
      <c r="CB412" s="77"/>
      <c r="CC412" s="77"/>
      <c r="CD412" s="77"/>
      <c r="CE412" s="77"/>
      <c r="CF412" s="77"/>
      <c r="CG412" s="77"/>
      <c r="CH412" s="77"/>
      <c r="CI412" s="77"/>
      <c r="CJ412" s="77"/>
      <c r="CK412" s="77"/>
      <c r="CL412" s="77"/>
      <c r="CM412" s="77"/>
      <c r="CN412" s="77"/>
      <c r="CO412" s="77"/>
      <c r="CP412" s="77"/>
      <c r="CQ412" s="77"/>
      <c r="CR412" s="77"/>
      <c r="CS412" s="77"/>
      <c r="CT412" s="77"/>
      <c r="CU412" s="77"/>
      <c r="CV412" s="77"/>
      <c r="CW412" s="77"/>
      <c r="CX412" s="77"/>
      <c r="CY412" s="77"/>
      <c r="CZ412" s="77"/>
      <c r="DA412" s="77"/>
      <c r="DB412" s="77"/>
      <c r="DC412" s="77"/>
      <c r="DD412" s="77"/>
      <c r="DE412" s="77"/>
      <c r="DF412" s="77"/>
      <c r="DG412" s="77"/>
      <c r="DH412" s="77"/>
      <c r="DI412" s="77"/>
      <c r="DJ412" s="77"/>
      <c r="DK412" s="77"/>
      <c r="DL412" s="77"/>
      <c r="DM412" s="77"/>
      <c r="DN412" s="77"/>
      <c r="DO412" s="77"/>
      <c r="DP412" s="77"/>
      <c r="DQ412" s="77"/>
      <c r="DR412" s="77"/>
      <c r="DS412" s="77"/>
      <c r="DT412" s="77"/>
      <c r="DU412" s="77"/>
      <c r="DV412" s="77"/>
      <c r="DW412" s="77"/>
      <c r="DX412" s="77"/>
      <c r="DY412" s="77"/>
      <c r="DZ412" s="77"/>
      <c r="EA412" s="77"/>
      <c r="EB412" s="77"/>
      <c r="EC412" s="77"/>
      <c r="ED412" s="77"/>
      <c r="EE412" s="77"/>
      <c r="EF412" s="77"/>
      <c r="EG412" s="77"/>
      <c r="EH412" s="77"/>
      <c r="EI412" s="77"/>
      <c r="EJ412" s="77"/>
      <c r="EK412" s="77"/>
      <c r="EL412" s="77"/>
      <c r="EM412" s="77"/>
      <c r="EN412" s="77"/>
      <c r="EO412" s="77"/>
      <c r="EP412" s="77"/>
      <c r="EQ412" s="77"/>
      <c r="ER412" s="77"/>
      <c r="ES412" s="77"/>
      <c r="ET412" s="77"/>
      <c r="EU412" s="77"/>
      <c r="EV412" s="77"/>
      <c r="EW412" s="77"/>
      <c r="EX412" s="77"/>
      <c r="EY412" s="77"/>
      <c r="EZ412" s="77"/>
      <c r="FA412" s="77"/>
      <c r="FB412" s="77"/>
      <c r="FC412" s="77"/>
      <c r="FD412" s="77"/>
      <c r="FE412" s="77"/>
      <c r="FF412" s="77"/>
      <c r="FG412" s="77"/>
      <c r="FH412" s="77"/>
    </row>
    <row r="413" spans="1:164" ht="14" x14ac:dyDescent="0.15">
      <c r="A413" s="85"/>
      <c r="B413" s="85"/>
      <c r="C413" s="85"/>
      <c r="D413" s="85"/>
      <c r="E413" s="85"/>
      <c r="F413" s="85"/>
      <c r="G413" s="85"/>
      <c r="H413" s="85"/>
      <c r="I413" s="85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  <c r="AE413" s="77"/>
      <c r="AF413" s="77"/>
      <c r="AG413" s="77"/>
      <c r="AH413" s="77"/>
      <c r="AI413" s="77"/>
      <c r="AJ413" s="77"/>
      <c r="AK413" s="77"/>
      <c r="AL413" s="77"/>
      <c r="AM413" s="77"/>
      <c r="AN413" s="77"/>
      <c r="AO413" s="77"/>
      <c r="AP413" s="77"/>
      <c r="AQ413" s="77"/>
      <c r="AR413" s="77"/>
      <c r="AS413" s="77"/>
      <c r="AT413" s="77"/>
      <c r="AU413" s="77"/>
      <c r="AV413" s="77"/>
      <c r="AW413" s="77"/>
      <c r="AX413" s="77"/>
      <c r="AY413" s="77"/>
      <c r="AZ413" s="77"/>
      <c r="BA413" s="77"/>
      <c r="BB413" s="77"/>
      <c r="BC413" s="77"/>
      <c r="BD413" s="77"/>
      <c r="BE413" s="77"/>
      <c r="BF413" s="77"/>
      <c r="BG413" s="77"/>
      <c r="BH413" s="77"/>
      <c r="BI413" s="77"/>
      <c r="BJ413" s="77"/>
      <c r="BK413" s="77"/>
      <c r="BL413" s="77"/>
      <c r="BM413" s="77"/>
      <c r="BN413" s="77"/>
      <c r="BO413" s="77"/>
      <c r="BP413" s="77"/>
      <c r="BQ413" s="77"/>
      <c r="BR413" s="77"/>
      <c r="BS413" s="77"/>
      <c r="BT413" s="77"/>
      <c r="BU413" s="77"/>
      <c r="BV413" s="77"/>
      <c r="BW413" s="77"/>
      <c r="BX413" s="77"/>
      <c r="BY413" s="77"/>
      <c r="BZ413" s="77"/>
      <c r="CA413" s="77"/>
      <c r="CB413" s="77"/>
      <c r="CC413" s="77"/>
      <c r="CD413" s="77"/>
      <c r="CE413" s="77"/>
      <c r="CF413" s="77"/>
      <c r="CG413" s="77"/>
      <c r="CH413" s="77"/>
      <c r="CI413" s="77"/>
      <c r="CJ413" s="77"/>
      <c r="CK413" s="77"/>
      <c r="CL413" s="77"/>
      <c r="CM413" s="77"/>
      <c r="CN413" s="77"/>
      <c r="CO413" s="77"/>
      <c r="CP413" s="77"/>
      <c r="CQ413" s="77"/>
      <c r="CR413" s="77"/>
      <c r="CS413" s="77"/>
      <c r="CT413" s="77"/>
      <c r="CU413" s="77"/>
      <c r="CV413" s="77"/>
      <c r="CW413" s="77"/>
      <c r="CX413" s="77"/>
      <c r="CY413" s="77"/>
      <c r="CZ413" s="77"/>
      <c r="DA413" s="77"/>
      <c r="DB413" s="77"/>
      <c r="DC413" s="77"/>
      <c r="DD413" s="77"/>
      <c r="DE413" s="77"/>
      <c r="DF413" s="77"/>
      <c r="DG413" s="77"/>
      <c r="DH413" s="77"/>
      <c r="DI413" s="77"/>
      <c r="DJ413" s="77"/>
      <c r="DK413" s="77"/>
      <c r="DL413" s="77"/>
      <c r="DM413" s="77"/>
      <c r="DN413" s="77"/>
      <c r="DO413" s="77"/>
      <c r="DP413" s="77"/>
      <c r="DQ413" s="77"/>
      <c r="DR413" s="77"/>
      <c r="DS413" s="77"/>
      <c r="DT413" s="77"/>
      <c r="DU413" s="77"/>
      <c r="DV413" s="77"/>
      <c r="DW413" s="77"/>
      <c r="DX413" s="77"/>
      <c r="DY413" s="77"/>
      <c r="DZ413" s="77"/>
      <c r="EA413" s="77"/>
      <c r="EB413" s="77"/>
      <c r="EC413" s="77"/>
      <c r="ED413" s="77"/>
      <c r="EE413" s="77"/>
      <c r="EF413" s="77"/>
      <c r="EG413" s="77"/>
      <c r="EH413" s="77"/>
      <c r="EI413" s="77"/>
      <c r="EJ413" s="77"/>
      <c r="EK413" s="77"/>
      <c r="EL413" s="77"/>
      <c r="EM413" s="77"/>
      <c r="EN413" s="77"/>
      <c r="EO413" s="77"/>
      <c r="EP413" s="77"/>
      <c r="EQ413" s="77"/>
      <c r="ER413" s="77"/>
      <c r="ES413" s="77"/>
      <c r="ET413" s="77"/>
      <c r="EU413" s="77"/>
      <c r="EV413" s="77"/>
      <c r="EW413" s="77"/>
      <c r="EX413" s="77"/>
      <c r="EY413" s="77"/>
      <c r="EZ413" s="77"/>
      <c r="FA413" s="77"/>
      <c r="FB413" s="77"/>
      <c r="FC413" s="77"/>
      <c r="FD413" s="77"/>
      <c r="FE413" s="77"/>
      <c r="FF413" s="77"/>
      <c r="FG413" s="77"/>
      <c r="FH413" s="77"/>
    </row>
    <row r="414" spans="1:164" ht="14" x14ac:dyDescent="0.15">
      <c r="A414" s="85"/>
      <c r="B414" s="85"/>
      <c r="C414" s="85"/>
      <c r="D414" s="85"/>
      <c r="E414" s="85"/>
      <c r="F414" s="85"/>
      <c r="G414" s="85"/>
      <c r="H414" s="85"/>
      <c r="I414" s="85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  <c r="AE414" s="77"/>
      <c r="AF414" s="77"/>
      <c r="AG414" s="77"/>
      <c r="AH414" s="77"/>
      <c r="AI414" s="77"/>
      <c r="AJ414" s="77"/>
      <c r="AK414" s="77"/>
      <c r="AL414" s="77"/>
      <c r="AM414" s="77"/>
      <c r="AN414" s="77"/>
      <c r="AO414" s="77"/>
      <c r="AP414" s="77"/>
      <c r="AQ414" s="77"/>
      <c r="AR414" s="77"/>
      <c r="AS414" s="77"/>
      <c r="AT414" s="77"/>
      <c r="AU414" s="77"/>
      <c r="AV414" s="77"/>
      <c r="AW414" s="77"/>
      <c r="AX414" s="77"/>
      <c r="AY414" s="77"/>
      <c r="AZ414" s="77"/>
      <c r="BA414" s="77"/>
      <c r="BB414" s="77"/>
      <c r="BC414" s="77"/>
      <c r="BD414" s="77"/>
      <c r="BE414" s="77"/>
      <c r="BF414" s="77"/>
      <c r="BG414" s="77"/>
      <c r="BH414" s="77"/>
      <c r="BI414" s="77"/>
      <c r="BJ414" s="77"/>
      <c r="BK414" s="77"/>
      <c r="BL414" s="77"/>
      <c r="BM414" s="77"/>
      <c r="BN414" s="77"/>
      <c r="BO414" s="77"/>
      <c r="BP414" s="77"/>
      <c r="BQ414" s="77"/>
      <c r="BR414" s="77"/>
      <c r="BS414" s="77"/>
      <c r="BT414" s="77"/>
      <c r="BU414" s="77"/>
      <c r="BV414" s="77"/>
      <c r="BW414" s="77"/>
      <c r="BX414" s="77"/>
      <c r="BY414" s="77"/>
      <c r="BZ414" s="77"/>
      <c r="CA414" s="77"/>
      <c r="CB414" s="77"/>
      <c r="CC414" s="77"/>
      <c r="CD414" s="77"/>
      <c r="CE414" s="77"/>
      <c r="CF414" s="77"/>
      <c r="CG414" s="77"/>
      <c r="CH414" s="77"/>
      <c r="CI414" s="77"/>
      <c r="CJ414" s="77"/>
      <c r="CK414" s="77"/>
      <c r="CL414" s="77"/>
      <c r="CM414" s="77"/>
      <c r="CN414" s="77"/>
      <c r="CO414" s="77"/>
      <c r="CP414" s="77"/>
      <c r="CQ414" s="77"/>
      <c r="CR414" s="77"/>
      <c r="CS414" s="77"/>
      <c r="CT414" s="77"/>
      <c r="CU414" s="77"/>
      <c r="CV414" s="77"/>
      <c r="CW414" s="77"/>
      <c r="CX414" s="77"/>
      <c r="CY414" s="77"/>
      <c r="CZ414" s="77"/>
      <c r="DA414" s="77"/>
      <c r="DB414" s="77"/>
      <c r="DC414" s="77"/>
      <c r="DD414" s="77"/>
      <c r="DE414" s="77"/>
      <c r="DF414" s="77"/>
      <c r="DG414" s="77"/>
      <c r="DH414" s="77"/>
      <c r="DI414" s="77"/>
      <c r="DJ414" s="77"/>
      <c r="DK414" s="77"/>
      <c r="DL414" s="77"/>
      <c r="DM414" s="77"/>
      <c r="DN414" s="77"/>
      <c r="DO414" s="77"/>
      <c r="DP414" s="77"/>
      <c r="DQ414" s="77"/>
      <c r="DR414" s="77"/>
      <c r="DS414" s="77"/>
      <c r="DT414" s="77"/>
      <c r="DU414" s="77"/>
      <c r="DV414" s="77"/>
      <c r="DW414" s="77"/>
      <c r="DX414" s="77"/>
      <c r="DY414" s="77"/>
      <c r="DZ414" s="77"/>
      <c r="EA414" s="77"/>
      <c r="EB414" s="77"/>
      <c r="EC414" s="77"/>
      <c r="ED414" s="77"/>
      <c r="EE414" s="77"/>
      <c r="EF414" s="77"/>
      <c r="EG414" s="77"/>
      <c r="EH414" s="77"/>
      <c r="EI414" s="77"/>
      <c r="EJ414" s="77"/>
      <c r="EK414" s="77"/>
      <c r="EL414" s="77"/>
      <c r="EM414" s="77"/>
      <c r="EN414" s="77"/>
      <c r="EO414" s="77"/>
      <c r="EP414" s="77"/>
      <c r="EQ414" s="77"/>
      <c r="ER414" s="77"/>
      <c r="ES414" s="77"/>
      <c r="ET414" s="77"/>
      <c r="EU414" s="77"/>
      <c r="EV414" s="77"/>
      <c r="EW414" s="77"/>
      <c r="EX414" s="77"/>
      <c r="EY414" s="77"/>
      <c r="EZ414" s="77"/>
      <c r="FA414" s="77"/>
      <c r="FB414" s="77"/>
      <c r="FC414" s="77"/>
      <c r="FD414" s="77"/>
      <c r="FE414" s="77"/>
      <c r="FF414" s="77"/>
      <c r="FG414" s="77"/>
      <c r="FH414" s="77"/>
    </row>
    <row r="415" spans="1:164" ht="14" x14ac:dyDescent="0.15">
      <c r="A415" s="85"/>
      <c r="B415" s="85"/>
      <c r="C415" s="85"/>
      <c r="D415" s="85"/>
      <c r="E415" s="85"/>
      <c r="F415" s="85"/>
      <c r="G415" s="85"/>
      <c r="H415" s="85"/>
      <c r="I415" s="85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  <c r="AE415" s="77"/>
      <c r="AF415" s="77"/>
      <c r="AG415" s="77"/>
      <c r="AH415" s="77"/>
      <c r="AI415" s="77"/>
      <c r="AJ415" s="77"/>
      <c r="AK415" s="77"/>
      <c r="AL415" s="77"/>
      <c r="AM415" s="77"/>
      <c r="AN415" s="77"/>
      <c r="AO415" s="77"/>
      <c r="AP415" s="77"/>
      <c r="AQ415" s="77"/>
      <c r="AR415" s="77"/>
      <c r="AS415" s="77"/>
      <c r="AT415" s="77"/>
      <c r="AU415" s="77"/>
      <c r="AV415" s="77"/>
      <c r="AW415" s="77"/>
      <c r="AX415" s="77"/>
      <c r="AY415" s="77"/>
      <c r="AZ415" s="77"/>
      <c r="BA415" s="77"/>
      <c r="BB415" s="77"/>
      <c r="BC415" s="77"/>
      <c r="BD415" s="77"/>
      <c r="BE415" s="77"/>
      <c r="BF415" s="77"/>
      <c r="BG415" s="77"/>
      <c r="BH415" s="77"/>
      <c r="BI415" s="77"/>
      <c r="BJ415" s="77"/>
      <c r="BK415" s="77"/>
      <c r="BL415" s="77"/>
      <c r="BM415" s="77"/>
      <c r="BN415" s="77"/>
      <c r="BO415" s="77"/>
      <c r="BP415" s="77"/>
      <c r="BQ415" s="77"/>
      <c r="BR415" s="77"/>
      <c r="BS415" s="77"/>
      <c r="BT415" s="77"/>
      <c r="BU415" s="77"/>
      <c r="BV415" s="77"/>
      <c r="BW415" s="77"/>
      <c r="BX415" s="77"/>
      <c r="BY415" s="77"/>
      <c r="BZ415" s="77"/>
      <c r="CA415" s="77"/>
      <c r="CB415" s="77"/>
      <c r="CC415" s="77"/>
      <c r="CD415" s="77"/>
      <c r="CE415" s="77"/>
      <c r="CF415" s="77"/>
      <c r="CG415" s="77"/>
      <c r="CH415" s="77"/>
      <c r="CI415" s="77"/>
      <c r="CJ415" s="77"/>
      <c r="CK415" s="77"/>
      <c r="CL415" s="77"/>
      <c r="CM415" s="77"/>
      <c r="CN415" s="77"/>
      <c r="CO415" s="77"/>
      <c r="CP415" s="77"/>
      <c r="CQ415" s="77"/>
      <c r="CR415" s="77"/>
      <c r="CS415" s="77"/>
      <c r="CT415" s="77"/>
      <c r="CU415" s="77"/>
      <c r="CV415" s="77"/>
      <c r="CW415" s="77"/>
      <c r="CX415" s="77"/>
      <c r="CY415" s="77"/>
      <c r="CZ415" s="77"/>
      <c r="DA415" s="77"/>
      <c r="DB415" s="77"/>
      <c r="DC415" s="77"/>
      <c r="DD415" s="77"/>
      <c r="DE415" s="77"/>
      <c r="DF415" s="77"/>
      <c r="DG415" s="77"/>
      <c r="DH415" s="77"/>
      <c r="DI415" s="77"/>
      <c r="DJ415" s="77"/>
      <c r="DK415" s="77"/>
      <c r="DL415" s="77"/>
      <c r="DM415" s="77"/>
      <c r="DN415" s="77"/>
      <c r="DO415" s="77"/>
      <c r="DP415" s="77"/>
      <c r="DQ415" s="77"/>
      <c r="DR415" s="77"/>
      <c r="DS415" s="77"/>
      <c r="DT415" s="77"/>
      <c r="DU415" s="77"/>
      <c r="DV415" s="77"/>
      <c r="DW415" s="77"/>
      <c r="DX415" s="77"/>
      <c r="DY415" s="77"/>
      <c r="DZ415" s="77"/>
      <c r="EA415" s="77"/>
      <c r="EB415" s="77"/>
      <c r="EC415" s="77"/>
      <c r="ED415" s="77"/>
      <c r="EE415" s="77"/>
      <c r="EF415" s="77"/>
      <c r="EG415" s="77"/>
      <c r="EH415" s="77"/>
      <c r="EI415" s="77"/>
      <c r="EJ415" s="77"/>
      <c r="EK415" s="77"/>
      <c r="EL415" s="77"/>
      <c r="EM415" s="77"/>
      <c r="EN415" s="77"/>
      <c r="EO415" s="77"/>
      <c r="EP415" s="77"/>
      <c r="EQ415" s="77"/>
      <c r="ER415" s="77"/>
      <c r="ES415" s="77"/>
      <c r="ET415" s="77"/>
      <c r="EU415" s="77"/>
      <c r="EV415" s="77"/>
      <c r="EW415" s="77"/>
      <c r="EX415" s="77"/>
      <c r="EY415" s="77"/>
      <c r="EZ415" s="77"/>
      <c r="FA415" s="77"/>
      <c r="FB415" s="77"/>
      <c r="FC415" s="77"/>
      <c r="FD415" s="77"/>
      <c r="FE415" s="77"/>
      <c r="FF415" s="77"/>
      <c r="FG415" s="77"/>
      <c r="FH415" s="77"/>
    </row>
    <row r="416" spans="1:164" ht="14" x14ac:dyDescent="0.15">
      <c r="A416" s="85"/>
      <c r="B416" s="85"/>
      <c r="C416" s="85"/>
      <c r="D416" s="85"/>
      <c r="E416" s="85"/>
      <c r="F416" s="85"/>
      <c r="G416" s="85"/>
      <c r="H416" s="85"/>
      <c r="I416" s="85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  <c r="AE416" s="77"/>
      <c r="AF416" s="77"/>
      <c r="AG416" s="77"/>
      <c r="AH416" s="77"/>
      <c r="AI416" s="77"/>
      <c r="AJ416" s="77"/>
      <c r="AK416" s="77"/>
      <c r="AL416" s="77"/>
      <c r="AM416" s="77"/>
      <c r="AN416" s="77"/>
      <c r="AO416" s="77"/>
      <c r="AP416" s="77"/>
      <c r="AQ416" s="77"/>
      <c r="AR416" s="77"/>
      <c r="AS416" s="77"/>
      <c r="AT416" s="77"/>
      <c r="AU416" s="77"/>
      <c r="AV416" s="77"/>
      <c r="AW416" s="77"/>
      <c r="AX416" s="77"/>
      <c r="AY416" s="77"/>
      <c r="AZ416" s="77"/>
      <c r="BA416" s="77"/>
      <c r="BB416" s="77"/>
      <c r="BC416" s="77"/>
      <c r="BD416" s="77"/>
      <c r="BE416" s="77"/>
      <c r="BF416" s="77"/>
      <c r="BG416" s="77"/>
      <c r="BH416" s="77"/>
      <c r="BI416" s="77"/>
      <c r="BJ416" s="77"/>
      <c r="BK416" s="77"/>
      <c r="BL416" s="77"/>
      <c r="BM416" s="77"/>
      <c r="BN416" s="77"/>
      <c r="BO416" s="77"/>
      <c r="BP416" s="77"/>
      <c r="BQ416" s="77"/>
      <c r="BR416" s="77"/>
      <c r="BS416" s="77"/>
      <c r="BT416" s="77"/>
      <c r="BU416" s="77"/>
      <c r="BV416" s="77"/>
      <c r="BW416" s="77"/>
      <c r="BX416" s="77"/>
      <c r="BY416" s="77"/>
      <c r="BZ416" s="77"/>
      <c r="CA416" s="77"/>
      <c r="CB416" s="77"/>
      <c r="CC416" s="77"/>
      <c r="CD416" s="77"/>
      <c r="CE416" s="77"/>
      <c r="CF416" s="77"/>
      <c r="CG416" s="77"/>
      <c r="CH416" s="77"/>
      <c r="CI416" s="77"/>
      <c r="CJ416" s="77"/>
      <c r="CK416" s="77"/>
      <c r="CL416" s="77"/>
      <c r="CM416" s="77"/>
      <c r="CN416" s="77"/>
      <c r="CO416" s="77"/>
      <c r="CP416" s="77"/>
      <c r="CQ416" s="77"/>
      <c r="CR416" s="77"/>
      <c r="CS416" s="77"/>
      <c r="CT416" s="77"/>
      <c r="CU416" s="77"/>
      <c r="CV416" s="77"/>
      <c r="CW416" s="77"/>
      <c r="CX416" s="77"/>
      <c r="CY416" s="77"/>
      <c r="CZ416" s="77"/>
      <c r="DA416" s="77"/>
      <c r="DB416" s="77"/>
      <c r="DC416" s="77"/>
      <c r="DD416" s="77"/>
      <c r="DE416" s="77"/>
      <c r="DF416" s="77"/>
      <c r="DG416" s="77"/>
      <c r="DH416" s="77"/>
      <c r="DI416" s="77"/>
      <c r="DJ416" s="77"/>
      <c r="DK416" s="77"/>
      <c r="DL416" s="77"/>
      <c r="DM416" s="77"/>
      <c r="DN416" s="77"/>
      <c r="DO416" s="77"/>
      <c r="DP416" s="77"/>
      <c r="DQ416" s="77"/>
      <c r="DR416" s="77"/>
      <c r="DS416" s="77"/>
      <c r="DT416" s="77"/>
      <c r="DU416" s="77"/>
      <c r="DV416" s="77"/>
      <c r="DW416" s="77"/>
      <c r="DX416" s="77"/>
      <c r="DY416" s="77"/>
      <c r="DZ416" s="77"/>
      <c r="EA416" s="77"/>
      <c r="EB416" s="77"/>
      <c r="EC416" s="77"/>
      <c r="ED416" s="77"/>
      <c r="EE416" s="77"/>
      <c r="EF416" s="77"/>
      <c r="EG416" s="77"/>
      <c r="EH416" s="77"/>
      <c r="EI416" s="77"/>
      <c r="EJ416" s="77"/>
      <c r="EK416" s="77"/>
      <c r="EL416" s="77"/>
      <c r="EM416" s="77"/>
      <c r="EN416" s="77"/>
      <c r="EO416" s="77"/>
      <c r="EP416" s="77"/>
      <c r="EQ416" s="77"/>
      <c r="ER416" s="77"/>
      <c r="ES416" s="77"/>
      <c r="ET416" s="77"/>
      <c r="EU416" s="77"/>
      <c r="EV416" s="77"/>
      <c r="EW416" s="77"/>
      <c r="EX416" s="77"/>
      <c r="EY416" s="77"/>
      <c r="EZ416" s="77"/>
      <c r="FA416" s="77"/>
      <c r="FB416" s="77"/>
      <c r="FC416" s="77"/>
      <c r="FD416" s="77"/>
      <c r="FE416" s="77"/>
      <c r="FF416" s="77"/>
      <c r="FG416" s="77"/>
      <c r="FH416" s="77"/>
    </row>
    <row r="417" spans="1:164" ht="14" x14ac:dyDescent="0.15">
      <c r="A417" s="85"/>
      <c r="B417" s="85"/>
      <c r="C417" s="85"/>
      <c r="D417" s="85"/>
      <c r="E417" s="85"/>
      <c r="F417" s="85"/>
      <c r="G417" s="85"/>
      <c r="H417" s="85"/>
      <c r="I417" s="85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  <c r="AE417" s="77"/>
      <c r="AF417" s="77"/>
      <c r="AG417" s="77"/>
      <c r="AH417" s="77"/>
      <c r="AI417" s="77"/>
      <c r="AJ417" s="77"/>
      <c r="AK417" s="77"/>
      <c r="AL417" s="77"/>
      <c r="AM417" s="77"/>
      <c r="AN417" s="77"/>
      <c r="AO417" s="77"/>
      <c r="AP417" s="77"/>
      <c r="AQ417" s="77"/>
      <c r="AR417" s="77"/>
      <c r="AS417" s="77"/>
      <c r="AT417" s="77"/>
      <c r="AU417" s="77"/>
      <c r="AV417" s="77"/>
      <c r="AW417" s="77"/>
      <c r="AX417" s="77"/>
      <c r="AY417" s="77"/>
      <c r="AZ417" s="77"/>
      <c r="BA417" s="77"/>
      <c r="BB417" s="77"/>
      <c r="BC417" s="77"/>
      <c r="BD417" s="77"/>
      <c r="BE417" s="77"/>
      <c r="BF417" s="77"/>
      <c r="BG417" s="77"/>
      <c r="BH417" s="77"/>
      <c r="BI417" s="77"/>
      <c r="BJ417" s="77"/>
      <c r="BK417" s="77"/>
      <c r="BL417" s="77"/>
      <c r="BM417" s="77"/>
      <c r="BN417" s="77"/>
      <c r="BO417" s="77"/>
      <c r="BP417" s="77"/>
      <c r="BQ417" s="77"/>
      <c r="BR417" s="77"/>
      <c r="BS417" s="77"/>
      <c r="BT417" s="77"/>
      <c r="BU417" s="77"/>
      <c r="BV417" s="77"/>
      <c r="BW417" s="77"/>
      <c r="BX417" s="77"/>
      <c r="BY417" s="77"/>
      <c r="BZ417" s="77"/>
      <c r="CA417" s="77"/>
      <c r="CB417" s="77"/>
      <c r="CC417" s="77"/>
      <c r="CD417" s="77"/>
      <c r="CE417" s="77"/>
      <c r="CF417" s="77"/>
      <c r="CG417" s="77"/>
      <c r="CH417" s="77"/>
      <c r="CI417" s="77"/>
      <c r="CJ417" s="77"/>
      <c r="CK417" s="77"/>
      <c r="CL417" s="77"/>
      <c r="CM417" s="77"/>
      <c r="CN417" s="77"/>
      <c r="CO417" s="77"/>
      <c r="CP417" s="77"/>
      <c r="CQ417" s="77"/>
      <c r="CR417" s="77"/>
      <c r="CS417" s="77"/>
      <c r="CT417" s="77"/>
      <c r="CU417" s="77"/>
      <c r="CV417" s="77"/>
      <c r="CW417" s="77"/>
      <c r="CX417" s="77"/>
      <c r="CY417" s="77"/>
      <c r="CZ417" s="77"/>
      <c r="DA417" s="77"/>
      <c r="DB417" s="77"/>
      <c r="DC417" s="77"/>
      <c r="DD417" s="77"/>
      <c r="DE417" s="77"/>
      <c r="DF417" s="77"/>
      <c r="DG417" s="77"/>
      <c r="DH417" s="77"/>
      <c r="DI417" s="77"/>
      <c r="DJ417" s="77"/>
      <c r="DK417" s="77"/>
      <c r="DL417" s="77"/>
      <c r="DM417" s="77"/>
      <c r="DN417" s="77"/>
      <c r="DO417" s="77"/>
      <c r="DP417" s="77"/>
      <c r="DQ417" s="77"/>
      <c r="DR417" s="77"/>
      <c r="DS417" s="77"/>
      <c r="DT417" s="77"/>
      <c r="DU417" s="77"/>
      <c r="DV417" s="77"/>
      <c r="DW417" s="77"/>
      <c r="DX417" s="77"/>
      <c r="DY417" s="77"/>
      <c r="DZ417" s="77"/>
      <c r="EA417" s="77"/>
      <c r="EB417" s="77"/>
      <c r="EC417" s="77"/>
      <c r="ED417" s="77"/>
      <c r="EE417" s="77"/>
      <c r="EF417" s="77"/>
      <c r="EG417" s="77"/>
      <c r="EH417" s="77"/>
      <c r="EI417" s="77"/>
      <c r="EJ417" s="77"/>
      <c r="EK417" s="77"/>
      <c r="EL417" s="77"/>
      <c r="EM417" s="77"/>
      <c r="EN417" s="77"/>
      <c r="EO417" s="77"/>
      <c r="EP417" s="77"/>
      <c r="EQ417" s="77"/>
      <c r="ER417" s="77"/>
      <c r="ES417" s="77"/>
      <c r="ET417" s="77"/>
      <c r="EU417" s="77"/>
      <c r="EV417" s="77"/>
      <c r="EW417" s="77"/>
      <c r="EX417" s="77"/>
      <c r="EY417" s="77"/>
      <c r="EZ417" s="77"/>
      <c r="FA417" s="77"/>
      <c r="FB417" s="77"/>
      <c r="FC417" s="77"/>
      <c r="FD417" s="77"/>
      <c r="FE417" s="77"/>
      <c r="FF417" s="77"/>
      <c r="FG417" s="77"/>
      <c r="FH417" s="77"/>
    </row>
    <row r="418" spans="1:164" ht="14" x14ac:dyDescent="0.15">
      <c r="A418" s="85"/>
      <c r="B418" s="85"/>
      <c r="C418" s="85"/>
      <c r="D418" s="85"/>
      <c r="E418" s="85"/>
      <c r="F418" s="85"/>
      <c r="G418" s="85"/>
      <c r="H418" s="85"/>
      <c r="I418" s="85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  <c r="AE418" s="77"/>
      <c r="AF418" s="77"/>
      <c r="AG418" s="77"/>
      <c r="AH418" s="77"/>
      <c r="AI418" s="77"/>
      <c r="AJ418" s="77"/>
      <c r="AK418" s="77"/>
      <c r="AL418" s="77"/>
      <c r="AM418" s="77"/>
      <c r="AN418" s="77"/>
      <c r="AO418" s="77"/>
      <c r="AP418" s="77"/>
      <c r="AQ418" s="77"/>
      <c r="AR418" s="77"/>
      <c r="AS418" s="77"/>
      <c r="AT418" s="77"/>
      <c r="AU418" s="77"/>
      <c r="AV418" s="77"/>
      <c r="AW418" s="77"/>
      <c r="AX418" s="77"/>
      <c r="AY418" s="77"/>
      <c r="AZ418" s="77"/>
      <c r="BA418" s="77"/>
      <c r="BB418" s="77"/>
      <c r="BC418" s="77"/>
      <c r="BD418" s="77"/>
      <c r="BE418" s="77"/>
      <c r="BF418" s="77"/>
      <c r="BG418" s="77"/>
      <c r="BH418" s="77"/>
      <c r="BI418" s="77"/>
      <c r="BJ418" s="77"/>
      <c r="BK418" s="77"/>
      <c r="BL418" s="77"/>
      <c r="BM418" s="77"/>
      <c r="BN418" s="77"/>
      <c r="BO418" s="77"/>
      <c r="BP418" s="77"/>
      <c r="BQ418" s="77"/>
      <c r="BR418" s="77"/>
      <c r="BS418" s="77"/>
      <c r="BT418" s="77"/>
      <c r="BU418" s="77"/>
      <c r="BV418" s="77"/>
      <c r="BW418" s="77"/>
      <c r="BX418" s="77"/>
      <c r="BY418" s="77"/>
      <c r="BZ418" s="77"/>
      <c r="CA418" s="77"/>
      <c r="CB418" s="77"/>
      <c r="CC418" s="77"/>
      <c r="CD418" s="77"/>
      <c r="CE418" s="77"/>
      <c r="CF418" s="77"/>
      <c r="CG418" s="77"/>
      <c r="CH418" s="77"/>
      <c r="CI418" s="77"/>
      <c r="CJ418" s="77"/>
      <c r="CK418" s="77"/>
      <c r="CL418" s="77"/>
      <c r="CM418" s="77"/>
      <c r="CN418" s="77"/>
      <c r="CO418" s="77"/>
      <c r="CP418" s="77"/>
      <c r="CQ418" s="77"/>
      <c r="CR418" s="77"/>
      <c r="CS418" s="77"/>
      <c r="CT418" s="77"/>
      <c r="CU418" s="77"/>
      <c r="CV418" s="77"/>
      <c r="CW418" s="77"/>
      <c r="CX418" s="77"/>
      <c r="CY418" s="77"/>
      <c r="CZ418" s="77"/>
      <c r="DA418" s="77"/>
      <c r="DB418" s="77"/>
      <c r="DC418" s="77"/>
      <c r="DD418" s="77"/>
      <c r="DE418" s="77"/>
      <c r="DF418" s="77"/>
      <c r="DG418" s="77"/>
      <c r="DH418" s="77"/>
      <c r="DI418" s="77"/>
      <c r="DJ418" s="77"/>
      <c r="DK418" s="77"/>
      <c r="DL418" s="77"/>
      <c r="DM418" s="77"/>
      <c r="DN418" s="77"/>
      <c r="DO418" s="77"/>
      <c r="DP418" s="77"/>
      <c r="DQ418" s="77"/>
      <c r="DR418" s="77"/>
      <c r="DS418" s="77"/>
      <c r="DT418" s="77"/>
      <c r="DU418" s="77"/>
      <c r="DV418" s="77"/>
      <c r="DW418" s="77"/>
      <c r="DX418" s="77"/>
      <c r="DY418" s="77"/>
      <c r="DZ418" s="77"/>
      <c r="EA418" s="77"/>
      <c r="EB418" s="77"/>
      <c r="EC418" s="77"/>
      <c r="ED418" s="77"/>
      <c r="EE418" s="77"/>
      <c r="EF418" s="77"/>
      <c r="EG418" s="77"/>
      <c r="EH418" s="77"/>
      <c r="EI418" s="77"/>
      <c r="EJ418" s="77"/>
      <c r="EK418" s="77"/>
      <c r="EL418" s="77"/>
      <c r="EM418" s="77"/>
      <c r="EN418" s="77"/>
      <c r="EO418" s="77"/>
      <c r="EP418" s="77"/>
      <c r="EQ418" s="77"/>
      <c r="ER418" s="77"/>
      <c r="ES418" s="77"/>
      <c r="ET418" s="77"/>
      <c r="EU418" s="77"/>
      <c r="EV418" s="77"/>
      <c r="EW418" s="77"/>
      <c r="EX418" s="77"/>
      <c r="EY418" s="77"/>
      <c r="EZ418" s="77"/>
      <c r="FA418" s="77"/>
      <c r="FB418" s="77"/>
      <c r="FC418" s="77"/>
      <c r="FD418" s="77"/>
      <c r="FE418" s="77"/>
      <c r="FF418" s="77"/>
      <c r="FG418" s="77"/>
      <c r="FH418" s="77"/>
    </row>
    <row r="419" spans="1:164" ht="14" x14ac:dyDescent="0.15">
      <c r="A419" s="85"/>
      <c r="B419" s="85"/>
      <c r="C419" s="85"/>
      <c r="D419" s="85"/>
      <c r="E419" s="85"/>
      <c r="F419" s="85"/>
      <c r="G419" s="85"/>
      <c r="H419" s="85"/>
      <c r="I419" s="85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  <c r="AE419" s="77"/>
      <c r="AF419" s="77"/>
      <c r="AG419" s="77"/>
      <c r="AH419" s="77"/>
      <c r="AI419" s="77"/>
      <c r="AJ419" s="77"/>
      <c r="AK419" s="77"/>
      <c r="AL419" s="77"/>
      <c r="AM419" s="77"/>
      <c r="AN419" s="77"/>
      <c r="AO419" s="77"/>
      <c r="AP419" s="77"/>
      <c r="AQ419" s="77"/>
      <c r="AR419" s="77"/>
      <c r="AS419" s="77"/>
      <c r="AT419" s="77"/>
      <c r="AU419" s="77"/>
      <c r="AV419" s="77"/>
      <c r="AW419" s="77"/>
      <c r="AX419" s="77"/>
      <c r="AY419" s="77"/>
      <c r="AZ419" s="77"/>
      <c r="BA419" s="77"/>
      <c r="BB419" s="77"/>
      <c r="BC419" s="77"/>
      <c r="BD419" s="77"/>
      <c r="BE419" s="77"/>
      <c r="BF419" s="77"/>
      <c r="BG419" s="77"/>
      <c r="BH419" s="77"/>
      <c r="BI419" s="77"/>
      <c r="BJ419" s="77"/>
      <c r="BK419" s="77"/>
      <c r="BL419" s="77"/>
      <c r="BM419" s="77"/>
      <c r="BN419" s="77"/>
      <c r="BO419" s="77"/>
      <c r="BP419" s="77"/>
      <c r="BQ419" s="77"/>
      <c r="BR419" s="77"/>
      <c r="BS419" s="77"/>
      <c r="BT419" s="77"/>
      <c r="BU419" s="77"/>
      <c r="BV419" s="77"/>
      <c r="BW419" s="77"/>
      <c r="BX419" s="77"/>
      <c r="BY419" s="77"/>
      <c r="BZ419" s="77"/>
      <c r="CA419" s="77"/>
      <c r="CB419" s="77"/>
      <c r="CC419" s="77"/>
      <c r="CD419" s="77"/>
      <c r="CE419" s="77"/>
      <c r="CF419" s="77"/>
      <c r="CG419" s="77"/>
      <c r="CH419" s="77"/>
      <c r="CI419" s="77"/>
      <c r="CJ419" s="77"/>
      <c r="CK419" s="77"/>
      <c r="CL419" s="77"/>
      <c r="CM419" s="77"/>
      <c r="CN419" s="77"/>
      <c r="CO419" s="77"/>
      <c r="CP419" s="77"/>
      <c r="CQ419" s="77"/>
      <c r="CR419" s="77"/>
      <c r="CS419" s="77"/>
      <c r="CT419" s="77"/>
      <c r="CU419" s="77"/>
      <c r="CV419" s="77"/>
      <c r="CW419" s="77"/>
      <c r="CX419" s="77"/>
      <c r="CY419" s="77"/>
      <c r="CZ419" s="77"/>
      <c r="DA419" s="77"/>
      <c r="DB419" s="77"/>
      <c r="DC419" s="77"/>
      <c r="DD419" s="77"/>
      <c r="DE419" s="77"/>
      <c r="DF419" s="77"/>
      <c r="DG419" s="77"/>
      <c r="DH419" s="77"/>
      <c r="DI419" s="77"/>
      <c r="DJ419" s="77"/>
      <c r="DK419" s="77"/>
      <c r="DL419" s="77"/>
      <c r="DM419" s="77"/>
      <c r="DN419" s="77"/>
      <c r="DO419" s="77"/>
      <c r="DP419" s="77"/>
      <c r="DQ419" s="77"/>
      <c r="DR419" s="77"/>
      <c r="DS419" s="77"/>
      <c r="DT419" s="77"/>
      <c r="DU419" s="77"/>
      <c r="DV419" s="77"/>
      <c r="DW419" s="77"/>
      <c r="DX419" s="77"/>
      <c r="DY419" s="77"/>
      <c r="DZ419" s="77"/>
      <c r="EA419" s="77"/>
      <c r="EB419" s="77"/>
      <c r="EC419" s="77"/>
      <c r="ED419" s="77"/>
      <c r="EE419" s="77"/>
      <c r="EF419" s="77"/>
      <c r="EG419" s="77"/>
      <c r="EH419" s="77"/>
      <c r="EI419" s="77"/>
      <c r="EJ419" s="77"/>
      <c r="EK419" s="77"/>
      <c r="EL419" s="77"/>
      <c r="EM419" s="77"/>
      <c r="EN419" s="77"/>
      <c r="EO419" s="77"/>
      <c r="EP419" s="77"/>
      <c r="EQ419" s="77"/>
      <c r="ER419" s="77"/>
      <c r="ES419" s="77"/>
      <c r="ET419" s="77"/>
      <c r="EU419" s="77"/>
      <c r="EV419" s="77"/>
      <c r="EW419" s="77"/>
      <c r="EX419" s="77"/>
      <c r="EY419" s="77"/>
      <c r="EZ419" s="77"/>
      <c r="FA419" s="77"/>
      <c r="FB419" s="77"/>
      <c r="FC419" s="77"/>
      <c r="FD419" s="77"/>
      <c r="FE419" s="77"/>
      <c r="FF419" s="77"/>
      <c r="FG419" s="77"/>
      <c r="FH419" s="77"/>
    </row>
    <row r="420" spans="1:164" ht="14" x14ac:dyDescent="0.15">
      <c r="A420" s="85"/>
      <c r="B420" s="85"/>
      <c r="C420" s="85"/>
      <c r="D420" s="85"/>
      <c r="E420" s="85"/>
      <c r="F420" s="85"/>
      <c r="G420" s="85"/>
      <c r="H420" s="85"/>
      <c r="I420" s="85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  <c r="AE420" s="77"/>
      <c r="AF420" s="77"/>
      <c r="AG420" s="77"/>
      <c r="AH420" s="77"/>
      <c r="AI420" s="77"/>
      <c r="AJ420" s="77"/>
      <c r="AK420" s="77"/>
      <c r="AL420" s="77"/>
      <c r="AM420" s="77"/>
      <c r="AN420" s="77"/>
      <c r="AO420" s="77"/>
      <c r="AP420" s="77"/>
      <c r="AQ420" s="77"/>
      <c r="AR420" s="77"/>
      <c r="AS420" s="77"/>
      <c r="AT420" s="77"/>
      <c r="AU420" s="77"/>
      <c r="AV420" s="77"/>
      <c r="AW420" s="77"/>
      <c r="AX420" s="77"/>
      <c r="AY420" s="77"/>
      <c r="AZ420" s="77"/>
      <c r="BA420" s="77"/>
      <c r="BB420" s="77"/>
      <c r="BC420" s="77"/>
      <c r="BD420" s="77"/>
      <c r="BE420" s="77"/>
      <c r="BF420" s="77"/>
      <c r="BG420" s="77"/>
      <c r="BH420" s="77"/>
      <c r="BI420" s="77"/>
      <c r="BJ420" s="77"/>
      <c r="BK420" s="77"/>
      <c r="BL420" s="77"/>
      <c r="BM420" s="77"/>
      <c r="BN420" s="77"/>
      <c r="BO420" s="77"/>
      <c r="BP420" s="77"/>
      <c r="BQ420" s="77"/>
      <c r="BR420" s="77"/>
      <c r="BS420" s="77"/>
      <c r="BT420" s="77"/>
      <c r="BU420" s="77"/>
      <c r="BV420" s="77"/>
      <c r="BW420" s="77"/>
      <c r="BX420" s="77"/>
      <c r="BY420" s="77"/>
      <c r="BZ420" s="77"/>
      <c r="CA420" s="77"/>
      <c r="CB420" s="77"/>
      <c r="CC420" s="77"/>
      <c r="CD420" s="77"/>
      <c r="CE420" s="77"/>
      <c r="CF420" s="77"/>
      <c r="CG420" s="77"/>
      <c r="CH420" s="77"/>
      <c r="CI420" s="77"/>
      <c r="CJ420" s="77"/>
      <c r="CK420" s="77"/>
      <c r="CL420" s="77"/>
      <c r="CM420" s="77"/>
      <c r="CN420" s="77"/>
      <c r="CO420" s="77"/>
      <c r="CP420" s="77"/>
      <c r="CQ420" s="77"/>
      <c r="CR420" s="77"/>
      <c r="CS420" s="77"/>
      <c r="CT420" s="77"/>
      <c r="CU420" s="77"/>
      <c r="CV420" s="77"/>
      <c r="CW420" s="77"/>
      <c r="CX420" s="77"/>
      <c r="CY420" s="77"/>
      <c r="CZ420" s="77"/>
      <c r="DA420" s="77"/>
      <c r="DB420" s="77"/>
      <c r="DC420" s="77"/>
      <c r="DD420" s="77"/>
      <c r="DE420" s="77"/>
      <c r="DF420" s="77"/>
      <c r="DG420" s="77"/>
      <c r="DH420" s="77"/>
      <c r="DI420" s="77"/>
      <c r="DJ420" s="77"/>
      <c r="DK420" s="77"/>
      <c r="DL420" s="77"/>
      <c r="DM420" s="77"/>
      <c r="DN420" s="77"/>
      <c r="DO420" s="77"/>
      <c r="DP420" s="77"/>
      <c r="DQ420" s="77"/>
      <c r="DR420" s="77"/>
      <c r="DS420" s="77"/>
      <c r="DT420" s="77"/>
      <c r="DU420" s="77"/>
      <c r="DV420" s="77"/>
      <c r="DW420" s="77"/>
      <c r="DX420" s="77"/>
      <c r="DY420" s="77"/>
      <c r="DZ420" s="77"/>
      <c r="EA420" s="77"/>
      <c r="EB420" s="77"/>
      <c r="EC420" s="77"/>
      <c r="ED420" s="77"/>
      <c r="EE420" s="77"/>
      <c r="EF420" s="77"/>
      <c r="EG420" s="77"/>
      <c r="EH420" s="77"/>
      <c r="EI420" s="77"/>
      <c r="EJ420" s="77"/>
      <c r="EK420" s="77"/>
      <c r="EL420" s="77"/>
      <c r="EM420" s="77"/>
      <c r="EN420" s="77"/>
      <c r="EO420" s="77"/>
      <c r="EP420" s="77"/>
      <c r="EQ420" s="77"/>
      <c r="ER420" s="77"/>
      <c r="ES420" s="77"/>
      <c r="ET420" s="77"/>
      <c r="EU420" s="77"/>
      <c r="EV420" s="77"/>
      <c r="EW420" s="77"/>
      <c r="EX420" s="77"/>
      <c r="EY420" s="77"/>
      <c r="EZ420" s="77"/>
      <c r="FA420" s="77"/>
      <c r="FB420" s="77"/>
      <c r="FC420" s="77"/>
      <c r="FD420" s="77"/>
      <c r="FE420" s="77"/>
      <c r="FF420" s="77"/>
      <c r="FG420" s="77"/>
      <c r="FH420" s="77"/>
    </row>
    <row r="421" spans="1:164" ht="14" x14ac:dyDescent="0.15">
      <c r="A421" s="85"/>
      <c r="B421" s="85"/>
      <c r="C421" s="85"/>
      <c r="D421" s="85"/>
      <c r="E421" s="85"/>
      <c r="F421" s="85"/>
      <c r="G421" s="85"/>
      <c r="H421" s="85"/>
      <c r="I421" s="85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  <c r="AE421" s="77"/>
      <c r="AF421" s="77"/>
      <c r="AG421" s="77"/>
      <c r="AH421" s="77"/>
      <c r="AI421" s="77"/>
      <c r="AJ421" s="77"/>
      <c r="AK421" s="77"/>
      <c r="AL421" s="77"/>
      <c r="AM421" s="77"/>
      <c r="AN421" s="77"/>
      <c r="AO421" s="77"/>
      <c r="AP421" s="77"/>
      <c r="AQ421" s="77"/>
      <c r="AR421" s="77"/>
      <c r="AS421" s="77"/>
      <c r="AT421" s="77"/>
      <c r="AU421" s="77"/>
      <c r="AV421" s="77"/>
      <c r="AW421" s="77"/>
      <c r="AX421" s="77"/>
      <c r="AY421" s="77"/>
      <c r="AZ421" s="77"/>
      <c r="BA421" s="77"/>
      <c r="BB421" s="77"/>
      <c r="BC421" s="77"/>
      <c r="BD421" s="77"/>
      <c r="BE421" s="77"/>
      <c r="BF421" s="77"/>
      <c r="BG421" s="77"/>
      <c r="BH421" s="77"/>
      <c r="BI421" s="77"/>
      <c r="BJ421" s="77"/>
      <c r="BK421" s="77"/>
      <c r="BL421" s="77"/>
      <c r="BM421" s="77"/>
      <c r="BN421" s="77"/>
      <c r="BO421" s="77"/>
      <c r="BP421" s="77"/>
      <c r="BQ421" s="77"/>
      <c r="BR421" s="77"/>
      <c r="BS421" s="77"/>
      <c r="BT421" s="77"/>
      <c r="BU421" s="77"/>
      <c r="BV421" s="77"/>
      <c r="BW421" s="77"/>
      <c r="BX421" s="77"/>
      <c r="BY421" s="77"/>
      <c r="BZ421" s="77"/>
      <c r="CA421" s="77"/>
      <c r="CB421" s="77"/>
      <c r="CC421" s="77"/>
      <c r="CD421" s="77"/>
      <c r="CE421" s="77"/>
      <c r="CF421" s="77"/>
      <c r="CG421" s="77"/>
      <c r="CH421" s="77"/>
      <c r="CI421" s="77"/>
      <c r="CJ421" s="77"/>
      <c r="CK421" s="77"/>
      <c r="CL421" s="77"/>
      <c r="CM421" s="77"/>
      <c r="CN421" s="77"/>
      <c r="CO421" s="77"/>
      <c r="CP421" s="77"/>
      <c r="CQ421" s="77"/>
      <c r="CR421" s="77"/>
      <c r="CS421" s="77"/>
      <c r="CT421" s="77"/>
      <c r="CU421" s="77"/>
      <c r="CV421" s="77"/>
      <c r="CW421" s="77"/>
      <c r="CX421" s="77"/>
      <c r="CY421" s="77"/>
      <c r="CZ421" s="77"/>
      <c r="DA421" s="77"/>
      <c r="DB421" s="77"/>
      <c r="DC421" s="77"/>
      <c r="DD421" s="77"/>
      <c r="DE421" s="77"/>
      <c r="DF421" s="77"/>
      <c r="DG421" s="77"/>
      <c r="DH421" s="77"/>
      <c r="DI421" s="77"/>
      <c r="DJ421" s="77"/>
      <c r="DK421" s="77"/>
      <c r="DL421" s="77"/>
      <c r="DM421" s="77"/>
      <c r="DN421" s="77"/>
      <c r="DO421" s="77"/>
      <c r="DP421" s="77"/>
      <c r="DQ421" s="77"/>
      <c r="DR421" s="77"/>
      <c r="DS421" s="77"/>
      <c r="DT421" s="77"/>
      <c r="DU421" s="77"/>
      <c r="DV421" s="77"/>
      <c r="DW421" s="77"/>
      <c r="DX421" s="77"/>
      <c r="DY421" s="77"/>
      <c r="DZ421" s="77"/>
      <c r="EA421" s="77"/>
      <c r="EB421" s="77"/>
      <c r="EC421" s="77"/>
      <c r="ED421" s="77"/>
      <c r="EE421" s="77"/>
      <c r="EF421" s="77"/>
      <c r="EG421" s="77"/>
      <c r="EH421" s="77"/>
      <c r="EI421" s="77"/>
      <c r="EJ421" s="77"/>
      <c r="EK421" s="77"/>
      <c r="EL421" s="77"/>
      <c r="EM421" s="77"/>
      <c r="EN421" s="77"/>
      <c r="EO421" s="77"/>
      <c r="EP421" s="77"/>
      <c r="EQ421" s="77"/>
      <c r="ER421" s="77"/>
      <c r="ES421" s="77"/>
      <c r="ET421" s="77"/>
      <c r="EU421" s="77"/>
      <c r="EV421" s="77"/>
      <c r="EW421" s="77"/>
      <c r="EX421" s="77"/>
      <c r="EY421" s="77"/>
      <c r="EZ421" s="77"/>
      <c r="FA421" s="77"/>
      <c r="FB421" s="77"/>
      <c r="FC421" s="77"/>
      <c r="FD421" s="77"/>
      <c r="FE421" s="77"/>
      <c r="FF421" s="77"/>
      <c r="FG421" s="77"/>
      <c r="FH421" s="77"/>
    </row>
    <row r="422" spans="1:164" ht="14" x14ac:dyDescent="0.15">
      <c r="A422" s="85"/>
      <c r="B422" s="85"/>
      <c r="C422" s="85"/>
      <c r="D422" s="85"/>
      <c r="E422" s="85"/>
      <c r="F422" s="85"/>
      <c r="G422" s="85"/>
      <c r="H422" s="85"/>
      <c r="I422" s="85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  <c r="AE422" s="77"/>
      <c r="AF422" s="77"/>
      <c r="AG422" s="77"/>
      <c r="AH422" s="77"/>
      <c r="AI422" s="77"/>
      <c r="AJ422" s="77"/>
      <c r="AK422" s="77"/>
      <c r="AL422" s="77"/>
      <c r="AM422" s="77"/>
      <c r="AN422" s="77"/>
      <c r="AO422" s="77"/>
      <c r="AP422" s="77"/>
      <c r="AQ422" s="77"/>
      <c r="AR422" s="77"/>
      <c r="AS422" s="77"/>
      <c r="AT422" s="77"/>
      <c r="AU422" s="77"/>
      <c r="AV422" s="77"/>
      <c r="AW422" s="77"/>
      <c r="AX422" s="77"/>
      <c r="AY422" s="77"/>
      <c r="AZ422" s="77"/>
      <c r="BA422" s="77"/>
      <c r="BB422" s="77"/>
      <c r="BC422" s="77"/>
      <c r="BD422" s="77"/>
      <c r="BE422" s="77"/>
      <c r="BF422" s="77"/>
      <c r="BG422" s="77"/>
      <c r="BH422" s="77"/>
      <c r="BI422" s="77"/>
      <c r="BJ422" s="77"/>
      <c r="BK422" s="77"/>
      <c r="BL422" s="77"/>
      <c r="BM422" s="77"/>
      <c r="BN422" s="77"/>
      <c r="BO422" s="77"/>
      <c r="BP422" s="77"/>
      <c r="BQ422" s="77"/>
      <c r="BR422" s="77"/>
      <c r="BS422" s="77"/>
      <c r="BT422" s="77"/>
      <c r="BU422" s="77"/>
      <c r="BV422" s="77"/>
      <c r="BW422" s="77"/>
      <c r="BX422" s="77"/>
      <c r="BY422" s="77"/>
      <c r="BZ422" s="77"/>
      <c r="CA422" s="77"/>
      <c r="CB422" s="77"/>
      <c r="CC422" s="77"/>
      <c r="CD422" s="77"/>
      <c r="CE422" s="77"/>
      <c r="CF422" s="77"/>
      <c r="CG422" s="77"/>
      <c r="CH422" s="77"/>
      <c r="CI422" s="77"/>
      <c r="CJ422" s="77"/>
      <c r="CK422" s="77"/>
      <c r="CL422" s="77"/>
      <c r="CM422" s="77"/>
      <c r="CN422" s="77"/>
      <c r="CO422" s="77"/>
      <c r="CP422" s="77"/>
      <c r="CQ422" s="77"/>
      <c r="CR422" s="77"/>
      <c r="CS422" s="77"/>
      <c r="CT422" s="77"/>
      <c r="CU422" s="77"/>
      <c r="CV422" s="77"/>
      <c r="CW422" s="77"/>
      <c r="CX422" s="77"/>
      <c r="CY422" s="77"/>
      <c r="CZ422" s="77"/>
      <c r="DA422" s="77"/>
      <c r="DB422" s="77"/>
      <c r="DC422" s="77"/>
      <c r="DD422" s="77"/>
      <c r="DE422" s="77"/>
      <c r="DF422" s="77"/>
      <c r="DG422" s="77"/>
      <c r="DH422" s="77"/>
      <c r="DI422" s="77"/>
      <c r="DJ422" s="77"/>
      <c r="DK422" s="77"/>
      <c r="DL422" s="77"/>
      <c r="DM422" s="77"/>
      <c r="DN422" s="77"/>
      <c r="DO422" s="77"/>
      <c r="DP422" s="77"/>
      <c r="DQ422" s="77"/>
      <c r="DR422" s="77"/>
      <c r="DS422" s="77"/>
      <c r="DT422" s="77"/>
      <c r="DU422" s="77"/>
      <c r="DV422" s="77"/>
      <c r="DW422" s="77"/>
      <c r="DX422" s="77"/>
      <c r="DY422" s="77"/>
      <c r="DZ422" s="77"/>
      <c r="EA422" s="77"/>
      <c r="EB422" s="77"/>
      <c r="EC422" s="77"/>
      <c r="ED422" s="77"/>
      <c r="EE422" s="77"/>
      <c r="EF422" s="77"/>
      <c r="EG422" s="77"/>
      <c r="EH422" s="77"/>
      <c r="EI422" s="77"/>
      <c r="EJ422" s="77"/>
      <c r="EK422" s="77"/>
      <c r="EL422" s="77"/>
      <c r="EM422" s="77"/>
      <c r="EN422" s="77"/>
      <c r="EO422" s="77"/>
      <c r="EP422" s="77"/>
      <c r="EQ422" s="77"/>
      <c r="ER422" s="77"/>
      <c r="ES422" s="77"/>
      <c r="ET422" s="77"/>
      <c r="EU422" s="77"/>
      <c r="EV422" s="77"/>
      <c r="EW422" s="77"/>
      <c r="EX422" s="77"/>
      <c r="EY422" s="77"/>
      <c r="EZ422" s="77"/>
      <c r="FA422" s="77"/>
      <c r="FB422" s="77"/>
      <c r="FC422" s="77"/>
      <c r="FD422" s="77"/>
      <c r="FE422" s="77"/>
      <c r="FF422" s="77"/>
      <c r="FG422" s="77"/>
      <c r="FH422" s="77"/>
    </row>
    <row r="423" spans="1:164" ht="14" x14ac:dyDescent="0.15">
      <c r="A423" s="85"/>
      <c r="B423" s="85"/>
      <c r="C423" s="85"/>
      <c r="D423" s="85"/>
      <c r="E423" s="85"/>
      <c r="F423" s="85"/>
      <c r="G423" s="85"/>
      <c r="H423" s="85"/>
      <c r="I423" s="85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  <c r="AE423" s="77"/>
      <c r="AF423" s="77"/>
      <c r="AG423" s="77"/>
      <c r="AH423" s="77"/>
      <c r="AI423" s="77"/>
      <c r="AJ423" s="77"/>
      <c r="AK423" s="77"/>
      <c r="AL423" s="77"/>
      <c r="AM423" s="77"/>
      <c r="AN423" s="77"/>
      <c r="AO423" s="77"/>
      <c r="AP423" s="77"/>
      <c r="AQ423" s="77"/>
      <c r="AR423" s="77"/>
      <c r="AS423" s="77"/>
      <c r="AT423" s="77"/>
      <c r="AU423" s="77"/>
      <c r="AV423" s="77"/>
      <c r="AW423" s="77"/>
      <c r="AX423" s="77"/>
      <c r="AY423" s="77"/>
      <c r="AZ423" s="77"/>
      <c r="BA423" s="77"/>
      <c r="BB423" s="77"/>
      <c r="BC423" s="77"/>
      <c r="BD423" s="77"/>
      <c r="BE423" s="77"/>
      <c r="BF423" s="77"/>
      <c r="BG423" s="77"/>
      <c r="BH423" s="77"/>
      <c r="BI423" s="77"/>
      <c r="BJ423" s="77"/>
      <c r="BK423" s="77"/>
      <c r="BL423" s="77"/>
      <c r="BM423" s="77"/>
      <c r="BN423" s="77"/>
      <c r="BO423" s="77"/>
      <c r="BP423" s="77"/>
      <c r="BQ423" s="77"/>
      <c r="BR423" s="77"/>
      <c r="BS423" s="77"/>
      <c r="BT423" s="77"/>
      <c r="BU423" s="77"/>
      <c r="BV423" s="77"/>
      <c r="BW423" s="77"/>
      <c r="BX423" s="77"/>
      <c r="BY423" s="77"/>
      <c r="BZ423" s="77"/>
      <c r="CA423" s="77"/>
      <c r="CB423" s="77"/>
      <c r="CC423" s="77"/>
      <c r="CD423" s="77"/>
      <c r="CE423" s="77"/>
      <c r="CF423" s="77"/>
      <c r="CG423" s="77"/>
      <c r="CH423" s="77"/>
      <c r="CI423" s="77"/>
      <c r="CJ423" s="77"/>
      <c r="CK423" s="77"/>
      <c r="CL423" s="77"/>
      <c r="CM423" s="77"/>
      <c r="CN423" s="77"/>
      <c r="CO423" s="77"/>
      <c r="CP423" s="77"/>
      <c r="CQ423" s="77"/>
      <c r="CR423" s="77"/>
      <c r="CS423" s="77"/>
      <c r="CT423" s="77"/>
      <c r="CU423" s="77"/>
      <c r="CV423" s="77"/>
      <c r="CW423" s="77"/>
      <c r="CX423" s="77"/>
      <c r="CY423" s="77"/>
      <c r="CZ423" s="77"/>
      <c r="DA423" s="77"/>
      <c r="DB423" s="77"/>
      <c r="DC423" s="77"/>
      <c r="DD423" s="77"/>
      <c r="DE423" s="77"/>
      <c r="DF423" s="77"/>
      <c r="DG423" s="77"/>
      <c r="DH423" s="77"/>
      <c r="DI423" s="77"/>
      <c r="DJ423" s="77"/>
      <c r="DK423" s="77"/>
      <c r="DL423" s="77"/>
      <c r="DM423" s="77"/>
      <c r="DN423" s="77"/>
      <c r="DO423" s="77"/>
      <c r="DP423" s="77"/>
      <c r="DQ423" s="77"/>
      <c r="DR423" s="77"/>
      <c r="DS423" s="77"/>
      <c r="DT423" s="77"/>
      <c r="DU423" s="77"/>
      <c r="DV423" s="77"/>
      <c r="DW423" s="77"/>
      <c r="DX423" s="77"/>
      <c r="DY423" s="77"/>
      <c r="DZ423" s="77"/>
      <c r="EA423" s="77"/>
      <c r="EB423" s="77"/>
      <c r="EC423" s="77"/>
      <c r="ED423" s="77"/>
      <c r="EE423" s="77"/>
      <c r="EF423" s="77"/>
      <c r="EG423" s="77"/>
      <c r="EH423" s="77"/>
      <c r="EI423" s="77"/>
      <c r="EJ423" s="77"/>
      <c r="EK423" s="77"/>
      <c r="EL423" s="77"/>
      <c r="EM423" s="77"/>
      <c r="EN423" s="77"/>
      <c r="EO423" s="77"/>
      <c r="EP423" s="77"/>
      <c r="EQ423" s="77"/>
      <c r="ER423" s="77"/>
      <c r="ES423" s="77"/>
      <c r="ET423" s="77"/>
      <c r="EU423" s="77"/>
      <c r="EV423" s="77"/>
      <c r="EW423" s="77"/>
      <c r="EX423" s="77"/>
      <c r="EY423" s="77"/>
      <c r="EZ423" s="77"/>
      <c r="FA423" s="77"/>
      <c r="FB423" s="77"/>
      <c r="FC423" s="77"/>
      <c r="FD423" s="77"/>
      <c r="FE423" s="77"/>
      <c r="FF423" s="77"/>
      <c r="FG423" s="77"/>
      <c r="FH423" s="77"/>
    </row>
    <row r="424" spans="1:164" ht="14" x14ac:dyDescent="0.15">
      <c r="A424" s="85"/>
      <c r="B424" s="85"/>
      <c r="C424" s="85"/>
      <c r="D424" s="85"/>
      <c r="E424" s="85"/>
      <c r="F424" s="85"/>
      <c r="G424" s="85"/>
      <c r="H424" s="85"/>
      <c r="I424" s="85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  <c r="AE424" s="77"/>
      <c r="AF424" s="77"/>
      <c r="AG424" s="77"/>
      <c r="AH424" s="77"/>
      <c r="AI424" s="77"/>
      <c r="AJ424" s="77"/>
      <c r="AK424" s="77"/>
      <c r="AL424" s="77"/>
      <c r="AM424" s="77"/>
      <c r="AN424" s="77"/>
      <c r="AO424" s="77"/>
      <c r="AP424" s="77"/>
      <c r="AQ424" s="77"/>
      <c r="AR424" s="77"/>
      <c r="AS424" s="77"/>
      <c r="AT424" s="77"/>
      <c r="AU424" s="77"/>
      <c r="AV424" s="77"/>
      <c r="AW424" s="77"/>
      <c r="AX424" s="77"/>
      <c r="AY424" s="77"/>
      <c r="AZ424" s="77"/>
      <c r="BA424" s="77"/>
      <c r="BB424" s="77"/>
      <c r="BC424" s="77"/>
      <c r="BD424" s="77"/>
      <c r="BE424" s="77"/>
      <c r="BF424" s="77"/>
      <c r="BG424" s="77"/>
      <c r="BH424" s="77"/>
      <c r="BI424" s="77"/>
      <c r="BJ424" s="77"/>
      <c r="BK424" s="77"/>
      <c r="BL424" s="77"/>
      <c r="BM424" s="77"/>
      <c r="BN424" s="77"/>
      <c r="BO424" s="77"/>
      <c r="BP424" s="77"/>
      <c r="BQ424" s="77"/>
      <c r="BR424" s="77"/>
      <c r="BS424" s="77"/>
      <c r="BT424" s="77"/>
      <c r="BU424" s="77"/>
      <c r="BV424" s="77"/>
      <c r="BW424" s="77"/>
      <c r="BX424" s="77"/>
      <c r="BY424" s="77"/>
      <c r="BZ424" s="77"/>
      <c r="CA424" s="77"/>
      <c r="CB424" s="77"/>
      <c r="CC424" s="77"/>
      <c r="CD424" s="77"/>
      <c r="CE424" s="77"/>
      <c r="CF424" s="77"/>
      <c r="CG424" s="77"/>
      <c r="CH424" s="77"/>
      <c r="CI424" s="77"/>
      <c r="CJ424" s="77"/>
      <c r="CK424" s="77"/>
      <c r="CL424" s="77"/>
      <c r="CM424" s="77"/>
      <c r="CN424" s="77"/>
      <c r="CO424" s="77"/>
      <c r="CP424" s="77"/>
      <c r="CQ424" s="77"/>
      <c r="CR424" s="77"/>
      <c r="CS424" s="77"/>
      <c r="CT424" s="77"/>
      <c r="CU424" s="77"/>
      <c r="CV424" s="77"/>
      <c r="CW424" s="77"/>
      <c r="CX424" s="77"/>
      <c r="CY424" s="77"/>
      <c r="CZ424" s="77"/>
      <c r="DA424" s="77"/>
      <c r="DB424" s="77"/>
      <c r="DC424" s="77"/>
      <c r="DD424" s="77"/>
      <c r="DE424" s="77"/>
      <c r="DF424" s="77"/>
      <c r="DG424" s="77"/>
      <c r="DH424" s="77"/>
      <c r="DI424" s="77"/>
      <c r="DJ424" s="77"/>
      <c r="DK424" s="77"/>
      <c r="DL424" s="77"/>
      <c r="DM424" s="77"/>
      <c r="DN424" s="77"/>
      <c r="DO424" s="77"/>
      <c r="DP424" s="77"/>
      <c r="DQ424" s="77"/>
      <c r="DR424" s="77"/>
      <c r="DS424" s="77"/>
      <c r="DT424" s="77"/>
      <c r="DU424" s="77"/>
      <c r="DV424" s="77"/>
      <c r="DW424" s="77"/>
      <c r="DX424" s="77"/>
      <c r="DY424" s="77"/>
      <c r="DZ424" s="77"/>
      <c r="EA424" s="77"/>
      <c r="EB424" s="77"/>
      <c r="EC424" s="77"/>
      <c r="ED424" s="77"/>
      <c r="EE424" s="77"/>
      <c r="EF424" s="77"/>
      <c r="EG424" s="77"/>
      <c r="EH424" s="77"/>
      <c r="EI424" s="77"/>
      <c r="EJ424" s="77"/>
      <c r="EK424" s="77"/>
      <c r="EL424" s="77"/>
      <c r="EM424" s="77"/>
      <c r="EN424" s="77"/>
      <c r="EO424" s="77"/>
      <c r="EP424" s="77"/>
      <c r="EQ424" s="77"/>
      <c r="ER424" s="77"/>
      <c r="ES424" s="77"/>
      <c r="ET424" s="77"/>
      <c r="EU424" s="77"/>
      <c r="EV424" s="77"/>
      <c r="EW424" s="77"/>
      <c r="EX424" s="77"/>
      <c r="EY424" s="77"/>
      <c r="EZ424" s="77"/>
      <c r="FA424" s="77"/>
      <c r="FB424" s="77"/>
      <c r="FC424" s="77"/>
      <c r="FD424" s="77"/>
      <c r="FE424" s="77"/>
      <c r="FF424" s="77"/>
      <c r="FG424" s="77"/>
      <c r="FH424" s="77"/>
    </row>
    <row r="425" spans="1:164" ht="14" x14ac:dyDescent="0.15">
      <c r="A425" s="85"/>
      <c r="B425" s="85"/>
      <c r="C425" s="85"/>
      <c r="D425" s="85"/>
      <c r="E425" s="85"/>
      <c r="F425" s="85"/>
      <c r="G425" s="85"/>
      <c r="H425" s="85"/>
      <c r="I425" s="85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  <c r="AE425" s="77"/>
      <c r="AF425" s="77"/>
      <c r="AG425" s="77"/>
      <c r="AH425" s="77"/>
      <c r="AI425" s="77"/>
      <c r="AJ425" s="77"/>
      <c r="AK425" s="77"/>
      <c r="AL425" s="77"/>
      <c r="AM425" s="77"/>
      <c r="AN425" s="77"/>
      <c r="AO425" s="77"/>
      <c r="AP425" s="77"/>
      <c r="AQ425" s="77"/>
      <c r="AR425" s="77"/>
      <c r="AS425" s="77"/>
      <c r="AT425" s="77"/>
      <c r="AU425" s="77"/>
      <c r="AV425" s="77"/>
      <c r="AW425" s="77"/>
      <c r="AX425" s="77"/>
      <c r="AY425" s="77"/>
      <c r="AZ425" s="77"/>
      <c r="BA425" s="77"/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7"/>
      <c r="BR425" s="77"/>
      <c r="BS425" s="77"/>
      <c r="BT425" s="77"/>
      <c r="BU425" s="77"/>
      <c r="BV425" s="77"/>
      <c r="BW425" s="77"/>
      <c r="BX425" s="77"/>
      <c r="BY425" s="77"/>
      <c r="BZ425" s="77"/>
      <c r="CA425" s="77"/>
      <c r="CB425" s="77"/>
      <c r="CC425" s="77"/>
      <c r="CD425" s="77"/>
      <c r="CE425" s="77"/>
      <c r="CF425" s="77"/>
      <c r="CG425" s="77"/>
      <c r="CH425" s="77"/>
      <c r="CI425" s="77"/>
      <c r="CJ425" s="77"/>
      <c r="CK425" s="77"/>
      <c r="CL425" s="77"/>
      <c r="CM425" s="77"/>
      <c r="CN425" s="77"/>
      <c r="CO425" s="77"/>
      <c r="CP425" s="77"/>
      <c r="CQ425" s="77"/>
      <c r="CR425" s="77"/>
      <c r="CS425" s="77"/>
      <c r="CT425" s="77"/>
      <c r="CU425" s="77"/>
      <c r="CV425" s="77"/>
      <c r="CW425" s="77"/>
      <c r="CX425" s="77"/>
      <c r="CY425" s="77"/>
      <c r="CZ425" s="77"/>
      <c r="DA425" s="77"/>
      <c r="DB425" s="77"/>
      <c r="DC425" s="77"/>
      <c r="DD425" s="77"/>
      <c r="DE425" s="77"/>
      <c r="DF425" s="77"/>
      <c r="DG425" s="77"/>
      <c r="DH425" s="77"/>
      <c r="DI425" s="77"/>
      <c r="DJ425" s="77"/>
      <c r="DK425" s="77"/>
      <c r="DL425" s="77"/>
      <c r="DM425" s="77"/>
      <c r="DN425" s="77"/>
      <c r="DO425" s="77"/>
      <c r="DP425" s="77"/>
      <c r="DQ425" s="77"/>
      <c r="DR425" s="77"/>
      <c r="DS425" s="77"/>
      <c r="DT425" s="77"/>
      <c r="DU425" s="77"/>
      <c r="DV425" s="77"/>
      <c r="DW425" s="77"/>
      <c r="DX425" s="77"/>
      <c r="DY425" s="77"/>
      <c r="DZ425" s="77"/>
      <c r="EA425" s="77"/>
      <c r="EB425" s="77"/>
      <c r="EC425" s="77"/>
      <c r="ED425" s="77"/>
      <c r="EE425" s="77"/>
      <c r="EF425" s="77"/>
      <c r="EG425" s="77"/>
      <c r="EH425" s="77"/>
      <c r="EI425" s="77"/>
      <c r="EJ425" s="77"/>
      <c r="EK425" s="77"/>
      <c r="EL425" s="77"/>
      <c r="EM425" s="77"/>
      <c r="EN425" s="77"/>
      <c r="EO425" s="77"/>
      <c r="EP425" s="77"/>
      <c r="EQ425" s="77"/>
      <c r="ER425" s="77"/>
      <c r="ES425" s="77"/>
      <c r="ET425" s="77"/>
      <c r="EU425" s="77"/>
      <c r="EV425" s="77"/>
      <c r="EW425" s="77"/>
      <c r="EX425" s="77"/>
      <c r="EY425" s="77"/>
      <c r="EZ425" s="77"/>
      <c r="FA425" s="77"/>
      <c r="FB425" s="77"/>
      <c r="FC425" s="77"/>
      <c r="FD425" s="77"/>
      <c r="FE425" s="77"/>
      <c r="FF425" s="77"/>
      <c r="FG425" s="77"/>
      <c r="FH425" s="77"/>
    </row>
    <row r="426" spans="1:164" ht="14" x14ac:dyDescent="0.15">
      <c r="A426" s="85"/>
      <c r="B426" s="85"/>
      <c r="C426" s="85"/>
      <c r="D426" s="85"/>
      <c r="E426" s="85"/>
      <c r="F426" s="85"/>
      <c r="G426" s="85"/>
      <c r="H426" s="85"/>
      <c r="I426" s="85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  <c r="AW426" s="77"/>
      <c r="AX426" s="77"/>
      <c r="AY426" s="77"/>
      <c r="AZ426" s="77"/>
      <c r="BA426" s="77"/>
      <c r="BB426" s="77"/>
      <c r="BC426" s="77"/>
      <c r="BD426" s="77"/>
      <c r="BE426" s="77"/>
      <c r="BF426" s="77"/>
      <c r="BG426" s="77"/>
      <c r="BH426" s="77"/>
      <c r="BI426" s="77"/>
      <c r="BJ426" s="77"/>
      <c r="BK426" s="77"/>
      <c r="BL426" s="77"/>
      <c r="BM426" s="77"/>
      <c r="BN426" s="77"/>
      <c r="BO426" s="77"/>
      <c r="BP426" s="77"/>
      <c r="BQ426" s="77"/>
      <c r="BR426" s="77"/>
      <c r="BS426" s="77"/>
      <c r="BT426" s="77"/>
      <c r="BU426" s="77"/>
      <c r="BV426" s="77"/>
      <c r="BW426" s="77"/>
      <c r="BX426" s="77"/>
      <c r="BY426" s="77"/>
      <c r="BZ426" s="77"/>
      <c r="CA426" s="77"/>
      <c r="CB426" s="77"/>
      <c r="CC426" s="77"/>
      <c r="CD426" s="77"/>
      <c r="CE426" s="77"/>
      <c r="CF426" s="77"/>
      <c r="CG426" s="77"/>
      <c r="CH426" s="77"/>
      <c r="CI426" s="77"/>
      <c r="CJ426" s="77"/>
      <c r="CK426" s="77"/>
      <c r="CL426" s="77"/>
      <c r="CM426" s="77"/>
      <c r="CN426" s="77"/>
      <c r="CO426" s="77"/>
      <c r="CP426" s="77"/>
      <c r="CQ426" s="77"/>
      <c r="CR426" s="77"/>
      <c r="CS426" s="77"/>
      <c r="CT426" s="77"/>
      <c r="CU426" s="77"/>
      <c r="CV426" s="77"/>
      <c r="CW426" s="77"/>
      <c r="CX426" s="77"/>
      <c r="CY426" s="77"/>
      <c r="CZ426" s="77"/>
      <c r="DA426" s="77"/>
      <c r="DB426" s="77"/>
      <c r="DC426" s="77"/>
      <c r="DD426" s="77"/>
      <c r="DE426" s="77"/>
      <c r="DF426" s="77"/>
      <c r="DG426" s="77"/>
      <c r="DH426" s="77"/>
      <c r="DI426" s="77"/>
      <c r="DJ426" s="77"/>
      <c r="DK426" s="77"/>
      <c r="DL426" s="77"/>
      <c r="DM426" s="77"/>
      <c r="DN426" s="77"/>
      <c r="DO426" s="77"/>
      <c r="DP426" s="77"/>
      <c r="DQ426" s="77"/>
      <c r="DR426" s="77"/>
      <c r="DS426" s="77"/>
      <c r="DT426" s="77"/>
      <c r="DU426" s="77"/>
      <c r="DV426" s="77"/>
      <c r="DW426" s="77"/>
      <c r="DX426" s="77"/>
      <c r="DY426" s="77"/>
      <c r="DZ426" s="77"/>
      <c r="EA426" s="77"/>
      <c r="EB426" s="77"/>
      <c r="EC426" s="77"/>
      <c r="ED426" s="77"/>
      <c r="EE426" s="77"/>
      <c r="EF426" s="77"/>
      <c r="EG426" s="77"/>
      <c r="EH426" s="77"/>
      <c r="EI426" s="77"/>
      <c r="EJ426" s="77"/>
      <c r="EK426" s="77"/>
      <c r="EL426" s="77"/>
      <c r="EM426" s="77"/>
      <c r="EN426" s="77"/>
      <c r="EO426" s="77"/>
      <c r="EP426" s="77"/>
      <c r="EQ426" s="77"/>
      <c r="ER426" s="77"/>
      <c r="ES426" s="77"/>
      <c r="ET426" s="77"/>
      <c r="EU426" s="77"/>
      <c r="EV426" s="77"/>
      <c r="EW426" s="77"/>
      <c r="EX426" s="77"/>
      <c r="EY426" s="77"/>
      <c r="EZ426" s="77"/>
      <c r="FA426" s="77"/>
      <c r="FB426" s="77"/>
      <c r="FC426" s="77"/>
      <c r="FD426" s="77"/>
      <c r="FE426" s="77"/>
      <c r="FF426" s="77"/>
      <c r="FG426" s="77"/>
      <c r="FH426" s="77"/>
    </row>
    <row r="427" spans="1:164" ht="14" x14ac:dyDescent="0.15">
      <c r="A427" s="85"/>
      <c r="B427" s="85"/>
      <c r="C427" s="85"/>
      <c r="D427" s="85"/>
      <c r="E427" s="85"/>
      <c r="F427" s="85"/>
      <c r="G427" s="85"/>
      <c r="H427" s="85"/>
      <c r="I427" s="85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  <c r="AE427" s="77"/>
      <c r="AF427" s="77"/>
      <c r="AG427" s="77"/>
      <c r="AH427" s="77"/>
      <c r="AI427" s="77"/>
      <c r="AJ427" s="77"/>
      <c r="AK427" s="77"/>
      <c r="AL427" s="77"/>
      <c r="AM427" s="77"/>
      <c r="AN427" s="77"/>
      <c r="AO427" s="77"/>
      <c r="AP427" s="77"/>
      <c r="AQ427" s="77"/>
      <c r="AR427" s="77"/>
      <c r="AS427" s="77"/>
      <c r="AT427" s="77"/>
      <c r="AU427" s="77"/>
      <c r="AV427" s="77"/>
      <c r="AW427" s="77"/>
      <c r="AX427" s="77"/>
      <c r="AY427" s="77"/>
      <c r="AZ427" s="77"/>
      <c r="BA427" s="77"/>
      <c r="BB427" s="77"/>
      <c r="BC427" s="77"/>
      <c r="BD427" s="77"/>
      <c r="BE427" s="77"/>
      <c r="BF427" s="77"/>
      <c r="BG427" s="77"/>
      <c r="BH427" s="77"/>
      <c r="BI427" s="77"/>
      <c r="BJ427" s="77"/>
      <c r="BK427" s="77"/>
      <c r="BL427" s="77"/>
      <c r="BM427" s="77"/>
      <c r="BN427" s="77"/>
      <c r="BO427" s="77"/>
      <c r="BP427" s="77"/>
      <c r="BQ427" s="77"/>
      <c r="BR427" s="77"/>
      <c r="BS427" s="77"/>
      <c r="BT427" s="77"/>
      <c r="BU427" s="77"/>
      <c r="BV427" s="77"/>
      <c r="BW427" s="77"/>
      <c r="BX427" s="77"/>
      <c r="BY427" s="77"/>
      <c r="BZ427" s="77"/>
      <c r="CA427" s="77"/>
      <c r="CB427" s="77"/>
      <c r="CC427" s="77"/>
      <c r="CD427" s="77"/>
      <c r="CE427" s="77"/>
      <c r="CF427" s="77"/>
      <c r="CG427" s="77"/>
      <c r="CH427" s="77"/>
      <c r="CI427" s="77"/>
      <c r="CJ427" s="77"/>
      <c r="CK427" s="77"/>
      <c r="CL427" s="77"/>
      <c r="CM427" s="77"/>
      <c r="CN427" s="77"/>
      <c r="CO427" s="77"/>
      <c r="CP427" s="77"/>
      <c r="CQ427" s="77"/>
      <c r="CR427" s="77"/>
      <c r="CS427" s="77"/>
      <c r="CT427" s="77"/>
      <c r="CU427" s="77"/>
      <c r="CV427" s="77"/>
      <c r="CW427" s="77"/>
      <c r="CX427" s="77"/>
      <c r="CY427" s="77"/>
      <c r="CZ427" s="77"/>
      <c r="DA427" s="77"/>
      <c r="DB427" s="77"/>
      <c r="DC427" s="77"/>
      <c r="DD427" s="77"/>
      <c r="DE427" s="77"/>
      <c r="DF427" s="77"/>
      <c r="DG427" s="77"/>
      <c r="DH427" s="77"/>
      <c r="DI427" s="77"/>
      <c r="DJ427" s="77"/>
      <c r="DK427" s="77"/>
      <c r="DL427" s="77"/>
      <c r="DM427" s="77"/>
      <c r="DN427" s="77"/>
      <c r="DO427" s="77"/>
      <c r="DP427" s="77"/>
      <c r="DQ427" s="77"/>
      <c r="DR427" s="77"/>
      <c r="DS427" s="77"/>
      <c r="DT427" s="77"/>
      <c r="DU427" s="77"/>
      <c r="DV427" s="77"/>
      <c r="DW427" s="77"/>
      <c r="DX427" s="77"/>
      <c r="DY427" s="77"/>
      <c r="DZ427" s="77"/>
      <c r="EA427" s="77"/>
      <c r="EB427" s="77"/>
      <c r="EC427" s="77"/>
      <c r="ED427" s="77"/>
      <c r="EE427" s="77"/>
      <c r="EF427" s="77"/>
      <c r="EG427" s="77"/>
      <c r="EH427" s="77"/>
      <c r="EI427" s="77"/>
      <c r="EJ427" s="77"/>
      <c r="EK427" s="77"/>
      <c r="EL427" s="77"/>
      <c r="EM427" s="77"/>
      <c r="EN427" s="77"/>
      <c r="EO427" s="77"/>
      <c r="EP427" s="77"/>
      <c r="EQ427" s="77"/>
      <c r="ER427" s="77"/>
      <c r="ES427" s="77"/>
      <c r="ET427" s="77"/>
      <c r="EU427" s="77"/>
      <c r="EV427" s="77"/>
      <c r="EW427" s="77"/>
      <c r="EX427" s="77"/>
      <c r="EY427" s="77"/>
      <c r="EZ427" s="77"/>
      <c r="FA427" s="77"/>
      <c r="FB427" s="77"/>
      <c r="FC427" s="77"/>
      <c r="FD427" s="77"/>
      <c r="FE427" s="77"/>
      <c r="FF427" s="77"/>
      <c r="FG427" s="77"/>
      <c r="FH427" s="77"/>
    </row>
    <row r="428" spans="1:164" ht="14" x14ac:dyDescent="0.15">
      <c r="A428" s="85"/>
      <c r="B428" s="85"/>
      <c r="C428" s="85"/>
      <c r="D428" s="85"/>
      <c r="E428" s="85"/>
      <c r="F428" s="85"/>
      <c r="G428" s="85"/>
      <c r="H428" s="85"/>
      <c r="I428" s="85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  <c r="AE428" s="77"/>
      <c r="AF428" s="77"/>
      <c r="AG428" s="77"/>
      <c r="AH428" s="77"/>
      <c r="AI428" s="77"/>
      <c r="AJ428" s="77"/>
      <c r="AK428" s="77"/>
      <c r="AL428" s="77"/>
      <c r="AM428" s="77"/>
      <c r="AN428" s="77"/>
      <c r="AO428" s="77"/>
      <c r="AP428" s="77"/>
      <c r="AQ428" s="77"/>
      <c r="AR428" s="77"/>
      <c r="AS428" s="77"/>
      <c r="AT428" s="77"/>
      <c r="AU428" s="77"/>
      <c r="AV428" s="77"/>
      <c r="AW428" s="77"/>
      <c r="AX428" s="77"/>
      <c r="AY428" s="77"/>
      <c r="AZ428" s="77"/>
      <c r="BA428" s="77"/>
      <c r="BB428" s="77"/>
      <c r="BC428" s="77"/>
      <c r="BD428" s="77"/>
      <c r="BE428" s="77"/>
      <c r="BF428" s="77"/>
      <c r="BG428" s="77"/>
      <c r="BH428" s="77"/>
      <c r="BI428" s="77"/>
      <c r="BJ428" s="77"/>
      <c r="BK428" s="77"/>
      <c r="BL428" s="77"/>
      <c r="BM428" s="77"/>
      <c r="BN428" s="77"/>
      <c r="BO428" s="77"/>
      <c r="BP428" s="77"/>
      <c r="BQ428" s="77"/>
      <c r="BR428" s="77"/>
      <c r="BS428" s="77"/>
      <c r="BT428" s="77"/>
      <c r="BU428" s="77"/>
      <c r="BV428" s="77"/>
      <c r="BW428" s="77"/>
      <c r="BX428" s="77"/>
      <c r="BY428" s="77"/>
      <c r="BZ428" s="77"/>
      <c r="CA428" s="77"/>
      <c r="CB428" s="77"/>
      <c r="CC428" s="77"/>
      <c r="CD428" s="77"/>
      <c r="CE428" s="77"/>
      <c r="CF428" s="77"/>
      <c r="CG428" s="77"/>
      <c r="CH428" s="77"/>
      <c r="CI428" s="77"/>
      <c r="CJ428" s="77"/>
      <c r="CK428" s="77"/>
      <c r="CL428" s="77"/>
      <c r="CM428" s="77"/>
      <c r="CN428" s="77"/>
      <c r="CO428" s="77"/>
      <c r="CP428" s="77"/>
      <c r="CQ428" s="77"/>
      <c r="CR428" s="77"/>
      <c r="CS428" s="77"/>
      <c r="CT428" s="77"/>
      <c r="CU428" s="77"/>
      <c r="CV428" s="77"/>
      <c r="CW428" s="77"/>
      <c r="CX428" s="77"/>
      <c r="CY428" s="77"/>
      <c r="CZ428" s="77"/>
      <c r="DA428" s="77"/>
      <c r="DB428" s="77"/>
      <c r="DC428" s="77"/>
      <c r="DD428" s="77"/>
      <c r="DE428" s="77"/>
      <c r="DF428" s="77"/>
      <c r="DG428" s="77"/>
      <c r="DH428" s="77"/>
      <c r="DI428" s="77"/>
      <c r="DJ428" s="77"/>
      <c r="DK428" s="77"/>
      <c r="DL428" s="77"/>
      <c r="DM428" s="77"/>
      <c r="DN428" s="77"/>
      <c r="DO428" s="77"/>
      <c r="DP428" s="77"/>
      <c r="DQ428" s="77"/>
      <c r="DR428" s="77"/>
      <c r="DS428" s="77"/>
      <c r="DT428" s="77"/>
      <c r="DU428" s="77"/>
      <c r="DV428" s="77"/>
      <c r="DW428" s="77"/>
      <c r="DX428" s="77"/>
      <c r="DY428" s="77"/>
      <c r="DZ428" s="77"/>
      <c r="EA428" s="77"/>
      <c r="EB428" s="77"/>
      <c r="EC428" s="77"/>
      <c r="ED428" s="77"/>
      <c r="EE428" s="77"/>
      <c r="EF428" s="77"/>
      <c r="EG428" s="77"/>
      <c r="EH428" s="77"/>
      <c r="EI428" s="77"/>
      <c r="EJ428" s="77"/>
      <c r="EK428" s="77"/>
      <c r="EL428" s="77"/>
      <c r="EM428" s="77"/>
      <c r="EN428" s="77"/>
      <c r="EO428" s="77"/>
      <c r="EP428" s="77"/>
      <c r="EQ428" s="77"/>
      <c r="ER428" s="77"/>
      <c r="ES428" s="77"/>
      <c r="ET428" s="77"/>
      <c r="EU428" s="77"/>
      <c r="EV428" s="77"/>
      <c r="EW428" s="77"/>
      <c r="EX428" s="77"/>
      <c r="EY428" s="77"/>
      <c r="EZ428" s="77"/>
      <c r="FA428" s="77"/>
      <c r="FB428" s="77"/>
      <c r="FC428" s="77"/>
      <c r="FD428" s="77"/>
      <c r="FE428" s="77"/>
      <c r="FF428" s="77"/>
      <c r="FG428" s="77"/>
      <c r="FH428" s="77"/>
    </row>
    <row r="429" spans="1:164" ht="14" x14ac:dyDescent="0.15">
      <c r="A429" s="85"/>
      <c r="B429" s="85"/>
      <c r="C429" s="85"/>
      <c r="D429" s="85"/>
      <c r="E429" s="85"/>
      <c r="F429" s="85"/>
      <c r="G429" s="85"/>
      <c r="H429" s="85"/>
      <c r="I429" s="85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  <c r="AE429" s="77"/>
      <c r="AF429" s="77"/>
      <c r="AG429" s="77"/>
      <c r="AH429" s="77"/>
      <c r="AI429" s="77"/>
      <c r="AJ429" s="77"/>
      <c r="AK429" s="77"/>
      <c r="AL429" s="77"/>
      <c r="AM429" s="77"/>
      <c r="AN429" s="77"/>
      <c r="AO429" s="77"/>
      <c r="AP429" s="77"/>
      <c r="AQ429" s="77"/>
      <c r="AR429" s="77"/>
      <c r="AS429" s="77"/>
      <c r="AT429" s="77"/>
      <c r="AU429" s="77"/>
      <c r="AV429" s="77"/>
      <c r="AW429" s="77"/>
      <c r="AX429" s="77"/>
      <c r="AY429" s="77"/>
      <c r="AZ429" s="77"/>
      <c r="BA429" s="77"/>
      <c r="BB429" s="77"/>
      <c r="BC429" s="77"/>
      <c r="BD429" s="77"/>
      <c r="BE429" s="77"/>
      <c r="BF429" s="77"/>
      <c r="BG429" s="77"/>
      <c r="BH429" s="77"/>
      <c r="BI429" s="77"/>
      <c r="BJ429" s="77"/>
      <c r="BK429" s="77"/>
      <c r="BL429" s="77"/>
      <c r="BM429" s="77"/>
      <c r="BN429" s="77"/>
      <c r="BO429" s="77"/>
      <c r="BP429" s="77"/>
      <c r="BQ429" s="77"/>
      <c r="BR429" s="77"/>
      <c r="BS429" s="77"/>
      <c r="BT429" s="77"/>
      <c r="BU429" s="77"/>
      <c r="BV429" s="77"/>
      <c r="BW429" s="77"/>
      <c r="BX429" s="77"/>
      <c r="BY429" s="77"/>
      <c r="BZ429" s="77"/>
      <c r="CA429" s="77"/>
      <c r="CB429" s="77"/>
      <c r="CC429" s="77"/>
      <c r="CD429" s="77"/>
      <c r="CE429" s="77"/>
      <c r="CF429" s="77"/>
      <c r="CG429" s="77"/>
      <c r="CH429" s="77"/>
      <c r="CI429" s="77"/>
      <c r="CJ429" s="77"/>
      <c r="CK429" s="77"/>
      <c r="CL429" s="77"/>
      <c r="CM429" s="77"/>
      <c r="CN429" s="77"/>
      <c r="CO429" s="77"/>
      <c r="CP429" s="77"/>
      <c r="CQ429" s="77"/>
      <c r="CR429" s="77"/>
      <c r="CS429" s="77"/>
      <c r="CT429" s="77"/>
      <c r="CU429" s="77"/>
      <c r="CV429" s="77"/>
      <c r="CW429" s="77"/>
      <c r="CX429" s="77"/>
      <c r="CY429" s="77"/>
      <c r="CZ429" s="77"/>
      <c r="DA429" s="77"/>
      <c r="DB429" s="77"/>
      <c r="DC429" s="77"/>
      <c r="DD429" s="77"/>
      <c r="DE429" s="77"/>
      <c r="DF429" s="77"/>
      <c r="DG429" s="77"/>
      <c r="DH429" s="77"/>
      <c r="DI429" s="77"/>
      <c r="DJ429" s="77"/>
      <c r="DK429" s="77"/>
      <c r="DL429" s="77"/>
      <c r="DM429" s="77"/>
      <c r="DN429" s="77"/>
      <c r="DO429" s="77"/>
      <c r="DP429" s="77"/>
      <c r="DQ429" s="77"/>
      <c r="DR429" s="77"/>
      <c r="DS429" s="77"/>
      <c r="DT429" s="77"/>
      <c r="DU429" s="77"/>
      <c r="DV429" s="77"/>
      <c r="DW429" s="77"/>
      <c r="DX429" s="77"/>
      <c r="DY429" s="77"/>
      <c r="DZ429" s="77"/>
      <c r="EA429" s="77"/>
      <c r="EB429" s="77"/>
      <c r="EC429" s="77"/>
      <c r="ED429" s="77"/>
      <c r="EE429" s="77"/>
      <c r="EF429" s="77"/>
      <c r="EG429" s="77"/>
      <c r="EH429" s="77"/>
      <c r="EI429" s="77"/>
      <c r="EJ429" s="77"/>
      <c r="EK429" s="77"/>
      <c r="EL429" s="77"/>
      <c r="EM429" s="77"/>
      <c r="EN429" s="77"/>
      <c r="EO429" s="77"/>
      <c r="EP429" s="77"/>
      <c r="EQ429" s="77"/>
      <c r="ER429" s="77"/>
      <c r="ES429" s="77"/>
      <c r="ET429" s="77"/>
      <c r="EU429" s="77"/>
      <c r="EV429" s="77"/>
      <c r="EW429" s="77"/>
      <c r="EX429" s="77"/>
      <c r="EY429" s="77"/>
      <c r="EZ429" s="77"/>
      <c r="FA429" s="77"/>
      <c r="FB429" s="77"/>
      <c r="FC429" s="77"/>
      <c r="FD429" s="77"/>
      <c r="FE429" s="77"/>
      <c r="FF429" s="77"/>
      <c r="FG429" s="77"/>
      <c r="FH429" s="77"/>
    </row>
    <row r="430" spans="1:164" ht="14" x14ac:dyDescent="0.15">
      <c r="A430" s="85"/>
      <c r="B430" s="85"/>
      <c r="C430" s="85"/>
      <c r="D430" s="85"/>
      <c r="E430" s="85"/>
      <c r="F430" s="85"/>
      <c r="G430" s="85"/>
      <c r="H430" s="85"/>
      <c r="I430" s="85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  <c r="AE430" s="77"/>
      <c r="AF430" s="77"/>
      <c r="AG430" s="77"/>
      <c r="AH430" s="77"/>
      <c r="AI430" s="77"/>
      <c r="AJ430" s="77"/>
      <c r="AK430" s="77"/>
      <c r="AL430" s="77"/>
      <c r="AM430" s="77"/>
      <c r="AN430" s="77"/>
      <c r="AO430" s="77"/>
      <c r="AP430" s="77"/>
      <c r="AQ430" s="77"/>
      <c r="AR430" s="77"/>
      <c r="AS430" s="77"/>
      <c r="AT430" s="77"/>
      <c r="AU430" s="77"/>
      <c r="AV430" s="77"/>
      <c r="AW430" s="77"/>
      <c r="AX430" s="77"/>
      <c r="AY430" s="77"/>
      <c r="AZ430" s="77"/>
      <c r="BA430" s="77"/>
      <c r="BB430" s="77"/>
      <c r="BC430" s="77"/>
      <c r="BD430" s="77"/>
      <c r="BE430" s="77"/>
      <c r="BF430" s="77"/>
      <c r="BG430" s="77"/>
      <c r="BH430" s="77"/>
      <c r="BI430" s="77"/>
      <c r="BJ430" s="77"/>
      <c r="BK430" s="77"/>
      <c r="BL430" s="77"/>
      <c r="BM430" s="77"/>
      <c r="BN430" s="77"/>
      <c r="BO430" s="77"/>
      <c r="BP430" s="77"/>
      <c r="BQ430" s="77"/>
      <c r="BR430" s="77"/>
      <c r="BS430" s="77"/>
      <c r="BT430" s="77"/>
      <c r="BU430" s="77"/>
      <c r="BV430" s="77"/>
      <c r="BW430" s="77"/>
      <c r="BX430" s="77"/>
      <c r="BY430" s="77"/>
      <c r="BZ430" s="77"/>
      <c r="CA430" s="77"/>
      <c r="CB430" s="77"/>
      <c r="CC430" s="77"/>
      <c r="CD430" s="77"/>
      <c r="CE430" s="77"/>
      <c r="CF430" s="77"/>
      <c r="CG430" s="77"/>
      <c r="CH430" s="77"/>
      <c r="CI430" s="77"/>
      <c r="CJ430" s="77"/>
      <c r="CK430" s="77"/>
      <c r="CL430" s="77"/>
      <c r="CM430" s="77"/>
      <c r="CN430" s="77"/>
      <c r="CO430" s="77"/>
      <c r="CP430" s="77"/>
      <c r="CQ430" s="77"/>
      <c r="CR430" s="77"/>
      <c r="CS430" s="77"/>
      <c r="CT430" s="77"/>
      <c r="CU430" s="77"/>
      <c r="CV430" s="77"/>
      <c r="CW430" s="77"/>
      <c r="CX430" s="77"/>
      <c r="CY430" s="77"/>
      <c r="CZ430" s="77"/>
      <c r="DA430" s="77"/>
      <c r="DB430" s="77"/>
      <c r="DC430" s="77"/>
      <c r="DD430" s="77"/>
      <c r="DE430" s="77"/>
      <c r="DF430" s="77"/>
      <c r="DG430" s="77"/>
      <c r="DH430" s="77"/>
      <c r="DI430" s="77"/>
      <c r="DJ430" s="77"/>
      <c r="DK430" s="77"/>
      <c r="DL430" s="77"/>
      <c r="DM430" s="77"/>
      <c r="DN430" s="77"/>
      <c r="DO430" s="77"/>
      <c r="DP430" s="77"/>
      <c r="DQ430" s="77"/>
      <c r="DR430" s="77"/>
      <c r="DS430" s="77"/>
      <c r="DT430" s="77"/>
      <c r="DU430" s="77"/>
      <c r="DV430" s="77"/>
      <c r="DW430" s="77"/>
      <c r="DX430" s="77"/>
      <c r="DY430" s="77"/>
      <c r="DZ430" s="77"/>
      <c r="EA430" s="77"/>
      <c r="EB430" s="77"/>
      <c r="EC430" s="77"/>
      <c r="ED430" s="77"/>
      <c r="EE430" s="77"/>
      <c r="EF430" s="77"/>
      <c r="EG430" s="77"/>
      <c r="EH430" s="77"/>
      <c r="EI430" s="77"/>
      <c r="EJ430" s="77"/>
      <c r="EK430" s="77"/>
      <c r="EL430" s="77"/>
      <c r="EM430" s="77"/>
      <c r="EN430" s="77"/>
      <c r="EO430" s="77"/>
      <c r="EP430" s="77"/>
      <c r="EQ430" s="77"/>
      <c r="ER430" s="77"/>
      <c r="ES430" s="77"/>
      <c r="ET430" s="77"/>
      <c r="EU430" s="77"/>
      <c r="EV430" s="77"/>
      <c r="EW430" s="77"/>
      <c r="EX430" s="77"/>
      <c r="EY430" s="77"/>
      <c r="EZ430" s="77"/>
      <c r="FA430" s="77"/>
      <c r="FB430" s="77"/>
      <c r="FC430" s="77"/>
      <c r="FD430" s="77"/>
      <c r="FE430" s="77"/>
      <c r="FF430" s="77"/>
      <c r="FG430" s="77"/>
      <c r="FH430" s="77"/>
    </row>
    <row r="431" spans="1:164" ht="14" x14ac:dyDescent="0.15">
      <c r="A431" s="85"/>
      <c r="B431" s="85"/>
      <c r="C431" s="85"/>
      <c r="D431" s="85"/>
      <c r="E431" s="85"/>
      <c r="F431" s="85"/>
      <c r="G431" s="85"/>
      <c r="H431" s="85"/>
      <c r="I431" s="85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  <c r="AE431" s="77"/>
      <c r="AF431" s="77"/>
      <c r="AG431" s="77"/>
      <c r="AH431" s="77"/>
      <c r="AI431" s="77"/>
      <c r="AJ431" s="77"/>
      <c r="AK431" s="77"/>
      <c r="AL431" s="77"/>
      <c r="AM431" s="77"/>
      <c r="AN431" s="77"/>
      <c r="AO431" s="77"/>
      <c r="AP431" s="77"/>
      <c r="AQ431" s="77"/>
      <c r="AR431" s="77"/>
      <c r="AS431" s="77"/>
      <c r="AT431" s="77"/>
      <c r="AU431" s="77"/>
      <c r="AV431" s="77"/>
      <c r="AW431" s="77"/>
      <c r="AX431" s="77"/>
      <c r="AY431" s="77"/>
      <c r="AZ431" s="77"/>
      <c r="BA431" s="77"/>
      <c r="BB431" s="77"/>
      <c r="BC431" s="77"/>
      <c r="BD431" s="77"/>
      <c r="BE431" s="77"/>
      <c r="BF431" s="77"/>
      <c r="BG431" s="77"/>
      <c r="BH431" s="77"/>
      <c r="BI431" s="77"/>
      <c r="BJ431" s="77"/>
      <c r="BK431" s="77"/>
      <c r="BL431" s="77"/>
      <c r="BM431" s="77"/>
      <c r="BN431" s="77"/>
      <c r="BO431" s="77"/>
      <c r="BP431" s="77"/>
      <c r="BQ431" s="77"/>
      <c r="BR431" s="77"/>
      <c r="BS431" s="77"/>
      <c r="BT431" s="77"/>
      <c r="BU431" s="77"/>
      <c r="BV431" s="77"/>
      <c r="BW431" s="77"/>
      <c r="BX431" s="77"/>
      <c r="BY431" s="77"/>
      <c r="BZ431" s="77"/>
      <c r="CA431" s="77"/>
      <c r="CB431" s="77"/>
      <c r="CC431" s="77"/>
      <c r="CD431" s="77"/>
      <c r="CE431" s="77"/>
      <c r="CF431" s="77"/>
      <c r="CG431" s="77"/>
      <c r="CH431" s="77"/>
      <c r="CI431" s="77"/>
      <c r="CJ431" s="77"/>
      <c r="CK431" s="77"/>
      <c r="CL431" s="77"/>
      <c r="CM431" s="77"/>
      <c r="CN431" s="77"/>
      <c r="CO431" s="77"/>
      <c r="CP431" s="77"/>
      <c r="CQ431" s="77"/>
      <c r="CR431" s="77"/>
      <c r="CS431" s="77"/>
      <c r="CT431" s="77"/>
      <c r="CU431" s="77"/>
      <c r="CV431" s="77"/>
      <c r="CW431" s="77"/>
      <c r="CX431" s="77"/>
      <c r="CY431" s="77"/>
      <c r="CZ431" s="77"/>
      <c r="DA431" s="77"/>
      <c r="DB431" s="77"/>
      <c r="DC431" s="77"/>
      <c r="DD431" s="77"/>
      <c r="DE431" s="77"/>
      <c r="DF431" s="77"/>
      <c r="DG431" s="77"/>
      <c r="DH431" s="77"/>
      <c r="DI431" s="77"/>
      <c r="DJ431" s="77"/>
      <c r="DK431" s="77"/>
      <c r="DL431" s="77"/>
      <c r="DM431" s="77"/>
      <c r="DN431" s="77"/>
      <c r="DO431" s="77"/>
      <c r="DP431" s="77"/>
      <c r="DQ431" s="77"/>
      <c r="DR431" s="77"/>
      <c r="DS431" s="77"/>
      <c r="DT431" s="77"/>
      <c r="DU431" s="77"/>
      <c r="DV431" s="77"/>
      <c r="DW431" s="77"/>
      <c r="DX431" s="77"/>
      <c r="DY431" s="77"/>
      <c r="DZ431" s="77"/>
      <c r="EA431" s="77"/>
      <c r="EB431" s="77"/>
      <c r="EC431" s="77"/>
      <c r="ED431" s="77"/>
      <c r="EE431" s="77"/>
      <c r="EF431" s="77"/>
      <c r="EG431" s="77"/>
      <c r="EH431" s="77"/>
      <c r="EI431" s="77"/>
      <c r="EJ431" s="77"/>
      <c r="EK431" s="77"/>
      <c r="EL431" s="77"/>
      <c r="EM431" s="77"/>
      <c r="EN431" s="77"/>
      <c r="EO431" s="77"/>
      <c r="EP431" s="77"/>
      <c r="EQ431" s="77"/>
      <c r="ER431" s="77"/>
      <c r="ES431" s="77"/>
      <c r="ET431" s="77"/>
      <c r="EU431" s="77"/>
      <c r="EV431" s="77"/>
      <c r="EW431" s="77"/>
      <c r="EX431" s="77"/>
      <c r="EY431" s="77"/>
      <c r="EZ431" s="77"/>
      <c r="FA431" s="77"/>
      <c r="FB431" s="77"/>
      <c r="FC431" s="77"/>
      <c r="FD431" s="77"/>
      <c r="FE431" s="77"/>
      <c r="FF431" s="77"/>
      <c r="FG431" s="77"/>
      <c r="FH431" s="77"/>
    </row>
    <row r="432" spans="1:164" ht="14" x14ac:dyDescent="0.15">
      <c r="A432" s="85"/>
      <c r="B432" s="85"/>
      <c r="C432" s="85"/>
      <c r="D432" s="85"/>
      <c r="E432" s="85"/>
      <c r="F432" s="85"/>
      <c r="G432" s="85"/>
      <c r="H432" s="85"/>
      <c r="I432" s="85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  <c r="AE432" s="77"/>
      <c r="AF432" s="77"/>
      <c r="AG432" s="77"/>
      <c r="AH432" s="77"/>
      <c r="AI432" s="77"/>
      <c r="AJ432" s="77"/>
      <c r="AK432" s="77"/>
      <c r="AL432" s="77"/>
      <c r="AM432" s="77"/>
      <c r="AN432" s="77"/>
      <c r="AO432" s="77"/>
      <c r="AP432" s="77"/>
      <c r="AQ432" s="77"/>
      <c r="AR432" s="77"/>
      <c r="AS432" s="77"/>
      <c r="AT432" s="77"/>
      <c r="AU432" s="77"/>
      <c r="AV432" s="77"/>
      <c r="AW432" s="77"/>
      <c r="AX432" s="77"/>
      <c r="AY432" s="77"/>
      <c r="AZ432" s="77"/>
      <c r="BA432" s="77"/>
      <c r="BB432" s="77"/>
      <c r="BC432" s="77"/>
      <c r="BD432" s="77"/>
      <c r="BE432" s="77"/>
      <c r="BF432" s="77"/>
      <c r="BG432" s="77"/>
      <c r="BH432" s="77"/>
      <c r="BI432" s="77"/>
      <c r="BJ432" s="77"/>
      <c r="BK432" s="77"/>
      <c r="BL432" s="77"/>
      <c r="BM432" s="77"/>
      <c r="BN432" s="77"/>
      <c r="BO432" s="77"/>
      <c r="BP432" s="77"/>
      <c r="BQ432" s="77"/>
      <c r="BR432" s="77"/>
      <c r="BS432" s="77"/>
      <c r="BT432" s="77"/>
      <c r="BU432" s="77"/>
      <c r="BV432" s="77"/>
      <c r="BW432" s="77"/>
      <c r="BX432" s="77"/>
      <c r="BY432" s="77"/>
      <c r="BZ432" s="77"/>
      <c r="CA432" s="77"/>
      <c r="CB432" s="77"/>
      <c r="CC432" s="77"/>
      <c r="CD432" s="77"/>
      <c r="CE432" s="77"/>
      <c r="CF432" s="77"/>
      <c r="CG432" s="77"/>
      <c r="CH432" s="77"/>
      <c r="CI432" s="77"/>
      <c r="CJ432" s="77"/>
      <c r="CK432" s="77"/>
      <c r="CL432" s="77"/>
      <c r="CM432" s="77"/>
      <c r="CN432" s="77"/>
      <c r="CO432" s="77"/>
      <c r="CP432" s="77"/>
      <c r="CQ432" s="77"/>
      <c r="CR432" s="77"/>
      <c r="CS432" s="77"/>
      <c r="CT432" s="77"/>
      <c r="CU432" s="77"/>
      <c r="CV432" s="77"/>
      <c r="CW432" s="77"/>
      <c r="CX432" s="77"/>
      <c r="CY432" s="77"/>
      <c r="CZ432" s="77"/>
      <c r="DA432" s="77"/>
      <c r="DB432" s="77"/>
      <c r="DC432" s="77"/>
      <c r="DD432" s="77"/>
      <c r="DE432" s="77"/>
      <c r="DF432" s="77"/>
      <c r="DG432" s="77"/>
      <c r="DH432" s="77"/>
      <c r="DI432" s="77"/>
      <c r="DJ432" s="77"/>
      <c r="DK432" s="77"/>
      <c r="DL432" s="77"/>
      <c r="DM432" s="77"/>
      <c r="DN432" s="77"/>
      <c r="DO432" s="77"/>
      <c r="DP432" s="77"/>
      <c r="DQ432" s="77"/>
      <c r="DR432" s="77"/>
      <c r="DS432" s="77"/>
      <c r="DT432" s="77"/>
      <c r="DU432" s="77"/>
      <c r="DV432" s="77"/>
      <c r="DW432" s="77"/>
      <c r="DX432" s="77"/>
      <c r="DY432" s="77"/>
      <c r="DZ432" s="77"/>
      <c r="EA432" s="77"/>
      <c r="EB432" s="77"/>
      <c r="EC432" s="77"/>
      <c r="ED432" s="77"/>
      <c r="EE432" s="77"/>
      <c r="EF432" s="77"/>
      <c r="EG432" s="77"/>
      <c r="EH432" s="77"/>
      <c r="EI432" s="77"/>
      <c r="EJ432" s="77"/>
      <c r="EK432" s="77"/>
      <c r="EL432" s="77"/>
      <c r="EM432" s="77"/>
      <c r="EN432" s="77"/>
      <c r="EO432" s="77"/>
      <c r="EP432" s="77"/>
      <c r="EQ432" s="77"/>
      <c r="ER432" s="77"/>
      <c r="ES432" s="77"/>
      <c r="ET432" s="77"/>
      <c r="EU432" s="77"/>
      <c r="EV432" s="77"/>
      <c r="EW432" s="77"/>
      <c r="EX432" s="77"/>
      <c r="EY432" s="77"/>
      <c r="EZ432" s="77"/>
      <c r="FA432" s="77"/>
      <c r="FB432" s="77"/>
      <c r="FC432" s="77"/>
      <c r="FD432" s="77"/>
      <c r="FE432" s="77"/>
      <c r="FF432" s="77"/>
      <c r="FG432" s="77"/>
      <c r="FH432" s="77"/>
    </row>
    <row r="433" spans="1:164" ht="14" x14ac:dyDescent="0.15">
      <c r="A433" s="85"/>
      <c r="B433" s="85"/>
      <c r="C433" s="85"/>
      <c r="D433" s="85"/>
      <c r="E433" s="85"/>
      <c r="F433" s="85"/>
      <c r="G433" s="85"/>
      <c r="H433" s="85"/>
      <c r="I433" s="85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  <c r="AE433" s="77"/>
      <c r="AF433" s="77"/>
      <c r="AG433" s="77"/>
      <c r="AH433" s="77"/>
      <c r="AI433" s="77"/>
      <c r="AJ433" s="77"/>
      <c r="AK433" s="77"/>
      <c r="AL433" s="77"/>
      <c r="AM433" s="77"/>
      <c r="AN433" s="77"/>
      <c r="AO433" s="77"/>
      <c r="AP433" s="77"/>
      <c r="AQ433" s="77"/>
      <c r="AR433" s="77"/>
      <c r="AS433" s="77"/>
      <c r="AT433" s="77"/>
      <c r="AU433" s="77"/>
      <c r="AV433" s="77"/>
      <c r="AW433" s="77"/>
      <c r="AX433" s="77"/>
      <c r="AY433" s="77"/>
      <c r="AZ433" s="77"/>
      <c r="BA433" s="77"/>
      <c r="BB433" s="77"/>
      <c r="BC433" s="77"/>
      <c r="BD433" s="77"/>
      <c r="BE433" s="77"/>
      <c r="BF433" s="77"/>
      <c r="BG433" s="77"/>
      <c r="BH433" s="77"/>
      <c r="BI433" s="77"/>
      <c r="BJ433" s="77"/>
      <c r="BK433" s="77"/>
      <c r="BL433" s="77"/>
      <c r="BM433" s="77"/>
      <c r="BN433" s="77"/>
      <c r="BO433" s="77"/>
      <c r="BP433" s="77"/>
      <c r="BQ433" s="77"/>
      <c r="BR433" s="77"/>
      <c r="BS433" s="77"/>
      <c r="BT433" s="77"/>
      <c r="BU433" s="77"/>
      <c r="BV433" s="77"/>
      <c r="BW433" s="77"/>
      <c r="BX433" s="77"/>
      <c r="BY433" s="77"/>
      <c r="BZ433" s="77"/>
      <c r="CA433" s="77"/>
      <c r="CB433" s="77"/>
      <c r="CC433" s="77"/>
      <c r="CD433" s="77"/>
      <c r="CE433" s="77"/>
      <c r="CF433" s="77"/>
      <c r="CG433" s="77"/>
      <c r="CH433" s="77"/>
      <c r="CI433" s="77"/>
      <c r="CJ433" s="77"/>
      <c r="CK433" s="77"/>
      <c r="CL433" s="77"/>
      <c r="CM433" s="77"/>
      <c r="CN433" s="77"/>
      <c r="CO433" s="77"/>
      <c r="CP433" s="77"/>
      <c r="CQ433" s="77"/>
      <c r="CR433" s="77"/>
      <c r="CS433" s="77"/>
      <c r="CT433" s="77"/>
      <c r="CU433" s="77"/>
      <c r="CV433" s="77"/>
      <c r="CW433" s="77"/>
      <c r="CX433" s="77"/>
      <c r="CY433" s="77"/>
      <c r="CZ433" s="77"/>
      <c r="DA433" s="77"/>
      <c r="DB433" s="77"/>
      <c r="DC433" s="77"/>
      <c r="DD433" s="77"/>
      <c r="DE433" s="77"/>
      <c r="DF433" s="77"/>
      <c r="DG433" s="77"/>
      <c r="DH433" s="77"/>
      <c r="DI433" s="77"/>
      <c r="DJ433" s="77"/>
      <c r="DK433" s="77"/>
      <c r="DL433" s="77"/>
      <c r="DM433" s="77"/>
      <c r="DN433" s="77"/>
      <c r="DO433" s="77"/>
      <c r="DP433" s="77"/>
      <c r="DQ433" s="77"/>
      <c r="DR433" s="77"/>
      <c r="DS433" s="77"/>
      <c r="DT433" s="77"/>
      <c r="DU433" s="77"/>
      <c r="DV433" s="77"/>
      <c r="DW433" s="77"/>
      <c r="DX433" s="77"/>
      <c r="DY433" s="77"/>
      <c r="DZ433" s="77"/>
      <c r="EA433" s="77"/>
      <c r="EB433" s="77"/>
      <c r="EC433" s="77"/>
      <c r="ED433" s="77"/>
      <c r="EE433" s="77"/>
      <c r="EF433" s="77"/>
      <c r="EG433" s="77"/>
      <c r="EH433" s="77"/>
      <c r="EI433" s="77"/>
      <c r="EJ433" s="77"/>
      <c r="EK433" s="77"/>
      <c r="EL433" s="77"/>
      <c r="EM433" s="77"/>
      <c r="EN433" s="77"/>
      <c r="EO433" s="77"/>
      <c r="EP433" s="77"/>
      <c r="EQ433" s="77"/>
      <c r="ER433" s="77"/>
      <c r="ES433" s="77"/>
      <c r="ET433" s="77"/>
      <c r="EU433" s="77"/>
      <c r="EV433" s="77"/>
      <c r="EW433" s="77"/>
      <c r="EX433" s="77"/>
      <c r="EY433" s="77"/>
      <c r="EZ433" s="77"/>
      <c r="FA433" s="77"/>
      <c r="FB433" s="77"/>
      <c r="FC433" s="77"/>
      <c r="FD433" s="77"/>
      <c r="FE433" s="77"/>
      <c r="FF433" s="77"/>
      <c r="FG433" s="77"/>
      <c r="FH433" s="77"/>
    </row>
    <row r="434" spans="1:164" ht="14" x14ac:dyDescent="0.15">
      <c r="A434" s="85"/>
      <c r="B434" s="85"/>
      <c r="C434" s="85"/>
      <c r="D434" s="85"/>
      <c r="E434" s="85"/>
      <c r="F434" s="85"/>
      <c r="G434" s="85"/>
      <c r="H434" s="85"/>
      <c r="I434" s="85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  <c r="AE434" s="77"/>
      <c r="AF434" s="77"/>
      <c r="AG434" s="77"/>
      <c r="AH434" s="77"/>
      <c r="AI434" s="77"/>
      <c r="AJ434" s="77"/>
      <c r="AK434" s="77"/>
      <c r="AL434" s="77"/>
      <c r="AM434" s="77"/>
      <c r="AN434" s="77"/>
      <c r="AO434" s="77"/>
      <c r="AP434" s="77"/>
      <c r="AQ434" s="77"/>
      <c r="AR434" s="77"/>
      <c r="AS434" s="77"/>
      <c r="AT434" s="77"/>
      <c r="AU434" s="77"/>
      <c r="AV434" s="77"/>
      <c r="AW434" s="77"/>
      <c r="AX434" s="77"/>
      <c r="AY434" s="77"/>
      <c r="AZ434" s="77"/>
      <c r="BA434" s="77"/>
      <c r="BB434" s="77"/>
      <c r="BC434" s="77"/>
      <c r="BD434" s="77"/>
      <c r="BE434" s="77"/>
      <c r="BF434" s="77"/>
      <c r="BG434" s="77"/>
      <c r="BH434" s="77"/>
      <c r="BI434" s="77"/>
      <c r="BJ434" s="77"/>
      <c r="BK434" s="77"/>
      <c r="BL434" s="77"/>
      <c r="BM434" s="77"/>
      <c r="BN434" s="77"/>
      <c r="BO434" s="77"/>
      <c r="BP434" s="77"/>
      <c r="BQ434" s="77"/>
      <c r="BR434" s="77"/>
      <c r="BS434" s="77"/>
      <c r="BT434" s="77"/>
      <c r="BU434" s="77"/>
      <c r="BV434" s="77"/>
      <c r="BW434" s="77"/>
      <c r="BX434" s="77"/>
      <c r="BY434" s="77"/>
      <c r="BZ434" s="77"/>
      <c r="CA434" s="77"/>
      <c r="CB434" s="77"/>
      <c r="CC434" s="77"/>
      <c r="CD434" s="77"/>
      <c r="CE434" s="77"/>
      <c r="CF434" s="77"/>
      <c r="CG434" s="77"/>
      <c r="CH434" s="77"/>
      <c r="CI434" s="77"/>
      <c r="CJ434" s="77"/>
      <c r="CK434" s="77"/>
      <c r="CL434" s="77"/>
      <c r="CM434" s="77"/>
      <c r="CN434" s="77"/>
      <c r="CO434" s="77"/>
      <c r="CP434" s="77"/>
      <c r="CQ434" s="77"/>
      <c r="CR434" s="77"/>
      <c r="CS434" s="77"/>
      <c r="CT434" s="77"/>
      <c r="CU434" s="77"/>
      <c r="CV434" s="77"/>
      <c r="CW434" s="77"/>
      <c r="CX434" s="77"/>
      <c r="CY434" s="77"/>
      <c r="CZ434" s="77"/>
      <c r="DA434" s="77"/>
      <c r="DB434" s="77"/>
      <c r="DC434" s="77"/>
      <c r="DD434" s="77"/>
      <c r="DE434" s="77"/>
      <c r="DF434" s="77"/>
      <c r="DG434" s="77"/>
      <c r="DH434" s="77"/>
      <c r="DI434" s="77"/>
      <c r="DJ434" s="77"/>
      <c r="DK434" s="77"/>
      <c r="DL434" s="77"/>
      <c r="DM434" s="77"/>
      <c r="DN434" s="77"/>
      <c r="DO434" s="77"/>
      <c r="DP434" s="77"/>
      <c r="DQ434" s="77"/>
      <c r="DR434" s="77"/>
      <c r="DS434" s="77"/>
      <c r="DT434" s="77"/>
      <c r="DU434" s="77"/>
      <c r="DV434" s="77"/>
      <c r="DW434" s="77"/>
      <c r="DX434" s="77"/>
      <c r="DY434" s="77"/>
      <c r="DZ434" s="77"/>
      <c r="EA434" s="77"/>
      <c r="EB434" s="77"/>
      <c r="EC434" s="77"/>
      <c r="ED434" s="77"/>
      <c r="EE434" s="77"/>
      <c r="EF434" s="77"/>
      <c r="EG434" s="77"/>
      <c r="EH434" s="77"/>
      <c r="EI434" s="77"/>
      <c r="EJ434" s="77"/>
      <c r="EK434" s="77"/>
      <c r="EL434" s="77"/>
      <c r="EM434" s="77"/>
      <c r="EN434" s="77"/>
      <c r="EO434" s="77"/>
      <c r="EP434" s="77"/>
      <c r="EQ434" s="77"/>
      <c r="ER434" s="77"/>
      <c r="ES434" s="77"/>
      <c r="ET434" s="77"/>
      <c r="EU434" s="77"/>
      <c r="EV434" s="77"/>
      <c r="EW434" s="77"/>
      <c r="EX434" s="77"/>
      <c r="EY434" s="77"/>
      <c r="EZ434" s="77"/>
      <c r="FA434" s="77"/>
      <c r="FB434" s="77"/>
      <c r="FC434" s="77"/>
      <c r="FD434" s="77"/>
      <c r="FE434" s="77"/>
      <c r="FF434" s="77"/>
      <c r="FG434" s="77"/>
      <c r="FH434" s="77"/>
    </row>
    <row r="435" spans="1:164" ht="14" x14ac:dyDescent="0.15">
      <c r="A435" s="85"/>
      <c r="B435" s="85"/>
      <c r="C435" s="85"/>
      <c r="D435" s="85"/>
      <c r="E435" s="85"/>
      <c r="F435" s="85"/>
      <c r="G435" s="85"/>
      <c r="H435" s="85"/>
      <c r="I435" s="85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  <c r="AE435" s="77"/>
      <c r="AF435" s="77"/>
      <c r="AG435" s="77"/>
      <c r="AH435" s="77"/>
      <c r="AI435" s="77"/>
      <c r="AJ435" s="77"/>
      <c r="AK435" s="77"/>
      <c r="AL435" s="77"/>
      <c r="AM435" s="77"/>
      <c r="AN435" s="77"/>
      <c r="AO435" s="77"/>
      <c r="AP435" s="77"/>
      <c r="AQ435" s="77"/>
      <c r="AR435" s="77"/>
      <c r="AS435" s="77"/>
      <c r="AT435" s="77"/>
      <c r="AU435" s="77"/>
      <c r="AV435" s="77"/>
      <c r="AW435" s="77"/>
      <c r="AX435" s="77"/>
      <c r="AY435" s="77"/>
      <c r="AZ435" s="77"/>
      <c r="BA435" s="77"/>
      <c r="BB435" s="77"/>
      <c r="BC435" s="77"/>
      <c r="BD435" s="77"/>
      <c r="BE435" s="77"/>
      <c r="BF435" s="77"/>
      <c r="BG435" s="77"/>
      <c r="BH435" s="77"/>
      <c r="BI435" s="77"/>
      <c r="BJ435" s="77"/>
      <c r="BK435" s="77"/>
      <c r="BL435" s="77"/>
      <c r="BM435" s="77"/>
      <c r="BN435" s="77"/>
      <c r="BO435" s="77"/>
      <c r="BP435" s="77"/>
      <c r="BQ435" s="77"/>
      <c r="BR435" s="77"/>
      <c r="BS435" s="77"/>
      <c r="BT435" s="77"/>
      <c r="BU435" s="77"/>
      <c r="BV435" s="77"/>
      <c r="BW435" s="77"/>
      <c r="BX435" s="77"/>
      <c r="BY435" s="77"/>
      <c r="BZ435" s="77"/>
      <c r="CA435" s="77"/>
      <c r="CB435" s="77"/>
      <c r="CC435" s="77"/>
      <c r="CD435" s="77"/>
      <c r="CE435" s="77"/>
      <c r="CF435" s="77"/>
      <c r="CG435" s="77"/>
      <c r="CH435" s="77"/>
      <c r="CI435" s="77"/>
      <c r="CJ435" s="77"/>
      <c r="CK435" s="77"/>
      <c r="CL435" s="77"/>
      <c r="CM435" s="77"/>
      <c r="CN435" s="77"/>
      <c r="CO435" s="77"/>
      <c r="CP435" s="77"/>
      <c r="CQ435" s="77"/>
      <c r="CR435" s="77"/>
      <c r="CS435" s="77"/>
      <c r="CT435" s="77"/>
      <c r="CU435" s="77"/>
      <c r="CV435" s="77"/>
      <c r="CW435" s="77"/>
      <c r="CX435" s="77"/>
      <c r="CY435" s="77"/>
      <c r="CZ435" s="77"/>
      <c r="DA435" s="77"/>
      <c r="DB435" s="77"/>
      <c r="DC435" s="77"/>
      <c r="DD435" s="77"/>
      <c r="DE435" s="77"/>
      <c r="DF435" s="77"/>
      <c r="DG435" s="77"/>
      <c r="DH435" s="77"/>
      <c r="DI435" s="77"/>
      <c r="DJ435" s="77"/>
      <c r="DK435" s="77"/>
      <c r="DL435" s="77"/>
      <c r="DM435" s="77"/>
      <c r="DN435" s="77"/>
      <c r="DO435" s="77"/>
      <c r="DP435" s="77"/>
      <c r="DQ435" s="77"/>
      <c r="DR435" s="77"/>
      <c r="DS435" s="77"/>
      <c r="DT435" s="77"/>
      <c r="DU435" s="77"/>
      <c r="DV435" s="77"/>
      <c r="DW435" s="77"/>
      <c r="DX435" s="77"/>
      <c r="DY435" s="77"/>
      <c r="DZ435" s="77"/>
      <c r="EA435" s="77"/>
      <c r="EB435" s="77"/>
      <c r="EC435" s="77"/>
      <c r="ED435" s="77"/>
      <c r="EE435" s="77"/>
      <c r="EF435" s="77"/>
      <c r="EG435" s="77"/>
      <c r="EH435" s="77"/>
      <c r="EI435" s="77"/>
      <c r="EJ435" s="77"/>
      <c r="EK435" s="77"/>
      <c r="EL435" s="77"/>
      <c r="EM435" s="77"/>
      <c r="EN435" s="77"/>
      <c r="EO435" s="77"/>
      <c r="EP435" s="77"/>
      <c r="EQ435" s="77"/>
      <c r="ER435" s="77"/>
      <c r="ES435" s="77"/>
      <c r="ET435" s="77"/>
      <c r="EU435" s="77"/>
      <c r="EV435" s="77"/>
      <c r="EW435" s="77"/>
      <c r="EX435" s="77"/>
      <c r="EY435" s="77"/>
      <c r="EZ435" s="77"/>
      <c r="FA435" s="77"/>
      <c r="FB435" s="77"/>
      <c r="FC435" s="77"/>
      <c r="FD435" s="77"/>
      <c r="FE435" s="77"/>
      <c r="FF435" s="77"/>
      <c r="FG435" s="77"/>
      <c r="FH435" s="77"/>
    </row>
    <row r="436" spans="1:164" ht="14" x14ac:dyDescent="0.15">
      <c r="A436" s="85"/>
      <c r="B436" s="85"/>
      <c r="C436" s="85"/>
      <c r="D436" s="85"/>
      <c r="E436" s="85"/>
      <c r="F436" s="85"/>
      <c r="G436" s="85"/>
      <c r="H436" s="85"/>
      <c r="I436" s="85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77"/>
      <c r="BR436" s="77"/>
      <c r="BS436" s="77"/>
      <c r="BT436" s="77"/>
      <c r="BU436" s="77"/>
      <c r="BV436" s="77"/>
      <c r="BW436" s="77"/>
      <c r="BX436" s="77"/>
      <c r="BY436" s="77"/>
      <c r="BZ436" s="77"/>
      <c r="CA436" s="77"/>
      <c r="CB436" s="77"/>
      <c r="CC436" s="77"/>
      <c r="CD436" s="77"/>
      <c r="CE436" s="77"/>
      <c r="CF436" s="77"/>
      <c r="CG436" s="77"/>
      <c r="CH436" s="77"/>
      <c r="CI436" s="77"/>
      <c r="CJ436" s="77"/>
      <c r="CK436" s="77"/>
      <c r="CL436" s="77"/>
      <c r="CM436" s="77"/>
      <c r="CN436" s="77"/>
      <c r="CO436" s="77"/>
      <c r="CP436" s="77"/>
      <c r="CQ436" s="77"/>
      <c r="CR436" s="77"/>
      <c r="CS436" s="77"/>
      <c r="CT436" s="77"/>
      <c r="CU436" s="77"/>
      <c r="CV436" s="77"/>
      <c r="CW436" s="77"/>
      <c r="CX436" s="77"/>
      <c r="CY436" s="77"/>
      <c r="CZ436" s="77"/>
      <c r="DA436" s="77"/>
      <c r="DB436" s="77"/>
      <c r="DC436" s="77"/>
      <c r="DD436" s="77"/>
      <c r="DE436" s="77"/>
      <c r="DF436" s="77"/>
      <c r="DG436" s="77"/>
      <c r="DH436" s="77"/>
      <c r="DI436" s="77"/>
      <c r="DJ436" s="77"/>
      <c r="DK436" s="77"/>
      <c r="DL436" s="77"/>
      <c r="DM436" s="77"/>
      <c r="DN436" s="77"/>
      <c r="DO436" s="77"/>
      <c r="DP436" s="77"/>
      <c r="DQ436" s="77"/>
      <c r="DR436" s="77"/>
      <c r="DS436" s="77"/>
      <c r="DT436" s="77"/>
      <c r="DU436" s="77"/>
      <c r="DV436" s="77"/>
      <c r="DW436" s="77"/>
      <c r="DX436" s="77"/>
      <c r="DY436" s="77"/>
      <c r="DZ436" s="77"/>
      <c r="EA436" s="77"/>
      <c r="EB436" s="77"/>
      <c r="EC436" s="77"/>
      <c r="ED436" s="77"/>
      <c r="EE436" s="77"/>
      <c r="EF436" s="77"/>
      <c r="EG436" s="77"/>
      <c r="EH436" s="77"/>
      <c r="EI436" s="77"/>
      <c r="EJ436" s="77"/>
      <c r="EK436" s="77"/>
      <c r="EL436" s="77"/>
      <c r="EM436" s="77"/>
      <c r="EN436" s="77"/>
      <c r="EO436" s="77"/>
      <c r="EP436" s="77"/>
      <c r="EQ436" s="77"/>
      <c r="ER436" s="77"/>
      <c r="ES436" s="77"/>
      <c r="ET436" s="77"/>
      <c r="EU436" s="77"/>
      <c r="EV436" s="77"/>
      <c r="EW436" s="77"/>
      <c r="EX436" s="77"/>
      <c r="EY436" s="77"/>
      <c r="EZ436" s="77"/>
      <c r="FA436" s="77"/>
      <c r="FB436" s="77"/>
      <c r="FC436" s="77"/>
      <c r="FD436" s="77"/>
      <c r="FE436" s="77"/>
      <c r="FF436" s="77"/>
      <c r="FG436" s="77"/>
      <c r="FH436" s="77"/>
    </row>
    <row r="437" spans="1:164" ht="14" x14ac:dyDescent="0.15">
      <c r="A437" s="85"/>
      <c r="B437" s="85"/>
      <c r="C437" s="85"/>
      <c r="D437" s="85"/>
      <c r="E437" s="85"/>
      <c r="F437" s="85"/>
      <c r="G437" s="85"/>
      <c r="H437" s="85"/>
      <c r="I437" s="85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7"/>
      <c r="BL437" s="77"/>
      <c r="BM437" s="77"/>
      <c r="BN437" s="77"/>
      <c r="BO437" s="77"/>
      <c r="BP437" s="77"/>
      <c r="BQ437" s="77"/>
      <c r="BR437" s="77"/>
      <c r="BS437" s="77"/>
      <c r="BT437" s="77"/>
      <c r="BU437" s="77"/>
      <c r="BV437" s="77"/>
      <c r="BW437" s="77"/>
      <c r="BX437" s="77"/>
      <c r="BY437" s="77"/>
      <c r="BZ437" s="77"/>
      <c r="CA437" s="77"/>
      <c r="CB437" s="77"/>
      <c r="CC437" s="77"/>
      <c r="CD437" s="77"/>
      <c r="CE437" s="77"/>
      <c r="CF437" s="77"/>
      <c r="CG437" s="77"/>
      <c r="CH437" s="77"/>
      <c r="CI437" s="77"/>
      <c r="CJ437" s="77"/>
      <c r="CK437" s="77"/>
      <c r="CL437" s="77"/>
      <c r="CM437" s="77"/>
      <c r="CN437" s="77"/>
      <c r="CO437" s="77"/>
      <c r="CP437" s="77"/>
      <c r="CQ437" s="77"/>
      <c r="CR437" s="77"/>
      <c r="CS437" s="77"/>
      <c r="CT437" s="77"/>
      <c r="CU437" s="77"/>
      <c r="CV437" s="77"/>
      <c r="CW437" s="77"/>
      <c r="CX437" s="77"/>
      <c r="CY437" s="77"/>
      <c r="CZ437" s="77"/>
      <c r="DA437" s="77"/>
      <c r="DB437" s="77"/>
      <c r="DC437" s="77"/>
      <c r="DD437" s="77"/>
      <c r="DE437" s="77"/>
      <c r="DF437" s="77"/>
      <c r="DG437" s="77"/>
      <c r="DH437" s="77"/>
      <c r="DI437" s="77"/>
      <c r="DJ437" s="77"/>
      <c r="DK437" s="77"/>
      <c r="DL437" s="77"/>
      <c r="DM437" s="77"/>
      <c r="DN437" s="77"/>
      <c r="DO437" s="77"/>
      <c r="DP437" s="77"/>
      <c r="DQ437" s="77"/>
      <c r="DR437" s="77"/>
      <c r="DS437" s="77"/>
      <c r="DT437" s="77"/>
      <c r="DU437" s="77"/>
      <c r="DV437" s="77"/>
      <c r="DW437" s="77"/>
      <c r="DX437" s="77"/>
      <c r="DY437" s="77"/>
      <c r="DZ437" s="77"/>
      <c r="EA437" s="77"/>
      <c r="EB437" s="77"/>
      <c r="EC437" s="77"/>
      <c r="ED437" s="77"/>
      <c r="EE437" s="77"/>
      <c r="EF437" s="77"/>
      <c r="EG437" s="77"/>
      <c r="EH437" s="77"/>
      <c r="EI437" s="77"/>
      <c r="EJ437" s="77"/>
      <c r="EK437" s="77"/>
      <c r="EL437" s="77"/>
      <c r="EM437" s="77"/>
      <c r="EN437" s="77"/>
      <c r="EO437" s="77"/>
      <c r="EP437" s="77"/>
      <c r="EQ437" s="77"/>
      <c r="ER437" s="77"/>
      <c r="ES437" s="77"/>
      <c r="ET437" s="77"/>
      <c r="EU437" s="77"/>
      <c r="EV437" s="77"/>
      <c r="EW437" s="77"/>
      <c r="EX437" s="77"/>
      <c r="EY437" s="77"/>
      <c r="EZ437" s="77"/>
      <c r="FA437" s="77"/>
      <c r="FB437" s="77"/>
      <c r="FC437" s="77"/>
      <c r="FD437" s="77"/>
      <c r="FE437" s="77"/>
      <c r="FF437" s="77"/>
      <c r="FG437" s="77"/>
      <c r="FH437" s="77"/>
    </row>
    <row r="438" spans="1:164" ht="14" x14ac:dyDescent="0.15">
      <c r="A438" s="85"/>
      <c r="B438" s="85"/>
      <c r="C438" s="85"/>
      <c r="D438" s="85"/>
      <c r="E438" s="85"/>
      <c r="F438" s="85"/>
      <c r="G438" s="85"/>
      <c r="H438" s="85"/>
      <c r="I438" s="85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  <c r="AE438" s="77"/>
      <c r="AF438" s="77"/>
      <c r="AG438" s="77"/>
      <c r="AH438" s="77"/>
      <c r="AI438" s="77"/>
      <c r="AJ438" s="77"/>
      <c r="AK438" s="77"/>
      <c r="AL438" s="77"/>
      <c r="AM438" s="77"/>
      <c r="AN438" s="77"/>
      <c r="AO438" s="77"/>
      <c r="AP438" s="77"/>
      <c r="AQ438" s="77"/>
      <c r="AR438" s="77"/>
      <c r="AS438" s="77"/>
      <c r="AT438" s="77"/>
      <c r="AU438" s="77"/>
      <c r="AV438" s="77"/>
      <c r="AW438" s="77"/>
      <c r="AX438" s="77"/>
      <c r="AY438" s="77"/>
      <c r="AZ438" s="77"/>
      <c r="BA438" s="77"/>
      <c r="BB438" s="77"/>
      <c r="BC438" s="77"/>
      <c r="BD438" s="77"/>
      <c r="BE438" s="77"/>
      <c r="BF438" s="77"/>
      <c r="BG438" s="77"/>
      <c r="BH438" s="77"/>
      <c r="BI438" s="77"/>
      <c r="BJ438" s="77"/>
      <c r="BK438" s="77"/>
      <c r="BL438" s="77"/>
      <c r="BM438" s="77"/>
      <c r="BN438" s="77"/>
      <c r="BO438" s="77"/>
      <c r="BP438" s="77"/>
      <c r="BQ438" s="77"/>
      <c r="BR438" s="77"/>
      <c r="BS438" s="77"/>
      <c r="BT438" s="77"/>
      <c r="BU438" s="77"/>
      <c r="BV438" s="77"/>
      <c r="BW438" s="77"/>
      <c r="BX438" s="77"/>
      <c r="BY438" s="77"/>
      <c r="BZ438" s="77"/>
      <c r="CA438" s="77"/>
      <c r="CB438" s="77"/>
      <c r="CC438" s="77"/>
      <c r="CD438" s="77"/>
      <c r="CE438" s="77"/>
      <c r="CF438" s="77"/>
      <c r="CG438" s="77"/>
      <c r="CH438" s="77"/>
      <c r="CI438" s="77"/>
      <c r="CJ438" s="77"/>
      <c r="CK438" s="77"/>
      <c r="CL438" s="77"/>
      <c r="CM438" s="77"/>
      <c r="CN438" s="77"/>
      <c r="CO438" s="77"/>
      <c r="CP438" s="77"/>
      <c r="CQ438" s="77"/>
      <c r="CR438" s="77"/>
      <c r="CS438" s="77"/>
      <c r="CT438" s="77"/>
      <c r="CU438" s="77"/>
      <c r="CV438" s="77"/>
      <c r="CW438" s="77"/>
      <c r="CX438" s="77"/>
      <c r="CY438" s="77"/>
      <c r="CZ438" s="77"/>
      <c r="DA438" s="77"/>
      <c r="DB438" s="77"/>
      <c r="DC438" s="77"/>
      <c r="DD438" s="77"/>
      <c r="DE438" s="77"/>
      <c r="DF438" s="77"/>
      <c r="DG438" s="77"/>
      <c r="DH438" s="77"/>
      <c r="DI438" s="77"/>
      <c r="DJ438" s="77"/>
      <c r="DK438" s="77"/>
      <c r="DL438" s="77"/>
      <c r="DM438" s="77"/>
      <c r="DN438" s="77"/>
      <c r="DO438" s="77"/>
      <c r="DP438" s="77"/>
      <c r="DQ438" s="77"/>
      <c r="DR438" s="77"/>
      <c r="DS438" s="77"/>
      <c r="DT438" s="77"/>
      <c r="DU438" s="77"/>
      <c r="DV438" s="77"/>
      <c r="DW438" s="77"/>
      <c r="DX438" s="77"/>
      <c r="DY438" s="77"/>
      <c r="DZ438" s="77"/>
      <c r="EA438" s="77"/>
      <c r="EB438" s="77"/>
      <c r="EC438" s="77"/>
      <c r="ED438" s="77"/>
      <c r="EE438" s="77"/>
      <c r="EF438" s="77"/>
      <c r="EG438" s="77"/>
      <c r="EH438" s="77"/>
      <c r="EI438" s="77"/>
      <c r="EJ438" s="77"/>
      <c r="EK438" s="77"/>
      <c r="EL438" s="77"/>
      <c r="EM438" s="77"/>
      <c r="EN438" s="77"/>
      <c r="EO438" s="77"/>
      <c r="EP438" s="77"/>
      <c r="EQ438" s="77"/>
      <c r="ER438" s="77"/>
      <c r="ES438" s="77"/>
      <c r="ET438" s="77"/>
      <c r="EU438" s="77"/>
      <c r="EV438" s="77"/>
      <c r="EW438" s="77"/>
      <c r="EX438" s="77"/>
      <c r="EY438" s="77"/>
      <c r="EZ438" s="77"/>
      <c r="FA438" s="77"/>
      <c r="FB438" s="77"/>
      <c r="FC438" s="77"/>
      <c r="FD438" s="77"/>
      <c r="FE438" s="77"/>
      <c r="FF438" s="77"/>
      <c r="FG438" s="77"/>
      <c r="FH438" s="77"/>
    </row>
    <row r="439" spans="1:164" ht="14" x14ac:dyDescent="0.15">
      <c r="A439" s="85"/>
      <c r="B439" s="85"/>
      <c r="C439" s="85"/>
      <c r="D439" s="85"/>
      <c r="E439" s="85"/>
      <c r="F439" s="85"/>
      <c r="G439" s="85"/>
      <c r="H439" s="85"/>
      <c r="I439" s="85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  <c r="AE439" s="77"/>
      <c r="AF439" s="77"/>
      <c r="AG439" s="77"/>
      <c r="AH439" s="77"/>
      <c r="AI439" s="77"/>
      <c r="AJ439" s="77"/>
      <c r="AK439" s="77"/>
      <c r="AL439" s="77"/>
      <c r="AM439" s="77"/>
      <c r="AN439" s="77"/>
      <c r="AO439" s="77"/>
      <c r="AP439" s="77"/>
      <c r="AQ439" s="77"/>
      <c r="AR439" s="77"/>
      <c r="AS439" s="77"/>
      <c r="AT439" s="77"/>
      <c r="AU439" s="77"/>
      <c r="AV439" s="77"/>
      <c r="AW439" s="77"/>
      <c r="AX439" s="77"/>
      <c r="AY439" s="77"/>
      <c r="AZ439" s="77"/>
      <c r="BA439" s="77"/>
      <c r="BB439" s="77"/>
      <c r="BC439" s="77"/>
      <c r="BD439" s="77"/>
      <c r="BE439" s="77"/>
      <c r="BF439" s="77"/>
      <c r="BG439" s="77"/>
      <c r="BH439" s="77"/>
      <c r="BI439" s="77"/>
      <c r="BJ439" s="77"/>
      <c r="BK439" s="77"/>
      <c r="BL439" s="77"/>
      <c r="BM439" s="77"/>
      <c r="BN439" s="77"/>
      <c r="BO439" s="77"/>
      <c r="BP439" s="77"/>
      <c r="BQ439" s="77"/>
      <c r="BR439" s="77"/>
      <c r="BS439" s="77"/>
      <c r="BT439" s="77"/>
      <c r="BU439" s="77"/>
      <c r="BV439" s="77"/>
      <c r="BW439" s="77"/>
      <c r="BX439" s="77"/>
      <c r="BY439" s="77"/>
      <c r="BZ439" s="77"/>
      <c r="CA439" s="77"/>
      <c r="CB439" s="77"/>
      <c r="CC439" s="77"/>
      <c r="CD439" s="77"/>
      <c r="CE439" s="77"/>
      <c r="CF439" s="77"/>
      <c r="CG439" s="77"/>
      <c r="CH439" s="77"/>
      <c r="CI439" s="77"/>
      <c r="CJ439" s="77"/>
      <c r="CK439" s="77"/>
      <c r="CL439" s="77"/>
      <c r="CM439" s="77"/>
      <c r="CN439" s="77"/>
      <c r="CO439" s="77"/>
      <c r="CP439" s="77"/>
      <c r="CQ439" s="77"/>
      <c r="CR439" s="77"/>
      <c r="CS439" s="77"/>
      <c r="CT439" s="77"/>
      <c r="CU439" s="77"/>
      <c r="CV439" s="77"/>
      <c r="CW439" s="77"/>
      <c r="CX439" s="77"/>
      <c r="CY439" s="77"/>
      <c r="CZ439" s="77"/>
      <c r="DA439" s="77"/>
      <c r="DB439" s="77"/>
      <c r="DC439" s="77"/>
      <c r="DD439" s="77"/>
      <c r="DE439" s="77"/>
      <c r="DF439" s="77"/>
      <c r="DG439" s="77"/>
      <c r="DH439" s="77"/>
      <c r="DI439" s="77"/>
      <c r="DJ439" s="77"/>
      <c r="DK439" s="77"/>
      <c r="DL439" s="77"/>
      <c r="DM439" s="77"/>
      <c r="DN439" s="77"/>
      <c r="DO439" s="77"/>
      <c r="DP439" s="77"/>
      <c r="DQ439" s="77"/>
      <c r="DR439" s="77"/>
      <c r="DS439" s="77"/>
      <c r="DT439" s="77"/>
      <c r="DU439" s="77"/>
      <c r="DV439" s="77"/>
      <c r="DW439" s="77"/>
      <c r="DX439" s="77"/>
      <c r="DY439" s="77"/>
      <c r="DZ439" s="77"/>
      <c r="EA439" s="77"/>
      <c r="EB439" s="77"/>
      <c r="EC439" s="77"/>
      <c r="ED439" s="77"/>
      <c r="EE439" s="77"/>
      <c r="EF439" s="77"/>
      <c r="EG439" s="77"/>
      <c r="EH439" s="77"/>
      <c r="EI439" s="77"/>
      <c r="EJ439" s="77"/>
      <c r="EK439" s="77"/>
      <c r="EL439" s="77"/>
      <c r="EM439" s="77"/>
      <c r="EN439" s="77"/>
      <c r="EO439" s="77"/>
      <c r="EP439" s="77"/>
      <c r="EQ439" s="77"/>
      <c r="ER439" s="77"/>
      <c r="ES439" s="77"/>
      <c r="ET439" s="77"/>
      <c r="EU439" s="77"/>
      <c r="EV439" s="77"/>
      <c r="EW439" s="77"/>
      <c r="EX439" s="77"/>
      <c r="EY439" s="77"/>
      <c r="EZ439" s="77"/>
      <c r="FA439" s="77"/>
      <c r="FB439" s="77"/>
      <c r="FC439" s="77"/>
      <c r="FD439" s="77"/>
      <c r="FE439" s="77"/>
      <c r="FF439" s="77"/>
      <c r="FG439" s="77"/>
      <c r="FH439" s="77"/>
    </row>
    <row r="440" spans="1:164" ht="14" x14ac:dyDescent="0.15">
      <c r="A440" s="85"/>
      <c r="B440" s="85"/>
      <c r="C440" s="85"/>
      <c r="D440" s="85"/>
      <c r="E440" s="85"/>
      <c r="F440" s="85"/>
      <c r="G440" s="85"/>
      <c r="H440" s="85"/>
      <c r="I440" s="85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  <c r="AE440" s="77"/>
      <c r="AF440" s="77"/>
      <c r="AG440" s="77"/>
      <c r="AH440" s="77"/>
      <c r="AI440" s="77"/>
      <c r="AJ440" s="77"/>
      <c r="AK440" s="77"/>
      <c r="AL440" s="77"/>
      <c r="AM440" s="77"/>
      <c r="AN440" s="77"/>
      <c r="AO440" s="77"/>
      <c r="AP440" s="77"/>
      <c r="AQ440" s="77"/>
      <c r="AR440" s="77"/>
      <c r="AS440" s="77"/>
      <c r="AT440" s="77"/>
      <c r="AU440" s="77"/>
      <c r="AV440" s="77"/>
      <c r="AW440" s="77"/>
      <c r="AX440" s="77"/>
      <c r="AY440" s="77"/>
      <c r="AZ440" s="77"/>
      <c r="BA440" s="77"/>
      <c r="BB440" s="77"/>
      <c r="BC440" s="77"/>
      <c r="BD440" s="77"/>
      <c r="BE440" s="77"/>
      <c r="BF440" s="77"/>
      <c r="BG440" s="77"/>
      <c r="BH440" s="77"/>
      <c r="BI440" s="77"/>
      <c r="BJ440" s="77"/>
      <c r="BK440" s="77"/>
      <c r="BL440" s="77"/>
      <c r="BM440" s="77"/>
      <c r="BN440" s="77"/>
      <c r="BO440" s="77"/>
      <c r="BP440" s="77"/>
      <c r="BQ440" s="77"/>
      <c r="BR440" s="77"/>
      <c r="BS440" s="77"/>
      <c r="BT440" s="77"/>
      <c r="BU440" s="77"/>
      <c r="BV440" s="77"/>
      <c r="BW440" s="77"/>
      <c r="BX440" s="77"/>
      <c r="BY440" s="77"/>
      <c r="BZ440" s="77"/>
      <c r="CA440" s="77"/>
      <c r="CB440" s="77"/>
      <c r="CC440" s="77"/>
      <c r="CD440" s="77"/>
      <c r="CE440" s="77"/>
      <c r="CF440" s="77"/>
      <c r="CG440" s="77"/>
      <c r="CH440" s="77"/>
      <c r="CI440" s="77"/>
      <c r="CJ440" s="77"/>
      <c r="CK440" s="77"/>
      <c r="CL440" s="77"/>
      <c r="CM440" s="77"/>
      <c r="CN440" s="77"/>
      <c r="CO440" s="77"/>
      <c r="CP440" s="77"/>
      <c r="CQ440" s="77"/>
      <c r="CR440" s="77"/>
      <c r="CS440" s="77"/>
      <c r="CT440" s="77"/>
      <c r="CU440" s="77"/>
      <c r="CV440" s="77"/>
      <c r="CW440" s="77"/>
      <c r="CX440" s="77"/>
      <c r="CY440" s="77"/>
      <c r="CZ440" s="77"/>
      <c r="DA440" s="77"/>
      <c r="DB440" s="77"/>
      <c r="DC440" s="77"/>
      <c r="DD440" s="77"/>
      <c r="DE440" s="77"/>
      <c r="DF440" s="77"/>
      <c r="DG440" s="77"/>
      <c r="DH440" s="77"/>
      <c r="DI440" s="77"/>
      <c r="DJ440" s="77"/>
      <c r="DK440" s="77"/>
      <c r="DL440" s="77"/>
      <c r="DM440" s="77"/>
      <c r="DN440" s="77"/>
      <c r="DO440" s="77"/>
      <c r="DP440" s="77"/>
      <c r="DQ440" s="77"/>
      <c r="DR440" s="77"/>
      <c r="DS440" s="77"/>
      <c r="DT440" s="77"/>
      <c r="DU440" s="77"/>
      <c r="DV440" s="77"/>
      <c r="DW440" s="77"/>
      <c r="DX440" s="77"/>
      <c r="DY440" s="77"/>
      <c r="DZ440" s="77"/>
      <c r="EA440" s="77"/>
      <c r="EB440" s="77"/>
      <c r="EC440" s="77"/>
      <c r="ED440" s="77"/>
      <c r="EE440" s="77"/>
      <c r="EF440" s="77"/>
      <c r="EG440" s="77"/>
      <c r="EH440" s="77"/>
      <c r="EI440" s="77"/>
      <c r="EJ440" s="77"/>
      <c r="EK440" s="77"/>
      <c r="EL440" s="77"/>
      <c r="EM440" s="77"/>
      <c r="EN440" s="77"/>
      <c r="EO440" s="77"/>
      <c r="EP440" s="77"/>
      <c r="EQ440" s="77"/>
      <c r="ER440" s="77"/>
      <c r="ES440" s="77"/>
      <c r="ET440" s="77"/>
      <c r="EU440" s="77"/>
      <c r="EV440" s="77"/>
      <c r="EW440" s="77"/>
      <c r="EX440" s="77"/>
      <c r="EY440" s="77"/>
      <c r="EZ440" s="77"/>
      <c r="FA440" s="77"/>
      <c r="FB440" s="77"/>
      <c r="FC440" s="77"/>
      <c r="FD440" s="77"/>
      <c r="FE440" s="77"/>
      <c r="FF440" s="77"/>
      <c r="FG440" s="77"/>
      <c r="FH440" s="77"/>
    </row>
    <row r="441" spans="1:164" ht="14" x14ac:dyDescent="0.15">
      <c r="A441" s="85"/>
      <c r="B441" s="85"/>
      <c r="C441" s="85"/>
      <c r="D441" s="85"/>
      <c r="E441" s="85"/>
      <c r="F441" s="85"/>
      <c r="G441" s="85"/>
      <c r="H441" s="85"/>
      <c r="I441" s="85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  <c r="AW441" s="77"/>
      <c r="AX441" s="77"/>
      <c r="AY441" s="77"/>
      <c r="AZ441" s="77"/>
      <c r="BA441" s="77"/>
      <c r="BB441" s="77"/>
      <c r="BC441" s="77"/>
      <c r="BD441" s="77"/>
      <c r="BE441" s="77"/>
      <c r="BF441" s="77"/>
      <c r="BG441" s="77"/>
      <c r="BH441" s="77"/>
      <c r="BI441" s="77"/>
      <c r="BJ441" s="77"/>
      <c r="BK441" s="77"/>
      <c r="BL441" s="77"/>
      <c r="BM441" s="77"/>
      <c r="BN441" s="77"/>
      <c r="BO441" s="77"/>
      <c r="BP441" s="77"/>
      <c r="BQ441" s="77"/>
      <c r="BR441" s="77"/>
      <c r="BS441" s="77"/>
      <c r="BT441" s="77"/>
      <c r="BU441" s="77"/>
      <c r="BV441" s="77"/>
      <c r="BW441" s="77"/>
      <c r="BX441" s="77"/>
      <c r="BY441" s="77"/>
      <c r="BZ441" s="77"/>
      <c r="CA441" s="77"/>
      <c r="CB441" s="77"/>
      <c r="CC441" s="77"/>
      <c r="CD441" s="77"/>
      <c r="CE441" s="77"/>
      <c r="CF441" s="77"/>
      <c r="CG441" s="77"/>
      <c r="CH441" s="77"/>
      <c r="CI441" s="77"/>
      <c r="CJ441" s="77"/>
      <c r="CK441" s="77"/>
      <c r="CL441" s="77"/>
      <c r="CM441" s="77"/>
      <c r="CN441" s="77"/>
      <c r="CO441" s="77"/>
      <c r="CP441" s="77"/>
      <c r="CQ441" s="77"/>
      <c r="CR441" s="77"/>
      <c r="CS441" s="77"/>
      <c r="CT441" s="77"/>
      <c r="CU441" s="77"/>
      <c r="CV441" s="77"/>
      <c r="CW441" s="77"/>
      <c r="CX441" s="77"/>
      <c r="CY441" s="77"/>
      <c r="CZ441" s="77"/>
      <c r="DA441" s="77"/>
      <c r="DB441" s="77"/>
      <c r="DC441" s="77"/>
      <c r="DD441" s="77"/>
      <c r="DE441" s="77"/>
      <c r="DF441" s="77"/>
      <c r="DG441" s="77"/>
      <c r="DH441" s="77"/>
      <c r="DI441" s="77"/>
      <c r="DJ441" s="77"/>
      <c r="DK441" s="77"/>
      <c r="DL441" s="77"/>
      <c r="DM441" s="77"/>
      <c r="DN441" s="77"/>
      <c r="DO441" s="77"/>
      <c r="DP441" s="77"/>
      <c r="DQ441" s="77"/>
      <c r="DR441" s="77"/>
      <c r="DS441" s="77"/>
      <c r="DT441" s="77"/>
      <c r="DU441" s="77"/>
      <c r="DV441" s="77"/>
      <c r="DW441" s="77"/>
      <c r="DX441" s="77"/>
      <c r="DY441" s="77"/>
      <c r="DZ441" s="77"/>
      <c r="EA441" s="77"/>
      <c r="EB441" s="77"/>
      <c r="EC441" s="77"/>
      <c r="ED441" s="77"/>
      <c r="EE441" s="77"/>
      <c r="EF441" s="77"/>
      <c r="EG441" s="77"/>
      <c r="EH441" s="77"/>
      <c r="EI441" s="77"/>
      <c r="EJ441" s="77"/>
      <c r="EK441" s="77"/>
      <c r="EL441" s="77"/>
      <c r="EM441" s="77"/>
      <c r="EN441" s="77"/>
      <c r="EO441" s="77"/>
      <c r="EP441" s="77"/>
      <c r="EQ441" s="77"/>
      <c r="ER441" s="77"/>
      <c r="ES441" s="77"/>
      <c r="ET441" s="77"/>
      <c r="EU441" s="77"/>
      <c r="EV441" s="77"/>
      <c r="EW441" s="77"/>
      <c r="EX441" s="77"/>
      <c r="EY441" s="77"/>
      <c r="EZ441" s="77"/>
      <c r="FA441" s="77"/>
      <c r="FB441" s="77"/>
      <c r="FC441" s="77"/>
      <c r="FD441" s="77"/>
      <c r="FE441" s="77"/>
      <c r="FF441" s="77"/>
      <c r="FG441" s="77"/>
      <c r="FH441" s="77"/>
    </row>
    <row r="442" spans="1:164" ht="14" x14ac:dyDescent="0.15">
      <c r="A442" s="85"/>
      <c r="B442" s="85"/>
      <c r="C442" s="85"/>
      <c r="D442" s="85"/>
      <c r="E442" s="85"/>
      <c r="F442" s="85"/>
      <c r="G442" s="85"/>
      <c r="H442" s="85"/>
      <c r="I442" s="85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  <c r="AE442" s="77"/>
      <c r="AF442" s="77"/>
      <c r="AG442" s="77"/>
      <c r="AH442" s="77"/>
      <c r="AI442" s="77"/>
      <c r="AJ442" s="77"/>
      <c r="AK442" s="77"/>
      <c r="AL442" s="77"/>
      <c r="AM442" s="77"/>
      <c r="AN442" s="77"/>
      <c r="AO442" s="77"/>
      <c r="AP442" s="77"/>
      <c r="AQ442" s="77"/>
      <c r="AR442" s="77"/>
      <c r="AS442" s="77"/>
      <c r="AT442" s="77"/>
      <c r="AU442" s="77"/>
      <c r="AV442" s="77"/>
      <c r="AW442" s="77"/>
      <c r="AX442" s="77"/>
      <c r="AY442" s="77"/>
      <c r="AZ442" s="77"/>
      <c r="BA442" s="77"/>
      <c r="BB442" s="77"/>
      <c r="BC442" s="77"/>
      <c r="BD442" s="77"/>
      <c r="BE442" s="77"/>
      <c r="BF442" s="77"/>
      <c r="BG442" s="77"/>
      <c r="BH442" s="77"/>
      <c r="BI442" s="77"/>
      <c r="BJ442" s="77"/>
      <c r="BK442" s="77"/>
      <c r="BL442" s="77"/>
      <c r="BM442" s="77"/>
      <c r="BN442" s="77"/>
      <c r="BO442" s="77"/>
      <c r="BP442" s="77"/>
      <c r="BQ442" s="77"/>
      <c r="BR442" s="77"/>
      <c r="BS442" s="77"/>
      <c r="BT442" s="77"/>
      <c r="BU442" s="77"/>
      <c r="BV442" s="77"/>
      <c r="BW442" s="77"/>
      <c r="BX442" s="77"/>
      <c r="BY442" s="77"/>
      <c r="BZ442" s="77"/>
      <c r="CA442" s="77"/>
      <c r="CB442" s="77"/>
      <c r="CC442" s="77"/>
      <c r="CD442" s="77"/>
      <c r="CE442" s="77"/>
      <c r="CF442" s="77"/>
      <c r="CG442" s="77"/>
      <c r="CH442" s="77"/>
      <c r="CI442" s="77"/>
      <c r="CJ442" s="77"/>
      <c r="CK442" s="77"/>
      <c r="CL442" s="77"/>
      <c r="CM442" s="77"/>
      <c r="CN442" s="77"/>
      <c r="CO442" s="77"/>
      <c r="CP442" s="77"/>
      <c r="CQ442" s="77"/>
      <c r="CR442" s="77"/>
      <c r="CS442" s="77"/>
      <c r="CT442" s="77"/>
      <c r="CU442" s="77"/>
      <c r="CV442" s="77"/>
      <c r="CW442" s="77"/>
      <c r="CX442" s="77"/>
      <c r="CY442" s="77"/>
      <c r="CZ442" s="77"/>
      <c r="DA442" s="77"/>
      <c r="DB442" s="77"/>
      <c r="DC442" s="77"/>
      <c r="DD442" s="77"/>
      <c r="DE442" s="77"/>
      <c r="DF442" s="77"/>
      <c r="DG442" s="77"/>
      <c r="DH442" s="77"/>
      <c r="DI442" s="77"/>
      <c r="DJ442" s="77"/>
      <c r="DK442" s="77"/>
      <c r="DL442" s="77"/>
      <c r="DM442" s="77"/>
      <c r="DN442" s="77"/>
      <c r="DO442" s="77"/>
      <c r="DP442" s="77"/>
      <c r="DQ442" s="77"/>
      <c r="DR442" s="77"/>
      <c r="DS442" s="77"/>
      <c r="DT442" s="77"/>
      <c r="DU442" s="77"/>
      <c r="DV442" s="77"/>
      <c r="DW442" s="77"/>
      <c r="DX442" s="77"/>
      <c r="DY442" s="77"/>
      <c r="DZ442" s="77"/>
      <c r="EA442" s="77"/>
      <c r="EB442" s="77"/>
      <c r="EC442" s="77"/>
      <c r="ED442" s="77"/>
      <c r="EE442" s="77"/>
      <c r="EF442" s="77"/>
      <c r="EG442" s="77"/>
      <c r="EH442" s="77"/>
      <c r="EI442" s="77"/>
      <c r="EJ442" s="77"/>
      <c r="EK442" s="77"/>
      <c r="EL442" s="77"/>
      <c r="EM442" s="77"/>
      <c r="EN442" s="77"/>
      <c r="EO442" s="77"/>
      <c r="EP442" s="77"/>
      <c r="EQ442" s="77"/>
      <c r="ER442" s="77"/>
      <c r="ES442" s="77"/>
      <c r="ET442" s="77"/>
      <c r="EU442" s="77"/>
      <c r="EV442" s="77"/>
      <c r="EW442" s="77"/>
      <c r="EX442" s="77"/>
      <c r="EY442" s="77"/>
      <c r="EZ442" s="77"/>
      <c r="FA442" s="77"/>
      <c r="FB442" s="77"/>
      <c r="FC442" s="77"/>
      <c r="FD442" s="77"/>
      <c r="FE442" s="77"/>
      <c r="FF442" s="77"/>
      <c r="FG442" s="77"/>
      <c r="FH442" s="77"/>
    </row>
    <row r="443" spans="1:164" ht="14" x14ac:dyDescent="0.15">
      <c r="A443" s="85"/>
      <c r="B443" s="85"/>
      <c r="C443" s="85"/>
      <c r="D443" s="85"/>
      <c r="E443" s="85"/>
      <c r="F443" s="85"/>
      <c r="G443" s="85"/>
      <c r="H443" s="85"/>
      <c r="I443" s="85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  <c r="AE443" s="77"/>
      <c r="AF443" s="77"/>
      <c r="AG443" s="77"/>
      <c r="AH443" s="77"/>
      <c r="AI443" s="77"/>
      <c r="AJ443" s="77"/>
      <c r="AK443" s="77"/>
      <c r="AL443" s="77"/>
      <c r="AM443" s="77"/>
      <c r="AN443" s="77"/>
      <c r="AO443" s="77"/>
      <c r="AP443" s="77"/>
      <c r="AQ443" s="77"/>
      <c r="AR443" s="77"/>
      <c r="AS443" s="77"/>
      <c r="AT443" s="77"/>
      <c r="AU443" s="77"/>
      <c r="AV443" s="77"/>
      <c r="AW443" s="77"/>
      <c r="AX443" s="77"/>
      <c r="AY443" s="77"/>
      <c r="AZ443" s="77"/>
      <c r="BA443" s="77"/>
      <c r="BB443" s="77"/>
      <c r="BC443" s="77"/>
      <c r="BD443" s="77"/>
      <c r="BE443" s="77"/>
      <c r="BF443" s="77"/>
      <c r="BG443" s="77"/>
      <c r="BH443" s="77"/>
      <c r="BI443" s="77"/>
      <c r="BJ443" s="77"/>
      <c r="BK443" s="77"/>
      <c r="BL443" s="77"/>
      <c r="BM443" s="77"/>
      <c r="BN443" s="77"/>
      <c r="BO443" s="77"/>
      <c r="BP443" s="77"/>
      <c r="BQ443" s="77"/>
      <c r="BR443" s="77"/>
      <c r="BS443" s="77"/>
      <c r="BT443" s="77"/>
      <c r="BU443" s="77"/>
      <c r="BV443" s="77"/>
      <c r="BW443" s="77"/>
      <c r="BX443" s="77"/>
      <c r="BY443" s="77"/>
      <c r="BZ443" s="77"/>
      <c r="CA443" s="77"/>
      <c r="CB443" s="77"/>
      <c r="CC443" s="77"/>
      <c r="CD443" s="77"/>
      <c r="CE443" s="77"/>
      <c r="CF443" s="77"/>
      <c r="CG443" s="77"/>
      <c r="CH443" s="77"/>
      <c r="CI443" s="77"/>
      <c r="CJ443" s="77"/>
      <c r="CK443" s="77"/>
      <c r="CL443" s="77"/>
      <c r="CM443" s="77"/>
      <c r="CN443" s="77"/>
      <c r="CO443" s="77"/>
      <c r="CP443" s="77"/>
      <c r="CQ443" s="77"/>
      <c r="CR443" s="77"/>
      <c r="CS443" s="77"/>
      <c r="CT443" s="77"/>
      <c r="CU443" s="77"/>
      <c r="CV443" s="77"/>
      <c r="CW443" s="77"/>
      <c r="CX443" s="77"/>
      <c r="CY443" s="77"/>
      <c r="CZ443" s="77"/>
      <c r="DA443" s="77"/>
      <c r="DB443" s="77"/>
      <c r="DC443" s="77"/>
      <c r="DD443" s="77"/>
      <c r="DE443" s="77"/>
      <c r="DF443" s="77"/>
      <c r="DG443" s="77"/>
      <c r="DH443" s="77"/>
      <c r="DI443" s="77"/>
      <c r="DJ443" s="77"/>
      <c r="DK443" s="77"/>
      <c r="DL443" s="77"/>
      <c r="DM443" s="77"/>
      <c r="DN443" s="77"/>
      <c r="DO443" s="77"/>
      <c r="DP443" s="77"/>
      <c r="DQ443" s="77"/>
      <c r="DR443" s="77"/>
      <c r="DS443" s="77"/>
      <c r="DT443" s="77"/>
      <c r="DU443" s="77"/>
      <c r="DV443" s="77"/>
      <c r="DW443" s="77"/>
      <c r="DX443" s="77"/>
      <c r="DY443" s="77"/>
      <c r="DZ443" s="77"/>
      <c r="EA443" s="77"/>
      <c r="EB443" s="77"/>
      <c r="EC443" s="77"/>
      <c r="ED443" s="77"/>
      <c r="EE443" s="77"/>
      <c r="EF443" s="77"/>
      <c r="EG443" s="77"/>
      <c r="EH443" s="77"/>
      <c r="EI443" s="77"/>
      <c r="EJ443" s="77"/>
      <c r="EK443" s="77"/>
      <c r="EL443" s="77"/>
      <c r="EM443" s="77"/>
      <c r="EN443" s="77"/>
      <c r="EO443" s="77"/>
      <c r="EP443" s="77"/>
      <c r="EQ443" s="77"/>
      <c r="ER443" s="77"/>
      <c r="ES443" s="77"/>
      <c r="ET443" s="77"/>
      <c r="EU443" s="77"/>
      <c r="EV443" s="77"/>
      <c r="EW443" s="77"/>
      <c r="EX443" s="77"/>
      <c r="EY443" s="77"/>
      <c r="EZ443" s="77"/>
      <c r="FA443" s="77"/>
      <c r="FB443" s="77"/>
      <c r="FC443" s="77"/>
      <c r="FD443" s="77"/>
      <c r="FE443" s="77"/>
      <c r="FF443" s="77"/>
      <c r="FG443" s="77"/>
      <c r="FH443" s="77"/>
    </row>
    <row r="444" spans="1:164" ht="14" x14ac:dyDescent="0.15">
      <c r="A444" s="85"/>
      <c r="B444" s="85"/>
      <c r="C444" s="85"/>
      <c r="D444" s="85"/>
      <c r="E444" s="85"/>
      <c r="F444" s="85"/>
      <c r="G444" s="85"/>
      <c r="H444" s="85"/>
      <c r="I444" s="85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  <c r="AE444" s="77"/>
      <c r="AF444" s="77"/>
      <c r="AG444" s="77"/>
      <c r="AH444" s="77"/>
      <c r="AI444" s="77"/>
      <c r="AJ444" s="77"/>
      <c r="AK444" s="77"/>
      <c r="AL444" s="77"/>
      <c r="AM444" s="77"/>
      <c r="AN444" s="77"/>
      <c r="AO444" s="77"/>
      <c r="AP444" s="77"/>
      <c r="AQ444" s="77"/>
      <c r="AR444" s="77"/>
      <c r="AS444" s="77"/>
      <c r="AT444" s="77"/>
      <c r="AU444" s="77"/>
      <c r="AV444" s="77"/>
      <c r="AW444" s="77"/>
      <c r="AX444" s="77"/>
      <c r="AY444" s="77"/>
      <c r="AZ444" s="77"/>
      <c r="BA444" s="77"/>
      <c r="BB444" s="77"/>
      <c r="BC444" s="77"/>
      <c r="BD444" s="77"/>
      <c r="BE444" s="77"/>
      <c r="BF444" s="77"/>
      <c r="BG444" s="77"/>
      <c r="BH444" s="77"/>
      <c r="BI444" s="77"/>
      <c r="BJ444" s="77"/>
      <c r="BK444" s="77"/>
      <c r="BL444" s="77"/>
      <c r="BM444" s="77"/>
      <c r="BN444" s="77"/>
      <c r="BO444" s="77"/>
      <c r="BP444" s="77"/>
      <c r="BQ444" s="77"/>
      <c r="BR444" s="77"/>
      <c r="BS444" s="77"/>
      <c r="BT444" s="77"/>
      <c r="BU444" s="77"/>
      <c r="BV444" s="77"/>
      <c r="BW444" s="77"/>
      <c r="BX444" s="77"/>
      <c r="BY444" s="77"/>
      <c r="BZ444" s="77"/>
      <c r="CA444" s="77"/>
      <c r="CB444" s="77"/>
      <c r="CC444" s="77"/>
      <c r="CD444" s="77"/>
      <c r="CE444" s="77"/>
      <c r="CF444" s="77"/>
      <c r="CG444" s="77"/>
      <c r="CH444" s="77"/>
      <c r="CI444" s="77"/>
      <c r="CJ444" s="77"/>
      <c r="CK444" s="77"/>
      <c r="CL444" s="77"/>
      <c r="CM444" s="77"/>
      <c r="CN444" s="77"/>
      <c r="CO444" s="77"/>
      <c r="CP444" s="77"/>
      <c r="CQ444" s="77"/>
      <c r="CR444" s="77"/>
      <c r="CS444" s="77"/>
      <c r="CT444" s="77"/>
      <c r="CU444" s="77"/>
      <c r="CV444" s="77"/>
      <c r="CW444" s="77"/>
      <c r="CX444" s="77"/>
      <c r="CY444" s="77"/>
      <c r="CZ444" s="77"/>
      <c r="DA444" s="77"/>
      <c r="DB444" s="77"/>
      <c r="DC444" s="77"/>
      <c r="DD444" s="77"/>
      <c r="DE444" s="77"/>
      <c r="DF444" s="77"/>
      <c r="DG444" s="77"/>
      <c r="DH444" s="77"/>
      <c r="DI444" s="77"/>
      <c r="DJ444" s="77"/>
      <c r="DK444" s="77"/>
      <c r="DL444" s="77"/>
      <c r="DM444" s="77"/>
      <c r="DN444" s="77"/>
      <c r="DO444" s="77"/>
      <c r="DP444" s="77"/>
      <c r="DQ444" s="77"/>
      <c r="DR444" s="77"/>
      <c r="DS444" s="77"/>
      <c r="DT444" s="77"/>
      <c r="DU444" s="77"/>
      <c r="DV444" s="77"/>
      <c r="DW444" s="77"/>
      <c r="DX444" s="77"/>
      <c r="DY444" s="77"/>
      <c r="DZ444" s="77"/>
      <c r="EA444" s="77"/>
      <c r="EB444" s="77"/>
      <c r="EC444" s="77"/>
      <c r="ED444" s="77"/>
      <c r="EE444" s="77"/>
      <c r="EF444" s="77"/>
      <c r="EG444" s="77"/>
      <c r="EH444" s="77"/>
      <c r="EI444" s="77"/>
      <c r="EJ444" s="77"/>
      <c r="EK444" s="77"/>
      <c r="EL444" s="77"/>
      <c r="EM444" s="77"/>
      <c r="EN444" s="77"/>
      <c r="EO444" s="77"/>
      <c r="EP444" s="77"/>
      <c r="EQ444" s="77"/>
      <c r="ER444" s="77"/>
      <c r="ES444" s="77"/>
      <c r="ET444" s="77"/>
      <c r="EU444" s="77"/>
      <c r="EV444" s="77"/>
      <c r="EW444" s="77"/>
      <c r="EX444" s="77"/>
      <c r="EY444" s="77"/>
      <c r="EZ444" s="77"/>
      <c r="FA444" s="77"/>
      <c r="FB444" s="77"/>
      <c r="FC444" s="77"/>
      <c r="FD444" s="77"/>
      <c r="FE444" s="77"/>
      <c r="FF444" s="77"/>
      <c r="FG444" s="77"/>
      <c r="FH444" s="77"/>
    </row>
    <row r="445" spans="1:164" ht="14" x14ac:dyDescent="0.15">
      <c r="A445" s="85"/>
      <c r="B445" s="85"/>
      <c r="C445" s="85"/>
      <c r="D445" s="85"/>
      <c r="E445" s="85"/>
      <c r="F445" s="85"/>
      <c r="G445" s="85"/>
      <c r="H445" s="85"/>
      <c r="I445" s="85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  <c r="AE445" s="77"/>
      <c r="AF445" s="77"/>
      <c r="AG445" s="77"/>
      <c r="AH445" s="77"/>
      <c r="AI445" s="77"/>
      <c r="AJ445" s="77"/>
      <c r="AK445" s="77"/>
      <c r="AL445" s="77"/>
      <c r="AM445" s="77"/>
      <c r="AN445" s="77"/>
      <c r="AO445" s="77"/>
      <c r="AP445" s="77"/>
      <c r="AQ445" s="77"/>
      <c r="AR445" s="77"/>
      <c r="AS445" s="77"/>
      <c r="AT445" s="77"/>
      <c r="AU445" s="77"/>
      <c r="AV445" s="77"/>
      <c r="AW445" s="77"/>
      <c r="AX445" s="77"/>
      <c r="AY445" s="77"/>
      <c r="AZ445" s="77"/>
      <c r="BA445" s="77"/>
      <c r="BB445" s="77"/>
      <c r="BC445" s="77"/>
      <c r="BD445" s="77"/>
      <c r="BE445" s="77"/>
      <c r="BF445" s="77"/>
      <c r="BG445" s="77"/>
      <c r="BH445" s="77"/>
      <c r="BI445" s="77"/>
      <c r="BJ445" s="77"/>
      <c r="BK445" s="77"/>
      <c r="BL445" s="77"/>
      <c r="BM445" s="77"/>
      <c r="BN445" s="77"/>
      <c r="BO445" s="77"/>
      <c r="BP445" s="77"/>
      <c r="BQ445" s="77"/>
      <c r="BR445" s="77"/>
      <c r="BS445" s="77"/>
      <c r="BT445" s="77"/>
      <c r="BU445" s="77"/>
      <c r="BV445" s="77"/>
      <c r="BW445" s="77"/>
      <c r="BX445" s="77"/>
      <c r="BY445" s="77"/>
      <c r="BZ445" s="77"/>
      <c r="CA445" s="77"/>
      <c r="CB445" s="77"/>
      <c r="CC445" s="77"/>
      <c r="CD445" s="77"/>
      <c r="CE445" s="77"/>
      <c r="CF445" s="77"/>
      <c r="CG445" s="77"/>
      <c r="CH445" s="77"/>
      <c r="CI445" s="77"/>
      <c r="CJ445" s="77"/>
      <c r="CK445" s="77"/>
      <c r="CL445" s="77"/>
      <c r="CM445" s="77"/>
      <c r="CN445" s="77"/>
      <c r="CO445" s="77"/>
      <c r="CP445" s="77"/>
      <c r="CQ445" s="77"/>
      <c r="CR445" s="77"/>
      <c r="CS445" s="77"/>
      <c r="CT445" s="77"/>
      <c r="CU445" s="77"/>
      <c r="CV445" s="77"/>
      <c r="CW445" s="77"/>
      <c r="CX445" s="77"/>
      <c r="CY445" s="77"/>
      <c r="CZ445" s="77"/>
      <c r="DA445" s="77"/>
      <c r="DB445" s="77"/>
      <c r="DC445" s="77"/>
      <c r="DD445" s="77"/>
      <c r="DE445" s="77"/>
      <c r="DF445" s="77"/>
      <c r="DG445" s="77"/>
      <c r="DH445" s="77"/>
      <c r="DI445" s="77"/>
      <c r="DJ445" s="77"/>
      <c r="DK445" s="77"/>
      <c r="DL445" s="77"/>
      <c r="DM445" s="77"/>
      <c r="DN445" s="77"/>
      <c r="DO445" s="77"/>
      <c r="DP445" s="77"/>
      <c r="DQ445" s="77"/>
      <c r="DR445" s="77"/>
      <c r="DS445" s="77"/>
      <c r="DT445" s="77"/>
      <c r="DU445" s="77"/>
      <c r="DV445" s="77"/>
      <c r="DW445" s="77"/>
      <c r="DX445" s="77"/>
      <c r="DY445" s="77"/>
      <c r="DZ445" s="77"/>
      <c r="EA445" s="77"/>
      <c r="EB445" s="77"/>
      <c r="EC445" s="77"/>
      <c r="ED445" s="77"/>
      <c r="EE445" s="77"/>
      <c r="EF445" s="77"/>
      <c r="EG445" s="77"/>
      <c r="EH445" s="77"/>
      <c r="EI445" s="77"/>
      <c r="EJ445" s="77"/>
      <c r="EK445" s="77"/>
      <c r="EL445" s="77"/>
      <c r="EM445" s="77"/>
      <c r="EN445" s="77"/>
      <c r="EO445" s="77"/>
      <c r="EP445" s="77"/>
      <c r="EQ445" s="77"/>
      <c r="ER445" s="77"/>
      <c r="ES445" s="77"/>
      <c r="ET445" s="77"/>
      <c r="EU445" s="77"/>
      <c r="EV445" s="77"/>
      <c r="EW445" s="77"/>
      <c r="EX445" s="77"/>
      <c r="EY445" s="77"/>
      <c r="EZ445" s="77"/>
      <c r="FA445" s="77"/>
      <c r="FB445" s="77"/>
      <c r="FC445" s="77"/>
      <c r="FD445" s="77"/>
      <c r="FE445" s="77"/>
      <c r="FF445" s="77"/>
      <c r="FG445" s="77"/>
      <c r="FH445" s="77"/>
    </row>
    <row r="446" spans="1:164" ht="14" x14ac:dyDescent="0.15">
      <c r="A446" s="85"/>
      <c r="B446" s="85"/>
      <c r="C446" s="85"/>
      <c r="D446" s="85"/>
      <c r="E446" s="85"/>
      <c r="F446" s="85"/>
      <c r="G446" s="85"/>
      <c r="H446" s="85"/>
      <c r="I446" s="85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  <c r="AE446" s="77"/>
      <c r="AF446" s="77"/>
      <c r="AG446" s="77"/>
      <c r="AH446" s="77"/>
      <c r="AI446" s="77"/>
      <c r="AJ446" s="77"/>
      <c r="AK446" s="77"/>
      <c r="AL446" s="77"/>
      <c r="AM446" s="77"/>
      <c r="AN446" s="77"/>
      <c r="AO446" s="77"/>
      <c r="AP446" s="77"/>
      <c r="AQ446" s="77"/>
      <c r="AR446" s="77"/>
      <c r="AS446" s="77"/>
      <c r="AT446" s="77"/>
      <c r="AU446" s="77"/>
      <c r="AV446" s="77"/>
      <c r="AW446" s="77"/>
      <c r="AX446" s="77"/>
      <c r="AY446" s="77"/>
      <c r="AZ446" s="77"/>
      <c r="BA446" s="77"/>
      <c r="BB446" s="77"/>
      <c r="BC446" s="77"/>
      <c r="BD446" s="77"/>
      <c r="BE446" s="77"/>
      <c r="BF446" s="77"/>
      <c r="BG446" s="77"/>
      <c r="BH446" s="77"/>
      <c r="BI446" s="77"/>
      <c r="BJ446" s="77"/>
      <c r="BK446" s="77"/>
      <c r="BL446" s="77"/>
      <c r="BM446" s="77"/>
      <c r="BN446" s="77"/>
      <c r="BO446" s="77"/>
      <c r="BP446" s="77"/>
      <c r="BQ446" s="77"/>
      <c r="BR446" s="77"/>
      <c r="BS446" s="77"/>
      <c r="BT446" s="77"/>
      <c r="BU446" s="77"/>
      <c r="BV446" s="77"/>
      <c r="BW446" s="77"/>
      <c r="BX446" s="77"/>
      <c r="BY446" s="77"/>
      <c r="BZ446" s="77"/>
      <c r="CA446" s="77"/>
      <c r="CB446" s="77"/>
      <c r="CC446" s="77"/>
      <c r="CD446" s="77"/>
      <c r="CE446" s="77"/>
      <c r="CF446" s="77"/>
      <c r="CG446" s="77"/>
      <c r="CH446" s="77"/>
      <c r="CI446" s="77"/>
      <c r="CJ446" s="77"/>
      <c r="CK446" s="77"/>
      <c r="CL446" s="77"/>
      <c r="CM446" s="77"/>
      <c r="CN446" s="77"/>
      <c r="CO446" s="77"/>
      <c r="CP446" s="77"/>
      <c r="CQ446" s="77"/>
      <c r="CR446" s="77"/>
      <c r="CS446" s="77"/>
      <c r="CT446" s="77"/>
      <c r="CU446" s="77"/>
      <c r="CV446" s="77"/>
      <c r="CW446" s="77"/>
      <c r="CX446" s="77"/>
      <c r="CY446" s="77"/>
      <c r="CZ446" s="77"/>
      <c r="DA446" s="77"/>
      <c r="DB446" s="77"/>
      <c r="DC446" s="77"/>
      <c r="DD446" s="77"/>
      <c r="DE446" s="77"/>
      <c r="DF446" s="77"/>
      <c r="DG446" s="77"/>
      <c r="DH446" s="77"/>
      <c r="DI446" s="77"/>
      <c r="DJ446" s="77"/>
      <c r="DK446" s="77"/>
      <c r="DL446" s="77"/>
      <c r="DM446" s="77"/>
      <c r="DN446" s="77"/>
      <c r="DO446" s="77"/>
      <c r="DP446" s="77"/>
      <c r="DQ446" s="77"/>
      <c r="DR446" s="77"/>
      <c r="DS446" s="77"/>
      <c r="DT446" s="77"/>
      <c r="DU446" s="77"/>
      <c r="DV446" s="77"/>
      <c r="DW446" s="77"/>
      <c r="DX446" s="77"/>
      <c r="DY446" s="77"/>
      <c r="DZ446" s="77"/>
      <c r="EA446" s="77"/>
      <c r="EB446" s="77"/>
      <c r="EC446" s="77"/>
      <c r="ED446" s="77"/>
      <c r="EE446" s="77"/>
      <c r="EF446" s="77"/>
      <c r="EG446" s="77"/>
      <c r="EH446" s="77"/>
      <c r="EI446" s="77"/>
      <c r="EJ446" s="77"/>
      <c r="EK446" s="77"/>
      <c r="EL446" s="77"/>
      <c r="EM446" s="77"/>
      <c r="EN446" s="77"/>
      <c r="EO446" s="77"/>
      <c r="EP446" s="77"/>
      <c r="EQ446" s="77"/>
      <c r="ER446" s="77"/>
      <c r="ES446" s="77"/>
      <c r="ET446" s="77"/>
      <c r="EU446" s="77"/>
      <c r="EV446" s="77"/>
      <c r="EW446" s="77"/>
      <c r="EX446" s="77"/>
      <c r="EY446" s="77"/>
      <c r="EZ446" s="77"/>
      <c r="FA446" s="77"/>
      <c r="FB446" s="77"/>
      <c r="FC446" s="77"/>
      <c r="FD446" s="77"/>
      <c r="FE446" s="77"/>
      <c r="FF446" s="77"/>
      <c r="FG446" s="77"/>
      <c r="FH446" s="77"/>
    </row>
    <row r="447" spans="1:164" ht="14" x14ac:dyDescent="0.15">
      <c r="A447" s="85"/>
      <c r="B447" s="85"/>
      <c r="C447" s="85"/>
      <c r="D447" s="85"/>
      <c r="E447" s="85"/>
      <c r="F447" s="85"/>
      <c r="G447" s="85"/>
      <c r="H447" s="85"/>
      <c r="I447" s="85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  <c r="AE447" s="77"/>
      <c r="AF447" s="77"/>
      <c r="AG447" s="77"/>
      <c r="AH447" s="77"/>
      <c r="AI447" s="77"/>
      <c r="AJ447" s="77"/>
      <c r="AK447" s="77"/>
      <c r="AL447" s="77"/>
      <c r="AM447" s="77"/>
      <c r="AN447" s="77"/>
      <c r="AO447" s="77"/>
      <c r="AP447" s="77"/>
      <c r="AQ447" s="77"/>
      <c r="AR447" s="77"/>
      <c r="AS447" s="77"/>
      <c r="AT447" s="77"/>
      <c r="AU447" s="77"/>
      <c r="AV447" s="77"/>
      <c r="AW447" s="77"/>
      <c r="AX447" s="77"/>
      <c r="AY447" s="77"/>
      <c r="AZ447" s="77"/>
      <c r="BA447" s="77"/>
      <c r="BB447" s="77"/>
      <c r="BC447" s="77"/>
      <c r="BD447" s="77"/>
      <c r="BE447" s="77"/>
      <c r="BF447" s="77"/>
      <c r="BG447" s="77"/>
      <c r="BH447" s="77"/>
      <c r="BI447" s="77"/>
      <c r="BJ447" s="77"/>
      <c r="BK447" s="77"/>
      <c r="BL447" s="77"/>
      <c r="BM447" s="77"/>
      <c r="BN447" s="77"/>
      <c r="BO447" s="77"/>
      <c r="BP447" s="77"/>
      <c r="BQ447" s="77"/>
      <c r="BR447" s="77"/>
      <c r="BS447" s="77"/>
      <c r="BT447" s="77"/>
      <c r="BU447" s="77"/>
      <c r="BV447" s="77"/>
      <c r="BW447" s="77"/>
      <c r="BX447" s="77"/>
      <c r="BY447" s="77"/>
      <c r="BZ447" s="77"/>
      <c r="CA447" s="77"/>
      <c r="CB447" s="77"/>
      <c r="CC447" s="77"/>
      <c r="CD447" s="77"/>
      <c r="CE447" s="77"/>
      <c r="CF447" s="77"/>
      <c r="CG447" s="77"/>
      <c r="CH447" s="77"/>
      <c r="CI447" s="77"/>
      <c r="CJ447" s="77"/>
      <c r="CK447" s="77"/>
      <c r="CL447" s="77"/>
      <c r="CM447" s="77"/>
      <c r="CN447" s="77"/>
      <c r="CO447" s="77"/>
      <c r="CP447" s="77"/>
      <c r="CQ447" s="77"/>
      <c r="CR447" s="77"/>
      <c r="CS447" s="77"/>
      <c r="CT447" s="77"/>
      <c r="CU447" s="77"/>
      <c r="CV447" s="77"/>
      <c r="CW447" s="77"/>
      <c r="CX447" s="77"/>
      <c r="CY447" s="77"/>
      <c r="CZ447" s="77"/>
      <c r="DA447" s="77"/>
      <c r="DB447" s="77"/>
      <c r="DC447" s="77"/>
      <c r="DD447" s="77"/>
      <c r="DE447" s="77"/>
      <c r="DF447" s="77"/>
      <c r="DG447" s="77"/>
      <c r="DH447" s="77"/>
      <c r="DI447" s="77"/>
      <c r="DJ447" s="77"/>
      <c r="DK447" s="77"/>
      <c r="DL447" s="77"/>
      <c r="DM447" s="77"/>
      <c r="DN447" s="77"/>
      <c r="DO447" s="77"/>
      <c r="DP447" s="77"/>
      <c r="DQ447" s="77"/>
      <c r="DR447" s="77"/>
      <c r="DS447" s="77"/>
      <c r="DT447" s="77"/>
      <c r="DU447" s="77"/>
      <c r="DV447" s="77"/>
      <c r="DW447" s="77"/>
      <c r="DX447" s="77"/>
      <c r="DY447" s="77"/>
      <c r="DZ447" s="77"/>
      <c r="EA447" s="77"/>
      <c r="EB447" s="77"/>
      <c r="EC447" s="77"/>
      <c r="ED447" s="77"/>
      <c r="EE447" s="77"/>
      <c r="EF447" s="77"/>
      <c r="EG447" s="77"/>
      <c r="EH447" s="77"/>
      <c r="EI447" s="77"/>
      <c r="EJ447" s="77"/>
      <c r="EK447" s="77"/>
      <c r="EL447" s="77"/>
      <c r="EM447" s="77"/>
      <c r="EN447" s="77"/>
      <c r="EO447" s="77"/>
      <c r="EP447" s="77"/>
      <c r="EQ447" s="77"/>
      <c r="ER447" s="77"/>
      <c r="ES447" s="77"/>
      <c r="ET447" s="77"/>
      <c r="EU447" s="77"/>
      <c r="EV447" s="77"/>
      <c r="EW447" s="77"/>
      <c r="EX447" s="77"/>
      <c r="EY447" s="77"/>
      <c r="EZ447" s="77"/>
      <c r="FA447" s="77"/>
      <c r="FB447" s="77"/>
      <c r="FC447" s="77"/>
      <c r="FD447" s="77"/>
      <c r="FE447" s="77"/>
      <c r="FF447" s="77"/>
      <c r="FG447" s="77"/>
      <c r="FH447" s="77"/>
    </row>
    <row r="448" spans="1:164" ht="14" x14ac:dyDescent="0.15">
      <c r="A448" s="85"/>
      <c r="B448" s="85"/>
      <c r="C448" s="85"/>
      <c r="D448" s="85"/>
      <c r="E448" s="85"/>
      <c r="F448" s="85"/>
      <c r="G448" s="85"/>
      <c r="H448" s="85"/>
      <c r="I448" s="85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  <c r="AE448" s="77"/>
      <c r="AF448" s="77"/>
      <c r="AG448" s="77"/>
      <c r="AH448" s="77"/>
      <c r="AI448" s="77"/>
      <c r="AJ448" s="77"/>
      <c r="AK448" s="77"/>
      <c r="AL448" s="77"/>
      <c r="AM448" s="77"/>
      <c r="AN448" s="77"/>
      <c r="AO448" s="77"/>
      <c r="AP448" s="77"/>
      <c r="AQ448" s="77"/>
      <c r="AR448" s="77"/>
      <c r="AS448" s="77"/>
      <c r="AT448" s="77"/>
      <c r="AU448" s="77"/>
      <c r="AV448" s="77"/>
      <c r="AW448" s="77"/>
      <c r="AX448" s="77"/>
      <c r="AY448" s="77"/>
      <c r="AZ448" s="77"/>
      <c r="BA448" s="77"/>
      <c r="BB448" s="77"/>
      <c r="BC448" s="77"/>
      <c r="BD448" s="77"/>
      <c r="BE448" s="77"/>
      <c r="BF448" s="77"/>
      <c r="BG448" s="77"/>
      <c r="BH448" s="77"/>
      <c r="BI448" s="77"/>
      <c r="BJ448" s="77"/>
      <c r="BK448" s="77"/>
      <c r="BL448" s="77"/>
      <c r="BM448" s="77"/>
      <c r="BN448" s="77"/>
      <c r="BO448" s="77"/>
      <c r="BP448" s="77"/>
      <c r="BQ448" s="77"/>
      <c r="BR448" s="77"/>
      <c r="BS448" s="77"/>
      <c r="BT448" s="77"/>
      <c r="BU448" s="77"/>
      <c r="BV448" s="77"/>
      <c r="BW448" s="77"/>
      <c r="BX448" s="77"/>
      <c r="BY448" s="77"/>
      <c r="BZ448" s="77"/>
      <c r="CA448" s="77"/>
      <c r="CB448" s="77"/>
      <c r="CC448" s="77"/>
      <c r="CD448" s="77"/>
      <c r="CE448" s="77"/>
      <c r="CF448" s="77"/>
      <c r="CG448" s="77"/>
      <c r="CH448" s="77"/>
      <c r="CI448" s="77"/>
      <c r="CJ448" s="77"/>
      <c r="CK448" s="77"/>
      <c r="CL448" s="77"/>
      <c r="CM448" s="77"/>
      <c r="CN448" s="77"/>
      <c r="CO448" s="77"/>
      <c r="CP448" s="77"/>
      <c r="CQ448" s="77"/>
      <c r="CR448" s="77"/>
      <c r="CS448" s="77"/>
      <c r="CT448" s="77"/>
      <c r="CU448" s="77"/>
      <c r="CV448" s="77"/>
      <c r="CW448" s="77"/>
      <c r="CX448" s="77"/>
      <c r="CY448" s="77"/>
      <c r="CZ448" s="77"/>
      <c r="DA448" s="77"/>
      <c r="DB448" s="77"/>
      <c r="DC448" s="77"/>
      <c r="DD448" s="77"/>
      <c r="DE448" s="77"/>
      <c r="DF448" s="77"/>
      <c r="DG448" s="77"/>
      <c r="DH448" s="77"/>
      <c r="DI448" s="77"/>
      <c r="DJ448" s="77"/>
      <c r="DK448" s="77"/>
      <c r="DL448" s="77"/>
      <c r="DM448" s="77"/>
      <c r="DN448" s="77"/>
      <c r="DO448" s="77"/>
      <c r="DP448" s="77"/>
      <c r="DQ448" s="77"/>
      <c r="DR448" s="77"/>
      <c r="DS448" s="77"/>
      <c r="DT448" s="77"/>
      <c r="DU448" s="77"/>
      <c r="DV448" s="77"/>
      <c r="DW448" s="77"/>
      <c r="DX448" s="77"/>
      <c r="DY448" s="77"/>
      <c r="DZ448" s="77"/>
      <c r="EA448" s="77"/>
      <c r="EB448" s="77"/>
      <c r="EC448" s="77"/>
      <c r="ED448" s="77"/>
      <c r="EE448" s="77"/>
      <c r="EF448" s="77"/>
      <c r="EG448" s="77"/>
      <c r="EH448" s="77"/>
      <c r="EI448" s="77"/>
      <c r="EJ448" s="77"/>
      <c r="EK448" s="77"/>
      <c r="EL448" s="77"/>
      <c r="EM448" s="77"/>
      <c r="EN448" s="77"/>
      <c r="EO448" s="77"/>
      <c r="EP448" s="77"/>
      <c r="EQ448" s="77"/>
      <c r="ER448" s="77"/>
      <c r="ES448" s="77"/>
      <c r="ET448" s="77"/>
      <c r="EU448" s="77"/>
      <c r="EV448" s="77"/>
      <c r="EW448" s="77"/>
      <c r="EX448" s="77"/>
      <c r="EY448" s="77"/>
      <c r="EZ448" s="77"/>
      <c r="FA448" s="77"/>
      <c r="FB448" s="77"/>
      <c r="FC448" s="77"/>
      <c r="FD448" s="77"/>
      <c r="FE448" s="77"/>
      <c r="FF448" s="77"/>
      <c r="FG448" s="77"/>
      <c r="FH448" s="77"/>
    </row>
    <row r="449" spans="1:164" ht="14" x14ac:dyDescent="0.15">
      <c r="A449" s="85"/>
      <c r="B449" s="85"/>
      <c r="C449" s="85"/>
      <c r="D449" s="85"/>
      <c r="E449" s="85"/>
      <c r="F449" s="85"/>
      <c r="G449" s="85"/>
      <c r="H449" s="85"/>
      <c r="I449" s="85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  <c r="AE449" s="77"/>
      <c r="AF449" s="77"/>
      <c r="AG449" s="77"/>
      <c r="AH449" s="77"/>
      <c r="AI449" s="77"/>
      <c r="AJ449" s="77"/>
      <c r="AK449" s="77"/>
      <c r="AL449" s="77"/>
      <c r="AM449" s="77"/>
      <c r="AN449" s="77"/>
      <c r="AO449" s="77"/>
      <c r="AP449" s="77"/>
      <c r="AQ449" s="77"/>
      <c r="AR449" s="77"/>
      <c r="AS449" s="77"/>
      <c r="AT449" s="77"/>
      <c r="AU449" s="77"/>
      <c r="AV449" s="77"/>
      <c r="AW449" s="77"/>
      <c r="AX449" s="77"/>
      <c r="AY449" s="77"/>
      <c r="AZ449" s="77"/>
      <c r="BA449" s="77"/>
      <c r="BB449" s="77"/>
      <c r="BC449" s="77"/>
      <c r="BD449" s="77"/>
      <c r="BE449" s="77"/>
      <c r="BF449" s="77"/>
      <c r="BG449" s="77"/>
      <c r="BH449" s="77"/>
      <c r="BI449" s="77"/>
      <c r="BJ449" s="77"/>
      <c r="BK449" s="77"/>
      <c r="BL449" s="77"/>
      <c r="BM449" s="77"/>
      <c r="BN449" s="77"/>
      <c r="BO449" s="77"/>
      <c r="BP449" s="77"/>
      <c r="BQ449" s="77"/>
      <c r="BR449" s="77"/>
      <c r="BS449" s="77"/>
      <c r="BT449" s="77"/>
      <c r="BU449" s="77"/>
      <c r="BV449" s="77"/>
      <c r="BW449" s="77"/>
      <c r="BX449" s="77"/>
      <c r="BY449" s="77"/>
      <c r="BZ449" s="77"/>
      <c r="CA449" s="77"/>
      <c r="CB449" s="77"/>
      <c r="CC449" s="77"/>
      <c r="CD449" s="77"/>
      <c r="CE449" s="77"/>
      <c r="CF449" s="77"/>
      <c r="CG449" s="77"/>
      <c r="CH449" s="77"/>
      <c r="CI449" s="77"/>
      <c r="CJ449" s="77"/>
      <c r="CK449" s="77"/>
      <c r="CL449" s="77"/>
      <c r="CM449" s="77"/>
      <c r="CN449" s="77"/>
      <c r="CO449" s="77"/>
      <c r="CP449" s="77"/>
      <c r="CQ449" s="77"/>
      <c r="CR449" s="77"/>
      <c r="CS449" s="77"/>
      <c r="CT449" s="77"/>
      <c r="CU449" s="77"/>
      <c r="CV449" s="77"/>
      <c r="CW449" s="77"/>
      <c r="CX449" s="77"/>
      <c r="CY449" s="77"/>
      <c r="CZ449" s="77"/>
      <c r="DA449" s="77"/>
      <c r="DB449" s="77"/>
      <c r="DC449" s="77"/>
      <c r="DD449" s="77"/>
      <c r="DE449" s="77"/>
      <c r="DF449" s="77"/>
      <c r="DG449" s="77"/>
      <c r="DH449" s="77"/>
      <c r="DI449" s="77"/>
      <c r="DJ449" s="77"/>
      <c r="DK449" s="77"/>
      <c r="DL449" s="77"/>
      <c r="DM449" s="77"/>
      <c r="DN449" s="77"/>
      <c r="DO449" s="77"/>
      <c r="DP449" s="77"/>
      <c r="DQ449" s="77"/>
      <c r="DR449" s="77"/>
      <c r="DS449" s="77"/>
      <c r="DT449" s="77"/>
      <c r="DU449" s="77"/>
      <c r="DV449" s="77"/>
      <c r="DW449" s="77"/>
      <c r="DX449" s="77"/>
      <c r="DY449" s="77"/>
      <c r="DZ449" s="77"/>
      <c r="EA449" s="77"/>
      <c r="EB449" s="77"/>
      <c r="EC449" s="77"/>
      <c r="ED449" s="77"/>
      <c r="EE449" s="77"/>
      <c r="EF449" s="77"/>
      <c r="EG449" s="77"/>
      <c r="EH449" s="77"/>
      <c r="EI449" s="77"/>
      <c r="EJ449" s="77"/>
      <c r="EK449" s="77"/>
      <c r="EL449" s="77"/>
      <c r="EM449" s="77"/>
      <c r="EN449" s="77"/>
      <c r="EO449" s="77"/>
      <c r="EP449" s="77"/>
      <c r="EQ449" s="77"/>
      <c r="ER449" s="77"/>
      <c r="ES449" s="77"/>
      <c r="ET449" s="77"/>
      <c r="EU449" s="77"/>
      <c r="EV449" s="77"/>
      <c r="EW449" s="77"/>
      <c r="EX449" s="77"/>
      <c r="EY449" s="77"/>
      <c r="EZ449" s="77"/>
      <c r="FA449" s="77"/>
      <c r="FB449" s="77"/>
      <c r="FC449" s="77"/>
      <c r="FD449" s="77"/>
      <c r="FE449" s="77"/>
      <c r="FF449" s="77"/>
      <c r="FG449" s="77"/>
      <c r="FH449" s="77"/>
    </row>
    <row r="450" spans="1:164" ht="14" x14ac:dyDescent="0.15">
      <c r="A450" s="85"/>
      <c r="B450" s="85"/>
      <c r="C450" s="85"/>
      <c r="D450" s="85"/>
      <c r="E450" s="85"/>
      <c r="F450" s="85"/>
      <c r="G450" s="85"/>
      <c r="H450" s="85"/>
      <c r="I450" s="85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  <c r="AE450" s="77"/>
      <c r="AF450" s="77"/>
      <c r="AG450" s="77"/>
      <c r="AH450" s="77"/>
      <c r="AI450" s="77"/>
      <c r="AJ450" s="77"/>
      <c r="AK450" s="77"/>
      <c r="AL450" s="77"/>
      <c r="AM450" s="77"/>
      <c r="AN450" s="77"/>
      <c r="AO450" s="77"/>
      <c r="AP450" s="77"/>
      <c r="AQ450" s="77"/>
      <c r="AR450" s="77"/>
      <c r="AS450" s="77"/>
      <c r="AT450" s="77"/>
      <c r="AU450" s="77"/>
      <c r="AV450" s="77"/>
      <c r="AW450" s="77"/>
      <c r="AX450" s="77"/>
      <c r="AY450" s="77"/>
      <c r="AZ450" s="77"/>
      <c r="BA450" s="77"/>
      <c r="BB450" s="77"/>
      <c r="BC450" s="77"/>
      <c r="BD450" s="77"/>
      <c r="BE450" s="77"/>
      <c r="BF450" s="77"/>
      <c r="BG450" s="77"/>
      <c r="BH450" s="77"/>
      <c r="BI450" s="77"/>
      <c r="BJ450" s="77"/>
      <c r="BK450" s="77"/>
      <c r="BL450" s="77"/>
      <c r="BM450" s="77"/>
      <c r="BN450" s="77"/>
      <c r="BO450" s="77"/>
      <c r="BP450" s="77"/>
      <c r="BQ450" s="77"/>
      <c r="BR450" s="77"/>
      <c r="BS450" s="77"/>
      <c r="BT450" s="77"/>
      <c r="BU450" s="77"/>
      <c r="BV450" s="77"/>
      <c r="BW450" s="77"/>
      <c r="BX450" s="77"/>
      <c r="BY450" s="77"/>
      <c r="BZ450" s="77"/>
      <c r="CA450" s="77"/>
      <c r="CB450" s="77"/>
      <c r="CC450" s="77"/>
      <c r="CD450" s="77"/>
      <c r="CE450" s="77"/>
      <c r="CF450" s="77"/>
      <c r="CG450" s="77"/>
      <c r="CH450" s="77"/>
      <c r="CI450" s="77"/>
      <c r="CJ450" s="77"/>
      <c r="CK450" s="77"/>
      <c r="CL450" s="77"/>
      <c r="CM450" s="77"/>
      <c r="CN450" s="77"/>
      <c r="CO450" s="77"/>
      <c r="CP450" s="77"/>
      <c r="CQ450" s="77"/>
      <c r="CR450" s="77"/>
      <c r="CS450" s="77"/>
      <c r="CT450" s="77"/>
      <c r="CU450" s="77"/>
      <c r="CV450" s="77"/>
      <c r="CW450" s="77"/>
      <c r="CX450" s="77"/>
      <c r="CY450" s="77"/>
      <c r="CZ450" s="77"/>
      <c r="DA450" s="77"/>
      <c r="DB450" s="77"/>
      <c r="DC450" s="77"/>
      <c r="DD450" s="77"/>
      <c r="DE450" s="77"/>
      <c r="DF450" s="77"/>
      <c r="DG450" s="77"/>
      <c r="DH450" s="77"/>
      <c r="DI450" s="77"/>
      <c r="DJ450" s="77"/>
      <c r="DK450" s="77"/>
      <c r="DL450" s="77"/>
      <c r="DM450" s="77"/>
      <c r="DN450" s="77"/>
      <c r="DO450" s="77"/>
      <c r="DP450" s="77"/>
      <c r="DQ450" s="77"/>
      <c r="DR450" s="77"/>
      <c r="DS450" s="77"/>
      <c r="DT450" s="77"/>
      <c r="DU450" s="77"/>
      <c r="DV450" s="77"/>
      <c r="DW450" s="77"/>
      <c r="DX450" s="77"/>
      <c r="DY450" s="77"/>
      <c r="DZ450" s="77"/>
      <c r="EA450" s="77"/>
      <c r="EB450" s="77"/>
      <c r="EC450" s="77"/>
      <c r="ED450" s="77"/>
      <c r="EE450" s="77"/>
      <c r="EF450" s="77"/>
      <c r="EG450" s="77"/>
      <c r="EH450" s="77"/>
      <c r="EI450" s="77"/>
      <c r="EJ450" s="77"/>
      <c r="EK450" s="77"/>
      <c r="EL450" s="77"/>
      <c r="EM450" s="77"/>
      <c r="EN450" s="77"/>
      <c r="EO450" s="77"/>
      <c r="EP450" s="77"/>
      <c r="EQ450" s="77"/>
      <c r="ER450" s="77"/>
      <c r="ES450" s="77"/>
      <c r="ET450" s="77"/>
      <c r="EU450" s="77"/>
      <c r="EV450" s="77"/>
      <c r="EW450" s="77"/>
      <c r="EX450" s="77"/>
      <c r="EY450" s="77"/>
      <c r="EZ450" s="77"/>
      <c r="FA450" s="77"/>
      <c r="FB450" s="77"/>
      <c r="FC450" s="77"/>
      <c r="FD450" s="77"/>
      <c r="FE450" s="77"/>
      <c r="FF450" s="77"/>
      <c r="FG450" s="77"/>
      <c r="FH450" s="77"/>
    </row>
    <row r="451" spans="1:164" ht="14" x14ac:dyDescent="0.15">
      <c r="A451" s="85"/>
      <c r="B451" s="85"/>
      <c r="C451" s="85"/>
      <c r="D451" s="85"/>
      <c r="E451" s="85"/>
      <c r="F451" s="85"/>
      <c r="G451" s="85"/>
      <c r="H451" s="85"/>
      <c r="I451" s="85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  <c r="AE451" s="77"/>
      <c r="AF451" s="77"/>
      <c r="AG451" s="77"/>
      <c r="AH451" s="77"/>
      <c r="AI451" s="77"/>
      <c r="AJ451" s="77"/>
      <c r="AK451" s="77"/>
      <c r="AL451" s="77"/>
      <c r="AM451" s="77"/>
      <c r="AN451" s="77"/>
      <c r="AO451" s="77"/>
      <c r="AP451" s="77"/>
      <c r="AQ451" s="77"/>
      <c r="AR451" s="77"/>
      <c r="AS451" s="77"/>
      <c r="AT451" s="77"/>
      <c r="AU451" s="77"/>
      <c r="AV451" s="77"/>
      <c r="AW451" s="77"/>
      <c r="AX451" s="77"/>
      <c r="AY451" s="77"/>
      <c r="AZ451" s="77"/>
      <c r="BA451" s="77"/>
      <c r="BB451" s="77"/>
      <c r="BC451" s="77"/>
      <c r="BD451" s="77"/>
      <c r="BE451" s="77"/>
      <c r="BF451" s="77"/>
      <c r="BG451" s="77"/>
      <c r="BH451" s="77"/>
      <c r="BI451" s="77"/>
      <c r="BJ451" s="77"/>
      <c r="BK451" s="77"/>
      <c r="BL451" s="77"/>
      <c r="BM451" s="77"/>
      <c r="BN451" s="77"/>
      <c r="BO451" s="77"/>
      <c r="BP451" s="77"/>
      <c r="BQ451" s="77"/>
      <c r="BR451" s="77"/>
      <c r="BS451" s="77"/>
      <c r="BT451" s="77"/>
      <c r="BU451" s="77"/>
      <c r="BV451" s="77"/>
      <c r="BW451" s="77"/>
      <c r="BX451" s="77"/>
      <c r="BY451" s="77"/>
      <c r="BZ451" s="77"/>
      <c r="CA451" s="77"/>
      <c r="CB451" s="77"/>
      <c r="CC451" s="77"/>
      <c r="CD451" s="77"/>
      <c r="CE451" s="77"/>
      <c r="CF451" s="77"/>
      <c r="CG451" s="77"/>
      <c r="CH451" s="77"/>
      <c r="CI451" s="77"/>
      <c r="CJ451" s="77"/>
      <c r="CK451" s="77"/>
      <c r="CL451" s="77"/>
      <c r="CM451" s="77"/>
      <c r="CN451" s="77"/>
      <c r="CO451" s="77"/>
      <c r="CP451" s="77"/>
      <c r="CQ451" s="77"/>
      <c r="CR451" s="77"/>
      <c r="CS451" s="77"/>
      <c r="CT451" s="77"/>
      <c r="CU451" s="77"/>
      <c r="CV451" s="77"/>
      <c r="CW451" s="77"/>
      <c r="CX451" s="77"/>
      <c r="CY451" s="77"/>
      <c r="CZ451" s="77"/>
      <c r="DA451" s="77"/>
      <c r="DB451" s="77"/>
      <c r="DC451" s="77"/>
      <c r="DD451" s="77"/>
      <c r="DE451" s="77"/>
      <c r="DF451" s="77"/>
      <c r="DG451" s="77"/>
      <c r="DH451" s="77"/>
      <c r="DI451" s="77"/>
      <c r="DJ451" s="77"/>
      <c r="DK451" s="77"/>
      <c r="DL451" s="77"/>
      <c r="DM451" s="77"/>
      <c r="DN451" s="77"/>
      <c r="DO451" s="77"/>
      <c r="DP451" s="77"/>
      <c r="DQ451" s="77"/>
      <c r="DR451" s="77"/>
      <c r="DS451" s="77"/>
      <c r="DT451" s="77"/>
      <c r="DU451" s="77"/>
      <c r="DV451" s="77"/>
      <c r="DW451" s="77"/>
      <c r="DX451" s="77"/>
      <c r="DY451" s="77"/>
      <c r="DZ451" s="77"/>
      <c r="EA451" s="77"/>
      <c r="EB451" s="77"/>
      <c r="EC451" s="77"/>
      <c r="ED451" s="77"/>
      <c r="EE451" s="77"/>
      <c r="EF451" s="77"/>
      <c r="EG451" s="77"/>
      <c r="EH451" s="77"/>
      <c r="EI451" s="77"/>
      <c r="EJ451" s="77"/>
      <c r="EK451" s="77"/>
      <c r="EL451" s="77"/>
      <c r="EM451" s="77"/>
      <c r="EN451" s="77"/>
      <c r="EO451" s="77"/>
      <c r="EP451" s="77"/>
      <c r="EQ451" s="77"/>
      <c r="ER451" s="77"/>
      <c r="ES451" s="77"/>
      <c r="ET451" s="77"/>
      <c r="EU451" s="77"/>
      <c r="EV451" s="77"/>
      <c r="EW451" s="77"/>
      <c r="EX451" s="77"/>
      <c r="EY451" s="77"/>
      <c r="EZ451" s="77"/>
      <c r="FA451" s="77"/>
      <c r="FB451" s="77"/>
      <c r="FC451" s="77"/>
      <c r="FD451" s="77"/>
      <c r="FE451" s="77"/>
      <c r="FF451" s="77"/>
      <c r="FG451" s="77"/>
      <c r="FH451" s="77"/>
    </row>
    <row r="452" spans="1:164" ht="14" x14ac:dyDescent="0.15">
      <c r="A452" s="85"/>
      <c r="B452" s="85"/>
      <c r="C452" s="85"/>
      <c r="D452" s="85"/>
      <c r="E452" s="85"/>
      <c r="F452" s="85"/>
      <c r="G452" s="85"/>
      <c r="H452" s="85"/>
      <c r="I452" s="85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  <c r="AE452" s="77"/>
      <c r="AF452" s="77"/>
      <c r="AG452" s="77"/>
      <c r="AH452" s="77"/>
      <c r="AI452" s="77"/>
      <c r="AJ452" s="77"/>
      <c r="AK452" s="77"/>
      <c r="AL452" s="77"/>
      <c r="AM452" s="77"/>
      <c r="AN452" s="77"/>
      <c r="AO452" s="77"/>
      <c r="AP452" s="77"/>
      <c r="AQ452" s="77"/>
      <c r="AR452" s="77"/>
      <c r="AS452" s="77"/>
      <c r="AT452" s="77"/>
      <c r="AU452" s="77"/>
      <c r="AV452" s="77"/>
      <c r="AW452" s="77"/>
      <c r="AX452" s="77"/>
      <c r="AY452" s="77"/>
      <c r="AZ452" s="77"/>
      <c r="BA452" s="77"/>
      <c r="BB452" s="77"/>
      <c r="BC452" s="77"/>
      <c r="BD452" s="77"/>
      <c r="BE452" s="77"/>
      <c r="BF452" s="77"/>
      <c r="BG452" s="77"/>
      <c r="BH452" s="77"/>
      <c r="BI452" s="77"/>
      <c r="BJ452" s="77"/>
      <c r="BK452" s="77"/>
      <c r="BL452" s="77"/>
      <c r="BM452" s="77"/>
      <c r="BN452" s="77"/>
      <c r="BO452" s="77"/>
      <c r="BP452" s="77"/>
      <c r="BQ452" s="77"/>
      <c r="BR452" s="77"/>
      <c r="BS452" s="77"/>
      <c r="BT452" s="77"/>
      <c r="BU452" s="77"/>
      <c r="BV452" s="77"/>
      <c r="BW452" s="77"/>
      <c r="BX452" s="77"/>
      <c r="BY452" s="77"/>
      <c r="BZ452" s="77"/>
      <c r="CA452" s="77"/>
      <c r="CB452" s="77"/>
      <c r="CC452" s="77"/>
      <c r="CD452" s="77"/>
      <c r="CE452" s="77"/>
      <c r="CF452" s="77"/>
      <c r="CG452" s="77"/>
      <c r="CH452" s="77"/>
      <c r="CI452" s="77"/>
      <c r="CJ452" s="77"/>
      <c r="CK452" s="77"/>
      <c r="CL452" s="77"/>
      <c r="CM452" s="77"/>
      <c r="CN452" s="77"/>
      <c r="CO452" s="77"/>
      <c r="CP452" s="77"/>
      <c r="CQ452" s="77"/>
      <c r="CR452" s="77"/>
      <c r="CS452" s="77"/>
      <c r="CT452" s="77"/>
      <c r="CU452" s="77"/>
      <c r="CV452" s="77"/>
      <c r="CW452" s="77"/>
      <c r="CX452" s="77"/>
      <c r="CY452" s="77"/>
      <c r="CZ452" s="77"/>
      <c r="DA452" s="77"/>
      <c r="DB452" s="77"/>
      <c r="DC452" s="77"/>
      <c r="DD452" s="77"/>
      <c r="DE452" s="77"/>
      <c r="DF452" s="77"/>
      <c r="DG452" s="77"/>
      <c r="DH452" s="77"/>
      <c r="DI452" s="77"/>
      <c r="DJ452" s="77"/>
      <c r="DK452" s="77"/>
      <c r="DL452" s="77"/>
      <c r="DM452" s="77"/>
      <c r="DN452" s="77"/>
      <c r="DO452" s="77"/>
      <c r="DP452" s="77"/>
      <c r="DQ452" s="77"/>
      <c r="DR452" s="77"/>
      <c r="DS452" s="77"/>
      <c r="DT452" s="77"/>
      <c r="DU452" s="77"/>
      <c r="DV452" s="77"/>
      <c r="DW452" s="77"/>
      <c r="DX452" s="77"/>
      <c r="DY452" s="77"/>
      <c r="DZ452" s="77"/>
      <c r="EA452" s="77"/>
      <c r="EB452" s="77"/>
      <c r="EC452" s="77"/>
      <c r="ED452" s="77"/>
      <c r="EE452" s="77"/>
      <c r="EF452" s="77"/>
      <c r="EG452" s="77"/>
      <c r="EH452" s="77"/>
      <c r="EI452" s="77"/>
      <c r="EJ452" s="77"/>
      <c r="EK452" s="77"/>
      <c r="EL452" s="77"/>
      <c r="EM452" s="77"/>
      <c r="EN452" s="77"/>
      <c r="EO452" s="77"/>
      <c r="EP452" s="77"/>
      <c r="EQ452" s="77"/>
      <c r="ER452" s="77"/>
      <c r="ES452" s="77"/>
      <c r="ET452" s="77"/>
      <c r="EU452" s="77"/>
      <c r="EV452" s="77"/>
      <c r="EW452" s="77"/>
      <c r="EX452" s="77"/>
      <c r="EY452" s="77"/>
      <c r="EZ452" s="77"/>
      <c r="FA452" s="77"/>
      <c r="FB452" s="77"/>
      <c r="FC452" s="77"/>
      <c r="FD452" s="77"/>
      <c r="FE452" s="77"/>
      <c r="FF452" s="77"/>
      <c r="FG452" s="77"/>
      <c r="FH452" s="77"/>
    </row>
    <row r="453" spans="1:164" ht="14" x14ac:dyDescent="0.15">
      <c r="A453" s="85"/>
      <c r="B453" s="85"/>
      <c r="C453" s="85"/>
      <c r="D453" s="85"/>
      <c r="E453" s="85"/>
      <c r="F453" s="85"/>
      <c r="G453" s="85"/>
      <c r="H453" s="85"/>
      <c r="I453" s="85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  <c r="AE453" s="77"/>
      <c r="AF453" s="77"/>
      <c r="AG453" s="77"/>
      <c r="AH453" s="77"/>
      <c r="AI453" s="77"/>
      <c r="AJ453" s="77"/>
      <c r="AK453" s="77"/>
      <c r="AL453" s="77"/>
      <c r="AM453" s="77"/>
      <c r="AN453" s="77"/>
      <c r="AO453" s="77"/>
      <c r="AP453" s="77"/>
      <c r="AQ453" s="77"/>
      <c r="AR453" s="77"/>
      <c r="AS453" s="77"/>
      <c r="AT453" s="77"/>
      <c r="AU453" s="77"/>
      <c r="AV453" s="77"/>
      <c r="AW453" s="77"/>
      <c r="AX453" s="77"/>
      <c r="AY453" s="77"/>
      <c r="AZ453" s="77"/>
      <c r="BA453" s="77"/>
      <c r="BB453" s="77"/>
      <c r="BC453" s="77"/>
      <c r="BD453" s="77"/>
      <c r="BE453" s="77"/>
      <c r="BF453" s="77"/>
      <c r="BG453" s="77"/>
      <c r="BH453" s="77"/>
      <c r="BI453" s="77"/>
      <c r="BJ453" s="77"/>
      <c r="BK453" s="77"/>
      <c r="BL453" s="77"/>
      <c r="BM453" s="77"/>
      <c r="BN453" s="77"/>
      <c r="BO453" s="77"/>
      <c r="BP453" s="77"/>
      <c r="BQ453" s="77"/>
      <c r="BR453" s="77"/>
      <c r="BS453" s="77"/>
      <c r="BT453" s="77"/>
      <c r="BU453" s="77"/>
      <c r="BV453" s="77"/>
      <c r="BW453" s="77"/>
      <c r="BX453" s="77"/>
      <c r="BY453" s="77"/>
      <c r="BZ453" s="77"/>
      <c r="CA453" s="77"/>
      <c r="CB453" s="77"/>
      <c r="CC453" s="77"/>
      <c r="CD453" s="77"/>
      <c r="CE453" s="77"/>
      <c r="CF453" s="77"/>
      <c r="CG453" s="77"/>
      <c r="CH453" s="77"/>
      <c r="CI453" s="77"/>
      <c r="CJ453" s="77"/>
      <c r="CK453" s="77"/>
      <c r="CL453" s="77"/>
      <c r="CM453" s="77"/>
      <c r="CN453" s="77"/>
      <c r="CO453" s="77"/>
      <c r="CP453" s="77"/>
      <c r="CQ453" s="77"/>
      <c r="CR453" s="77"/>
      <c r="CS453" s="77"/>
      <c r="CT453" s="77"/>
      <c r="CU453" s="77"/>
      <c r="CV453" s="77"/>
      <c r="CW453" s="77"/>
      <c r="CX453" s="77"/>
      <c r="CY453" s="77"/>
      <c r="CZ453" s="77"/>
      <c r="DA453" s="77"/>
      <c r="DB453" s="77"/>
      <c r="DC453" s="77"/>
      <c r="DD453" s="77"/>
      <c r="DE453" s="77"/>
      <c r="DF453" s="77"/>
      <c r="DG453" s="77"/>
      <c r="DH453" s="77"/>
      <c r="DI453" s="77"/>
      <c r="DJ453" s="77"/>
      <c r="DK453" s="77"/>
      <c r="DL453" s="77"/>
      <c r="DM453" s="77"/>
      <c r="DN453" s="77"/>
      <c r="DO453" s="77"/>
      <c r="DP453" s="77"/>
      <c r="DQ453" s="77"/>
      <c r="DR453" s="77"/>
      <c r="DS453" s="77"/>
      <c r="DT453" s="77"/>
      <c r="DU453" s="77"/>
      <c r="DV453" s="77"/>
      <c r="DW453" s="77"/>
      <c r="DX453" s="77"/>
      <c r="DY453" s="77"/>
      <c r="DZ453" s="77"/>
      <c r="EA453" s="77"/>
      <c r="EB453" s="77"/>
      <c r="EC453" s="77"/>
      <c r="ED453" s="77"/>
      <c r="EE453" s="77"/>
      <c r="EF453" s="77"/>
      <c r="EG453" s="77"/>
      <c r="EH453" s="77"/>
      <c r="EI453" s="77"/>
      <c r="EJ453" s="77"/>
      <c r="EK453" s="77"/>
      <c r="EL453" s="77"/>
      <c r="EM453" s="77"/>
      <c r="EN453" s="77"/>
      <c r="EO453" s="77"/>
      <c r="EP453" s="77"/>
      <c r="EQ453" s="77"/>
      <c r="ER453" s="77"/>
      <c r="ES453" s="77"/>
      <c r="ET453" s="77"/>
      <c r="EU453" s="77"/>
      <c r="EV453" s="77"/>
      <c r="EW453" s="77"/>
      <c r="EX453" s="77"/>
      <c r="EY453" s="77"/>
      <c r="EZ453" s="77"/>
      <c r="FA453" s="77"/>
      <c r="FB453" s="77"/>
      <c r="FC453" s="77"/>
      <c r="FD453" s="77"/>
      <c r="FE453" s="77"/>
      <c r="FF453" s="77"/>
      <c r="FG453" s="77"/>
      <c r="FH453" s="77"/>
    </row>
    <row r="454" spans="1:164" ht="14" x14ac:dyDescent="0.15">
      <c r="A454" s="85"/>
      <c r="B454" s="85"/>
      <c r="C454" s="85"/>
      <c r="D454" s="85"/>
      <c r="E454" s="85"/>
      <c r="F454" s="85"/>
      <c r="G454" s="85"/>
      <c r="H454" s="85"/>
      <c r="I454" s="85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  <c r="AE454" s="77"/>
      <c r="AF454" s="77"/>
      <c r="AG454" s="77"/>
      <c r="AH454" s="77"/>
      <c r="AI454" s="77"/>
      <c r="AJ454" s="77"/>
      <c r="AK454" s="77"/>
      <c r="AL454" s="77"/>
      <c r="AM454" s="77"/>
      <c r="AN454" s="77"/>
      <c r="AO454" s="77"/>
      <c r="AP454" s="77"/>
      <c r="AQ454" s="77"/>
      <c r="AR454" s="77"/>
      <c r="AS454" s="77"/>
      <c r="AT454" s="77"/>
      <c r="AU454" s="77"/>
      <c r="AV454" s="77"/>
      <c r="AW454" s="77"/>
      <c r="AX454" s="77"/>
      <c r="AY454" s="77"/>
      <c r="AZ454" s="77"/>
      <c r="BA454" s="77"/>
      <c r="BB454" s="77"/>
      <c r="BC454" s="77"/>
      <c r="BD454" s="77"/>
      <c r="BE454" s="77"/>
      <c r="BF454" s="77"/>
      <c r="BG454" s="77"/>
      <c r="BH454" s="77"/>
      <c r="BI454" s="77"/>
      <c r="BJ454" s="77"/>
      <c r="BK454" s="77"/>
      <c r="BL454" s="77"/>
      <c r="BM454" s="77"/>
      <c r="BN454" s="77"/>
      <c r="BO454" s="77"/>
      <c r="BP454" s="77"/>
      <c r="BQ454" s="77"/>
      <c r="BR454" s="77"/>
      <c r="BS454" s="77"/>
      <c r="BT454" s="77"/>
      <c r="BU454" s="77"/>
      <c r="BV454" s="77"/>
      <c r="BW454" s="77"/>
      <c r="BX454" s="77"/>
      <c r="BY454" s="77"/>
      <c r="BZ454" s="77"/>
      <c r="CA454" s="77"/>
      <c r="CB454" s="77"/>
      <c r="CC454" s="77"/>
      <c r="CD454" s="77"/>
      <c r="CE454" s="77"/>
      <c r="CF454" s="77"/>
      <c r="CG454" s="77"/>
      <c r="CH454" s="77"/>
      <c r="CI454" s="77"/>
      <c r="CJ454" s="77"/>
      <c r="CK454" s="77"/>
      <c r="CL454" s="77"/>
      <c r="CM454" s="77"/>
      <c r="CN454" s="77"/>
      <c r="CO454" s="77"/>
      <c r="CP454" s="77"/>
      <c r="CQ454" s="77"/>
      <c r="CR454" s="77"/>
      <c r="CS454" s="77"/>
      <c r="CT454" s="77"/>
      <c r="CU454" s="77"/>
      <c r="CV454" s="77"/>
      <c r="CW454" s="77"/>
      <c r="CX454" s="77"/>
      <c r="CY454" s="77"/>
      <c r="CZ454" s="77"/>
      <c r="DA454" s="77"/>
      <c r="DB454" s="77"/>
      <c r="DC454" s="77"/>
      <c r="DD454" s="77"/>
      <c r="DE454" s="77"/>
      <c r="DF454" s="77"/>
      <c r="DG454" s="77"/>
      <c r="DH454" s="77"/>
      <c r="DI454" s="77"/>
      <c r="DJ454" s="77"/>
      <c r="DK454" s="77"/>
      <c r="DL454" s="77"/>
      <c r="DM454" s="77"/>
      <c r="DN454" s="77"/>
      <c r="DO454" s="77"/>
      <c r="DP454" s="77"/>
      <c r="DQ454" s="77"/>
      <c r="DR454" s="77"/>
      <c r="DS454" s="77"/>
      <c r="DT454" s="77"/>
      <c r="DU454" s="77"/>
      <c r="DV454" s="77"/>
      <c r="DW454" s="77"/>
      <c r="DX454" s="77"/>
      <c r="DY454" s="77"/>
      <c r="DZ454" s="77"/>
      <c r="EA454" s="77"/>
      <c r="EB454" s="77"/>
      <c r="EC454" s="77"/>
      <c r="ED454" s="77"/>
      <c r="EE454" s="77"/>
      <c r="EF454" s="77"/>
      <c r="EG454" s="77"/>
      <c r="EH454" s="77"/>
      <c r="EI454" s="77"/>
      <c r="EJ454" s="77"/>
      <c r="EK454" s="77"/>
      <c r="EL454" s="77"/>
      <c r="EM454" s="77"/>
      <c r="EN454" s="77"/>
      <c r="EO454" s="77"/>
      <c r="EP454" s="77"/>
      <c r="EQ454" s="77"/>
      <c r="ER454" s="77"/>
      <c r="ES454" s="77"/>
      <c r="ET454" s="77"/>
      <c r="EU454" s="77"/>
      <c r="EV454" s="77"/>
      <c r="EW454" s="77"/>
      <c r="EX454" s="77"/>
      <c r="EY454" s="77"/>
      <c r="EZ454" s="77"/>
      <c r="FA454" s="77"/>
      <c r="FB454" s="77"/>
      <c r="FC454" s="77"/>
      <c r="FD454" s="77"/>
      <c r="FE454" s="77"/>
      <c r="FF454" s="77"/>
      <c r="FG454" s="77"/>
      <c r="FH454" s="77"/>
    </row>
    <row r="455" spans="1:164" ht="14" x14ac:dyDescent="0.15">
      <c r="A455" s="85"/>
      <c r="B455" s="85"/>
      <c r="C455" s="85"/>
      <c r="D455" s="85"/>
      <c r="E455" s="85"/>
      <c r="F455" s="85"/>
      <c r="G455" s="85"/>
      <c r="H455" s="85"/>
      <c r="I455" s="85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  <c r="AE455" s="77"/>
      <c r="AF455" s="77"/>
      <c r="AG455" s="77"/>
      <c r="AH455" s="77"/>
      <c r="AI455" s="77"/>
      <c r="AJ455" s="77"/>
      <c r="AK455" s="77"/>
      <c r="AL455" s="77"/>
      <c r="AM455" s="77"/>
      <c r="AN455" s="77"/>
      <c r="AO455" s="77"/>
      <c r="AP455" s="77"/>
      <c r="AQ455" s="77"/>
      <c r="AR455" s="77"/>
      <c r="AS455" s="77"/>
      <c r="AT455" s="77"/>
      <c r="AU455" s="77"/>
      <c r="AV455" s="77"/>
      <c r="AW455" s="77"/>
      <c r="AX455" s="77"/>
      <c r="AY455" s="77"/>
      <c r="AZ455" s="77"/>
      <c r="BA455" s="77"/>
      <c r="BB455" s="77"/>
      <c r="BC455" s="77"/>
      <c r="BD455" s="77"/>
      <c r="BE455" s="77"/>
      <c r="BF455" s="77"/>
      <c r="BG455" s="77"/>
      <c r="BH455" s="77"/>
      <c r="BI455" s="77"/>
      <c r="BJ455" s="77"/>
      <c r="BK455" s="77"/>
      <c r="BL455" s="77"/>
      <c r="BM455" s="77"/>
      <c r="BN455" s="77"/>
      <c r="BO455" s="77"/>
      <c r="BP455" s="77"/>
      <c r="BQ455" s="77"/>
      <c r="BR455" s="77"/>
      <c r="BS455" s="77"/>
      <c r="BT455" s="77"/>
      <c r="BU455" s="77"/>
      <c r="BV455" s="77"/>
      <c r="BW455" s="77"/>
      <c r="BX455" s="77"/>
      <c r="BY455" s="77"/>
      <c r="BZ455" s="77"/>
      <c r="CA455" s="77"/>
      <c r="CB455" s="77"/>
      <c r="CC455" s="77"/>
      <c r="CD455" s="77"/>
      <c r="CE455" s="77"/>
      <c r="CF455" s="77"/>
      <c r="CG455" s="77"/>
      <c r="CH455" s="77"/>
      <c r="CI455" s="77"/>
      <c r="CJ455" s="77"/>
      <c r="CK455" s="77"/>
      <c r="CL455" s="77"/>
      <c r="CM455" s="77"/>
      <c r="CN455" s="77"/>
      <c r="CO455" s="77"/>
      <c r="CP455" s="77"/>
      <c r="CQ455" s="77"/>
      <c r="CR455" s="77"/>
      <c r="CS455" s="77"/>
      <c r="CT455" s="77"/>
      <c r="CU455" s="77"/>
      <c r="CV455" s="77"/>
      <c r="CW455" s="77"/>
      <c r="CX455" s="77"/>
      <c r="CY455" s="77"/>
      <c r="CZ455" s="77"/>
      <c r="DA455" s="77"/>
      <c r="DB455" s="77"/>
      <c r="DC455" s="77"/>
      <c r="DD455" s="77"/>
      <c r="DE455" s="77"/>
      <c r="DF455" s="77"/>
      <c r="DG455" s="77"/>
      <c r="DH455" s="77"/>
      <c r="DI455" s="77"/>
      <c r="DJ455" s="77"/>
      <c r="DK455" s="77"/>
      <c r="DL455" s="77"/>
      <c r="DM455" s="77"/>
      <c r="DN455" s="77"/>
      <c r="DO455" s="77"/>
      <c r="DP455" s="77"/>
      <c r="DQ455" s="77"/>
      <c r="DR455" s="77"/>
      <c r="DS455" s="77"/>
      <c r="DT455" s="77"/>
      <c r="DU455" s="77"/>
      <c r="DV455" s="77"/>
      <c r="DW455" s="77"/>
      <c r="DX455" s="77"/>
      <c r="DY455" s="77"/>
      <c r="DZ455" s="77"/>
      <c r="EA455" s="77"/>
      <c r="EB455" s="77"/>
      <c r="EC455" s="77"/>
      <c r="ED455" s="77"/>
      <c r="EE455" s="77"/>
      <c r="EF455" s="77"/>
      <c r="EG455" s="77"/>
      <c r="EH455" s="77"/>
      <c r="EI455" s="77"/>
      <c r="EJ455" s="77"/>
      <c r="EK455" s="77"/>
      <c r="EL455" s="77"/>
      <c r="EM455" s="77"/>
      <c r="EN455" s="77"/>
      <c r="EO455" s="77"/>
      <c r="EP455" s="77"/>
      <c r="EQ455" s="77"/>
      <c r="ER455" s="77"/>
      <c r="ES455" s="77"/>
      <c r="ET455" s="77"/>
      <c r="EU455" s="77"/>
      <c r="EV455" s="77"/>
      <c r="EW455" s="77"/>
      <c r="EX455" s="77"/>
      <c r="EY455" s="77"/>
      <c r="EZ455" s="77"/>
      <c r="FA455" s="77"/>
      <c r="FB455" s="77"/>
      <c r="FC455" s="77"/>
      <c r="FD455" s="77"/>
      <c r="FE455" s="77"/>
      <c r="FF455" s="77"/>
      <c r="FG455" s="77"/>
      <c r="FH455" s="77"/>
    </row>
    <row r="456" spans="1:164" ht="14" x14ac:dyDescent="0.15">
      <c r="A456" s="85"/>
      <c r="B456" s="85"/>
      <c r="C456" s="85"/>
      <c r="D456" s="85"/>
      <c r="E456" s="85"/>
      <c r="F456" s="85"/>
      <c r="G456" s="85"/>
      <c r="H456" s="85"/>
      <c r="I456" s="85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  <c r="AW456" s="77"/>
      <c r="AX456" s="77"/>
      <c r="AY456" s="77"/>
      <c r="AZ456" s="77"/>
      <c r="BA456" s="77"/>
      <c r="BB456" s="77"/>
      <c r="BC456" s="77"/>
      <c r="BD456" s="77"/>
      <c r="BE456" s="77"/>
      <c r="BF456" s="77"/>
      <c r="BG456" s="77"/>
      <c r="BH456" s="77"/>
      <c r="BI456" s="77"/>
      <c r="BJ456" s="77"/>
      <c r="BK456" s="77"/>
      <c r="BL456" s="77"/>
      <c r="BM456" s="77"/>
      <c r="BN456" s="77"/>
      <c r="BO456" s="77"/>
      <c r="BP456" s="77"/>
      <c r="BQ456" s="77"/>
      <c r="BR456" s="77"/>
      <c r="BS456" s="77"/>
      <c r="BT456" s="77"/>
      <c r="BU456" s="77"/>
      <c r="BV456" s="77"/>
      <c r="BW456" s="77"/>
      <c r="BX456" s="77"/>
      <c r="BY456" s="77"/>
      <c r="BZ456" s="77"/>
      <c r="CA456" s="77"/>
      <c r="CB456" s="77"/>
      <c r="CC456" s="77"/>
      <c r="CD456" s="77"/>
      <c r="CE456" s="77"/>
      <c r="CF456" s="77"/>
      <c r="CG456" s="77"/>
      <c r="CH456" s="77"/>
      <c r="CI456" s="77"/>
      <c r="CJ456" s="77"/>
      <c r="CK456" s="77"/>
      <c r="CL456" s="77"/>
      <c r="CM456" s="77"/>
      <c r="CN456" s="77"/>
      <c r="CO456" s="77"/>
      <c r="CP456" s="77"/>
      <c r="CQ456" s="77"/>
      <c r="CR456" s="77"/>
      <c r="CS456" s="77"/>
      <c r="CT456" s="77"/>
      <c r="CU456" s="77"/>
      <c r="CV456" s="77"/>
      <c r="CW456" s="77"/>
      <c r="CX456" s="77"/>
      <c r="CY456" s="77"/>
      <c r="CZ456" s="77"/>
      <c r="DA456" s="77"/>
      <c r="DB456" s="77"/>
      <c r="DC456" s="77"/>
      <c r="DD456" s="77"/>
      <c r="DE456" s="77"/>
      <c r="DF456" s="77"/>
      <c r="DG456" s="77"/>
      <c r="DH456" s="77"/>
      <c r="DI456" s="77"/>
      <c r="DJ456" s="77"/>
      <c r="DK456" s="77"/>
      <c r="DL456" s="77"/>
      <c r="DM456" s="77"/>
      <c r="DN456" s="77"/>
      <c r="DO456" s="77"/>
      <c r="DP456" s="77"/>
      <c r="DQ456" s="77"/>
      <c r="DR456" s="77"/>
      <c r="DS456" s="77"/>
      <c r="DT456" s="77"/>
      <c r="DU456" s="77"/>
      <c r="DV456" s="77"/>
      <c r="DW456" s="77"/>
      <c r="DX456" s="77"/>
      <c r="DY456" s="77"/>
      <c r="DZ456" s="77"/>
      <c r="EA456" s="77"/>
      <c r="EB456" s="77"/>
      <c r="EC456" s="77"/>
      <c r="ED456" s="77"/>
      <c r="EE456" s="77"/>
      <c r="EF456" s="77"/>
      <c r="EG456" s="77"/>
      <c r="EH456" s="77"/>
      <c r="EI456" s="77"/>
      <c r="EJ456" s="77"/>
      <c r="EK456" s="77"/>
      <c r="EL456" s="77"/>
      <c r="EM456" s="77"/>
      <c r="EN456" s="77"/>
      <c r="EO456" s="77"/>
      <c r="EP456" s="77"/>
      <c r="EQ456" s="77"/>
      <c r="ER456" s="77"/>
      <c r="ES456" s="77"/>
      <c r="ET456" s="77"/>
      <c r="EU456" s="77"/>
      <c r="EV456" s="77"/>
      <c r="EW456" s="77"/>
      <c r="EX456" s="77"/>
      <c r="EY456" s="77"/>
      <c r="EZ456" s="77"/>
      <c r="FA456" s="77"/>
      <c r="FB456" s="77"/>
      <c r="FC456" s="77"/>
      <c r="FD456" s="77"/>
      <c r="FE456" s="77"/>
      <c r="FF456" s="77"/>
      <c r="FG456" s="77"/>
      <c r="FH456" s="77"/>
    </row>
    <row r="457" spans="1:164" ht="14" x14ac:dyDescent="0.15">
      <c r="A457" s="85"/>
      <c r="B457" s="85"/>
      <c r="C457" s="85"/>
      <c r="D457" s="85"/>
      <c r="E457" s="85"/>
      <c r="F457" s="85"/>
      <c r="G457" s="85"/>
      <c r="H457" s="85"/>
      <c r="I457" s="85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  <c r="AE457" s="77"/>
      <c r="AF457" s="77"/>
      <c r="AG457" s="77"/>
      <c r="AH457" s="77"/>
      <c r="AI457" s="77"/>
      <c r="AJ457" s="77"/>
      <c r="AK457" s="77"/>
      <c r="AL457" s="77"/>
      <c r="AM457" s="77"/>
      <c r="AN457" s="77"/>
      <c r="AO457" s="77"/>
      <c r="AP457" s="77"/>
      <c r="AQ457" s="77"/>
      <c r="AR457" s="77"/>
      <c r="AS457" s="77"/>
      <c r="AT457" s="77"/>
      <c r="AU457" s="77"/>
      <c r="AV457" s="77"/>
      <c r="AW457" s="77"/>
      <c r="AX457" s="77"/>
      <c r="AY457" s="77"/>
      <c r="AZ457" s="77"/>
      <c r="BA457" s="77"/>
      <c r="BB457" s="77"/>
      <c r="BC457" s="77"/>
      <c r="BD457" s="77"/>
      <c r="BE457" s="77"/>
      <c r="BF457" s="77"/>
      <c r="BG457" s="77"/>
      <c r="BH457" s="77"/>
      <c r="BI457" s="77"/>
      <c r="BJ457" s="77"/>
      <c r="BK457" s="77"/>
      <c r="BL457" s="77"/>
      <c r="BM457" s="77"/>
      <c r="BN457" s="77"/>
      <c r="BO457" s="77"/>
      <c r="BP457" s="77"/>
      <c r="BQ457" s="77"/>
      <c r="BR457" s="77"/>
      <c r="BS457" s="77"/>
      <c r="BT457" s="77"/>
      <c r="BU457" s="77"/>
      <c r="BV457" s="77"/>
      <c r="BW457" s="77"/>
      <c r="BX457" s="77"/>
      <c r="BY457" s="77"/>
      <c r="BZ457" s="77"/>
      <c r="CA457" s="77"/>
      <c r="CB457" s="77"/>
      <c r="CC457" s="77"/>
      <c r="CD457" s="77"/>
      <c r="CE457" s="77"/>
      <c r="CF457" s="77"/>
      <c r="CG457" s="77"/>
      <c r="CH457" s="77"/>
      <c r="CI457" s="77"/>
      <c r="CJ457" s="77"/>
      <c r="CK457" s="77"/>
      <c r="CL457" s="77"/>
      <c r="CM457" s="77"/>
      <c r="CN457" s="77"/>
      <c r="CO457" s="77"/>
      <c r="CP457" s="77"/>
      <c r="CQ457" s="77"/>
      <c r="CR457" s="77"/>
      <c r="CS457" s="77"/>
      <c r="CT457" s="77"/>
      <c r="CU457" s="77"/>
      <c r="CV457" s="77"/>
      <c r="CW457" s="77"/>
      <c r="CX457" s="77"/>
      <c r="CY457" s="77"/>
      <c r="CZ457" s="77"/>
      <c r="DA457" s="77"/>
      <c r="DB457" s="77"/>
      <c r="DC457" s="77"/>
      <c r="DD457" s="77"/>
      <c r="DE457" s="77"/>
      <c r="DF457" s="77"/>
      <c r="DG457" s="77"/>
      <c r="DH457" s="77"/>
      <c r="DI457" s="77"/>
      <c r="DJ457" s="77"/>
      <c r="DK457" s="77"/>
      <c r="DL457" s="77"/>
      <c r="DM457" s="77"/>
      <c r="DN457" s="77"/>
      <c r="DO457" s="77"/>
      <c r="DP457" s="77"/>
      <c r="DQ457" s="77"/>
      <c r="DR457" s="77"/>
      <c r="DS457" s="77"/>
      <c r="DT457" s="77"/>
      <c r="DU457" s="77"/>
      <c r="DV457" s="77"/>
      <c r="DW457" s="77"/>
      <c r="DX457" s="77"/>
      <c r="DY457" s="77"/>
      <c r="DZ457" s="77"/>
      <c r="EA457" s="77"/>
      <c r="EB457" s="77"/>
      <c r="EC457" s="77"/>
      <c r="ED457" s="77"/>
      <c r="EE457" s="77"/>
      <c r="EF457" s="77"/>
      <c r="EG457" s="77"/>
      <c r="EH457" s="77"/>
      <c r="EI457" s="77"/>
      <c r="EJ457" s="77"/>
      <c r="EK457" s="77"/>
      <c r="EL457" s="77"/>
      <c r="EM457" s="77"/>
      <c r="EN457" s="77"/>
      <c r="EO457" s="77"/>
      <c r="EP457" s="77"/>
      <c r="EQ457" s="77"/>
      <c r="ER457" s="77"/>
      <c r="ES457" s="77"/>
      <c r="ET457" s="77"/>
      <c r="EU457" s="77"/>
      <c r="EV457" s="77"/>
      <c r="EW457" s="77"/>
      <c r="EX457" s="77"/>
      <c r="EY457" s="77"/>
      <c r="EZ457" s="77"/>
      <c r="FA457" s="77"/>
      <c r="FB457" s="77"/>
      <c r="FC457" s="77"/>
      <c r="FD457" s="77"/>
      <c r="FE457" s="77"/>
      <c r="FF457" s="77"/>
      <c r="FG457" s="77"/>
      <c r="FH457" s="77"/>
    </row>
    <row r="458" spans="1:164" ht="14" x14ac:dyDescent="0.15">
      <c r="A458" s="85"/>
      <c r="B458" s="85"/>
      <c r="C458" s="85"/>
      <c r="D458" s="85"/>
      <c r="E458" s="85"/>
      <c r="F458" s="85"/>
      <c r="G458" s="85"/>
      <c r="H458" s="85"/>
      <c r="I458" s="85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  <c r="AE458" s="77"/>
      <c r="AF458" s="77"/>
      <c r="AG458" s="77"/>
      <c r="AH458" s="77"/>
      <c r="AI458" s="77"/>
      <c r="AJ458" s="77"/>
      <c r="AK458" s="77"/>
      <c r="AL458" s="77"/>
      <c r="AM458" s="77"/>
      <c r="AN458" s="77"/>
      <c r="AO458" s="77"/>
      <c r="AP458" s="77"/>
      <c r="AQ458" s="77"/>
      <c r="AR458" s="77"/>
      <c r="AS458" s="77"/>
      <c r="AT458" s="77"/>
      <c r="AU458" s="77"/>
      <c r="AV458" s="77"/>
      <c r="AW458" s="77"/>
      <c r="AX458" s="77"/>
      <c r="AY458" s="77"/>
      <c r="AZ458" s="77"/>
      <c r="BA458" s="77"/>
      <c r="BB458" s="77"/>
      <c r="BC458" s="77"/>
      <c r="BD458" s="77"/>
      <c r="BE458" s="77"/>
      <c r="BF458" s="77"/>
      <c r="BG458" s="77"/>
      <c r="BH458" s="77"/>
      <c r="BI458" s="77"/>
      <c r="BJ458" s="77"/>
      <c r="BK458" s="77"/>
      <c r="BL458" s="77"/>
      <c r="BM458" s="77"/>
      <c r="BN458" s="77"/>
      <c r="BO458" s="77"/>
      <c r="BP458" s="77"/>
      <c r="BQ458" s="77"/>
      <c r="BR458" s="77"/>
      <c r="BS458" s="77"/>
      <c r="BT458" s="77"/>
      <c r="BU458" s="77"/>
      <c r="BV458" s="77"/>
      <c r="BW458" s="77"/>
      <c r="BX458" s="77"/>
      <c r="BY458" s="77"/>
      <c r="BZ458" s="77"/>
      <c r="CA458" s="77"/>
      <c r="CB458" s="77"/>
      <c r="CC458" s="77"/>
      <c r="CD458" s="77"/>
      <c r="CE458" s="77"/>
      <c r="CF458" s="77"/>
      <c r="CG458" s="77"/>
      <c r="CH458" s="77"/>
      <c r="CI458" s="77"/>
      <c r="CJ458" s="77"/>
      <c r="CK458" s="77"/>
      <c r="CL458" s="77"/>
      <c r="CM458" s="77"/>
      <c r="CN458" s="77"/>
      <c r="CO458" s="77"/>
      <c r="CP458" s="77"/>
      <c r="CQ458" s="77"/>
      <c r="CR458" s="77"/>
      <c r="CS458" s="77"/>
      <c r="CT458" s="77"/>
      <c r="CU458" s="77"/>
      <c r="CV458" s="77"/>
      <c r="CW458" s="77"/>
      <c r="CX458" s="77"/>
      <c r="CY458" s="77"/>
      <c r="CZ458" s="77"/>
      <c r="DA458" s="77"/>
      <c r="DB458" s="77"/>
      <c r="DC458" s="77"/>
      <c r="DD458" s="77"/>
      <c r="DE458" s="77"/>
      <c r="DF458" s="77"/>
      <c r="DG458" s="77"/>
      <c r="DH458" s="77"/>
      <c r="DI458" s="77"/>
      <c r="DJ458" s="77"/>
      <c r="DK458" s="77"/>
      <c r="DL458" s="77"/>
      <c r="DM458" s="77"/>
      <c r="DN458" s="77"/>
      <c r="DO458" s="77"/>
      <c r="DP458" s="77"/>
      <c r="DQ458" s="77"/>
      <c r="DR458" s="77"/>
      <c r="DS458" s="77"/>
      <c r="DT458" s="77"/>
      <c r="DU458" s="77"/>
      <c r="DV458" s="77"/>
      <c r="DW458" s="77"/>
      <c r="DX458" s="77"/>
      <c r="DY458" s="77"/>
      <c r="DZ458" s="77"/>
      <c r="EA458" s="77"/>
      <c r="EB458" s="77"/>
      <c r="EC458" s="77"/>
      <c r="ED458" s="77"/>
      <c r="EE458" s="77"/>
      <c r="EF458" s="77"/>
      <c r="EG458" s="77"/>
      <c r="EH458" s="77"/>
      <c r="EI458" s="77"/>
      <c r="EJ458" s="77"/>
      <c r="EK458" s="77"/>
      <c r="EL458" s="77"/>
      <c r="EM458" s="77"/>
      <c r="EN458" s="77"/>
      <c r="EO458" s="77"/>
      <c r="EP458" s="77"/>
      <c r="EQ458" s="77"/>
      <c r="ER458" s="77"/>
      <c r="ES458" s="77"/>
      <c r="ET458" s="77"/>
      <c r="EU458" s="77"/>
      <c r="EV458" s="77"/>
      <c r="EW458" s="77"/>
      <c r="EX458" s="77"/>
      <c r="EY458" s="77"/>
      <c r="EZ458" s="77"/>
      <c r="FA458" s="77"/>
      <c r="FB458" s="77"/>
      <c r="FC458" s="77"/>
      <c r="FD458" s="77"/>
      <c r="FE458" s="77"/>
      <c r="FF458" s="77"/>
      <c r="FG458" s="77"/>
      <c r="FH458" s="77"/>
    </row>
    <row r="459" spans="1:164" ht="14" x14ac:dyDescent="0.15">
      <c r="A459" s="85"/>
      <c r="B459" s="85"/>
      <c r="C459" s="85"/>
      <c r="D459" s="85"/>
      <c r="E459" s="85"/>
      <c r="F459" s="85"/>
      <c r="G459" s="85"/>
      <c r="H459" s="85"/>
      <c r="I459" s="85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  <c r="AE459" s="77"/>
      <c r="AF459" s="77"/>
      <c r="AG459" s="77"/>
      <c r="AH459" s="77"/>
      <c r="AI459" s="77"/>
      <c r="AJ459" s="77"/>
      <c r="AK459" s="77"/>
      <c r="AL459" s="77"/>
      <c r="AM459" s="77"/>
      <c r="AN459" s="77"/>
      <c r="AO459" s="77"/>
      <c r="AP459" s="77"/>
      <c r="AQ459" s="77"/>
      <c r="AR459" s="77"/>
      <c r="AS459" s="77"/>
      <c r="AT459" s="77"/>
      <c r="AU459" s="77"/>
      <c r="AV459" s="77"/>
      <c r="AW459" s="77"/>
      <c r="AX459" s="77"/>
      <c r="AY459" s="77"/>
      <c r="AZ459" s="77"/>
      <c r="BA459" s="77"/>
      <c r="BB459" s="77"/>
      <c r="BC459" s="77"/>
      <c r="BD459" s="77"/>
      <c r="BE459" s="77"/>
      <c r="BF459" s="77"/>
      <c r="BG459" s="77"/>
      <c r="BH459" s="77"/>
      <c r="BI459" s="77"/>
      <c r="BJ459" s="77"/>
      <c r="BK459" s="77"/>
      <c r="BL459" s="77"/>
      <c r="BM459" s="77"/>
      <c r="BN459" s="77"/>
      <c r="BO459" s="77"/>
      <c r="BP459" s="77"/>
      <c r="BQ459" s="77"/>
      <c r="BR459" s="77"/>
      <c r="BS459" s="77"/>
      <c r="BT459" s="77"/>
      <c r="BU459" s="77"/>
      <c r="BV459" s="77"/>
      <c r="BW459" s="77"/>
      <c r="BX459" s="77"/>
      <c r="BY459" s="77"/>
      <c r="BZ459" s="77"/>
      <c r="CA459" s="77"/>
      <c r="CB459" s="77"/>
      <c r="CC459" s="77"/>
      <c r="CD459" s="77"/>
      <c r="CE459" s="77"/>
      <c r="CF459" s="77"/>
      <c r="CG459" s="77"/>
      <c r="CH459" s="77"/>
      <c r="CI459" s="77"/>
      <c r="CJ459" s="77"/>
      <c r="CK459" s="77"/>
      <c r="CL459" s="77"/>
      <c r="CM459" s="77"/>
      <c r="CN459" s="77"/>
      <c r="CO459" s="77"/>
      <c r="CP459" s="77"/>
      <c r="CQ459" s="77"/>
      <c r="CR459" s="77"/>
      <c r="CS459" s="77"/>
      <c r="CT459" s="77"/>
      <c r="CU459" s="77"/>
      <c r="CV459" s="77"/>
      <c r="CW459" s="77"/>
      <c r="CX459" s="77"/>
      <c r="CY459" s="77"/>
      <c r="CZ459" s="77"/>
      <c r="DA459" s="77"/>
      <c r="DB459" s="77"/>
      <c r="DC459" s="77"/>
      <c r="DD459" s="77"/>
      <c r="DE459" s="77"/>
      <c r="DF459" s="77"/>
      <c r="DG459" s="77"/>
      <c r="DH459" s="77"/>
      <c r="DI459" s="77"/>
      <c r="DJ459" s="77"/>
      <c r="DK459" s="77"/>
      <c r="DL459" s="77"/>
      <c r="DM459" s="77"/>
      <c r="DN459" s="77"/>
      <c r="DO459" s="77"/>
      <c r="DP459" s="77"/>
      <c r="DQ459" s="77"/>
      <c r="DR459" s="77"/>
      <c r="DS459" s="77"/>
      <c r="DT459" s="77"/>
      <c r="DU459" s="77"/>
      <c r="DV459" s="77"/>
      <c r="DW459" s="77"/>
      <c r="DX459" s="77"/>
      <c r="DY459" s="77"/>
      <c r="DZ459" s="77"/>
      <c r="EA459" s="77"/>
      <c r="EB459" s="77"/>
      <c r="EC459" s="77"/>
      <c r="ED459" s="77"/>
      <c r="EE459" s="77"/>
      <c r="EF459" s="77"/>
      <c r="EG459" s="77"/>
      <c r="EH459" s="77"/>
      <c r="EI459" s="77"/>
      <c r="EJ459" s="77"/>
      <c r="EK459" s="77"/>
      <c r="EL459" s="77"/>
      <c r="EM459" s="77"/>
      <c r="EN459" s="77"/>
      <c r="EO459" s="77"/>
      <c r="EP459" s="77"/>
      <c r="EQ459" s="77"/>
      <c r="ER459" s="77"/>
      <c r="ES459" s="77"/>
      <c r="ET459" s="77"/>
      <c r="EU459" s="77"/>
      <c r="EV459" s="77"/>
      <c r="EW459" s="77"/>
      <c r="EX459" s="77"/>
      <c r="EY459" s="77"/>
      <c r="EZ459" s="77"/>
      <c r="FA459" s="77"/>
      <c r="FB459" s="77"/>
      <c r="FC459" s="77"/>
      <c r="FD459" s="77"/>
      <c r="FE459" s="77"/>
      <c r="FF459" s="77"/>
      <c r="FG459" s="77"/>
      <c r="FH459" s="77"/>
    </row>
    <row r="460" spans="1:164" ht="14" x14ac:dyDescent="0.15">
      <c r="A460" s="85"/>
      <c r="B460" s="85"/>
      <c r="C460" s="85"/>
      <c r="D460" s="85"/>
      <c r="E460" s="85"/>
      <c r="F460" s="85"/>
      <c r="G460" s="85"/>
      <c r="H460" s="85"/>
      <c r="I460" s="85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  <c r="AE460" s="77"/>
      <c r="AF460" s="77"/>
      <c r="AG460" s="77"/>
      <c r="AH460" s="77"/>
      <c r="AI460" s="77"/>
      <c r="AJ460" s="77"/>
      <c r="AK460" s="77"/>
      <c r="AL460" s="77"/>
      <c r="AM460" s="77"/>
      <c r="AN460" s="77"/>
      <c r="AO460" s="77"/>
      <c r="AP460" s="77"/>
      <c r="AQ460" s="77"/>
      <c r="AR460" s="77"/>
      <c r="AS460" s="77"/>
      <c r="AT460" s="77"/>
      <c r="AU460" s="77"/>
      <c r="AV460" s="77"/>
      <c r="AW460" s="77"/>
      <c r="AX460" s="77"/>
      <c r="AY460" s="77"/>
      <c r="AZ460" s="77"/>
      <c r="BA460" s="77"/>
      <c r="BB460" s="77"/>
      <c r="BC460" s="77"/>
      <c r="BD460" s="77"/>
      <c r="BE460" s="77"/>
      <c r="BF460" s="77"/>
      <c r="BG460" s="77"/>
      <c r="BH460" s="77"/>
      <c r="BI460" s="77"/>
      <c r="BJ460" s="77"/>
      <c r="BK460" s="77"/>
      <c r="BL460" s="77"/>
      <c r="BM460" s="77"/>
      <c r="BN460" s="77"/>
      <c r="BO460" s="77"/>
      <c r="BP460" s="77"/>
      <c r="BQ460" s="77"/>
      <c r="BR460" s="77"/>
      <c r="BS460" s="77"/>
      <c r="BT460" s="77"/>
      <c r="BU460" s="77"/>
      <c r="BV460" s="77"/>
      <c r="BW460" s="77"/>
      <c r="BX460" s="77"/>
      <c r="BY460" s="77"/>
      <c r="BZ460" s="77"/>
      <c r="CA460" s="77"/>
      <c r="CB460" s="77"/>
      <c r="CC460" s="77"/>
      <c r="CD460" s="77"/>
      <c r="CE460" s="77"/>
      <c r="CF460" s="77"/>
      <c r="CG460" s="77"/>
      <c r="CH460" s="77"/>
      <c r="CI460" s="77"/>
      <c r="CJ460" s="77"/>
      <c r="CK460" s="77"/>
      <c r="CL460" s="77"/>
      <c r="CM460" s="77"/>
      <c r="CN460" s="77"/>
      <c r="CO460" s="77"/>
      <c r="CP460" s="77"/>
      <c r="CQ460" s="77"/>
      <c r="CR460" s="77"/>
      <c r="CS460" s="77"/>
      <c r="CT460" s="77"/>
      <c r="CU460" s="77"/>
      <c r="CV460" s="77"/>
      <c r="CW460" s="77"/>
      <c r="CX460" s="77"/>
      <c r="CY460" s="77"/>
      <c r="CZ460" s="77"/>
      <c r="DA460" s="77"/>
      <c r="DB460" s="77"/>
      <c r="DC460" s="77"/>
      <c r="DD460" s="77"/>
      <c r="DE460" s="77"/>
      <c r="DF460" s="77"/>
      <c r="DG460" s="77"/>
      <c r="DH460" s="77"/>
      <c r="DI460" s="77"/>
      <c r="DJ460" s="77"/>
      <c r="DK460" s="77"/>
      <c r="DL460" s="77"/>
      <c r="DM460" s="77"/>
      <c r="DN460" s="77"/>
      <c r="DO460" s="77"/>
      <c r="DP460" s="77"/>
      <c r="DQ460" s="77"/>
      <c r="DR460" s="77"/>
      <c r="DS460" s="77"/>
      <c r="DT460" s="77"/>
      <c r="DU460" s="77"/>
      <c r="DV460" s="77"/>
      <c r="DW460" s="77"/>
      <c r="DX460" s="77"/>
      <c r="DY460" s="77"/>
      <c r="DZ460" s="77"/>
      <c r="EA460" s="77"/>
      <c r="EB460" s="77"/>
      <c r="EC460" s="77"/>
      <c r="ED460" s="77"/>
      <c r="EE460" s="77"/>
      <c r="EF460" s="77"/>
      <c r="EG460" s="77"/>
      <c r="EH460" s="77"/>
      <c r="EI460" s="77"/>
      <c r="EJ460" s="77"/>
      <c r="EK460" s="77"/>
      <c r="EL460" s="77"/>
      <c r="EM460" s="77"/>
      <c r="EN460" s="77"/>
      <c r="EO460" s="77"/>
      <c r="EP460" s="77"/>
      <c r="EQ460" s="77"/>
      <c r="ER460" s="77"/>
      <c r="ES460" s="77"/>
      <c r="ET460" s="77"/>
      <c r="EU460" s="77"/>
      <c r="EV460" s="77"/>
      <c r="EW460" s="77"/>
      <c r="EX460" s="77"/>
      <c r="EY460" s="77"/>
      <c r="EZ460" s="77"/>
      <c r="FA460" s="77"/>
      <c r="FB460" s="77"/>
      <c r="FC460" s="77"/>
      <c r="FD460" s="77"/>
      <c r="FE460" s="77"/>
      <c r="FF460" s="77"/>
      <c r="FG460" s="77"/>
      <c r="FH460" s="77"/>
    </row>
    <row r="461" spans="1:164" ht="14" x14ac:dyDescent="0.15">
      <c r="A461" s="85"/>
      <c r="B461" s="85"/>
      <c r="C461" s="85"/>
      <c r="D461" s="85"/>
      <c r="E461" s="85"/>
      <c r="F461" s="85"/>
      <c r="G461" s="85"/>
      <c r="H461" s="85"/>
      <c r="I461" s="85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  <c r="AE461" s="77"/>
      <c r="AF461" s="77"/>
      <c r="AG461" s="77"/>
      <c r="AH461" s="77"/>
      <c r="AI461" s="77"/>
      <c r="AJ461" s="77"/>
      <c r="AK461" s="77"/>
      <c r="AL461" s="77"/>
      <c r="AM461" s="77"/>
      <c r="AN461" s="77"/>
      <c r="AO461" s="77"/>
      <c r="AP461" s="77"/>
      <c r="AQ461" s="77"/>
      <c r="AR461" s="77"/>
      <c r="AS461" s="77"/>
      <c r="AT461" s="77"/>
      <c r="AU461" s="77"/>
      <c r="AV461" s="77"/>
      <c r="AW461" s="77"/>
      <c r="AX461" s="77"/>
      <c r="AY461" s="77"/>
      <c r="AZ461" s="77"/>
      <c r="BA461" s="77"/>
      <c r="BB461" s="77"/>
      <c r="BC461" s="77"/>
      <c r="BD461" s="77"/>
      <c r="BE461" s="77"/>
      <c r="BF461" s="77"/>
      <c r="BG461" s="77"/>
      <c r="BH461" s="77"/>
      <c r="BI461" s="77"/>
      <c r="BJ461" s="77"/>
      <c r="BK461" s="77"/>
      <c r="BL461" s="77"/>
      <c r="BM461" s="77"/>
      <c r="BN461" s="77"/>
      <c r="BO461" s="77"/>
      <c r="BP461" s="77"/>
      <c r="BQ461" s="77"/>
      <c r="BR461" s="77"/>
      <c r="BS461" s="77"/>
      <c r="BT461" s="77"/>
      <c r="BU461" s="77"/>
      <c r="BV461" s="77"/>
      <c r="BW461" s="77"/>
      <c r="BX461" s="77"/>
      <c r="BY461" s="77"/>
      <c r="BZ461" s="77"/>
      <c r="CA461" s="77"/>
      <c r="CB461" s="77"/>
      <c r="CC461" s="77"/>
      <c r="CD461" s="77"/>
      <c r="CE461" s="77"/>
      <c r="CF461" s="77"/>
      <c r="CG461" s="77"/>
      <c r="CH461" s="77"/>
      <c r="CI461" s="77"/>
      <c r="CJ461" s="77"/>
      <c r="CK461" s="77"/>
      <c r="CL461" s="77"/>
      <c r="CM461" s="77"/>
      <c r="CN461" s="77"/>
      <c r="CO461" s="77"/>
      <c r="CP461" s="77"/>
      <c r="CQ461" s="77"/>
      <c r="CR461" s="77"/>
      <c r="CS461" s="77"/>
      <c r="CT461" s="77"/>
      <c r="CU461" s="77"/>
      <c r="CV461" s="77"/>
      <c r="CW461" s="77"/>
      <c r="CX461" s="77"/>
      <c r="CY461" s="77"/>
      <c r="CZ461" s="77"/>
      <c r="DA461" s="77"/>
      <c r="DB461" s="77"/>
      <c r="DC461" s="77"/>
      <c r="DD461" s="77"/>
      <c r="DE461" s="77"/>
      <c r="DF461" s="77"/>
      <c r="DG461" s="77"/>
      <c r="DH461" s="77"/>
      <c r="DI461" s="77"/>
      <c r="DJ461" s="77"/>
      <c r="DK461" s="77"/>
      <c r="DL461" s="77"/>
      <c r="DM461" s="77"/>
      <c r="DN461" s="77"/>
      <c r="DO461" s="77"/>
      <c r="DP461" s="77"/>
      <c r="DQ461" s="77"/>
      <c r="DR461" s="77"/>
      <c r="DS461" s="77"/>
      <c r="DT461" s="77"/>
      <c r="DU461" s="77"/>
      <c r="DV461" s="77"/>
      <c r="DW461" s="77"/>
      <c r="DX461" s="77"/>
      <c r="DY461" s="77"/>
      <c r="DZ461" s="77"/>
      <c r="EA461" s="77"/>
      <c r="EB461" s="77"/>
      <c r="EC461" s="77"/>
      <c r="ED461" s="77"/>
      <c r="EE461" s="77"/>
      <c r="EF461" s="77"/>
      <c r="EG461" s="77"/>
      <c r="EH461" s="77"/>
      <c r="EI461" s="77"/>
      <c r="EJ461" s="77"/>
      <c r="EK461" s="77"/>
      <c r="EL461" s="77"/>
      <c r="EM461" s="77"/>
      <c r="EN461" s="77"/>
      <c r="EO461" s="77"/>
      <c r="EP461" s="77"/>
      <c r="EQ461" s="77"/>
      <c r="ER461" s="77"/>
      <c r="ES461" s="77"/>
      <c r="ET461" s="77"/>
      <c r="EU461" s="77"/>
      <c r="EV461" s="77"/>
      <c r="EW461" s="77"/>
      <c r="EX461" s="77"/>
      <c r="EY461" s="77"/>
      <c r="EZ461" s="77"/>
      <c r="FA461" s="77"/>
      <c r="FB461" s="77"/>
      <c r="FC461" s="77"/>
      <c r="FD461" s="77"/>
      <c r="FE461" s="77"/>
      <c r="FF461" s="77"/>
      <c r="FG461" s="77"/>
      <c r="FH461" s="77"/>
    </row>
    <row r="462" spans="1:164" ht="14" x14ac:dyDescent="0.15">
      <c r="A462" s="85"/>
      <c r="B462" s="85"/>
      <c r="C462" s="85"/>
      <c r="D462" s="85"/>
      <c r="E462" s="85"/>
      <c r="F462" s="85"/>
      <c r="G462" s="85"/>
      <c r="H462" s="85"/>
      <c r="I462" s="85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  <c r="AE462" s="77"/>
      <c r="AF462" s="77"/>
      <c r="AG462" s="77"/>
      <c r="AH462" s="77"/>
      <c r="AI462" s="77"/>
      <c r="AJ462" s="77"/>
      <c r="AK462" s="77"/>
      <c r="AL462" s="77"/>
      <c r="AM462" s="77"/>
      <c r="AN462" s="77"/>
      <c r="AO462" s="77"/>
      <c r="AP462" s="77"/>
      <c r="AQ462" s="77"/>
      <c r="AR462" s="77"/>
      <c r="AS462" s="77"/>
      <c r="AT462" s="77"/>
      <c r="AU462" s="77"/>
      <c r="AV462" s="77"/>
      <c r="AW462" s="77"/>
      <c r="AX462" s="77"/>
      <c r="AY462" s="77"/>
      <c r="AZ462" s="77"/>
      <c r="BA462" s="77"/>
      <c r="BB462" s="77"/>
      <c r="BC462" s="77"/>
      <c r="BD462" s="77"/>
      <c r="BE462" s="77"/>
      <c r="BF462" s="77"/>
      <c r="BG462" s="77"/>
      <c r="BH462" s="77"/>
      <c r="BI462" s="77"/>
      <c r="BJ462" s="77"/>
      <c r="BK462" s="77"/>
      <c r="BL462" s="77"/>
      <c r="BM462" s="77"/>
      <c r="BN462" s="77"/>
      <c r="BO462" s="77"/>
      <c r="BP462" s="77"/>
      <c r="BQ462" s="77"/>
      <c r="BR462" s="77"/>
      <c r="BS462" s="77"/>
      <c r="BT462" s="77"/>
      <c r="BU462" s="77"/>
      <c r="BV462" s="77"/>
      <c r="BW462" s="77"/>
      <c r="BX462" s="77"/>
      <c r="BY462" s="77"/>
      <c r="BZ462" s="77"/>
      <c r="CA462" s="77"/>
      <c r="CB462" s="77"/>
      <c r="CC462" s="77"/>
      <c r="CD462" s="77"/>
      <c r="CE462" s="77"/>
      <c r="CF462" s="77"/>
      <c r="CG462" s="77"/>
      <c r="CH462" s="77"/>
      <c r="CI462" s="77"/>
      <c r="CJ462" s="77"/>
      <c r="CK462" s="77"/>
      <c r="CL462" s="77"/>
      <c r="CM462" s="77"/>
      <c r="CN462" s="77"/>
      <c r="CO462" s="77"/>
      <c r="CP462" s="77"/>
      <c r="CQ462" s="77"/>
      <c r="CR462" s="77"/>
      <c r="CS462" s="77"/>
      <c r="CT462" s="77"/>
      <c r="CU462" s="77"/>
      <c r="CV462" s="77"/>
      <c r="CW462" s="77"/>
      <c r="CX462" s="77"/>
      <c r="CY462" s="77"/>
      <c r="CZ462" s="77"/>
      <c r="DA462" s="77"/>
      <c r="DB462" s="77"/>
      <c r="DC462" s="77"/>
      <c r="DD462" s="77"/>
      <c r="DE462" s="77"/>
      <c r="DF462" s="77"/>
      <c r="DG462" s="77"/>
      <c r="DH462" s="77"/>
      <c r="DI462" s="77"/>
      <c r="DJ462" s="77"/>
      <c r="DK462" s="77"/>
      <c r="DL462" s="77"/>
      <c r="DM462" s="77"/>
      <c r="DN462" s="77"/>
      <c r="DO462" s="77"/>
      <c r="DP462" s="77"/>
      <c r="DQ462" s="77"/>
      <c r="DR462" s="77"/>
      <c r="DS462" s="77"/>
      <c r="DT462" s="77"/>
      <c r="DU462" s="77"/>
      <c r="DV462" s="77"/>
      <c r="DW462" s="77"/>
      <c r="DX462" s="77"/>
      <c r="DY462" s="77"/>
      <c r="DZ462" s="77"/>
      <c r="EA462" s="77"/>
      <c r="EB462" s="77"/>
      <c r="EC462" s="77"/>
      <c r="ED462" s="77"/>
      <c r="EE462" s="77"/>
      <c r="EF462" s="77"/>
      <c r="EG462" s="77"/>
      <c r="EH462" s="77"/>
      <c r="EI462" s="77"/>
      <c r="EJ462" s="77"/>
      <c r="EK462" s="77"/>
      <c r="EL462" s="77"/>
      <c r="EM462" s="77"/>
      <c r="EN462" s="77"/>
      <c r="EO462" s="77"/>
      <c r="EP462" s="77"/>
      <c r="EQ462" s="77"/>
      <c r="ER462" s="77"/>
      <c r="ES462" s="77"/>
      <c r="ET462" s="77"/>
      <c r="EU462" s="77"/>
      <c r="EV462" s="77"/>
      <c r="EW462" s="77"/>
      <c r="EX462" s="77"/>
      <c r="EY462" s="77"/>
      <c r="EZ462" s="77"/>
      <c r="FA462" s="77"/>
      <c r="FB462" s="77"/>
      <c r="FC462" s="77"/>
      <c r="FD462" s="77"/>
      <c r="FE462" s="77"/>
      <c r="FF462" s="77"/>
      <c r="FG462" s="77"/>
      <c r="FH462" s="77"/>
    </row>
    <row r="463" spans="1:164" ht="14" x14ac:dyDescent="0.15">
      <c r="A463" s="85"/>
      <c r="B463" s="85"/>
      <c r="C463" s="85"/>
      <c r="D463" s="85"/>
      <c r="E463" s="85"/>
      <c r="F463" s="85"/>
      <c r="G463" s="85"/>
      <c r="H463" s="85"/>
      <c r="I463" s="85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  <c r="AE463" s="77"/>
      <c r="AF463" s="77"/>
      <c r="AG463" s="77"/>
      <c r="AH463" s="77"/>
      <c r="AI463" s="77"/>
      <c r="AJ463" s="77"/>
      <c r="AK463" s="77"/>
      <c r="AL463" s="77"/>
      <c r="AM463" s="77"/>
      <c r="AN463" s="77"/>
      <c r="AO463" s="77"/>
      <c r="AP463" s="77"/>
      <c r="AQ463" s="77"/>
      <c r="AR463" s="77"/>
      <c r="AS463" s="77"/>
      <c r="AT463" s="77"/>
      <c r="AU463" s="77"/>
      <c r="AV463" s="77"/>
      <c r="AW463" s="77"/>
      <c r="AX463" s="77"/>
      <c r="AY463" s="77"/>
      <c r="AZ463" s="77"/>
      <c r="BA463" s="77"/>
      <c r="BB463" s="77"/>
      <c r="BC463" s="77"/>
      <c r="BD463" s="77"/>
      <c r="BE463" s="77"/>
      <c r="BF463" s="77"/>
      <c r="BG463" s="77"/>
      <c r="BH463" s="77"/>
      <c r="BI463" s="77"/>
      <c r="BJ463" s="77"/>
      <c r="BK463" s="77"/>
      <c r="BL463" s="77"/>
      <c r="BM463" s="77"/>
      <c r="BN463" s="77"/>
      <c r="BO463" s="77"/>
      <c r="BP463" s="77"/>
      <c r="BQ463" s="77"/>
      <c r="BR463" s="77"/>
      <c r="BS463" s="77"/>
      <c r="BT463" s="77"/>
      <c r="BU463" s="77"/>
      <c r="BV463" s="77"/>
      <c r="BW463" s="77"/>
      <c r="BX463" s="77"/>
      <c r="BY463" s="77"/>
      <c r="BZ463" s="77"/>
      <c r="CA463" s="77"/>
      <c r="CB463" s="77"/>
      <c r="CC463" s="77"/>
      <c r="CD463" s="77"/>
      <c r="CE463" s="77"/>
      <c r="CF463" s="77"/>
      <c r="CG463" s="77"/>
      <c r="CH463" s="77"/>
      <c r="CI463" s="77"/>
      <c r="CJ463" s="77"/>
      <c r="CK463" s="77"/>
      <c r="CL463" s="77"/>
      <c r="CM463" s="77"/>
      <c r="CN463" s="77"/>
      <c r="CO463" s="77"/>
      <c r="CP463" s="77"/>
      <c r="CQ463" s="77"/>
      <c r="CR463" s="77"/>
      <c r="CS463" s="77"/>
      <c r="CT463" s="77"/>
      <c r="CU463" s="77"/>
      <c r="CV463" s="77"/>
      <c r="CW463" s="77"/>
      <c r="CX463" s="77"/>
      <c r="CY463" s="77"/>
      <c r="CZ463" s="77"/>
      <c r="DA463" s="77"/>
      <c r="DB463" s="77"/>
      <c r="DC463" s="77"/>
      <c r="DD463" s="77"/>
      <c r="DE463" s="77"/>
      <c r="DF463" s="77"/>
      <c r="DG463" s="77"/>
      <c r="DH463" s="77"/>
      <c r="DI463" s="77"/>
      <c r="DJ463" s="77"/>
      <c r="DK463" s="77"/>
      <c r="DL463" s="77"/>
      <c r="DM463" s="77"/>
      <c r="DN463" s="77"/>
      <c r="DO463" s="77"/>
      <c r="DP463" s="77"/>
      <c r="DQ463" s="77"/>
      <c r="DR463" s="77"/>
      <c r="DS463" s="77"/>
      <c r="DT463" s="77"/>
      <c r="DU463" s="77"/>
      <c r="DV463" s="77"/>
      <c r="DW463" s="77"/>
      <c r="DX463" s="77"/>
      <c r="DY463" s="77"/>
      <c r="DZ463" s="77"/>
      <c r="EA463" s="77"/>
      <c r="EB463" s="77"/>
      <c r="EC463" s="77"/>
      <c r="ED463" s="77"/>
      <c r="EE463" s="77"/>
      <c r="EF463" s="77"/>
      <c r="EG463" s="77"/>
      <c r="EH463" s="77"/>
      <c r="EI463" s="77"/>
      <c r="EJ463" s="77"/>
      <c r="EK463" s="77"/>
      <c r="EL463" s="77"/>
      <c r="EM463" s="77"/>
      <c r="EN463" s="77"/>
      <c r="EO463" s="77"/>
      <c r="EP463" s="77"/>
      <c r="EQ463" s="77"/>
      <c r="ER463" s="77"/>
      <c r="ES463" s="77"/>
      <c r="ET463" s="77"/>
      <c r="EU463" s="77"/>
      <c r="EV463" s="77"/>
      <c r="EW463" s="77"/>
      <c r="EX463" s="77"/>
      <c r="EY463" s="77"/>
      <c r="EZ463" s="77"/>
      <c r="FA463" s="77"/>
      <c r="FB463" s="77"/>
      <c r="FC463" s="77"/>
      <c r="FD463" s="77"/>
      <c r="FE463" s="77"/>
      <c r="FF463" s="77"/>
      <c r="FG463" s="77"/>
      <c r="FH463" s="77"/>
    </row>
    <row r="464" spans="1:164" ht="14" x14ac:dyDescent="0.15">
      <c r="A464" s="85"/>
      <c r="B464" s="85"/>
      <c r="C464" s="85"/>
      <c r="D464" s="85"/>
      <c r="E464" s="85"/>
      <c r="F464" s="85"/>
      <c r="G464" s="85"/>
      <c r="H464" s="85"/>
      <c r="I464" s="85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  <c r="AE464" s="77"/>
      <c r="AF464" s="77"/>
      <c r="AG464" s="77"/>
      <c r="AH464" s="77"/>
      <c r="AI464" s="77"/>
      <c r="AJ464" s="77"/>
      <c r="AK464" s="77"/>
      <c r="AL464" s="77"/>
      <c r="AM464" s="77"/>
      <c r="AN464" s="77"/>
      <c r="AO464" s="77"/>
      <c r="AP464" s="77"/>
      <c r="AQ464" s="77"/>
      <c r="AR464" s="77"/>
      <c r="AS464" s="77"/>
      <c r="AT464" s="77"/>
      <c r="AU464" s="77"/>
      <c r="AV464" s="77"/>
      <c r="AW464" s="77"/>
      <c r="AX464" s="77"/>
      <c r="AY464" s="77"/>
      <c r="AZ464" s="77"/>
      <c r="BA464" s="77"/>
      <c r="BB464" s="77"/>
      <c r="BC464" s="77"/>
      <c r="BD464" s="77"/>
      <c r="BE464" s="77"/>
      <c r="BF464" s="77"/>
      <c r="BG464" s="77"/>
      <c r="BH464" s="77"/>
      <c r="BI464" s="77"/>
      <c r="BJ464" s="77"/>
      <c r="BK464" s="77"/>
      <c r="BL464" s="77"/>
      <c r="BM464" s="77"/>
      <c r="BN464" s="77"/>
      <c r="BO464" s="77"/>
      <c r="BP464" s="77"/>
      <c r="BQ464" s="77"/>
      <c r="BR464" s="77"/>
      <c r="BS464" s="77"/>
      <c r="BT464" s="77"/>
      <c r="BU464" s="77"/>
      <c r="BV464" s="77"/>
      <c r="BW464" s="77"/>
      <c r="BX464" s="77"/>
      <c r="BY464" s="77"/>
      <c r="BZ464" s="77"/>
      <c r="CA464" s="77"/>
      <c r="CB464" s="77"/>
      <c r="CC464" s="77"/>
      <c r="CD464" s="77"/>
      <c r="CE464" s="77"/>
      <c r="CF464" s="77"/>
      <c r="CG464" s="77"/>
      <c r="CH464" s="77"/>
      <c r="CI464" s="77"/>
      <c r="CJ464" s="77"/>
      <c r="CK464" s="77"/>
      <c r="CL464" s="77"/>
      <c r="CM464" s="77"/>
      <c r="CN464" s="77"/>
      <c r="CO464" s="77"/>
      <c r="CP464" s="77"/>
      <c r="CQ464" s="77"/>
      <c r="CR464" s="77"/>
      <c r="CS464" s="77"/>
      <c r="CT464" s="77"/>
      <c r="CU464" s="77"/>
      <c r="CV464" s="77"/>
      <c r="CW464" s="77"/>
      <c r="CX464" s="77"/>
      <c r="CY464" s="77"/>
      <c r="CZ464" s="77"/>
      <c r="DA464" s="77"/>
      <c r="DB464" s="77"/>
      <c r="DC464" s="77"/>
      <c r="DD464" s="77"/>
      <c r="DE464" s="77"/>
      <c r="DF464" s="77"/>
      <c r="DG464" s="77"/>
      <c r="DH464" s="77"/>
      <c r="DI464" s="77"/>
      <c r="DJ464" s="77"/>
      <c r="DK464" s="77"/>
      <c r="DL464" s="77"/>
      <c r="DM464" s="77"/>
      <c r="DN464" s="77"/>
      <c r="DO464" s="77"/>
      <c r="DP464" s="77"/>
      <c r="DQ464" s="77"/>
      <c r="DR464" s="77"/>
      <c r="DS464" s="77"/>
      <c r="DT464" s="77"/>
      <c r="DU464" s="77"/>
      <c r="DV464" s="77"/>
      <c r="DW464" s="77"/>
      <c r="DX464" s="77"/>
      <c r="DY464" s="77"/>
      <c r="DZ464" s="77"/>
      <c r="EA464" s="77"/>
      <c r="EB464" s="77"/>
      <c r="EC464" s="77"/>
      <c r="ED464" s="77"/>
      <c r="EE464" s="77"/>
      <c r="EF464" s="77"/>
      <c r="EG464" s="77"/>
      <c r="EH464" s="77"/>
      <c r="EI464" s="77"/>
      <c r="EJ464" s="77"/>
      <c r="EK464" s="77"/>
      <c r="EL464" s="77"/>
      <c r="EM464" s="77"/>
      <c r="EN464" s="77"/>
      <c r="EO464" s="77"/>
      <c r="EP464" s="77"/>
      <c r="EQ464" s="77"/>
      <c r="ER464" s="77"/>
      <c r="ES464" s="77"/>
      <c r="ET464" s="77"/>
      <c r="EU464" s="77"/>
      <c r="EV464" s="77"/>
      <c r="EW464" s="77"/>
      <c r="EX464" s="77"/>
      <c r="EY464" s="77"/>
      <c r="EZ464" s="77"/>
      <c r="FA464" s="77"/>
      <c r="FB464" s="77"/>
      <c r="FC464" s="77"/>
      <c r="FD464" s="77"/>
      <c r="FE464" s="77"/>
      <c r="FF464" s="77"/>
      <c r="FG464" s="77"/>
      <c r="FH464" s="77"/>
    </row>
    <row r="465" spans="1:164" ht="14" x14ac:dyDescent="0.15">
      <c r="A465" s="85"/>
      <c r="B465" s="85"/>
      <c r="C465" s="85"/>
      <c r="D465" s="85"/>
      <c r="E465" s="85"/>
      <c r="F465" s="85"/>
      <c r="G465" s="85"/>
      <c r="H465" s="85"/>
      <c r="I465" s="85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  <c r="AE465" s="77"/>
      <c r="AF465" s="77"/>
      <c r="AG465" s="77"/>
      <c r="AH465" s="77"/>
      <c r="AI465" s="77"/>
      <c r="AJ465" s="77"/>
      <c r="AK465" s="77"/>
      <c r="AL465" s="77"/>
      <c r="AM465" s="77"/>
      <c r="AN465" s="77"/>
      <c r="AO465" s="77"/>
      <c r="AP465" s="77"/>
      <c r="AQ465" s="77"/>
      <c r="AR465" s="77"/>
      <c r="AS465" s="77"/>
      <c r="AT465" s="77"/>
      <c r="AU465" s="77"/>
      <c r="AV465" s="77"/>
      <c r="AW465" s="77"/>
      <c r="AX465" s="77"/>
      <c r="AY465" s="77"/>
      <c r="AZ465" s="77"/>
      <c r="BA465" s="77"/>
      <c r="BB465" s="77"/>
      <c r="BC465" s="77"/>
      <c r="BD465" s="77"/>
      <c r="BE465" s="77"/>
      <c r="BF465" s="77"/>
      <c r="BG465" s="77"/>
      <c r="BH465" s="77"/>
      <c r="BI465" s="77"/>
      <c r="BJ465" s="77"/>
      <c r="BK465" s="77"/>
      <c r="BL465" s="77"/>
      <c r="BM465" s="77"/>
      <c r="BN465" s="77"/>
      <c r="BO465" s="77"/>
      <c r="BP465" s="77"/>
      <c r="BQ465" s="77"/>
      <c r="BR465" s="77"/>
      <c r="BS465" s="77"/>
      <c r="BT465" s="77"/>
      <c r="BU465" s="77"/>
      <c r="BV465" s="77"/>
      <c r="BW465" s="77"/>
      <c r="BX465" s="77"/>
      <c r="BY465" s="77"/>
      <c r="BZ465" s="77"/>
      <c r="CA465" s="77"/>
      <c r="CB465" s="77"/>
      <c r="CC465" s="77"/>
      <c r="CD465" s="77"/>
      <c r="CE465" s="77"/>
      <c r="CF465" s="77"/>
      <c r="CG465" s="77"/>
      <c r="CH465" s="77"/>
      <c r="CI465" s="77"/>
      <c r="CJ465" s="77"/>
      <c r="CK465" s="77"/>
      <c r="CL465" s="77"/>
      <c r="CM465" s="77"/>
      <c r="CN465" s="77"/>
      <c r="CO465" s="77"/>
      <c r="CP465" s="77"/>
      <c r="CQ465" s="77"/>
      <c r="CR465" s="77"/>
      <c r="CS465" s="77"/>
      <c r="CT465" s="77"/>
      <c r="CU465" s="77"/>
      <c r="CV465" s="77"/>
      <c r="CW465" s="77"/>
      <c r="CX465" s="77"/>
      <c r="CY465" s="77"/>
      <c r="CZ465" s="77"/>
      <c r="DA465" s="77"/>
      <c r="DB465" s="77"/>
      <c r="DC465" s="77"/>
      <c r="DD465" s="77"/>
      <c r="DE465" s="77"/>
      <c r="DF465" s="77"/>
      <c r="DG465" s="77"/>
      <c r="DH465" s="77"/>
      <c r="DI465" s="77"/>
      <c r="DJ465" s="77"/>
      <c r="DK465" s="77"/>
      <c r="DL465" s="77"/>
      <c r="DM465" s="77"/>
      <c r="DN465" s="77"/>
      <c r="DO465" s="77"/>
      <c r="DP465" s="77"/>
      <c r="DQ465" s="77"/>
      <c r="DR465" s="77"/>
      <c r="DS465" s="77"/>
      <c r="DT465" s="77"/>
      <c r="DU465" s="77"/>
      <c r="DV465" s="77"/>
      <c r="DW465" s="77"/>
      <c r="DX465" s="77"/>
      <c r="DY465" s="77"/>
      <c r="DZ465" s="77"/>
      <c r="EA465" s="77"/>
      <c r="EB465" s="77"/>
      <c r="EC465" s="77"/>
      <c r="ED465" s="77"/>
      <c r="EE465" s="77"/>
      <c r="EF465" s="77"/>
      <c r="EG465" s="77"/>
      <c r="EH465" s="77"/>
      <c r="EI465" s="77"/>
      <c r="EJ465" s="77"/>
      <c r="EK465" s="77"/>
      <c r="EL465" s="77"/>
      <c r="EM465" s="77"/>
      <c r="EN465" s="77"/>
      <c r="EO465" s="77"/>
      <c r="EP465" s="77"/>
      <c r="EQ465" s="77"/>
      <c r="ER465" s="77"/>
      <c r="ES465" s="77"/>
      <c r="ET465" s="77"/>
      <c r="EU465" s="77"/>
      <c r="EV465" s="77"/>
      <c r="EW465" s="77"/>
      <c r="EX465" s="77"/>
      <c r="EY465" s="77"/>
      <c r="EZ465" s="77"/>
      <c r="FA465" s="77"/>
      <c r="FB465" s="77"/>
      <c r="FC465" s="77"/>
      <c r="FD465" s="77"/>
      <c r="FE465" s="77"/>
      <c r="FF465" s="77"/>
      <c r="FG465" s="77"/>
      <c r="FH465" s="77"/>
    </row>
    <row r="466" spans="1:164" ht="14" x14ac:dyDescent="0.15">
      <c r="A466" s="85"/>
      <c r="B466" s="85"/>
      <c r="C466" s="85"/>
      <c r="D466" s="85"/>
      <c r="E466" s="85"/>
      <c r="F466" s="85"/>
      <c r="G466" s="85"/>
      <c r="H466" s="85"/>
      <c r="I466" s="85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  <c r="AE466" s="77"/>
      <c r="AF466" s="77"/>
      <c r="AG466" s="77"/>
      <c r="AH466" s="77"/>
      <c r="AI466" s="77"/>
      <c r="AJ466" s="77"/>
      <c r="AK466" s="77"/>
      <c r="AL466" s="77"/>
      <c r="AM466" s="77"/>
      <c r="AN466" s="77"/>
      <c r="AO466" s="77"/>
      <c r="AP466" s="77"/>
      <c r="AQ466" s="77"/>
      <c r="AR466" s="77"/>
      <c r="AS466" s="77"/>
      <c r="AT466" s="77"/>
      <c r="AU466" s="77"/>
      <c r="AV466" s="77"/>
      <c r="AW466" s="77"/>
      <c r="AX466" s="77"/>
      <c r="AY466" s="77"/>
      <c r="AZ466" s="77"/>
      <c r="BA466" s="77"/>
      <c r="BB466" s="77"/>
      <c r="BC466" s="77"/>
      <c r="BD466" s="77"/>
      <c r="BE466" s="77"/>
      <c r="BF466" s="77"/>
      <c r="BG466" s="77"/>
      <c r="BH466" s="77"/>
      <c r="BI466" s="77"/>
      <c r="BJ466" s="77"/>
      <c r="BK466" s="77"/>
      <c r="BL466" s="77"/>
      <c r="BM466" s="77"/>
      <c r="BN466" s="77"/>
      <c r="BO466" s="77"/>
      <c r="BP466" s="77"/>
      <c r="BQ466" s="77"/>
      <c r="BR466" s="77"/>
      <c r="BS466" s="77"/>
      <c r="BT466" s="77"/>
      <c r="BU466" s="77"/>
      <c r="BV466" s="77"/>
      <c r="BW466" s="77"/>
      <c r="BX466" s="77"/>
      <c r="BY466" s="77"/>
      <c r="BZ466" s="77"/>
      <c r="CA466" s="77"/>
      <c r="CB466" s="77"/>
      <c r="CC466" s="77"/>
      <c r="CD466" s="77"/>
      <c r="CE466" s="77"/>
      <c r="CF466" s="77"/>
      <c r="CG466" s="77"/>
      <c r="CH466" s="77"/>
      <c r="CI466" s="77"/>
      <c r="CJ466" s="77"/>
      <c r="CK466" s="77"/>
      <c r="CL466" s="77"/>
      <c r="CM466" s="77"/>
      <c r="CN466" s="77"/>
      <c r="CO466" s="77"/>
      <c r="CP466" s="77"/>
      <c r="CQ466" s="77"/>
      <c r="CR466" s="77"/>
      <c r="CS466" s="77"/>
      <c r="CT466" s="77"/>
      <c r="CU466" s="77"/>
      <c r="CV466" s="77"/>
      <c r="CW466" s="77"/>
      <c r="CX466" s="77"/>
      <c r="CY466" s="77"/>
      <c r="CZ466" s="77"/>
      <c r="DA466" s="77"/>
      <c r="DB466" s="77"/>
      <c r="DC466" s="77"/>
      <c r="DD466" s="77"/>
      <c r="DE466" s="77"/>
      <c r="DF466" s="77"/>
      <c r="DG466" s="77"/>
      <c r="DH466" s="77"/>
      <c r="DI466" s="77"/>
      <c r="DJ466" s="77"/>
      <c r="DK466" s="77"/>
      <c r="DL466" s="77"/>
      <c r="DM466" s="77"/>
      <c r="DN466" s="77"/>
      <c r="DO466" s="77"/>
      <c r="DP466" s="77"/>
      <c r="DQ466" s="77"/>
      <c r="DR466" s="77"/>
      <c r="DS466" s="77"/>
      <c r="DT466" s="77"/>
      <c r="DU466" s="77"/>
      <c r="DV466" s="77"/>
      <c r="DW466" s="77"/>
      <c r="DX466" s="77"/>
      <c r="DY466" s="77"/>
      <c r="DZ466" s="77"/>
      <c r="EA466" s="77"/>
      <c r="EB466" s="77"/>
      <c r="EC466" s="77"/>
      <c r="ED466" s="77"/>
      <c r="EE466" s="77"/>
      <c r="EF466" s="77"/>
      <c r="EG466" s="77"/>
      <c r="EH466" s="77"/>
      <c r="EI466" s="77"/>
      <c r="EJ466" s="77"/>
      <c r="EK466" s="77"/>
      <c r="EL466" s="77"/>
      <c r="EM466" s="77"/>
      <c r="EN466" s="77"/>
      <c r="EO466" s="77"/>
      <c r="EP466" s="77"/>
      <c r="EQ466" s="77"/>
      <c r="ER466" s="77"/>
      <c r="ES466" s="77"/>
      <c r="ET466" s="77"/>
      <c r="EU466" s="77"/>
      <c r="EV466" s="77"/>
      <c r="EW466" s="77"/>
      <c r="EX466" s="77"/>
      <c r="EY466" s="77"/>
      <c r="EZ466" s="77"/>
      <c r="FA466" s="77"/>
      <c r="FB466" s="77"/>
      <c r="FC466" s="77"/>
      <c r="FD466" s="77"/>
      <c r="FE466" s="77"/>
      <c r="FF466" s="77"/>
      <c r="FG466" s="77"/>
      <c r="FH466" s="77"/>
    </row>
    <row r="467" spans="1:164" ht="14" x14ac:dyDescent="0.15">
      <c r="A467" s="85"/>
      <c r="B467" s="85"/>
      <c r="C467" s="85"/>
      <c r="D467" s="85"/>
      <c r="E467" s="85"/>
      <c r="F467" s="85"/>
      <c r="G467" s="85"/>
      <c r="H467" s="85"/>
      <c r="I467" s="85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  <c r="AE467" s="77"/>
      <c r="AF467" s="77"/>
      <c r="AG467" s="77"/>
      <c r="AH467" s="77"/>
      <c r="AI467" s="77"/>
      <c r="AJ467" s="77"/>
      <c r="AK467" s="77"/>
      <c r="AL467" s="77"/>
      <c r="AM467" s="77"/>
      <c r="AN467" s="77"/>
      <c r="AO467" s="77"/>
      <c r="AP467" s="77"/>
      <c r="AQ467" s="77"/>
      <c r="AR467" s="77"/>
      <c r="AS467" s="77"/>
      <c r="AT467" s="77"/>
      <c r="AU467" s="77"/>
      <c r="AV467" s="77"/>
      <c r="AW467" s="77"/>
      <c r="AX467" s="77"/>
      <c r="AY467" s="77"/>
      <c r="AZ467" s="77"/>
      <c r="BA467" s="77"/>
      <c r="BB467" s="77"/>
      <c r="BC467" s="77"/>
      <c r="BD467" s="77"/>
      <c r="BE467" s="77"/>
      <c r="BF467" s="77"/>
      <c r="BG467" s="77"/>
      <c r="BH467" s="77"/>
      <c r="BI467" s="77"/>
      <c r="BJ467" s="77"/>
      <c r="BK467" s="77"/>
      <c r="BL467" s="77"/>
      <c r="BM467" s="77"/>
      <c r="BN467" s="77"/>
      <c r="BO467" s="77"/>
      <c r="BP467" s="77"/>
      <c r="BQ467" s="77"/>
      <c r="BR467" s="77"/>
      <c r="BS467" s="77"/>
      <c r="BT467" s="77"/>
      <c r="BU467" s="77"/>
      <c r="BV467" s="77"/>
      <c r="BW467" s="77"/>
      <c r="BX467" s="77"/>
      <c r="BY467" s="77"/>
      <c r="BZ467" s="77"/>
      <c r="CA467" s="77"/>
      <c r="CB467" s="77"/>
      <c r="CC467" s="77"/>
      <c r="CD467" s="77"/>
      <c r="CE467" s="77"/>
      <c r="CF467" s="77"/>
      <c r="CG467" s="77"/>
      <c r="CH467" s="77"/>
      <c r="CI467" s="77"/>
      <c r="CJ467" s="77"/>
      <c r="CK467" s="77"/>
      <c r="CL467" s="77"/>
      <c r="CM467" s="77"/>
      <c r="CN467" s="77"/>
      <c r="CO467" s="77"/>
      <c r="CP467" s="77"/>
      <c r="CQ467" s="77"/>
      <c r="CR467" s="77"/>
      <c r="CS467" s="77"/>
      <c r="CT467" s="77"/>
      <c r="CU467" s="77"/>
      <c r="CV467" s="77"/>
      <c r="CW467" s="77"/>
      <c r="CX467" s="77"/>
      <c r="CY467" s="77"/>
      <c r="CZ467" s="77"/>
      <c r="DA467" s="77"/>
      <c r="DB467" s="77"/>
      <c r="DC467" s="77"/>
      <c r="DD467" s="77"/>
      <c r="DE467" s="77"/>
      <c r="DF467" s="77"/>
      <c r="DG467" s="77"/>
      <c r="DH467" s="77"/>
      <c r="DI467" s="77"/>
      <c r="DJ467" s="77"/>
      <c r="DK467" s="77"/>
      <c r="DL467" s="77"/>
      <c r="DM467" s="77"/>
      <c r="DN467" s="77"/>
      <c r="DO467" s="77"/>
      <c r="DP467" s="77"/>
      <c r="DQ467" s="77"/>
      <c r="DR467" s="77"/>
      <c r="DS467" s="77"/>
      <c r="DT467" s="77"/>
      <c r="DU467" s="77"/>
      <c r="DV467" s="77"/>
      <c r="DW467" s="77"/>
      <c r="DX467" s="77"/>
      <c r="DY467" s="77"/>
      <c r="DZ467" s="77"/>
      <c r="EA467" s="77"/>
      <c r="EB467" s="77"/>
      <c r="EC467" s="77"/>
      <c r="ED467" s="77"/>
      <c r="EE467" s="77"/>
      <c r="EF467" s="77"/>
      <c r="EG467" s="77"/>
      <c r="EH467" s="77"/>
      <c r="EI467" s="77"/>
      <c r="EJ467" s="77"/>
      <c r="EK467" s="77"/>
      <c r="EL467" s="77"/>
      <c r="EM467" s="77"/>
      <c r="EN467" s="77"/>
      <c r="EO467" s="77"/>
      <c r="EP467" s="77"/>
      <c r="EQ467" s="77"/>
      <c r="ER467" s="77"/>
      <c r="ES467" s="77"/>
      <c r="ET467" s="77"/>
      <c r="EU467" s="77"/>
      <c r="EV467" s="77"/>
      <c r="EW467" s="77"/>
      <c r="EX467" s="77"/>
      <c r="EY467" s="77"/>
      <c r="EZ467" s="77"/>
      <c r="FA467" s="77"/>
      <c r="FB467" s="77"/>
      <c r="FC467" s="77"/>
      <c r="FD467" s="77"/>
      <c r="FE467" s="77"/>
      <c r="FF467" s="77"/>
      <c r="FG467" s="77"/>
      <c r="FH467" s="77"/>
    </row>
    <row r="468" spans="1:164" ht="14" x14ac:dyDescent="0.15">
      <c r="A468" s="85"/>
      <c r="B468" s="85"/>
      <c r="C468" s="85"/>
      <c r="D468" s="85"/>
      <c r="E468" s="85"/>
      <c r="F468" s="85"/>
      <c r="G468" s="85"/>
      <c r="H468" s="85"/>
      <c r="I468" s="85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  <c r="AE468" s="77"/>
      <c r="AF468" s="77"/>
      <c r="AG468" s="77"/>
      <c r="AH468" s="77"/>
      <c r="AI468" s="77"/>
      <c r="AJ468" s="77"/>
      <c r="AK468" s="77"/>
      <c r="AL468" s="77"/>
      <c r="AM468" s="77"/>
      <c r="AN468" s="77"/>
      <c r="AO468" s="77"/>
      <c r="AP468" s="77"/>
      <c r="AQ468" s="77"/>
      <c r="AR468" s="77"/>
      <c r="AS468" s="77"/>
      <c r="AT468" s="77"/>
      <c r="AU468" s="77"/>
      <c r="AV468" s="77"/>
      <c r="AW468" s="77"/>
      <c r="AX468" s="77"/>
      <c r="AY468" s="77"/>
      <c r="AZ468" s="77"/>
      <c r="BA468" s="77"/>
      <c r="BB468" s="77"/>
      <c r="BC468" s="77"/>
      <c r="BD468" s="77"/>
      <c r="BE468" s="77"/>
      <c r="BF468" s="77"/>
      <c r="BG468" s="77"/>
      <c r="BH468" s="77"/>
      <c r="BI468" s="77"/>
      <c r="BJ468" s="77"/>
      <c r="BK468" s="77"/>
      <c r="BL468" s="77"/>
      <c r="BM468" s="77"/>
      <c r="BN468" s="77"/>
      <c r="BO468" s="77"/>
      <c r="BP468" s="77"/>
      <c r="BQ468" s="77"/>
      <c r="BR468" s="77"/>
      <c r="BS468" s="77"/>
      <c r="BT468" s="77"/>
      <c r="BU468" s="77"/>
      <c r="BV468" s="77"/>
      <c r="BW468" s="77"/>
      <c r="BX468" s="77"/>
      <c r="BY468" s="77"/>
      <c r="BZ468" s="77"/>
      <c r="CA468" s="77"/>
      <c r="CB468" s="77"/>
      <c r="CC468" s="77"/>
      <c r="CD468" s="77"/>
      <c r="CE468" s="77"/>
      <c r="CF468" s="77"/>
      <c r="CG468" s="77"/>
      <c r="CH468" s="77"/>
      <c r="CI468" s="77"/>
      <c r="CJ468" s="77"/>
      <c r="CK468" s="77"/>
      <c r="CL468" s="77"/>
      <c r="CM468" s="77"/>
      <c r="CN468" s="77"/>
      <c r="CO468" s="77"/>
      <c r="CP468" s="77"/>
      <c r="CQ468" s="77"/>
      <c r="CR468" s="77"/>
      <c r="CS468" s="77"/>
      <c r="CT468" s="77"/>
      <c r="CU468" s="77"/>
      <c r="CV468" s="77"/>
      <c r="CW468" s="77"/>
      <c r="CX468" s="77"/>
      <c r="CY468" s="77"/>
      <c r="CZ468" s="77"/>
      <c r="DA468" s="77"/>
      <c r="DB468" s="77"/>
      <c r="DC468" s="77"/>
      <c r="DD468" s="77"/>
      <c r="DE468" s="77"/>
      <c r="DF468" s="77"/>
      <c r="DG468" s="77"/>
      <c r="DH468" s="77"/>
      <c r="DI468" s="77"/>
      <c r="DJ468" s="77"/>
      <c r="DK468" s="77"/>
      <c r="DL468" s="77"/>
      <c r="DM468" s="77"/>
      <c r="DN468" s="77"/>
      <c r="DO468" s="77"/>
      <c r="DP468" s="77"/>
      <c r="DQ468" s="77"/>
      <c r="DR468" s="77"/>
      <c r="DS468" s="77"/>
      <c r="DT468" s="77"/>
      <c r="DU468" s="77"/>
      <c r="DV468" s="77"/>
      <c r="DW468" s="77"/>
      <c r="DX468" s="77"/>
      <c r="DY468" s="77"/>
      <c r="DZ468" s="77"/>
      <c r="EA468" s="77"/>
      <c r="EB468" s="77"/>
      <c r="EC468" s="77"/>
      <c r="ED468" s="77"/>
      <c r="EE468" s="77"/>
      <c r="EF468" s="77"/>
      <c r="EG468" s="77"/>
      <c r="EH468" s="77"/>
      <c r="EI468" s="77"/>
      <c r="EJ468" s="77"/>
      <c r="EK468" s="77"/>
      <c r="EL468" s="77"/>
      <c r="EM468" s="77"/>
      <c r="EN468" s="77"/>
      <c r="EO468" s="77"/>
      <c r="EP468" s="77"/>
      <c r="EQ468" s="77"/>
      <c r="ER468" s="77"/>
      <c r="ES468" s="77"/>
      <c r="ET468" s="77"/>
      <c r="EU468" s="77"/>
      <c r="EV468" s="77"/>
      <c r="EW468" s="77"/>
      <c r="EX468" s="77"/>
      <c r="EY468" s="77"/>
      <c r="EZ468" s="77"/>
      <c r="FA468" s="77"/>
      <c r="FB468" s="77"/>
      <c r="FC468" s="77"/>
      <c r="FD468" s="77"/>
      <c r="FE468" s="77"/>
      <c r="FF468" s="77"/>
      <c r="FG468" s="77"/>
      <c r="FH468" s="77"/>
    </row>
    <row r="469" spans="1:164" ht="14" x14ac:dyDescent="0.15">
      <c r="A469" s="85"/>
      <c r="B469" s="85"/>
      <c r="C469" s="85"/>
      <c r="D469" s="85"/>
      <c r="E469" s="85"/>
      <c r="F469" s="85"/>
      <c r="G469" s="85"/>
      <c r="H469" s="85"/>
      <c r="I469" s="85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  <c r="AE469" s="77"/>
      <c r="AF469" s="77"/>
      <c r="AG469" s="77"/>
      <c r="AH469" s="77"/>
      <c r="AI469" s="77"/>
      <c r="AJ469" s="77"/>
      <c r="AK469" s="77"/>
      <c r="AL469" s="77"/>
      <c r="AM469" s="77"/>
      <c r="AN469" s="77"/>
      <c r="AO469" s="77"/>
      <c r="AP469" s="77"/>
      <c r="AQ469" s="77"/>
      <c r="AR469" s="77"/>
      <c r="AS469" s="77"/>
      <c r="AT469" s="77"/>
      <c r="AU469" s="77"/>
      <c r="AV469" s="77"/>
      <c r="AW469" s="77"/>
      <c r="AX469" s="77"/>
      <c r="AY469" s="77"/>
      <c r="AZ469" s="77"/>
      <c r="BA469" s="77"/>
      <c r="BB469" s="77"/>
      <c r="BC469" s="77"/>
      <c r="BD469" s="77"/>
      <c r="BE469" s="77"/>
      <c r="BF469" s="77"/>
      <c r="BG469" s="77"/>
      <c r="BH469" s="77"/>
      <c r="BI469" s="77"/>
      <c r="BJ469" s="77"/>
      <c r="BK469" s="77"/>
      <c r="BL469" s="77"/>
      <c r="BM469" s="77"/>
      <c r="BN469" s="77"/>
      <c r="BO469" s="77"/>
      <c r="BP469" s="77"/>
      <c r="BQ469" s="77"/>
      <c r="BR469" s="77"/>
      <c r="BS469" s="77"/>
      <c r="BT469" s="77"/>
      <c r="BU469" s="77"/>
      <c r="BV469" s="77"/>
      <c r="BW469" s="77"/>
      <c r="BX469" s="77"/>
      <c r="BY469" s="77"/>
      <c r="BZ469" s="77"/>
      <c r="CA469" s="77"/>
      <c r="CB469" s="77"/>
      <c r="CC469" s="77"/>
      <c r="CD469" s="77"/>
      <c r="CE469" s="77"/>
      <c r="CF469" s="77"/>
      <c r="CG469" s="77"/>
      <c r="CH469" s="77"/>
      <c r="CI469" s="77"/>
      <c r="CJ469" s="77"/>
      <c r="CK469" s="77"/>
      <c r="CL469" s="77"/>
      <c r="CM469" s="77"/>
      <c r="CN469" s="77"/>
      <c r="CO469" s="77"/>
      <c r="CP469" s="77"/>
      <c r="CQ469" s="77"/>
      <c r="CR469" s="77"/>
      <c r="CS469" s="77"/>
      <c r="CT469" s="77"/>
      <c r="CU469" s="77"/>
      <c r="CV469" s="77"/>
      <c r="CW469" s="77"/>
      <c r="CX469" s="77"/>
      <c r="CY469" s="77"/>
      <c r="CZ469" s="77"/>
      <c r="DA469" s="77"/>
      <c r="DB469" s="77"/>
      <c r="DC469" s="77"/>
      <c r="DD469" s="77"/>
      <c r="DE469" s="77"/>
      <c r="DF469" s="77"/>
      <c r="DG469" s="77"/>
      <c r="DH469" s="77"/>
      <c r="DI469" s="77"/>
      <c r="DJ469" s="77"/>
      <c r="DK469" s="77"/>
      <c r="DL469" s="77"/>
      <c r="DM469" s="77"/>
      <c r="DN469" s="77"/>
      <c r="DO469" s="77"/>
      <c r="DP469" s="77"/>
      <c r="DQ469" s="77"/>
      <c r="DR469" s="77"/>
      <c r="DS469" s="77"/>
      <c r="DT469" s="77"/>
      <c r="DU469" s="77"/>
      <c r="DV469" s="77"/>
      <c r="DW469" s="77"/>
      <c r="DX469" s="77"/>
      <c r="DY469" s="77"/>
      <c r="DZ469" s="77"/>
      <c r="EA469" s="77"/>
      <c r="EB469" s="77"/>
      <c r="EC469" s="77"/>
      <c r="ED469" s="77"/>
      <c r="EE469" s="77"/>
      <c r="EF469" s="77"/>
      <c r="EG469" s="77"/>
      <c r="EH469" s="77"/>
      <c r="EI469" s="77"/>
      <c r="EJ469" s="77"/>
      <c r="EK469" s="77"/>
      <c r="EL469" s="77"/>
      <c r="EM469" s="77"/>
      <c r="EN469" s="77"/>
      <c r="EO469" s="77"/>
      <c r="EP469" s="77"/>
      <c r="EQ469" s="77"/>
      <c r="ER469" s="77"/>
      <c r="ES469" s="77"/>
      <c r="ET469" s="77"/>
      <c r="EU469" s="77"/>
      <c r="EV469" s="77"/>
      <c r="EW469" s="77"/>
      <c r="EX469" s="77"/>
      <c r="EY469" s="77"/>
      <c r="EZ469" s="77"/>
      <c r="FA469" s="77"/>
      <c r="FB469" s="77"/>
      <c r="FC469" s="77"/>
      <c r="FD469" s="77"/>
      <c r="FE469" s="77"/>
      <c r="FF469" s="77"/>
      <c r="FG469" s="77"/>
      <c r="FH469" s="77"/>
    </row>
    <row r="470" spans="1:164" ht="14" x14ac:dyDescent="0.15">
      <c r="A470" s="85"/>
      <c r="B470" s="85"/>
      <c r="C470" s="85"/>
      <c r="D470" s="85"/>
      <c r="E470" s="85"/>
      <c r="F470" s="85"/>
      <c r="G470" s="85"/>
      <c r="H470" s="85"/>
      <c r="I470" s="85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  <c r="AE470" s="77"/>
      <c r="AF470" s="77"/>
      <c r="AG470" s="77"/>
      <c r="AH470" s="77"/>
      <c r="AI470" s="77"/>
      <c r="AJ470" s="77"/>
      <c r="AK470" s="77"/>
      <c r="AL470" s="77"/>
      <c r="AM470" s="77"/>
      <c r="AN470" s="77"/>
      <c r="AO470" s="77"/>
      <c r="AP470" s="77"/>
      <c r="AQ470" s="77"/>
      <c r="AR470" s="77"/>
      <c r="AS470" s="77"/>
      <c r="AT470" s="77"/>
      <c r="AU470" s="77"/>
      <c r="AV470" s="77"/>
      <c r="AW470" s="77"/>
      <c r="AX470" s="77"/>
      <c r="AY470" s="77"/>
      <c r="AZ470" s="77"/>
      <c r="BA470" s="77"/>
      <c r="BB470" s="77"/>
      <c r="BC470" s="77"/>
      <c r="BD470" s="77"/>
      <c r="BE470" s="77"/>
      <c r="BF470" s="77"/>
      <c r="BG470" s="77"/>
      <c r="BH470" s="77"/>
      <c r="BI470" s="77"/>
      <c r="BJ470" s="77"/>
      <c r="BK470" s="77"/>
      <c r="BL470" s="77"/>
      <c r="BM470" s="77"/>
      <c r="BN470" s="77"/>
      <c r="BO470" s="77"/>
      <c r="BP470" s="77"/>
      <c r="BQ470" s="77"/>
      <c r="BR470" s="77"/>
      <c r="BS470" s="77"/>
      <c r="BT470" s="77"/>
      <c r="BU470" s="77"/>
      <c r="BV470" s="77"/>
      <c r="BW470" s="77"/>
      <c r="BX470" s="77"/>
      <c r="BY470" s="77"/>
      <c r="BZ470" s="77"/>
      <c r="CA470" s="77"/>
      <c r="CB470" s="77"/>
      <c r="CC470" s="77"/>
      <c r="CD470" s="77"/>
      <c r="CE470" s="77"/>
      <c r="CF470" s="77"/>
      <c r="CG470" s="77"/>
      <c r="CH470" s="77"/>
      <c r="CI470" s="77"/>
      <c r="CJ470" s="77"/>
      <c r="CK470" s="77"/>
      <c r="CL470" s="77"/>
      <c r="CM470" s="77"/>
      <c r="CN470" s="77"/>
      <c r="CO470" s="77"/>
      <c r="CP470" s="77"/>
      <c r="CQ470" s="77"/>
      <c r="CR470" s="77"/>
      <c r="CS470" s="77"/>
      <c r="CT470" s="77"/>
      <c r="CU470" s="77"/>
      <c r="CV470" s="77"/>
      <c r="CW470" s="77"/>
      <c r="CX470" s="77"/>
      <c r="CY470" s="77"/>
      <c r="CZ470" s="77"/>
      <c r="DA470" s="77"/>
      <c r="DB470" s="77"/>
      <c r="DC470" s="77"/>
      <c r="DD470" s="77"/>
      <c r="DE470" s="77"/>
      <c r="DF470" s="77"/>
      <c r="DG470" s="77"/>
      <c r="DH470" s="77"/>
      <c r="DI470" s="77"/>
      <c r="DJ470" s="77"/>
      <c r="DK470" s="77"/>
      <c r="DL470" s="77"/>
      <c r="DM470" s="77"/>
      <c r="DN470" s="77"/>
      <c r="DO470" s="77"/>
      <c r="DP470" s="77"/>
      <c r="DQ470" s="77"/>
      <c r="DR470" s="77"/>
      <c r="DS470" s="77"/>
      <c r="DT470" s="77"/>
      <c r="DU470" s="77"/>
      <c r="DV470" s="77"/>
      <c r="DW470" s="77"/>
      <c r="DX470" s="77"/>
      <c r="DY470" s="77"/>
      <c r="DZ470" s="77"/>
      <c r="EA470" s="77"/>
      <c r="EB470" s="77"/>
      <c r="EC470" s="77"/>
      <c r="ED470" s="77"/>
      <c r="EE470" s="77"/>
      <c r="EF470" s="77"/>
      <c r="EG470" s="77"/>
      <c r="EH470" s="77"/>
      <c r="EI470" s="77"/>
      <c r="EJ470" s="77"/>
      <c r="EK470" s="77"/>
      <c r="EL470" s="77"/>
      <c r="EM470" s="77"/>
      <c r="EN470" s="77"/>
      <c r="EO470" s="77"/>
      <c r="EP470" s="77"/>
      <c r="EQ470" s="77"/>
      <c r="ER470" s="77"/>
      <c r="ES470" s="77"/>
      <c r="ET470" s="77"/>
      <c r="EU470" s="77"/>
      <c r="EV470" s="77"/>
      <c r="EW470" s="77"/>
      <c r="EX470" s="77"/>
      <c r="EY470" s="77"/>
      <c r="EZ470" s="77"/>
      <c r="FA470" s="77"/>
      <c r="FB470" s="77"/>
      <c r="FC470" s="77"/>
      <c r="FD470" s="77"/>
      <c r="FE470" s="77"/>
      <c r="FF470" s="77"/>
      <c r="FG470" s="77"/>
      <c r="FH470" s="77"/>
    </row>
    <row r="471" spans="1:164" ht="14" x14ac:dyDescent="0.15">
      <c r="A471" s="85"/>
      <c r="B471" s="85"/>
      <c r="C471" s="85"/>
      <c r="D471" s="85"/>
      <c r="E471" s="85"/>
      <c r="F471" s="85"/>
      <c r="G471" s="85"/>
      <c r="H471" s="85"/>
      <c r="I471" s="85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  <c r="AW471" s="77"/>
      <c r="AX471" s="77"/>
      <c r="AY471" s="77"/>
      <c r="AZ471" s="77"/>
      <c r="BA471" s="77"/>
      <c r="BB471" s="77"/>
      <c r="BC471" s="77"/>
      <c r="BD471" s="77"/>
      <c r="BE471" s="77"/>
      <c r="BF471" s="77"/>
      <c r="BG471" s="77"/>
      <c r="BH471" s="77"/>
      <c r="BI471" s="77"/>
      <c r="BJ471" s="77"/>
      <c r="BK471" s="77"/>
      <c r="BL471" s="77"/>
      <c r="BM471" s="77"/>
      <c r="BN471" s="77"/>
      <c r="BO471" s="77"/>
      <c r="BP471" s="77"/>
      <c r="BQ471" s="77"/>
      <c r="BR471" s="77"/>
      <c r="BS471" s="77"/>
      <c r="BT471" s="77"/>
      <c r="BU471" s="77"/>
      <c r="BV471" s="77"/>
      <c r="BW471" s="77"/>
      <c r="BX471" s="77"/>
      <c r="BY471" s="77"/>
      <c r="BZ471" s="77"/>
      <c r="CA471" s="77"/>
      <c r="CB471" s="77"/>
      <c r="CC471" s="77"/>
      <c r="CD471" s="77"/>
      <c r="CE471" s="77"/>
      <c r="CF471" s="77"/>
      <c r="CG471" s="77"/>
      <c r="CH471" s="77"/>
      <c r="CI471" s="77"/>
      <c r="CJ471" s="77"/>
      <c r="CK471" s="77"/>
      <c r="CL471" s="77"/>
      <c r="CM471" s="77"/>
      <c r="CN471" s="77"/>
      <c r="CO471" s="77"/>
      <c r="CP471" s="77"/>
      <c r="CQ471" s="77"/>
      <c r="CR471" s="77"/>
      <c r="CS471" s="77"/>
      <c r="CT471" s="77"/>
      <c r="CU471" s="77"/>
      <c r="CV471" s="77"/>
      <c r="CW471" s="77"/>
      <c r="CX471" s="77"/>
      <c r="CY471" s="77"/>
      <c r="CZ471" s="77"/>
      <c r="DA471" s="77"/>
      <c r="DB471" s="77"/>
      <c r="DC471" s="77"/>
      <c r="DD471" s="77"/>
      <c r="DE471" s="77"/>
      <c r="DF471" s="77"/>
      <c r="DG471" s="77"/>
      <c r="DH471" s="77"/>
      <c r="DI471" s="77"/>
      <c r="DJ471" s="77"/>
      <c r="DK471" s="77"/>
      <c r="DL471" s="77"/>
      <c r="DM471" s="77"/>
      <c r="DN471" s="77"/>
      <c r="DO471" s="77"/>
      <c r="DP471" s="77"/>
      <c r="DQ471" s="77"/>
      <c r="DR471" s="77"/>
      <c r="DS471" s="77"/>
      <c r="DT471" s="77"/>
      <c r="DU471" s="77"/>
      <c r="DV471" s="77"/>
      <c r="DW471" s="77"/>
      <c r="DX471" s="77"/>
      <c r="DY471" s="77"/>
      <c r="DZ471" s="77"/>
      <c r="EA471" s="77"/>
      <c r="EB471" s="77"/>
      <c r="EC471" s="77"/>
      <c r="ED471" s="77"/>
      <c r="EE471" s="77"/>
      <c r="EF471" s="77"/>
      <c r="EG471" s="77"/>
      <c r="EH471" s="77"/>
      <c r="EI471" s="77"/>
      <c r="EJ471" s="77"/>
      <c r="EK471" s="77"/>
      <c r="EL471" s="77"/>
      <c r="EM471" s="77"/>
      <c r="EN471" s="77"/>
      <c r="EO471" s="77"/>
      <c r="EP471" s="77"/>
      <c r="EQ471" s="77"/>
      <c r="ER471" s="77"/>
      <c r="ES471" s="77"/>
      <c r="ET471" s="77"/>
      <c r="EU471" s="77"/>
      <c r="EV471" s="77"/>
      <c r="EW471" s="77"/>
      <c r="EX471" s="77"/>
      <c r="EY471" s="77"/>
      <c r="EZ471" s="77"/>
      <c r="FA471" s="77"/>
      <c r="FB471" s="77"/>
      <c r="FC471" s="77"/>
      <c r="FD471" s="77"/>
      <c r="FE471" s="77"/>
      <c r="FF471" s="77"/>
      <c r="FG471" s="77"/>
      <c r="FH471" s="77"/>
    </row>
    <row r="472" spans="1:164" ht="14" x14ac:dyDescent="0.15">
      <c r="A472" s="85"/>
      <c r="B472" s="85"/>
      <c r="C472" s="85"/>
      <c r="D472" s="85"/>
      <c r="E472" s="85"/>
      <c r="F472" s="85"/>
      <c r="G472" s="85"/>
      <c r="H472" s="85"/>
      <c r="I472" s="85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  <c r="AE472" s="77"/>
      <c r="AF472" s="77"/>
      <c r="AG472" s="77"/>
      <c r="AH472" s="77"/>
      <c r="AI472" s="77"/>
      <c r="AJ472" s="77"/>
      <c r="AK472" s="77"/>
      <c r="AL472" s="77"/>
      <c r="AM472" s="77"/>
      <c r="AN472" s="77"/>
      <c r="AO472" s="77"/>
      <c r="AP472" s="77"/>
      <c r="AQ472" s="77"/>
      <c r="AR472" s="77"/>
      <c r="AS472" s="77"/>
      <c r="AT472" s="77"/>
      <c r="AU472" s="77"/>
      <c r="AV472" s="77"/>
      <c r="AW472" s="77"/>
      <c r="AX472" s="77"/>
      <c r="AY472" s="77"/>
      <c r="AZ472" s="77"/>
      <c r="BA472" s="77"/>
      <c r="BB472" s="77"/>
      <c r="BC472" s="77"/>
      <c r="BD472" s="77"/>
      <c r="BE472" s="77"/>
      <c r="BF472" s="77"/>
      <c r="BG472" s="77"/>
      <c r="BH472" s="77"/>
      <c r="BI472" s="77"/>
      <c r="BJ472" s="77"/>
      <c r="BK472" s="77"/>
      <c r="BL472" s="77"/>
      <c r="BM472" s="77"/>
      <c r="BN472" s="77"/>
      <c r="BO472" s="77"/>
      <c r="BP472" s="77"/>
      <c r="BQ472" s="77"/>
      <c r="BR472" s="77"/>
      <c r="BS472" s="77"/>
      <c r="BT472" s="77"/>
      <c r="BU472" s="77"/>
      <c r="BV472" s="77"/>
      <c r="BW472" s="77"/>
      <c r="BX472" s="77"/>
      <c r="BY472" s="77"/>
      <c r="BZ472" s="77"/>
      <c r="CA472" s="77"/>
      <c r="CB472" s="77"/>
      <c r="CC472" s="77"/>
      <c r="CD472" s="77"/>
      <c r="CE472" s="77"/>
      <c r="CF472" s="77"/>
      <c r="CG472" s="77"/>
      <c r="CH472" s="77"/>
      <c r="CI472" s="77"/>
      <c r="CJ472" s="77"/>
      <c r="CK472" s="77"/>
      <c r="CL472" s="77"/>
      <c r="CM472" s="77"/>
      <c r="CN472" s="77"/>
      <c r="CO472" s="77"/>
      <c r="CP472" s="77"/>
      <c r="CQ472" s="77"/>
      <c r="CR472" s="77"/>
      <c r="CS472" s="77"/>
      <c r="CT472" s="77"/>
      <c r="CU472" s="77"/>
      <c r="CV472" s="77"/>
      <c r="CW472" s="77"/>
      <c r="CX472" s="77"/>
      <c r="CY472" s="77"/>
      <c r="CZ472" s="77"/>
      <c r="DA472" s="77"/>
      <c r="DB472" s="77"/>
      <c r="DC472" s="77"/>
      <c r="DD472" s="77"/>
      <c r="DE472" s="77"/>
      <c r="DF472" s="77"/>
      <c r="DG472" s="77"/>
      <c r="DH472" s="77"/>
      <c r="DI472" s="77"/>
      <c r="DJ472" s="77"/>
      <c r="DK472" s="77"/>
      <c r="DL472" s="77"/>
      <c r="DM472" s="77"/>
      <c r="DN472" s="77"/>
      <c r="DO472" s="77"/>
      <c r="DP472" s="77"/>
      <c r="DQ472" s="77"/>
      <c r="DR472" s="77"/>
      <c r="DS472" s="77"/>
      <c r="DT472" s="77"/>
      <c r="DU472" s="77"/>
      <c r="DV472" s="77"/>
      <c r="DW472" s="77"/>
      <c r="DX472" s="77"/>
      <c r="DY472" s="77"/>
      <c r="DZ472" s="77"/>
      <c r="EA472" s="77"/>
      <c r="EB472" s="77"/>
      <c r="EC472" s="77"/>
      <c r="ED472" s="77"/>
      <c r="EE472" s="77"/>
      <c r="EF472" s="77"/>
      <c r="EG472" s="77"/>
      <c r="EH472" s="77"/>
      <c r="EI472" s="77"/>
      <c r="EJ472" s="77"/>
      <c r="EK472" s="77"/>
      <c r="EL472" s="77"/>
      <c r="EM472" s="77"/>
      <c r="EN472" s="77"/>
      <c r="EO472" s="77"/>
      <c r="EP472" s="77"/>
      <c r="EQ472" s="77"/>
      <c r="ER472" s="77"/>
      <c r="ES472" s="77"/>
      <c r="ET472" s="77"/>
      <c r="EU472" s="77"/>
      <c r="EV472" s="77"/>
      <c r="EW472" s="77"/>
      <c r="EX472" s="77"/>
      <c r="EY472" s="77"/>
      <c r="EZ472" s="77"/>
      <c r="FA472" s="77"/>
      <c r="FB472" s="77"/>
      <c r="FC472" s="77"/>
      <c r="FD472" s="77"/>
      <c r="FE472" s="77"/>
      <c r="FF472" s="77"/>
      <c r="FG472" s="77"/>
      <c r="FH472" s="77"/>
    </row>
    <row r="473" spans="1:164" ht="14" x14ac:dyDescent="0.15">
      <c r="A473" s="85"/>
      <c r="B473" s="85"/>
      <c r="C473" s="85"/>
      <c r="D473" s="85"/>
      <c r="E473" s="85"/>
      <c r="F473" s="85"/>
      <c r="G473" s="85"/>
      <c r="H473" s="85"/>
      <c r="I473" s="85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  <c r="AE473" s="77"/>
      <c r="AF473" s="77"/>
      <c r="AG473" s="77"/>
      <c r="AH473" s="77"/>
      <c r="AI473" s="77"/>
      <c r="AJ473" s="77"/>
      <c r="AK473" s="77"/>
      <c r="AL473" s="77"/>
      <c r="AM473" s="77"/>
      <c r="AN473" s="77"/>
      <c r="AO473" s="77"/>
      <c r="AP473" s="77"/>
      <c r="AQ473" s="77"/>
      <c r="AR473" s="77"/>
      <c r="AS473" s="77"/>
      <c r="AT473" s="77"/>
      <c r="AU473" s="77"/>
      <c r="AV473" s="77"/>
      <c r="AW473" s="77"/>
      <c r="AX473" s="77"/>
      <c r="AY473" s="77"/>
      <c r="AZ473" s="77"/>
      <c r="BA473" s="77"/>
      <c r="BB473" s="77"/>
      <c r="BC473" s="77"/>
      <c r="BD473" s="77"/>
      <c r="BE473" s="77"/>
      <c r="BF473" s="77"/>
      <c r="BG473" s="77"/>
      <c r="BH473" s="77"/>
      <c r="BI473" s="77"/>
      <c r="BJ473" s="77"/>
      <c r="BK473" s="77"/>
      <c r="BL473" s="77"/>
      <c r="BM473" s="77"/>
      <c r="BN473" s="77"/>
      <c r="BO473" s="77"/>
      <c r="BP473" s="77"/>
      <c r="BQ473" s="77"/>
      <c r="BR473" s="77"/>
      <c r="BS473" s="77"/>
      <c r="BT473" s="77"/>
      <c r="BU473" s="77"/>
      <c r="BV473" s="77"/>
      <c r="BW473" s="77"/>
      <c r="BX473" s="77"/>
      <c r="BY473" s="77"/>
      <c r="BZ473" s="77"/>
      <c r="CA473" s="77"/>
      <c r="CB473" s="77"/>
      <c r="CC473" s="77"/>
      <c r="CD473" s="77"/>
      <c r="CE473" s="77"/>
      <c r="CF473" s="77"/>
      <c r="CG473" s="77"/>
      <c r="CH473" s="77"/>
      <c r="CI473" s="77"/>
      <c r="CJ473" s="77"/>
      <c r="CK473" s="77"/>
      <c r="CL473" s="77"/>
      <c r="CM473" s="77"/>
      <c r="CN473" s="77"/>
      <c r="CO473" s="77"/>
      <c r="CP473" s="77"/>
      <c r="CQ473" s="77"/>
      <c r="CR473" s="77"/>
      <c r="CS473" s="77"/>
      <c r="CT473" s="77"/>
      <c r="CU473" s="77"/>
      <c r="CV473" s="77"/>
      <c r="CW473" s="77"/>
      <c r="CX473" s="77"/>
      <c r="CY473" s="77"/>
      <c r="CZ473" s="77"/>
      <c r="DA473" s="77"/>
      <c r="DB473" s="77"/>
      <c r="DC473" s="77"/>
      <c r="DD473" s="77"/>
      <c r="DE473" s="77"/>
      <c r="DF473" s="77"/>
      <c r="DG473" s="77"/>
      <c r="DH473" s="77"/>
      <c r="DI473" s="77"/>
      <c r="DJ473" s="77"/>
      <c r="DK473" s="77"/>
      <c r="DL473" s="77"/>
      <c r="DM473" s="77"/>
      <c r="DN473" s="77"/>
      <c r="DO473" s="77"/>
      <c r="DP473" s="77"/>
      <c r="DQ473" s="77"/>
      <c r="DR473" s="77"/>
      <c r="DS473" s="77"/>
      <c r="DT473" s="77"/>
      <c r="DU473" s="77"/>
      <c r="DV473" s="77"/>
      <c r="DW473" s="77"/>
      <c r="DX473" s="77"/>
      <c r="DY473" s="77"/>
      <c r="DZ473" s="77"/>
      <c r="EA473" s="77"/>
      <c r="EB473" s="77"/>
      <c r="EC473" s="77"/>
      <c r="ED473" s="77"/>
      <c r="EE473" s="77"/>
      <c r="EF473" s="77"/>
      <c r="EG473" s="77"/>
      <c r="EH473" s="77"/>
      <c r="EI473" s="77"/>
      <c r="EJ473" s="77"/>
      <c r="EK473" s="77"/>
      <c r="EL473" s="77"/>
      <c r="EM473" s="77"/>
      <c r="EN473" s="77"/>
      <c r="EO473" s="77"/>
      <c r="EP473" s="77"/>
      <c r="EQ473" s="77"/>
      <c r="ER473" s="77"/>
      <c r="ES473" s="77"/>
      <c r="ET473" s="77"/>
      <c r="EU473" s="77"/>
      <c r="EV473" s="77"/>
      <c r="EW473" s="77"/>
      <c r="EX473" s="77"/>
      <c r="EY473" s="77"/>
      <c r="EZ473" s="77"/>
      <c r="FA473" s="77"/>
      <c r="FB473" s="77"/>
      <c r="FC473" s="77"/>
      <c r="FD473" s="77"/>
      <c r="FE473" s="77"/>
      <c r="FF473" s="77"/>
      <c r="FG473" s="77"/>
      <c r="FH473" s="77"/>
    </row>
    <row r="474" spans="1:164" ht="14" x14ac:dyDescent="0.15">
      <c r="A474" s="85"/>
      <c r="B474" s="85"/>
      <c r="C474" s="85"/>
      <c r="D474" s="85"/>
      <c r="E474" s="85"/>
      <c r="F474" s="85"/>
      <c r="G474" s="85"/>
      <c r="H474" s="85"/>
      <c r="I474" s="85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  <c r="AE474" s="77"/>
      <c r="AF474" s="77"/>
      <c r="AG474" s="77"/>
      <c r="AH474" s="77"/>
      <c r="AI474" s="77"/>
      <c r="AJ474" s="77"/>
      <c r="AK474" s="77"/>
      <c r="AL474" s="77"/>
      <c r="AM474" s="77"/>
      <c r="AN474" s="77"/>
      <c r="AO474" s="77"/>
      <c r="AP474" s="77"/>
      <c r="AQ474" s="77"/>
      <c r="AR474" s="77"/>
      <c r="AS474" s="77"/>
      <c r="AT474" s="77"/>
      <c r="AU474" s="77"/>
      <c r="AV474" s="77"/>
      <c r="AW474" s="77"/>
      <c r="AX474" s="77"/>
      <c r="AY474" s="77"/>
      <c r="AZ474" s="77"/>
      <c r="BA474" s="77"/>
      <c r="BB474" s="77"/>
      <c r="BC474" s="77"/>
      <c r="BD474" s="77"/>
      <c r="BE474" s="77"/>
      <c r="BF474" s="77"/>
      <c r="BG474" s="77"/>
      <c r="BH474" s="77"/>
      <c r="BI474" s="77"/>
      <c r="BJ474" s="77"/>
      <c r="BK474" s="77"/>
      <c r="BL474" s="77"/>
      <c r="BM474" s="77"/>
      <c r="BN474" s="77"/>
      <c r="BO474" s="77"/>
      <c r="BP474" s="77"/>
      <c r="BQ474" s="77"/>
      <c r="BR474" s="77"/>
      <c r="BS474" s="77"/>
      <c r="BT474" s="77"/>
      <c r="BU474" s="77"/>
      <c r="BV474" s="77"/>
      <c r="BW474" s="77"/>
      <c r="BX474" s="77"/>
      <c r="BY474" s="77"/>
      <c r="BZ474" s="77"/>
      <c r="CA474" s="77"/>
      <c r="CB474" s="77"/>
      <c r="CC474" s="77"/>
      <c r="CD474" s="77"/>
      <c r="CE474" s="77"/>
      <c r="CF474" s="77"/>
      <c r="CG474" s="77"/>
      <c r="CH474" s="77"/>
      <c r="CI474" s="77"/>
      <c r="CJ474" s="77"/>
      <c r="CK474" s="77"/>
      <c r="CL474" s="77"/>
      <c r="CM474" s="77"/>
      <c r="CN474" s="77"/>
      <c r="CO474" s="77"/>
      <c r="CP474" s="77"/>
      <c r="CQ474" s="77"/>
      <c r="CR474" s="77"/>
      <c r="CS474" s="77"/>
      <c r="CT474" s="77"/>
      <c r="CU474" s="77"/>
      <c r="CV474" s="77"/>
      <c r="CW474" s="77"/>
      <c r="CX474" s="77"/>
      <c r="CY474" s="77"/>
      <c r="CZ474" s="77"/>
      <c r="DA474" s="77"/>
      <c r="DB474" s="77"/>
      <c r="DC474" s="77"/>
      <c r="DD474" s="77"/>
      <c r="DE474" s="77"/>
      <c r="DF474" s="77"/>
      <c r="DG474" s="77"/>
      <c r="DH474" s="77"/>
      <c r="DI474" s="77"/>
      <c r="DJ474" s="77"/>
      <c r="DK474" s="77"/>
      <c r="DL474" s="77"/>
      <c r="DM474" s="77"/>
      <c r="DN474" s="77"/>
      <c r="DO474" s="77"/>
      <c r="DP474" s="77"/>
      <c r="DQ474" s="77"/>
      <c r="DR474" s="77"/>
      <c r="DS474" s="77"/>
      <c r="DT474" s="77"/>
      <c r="DU474" s="77"/>
      <c r="DV474" s="77"/>
      <c r="DW474" s="77"/>
      <c r="DX474" s="77"/>
      <c r="DY474" s="77"/>
      <c r="DZ474" s="77"/>
      <c r="EA474" s="77"/>
      <c r="EB474" s="77"/>
      <c r="EC474" s="77"/>
      <c r="ED474" s="77"/>
      <c r="EE474" s="77"/>
      <c r="EF474" s="77"/>
      <c r="EG474" s="77"/>
      <c r="EH474" s="77"/>
      <c r="EI474" s="77"/>
      <c r="EJ474" s="77"/>
      <c r="EK474" s="77"/>
      <c r="EL474" s="77"/>
      <c r="EM474" s="77"/>
      <c r="EN474" s="77"/>
      <c r="EO474" s="77"/>
      <c r="EP474" s="77"/>
      <c r="EQ474" s="77"/>
      <c r="ER474" s="77"/>
      <c r="ES474" s="77"/>
      <c r="ET474" s="77"/>
      <c r="EU474" s="77"/>
      <c r="EV474" s="77"/>
      <c r="EW474" s="77"/>
      <c r="EX474" s="77"/>
      <c r="EY474" s="77"/>
      <c r="EZ474" s="77"/>
      <c r="FA474" s="77"/>
      <c r="FB474" s="77"/>
      <c r="FC474" s="77"/>
      <c r="FD474" s="77"/>
      <c r="FE474" s="77"/>
      <c r="FF474" s="77"/>
      <c r="FG474" s="77"/>
      <c r="FH474" s="77"/>
    </row>
    <row r="475" spans="1:164" ht="14" x14ac:dyDescent="0.15">
      <c r="A475" s="85"/>
      <c r="B475" s="85"/>
      <c r="C475" s="85"/>
      <c r="D475" s="85"/>
      <c r="E475" s="85"/>
      <c r="F475" s="85"/>
      <c r="G475" s="85"/>
      <c r="H475" s="85"/>
      <c r="I475" s="85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  <c r="AE475" s="77"/>
      <c r="AF475" s="77"/>
      <c r="AG475" s="77"/>
      <c r="AH475" s="77"/>
      <c r="AI475" s="77"/>
      <c r="AJ475" s="77"/>
      <c r="AK475" s="77"/>
      <c r="AL475" s="77"/>
      <c r="AM475" s="77"/>
      <c r="AN475" s="77"/>
      <c r="AO475" s="77"/>
      <c r="AP475" s="77"/>
      <c r="AQ475" s="77"/>
      <c r="AR475" s="77"/>
      <c r="AS475" s="77"/>
      <c r="AT475" s="77"/>
      <c r="AU475" s="77"/>
      <c r="AV475" s="77"/>
      <c r="AW475" s="77"/>
      <c r="AX475" s="77"/>
      <c r="AY475" s="77"/>
      <c r="AZ475" s="77"/>
      <c r="BA475" s="77"/>
      <c r="BB475" s="77"/>
      <c r="BC475" s="77"/>
      <c r="BD475" s="77"/>
      <c r="BE475" s="77"/>
      <c r="BF475" s="77"/>
      <c r="BG475" s="77"/>
      <c r="BH475" s="77"/>
      <c r="BI475" s="77"/>
      <c r="BJ475" s="77"/>
      <c r="BK475" s="77"/>
      <c r="BL475" s="77"/>
      <c r="BM475" s="77"/>
      <c r="BN475" s="77"/>
      <c r="BO475" s="77"/>
      <c r="BP475" s="77"/>
      <c r="BQ475" s="77"/>
      <c r="BR475" s="77"/>
      <c r="BS475" s="77"/>
      <c r="BT475" s="77"/>
      <c r="BU475" s="77"/>
      <c r="BV475" s="77"/>
      <c r="BW475" s="77"/>
      <c r="BX475" s="77"/>
      <c r="BY475" s="77"/>
      <c r="BZ475" s="77"/>
      <c r="CA475" s="77"/>
      <c r="CB475" s="77"/>
      <c r="CC475" s="77"/>
      <c r="CD475" s="77"/>
      <c r="CE475" s="77"/>
      <c r="CF475" s="77"/>
      <c r="CG475" s="77"/>
      <c r="CH475" s="77"/>
      <c r="CI475" s="77"/>
      <c r="CJ475" s="77"/>
      <c r="CK475" s="77"/>
      <c r="CL475" s="77"/>
      <c r="CM475" s="77"/>
      <c r="CN475" s="77"/>
      <c r="CO475" s="77"/>
      <c r="CP475" s="77"/>
      <c r="CQ475" s="77"/>
      <c r="CR475" s="77"/>
      <c r="CS475" s="77"/>
      <c r="CT475" s="77"/>
      <c r="CU475" s="77"/>
      <c r="CV475" s="77"/>
      <c r="CW475" s="77"/>
      <c r="CX475" s="77"/>
      <c r="CY475" s="77"/>
      <c r="CZ475" s="77"/>
      <c r="DA475" s="77"/>
      <c r="DB475" s="77"/>
      <c r="DC475" s="77"/>
      <c r="DD475" s="77"/>
      <c r="DE475" s="77"/>
      <c r="DF475" s="77"/>
      <c r="DG475" s="77"/>
      <c r="DH475" s="77"/>
      <c r="DI475" s="77"/>
      <c r="DJ475" s="77"/>
      <c r="DK475" s="77"/>
      <c r="DL475" s="77"/>
      <c r="DM475" s="77"/>
      <c r="DN475" s="77"/>
      <c r="DO475" s="77"/>
      <c r="DP475" s="77"/>
      <c r="DQ475" s="77"/>
      <c r="DR475" s="77"/>
      <c r="DS475" s="77"/>
      <c r="DT475" s="77"/>
      <c r="DU475" s="77"/>
      <c r="DV475" s="77"/>
      <c r="DW475" s="77"/>
      <c r="DX475" s="77"/>
      <c r="DY475" s="77"/>
      <c r="DZ475" s="77"/>
      <c r="EA475" s="77"/>
      <c r="EB475" s="77"/>
      <c r="EC475" s="77"/>
      <c r="ED475" s="77"/>
      <c r="EE475" s="77"/>
      <c r="EF475" s="77"/>
      <c r="EG475" s="77"/>
      <c r="EH475" s="77"/>
      <c r="EI475" s="77"/>
      <c r="EJ475" s="77"/>
      <c r="EK475" s="77"/>
      <c r="EL475" s="77"/>
      <c r="EM475" s="77"/>
      <c r="EN475" s="77"/>
      <c r="EO475" s="77"/>
      <c r="EP475" s="77"/>
      <c r="EQ475" s="77"/>
      <c r="ER475" s="77"/>
      <c r="ES475" s="77"/>
      <c r="ET475" s="77"/>
      <c r="EU475" s="77"/>
      <c r="EV475" s="77"/>
      <c r="EW475" s="77"/>
      <c r="EX475" s="77"/>
      <c r="EY475" s="77"/>
      <c r="EZ475" s="77"/>
      <c r="FA475" s="77"/>
      <c r="FB475" s="77"/>
      <c r="FC475" s="77"/>
      <c r="FD475" s="77"/>
      <c r="FE475" s="77"/>
      <c r="FF475" s="77"/>
      <c r="FG475" s="77"/>
      <c r="FH475" s="77"/>
    </row>
    <row r="476" spans="1:164" ht="14" x14ac:dyDescent="0.15">
      <c r="A476" s="85"/>
      <c r="B476" s="85"/>
      <c r="C476" s="85"/>
      <c r="D476" s="85"/>
      <c r="E476" s="85"/>
      <c r="F476" s="85"/>
      <c r="G476" s="85"/>
      <c r="H476" s="85"/>
      <c r="I476" s="85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  <c r="AE476" s="77"/>
      <c r="AF476" s="77"/>
      <c r="AG476" s="77"/>
      <c r="AH476" s="77"/>
      <c r="AI476" s="77"/>
      <c r="AJ476" s="77"/>
      <c r="AK476" s="77"/>
      <c r="AL476" s="77"/>
      <c r="AM476" s="77"/>
      <c r="AN476" s="77"/>
      <c r="AO476" s="77"/>
      <c r="AP476" s="77"/>
      <c r="AQ476" s="77"/>
      <c r="AR476" s="77"/>
      <c r="AS476" s="77"/>
      <c r="AT476" s="77"/>
      <c r="AU476" s="77"/>
      <c r="AV476" s="77"/>
      <c r="AW476" s="77"/>
      <c r="AX476" s="77"/>
      <c r="AY476" s="77"/>
      <c r="AZ476" s="77"/>
      <c r="BA476" s="77"/>
      <c r="BB476" s="77"/>
      <c r="BC476" s="77"/>
      <c r="BD476" s="77"/>
      <c r="BE476" s="77"/>
      <c r="BF476" s="77"/>
      <c r="BG476" s="77"/>
      <c r="BH476" s="77"/>
      <c r="BI476" s="77"/>
      <c r="BJ476" s="77"/>
      <c r="BK476" s="77"/>
      <c r="BL476" s="77"/>
      <c r="BM476" s="77"/>
      <c r="BN476" s="77"/>
      <c r="BO476" s="77"/>
      <c r="BP476" s="77"/>
      <c r="BQ476" s="77"/>
      <c r="BR476" s="77"/>
      <c r="BS476" s="77"/>
      <c r="BT476" s="77"/>
      <c r="BU476" s="77"/>
      <c r="BV476" s="77"/>
      <c r="BW476" s="77"/>
      <c r="BX476" s="77"/>
      <c r="BY476" s="77"/>
      <c r="BZ476" s="77"/>
      <c r="CA476" s="77"/>
      <c r="CB476" s="77"/>
      <c r="CC476" s="77"/>
      <c r="CD476" s="77"/>
      <c r="CE476" s="77"/>
      <c r="CF476" s="77"/>
      <c r="CG476" s="77"/>
      <c r="CH476" s="77"/>
      <c r="CI476" s="77"/>
      <c r="CJ476" s="77"/>
      <c r="CK476" s="77"/>
      <c r="CL476" s="77"/>
      <c r="CM476" s="77"/>
      <c r="CN476" s="77"/>
      <c r="CO476" s="77"/>
      <c r="CP476" s="77"/>
      <c r="CQ476" s="77"/>
      <c r="CR476" s="77"/>
      <c r="CS476" s="77"/>
      <c r="CT476" s="77"/>
      <c r="CU476" s="77"/>
      <c r="CV476" s="77"/>
      <c r="CW476" s="77"/>
      <c r="CX476" s="77"/>
      <c r="CY476" s="77"/>
      <c r="CZ476" s="77"/>
      <c r="DA476" s="77"/>
      <c r="DB476" s="77"/>
      <c r="DC476" s="77"/>
      <c r="DD476" s="77"/>
      <c r="DE476" s="77"/>
      <c r="DF476" s="77"/>
      <c r="DG476" s="77"/>
      <c r="DH476" s="77"/>
      <c r="DI476" s="77"/>
      <c r="DJ476" s="77"/>
      <c r="DK476" s="77"/>
      <c r="DL476" s="77"/>
      <c r="DM476" s="77"/>
      <c r="DN476" s="77"/>
      <c r="DO476" s="77"/>
      <c r="DP476" s="77"/>
      <c r="DQ476" s="77"/>
      <c r="DR476" s="77"/>
      <c r="DS476" s="77"/>
      <c r="DT476" s="77"/>
      <c r="DU476" s="77"/>
      <c r="DV476" s="77"/>
      <c r="DW476" s="77"/>
      <c r="DX476" s="77"/>
      <c r="DY476" s="77"/>
      <c r="DZ476" s="77"/>
      <c r="EA476" s="77"/>
      <c r="EB476" s="77"/>
      <c r="EC476" s="77"/>
      <c r="ED476" s="77"/>
      <c r="EE476" s="77"/>
      <c r="EF476" s="77"/>
      <c r="EG476" s="77"/>
      <c r="EH476" s="77"/>
      <c r="EI476" s="77"/>
      <c r="EJ476" s="77"/>
      <c r="EK476" s="77"/>
      <c r="EL476" s="77"/>
      <c r="EM476" s="77"/>
      <c r="EN476" s="77"/>
      <c r="EO476" s="77"/>
      <c r="EP476" s="77"/>
      <c r="EQ476" s="77"/>
      <c r="ER476" s="77"/>
      <c r="ES476" s="77"/>
      <c r="ET476" s="77"/>
      <c r="EU476" s="77"/>
      <c r="EV476" s="77"/>
      <c r="EW476" s="77"/>
      <c r="EX476" s="77"/>
      <c r="EY476" s="77"/>
      <c r="EZ476" s="77"/>
      <c r="FA476" s="77"/>
      <c r="FB476" s="77"/>
      <c r="FC476" s="77"/>
      <c r="FD476" s="77"/>
      <c r="FE476" s="77"/>
      <c r="FF476" s="77"/>
      <c r="FG476" s="77"/>
      <c r="FH476" s="77"/>
    </row>
    <row r="477" spans="1:164" ht="14" x14ac:dyDescent="0.15">
      <c r="A477" s="85"/>
      <c r="B477" s="85"/>
      <c r="C477" s="85"/>
      <c r="D477" s="85"/>
      <c r="E477" s="85"/>
      <c r="F477" s="85"/>
      <c r="G477" s="85"/>
      <c r="H477" s="85"/>
      <c r="I477" s="85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  <c r="AE477" s="77"/>
      <c r="AF477" s="77"/>
      <c r="AG477" s="77"/>
      <c r="AH477" s="77"/>
      <c r="AI477" s="77"/>
      <c r="AJ477" s="77"/>
      <c r="AK477" s="77"/>
      <c r="AL477" s="77"/>
      <c r="AM477" s="77"/>
      <c r="AN477" s="77"/>
      <c r="AO477" s="77"/>
      <c r="AP477" s="77"/>
      <c r="AQ477" s="77"/>
      <c r="AR477" s="77"/>
      <c r="AS477" s="77"/>
      <c r="AT477" s="77"/>
      <c r="AU477" s="77"/>
      <c r="AV477" s="77"/>
      <c r="AW477" s="77"/>
      <c r="AX477" s="77"/>
      <c r="AY477" s="77"/>
      <c r="AZ477" s="77"/>
      <c r="BA477" s="77"/>
      <c r="BB477" s="77"/>
      <c r="BC477" s="77"/>
      <c r="BD477" s="77"/>
      <c r="BE477" s="77"/>
      <c r="BF477" s="77"/>
      <c r="BG477" s="77"/>
      <c r="BH477" s="77"/>
      <c r="BI477" s="77"/>
      <c r="BJ477" s="77"/>
      <c r="BK477" s="77"/>
      <c r="BL477" s="77"/>
      <c r="BM477" s="77"/>
      <c r="BN477" s="77"/>
      <c r="BO477" s="77"/>
      <c r="BP477" s="77"/>
      <c r="BQ477" s="77"/>
      <c r="BR477" s="77"/>
      <c r="BS477" s="77"/>
      <c r="BT477" s="77"/>
      <c r="BU477" s="77"/>
      <c r="BV477" s="77"/>
      <c r="BW477" s="77"/>
      <c r="BX477" s="77"/>
      <c r="BY477" s="77"/>
      <c r="BZ477" s="77"/>
      <c r="CA477" s="77"/>
      <c r="CB477" s="77"/>
      <c r="CC477" s="77"/>
      <c r="CD477" s="77"/>
      <c r="CE477" s="77"/>
      <c r="CF477" s="77"/>
      <c r="CG477" s="77"/>
      <c r="CH477" s="77"/>
      <c r="CI477" s="77"/>
      <c r="CJ477" s="77"/>
      <c r="CK477" s="77"/>
      <c r="CL477" s="77"/>
      <c r="CM477" s="77"/>
      <c r="CN477" s="77"/>
      <c r="CO477" s="77"/>
      <c r="CP477" s="77"/>
      <c r="CQ477" s="77"/>
      <c r="CR477" s="77"/>
      <c r="CS477" s="77"/>
      <c r="CT477" s="77"/>
      <c r="CU477" s="77"/>
      <c r="CV477" s="77"/>
      <c r="CW477" s="77"/>
      <c r="CX477" s="77"/>
      <c r="CY477" s="77"/>
      <c r="CZ477" s="77"/>
      <c r="DA477" s="77"/>
      <c r="DB477" s="77"/>
      <c r="DC477" s="77"/>
      <c r="DD477" s="77"/>
      <c r="DE477" s="77"/>
      <c r="DF477" s="77"/>
      <c r="DG477" s="77"/>
      <c r="DH477" s="77"/>
      <c r="DI477" s="77"/>
      <c r="DJ477" s="77"/>
      <c r="DK477" s="77"/>
      <c r="DL477" s="77"/>
      <c r="DM477" s="77"/>
      <c r="DN477" s="77"/>
      <c r="DO477" s="77"/>
      <c r="DP477" s="77"/>
      <c r="DQ477" s="77"/>
      <c r="DR477" s="77"/>
      <c r="DS477" s="77"/>
      <c r="DT477" s="77"/>
      <c r="DU477" s="77"/>
      <c r="DV477" s="77"/>
      <c r="DW477" s="77"/>
      <c r="DX477" s="77"/>
      <c r="DY477" s="77"/>
      <c r="DZ477" s="77"/>
      <c r="EA477" s="77"/>
      <c r="EB477" s="77"/>
      <c r="EC477" s="77"/>
      <c r="ED477" s="77"/>
      <c r="EE477" s="77"/>
      <c r="EF477" s="77"/>
      <c r="EG477" s="77"/>
      <c r="EH477" s="77"/>
      <c r="EI477" s="77"/>
      <c r="EJ477" s="77"/>
      <c r="EK477" s="77"/>
      <c r="EL477" s="77"/>
      <c r="EM477" s="77"/>
      <c r="EN477" s="77"/>
      <c r="EO477" s="77"/>
      <c r="EP477" s="77"/>
      <c r="EQ477" s="77"/>
      <c r="ER477" s="77"/>
      <c r="ES477" s="77"/>
      <c r="ET477" s="77"/>
      <c r="EU477" s="77"/>
      <c r="EV477" s="77"/>
      <c r="EW477" s="77"/>
      <c r="EX477" s="77"/>
      <c r="EY477" s="77"/>
      <c r="EZ477" s="77"/>
      <c r="FA477" s="77"/>
      <c r="FB477" s="77"/>
      <c r="FC477" s="77"/>
      <c r="FD477" s="77"/>
      <c r="FE477" s="77"/>
      <c r="FF477" s="77"/>
      <c r="FG477" s="77"/>
      <c r="FH477" s="77"/>
    </row>
    <row r="478" spans="1:164" ht="14" x14ac:dyDescent="0.15">
      <c r="A478" s="85"/>
      <c r="B478" s="85"/>
      <c r="C478" s="85"/>
      <c r="D478" s="85"/>
      <c r="E478" s="85"/>
      <c r="F478" s="85"/>
      <c r="G478" s="85"/>
      <c r="H478" s="85"/>
      <c r="I478" s="85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  <c r="AE478" s="77"/>
      <c r="AF478" s="77"/>
      <c r="AG478" s="77"/>
      <c r="AH478" s="77"/>
      <c r="AI478" s="77"/>
      <c r="AJ478" s="77"/>
      <c r="AK478" s="77"/>
      <c r="AL478" s="77"/>
      <c r="AM478" s="77"/>
      <c r="AN478" s="77"/>
      <c r="AO478" s="77"/>
      <c r="AP478" s="77"/>
      <c r="AQ478" s="77"/>
      <c r="AR478" s="77"/>
      <c r="AS478" s="77"/>
      <c r="AT478" s="77"/>
      <c r="AU478" s="77"/>
      <c r="AV478" s="77"/>
      <c r="AW478" s="77"/>
      <c r="AX478" s="77"/>
      <c r="AY478" s="77"/>
      <c r="AZ478" s="77"/>
      <c r="BA478" s="77"/>
      <c r="BB478" s="77"/>
      <c r="BC478" s="77"/>
      <c r="BD478" s="77"/>
      <c r="BE478" s="77"/>
      <c r="BF478" s="77"/>
      <c r="BG478" s="77"/>
      <c r="BH478" s="77"/>
      <c r="BI478" s="77"/>
      <c r="BJ478" s="77"/>
      <c r="BK478" s="77"/>
      <c r="BL478" s="77"/>
      <c r="BM478" s="77"/>
      <c r="BN478" s="77"/>
      <c r="BO478" s="77"/>
      <c r="BP478" s="77"/>
      <c r="BQ478" s="77"/>
      <c r="BR478" s="77"/>
      <c r="BS478" s="77"/>
      <c r="BT478" s="77"/>
      <c r="BU478" s="77"/>
      <c r="BV478" s="77"/>
      <c r="BW478" s="77"/>
      <c r="BX478" s="77"/>
      <c r="BY478" s="77"/>
      <c r="BZ478" s="77"/>
      <c r="CA478" s="77"/>
      <c r="CB478" s="77"/>
      <c r="CC478" s="77"/>
      <c r="CD478" s="77"/>
      <c r="CE478" s="77"/>
      <c r="CF478" s="77"/>
      <c r="CG478" s="77"/>
      <c r="CH478" s="77"/>
      <c r="CI478" s="77"/>
      <c r="CJ478" s="77"/>
      <c r="CK478" s="77"/>
      <c r="CL478" s="77"/>
      <c r="CM478" s="77"/>
      <c r="CN478" s="77"/>
      <c r="CO478" s="77"/>
      <c r="CP478" s="77"/>
      <c r="CQ478" s="77"/>
      <c r="CR478" s="77"/>
      <c r="CS478" s="77"/>
      <c r="CT478" s="77"/>
      <c r="CU478" s="77"/>
      <c r="CV478" s="77"/>
      <c r="CW478" s="77"/>
      <c r="CX478" s="77"/>
      <c r="CY478" s="77"/>
      <c r="CZ478" s="77"/>
      <c r="DA478" s="77"/>
      <c r="DB478" s="77"/>
      <c r="DC478" s="77"/>
      <c r="DD478" s="77"/>
      <c r="DE478" s="77"/>
      <c r="DF478" s="77"/>
      <c r="DG478" s="77"/>
      <c r="DH478" s="77"/>
      <c r="DI478" s="77"/>
      <c r="DJ478" s="77"/>
      <c r="DK478" s="77"/>
      <c r="DL478" s="77"/>
      <c r="DM478" s="77"/>
      <c r="DN478" s="77"/>
      <c r="DO478" s="77"/>
      <c r="DP478" s="77"/>
      <c r="DQ478" s="77"/>
      <c r="DR478" s="77"/>
      <c r="DS478" s="77"/>
      <c r="DT478" s="77"/>
      <c r="DU478" s="77"/>
      <c r="DV478" s="77"/>
      <c r="DW478" s="77"/>
      <c r="DX478" s="77"/>
      <c r="DY478" s="77"/>
      <c r="DZ478" s="77"/>
      <c r="EA478" s="77"/>
      <c r="EB478" s="77"/>
      <c r="EC478" s="77"/>
      <c r="ED478" s="77"/>
      <c r="EE478" s="77"/>
      <c r="EF478" s="77"/>
      <c r="EG478" s="77"/>
      <c r="EH478" s="77"/>
      <c r="EI478" s="77"/>
      <c r="EJ478" s="77"/>
      <c r="EK478" s="77"/>
      <c r="EL478" s="77"/>
      <c r="EM478" s="77"/>
      <c r="EN478" s="77"/>
      <c r="EO478" s="77"/>
      <c r="EP478" s="77"/>
      <c r="EQ478" s="77"/>
      <c r="ER478" s="77"/>
      <c r="ES478" s="77"/>
      <c r="ET478" s="77"/>
      <c r="EU478" s="77"/>
      <c r="EV478" s="77"/>
      <c r="EW478" s="77"/>
      <c r="EX478" s="77"/>
      <c r="EY478" s="77"/>
      <c r="EZ478" s="77"/>
      <c r="FA478" s="77"/>
      <c r="FB478" s="77"/>
      <c r="FC478" s="77"/>
      <c r="FD478" s="77"/>
      <c r="FE478" s="77"/>
      <c r="FF478" s="77"/>
      <c r="FG478" s="77"/>
      <c r="FH478" s="77"/>
    </row>
    <row r="479" spans="1:164" ht="14" x14ac:dyDescent="0.15">
      <c r="A479" s="85"/>
      <c r="B479" s="85"/>
      <c r="C479" s="85"/>
      <c r="D479" s="85"/>
      <c r="E479" s="85"/>
      <c r="F479" s="85"/>
      <c r="G479" s="85"/>
      <c r="H479" s="85"/>
      <c r="I479" s="85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  <c r="AE479" s="77"/>
      <c r="AF479" s="77"/>
      <c r="AG479" s="77"/>
      <c r="AH479" s="77"/>
      <c r="AI479" s="77"/>
      <c r="AJ479" s="77"/>
      <c r="AK479" s="77"/>
      <c r="AL479" s="77"/>
      <c r="AM479" s="77"/>
      <c r="AN479" s="77"/>
      <c r="AO479" s="77"/>
      <c r="AP479" s="77"/>
      <c r="AQ479" s="77"/>
      <c r="AR479" s="77"/>
      <c r="AS479" s="77"/>
      <c r="AT479" s="77"/>
      <c r="AU479" s="77"/>
      <c r="AV479" s="77"/>
      <c r="AW479" s="77"/>
      <c r="AX479" s="77"/>
      <c r="AY479" s="77"/>
      <c r="AZ479" s="77"/>
      <c r="BA479" s="77"/>
      <c r="BB479" s="77"/>
      <c r="BC479" s="77"/>
      <c r="BD479" s="77"/>
      <c r="BE479" s="77"/>
      <c r="BF479" s="77"/>
      <c r="BG479" s="77"/>
      <c r="BH479" s="77"/>
      <c r="BI479" s="77"/>
      <c r="BJ479" s="77"/>
      <c r="BK479" s="77"/>
      <c r="BL479" s="77"/>
      <c r="BM479" s="77"/>
      <c r="BN479" s="77"/>
      <c r="BO479" s="77"/>
      <c r="BP479" s="77"/>
      <c r="BQ479" s="77"/>
      <c r="BR479" s="77"/>
      <c r="BS479" s="77"/>
      <c r="BT479" s="77"/>
      <c r="BU479" s="77"/>
      <c r="BV479" s="77"/>
      <c r="BW479" s="77"/>
      <c r="BX479" s="77"/>
      <c r="BY479" s="77"/>
      <c r="BZ479" s="77"/>
      <c r="CA479" s="77"/>
      <c r="CB479" s="77"/>
      <c r="CC479" s="77"/>
      <c r="CD479" s="77"/>
      <c r="CE479" s="77"/>
      <c r="CF479" s="77"/>
      <c r="CG479" s="77"/>
      <c r="CH479" s="77"/>
      <c r="CI479" s="77"/>
      <c r="CJ479" s="77"/>
      <c r="CK479" s="77"/>
      <c r="CL479" s="77"/>
      <c r="CM479" s="77"/>
      <c r="CN479" s="77"/>
      <c r="CO479" s="77"/>
      <c r="CP479" s="77"/>
      <c r="CQ479" s="77"/>
      <c r="CR479" s="77"/>
      <c r="CS479" s="77"/>
      <c r="CT479" s="77"/>
      <c r="CU479" s="77"/>
      <c r="CV479" s="77"/>
      <c r="CW479" s="77"/>
      <c r="CX479" s="77"/>
      <c r="CY479" s="77"/>
      <c r="CZ479" s="77"/>
      <c r="DA479" s="77"/>
      <c r="DB479" s="77"/>
      <c r="DC479" s="77"/>
      <c r="DD479" s="77"/>
      <c r="DE479" s="77"/>
      <c r="DF479" s="77"/>
      <c r="DG479" s="77"/>
      <c r="DH479" s="77"/>
      <c r="DI479" s="77"/>
      <c r="DJ479" s="77"/>
      <c r="DK479" s="77"/>
      <c r="DL479" s="77"/>
      <c r="DM479" s="77"/>
      <c r="DN479" s="77"/>
      <c r="DO479" s="77"/>
      <c r="DP479" s="77"/>
      <c r="DQ479" s="77"/>
      <c r="DR479" s="77"/>
      <c r="DS479" s="77"/>
      <c r="DT479" s="77"/>
      <c r="DU479" s="77"/>
      <c r="DV479" s="77"/>
      <c r="DW479" s="77"/>
      <c r="DX479" s="77"/>
      <c r="DY479" s="77"/>
      <c r="DZ479" s="77"/>
      <c r="EA479" s="77"/>
      <c r="EB479" s="77"/>
      <c r="EC479" s="77"/>
      <c r="ED479" s="77"/>
      <c r="EE479" s="77"/>
      <c r="EF479" s="77"/>
      <c r="EG479" s="77"/>
      <c r="EH479" s="77"/>
      <c r="EI479" s="77"/>
      <c r="EJ479" s="77"/>
      <c r="EK479" s="77"/>
      <c r="EL479" s="77"/>
      <c r="EM479" s="77"/>
      <c r="EN479" s="77"/>
      <c r="EO479" s="77"/>
      <c r="EP479" s="77"/>
      <c r="EQ479" s="77"/>
      <c r="ER479" s="77"/>
      <c r="ES479" s="77"/>
      <c r="ET479" s="77"/>
      <c r="EU479" s="77"/>
      <c r="EV479" s="77"/>
      <c r="EW479" s="77"/>
      <c r="EX479" s="77"/>
      <c r="EY479" s="77"/>
      <c r="EZ479" s="77"/>
      <c r="FA479" s="77"/>
      <c r="FB479" s="77"/>
      <c r="FC479" s="77"/>
      <c r="FD479" s="77"/>
      <c r="FE479" s="77"/>
      <c r="FF479" s="77"/>
      <c r="FG479" s="77"/>
      <c r="FH479" s="77"/>
    </row>
    <row r="480" spans="1:164" ht="14" x14ac:dyDescent="0.15">
      <c r="A480" s="85"/>
      <c r="B480" s="85"/>
      <c r="C480" s="85"/>
      <c r="D480" s="85"/>
      <c r="E480" s="85"/>
      <c r="F480" s="85"/>
      <c r="G480" s="85"/>
      <c r="H480" s="85"/>
      <c r="I480" s="85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  <c r="AE480" s="77"/>
      <c r="AF480" s="77"/>
      <c r="AG480" s="77"/>
      <c r="AH480" s="77"/>
      <c r="AI480" s="77"/>
      <c r="AJ480" s="77"/>
      <c r="AK480" s="77"/>
      <c r="AL480" s="77"/>
      <c r="AM480" s="77"/>
      <c r="AN480" s="77"/>
      <c r="AO480" s="77"/>
      <c r="AP480" s="77"/>
      <c r="AQ480" s="77"/>
      <c r="AR480" s="77"/>
      <c r="AS480" s="77"/>
      <c r="AT480" s="77"/>
      <c r="AU480" s="77"/>
      <c r="AV480" s="77"/>
      <c r="AW480" s="77"/>
      <c r="AX480" s="77"/>
      <c r="AY480" s="77"/>
      <c r="AZ480" s="77"/>
      <c r="BA480" s="77"/>
      <c r="BB480" s="77"/>
      <c r="BC480" s="77"/>
      <c r="BD480" s="77"/>
      <c r="BE480" s="77"/>
      <c r="BF480" s="77"/>
      <c r="BG480" s="77"/>
      <c r="BH480" s="77"/>
      <c r="BI480" s="77"/>
      <c r="BJ480" s="77"/>
      <c r="BK480" s="77"/>
      <c r="BL480" s="77"/>
      <c r="BM480" s="77"/>
      <c r="BN480" s="77"/>
      <c r="BO480" s="77"/>
      <c r="BP480" s="77"/>
      <c r="BQ480" s="77"/>
      <c r="BR480" s="77"/>
      <c r="BS480" s="77"/>
      <c r="BT480" s="77"/>
      <c r="BU480" s="77"/>
      <c r="BV480" s="77"/>
      <c r="BW480" s="77"/>
      <c r="BX480" s="77"/>
      <c r="BY480" s="77"/>
      <c r="BZ480" s="77"/>
      <c r="CA480" s="77"/>
      <c r="CB480" s="77"/>
      <c r="CC480" s="77"/>
      <c r="CD480" s="77"/>
      <c r="CE480" s="77"/>
      <c r="CF480" s="77"/>
      <c r="CG480" s="77"/>
      <c r="CH480" s="77"/>
      <c r="CI480" s="77"/>
      <c r="CJ480" s="77"/>
      <c r="CK480" s="77"/>
      <c r="CL480" s="77"/>
      <c r="CM480" s="77"/>
      <c r="CN480" s="77"/>
      <c r="CO480" s="77"/>
      <c r="CP480" s="77"/>
      <c r="CQ480" s="77"/>
      <c r="CR480" s="77"/>
      <c r="CS480" s="77"/>
      <c r="CT480" s="77"/>
      <c r="CU480" s="77"/>
      <c r="CV480" s="77"/>
      <c r="CW480" s="77"/>
      <c r="CX480" s="77"/>
      <c r="CY480" s="77"/>
      <c r="CZ480" s="77"/>
      <c r="DA480" s="77"/>
      <c r="DB480" s="77"/>
      <c r="DC480" s="77"/>
      <c r="DD480" s="77"/>
      <c r="DE480" s="77"/>
      <c r="DF480" s="77"/>
      <c r="DG480" s="77"/>
      <c r="DH480" s="77"/>
      <c r="DI480" s="77"/>
      <c r="DJ480" s="77"/>
      <c r="DK480" s="77"/>
      <c r="DL480" s="77"/>
      <c r="DM480" s="77"/>
      <c r="DN480" s="77"/>
      <c r="DO480" s="77"/>
      <c r="DP480" s="77"/>
      <c r="DQ480" s="77"/>
      <c r="DR480" s="77"/>
      <c r="DS480" s="77"/>
      <c r="DT480" s="77"/>
      <c r="DU480" s="77"/>
      <c r="DV480" s="77"/>
      <c r="DW480" s="77"/>
      <c r="DX480" s="77"/>
      <c r="DY480" s="77"/>
      <c r="DZ480" s="77"/>
      <c r="EA480" s="77"/>
      <c r="EB480" s="77"/>
      <c r="EC480" s="77"/>
      <c r="ED480" s="77"/>
      <c r="EE480" s="77"/>
      <c r="EF480" s="77"/>
      <c r="EG480" s="77"/>
      <c r="EH480" s="77"/>
      <c r="EI480" s="77"/>
      <c r="EJ480" s="77"/>
      <c r="EK480" s="77"/>
      <c r="EL480" s="77"/>
      <c r="EM480" s="77"/>
      <c r="EN480" s="77"/>
      <c r="EO480" s="77"/>
      <c r="EP480" s="77"/>
      <c r="EQ480" s="77"/>
      <c r="ER480" s="77"/>
      <c r="ES480" s="77"/>
      <c r="ET480" s="77"/>
      <c r="EU480" s="77"/>
      <c r="EV480" s="77"/>
      <c r="EW480" s="77"/>
      <c r="EX480" s="77"/>
      <c r="EY480" s="77"/>
      <c r="EZ480" s="77"/>
      <c r="FA480" s="77"/>
      <c r="FB480" s="77"/>
      <c r="FC480" s="77"/>
      <c r="FD480" s="77"/>
      <c r="FE480" s="77"/>
      <c r="FF480" s="77"/>
      <c r="FG480" s="77"/>
      <c r="FH480" s="77"/>
    </row>
    <row r="481" spans="1:164" ht="14" x14ac:dyDescent="0.15">
      <c r="A481" s="85"/>
      <c r="B481" s="85"/>
      <c r="C481" s="85"/>
      <c r="D481" s="85"/>
      <c r="E481" s="85"/>
      <c r="F481" s="85"/>
      <c r="G481" s="85"/>
      <c r="H481" s="85"/>
      <c r="I481" s="85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  <c r="AE481" s="77"/>
      <c r="AF481" s="77"/>
      <c r="AG481" s="77"/>
      <c r="AH481" s="77"/>
      <c r="AI481" s="77"/>
      <c r="AJ481" s="77"/>
      <c r="AK481" s="77"/>
      <c r="AL481" s="77"/>
      <c r="AM481" s="77"/>
      <c r="AN481" s="77"/>
      <c r="AO481" s="77"/>
      <c r="AP481" s="77"/>
      <c r="AQ481" s="77"/>
      <c r="AR481" s="77"/>
      <c r="AS481" s="77"/>
      <c r="AT481" s="77"/>
      <c r="AU481" s="77"/>
      <c r="AV481" s="77"/>
      <c r="AW481" s="77"/>
      <c r="AX481" s="77"/>
      <c r="AY481" s="77"/>
      <c r="AZ481" s="77"/>
      <c r="BA481" s="77"/>
      <c r="BB481" s="77"/>
      <c r="BC481" s="77"/>
      <c r="BD481" s="77"/>
      <c r="BE481" s="77"/>
      <c r="BF481" s="77"/>
      <c r="BG481" s="77"/>
      <c r="BH481" s="77"/>
      <c r="BI481" s="77"/>
      <c r="BJ481" s="77"/>
      <c r="BK481" s="77"/>
      <c r="BL481" s="77"/>
      <c r="BM481" s="77"/>
      <c r="BN481" s="77"/>
      <c r="BO481" s="77"/>
      <c r="BP481" s="77"/>
      <c r="BQ481" s="77"/>
      <c r="BR481" s="77"/>
      <c r="BS481" s="77"/>
      <c r="BT481" s="77"/>
      <c r="BU481" s="77"/>
      <c r="BV481" s="77"/>
      <c r="BW481" s="77"/>
      <c r="BX481" s="77"/>
      <c r="BY481" s="77"/>
      <c r="BZ481" s="77"/>
      <c r="CA481" s="77"/>
      <c r="CB481" s="77"/>
      <c r="CC481" s="77"/>
      <c r="CD481" s="77"/>
      <c r="CE481" s="77"/>
      <c r="CF481" s="77"/>
      <c r="CG481" s="77"/>
      <c r="CH481" s="77"/>
      <c r="CI481" s="77"/>
      <c r="CJ481" s="77"/>
      <c r="CK481" s="77"/>
      <c r="CL481" s="77"/>
      <c r="CM481" s="77"/>
      <c r="CN481" s="77"/>
      <c r="CO481" s="77"/>
      <c r="CP481" s="77"/>
      <c r="CQ481" s="77"/>
      <c r="CR481" s="77"/>
      <c r="CS481" s="77"/>
      <c r="CT481" s="77"/>
      <c r="CU481" s="77"/>
      <c r="CV481" s="77"/>
      <c r="CW481" s="77"/>
      <c r="CX481" s="77"/>
      <c r="CY481" s="77"/>
      <c r="CZ481" s="77"/>
      <c r="DA481" s="77"/>
      <c r="DB481" s="77"/>
      <c r="DC481" s="77"/>
      <c r="DD481" s="77"/>
      <c r="DE481" s="77"/>
      <c r="DF481" s="77"/>
      <c r="DG481" s="77"/>
      <c r="DH481" s="77"/>
      <c r="DI481" s="77"/>
      <c r="DJ481" s="77"/>
      <c r="DK481" s="77"/>
      <c r="DL481" s="77"/>
      <c r="DM481" s="77"/>
      <c r="DN481" s="77"/>
      <c r="DO481" s="77"/>
      <c r="DP481" s="77"/>
      <c r="DQ481" s="77"/>
      <c r="DR481" s="77"/>
      <c r="DS481" s="77"/>
      <c r="DT481" s="77"/>
      <c r="DU481" s="77"/>
      <c r="DV481" s="77"/>
      <c r="DW481" s="77"/>
      <c r="DX481" s="77"/>
      <c r="DY481" s="77"/>
      <c r="DZ481" s="77"/>
      <c r="EA481" s="77"/>
      <c r="EB481" s="77"/>
      <c r="EC481" s="77"/>
      <c r="ED481" s="77"/>
      <c r="EE481" s="77"/>
      <c r="EF481" s="77"/>
      <c r="EG481" s="77"/>
      <c r="EH481" s="77"/>
      <c r="EI481" s="77"/>
      <c r="EJ481" s="77"/>
      <c r="EK481" s="77"/>
      <c r="EL481" s="77"/>
      <c r="EM481" s="77"/>
      <c r="EN481" s="77"/>
      <c r="EO481" s="77"/>
      <c r="EP481" s="77"/>
      <c r="EQ481" s="77"/>
      <c r="ER481" s="77"/>
      <c r="ES481" s="77"/>
      <c r="ET481" s="77"/>
      <c r="EU481" s="77"/>
      <c r="EV481" s="77"/>
      <c r="EW481" s="77"/>
      <c r="EX481" s="77"/>
      <c r="EY481" s="77"/>
      <c r="EZ481" s="77"/>
      <c r="FA481" s="77"/>
      <c r="FB481" s="77"/>
      <c r="FC481" s="77"/>
      <c r="FD481" s="77"/>
      <c r="FE481" s="77"/>
      <c r="FF481" s="77"/>
      <c r="FG481" s="77"/>
      <c r="FH481" s="77"/>
    </row>
    <row r="482" spans="1:164" ht="14" x14ac:dyDescent="0.15">
      <c r="A482" s="85"/>
      <c r="B482" s="85"/>
      <c r="C482" s="85"/>
      <c r="D482" s="85"/>
      <c r="E482" s="85"/>
      <c r="F482" s="85"/>
      <c r="G482" s="85"/>
      <c r="H482" s="85"/>
      <c r="I482" s="85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  <c r="AE482" s="77"/>
      <c r="AF482" s="77"/>
      <c r="AG482" s="77"/>
      <c r="AH482" s="77"/>
      <c r="AI482" s="77"/>
      <c r="AJ482" s="77"/>
      <c r="AK482" s="77"/>
      <c r="AL482" s="77"/>
      <c r="AM482" s="77"/>
      <c r="AN482" s="77"/>
      <c r="AO482" s="77"/>
      <c r="AP482" s="77"/>
      <c r="AQ482" s="77"/>
      <c r="AR482" s="77"/>
      <c r="AS482" s="77"/>
      <c r="AT482" s="77"/>
      <c r="AU482" s="77"/>
      <c r="AV482" s="77"/>
      <c r="AW482" s="77"/>
      <c r="AX482" s="77"/>
      <c r="AY482" s="77"/>
      <c r="AZ482" s="77"/>
      <c r="BA482" s="77"/>
      <c r="BB482" s="77"/>
      <c r="BC482" s="77"/>
      <c r="BD482" s="77"/>
      <c r="BE482" s="77"/>
      <c r="BF482" s="77"/>
      <c r="BG482" s="77"/>
      <c r="BH482" s="77"/>
      <c r="BI482" s="77"/>
      <c r="BJ482" s="77"/>
      <c r="BK482" s="77"/>
      <c r="BL482" s="77"/>
      <c r="BM482" s="77"/>
      <c r="BN482" s="77"/>
      <c r="BO482" s="77"/>
      <c r="BP482" s="77"/>
      <c r="BQ482" s="77"/>
      <c r="BR482" s="77"/>
      <c r="BS482" s="77"/>
      <c r="BT482" s="77"/>
      <c r="BU482" s="77"/>
      <c r="BV482" s="77"/>
      <c r="BW482" s="77"/>
      <c r="BX482" s="77"/>
      <c r="BY482" s="77"/>
      <c r="BZ482" s="77"/>
      <c r="CA482" s="77"/>
      <c r="CB482" s="77"/>
      <c r="CC482" s="77"/>
      <c r="CD482" s="77"/>
      <c r="CE482" s="77"/>
      <c r="CF482" s="77"/>
      <c r="CG482" s="77"/>
      <c r="CH482" s="77"/>
      <c r="CI482" s="77"/>
      <c r="CJ482" s="77"/>
      <c r="CK482" s="77"/>
      <c r="CL482" s="77"/>
      <c r="CM482" s="77"/>
      <c r="CN482" s="77"/>
      <c r="CO482" s="77"/>
      <c r="CP482" s="77"/>
      <c r="CQ482" s="77"/>
      <c r="CR482" s="77"/>
      <c r="CS482" s="77"/>
      <c r="CT482" s="77"/>
      <c r="CU482" s="77"/>
      <c r="CV482" s="77"/>
      <c r="CW482" s="77"/>
      <c r="CX482" s="77"/>
      <c r="CY482" s="77"/>
      <c r="CZ482" s="77"/>
      <c r="DA482" s="77"/>
      <c r="DB482" s="77"/>
      <c r="DC482" s="77"/>
      <c r="DD482" s="77"/>
      <c r="DE482" s="77"/>
      <c r="DF482" s="77"/>
      <c r="DG482" s="77"/>
      <c r="DH482" s="77"/>
      <c r="DI482" s="77"/>
      <c r="DJ482" s="77"/>
      <c r="DK482" s="77"/>
      <c r="DL482" s="77"/>
      <c r="DM482" s="77"/>
      <c r="DN482" s="77"/>
      <c r="DO482" s="77"/>
      <c r="DP482" s="77"/>
      <c r="DQ482" s="77"/>
      <c r="DR482" s="77"/>
      <c r="DS482" s="77"/>
      <c r="DT482" s="77"/>
      <c r="DU482" s="77"/>
      <c r="DV482" s="77"/>
      <c r="DW482" s="77"/>
      <c r="DX482" s="77"/>
      <c r="DY482" s="77"/>
      <c r="DZ482" s="77"/>
      <c r="EA482" s="77"/>
      <c r="EB482" s="77"/>
      <c r="EC482" s="77"/>
      <c r="ED482" s="77"/>
      <c r="EE482" s="77"/>
      <c r="EF482" s="77"/>
      <c r="EG482" s="77"/>
      <c r="EH482" s="77"/>
      <c r="EI482" s="77"/>
      <c r="EJ482" s="77"/>
      <c r="EK482" s="77"/>
      <c r="EL482" s="77"/>
      <c r="EM482" s="77"/>
      <c r="EN482" s="77"/>
      <c r="EO482" s="77"/>
      <c r="EP482" s="77"/>
      <c r="EQ482" s="77"/>
      <c r="ER482" s="77"/>
      <c r="ES482" s="77"/>
      <c r="ET482" s="77"/>
      <c r="EU482" s="77"/>
      <c r="EV482" s="77"/>
      <c r="EW482" s="77"/>
      <c r="EX482" s="77"/>
      <c r="EY482" s="77"/>
      <c r="EZ482" s="77"/>
      <c r="FA482" s="77"/>
      <c r="FB482" s="77"/>
      <c r="FC482" s="77"/>
      <c r="FD482" s="77"/>
      <c r="FE482" s="77"/>
      <c r="FF482" s="77"/>
      <c r="FG482" s="77"/>
      <c r="FH482" s="77"/>
    </row>
    <row r="483" spans="1:164" ht="14" x14ac:dyDescent="0.15">
      <c r="A483" s="85"/>
      <c r="B483" s="85"/>
      <c r="C483" s="85"/>
      <c r="D483" s="85"/>
      <c r="E483" s="85"/>
      <c r="F483" s="85"/>
      <c r="G483" s="85"/>
      <c r="H483" s="85"/>
      <c r="I483" s="85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  <c r="AE483" s="77"/>
      <c r="AF483" s="77"/>
      <c r="AG483" s="77"/>
      <c r="AH483" s="77"/>
      <c r="AI483" s="77"/>
      <c r="AJ483" s="77"/>
      <c r="AK483" s="77"/>
      <c r="AL483" s="77"/>
      <c r="AM483" s="77"/>
      <c r="AN483" s="77"/>
      <c r="AO483" s="77"/>
      <c r="AP483" s="77"/>
      <c r="AQ483" s="77"/>
      <c r="AR483" s="77"/>
      <c r="AS483" s="77"/>
      <c r="AT483" s="77"/>
      <c r="AU483" s="77"/>
      <c r="AV483" s="77"/>
      <c r="AW483" s="77"/>
      <c r="AX483" s="77"/>
      <c r="AY483" s="77"/>
      <c r="AZ483" s="77"/>
      <c r="BA483" s="77"/>
      <c r="BB483" s="77"/>
      <c r="BC483" s="77"/>
      <c r="BD483" s="77"/>
      <c r="BE483" s="77"/>
      <c r="BF483" s="77"/>
      <c r="BG483" s="77"/>
      <c r="BH483" s="77"/>
      <c r="BI483" s="77"/>
      <c r="BJ483" s="77"/>
      <c r="BK483" s="77"/>
      <c r="BL483" s="77"/>
      <c r="BM483" s="77"/>
      <c r="BN483" s="77"/>
      <c r="BO483" s="77"/>
      <c r="BP483" s="77"/>
      <c r="BQ483" s="77"/>
      <c r="BR483" s="77"/>
      <c r="BS483" s="77"/>
      <c r="BT483" s="77"/>
      <c r="BU483" s="77"/>
      <c r="BV483" s="77"/>
      <c r="BW483" s="77"/>
      <c r="BX483" s="77"/>
      <c r="BY483" s="77"/>
      <c r="BZ483" s="77"/>
      <c r="CA483" s="77"/>
      <c r="CB483" s="77"/>
      <c r="CC483" s="77"/>
      <c r="CD483" s="77"/>
      <c r="CE483" s="77"/>
      <c r="CF483" s="77"/>
      <c r="CG483" s="77"/>
      <c r="CH483" s="77"/>
      <c r="CI483" s="77"/>
      <c r="CJ483" s="77"/>
      <c r="CK483" s="77"/>
      <c r="CL483" s="77"/>
      <c r="CM483" s="77"/>
      <c r="CN483" s="77"/>
      <c r="CO483" s="77"/>
      <c r="CP483" s="77"/>
      <c r="CQ483" s="77"/>
      <c r="CR483" s="77"/>
      <c r="CS483" s="77"/>
      <c r="CT483" s="77"/>
      <c r="CU483" s="77"/>
      <c r="CV483" s="77"/>
      <c r="CW483" s="77"/>
      <c r="CX483" s="77"/>
      <c r="CY483" s="77"/>
      <c r="CZ483" s="77"/>
      <c r="DA483" s="77"/>
      <c r="DB483" s="77"/>
      <c r="DC483" s="77"/>
      <c r="DD483" s="77"/>
      <c r="DE483" s="77"/>
      <c r="DF483" s="77"/>
      <c r="DG483" s="77"/>
      <c r="DH483" s="77"/>
      <c r="DI483" s="77"/>
      <c r="DJ483" s="77"/>
      <c r="DK483" s="77"/>
      <c r="DL483" s="77"/>
      <c r="DM483" s="77"/>
      <c r="DN483" s="77"/>
      <c r="DO483" s="77"/>
      <c r="DP483" s="77"/>
      <c r="DQ483" s="77"/>
      <c r="DR483" s="77"/>
      <c r="DS483" s="77"/>
      <c r="DT483" s="77"/>
      <c r="DU483" s="77"/>
      <c r="DV483" s="77"/>
      <c r="DW483" s="77"/>
      <c r="DX483" s="77"/>
      <c r="DY483" s="77"/>
      <c r="DZ483" s="77"/>
      <c r="EA483" s="77"/>
      <c r="EB483" s="77"/>
      <c r="EC483" s="77"/>
      <c r="ED483" s="77"/>
      <c r="EE483" s="77"/>
      <c r="EF483" s="77"/>
      <c r="EG483" s="77"/>
      <c r="EH483" s="77"/>
      <c r="EI483" s="77"/>
      <c r="EJ483" s="77"/>
      <c r="EK483" s="77"/>
      <c r="EL483" s="77"/>
      <c r="EM483" s="77"/>
      <c r="EN483" s="77"/>
      <c r="EO483" s="77"/>
      <c r="EP483" s="77"/>
      <c r="EQ483" s="77"/>
      <c r="ER483" s="77"/>
      <c r="ES483" s="77"/>
      <c r="ET483" s="77"/>
      <c r="EU483" s="77"/>
      <c r="EV483" s="77"/>
      <c r="EW483" s="77"/>
      <c r="EX483" s="77"/>
      <c r="EY483" s="77"/>
      <c r="EZ483" s="77"/>
      <c r="FA483" s="77"/>
      <c r="FB483" s="77"/>
      <c r="FC483" s="77"/>
      <c r="FD483" s="77"/>
      <c r="FE483" s="77"/>
      <c r="FF483" s="77"/>
      <c r="FG483" s="77"/>
      <c r="FH483" s="77"/>
    </row>
    <row r="484" spans="1:164" ht="14" x14ac:dyDescent="0.15">
      <c r="A484" s="85"/>
      <c r="B484" s="85"/>
      <c r="C484" s="85"/>
      <c r="D484" s="85"/>
      <c r="E484" s="85"/>
      <c r="F484" s="85"/>
      <c r="G484" s="85"/>
      <c r="H484" s="85"/>
      <c r="I484" s="85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  <c r="AE484" s="77"/>
      <c r="AF484" s="77"/>
      <c r="AG484" s="77"/>
      <c r="AH484" s="77"/>
      <c r="AI484" s="77"/>
      <c r="AJ484" s="77"/>
      <c r="AK484" s="77"/>
      <c r="AL484" s="77"/>
      <c r="AM484" s="77"/>
      <c r="AN484" s="77"/>
      <c r="AO484" s="77"/>
      <c r="AP484" s="77"/>
      <c r="AQ484" s="77"/>
      <c r="AR484" s="77"/>
      <c r="AS484" s="77"/>
      <c r="AT484" s="77"/>
      <c r="AU484" s="77"/>
      <c r="AV484" s="77"/>
      <c r="AW484" s="77"/>
      <c r="AX484" s="77"/>
      <c r="AY484" s="77"/>
      <c r="AZ484" s="77"/>
      <c r="BA484" s="77"/>
      <c r="BB484" s="77"/>
      <c r="BC484" s="77"/>
      <c r="BD484" s="77"/>
      <c r="BE484" s="77"/>
      <c r="BF484" s="77"/>
      <c r="BG484" s="77"/>
      <c r="BH484" s="77"/>
      <c r="BI484" s="77"/>
      <c r="BJ484" s="77"/>
      <c r="BK484" s="77"/>
      <c r="BL484" s="77"/>
      <c r="BM484" s="77"/>
      <c r="BN484" s="77"/>
      <c r="BO484" s="77"/>
      <c r="BP484" s="77"/>
      <c r="BQ484" s="77"/>
      <c r="BR484" s="77"/>
      <c r="BS484" s="77"/>
      <c r="BT484" s="77"/>
      <c r="BU484" s="77"/>
      <c r="BV484" s="77"/>
      <c r="BW484" s="77"/>
      <c r="BX484" s="77"/>
      <c r="BY484" s="77"/>
      <c r="BZ484" s="77"/>
      <c r="CA484" s="77"/>
      <c r="CB484" s="77"/>
      <c r="CC484" s="77"/>
      <c r="CD484" s="77"/>
      <c r="CE484" s="77"/>
      <c r="CF484" s="77"/>
      <c r="CG484" s="77"/>
      <c r="CH484" s="77"/>
      <c r="CI484" s="77"/>
      <c r="CJ484" s="77"/>
      <c r="CK484" s="77"/>
      <c r="CL484" s="77"/>
      <c r="CM484" s="77"/>
      <c r="CN484" s="77"/>
      <c r="CO484" s="77"/>
      <c r="CP484" s="77"/>
      <c r="CQ484" s="77"/>
      <c r="CR484" s="77"/>
      <c r="CS484" s="77"/>
      <c r="CT484" s="77"/>
      <c r="CU484" s="77"/>
      <c r="CV484" s="77"/>
      <c r="CW484" s="77"/>
      <c r="CX484" s="77"/>
      <c r="CY484" s="77"/>
      <c r="CZ484" s="77"/>
      <c r="DA484" s="77"/>
      <c r="DB484" s="77"/>
      <c r="DC484" s="77"/>
      <c r="DD484" s="77"/>
      <c r="DE484" s="77"/>
      <c r="DF484" s="77"/>
      <c r="DG484" s="77"/>
      <c r="DH484" s="77"/>
      <c r="DI484" s="77"/>
      <c r="DJ484" s="77"/>
      <c r="DK484" s="77"/>
      <c r="DL484" s="77"/>
      <c r="DM484" s="77"/>
      <c r="DN484" s="77"/>
      <c r="DO484" s="77"/>
      <c r="DP484" s="77"/>
      <c r="DQ484" s="77"/>
      <c r="DR484" s="77"/>
      <c r="DS484" s="77"/>
      <c r="DT484" s="77"/>
      <c r="DU484" s="77"/>
      <c r="DV484" s="77"/>
      <c r="DW484" s="77"/>
      <c r="DX484" s="77"/>
      <c r="DY484" s="77"/>
      <c r="DZ484" s="77"/>
      <c r="EA484" s="77"/>
      <c r="EB484" s="77"/>
      <c r="EC484" s="77"/>
      <c r="ED484" s="77"/>
      <c r="EE484" s="77"/>
      <c r="EF484" s="77"/>
      <c r="EG484" s="77"/>
      <c r="EH484" s="77"/>
      <c r="EI484" s="77"/>
      <c r="EJ484" s="77"/>
      <c r="EK484" s="77"/>
      <c r="EL484" s="77"/>
      <c r="EM484" s="77"/>
      <c r="EN484" s="77"/>
      <c r="EO484" s="77"/>
      <c r="EP484" s="77"/>
      <c r="EQ484" s="77"/>
      <c r="ER484" s="77"/>
      <c r="ES484" s="77"/>
      <c r="ET484" s="77"/>
      <c r="EU484" s="77"/>
      <c r="EV484" s="77"/>
      <c r="EW484" s="77"/>
      <c r="EX484" s="77"/>
      <c r="EY484" s="77"/>
      <c r="EZ484" s="77"/>
      <c r="FA484" s="77"/>
      <c r="FB484" s="77"/>
      <c r="FC484" s="77"/>
      <c r="FD484" s="77"/>
      <c r="FE484" s="77"/>
      <c r="FF484" s="77"/>
      <c r="FG484" s="77"/>
      <c r="FH484" s="77"/>
    </row>
    <row r="485" spans="1:164" ht="14" x14ac:dyDescent="0.15">
      <c r="A485" s="85"/>
      <c r="B485" s="85"/>
      <c r="C485" s="85"/>
      <c r="D485" s="85"/>
      <c r="E485" s="85"/>
      <c r="F485" s="85"/>
      <c r="G485" s="85"/>
      <c r="H485" s="85"/>
      <c r="I485" s="85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  <c r="AE485" s="77"/>
      <c r="AF485" s="77"/>
      <c r="AG485" s="77"/>
      <c r="AH485" s="77"/>
      <c r="AI485" s="77"/>
      <c r="AJ485" s="77"/>
      <c r="AK485" s="77"/>
      <c r="AL485" s="77"/>
      <c r="AM485" s="77"/>
      <c r="AN485" s="77"/>
      <c r="AO485" s="77"/>
      <c r="AP485" s="77"/>
      <c r="AQ485" s="77"/>
      <c r="AR485" s="77"/>
      <c r="AS485" s="77"/>
      <c r="AT485" s="77"/>
      <c r="AU485" s="77"/>
      <c r="AV485" s="77"/>
      <c r="AW485" s="77"/>
      <c r="AX485" s="77"/>
      <c r="AY485" s="77"/>
      <c r="AZ485" s="77"/>
      <c r="BA485" s="77"/>
      <c r="BB485" s="77"/>
      <c r="BC485" s="77"/>
      <c r="BD485" s="77"/>
      <c r="BE485" s="77"/>
      <c r="BF485" s="77"/>
      <c r="BG485" s="77"/>
      <c r="BH485" s="77"/>
      <c r="BI485" s="77"/>
      <c r="BJ485" s="77"/>
      <c r="BK485" s="77"/>
      <c r="BL485" s="77"/>
      <c r="BM485" s="77"/>
      <c r="BN485" s="77"/>
      <c r="BO485" s="77"/>
      <c r="BP485" s="77"/>
      <c r="BQ485" s="77"/>
      <c r="BR485" s="77"/>
      <c r="BS485" s="77"/>
      <c r="BT485" s="77"/>
      <c r="BU485" s="77"/>
      <c r="BV485" s="77"/>
      <c r="BW485" s="77"/>
      <c r="BX485" s="77"/>
      <c r="BY485" s="77"/>
      <c r="BZ485" s="77"/>
      <c r="CA485" s="77"/>
      <c r="CB485" s="77"/>
      <c r="CC485" s="77"/>
      <c r="CD485" s="77"/>
      <c r="CE485" s="77"/>
      <c r="CF485" s="77"/>
      <c r="CG485" s="77"/>
      <c r="CH485" s="77"/>
      <c r="CI485" s="77"/>
      <c r="CJ485" s="77"/>
      <c r="CK485" s="77"/>
      <c r="CL485" s="77"/>
      <c r="CM485" s="77"/>
      <c r="CN485" s="77"/>
      <c r="CO485" s="77"/>
      <c r="CP485" s="77"/>
      <c r="CQ485" s="77"/>
      <c r="CR485" s="77"/>
      <c r="CS485" s="77"/>
      <c r="CT485" s="77"/>
      <c r="CU485" s="77"/>
      <c r="CV485" s="77"/>
      <c r="CW485" s="77"/>
      <c r="CX485" s="77"/>
      <c r="CY485" s="77"/>
      <c r="CZ485" s="77"/>
      <c r="DA485" s="77"/>
      <c r="DB485" s="77"/>
      <c r="DC485" s="77"/>
      <c r="DD485" s="77"/>
      <c r="DE485" s="77"/>
      <c r="DF485" s="77"/>
      <c r="DG485" s="77"/>
      <c r="DH485" s="77"/>
      <c r="DI485" s="77"/>
      <c r="DJ485" s="77"/>
      <c r="DK485" s="77"/>
      <c r="DL485" s="77"/>
      <c r="DM485" s="77"/>
      <c r="DN485" s="77"/>
      <c r="DO485" s="77"/>
      <c r="DP485" s="77"/>
      <c r="DQ485" s="77"/>
      <c r="DR485" s="77"/>
      <c r="DS485" s="77"/>
      <c r="DT485" s="77"/>
      <c r="DU485" s="77"/>
      <c r="DV485" s="77"/>
      <c r="DW485" s="77"/>
      <c r="DX485" s="77"/>
      <c r="DY485" s="77"/>
      <c r="DZ485" s="77"/>
      <c r="EA485" s="77"/>
      <c r="EB485" s="77"/>
      <c r="EC485" s="77"/>
      <c r="ED485" s="77"/>
      <c r="EE485" s="77"/>
      <c r="EF485" s="77"/>
      <c r="EG485" s="77"/>
      <c r="EH485" s="77"/>
      <c r="EI485" s="77"/>
      <c r="EJ485" s="77"/>
      <c r="EK485" s="77"/>
      <c r="EL485" s="77"/>
      <c r="EM485" s="77"/>
      <c r="EN485" s="77"/>
      <c r="EO485" s="77"/>
      <c r="EP485" s="77"/>
      <c r="EQ485" s="77"/>
      <c r="ER485" s="77"/>
      <c r="ES485" s="77"/>
      <c r="ET485" s="77"/>
      <c r="EU485" s="77"/>
      <c r="EV485" s="77"/>
      <c r="EW485" s="77"/>
      <c r="EX485" s="77"/>
      <c r="EY485" s="77"/>
      <c r="EZ485" s="77"/>
      <c r="FA485" s="77"/>
      <c r="FB485" s="77"/>
      <c r="FC485" s="77"/>
      <c r="FD485" s="77"/>
      <c r="FE485" s="77"/>
      <c r="FF485" s="77"/>
      <c r="FG485" s="77"/>
      <c r="FH485" s="77"/>
    </row>
    <row r="486" spans="1:164" ht="14" x14ac:dyDescent="0.15">
      <c r="A486" s="85"/>
      <c r="B486" s="85"/>
      <c r="C486" s="85"/>
      <c r="D486" s="85"/>
      <c r="E486" s="85"/>
      <c r="F486" s="85"/>
      <c r="G486" s="85"/>
      <c r="H486" s="85"/>
      <c r="I486" s="85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  <c r="AW486" s="77"/>
      <c r="AX486" s="77"/>
      <c r="AY486" s="77"/>
      <c r="AZ486" s="77"/>
      <c r="BA486" s="77"/>
      <c r="BB486" s="77"/>
      <c r="BC486" s="77"/>
      <c r="BD486" s="77"/>
      <c r="BE486" s="77"/>
      <c r="BF486" s="77"/>
      <c r="BG486" s="77"/>
      <c r="BH486" s="77"/>
      <c r="BI486" s="77"/>
      <c r="BJ486" s="77"/>
      <c r="BK486" s="77"/>
      <c r="BL486" s="77"/>
      <c r="BM486" s="77"/>
      <c r="BN486" s="77"/>
      <c r="BO486" s="77"/>
      <c r="BP486" s="77"/>
      <c r="BQ486" s="77"/>
      <c r="BR486" s="77"/>
      <c r="BS486" s="77"/>
      <c r="BT486" s="77"/>
      <c r="BU486" s="77"/>
      <c r="BV486" s="77"/>
      <c r="BW486" s="77"/>
      <c r="BX486" s="77"/>
      <c r="BY486" s="77"/>
      <c r="BZ486" s="77"/>
      <c r="CA486" s="77"/>
      <c r="CB486" s="77"/>
      <c r="CC486" s="77"/>
      <c r="CD486" s="77"/>
      <c r="CE486" s="77"/>
      <c r="CF486" s="77"/>
      <c r="CG486" s="77"/>
      <c r="CH486" s="77"/>
      <c r="CI486" s="77"/>
      <c r="CJ486" s="77"/>
      <c r="CK486" s="77"/>
      <c r="CL486" s="77"/>
      <c r="CM486" s="77"/>
      <c r="CN486" s="77"/>
      <c r="CO486" s="77"/>
      <c r="CP486" s="77"/>
      <c r="CQ486" s="77"/>
      <c r="CR486" s="77"/>
      <c r="CS486" s="77"/>
      <c r="CT486" s="77"/>
      <c r="CU486" s="77"/>
      <c r="CV486" s="77"/>
      <c r="CW486" s="77"/>
      <c r="CX486" s="77"/>
      <c r="CY486" s="77"/>
      <c r="CZ486" s="77"/>
      <c r="DA486" s="77"/>
      <c r="DB486" s="77"/>
      <c r="DC486" s="77"/>
      <c r="DD486" s="77"/>
      <c r="DE486" s="77"/>
      <c r="DF486" s="77"/>
      <c r="DG486" s="77"/>
      <c r="DH486" s="77"/>
      <c r="DI486" s="77"/>
      <c r="DJ486" s="77"/>
      <c r="DK486" s="77"/>
      <c r="DL486" s="77"/>
      <c r="DM486" s="77"/>
      <c r="DN486" s="77"/>
      <c r="DO486" s="77"/>
      <c r="DP486" s="77"/>
      <c r="DQ486" s="77"/>
      <c r="DR486" s="77"/>
      <c r="DS486" s="77"/>
      <c r="DT486" s="77"/>
      <c r="DU486" s="77"/>
      <c r="DV486" s="77"/>
      <c r="DW486" s="77"/>
      <c r="DX486" s="77"/>
      <c r="DY486" s="77"/>
      <c r="DZ486" s="77"/>
      <c r="EA486" s="77"/>
      <c r="EB486" s="77"/>
      <c r="EC486" s="77"/>
      <c r="ED486" s="77"/>
      <c r="EE486" s="77"/>
      <c r="EF486" s="77"/>
      <c r="EG486" s="77"/>
      <c r="EH486" s="77"/>
      <c r="EI486" s="77"/>
      <c r="EJ486" s="77"/>
      <c r="EK486" s="77"/>
      <c r="EL486" s="77"/>
      <c r="EM486" s="77"/>
      <c r="EN486" s="77"/>
      <c r="EO486" s="77"/>
      <c r="EP486" s="77"/>
      <c r="EQ486" s="77"/>
      <c r="ER486" s="77"/>
      <c r="ES486" s="77"/>
      <c r="ET486" s="77"/>
      <c r="EU486" s="77"/>
      <c r="EV486" s="77"/>
      <c r="EW486" s="77"/>
      <c r="EX486" s="77"/>
      <c r="EY486" s="77"/>
      <c r="EZ486" s="77"/>
      <c r="FA486" s="77"/>
      <c r="FB486" s="77"/>
      <c r="FC486" s="77"/>
      <c r="FD486" s="77"/>
      <c r="FE486" s="77"/>
      <c r="FF486" s="77"/>
      <c r="FG486" s="77"/>
      <c r="FH486" s="77"/>
    </row>
    <row r="487" spans="1:164" ht="14" x14ac:dyDescent="0.15">
      <c r="A487" s="85"/>
      <c r="B487" s="85"/>
      <c r="C487" s="85"/>
      <c r="D487" s="85"/>
      <c r="E487" s="85"/>
      <c r="F487" s="85"/>
      <c r="G487" s="85"/>
      <c r="H487" s="85"/>
      <c r="I487" s="85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  <c r="AE487" s="77"/>
      <c r="AF487" s="77"/>
      <c r="AG487" s="77"/>
      <c r="AH487" s="77"/>
      <c r="AI487" s="77"/>
      <c r="AJ487" s="77"/>
      <c r="AK487" s="77"/>
      <c r="AL487" s="77"/>
      <c r="AM487" s="77"/>
      <c r="AN487" s="77"/>
      <c r="AO487" s="77"/>
      <c r="AP487" s="77"/>
      <c r="AQ487" s="77"/>
      <c r="AR487" s="77"/>
      <c r="AS487" s="77"/>
      <c r="AT487" s="77"/>
      <c r="AU487" s="77"/>
      <c r="AV487" s="77"/>
      <c r="AW487" s="77"/>
      <c r="AX487" s="77"/>
      <c r="AY487" s="77"/>
      <c r="AZ487" s="77"/>
      <c r="BA487" s="77"/>
      <c r="BB487" s="77"/>
      <c r="BC487" s="77"/>
      <c r="BD487" s="77"/>
      <c r="BE487" s="77"/>
      <c r="BF487" s="77"/>
      <c r="BG487" s="77"/>
      <c r="BH487" s="77"/>
      <c r="BI487" s="77"/>
      <c r="BJ487" s="77"/>
      <c r="BK487" s="77"/>
      <c r="BL487" s="77"/>
      <c r="BM487" s="77"/>
      <c r="BN487" s="77"/>
      <c r="BO487" s="77"/>
      <c r="BP487" s="77"/>
      <c r="BQ487" s="77"/>
      <c r="BR487" s="77"/>
      <c r="BS487" s="77"/>
      <c r="BT487" s="77"/>
      <c r="BU487" s="77"/>
      <c r="BV487" s="77"/>
      <c r="BW487" s="77"/>
      <c r="BX487" s="77"/>
      <c r="BY487" s="77"/>
      <c r="BZ487" s="77"/>
      <c r="CA487" s="77"/>
      <c r="CB487" s="77"/>
      <c r="CC487" s="77"/>
      <c r="CD487" s="77"/>
      <c r="CE487" s="77"/>
      <c r="CF487" s="77"/>
      <c r="CG487" s="77"/>
      <c r="CH487" s="77"/>
      <c r="CI487" s="77"/>
      <c r="CJ487" s="77"/>
      <c r="CK487" s="77"/>
      <c r="CL487" s="77"/>
      <c r="CM487" s="77"/>
      <c r="CN487" s="77"/>
      <c r="CO487" s="77"/>
      <c r="CP487" s="77"/>
      <c r="CQ487" s="77"/>
      <c r="CR487" s="77"/>
      <c r="CS487" s="77"/>
      <c r="CT487" s="77"/>
      <c r="CU487" s="77"/>
      <c r="CV487" s="77"/>
      <c r="CW487" s="77"/>
      <c r="CX487" s="77"/>
      <c r="CY487" s="77"/>
      <c r="CZ487" s="77"/>
      <c r="DA487" s="77"/>
      <c r="DB487" s="77"/>
      <c r="DC487" s="77"/>
      <c r="DD487" s="77"/>
      <c r="DE487" s="77"/>
      <c r="DF487" s="77"/>
      <c r="DG487" s="77"/>
      <c r="DH487" s="77"/>
      <c r="DI487" s="77"/>
      <c r="DJ487" s="77"/>
      <c r="DK487" s="77"/>
      <c r="DL487" s="77"/>
      <c r="DM487" s="77"/>
      <c r="DN487" s="77"/>
      <c r="DO487" s="77"/>
      <c r="DP487" s="77"/>
      <c r="DQ487" s="77"/>
      <c r="DR487" s="77"/>
      <c r="DS487" s="77"/>
      <c r="DT487" s="77"/>
      <c r="DU487" s="77"/>
      <c r="DV487" s="77"/>
      <c r="DW487" s="77"/>
      <c r="DX487" s="77"/>
      <c r="DY487" s="77"/>
      <c r="DZ487" s="77"/>
      <c r="EA487" s="77"/>
      <c r="EB487" s="77"/>
      <c r="EC487" s="77"/>
      <c r="ED487" s="77"/>
      <c r="EE487" s="77"/>
      <c r="EF487" s="77"/>
      <c r="EG487" s="77"/>
      <c r="EH487" s="77"/>
      <c r="EI487" s="77"/>
      <c r="EJ487" s="77"/>
      <c r="EK487" s="77"/>
      <c r="EL487" s="77"/>
      <c r="EM487" s="77"/>
      <c r="EN487" s="77"/>
      <c r="EO487" s="77"/>
      <c r="EP487" s="77"/>
      <c r="EQ487" s="77"/>
      <c r="ER487" s="77"/>
      <c r="ES487" s="77"/>
      <c r="ET487" s="77"/>
      <c r="EU487" s="77"/>
      <c r="EV487" s="77"/>
      <c r="EW487" s="77"/>
      <c r="EX487" s="77"/>
      <c r="EY487" s="77"/>
      <c r="EZ487" s="77"/>
      <c r="FA487" s="77"/>
      <c r="FB487" s="77"/>
      <c r="FC487" s="77"/>
      <c r="FD487" s="77"/>
      <c r="FE487" s="77"/>
      <c r="FF487" s="77"/>
      <c r="FG487" s="77"/>
      <c r="FH487" s="77"/>
    </row>
    <row r="488" spans="1:164" ht="14" x14ac:dyDescent="0.15">
      <c r="A488" s="85"/>
      <c r="B488" s="85"/>
      <c r="C488" s="85"/>
      <c r="D488" s="85"/>
      <c r="E488" s="85"/>
      <c r="F488" s="85"/>
      <c r="G488" s="85"/>
      <c r="H488" s="85"/>
      <c r="I488" s="85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  <c r="AE488" s="77"/>
      <c r="AF488" s="77"/>
      <c r="AG488" s="77"/>
      <c r="AH488" s="77"/>
      <c r="AI488" s="77"/>
      <c r="AJ488" s="77"/>
      <c r="AK488" s="77"/>
      <c r="AL488" s="77"/>
      <c r="AM488" s="77"/>
      <c r="AN488" s="77"/>
      <c r="AO488" s="77"/>
      <c r="AP488" s="77"/>
      <c r="AQ488" s="77"/>
      <c r="AR488" s="77"/>
      <c r="AS488" s="77"/>
      <c r="AT488" s="77"/>
      <c r="AU488" s="77"/>
      <c r="AV488" s="77"/>
      <c r="AW488" s="77"/>
      <c r="AX488" s="77"/>
      <c r="AY488" s="77"/>
      <c r="AZ488" s="77"/>
      <c r="BA488" s="77"/>
      <c r="BB488" s="77"/>
      <c r="BC488" s="77"/>
      <c r="BD488" s="77"/>
      <c r="BE488" s="77"/>
      <c r="BF488" s="77"/>
      <c r="BG488" s="77"/>
      <c r="BH488" s="77"/>
      <c r="BI488" s="77"/>
      <c r="BJ488" s="77"/>
      <c r="BK488" s="77"/>
      <c r="BL488" s="77"/>
      <c r="BM488" s="77"/>
      <c r="BN488" s="77"/>
      <c r="BO488" s="77"/>
      <c r="BP488" s="77"/>
      <c r="BQ488" s="77"/>
      <c r="BR488" s="77"/>
      <c r="BS488" s="77"/>
      <c r="BT488" s="77"/>
      <c r="BU488" s="77"/>
      <c r="BV488" s="77"/>
      <c r="BW488" s="77"/>
      <c r="BX488" s="77"/>
      <c r="BY488" s="77"/>
      <c r="BZ488" s="77"/>
      <c r="CA488" s="77"/>
      <c r="CB488" s="77"/>
      <c r="CC488" s="77"/>
      <c r="CD488" s="77"/>
      <c r="CE488" s="77"/>
      <c r="CF488" s="77"/>
      <c r="CG488" s="77"/>
      <c r="CH488" s="77"/>
      <c r="CI488" s="77"/>
      <c r="CJ488" s="77"/>
      <c r="CK488" s="77"/>
      <c r="CL488" s="77"/>
      <c r="CM488" s="77"/>
      <c r="CN488" s="77"/>
      <c r="CO488" s="77"/>
      <c r="CP488" s="77"/>
      <c r="CQ488" s="77"/>
      <c r="CR488" s="77"/>
      <c r="CS488" s="77"/>
      <c r="CT488" s="77"/>
      <c r="CU488" s="77"/>
      <c r="CV488" s="77"/>
      <c r="CW488" s="77"/>
      <c r="CX488" s="77"/>
      <c r="CY488" s="77"/>
      <c r="CZ488" s="77"/>
      <c r="DA488" s="77"/>
      <c r="DB488" s="77"/>
      <c r="DC488" s="77"/>
      <c r="DD488" s="77"/>
      <c r="DE488" s="77"/>
      <c r="DF488" s="77"/>
      <c r="DG488" s="77"/>
      <c r="DH488" s="77"/>
      <c r="DI488" s="77"/>
      <c r="DJ488" s="77"/>
      <c r="DK488" s="77"/>
      <c r="DL488" s="77"/>
      <c r="DM488" s="77"/>
      <c r="DN488" s="77"/>
      <c r="DO488" s="77"/>
      <c r="DP488" s="77"/>
      <c r="DQ488" s="77"/>
      <c r="DR488" s="77"/>
      <c r="DS488" s="77"/>
      <c r="DT488" s="77"/>
      <c r="DU488" s="77"/>
      <c r="DV488" s="77"/>
      <c r="DW488" s="77"/>
      <c r="DX488" s="77"/>
      <c r="DY488" s="77"/>
      <c r="DZ488" s="77"/>
      <c r="EA488" s="77"/>
      <c r="EB488" s="77"/>
      <c r="EC488" s="77"/>
      <c r="ED488" s="77"/>
      <c r="EE488" s="77"/>
      <c r="EF488" s="77"/>
      <c r="EG488" s="77"/>
      <c r="EH488" s="77"/>
      <c r="EI488" s="77"/>
      <c r="EJ488" s="77"/>
      <c r="EK488" s="77"/>
      <c r="EL488" s="77"/>
      <c r="EM488" s="77"/>
      <c r="EN488" s="77"/>
      <c r="EO488" s="77"/>
      <c r="EP488" s="77"/>
      <c r="EQ488" s="77"/>
      <c r="ER488" s="77"/>
      <c r="ES488" s="77"/>
      <c r="ET488" s="77"/>
      <c r="EU488" s="77"/>
      <c r="EV488" s="77"/>
      <c r="EW488" s="77"/>
      <c r="EX488" s="77"/>
      <c r="EY488" s="77"/>
      <c r="EZ488" s="77"/>
      <c r="FA488" s="77"/>
      <c r="FB488" s="77"/>
      <c r="FC488" s="77"/>
      <c r="FD488" s="77"/>
      <c r="FE488" s="77"/>
      <c r="FF488" s="77"/>
      <c r="FG488" s="77"/>
      <c r="FH488" s="77"/>
    </row>
    <row r="489" spans="1:164" ht="14" x14ac:dyDescent="0.15">
      <c r="A489" s="85"/>
      <c r="B489" s="85"/>
      <c r="C489" s="85"/>
      <c r="D489" s="85"/>
      <c r="E489" s="85"/>
      <c r="F489" s="85"/>
      <c r="G489" s="85"/>
      <c r="H489" s="85"/>
      <c r="I489" s="85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  <c r="AE489" s="77"/>
      <c r="AF489" s="77"/>
      <c r="AG489" s="77"/>
      <c r="AH489" s="77"/>
      <c r="AI489" s="77"/>
      <c r="AJ489" s="77"/>
      <c r="AK489" s="77"/>
      <c r="AL489" s="77"/>
      <c r="AM489" s="77"/>
      <c r="AN489" s="77"/>
      <c r="AO489" s="77"/>
      <c r="AP489" s="77"/>
      <c r="AQ489" s="77"/>
      <c r="AR489" s="77"/>
      <c r="AS489" s="77"/>
      <c r="AT489" s="77"/>
      <c r="AU489" s="77"/>
      <c r="AV489" s="77"/>
      <c r="AW489" s="77"/>
      <c r="AX489" s="77"/>
      <c r="AY489" s="77"/>
      <c r="AZ489" s="77"/>
      <c r="BA489" s="77"/>
      <c r="BB489" s="77"/>
      <c r="BC489" s="77"/>
      <c r="BD489" s="77"/>
      <c r="BE489" s="77"/>
      <c r="BF489" s="77"/>
      <c r="BG489" s="77"/>
      <c r="BH489" s="77"/>
      <c r="BI489" s="77"/>
      <c r="BJ489" s="77"/>
      <c r="BK489" s="77"/>
      <c r="BL489" s="77"/>
      <c r="BM489" s="77"/>
      <c r="BN489" s="77"/>
      <c r="BO489" s="77"/>
      <c r="BP489" s="77"/>
      <c r="BQ489" s="77"/>
      <c r="BR489" s="77"/>
      <c r="BS489" s="77"/>
      <c r="BT489" s="77"/>
      <c r="BU489" s="77"/>
      <c r="BV489" s="77"/>
      <c r="BW489" s="77"/>
      <c r="BX489" s="77"/>
      <c r="BY489" s="77"/>
      <c r="BZ489" s="77"/>
      <c r="CA489" s="77"/>
      <c r="CB489" s="77"/>
      <c r="CC489" s="77"/>
      <c r="CD489" s="77"/>
      <c r="CE489" s="77"/>
      <c r="CF489" s="77"/>
      <c r="CG489" s="77"/>
      <c r="CH489" s="77"/>
      <c r="CI489" s="77"/>
      <c r="CJ489" s="77"/>
      <c r="CK489" s="77"/>
      <c r="CL489" s="77"/>
      <c r="CM489" s="77"/>
      <c r="CN489" s="77"/>
      <c r="CO489" s="77"/>
      <c r="CP489" s="77"/>
      <c r="CQ489" s="77"/>
      <c r="CR489" s="77"/>
      <c r="CS489" s="77"/>
      <c r="CT489" s="77"/>
      <c r="CU489" s="77"/>
      <c r="CV489" s="77"/>
      <c r="CW489" s="77"/>
      <c r="CX489" s="77"/>
      <c r="CY489" s="77"/>
      <c r="CZ489" s="77"/>
      <c r="DA489" s="77"/>
      <c r="DB489" s="77"/>
      <c r="DC489" s="77"/>
      <c r="DD489" s="77"/>
      <c r="DE489" s="77"/>
      <c r="DF489" s="77"/>
      <c r="DG489" s="77"/>
      <c r="DH489" s="77"/>
      <c r="DI489" s="77"/>
      <c r="DJ489" s="77"/>
      <c r="DK489" s="77"/>
      <c r="DL489" s="77"/>
      <c r="DM489" s="77"/>
      <c r="DN489" s="77"/>
      <c r="DO489" s="77"/>
      <c r="DP489" s="77"/>
      <c r="DQ489" s="77"/>
      <c r="DR489" s="77"/>
      <c r="DS489" s="77"/>
      <c r="DT489" s="77"/>
      <c r="DU489" s="77"/>
      <c r="DV489" s="77"/>
      <c r="DW489" s="77"/>
      <c r="DX489" s="77"/>
      <c r="DY489" s="77"/>
      <c r="DZ489" s="77"/>
      <c r="EA489" s="77"/>
      <c r="EB489" s="77"/>
      <c r="EC489" s="77"/>
      <c r="ED489" s="77"/>
      <c r="EE489" s="77"/>
      <c r="EF489" s="77"/>
      <c r="EG489" s="77"/>
      <c r="EH489" s="77"/>
      <c r="EI489" s="77"/>
      <c r="EJ489" s="77"/>
      <c r="EK489" s="77"/>
      <c r="EL489" s="77"/>
      <c r="EM489" s="77"/>
      <c r="EN489" s="77"/>
      <c r="EO489" s="77"/>
      <c r="EP489" s="77"/>
      <c r="EQ489" s="77"/>
      <c r="ER489" s="77"/>
      <c r="ES489" s="77"/>
      <c r="ET489" s="77"/>
      <c r="EU489" s="77"/>
      <c r="EV489" s="77"/>
      <c r="EW489" s="77"/>
      <c r="EX489" s="77"/>
      <c r="EY489" s="77"/>
      <c r="EZ489" s="77"/>
      <c r="FA489" s="77"/>
      <c r="FB489" s="77"/>
      <c r="FC489" s="77"/>
      <c r="FD489" s="77"/>
      <c r="FE489" s="77"/>
      <c r="FF489" s="77"/>
      <c r="FG489" s="77"/>
      <c r="FH489" s="77"/>
    </row>
    <row r="490" spans="1:164" ht="14" x14ac:dyDescent="0.15">
      <c r="A490" s="85"/>
      <c r="B490" s="85"/>
      <c r="C490" s="85"/>
      <c r="D490" s="85"/>
      <c r="E490" s="85"/>
      <c r="F490" s="85"/>
      <c r="G490" s="85"/>
      <c r="H490" s="85"/>
      <c r="I490" s="85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  <c r="AE490" s="77"/>
      <c r="AF490" s="77"/>
      <c r="AG490" s="77"/>
      <c r="AH490" s="77"/>
      <c r="AI490" s="77"/>
      <c r="AJ490" s="77"/>
      <c r="AK490" s="77"/>
      <c r="AL490" s="77"/>
      <c r="AM490" s="77"/>
      <c r="AN490" s="77"/>
      <c r="AO490" s="77"/>
      <c r="AP490" s="77"/>
      <c r="AQ490" s="77"/>
      <c r="AR490" s="77"/>
      <c r="AS490" s="77"/>
      <c r="AT490" s="77"/>
      <c r="AU490" s="77"/>
      <c r="AV490" s="77"/>
      <c r="AW490" s="77"/>
      <c r="AX490" s="77"/>
      <c r="AY490" s="77"/>
      <c r="AZ490" s="77"/>
      <c r="BA490" s="77"/>
      <c r="BB490" s="77"/>
      <c r="BC490" s="77"/>
      <c r="BD490" s="77"/>
      <c r="BE490" s="77"/>
      <c r="BF490" s="77"/>
      <c r="BG490" s="77"/>
      <c r="BH490" s="77"/>
      <c r="BI490" s="77"/>
      <c r="BJ490" s="77"/>
      <c r="BK490" s="77"/>
      <c r="BL490" s="77"/>
      <c r="BM490" s="77"/>
      <c r="BN490" s="77"/>
      <c r="BO490" s="77"/>
      <c r="BP490" s="77"/>
      <c r="BQ490" s="77"/>
      <c r="BR490" s="77"/>
      <c r="BS490" s="77"/>
      <c r="BT490" s="77"/>
      <c r="BU490" s="77"/>
      <c r="BV490" s="77"/>
      <c r="BW490" s="77"/>
      <c r="BX490" s="77"/>
      <c r="BY490" s="77"/>
      <c r="BZ490" s="77"/>
      <c r="CA490" s="77"/>
      <c r="CB490" s="77"/>
      <c r="CC490" s="77"/>
      <c r="CD490" s="77"/>
      <c r="CE490" s="77"/>
      <c r="CF490" s="77"/>
      <c r="CG490" s="77"/>
      <c r="CH490" s="77"/>
      <c r="CI490" s="77"/>
      <c r="CJ490" s="77"/>
      <c r="CK490" s="77"/>
      <c r="CL490" s="77"/>
      <c r="CM490" s="77"/>
      <c r="CN490" s="77"/>
      <c r="CO490" s="77"/>
      <c r="CP490" s="77"/>
      <c r="CQ490" s="77"/>
      <c r="CR490" s="77"/>
      <c r="CS490" s="77"/>
      <c r="CT490" s="77"/>
      <c r="CU490" s="77"/>
      <c r="CV490" s="77"/>
      <c r="CW490" s="77"/>
      <c r="CX490" s="77"/>
      <c r="CY490" s="77"/>
      <c r="CZ490" s="77"/>
      <c r="DA490" s="77"/>
      <c r="DB490" s="77"/>
      <c r="DC490" s="77"/>
      <c r="DD490" s="77"/>
      <c r="DE490" s="77"/>
      <c r="DF490" s="77"/>
      <c r="DG490" s="77"/>
      <c r="DH490" s="77"/>
      <c r="DI490" s="77"/>
      <c r="DJ490" s="77"/>
      <c r="DK490" s="77"/>
      <c r="DL490" s="77"/>
      <c r="DM490" s="77"/>
      <c r="DN490" s="77"/>
      <c r="DO490" s="77"/>
      <c r="DP490" s="77"/>
      <c r="DQ490" s="77"/>
      <c r="DR490" s="77"/>
      <c r="DS490" s="77"/>
      <c r="DT490" s="77"/>
      <c r="DU490" s="77"/>
      <c r="DV490" s="77"/>
      <c r="DW490" s="77"/>
      <c r="DX490" s="77"/>
      <c r="DY490" s="77"/>
      <c r="DZ490" s="77"/>
      <c r="EA490" s="77"/>
      <c r="EB490" s="77"/>
      <c r="EC490" s="77"/>
      <c r="ED490" s="77"/>
      <c r="EE490" s="77"/>
      <c r="EF490" s="77"/>
      <c r="EG490" s="77"/>
      <c r="EH490" s="77"/>
      <c r="EI490" s="77"/>
      <c r="EJ490" s="77"/>
      <c r="EK490" s="77"/>
      <c r="EL490" s="77"/>
      <c r="EM490" s="77"/>
      <c r="EN490" s="77"/>
      <c r="EO490" s="77"/>
      <c r="EP490" s="77"/>
      <c r="EQ490" s="77"/>
      <c r="ER490" s="77"/>
      <c r="ES490" s="77"/>
      <c r="ET490" s="77"/>
      <c r="EU490" s="77"/>
      <c r="EV490" s="77"/>
      <c r="EW490" s="77"/>
      <c r="EX490" s="77"/>
      <c r="EY490" s="77"/>
      <c r="EZ490" s="77"/>
      <c r="FA490" s="77"/>
      <c r="FB490" s="77"/>
      <c r="FC490" s="77"/>
      <c r="FD490" s="77"/>
      <c r="FE490" s="77"/>
      <c r="FF490" s="77"/>
      <c r="FG490" s="77"/>
      <c r="FH490" s="77"/>
    </row>
    <row r="491" spans="1:164" ht="14" x14ac:dyDescent="0.15">
      <c r="A491" s="85"/>
      <c r="B491" s="85"/>
      <c r="C491" s="85"/>
      <c r="D491" s="85"/>
      <c r="E491" s="85"/>
      <c r="F491" s="85"/>
      <c r="G491" s="85"/>
      <c r="H491" s="85"/>
      <c r="I491" s="85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  <c r="AE491" s="77"/>
      <c r="AF491" s="77"/>
      <c r="AG491" s="77"/>
      <c r="AH491" s="77"/>
      <c r="AI491" s="77"/>
      <c r="AJ491" s="77"/>
      <c r="AK491" s="77"/>
      <c r="AL491" s="77"/>
      <c r="AM491" s="77"/>
      <c r="AN491" s="77"/>
      <c r="AO491" s="77"/>
      <c r="AP491" s="77"/>
      <c r="AQ491" s="77"/>
      <c r="AR491" s="77"/>
      <c r="AS491" s="77"/>
      <c r="AT491" s="77"/>
      <c r="AU491" s="77"/>
      <c r="AV491" s="77"/>
      <c r="AW491" s="77"/>
      <c r="AX491" s="77"/>
      <c r="AY491" s="77"/>
      <c r="AZ491" s="77"/>
      <c r="BA491" s="77"/>
      <c r="BB491" s="77"/>
      <c r="BC491" s="77"/>
      <c r="BD491" s="77"/>
      <c r="BE491" s="77"/>
      <c r="BF491" s="77"/>
      <c r="BG491" s="77"/>
      <c r="BH491" s="77"/>
      <c r="BI491" s="77"/>
      <c r="BJ491" s="77"/>
      <c r="BK491" s="77"/>
      <c r="BL491" s="77"/>
      <c r="BM491" s="77"/>
      <c r="BN491" s="77"/>
      <c r="BO491" s="77"/>
      <c r="BP491" s="77"/>
      <c r="BQ491" s="77"/>
      <c r="BR491" s="77"/>
      <c r="BS491" s="77"/>
      <c r="BT491" s="77"/>
      <c r="BU491" s="77"/>
      <c r="BV491" s="77"/>
      <c r="BW491" s="77"/>
      <c r="BX491" s="77"/>
      <c r="BY491" s="77"/>
      <c r="BZ491" s="77"/>
      <c r="CA491" s="77"/>
      <c r="CB491" s="77"/>
      <c r="CC491" s="77"/>
      <c r="CD491" s="77"/>
      <c r="CE491" s="77"/>
      <c r="CF491" s="77"/>
      <c r="CG491" s="77"/>
      <c r="CH491" s="77"/>
      <c r="CI491" s="77"/>
      <c r="CJ491" s="77"/>
      <c r="CK491" s="77"/>
      <c r="CL491" s="77"/>
      <c r="CM491" s="77"/>
      <c r="CN491" s="77"/>
      <c r="CO491" s="77"/>
      <c r="CP491" s="77"/>
      <c r="CQ491" s="77"/>
      <c r="CR491" s="77"/>
      <c r="CS491" s="77"/>
      <c r="CT491" s="77"/>
      <c r="CU491" s="77"/>
      <c r="CV491" s="77"/>
      <c r="CW491" s="77"/>
      <c r="CX491" s="77"/>
      <c r="CY491" s="77"/>
      <c r="CZ491" s="77"/>
      <c r="DA491" s="77"/>
      <c r="DB491" s="77"/>
      <c r="DC491" s="77"/>
      <c r="DD491" s="77"/>
      <c r="DE491" s="77"/>
      <c r="DF491" s="77"/>
      <c r="DG491" s="77"/>
      <c r="DH491" s="77"/>
      <c r="DI491" s="77"/>
      <c r="DJ491" s="77"/>
      <c r="DK491" s="77"/>
      <c r="DL491" s="77"/>
      <c r="DM491" s="77"/>
      <c r="DN491" s="77"/>
      <c r="DO491" s="77"/>
      <c r="DP491" s="77"/>
      <c r="DQ491" s="77"/>
      <c r="DR491" s="77"/>
      <c r="DS491" s="77"/>
      <c r="DT491" s="77"/>
      <c r="DU491" s="77"/>
      <c r="DV491" s="77"/>
      <c r="DW491" s="77"/>
      <c r="DX491" s="77"/>
      <c r="DY491" s="77"/>
      <c r="DZ491" s="77"/>
      <c r="EA491" s="77"/>
      <c r="EB491" s="77"/>
      <c r="EC491" s="77"/>
      <c r="ED491" s="77"/>
      <c r="EE491" s="77"/>
      <c r="EF491" s="77"/>
      <c r="EG491" s="77"/>
      <c r="EH491" s="77"/>
      <c r="EI491" s="77"/>
      <c r="EJ491" s="77"/>
      <c r="EK491" s="77"/>
      <c r="EL491" s="77"/>
      <c r="EM491" s="77"/>
      <c r="EN491" s="77"/>
      <c r="EO491" s="77"/>
      <c r="EP491" s="77"/>
      <c r="EQ491" s="77"/>
      <c r="ER491" s="77"/>
      <c r="ES491" s="77"/>
      <c r="ET491" s="77"/>
      <c r="EU491" s="77"/>
      <c r="EV491" s="77"/>
      <c r="EW491" s="77"/>
      <c r="EX491" s="77"/>
      <c r="EY491" s="77"/>
      <c r="EZ491" s="77"/>
      <c r="FA491" s="77"/>
      <c r="FB491" s="77"/>
      <c r="FC491" s="77"/>
      <c r="FD491" s="77"/>
      <c r="FE491" s="77"/>
      <c r="FF491" s="77"/>
      <c r="FG491" s="77"/>
      <c r="FH491" s="77"/>
    </row>
    <row r="492" spans="1:164" ht="14" x14ac:dyDescent="0.15">
      <c r="A492" s="85"/>
      <c r="B492" s="85"/>
      <c r="C492" s="85"/>
      <c r="D492" s="85"/>
      <c r="E492" s="85"/>
      <c r="F492" s="85"/>
      <c r="G492" s="85"/>
      <c r="H492" s="85"/>
      <c r="I492" s="85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  <c r="AE492" s="77"/>
      <c r="AF492" s="77"/>
      <c r="AG492" s="77"/>
      <c r="AH492" s="77"/>
      <c r="AI492" s="77"/>
      <c r="AJ492" s="77"/>
      <c r="AK492" s="77"/>
      <c r="AL492" s="77"/>
      <c r="AM492" s="77"/>
      <c r="AN492" s="77"/>
      <c r="AO492" s="77"/>
      <c r="AP492" s="77"/>
      <c r="AQ492" s="77"/>
      <c r="AR492" s="77"/>
      <c r="AS492" s="77"/>
      <c r="AT492" s="77"/>
      <c r="AU492" s="77"/>
      <c r="AV492" s="77"/>
      <c r="AW492" s="77"/>
      <c r="AX492" s="77"/>
      <c r="AY492" s="77"/>
      <c r="AZ492" s="77"/>
      <c r="BA492" s="77"/>
      <c r="BB492" s="77"/>
      <c r="BC492" s="77"/>
      <c r="BD492" s="77"/>
      <c r="BE492" s="77"/>
      <c r="BF492" s="77"/>
      <c r="BG492" s="77"/>
      <c r="BH492" s="77"/>
      <c r="BI492" s="77"/>
      <c r="BJ492" s="77"/>
      <c r="BK492" s="77"/>
      <c r="BL492" s="77"/>
      <c r="BM492" s="77"/>
      <c r="BN492" s="77"/>
      <c r="BO492" s="77"/>
      <c r="BP492" s="77"/>
      <c r="BQ492" s="77"/>
      <c r="BR492" s="77"/>
      <c r="BS492" s="77"/>
      <c r="BT492" s="77"/>
      <c r="BU492" s="77"/>
      <c r="BV492" s="77"/>
      <c r="BW492" s="77"/>
      <c r="BX492" s="77"/>
      <c r="BY492" s="77"/>
      <c r="BZ492" s="77"/>
      <c r="CA492" s="77"/>
      <c r="CB492" s="77"/>
      <c r="CC492" s="77"/>
      <c r="CD492" s="77"/>
      <c r="CE492" s="77"/>
      <c r="CF492" s="77"/>
      <c r="CG492" s="77"/>
      <c r="CH492" s="77"/>
      <c r="CI492" s="77"/>
      <c r="CJ492" s="77"/>
      <c r="CK492" s="77"/>
      <c r="CL492" s="77"/>
      <c r="CM492" s="77"/>
      <c r="CN492" s="77"/>
      <c r="CO492" s="77"/>
      <c r="CP492" s="77"/>
      <c r="CQ492" s="77"/>
      <c r="CR492" s="77"/>
      <c r="CS492" s="77"/>
      <c r="CT492" s="77"/>
      <c r="CU492" s="77"/>
      <c r="CV492" s="77"/>
      <c r="CW492" s="77"/>
      <c r="CX492" s="77"/>
      <c r="CY492" s="77"/>
      <c r="CZ492" s="77"/>
      <c r="DA492" s="77"/>
      <c r="DB492" s="77"/>
      <c r="DC492" s="77"/>
      <c r="DD492" s="77"/>
      <c r="DE492" s="77"/>
      <c r="DF492" s="77"/>
      <c r="DG492" s="77"/>
      <c r="DH492" s="77"/>
      <c r="DI492" s="77"/>
      <c r="DJ492" s="77"/>
      <c r="DK492" s="77"/>
      <c r="DL492" s="77"/>
      <c r="DM492" s="77"/>
      <c r="DN492" s="77"/>
      <c r="DO492" s="77"/>
      <c r="DP492" s="77"/>
      <c r="DQ492" s="77"/>
      <c r="DR492" s="77"/>
      <c r="DS492" s="77"/>
      <c r="DT492" s="77"/>
      <c r="DU492" s="77"/>
      <c r="DV492" s="77"/>
      <c r="DW492" s="77"/>
      <c r="DX492" s="77"/>
      <c r="DY492" s="77"/>
      <c r="DZ492" s="77"/>
      <c r="EA492" s="77"/>
      <c r="EB492" s="77"/>
      <c r="EC492" s="77"/>
      <c r="ED492" s="77"/>
      <c r="EE492" s="77"/>
      <c r="EF492" s="77"/>
      <c r="EG492" s="77"/>
      <c r="EH492" s="77"/>
      <c r="EI492" s="77"/>
      <c r="EJ492" s="77"/>
      <c r="EK492" s="77"/>
      <c r="EL492" s="77"/>
      <c r="EM492" s="77"/>
      <c r="EN492" s="77"/>
      <c r="EO492" s="77"/>
      <c r="EP492" s="77"/>
      <c r="EQ492" s="77"/>
      <c r="ER492" s="77"/>
      <c r="ES492" s="77"/>
      <c r="ET492" s="77"/>
      <c r="EU492" s="77"/>
      <c r="EV492" s="77"/>
      <c r="EW492" s="77"/>
      <c r="EX492" s="77"/>
      <c r="EY492" s="77"/>
      <c r="EZ492" s="77"/>
      <c r="FA492" s="77"/>
      <c r="FB492" s="77"/>
      <c r="FC492" s="77"/>
      <c r="FD492" s="77"/>
      <c r="FE492" s="77"/>
      <c r="FF492" s="77"/>
      <c r="FG492" s="77"/>
      <c r="FH492" s="77"/>
    </row>
    <row r="493" spans="1:164" ht="14" x14ac:dyDescent="0.15">
      <c r="A493" s="85"/>
      <c r="B493" s="85"/>
      <c r="C493" s="85"/>
      <c r="D493" s="85"/>
      <c r="E493" s="85"/>
      <c r="F493" s="85"/>
      <c r="G493" s="85"/>
      <c r="H493" s="85"/>
      <c r="I493" s="85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  <c r="AE493" s="77"/>
      <c r="AF493" s="77"/>
      <c r="AG493" s="77"/>
      <c r="AH493" s="77"/>
      <c r="AI493" s="77"/>
      <c r="AJ493" s="77"/>
      <c r="AK493" s="77"/>
      <c r="AL493" s="77"/>
      <c r="AM493" s="77"/>
      <c r="AN493" s="77"/>
      <c r="AO493" s="77"/>
      <c r="AP493" s="77"/>
      <c r="AQ493" s="77"/>
      <c r="AR493" s="77"/>
      <c r="AS493" s="77"/>
      <c r="AT493" s="77"/>
      <c r="AU493" s="77"/>
      <c r="AV493" s="77"/>
      <c r="AW493" s="77"/>
      <c r="AX493" s="77"/>
      <c r="AY493" s="77"/>
      <c r="AZ493" s="77"/>
      <c r="BA493" s="77"/>
      <c r="BB493" s="77"/>
      <c r="BC493" s="77"/>
      <c r="BD493" s="77"/>
      <c r="BE493" s="77"/>
      <c r="BF493" s="77"/>
      <c r="BG493" s="77"/>
      <c r="BH493" s="77"/>
      <c r="BI493" s="77"/>
      <c r="BJ493" s="77"/>
      <c r="BK493" s="77"/>
      <c r="BL493" s="77"/>
      <c r="BM493" s="77"/>
      <c r="BN493" s="77"/>
      <c r="BO493" s="77"/>
      <c r="BP493" s="77"/>
      <c r="BQ493" s="77"/>
      <c r="BR493" s="77"/>
      <c r="BS493" s="77"/>
      <c r="BT493" s="77"/>
      <c r="BU493" s="77"/>
      <c r="BV493" s="77"/>
      <c r="BW493" s="77"/>
      <c r="BX493" s="77"/>
      <c r="BY493" s="77"/>
      <c r="BZ493" s="77"/>
      <c r="CA493" s="77"/>
      <c r="CB493" s="77"/>
      <c r="CC493" s="77"/>
      <c r="CD493" s="77"/>
      <c r="CE493" s="77"/>
      <c r="CF493" s="77"/>
      <c r="CG493" s="77"/>
      <c r="CH493" s="77"/>
      <c r="CI493" s="77"/>
      <c r="CJ493" s="77"/>
      <c r="CK493" s="77"/>
      <c r="CL493" s="77"/>
      <c r="CM493" s="77"/>
      <c r="CN493" s="77"/>
      <c r="CO493" s="77"/>
      <c r="CP493" s="77"/>
      <c r="CQ493" s="77"/>
      <c r="CR493" s="77"/>
      <c r="CS493" s="77"/>
      <c r="CT493" s="77"/>
      <c r="CU493" s="77"/>
      <c r="CV493" s="77"/>
      <c r="CW493" s="77"/>
      <c r="CX493" s="77"/>
      <c r="CY493" s="77"/>
      <c r="CZ493" s="77"/>
      <c r="DA493" s="77"/>
      <c r="DB493" s="77"/>
      <c r="DC493" s="77"/>
      <c r="DD493" s="77"/>
      <c r="DE493" s="77"/>
      <c r="DF493" s="77"/>
      <c r="DG493" s="77"/>
      <c r="DH493" s="77"/>
      <c r="DI493" s="77"/>
      <c r="DJ493" s="77"/>
      <c r="DK493" s="77"/>
      <c r="DL493" s="77"/>
      <c r="DM493" s="77"/>
      <c r="DN493" s="77"/>
      <c r="DO493" s="77"/>
      <c r="DP493" s="77"/>
      <c r="DQ493" s="77"/>
      <c r="DR493" s="77"/>
      <c r="DS493" s="77"/>
      <c r="DT493" s="77"/>
      <c r="DU493" s="77"/>
      <c r="DV493" s="77"/>
      <c r="DW493" s="77"/>
      <c r="DX493" s="77"/>
      <c r="DY493" s="77"/>
      <c r="DZ493" s="77"/>
      <c r="EA493" s="77"/>
      <c r="EB493" s="77"/>
      <c r="EC493" s="77"/>
      <c r="ED493" s="77"/>
      <c r="EE493" s="77"/>
      <c r="EF493" s="77"/>
      <c r="EG493" s="77"/>
      <c r="EH493" s="77"/>
      <c r="EI493" s="77"/>
      <c r="EJ493" s="77"/>
      <c r="EK493" s="77"/>
      <c r="EL493" s="77"/>
      <c r="EM493" s="77"/>
      <c r="EN493" s="77"/>
      <c r="EO493" s="77"/>
      <c r="EP493" s="77"/>
      <c r="EQ493" s="77"/>
      <c r="ER493" s="77"/>
      <c r="ES493" s="77"/>
      <c r="ET493" s="77"/>
      <c r="EU493" s="77"/>
      <c r="EV493" s="77"/>
      <c r="EW493" s="77"/>
      <c r="EX493" s="77"/>
      <c r="EY493" s="77"/>
      <c r="EZ493" s="77"/>
      <c r="FA493" s="77"/>
      <c r="FB493" s="77"/>
      <c r="FC493" s="77"/>
      <c r="FD493" s="77"/>
      <c r="FE493" s="77"/>
      <c r="FF493" s="77"/>
      <c r="FG493" s="77"/>
      <c r="FH493" s="77"/>
    </row>
    <row r="494" spans="1:164" ht="14" x14ac:dyDescent="0.15">
      <c r="A494" s="85"/>
      <c r="B494" s="85"/>
      <c r="C494" s="85"/>
      <c r="D494" s="85"/>
      <c r="E494" s="85"/>
      <c r="F494" s="85"/>
      <c r="G494" s="85"/>
      <c r="H494" s="85"/>
      <c r="I494" s="85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  <c r="AE494" s="77"/>
      <c r="AF494" s="77"/>
      <c r="AG494" s="77"/>
      <c r="AH494" s="77"/>
      <c r="AI494" s="77"/>
      <c r="AJ494" s="77"/>
      <c r="AK494" s="77"/>
      <c r="AL494" s="77"/>
      <c r="AM494" s="77"/>
      <c r="AN494" s="77"/>
      <c r="AO494" s="77"/>
      <c r="AP494" s="77"/>
      <c r="AQ494" s="77"/>
      <c r="AR494" s="77"/>
      <c r="AS494" s="77"/>
      <c r="AT494" s="77"/>
      <c r="AU494" s="77"/>
      <c r="AV494" s="77"/>
      <c r="AW494" s="77"/>
      <c r="AX494" s="77"/>
      <c r="AY494" s="77"/>
      <c r="AZ494" s="77"/>
      <c r="BA494" s="77"/>
      <c r="BB494" s="77"/>
      <c r="BC494" s="77"/>
      <c r="BD494" s="77"/>
      <c r="BE494" s="77"/>
      <c r="BF494" s="77"/>
      <c r="BG494" s="77"/>
      <c r="BH494" s="77"/>
      <c r="BI494" s="77"/>
      <c r="BJ494" s="77"/>
      <c r="BK494" s="77"/>
      <c r="BL494" s="77"/>
      <c r="BM494" s="77"/>
      <c r="BN494" s="77"/>
      <c r="BO494" s="77"/>
      <c r="BP494" s="77"/>
      <c r="BQ494" s="77"/>
      <c r="BR494" s="77"/>
      <c r="BS494" s="77"/>
      <c r="BT494" s="77"/>
      <c r="BU494" s="77"/>
      <c r="BV494" s="77"/>
      <c r="BW494" s="77"/>
      <c r="BX494" s="77"/>
      <c r="BY494" s="77"/>
      <c r="BZ494" s="77"/>
      <c r="CA494" s="77"/>
      <c r="CB494" s="77"/>
      <c r="CC494" s="77"/>
      <c r="CD494" s="77"/>
      <c r="CE494" s="77"/>
      <c r="CF494" s="77"/>
      <c r="CG494" s="77"/>
      <c r="CH494" s="77"/>
      <c r="CI494" s="77"/>
      <c r="CJ494" s="77"/>
      <c r="CK494" s="77"/>
      <c r="CL494" s="77"/>
      <c r="CM494" s="77"/>
      <c r="CN494" s="77"/>
      <c r="CO494" s="77"/>
      <c r="CP494" s="77"/>
      <c r="CQ494" s="77"/>
      <c r="CR494" s="77"/>
      <c r="CS494" s="77"/>
      <c r="CT494" s="77"/>
      <c r="CU494" s="77"/>
      <c r="CV494" s="77"/>
      <c r="CW494" s="77"/>
      <c r="CX494" s="77"/>
      <c r="CY494" s="77"/>
      <c r="CZ494" s="77"/>
      <c r="DA494" s="77"/>
      <c r="DB494" s="77"/>
      <c r="DC494" s="77"/>
      <c r="DD494" s="77"/>
      <c r="DE494" s="77"/>
      <c r="DF494" s="77"/>
      <c r="DG494" s="77"/>
      <c r="DH494" s="77"/>
      <c r="DI494" s="77"/>
      <c r="DJ494" s="77"/>
      <c r="DK494" s="77"/>
      <c r="DL494" s="77"/>
      <c r="DM494" s="77"/>
      <c r="DN494" s="77"/>
      <c r="DO494" s="77"/>
      <c r="DP494" s="77"/>
      <c r="DQ494" s="77"/>
      <c r="DR494" s="77"/>
      <c r="DS494" s="77"/>
      <c r="DT494" s="77"/>
      <c r="DU494" s="77"/>
      <c r="DV494" s="77"/>
      <c r="DW494" s="77"/>
      <c r="DX494" s="77"/>
      <c r="DY494" s="77"/>
      <c r="DZ494" s="77"/>
      <c r="EA494" s="77"/>
      <c r="EB494" s="77"/>
      <c r="EC494" s="77"/>
      <c r="ED494" s="77"/>
      <c r="EE494" s="77"/>
      <c r="EF494" s="77"/>
      <c r="EG494" s="77"/>
      <c r="EH494" s="77"/>
      <c r="EI494" s="77"/>
      <c r="EJ494" s="77"/>
      <c r="EK494" s="77"/>
      <c r="EL494" s="77"/>
      <c r="EM494" s="77"/>
      <c r="EN494" s="77"/>
      <c r="EO494" s="77"/>
      <c r="EP494" s="77"/>
      <c r="EQ494" s="77"/>
      <c r="ER494" s="77"/>
      <c r="ES494" s="77"/>
      <c r="ET494" s="77"/>
      <c r="EU494" s="77"/>
      <c r="EV494" s="77"/>
      <c r="EW494" s="77"/>
      <c r="EX494" s="77"/>
      <c r="EY494" s="77"/>
      <c r="EZ494" s="77"/>
      <c r="FA494" s="77"/>
      <c r="FB494" s="77"/>
      <c r="FC494" s="77"/>
      <c r="FD494" s="77"/>
      <c r="FE494" s="77"/>
      <c r="FF494" s="77"/>
      <c r="FG494" s="77"/>
      <c r="FH494" s="77"/>
    </row>
    <row r="495" spans="1:164" ht="14" x14ac:dyDescent="0.15">
      <c r="A495" s="85"/>
      <c r="B495" s="85"/>
      <c r="C495" s="85"/>
      <c r="D495" s="85"/>
      <c r="E495" s="85"/>
      <c r="F495" s="85"/>
      <c r="G495" s="85"/>
      <c r="H495" s="85"/>
      <c r="I495" s="85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  <c r="AE495" s="77"/>
      <c r="AF495" s="77"/>
      <c r="AG495" s="77"/>
      <c r="AH495" s="77"/>
      <c r="AI495" s="77"/>
      <c r="AJ495" s="77"/>
      <c r="AK495" s="77"/>
      <c r="AL495" s="77"/>
      <c r="AM495" s="77"/>
      <c r="AN495" s="77"/>
      <c r="AO495" s="77"/>
      <c r="AP495" s="77"/>
      <c r="AQ495" s="77"/>
      <c r="AR495" s="77"/>
      <c r="AS495" s="77"/>
      <c r="AT495" s="77"/>
      <c r="AU495" s="77"/>
      <c r="AV495" s="77"/>
      <c r="AW495" s="77"/>
      <c r="AX495" s="77"/>
      <c r="AY495" s="77"/>
      <c r="AZ495" s="77"/>
      <c r="BA495" s="77"/>
      <c r="BB495" s="77"/>
      <c r="BC495" s="77"/>
      <c r="BD495" s="77"/>
      <c r="BE495" s="77"/>
      <c r="BF495" s="77"/>
      <c r="BG495" s="77"/>
      <c r="BH495" s="77"/>
      <c r="BI495" s="77"/>
      <c r="BJ495" s="77"/>
      <c r="BK495" s="77"/>
      <c r="BL495" s="77"/>
      <c r="BM495" s="77"/>
      <c r="BN495" s="77"/>
      <c r="BO495" s="77"/>
      <c r="BP495" s="77"/>
      <c r="BQ495" s="77"/>
      <c r="BR495" s="77"/>
      <c r="BS495" s="77"/>
      <c r="BT495" s="77"/>
      <c r="BU495" s="77"/>
      <c r="BV495" s="77"/>
      <c r="BW495" s="77"/>
      <c r="BX495" s="77"/>
      <c r="BY495" s="77"/>
      <c r="BZ495" s="77"/>
      <c r="CA495" s="77"/>
      <c r="CB495" s="77"/>
      <c r="CC495" s="77"/>
      <c r="CD495" s="77"/>
      <c r="CE495" s="77"/>
      <c r="CF495" s="77"/>
      <c r="CG495" s="77"/>
      <c r="CH495" s="77"/>
      <c r="CI495" s="77"/>
      <c r="CJ495" s="77"/>
      <c r="CK495" s="77"/>
      <c r="CL495" s="77"/>
      <c r="CM495" s="77"/>
      <c r="CN495" s="77"/>
      <c r="CO495" s="77"/>
      <c r="CP495" s="77"/>
      <c r="CQ495" s="77"/>
      <c r="CR495" s="77"/>
      <c r="CS495" s="77"/>
      <c r="CT495" s="77"/>
      <c r="CU495" s="77"/>
      <c r="CV495" s="77"/>
      <c r="CW495" s="77"/>
      <c r="CX495" s="77"/>
      <c r="CY495" s="77"/>
      <c r="CZ495" s="77"/>
      <c r="DA495" s="77"/>
      <c r="DB495" s="77"/>
      <c r="DC495" s="77"/>
      <c r="DD495" s="77"/>
      <c r="DE495" s="77"/>
      <c r="DF495" s="77"/>
      <c r="DG495" s="77"/>
      <c r="DH495" s="77"/>
      <c r="DI495" s="77"/>
      <c r="DJ495" s="77"/>
      <c r="DK495" s="77"/>
      <c r="DL495" s="77"/>
      <c r="DM495" s="77"/>
      <c r="DN495" s="77"/>
      <c r="DO495" s="77"/>
      <c r="DP495" s="77"/>
      <c r="DQ495" s="77"/>
      <c r="DR495" s="77"/>
      <c r="DS495" s="77"/>
      <c r="DT495" s="77"/>
      <c r="DU495" s="77"/>
      <c r="DV495" s="77"/>
      <c r="DW495" s="77"/>
      <c r="DX495" s="77"/>
      <c r="DY495" s="77"/>
      <c r="DZ495" s="77"/>
      <c r="EA495" s="77"/>
      <c r="EB495" s="77"/>
      <c r="EC495" s="77"/>
      <c r="ED495" s="77"/>
      <c r="EE495" s="77"/>
      <c r="EF495" s="77"/>
      <c r="EG495" s="77"/>
      <c r="EH495" s="77"/>
      <c r="EI495" s="77"/>
      <c r="EJ495" s="77"/>
      <c r="EK495" s="77"/>
      <c r="EL495" s="77"/>
      <c r="EM495" s="77"/>
      <c r="EN495" s="77"/>
      <c r="EO495" s="77"/>
      <c r="EP495" s="77"/>
      <c r="EQ495" s="77"/>
      <c r="ER495" s="77"/>
      <c r="ES495" s="77"/>
      <c r="ET495" s="77"/>
      <c r="EU495" s="77"/>
      <c r="EV495" s="77"/>
      <c r="EW495" s="77"/>
      <c r="EX495" s="77"/>
      <c r="EY495" s="77"/>
      <c r="EZ495" s="77"/>
      <c r="FA495" s="77"/>
      <c r="FB495" s="77"/>
      <c r="FC495" s="77"/>
      <c r="FD495" s="77"/>
      <c r="FE495" s="77"/>
      <c r="FF495" s="77"/>
      <c r="FG495" s="77"/>
      <c r="FH495" s="77"/>
    </row>
    <row r="496" spans="1:164" ht="14" x14ac:dyDescent="0.15">
      <c r="A496" s="85"/>
      <c r="B496" s="85"/>
      <c r="C496" s="85"/>
      <c r="D496" s="85"/>
      <c r="E496" s="85"/>
      <c r="F496" s="85"/>
      <c r="G496" s="85"/>
      <c r="H496" s="85"/>
      <c r="I496" s="85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  <c r="AE496" s="77"/>
      <c r="AF496" s="77"/>
      <c r="AG496" s="77"/>
      <c r="AH496" s="77"/>
      <c r="AI496" s="77"/>
      <c r="AJ496" s="77"/>
      <c r="AK496" s="77"/>
      <c r="AL496" s="77"/>
      <c r="AM496" s="77"/>
      <c r="AN496" s="77"/>
      <c r="AO496" s="77"/>
      <c r="AP496" s="77"/>
      <c r="AQ496" s="77"/>
      <c r="AR496" s="77"/>
      <c r="AS496" s="77"/>
      <c r="AT496" s="77"/>
      <c r="AU496" s="77"/>
      <c r="AV496" s="77"/>
      <c r="AW496" s="77"/>
      <c r="AX496" s="77"/>
      <c r="AY496" s="77"/>
      <c r="AZ496" s="77"/>
      <c r="BA496" s="77"/>
      <c r="BB496" s="77"/>
      <c r="BC496" s="77"/>
      <c r="BD496" s="77"/>
      <c r="BE496" s="77"/>
      <c r="BF496" s="77"/>
      <c r="BG496" s="77"/>
      <c r="BH496" s="77"/>
      <c r="BI496" s="77"/>
      <c r="BJ496" s="77"/>
      <c r="BK496" s="77"/>
      <c r="BL496" s="77"/>
      <c r="BM496" s="77"/>
      <c r="BN496" s="77"/>
      <c r="BO496" s="77"/>
      <c r="BP496" s="77"/>
      <c r="BQ496" s="77"/>
      <c r="BR496" s="77"/>
      <c r="BS496" s="77"/>
      <c r="BT496" s="77"/>
      <c r="BU496" s="77"/>
      <c r="BV496" s="77"/>
      <c r="BW496" s="77"/>
      <c r="BX496" s="77"/>
      <c r="BY496" s="77"/>
      <c r="BZ496" s="77"/>
      <c r="CA496" s="77"/>
      <c r="CB496" s="77"/>
      <c r="CC496" s="77"/>
      <c r="CD496" s="77"/>
      <c r="CE496" s="77"/>
      <c r="CF496" s="77"/>
      <c r="CG496" s="77"/>
      <c r="CH496" s="77"/>
      <c r="CI496" s="77"/>
      <c r="CJ496" s="77"/>
      <c r="CK496" s="77"/>
      <c r="CL496" s="77"/>
      <c r="CM496" s="77"/>
      <c r="CN496" s="77"/>
      <c r="CO496" s="77"/>
      <c r="CP496" s="77"/>
      <c r="CQ496" s="77"/>
      <c r="CR496" s="77"/>
      <c r="CS496" s="77"/>
      <c r="CT496" s="77"/>
      <c r="CU496" s="77"/>
      <c r="CV496" s="77"/>
      <c r="CW496" s="77"/>
      <c r="CX496" s="77"/>
      <c r="CY496" s="77"/>
      <c r="CZ496" s="77"/>
      <c r="DA496" s="77"/>
      <c r="DB496" s="77"/>
      <c r="DC496" s="77"/>
      <c r="DD496" s="77"/>
      <c r="DE496" s="77"/>
      <c r="DF496" s="77"/>
      <c r="DG496" s="77"/>
      <c r="DH496" s="77"/>
      <c r="DI496" s="77"/>
      <c r="DJ496" s="77"/>
      <c r="DK496" s="77"/>
      <c r="DL496" s="77"/>
      <c r="DM496" s="77"/>
      <c r="DN496" s="77"/>
      <c r="DO496" s="77"/>
      <c r="DP496" s="77"/>
      <c r="DQ496" s="77"/>
      <c r="DR496" s="77"/>
      <c r="DS496" s="77"/>
      <c r="DT496" s="77"/>
      <c r="DU496" s="77"/>
      <c r="DV496" s="77"/>
      <c r="DW496" s="77"/>
      <c r="DX496" s="77"/>
      <c r="DY496" s="77"/>
      <c r="DZ496" s="77"/>
      <c r="EA496" s="77"/>
      <c r="EB496" s="77"/>
      <c r="EC496" s="77"/>
      <c r="ED496" s="77"/>
      <c r="EE496" s="77"/>
      <c r="EF496" s="77"/>
      <c r="EG496" s="77"/>
      <c r="EH496" s="77"/>
      <c r="EI496" s="77"/>
      <c r="EJ496" s="77"/>
      <c r="EK496" s="77"/>
      <c r="EL496" s="77"/>
      <c r="EM496" s="77"/>
      <c r="EN496" s="77"/>
      <c r="EO496" s="77"/>
      <c r="EP496" s="77"/>
      <c r="EQ496" s="77"/>
      <c r="ER496" s="77"/>
      <c r="ES496" s="77"/>
      <c r="ET496" s="77"/>
      <c r="EU496" s="77"/>
      <c r="EV496" s="77"/>
      <c r="EW496" s="77"/>
      <c r="EX496" s="77"/>
      <c r="EY496" s="77"/>
      <c r="EZ496" s="77"/>
      <c r="FA496" s="77"/>
      <c r="FB496" s="77"/>
      <c r="FC496" s="77"/>
      <c r="FD496" s="77"/>
      <c r="FE496" s="77"/>
      <c r="FF496" s="77"/>
      <c r="FG496" s="77"/>
      <c r="FH496" s="77"/>
    </row>
    <row r="497" spans="1:164" ht="14" x14ac:dyDescent="0.15">
      <c r="A497" s="85"/>
      <c r="B497" s="85"/>
      <c r="C497" s="85"/>
      <c r="D497" s="85"/>
      <c r="E497" s="85"/>
      <c r="F497" s="85"/>
      <c r="G497" s="85"/>
      <c r="H497" s="85"/>
      <c r="I497" s="85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  <c r="AE497" s="77"/>
      <c r="AF497" s="77"/>
      <c r="AG497" s="77"/>
      <c r="AH497" s="77"/>
      <c r="AI497" s="77"/>
      <c r="AJ497" s="77"/>
      <c r="AK497" s="77"/>
      <c r="AL497" s="77"/>
      <c r="AM497" s="77"/>
      <c r="AN497" s="77"/>
      <c r="AO497" s="77"/>
      <c r="AP497" s="77"/>
      <c r="AQ497" s="77"/>
      <c r="AR497" s="77"/>
      <c r="AS497" s="77"/>
      <c r="AT497" s="77"/>
      <c r="AU497" s="77"/>
      <c r="AV497" s="77"/>
      <c r="AW497" s="77"/>
      <c r="AX497" s="77"/>
      <c r="AY497" s="77"/>
      <c r="AZ497" s="77"/>
      <c r="BA497" s="77"/>
      <c r="BB497" s="77"/>
      <c r="BC497" s="77"/>
      <c r="BD497" s="77"/>
      <c r="BE497" s="77"/>
      <c r="BF497" s="77"/>
      <c r="BG497" s="77"/>
      <c r="BH497" s="77"/>
      <c r="BI497" s="77"/>
      <c r="BJ497" s="77"/>
      <c r="BK497" s="77"/>
      <c r="BL497" s="77"/>
      <c r="BM497" s="77"/>
      <c r="BN497" s="77"/>
      <c r="BO497" s="77"/>
      <c r="BP497" s="77"/>
      <c r="BQ497" s="77"/>
      <c r="BR497" s="77"/>
      <c r="BS497" s="77"/>
      <c r="BT497" s="77"/>
      <c r="BU497" s="77"/>
      <c r="BV497" s="77"/>
      <c r="BW497" s="77"/>
      <c r="BX497" s="77"/>
      <c r="BY497" s="77"/>
      <c r="BZ497" s="77"/>
      <c r="CA497" s="77"/>
      <c r="CB497" s="77"/>
      <c r="CC497" s="77"/>
      <c r="CD497" s="77"/>
      <c r="CE497" s="77"/>
      <c r="CF497" s="77"/>
      <c r="CG497" s="77"/>
      <c r="CH497" s="77"/>
      <c r="CI497" s="77"/>
      <c r="CJ497" s="77"/>
      <c r="CK497" s="77"/>
      <c r="CL497" s="77"/>
      <c r="CM497" s="77"/>
      <c r="CN497" s="77"/>
      <c r="CO497" s="77"/>
      <c r="CP497" s="77"/>
      <c r="CQ497" s="77"/>
      <c r="CR497" s="77"/>
      <c r="CS497" s="77"/>
      <c r="CT497" s="77"/>
      <c r="CU497" s="77"/>
      <c r="CV497" s="77"/>
      <c r="CW497" s="77"/>
      <c r="CX497" s="77"/>
      <c r="CY497" s="77"/>
      <c r="CZ497" s="77"/>
      <c r="DA497" s="77"/>
      <c r="DB497" s="77"/>
      <c r="DC497" s="77"/>
      <c r="DD497" s="77"/>
      <c r="DE497" s="77"/>
      <c r="DF497" s="77"/>
      <c r="DG497" s="77"/>
      <c r="DH497" s="77"/>
      <c r="DI497" s="77"/>
      <c r="DJ497" s="77"/>
      <c r="DK497" s="77"/>
      <c r="DL497" s="77"/>
      <c r="DM497" s="77"/>
      <c r="DN497" s="77"/>
      <c r="DO497" s="77"/>
      <c r="DP497" s="77"/>
      <c r="DQ497" s="77"/>
      <c r="DR497" s="77"/>
      <c r="DS497" s="77"/>
      <c r="DT497" s="77"/>
      <c r="DU497" s="77"/>
      <c r="DV497" s="77"/>
      <c r="DW497" s="77"/>
      <c r="DX497" s="77"/>
      <c r="DY497" s="77"/>
      <c r="DZ497" s="77"/>
      <c r="EA497" s="77"/>
      <c r="EB497" s="77"/>
      <c r="EC497" s="77"/>
      <c r="ED497" s="77"/>
      <c r="EE497" s="77"/>
      <c r="EF497" s="77"/>
      <c r="EG497" s="77"/>
      <c r="EH497" s="77"/>
      <c r="EI497" s="77"/>
      <c r="EJ497" s="77"/>
      <c r="EK497" s="77"/>
      <c r="EL497" s="77"/>
      <c r="EM497" s="77"/>
      <c r="EN497" s="77"/>
      <c r="EO497" s="77"/>
      <c r="EP497" s="77"/>
      <c r="EQ497" s="77"/>
      <c r="ER497" s="77"/>
      <c r="ES497" s="77"/>
      <c r="ET497" s="77"/>
      <c r="EU497" s="77"/>
      <c r="EV497" s="77"/>
      <c r="EW497" s="77"/>
      <c r="EX497" s="77"/>
      <c r="EY497" s="77"/>
      <c r="EZ497" s="77"/>
      <c r="FA497" s="77"/>
      <c r="FB497" s="77"/>
      <c r="FC497" s="77"/>
      <c r="FD497" s="77"/>
      <c r="FE497" s="77"/>
      <c r="FF497" s="77"/>
      <c r="FG497" s="77"/>
      <c r="FH497" s="77"/>
    </row>
    <row r="498" spans="1:164" ht="14" x14ac:dyDescent="0.15">
      <c r="A498" s="85"/>
      <c r="B498" s="85"/>
      <c r="C498" s="85"/>
      <c r="D498" s="85"/>
      <c r="E498" s="85"/>
      <c r="F498" s="85"/>
      <c r="G498" s="85"/>
      <c r="H498" s="85"/>
      <c r="I498" s="85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  <c r="AE498" s="77"/>
      <c r="AF498" s="77"/>
      <c r="AG498" s="77"/>
      <c r="AH498" s="77"/>
      <c r="AI498" s="77"/>
      <c r="AJ498" s="77"/>
      <c r="AK498" s="77"/>
      <c r="AL498" s="77"/>
      <c r="AM498" s="77"/>
      <c r="AN498" s="77"/>
      <c r="AO498" s="77"/>
      <c r="AP498" s="77"/>
      <c r="AQ498" s="77"/>
      <c r="AR498" s="77"/>
      <c r="AS498" s="77"/>
      <c r="AT498" s="77"/>
      <c r="AU498" s="77"/>
      <c r="AV498" s="77"/>
      <c r="AW498" s="77"/>
      <c r="AX498" s="77"/>
      <c r="AY498" s="77"/>
      <c r="AZ498" s="77"/>
      <c r="BA498" s="77"/>
      <c r="BB498" s="77"/>
      <c r="BC498" s="77"/>
      <c r="BD498" s="77"/>
      <c r="BE498" s="77"/>
      <c r="BF498" s="77"/>
      <c r="BG498" s="77"/>
      <c r="BH498" s="77"/>
      <c r="BI498" s="77"/>
      <c r="BJ498" s="77"/>
      <c r="BK498" s="77"/>
      <c r="BL498" s="77"/>
      <c r="BM498" s="77"/>
      <c r="BN498" s="77"/>
      <c r="BO498" s="77"/>
      <c r="BP498" s="77"/>
      <c r="BQ498" s="77"/>
      <c r="BR498" s="77"/>
      <c r="BS498" s="77"/>
      <c r="BT498" s="77"/>
      <c r="BU498" s="77"/>
      <c r="BV498" s="77"/>
      <c r="BW498" s="77"/>
      <c r="BX498" s="77"/>
      <c r="BY498" s="77"/>
      <c r="BZ498" s="77"/>
      <c r="CA498" s="77"/>
      <c r="CB498" s="77"/>
      <c r="CC498" s="77"/>
      <c r="CD498" s="77"/>
      <c r="CE498" s="77"/>
      <c r="CF498" s="77"/>
      <c r="CG498" s="77"/>
      <c r="CH498" s="77"/>
      <c r="CI498" s="77"/>
      <c r="CJ498" s="77"/>
      <c r="CK498" s="77"/>
      <c r="CL498" s="77"/>
      <c r="CM498" s="77"/>
      <c r="CN498" s="77"/>
      <c r="CO498" s="77"/>
      <c r="CP498" s="77"/>
      <c r="CQ498" s="77"/>
      <c r="CR498" s="77"/>
      <c r="CS498" s="77"/>
      <c r="CT498" s="77"/>
      <c r="CU498" s="77"/>
      <c r="CV498" s="77"/>
      <c r="CW498" s="77"/>
      <c r="CX498" s="77"/>
      <c r="CY498" s="77"/>
      <c r="CZ498" s="77"/>
      <c r="DA498" s="77"/>
      <c r="DB498" s="77"/>
      <c r="DC498" s="77"/>
      <c r="DD498" s="77"/>
      <c r="DE498" s="77"/>
      <c r="DF498" s="77"/>
      <c r="DG498" s="77"/>
      <c r="DH498" s="77"/>
      <c r="DI498" s="77"/>
      <c r="DJ498" s="77"/>
      <c r="DK498" s="77"/>
      <c r="DL498" s="77"/>
      <c r="DM498" s="77"/>
      <c r="DN498" s="77"/>
      <c r="DO498" s="77"/>
      <c r="DP498" s="77"/>
      <c r="DQ498" s="77"/>
      <c r="DR498" s="77"/>
      <c r="DS498" s="77"/>
      <c r="DT498" s="77"/>
      <c r="DU498" s="77"/>
      <c r="DV498" s="77"/>
      <c r="DW498" s="77"/>
      <c r="DX498" s="77"/>
      <c r="DY498" s="77"/>
      <c r="DZ498" s="77"/>
      <c r="EA498" s="77"/>
      <c r="EB498" s="77"/>
      <c r="EC498" s="77"/>
      <c r="ED498" s="77"/>
      <c r="EE498" s="77"/>
      <c r="EF498" s="77"/>
      <c r="EG498" s="77"/>
      <c r="EH498" s="77"/>
      <c r="EI498" s="77"/>
      <c r="EJ498" s="77"/>
      <c r="EK498" s="77"/>
      <c r="EL498" s="77"/>
      <c r="EM498" s="77"/>
      <c r="EN498" s="77"/>
      <c r="EO498" s="77"/>
      <c r="EP498" s="77"/>
      <c r="EQ498" s="77"/>
      <c r="ER498" s="77"/>
      <c r="ES498" s="77"/>
      <c r="ET498" s="77"/>
      <c r="EU498" s="77"/>
      <c r="EV498" s="77"/>
      <c r="EW498" s="77"/>
      <c r="EX498" s="77"/>
      <c r="EY498" s="77"/>
      <c r="EZ498" s="77"/>
      <c r="FA498" s="77"/>
      <c r="FB498" s="77"/>
      <c r="FC498" s="77"/>
      <c r="FD498" s="77"/>
      <c r="FE498" s="77"/>
      <c r="FF498" s="77"/>
      <c r="FG498" s="77"/>
      <c r="FH498" s="77"/>
    </row>
    <row r="499" spans="1:164" ht="14" x14ac:dyDescent="0.15">
      <c r="A499" s="85"/>
      <c r="B499" s="85"/>
      <c r="C499" s="85"/>
      <c r="D499" s="85"/>
      <c r="E499" s="85"/>
      <c r="F499" s="85"/>
      <c r="G499" s="85"/>
      <c r="H499" s="85"/>
      <c r="I499" s="85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  <c r="AE499" s="77"/>
      <c r="AF499" s="77"/>
      <c r="AG499" s="77"/>
      <c r="AH499" s="77"/>
      <c r="AI499" s="77"/>
      <c r="AJ499" s="77"/>
      <c r="AK499" s="77"/>
      <c r="AL499" s="77"/>
      <c r="AM499" s="77"/>
      <c r="AN499" s="77"/>
      <c r="AO499" s="77"/>
      <c r="AP499" s="77"/>
      <c r="AQ499" s="77"/>
      <c r="AR499" s="77"/>
      <c r="AS499" s="77"/>
      <c r="AT499" s="77"/>
      <c r="AU499" s="77"/>
      <c r="AV499" s="77"/>
      <c r="AW499" s="77"/>
      <c r="AX499" s="77"/>
      <c r="AY499" s="77"/>
      <c r="AZ499" s="77"/>
      <c r="BA499" s="77"/>
      <c r="BB499" s="77"/>
      <c r="BC499" s="77"/>
      <c r="BD499" s="77"/>
      <c r="BE499" s="77"/>
      <c r="BF499" s="77"/>
      <c r="BG499" s="77"/>
      <c r="BH499" s="77"/>
      <c r="BI499" s="77"/>
      <c r="BJ499" s="77"/>
      <c r="BK499" s="77"/>
      <c r="BL499" s="77"/>
      <c r="BM499" s="77"/>
      <c r="BN499" s="77"/>
      <c r="BO499" s="77"/>
      <c r="BP499" s="77"/>
      <c r="BQ499" s="77"/>
      <c r="BR499" s="77"/>
      <c r="BS499" s="77"/>
      <c r="BT499" s="77"/>
      <c r="BU499" s="77"/>
      <c r="BV499" s="77"/>
      <c r="BW499" s="77"/>
      <c r="BX499" s="77"/>
      <c r="BY499" s="77"/>
      <c r="BZ499" s="77"/>
      <c r="CA499" s="77"/>
      <c r="CB499" s="77"/>
      <c r="CC499" s="77"/>
      <c r="CD499" s="77"/>
      <c r="CE499" s="77"/>
      <c r="CF499" s="77"/>
      <c r="CG499" s="77"/>
      <c r="CH499" s="77"/>
      <c r="CI499" s="77"/>
      <c r="CJ499" s="77"/>
      <c r="CK499" s="77"/>
      <c r="CL499" s="77"/>
      <c r="CM499" s="77"/>
      <c r="CN499" s="77"/>
      <c r="CO499" s="77"/>
      <c r="CP499" s="77"/>
      <c r="CQ499" s="77"/>
      <c r="CR499" s="77"/>
      <c r="CS499" s="77"/>
      <c r="CT499" s="77"/>
      <c r="CU499" s="77"/>
      <c r="CV499" s="77"/>
      <c r="CW499" s="77"/>
      <c r="CX499" s="77"/>
      <c r="CY499" s="77"/>
      <c r="CZ499" s="77"/>
      <c r="DA499" s="77"/>
      <c r="DB499" s="77"/>
      <c r="DC499" s="77"/>
      <c r="DD499" s="77"/>
      <c r="DE499" s="77"/>
      <c r="DF499" s="77"/>
      <c r="DG499" s="77"/>
      <c r="DH499" s="77"/>
      <c r="DI499" s="77"/>
      <c r="DJ499" s="77"/>
      <c r="DK499" s="77"/>
      <c r="DL499" s="77"/>
      <c r="DM499" s="77"/>
      <c r="DN499" s="77"/>
      <c r="DO499" s="77"/>
      <c r="DP499" s="77"/>
      <c r="DQ499" s="77"/>
      <c r="DR499" s="77"/>
      <c r="DS499" s="77"/>
      <c r="DT499" s="77"/>
      <c r="DU499" s="77"/>
      <c r="DV499" s="77"/>
      <c r="DW499" s="77"/>
      <c r="DX499" s="77"/>
      <c r="DY499" s="77"/>
      <c r="DZ499" s="77"/>
      <c r="EA499" s="77"/>
      <c r="EB499" s="77"/>
      <c r="EC499" s="77"/>
      <c r="ED499" s="77"/>
      <c r="EE499" s="77"/>
      <c r="EF499" s="77"/>
      <c r="EG499" s="77"/>
      <c r="EH499" s="77"/>
      <c r="EI499" s="77"/>
      <c r="EJ499" s="77"/>
      <c r="EK499" s="77"/>
      <c r="EL499" s="77"/>
      <c r="EM499" s="77"/>
      <c r="EN499" s="77"/>
      <c r="EO499" s="77"/>
      <c r="EP499" s="77"/>
      <c r="EQ499" s="77"/>
      <c r="ER499" s="77"/>
      <c r="ES499" s="77"/>
      <c r="ET499" s="77"/>
      <c r="EU499" s="77"/>
      <c r="EV499" s="77"/>
      <c r="EW499" s="77"/>
      <c r="EX499" s="77"/>
      <c r="EY499" s="77"/>
      <c r="EZ499" s="77"/>
      <c r="FA499" s="77"/>
      <c r="FB499" s="77"/>
      <c r="FC499" s="77"/>
      <c r="FD499" s="77"/>
      <c r="FE499" s="77"/>
      <c r="FF499" s="77"/>
      <c r="FG499" s="77"/>
      <c r="FH499" s="77"/>
    </row>
    <row r="500" spans="1:164" ht="14" x14ac:dyDescent="0.15">
      <c r="A500" s="85"/>
      <c r="B500" s="85"/>
      <c r="C500" s="85"/>
      <c r="D500" s="85"/>
      <c r="E500" s="85"/>
      <c r="F500" s="85"/>
      <c r="G500" s="85"/>
      <c r="H500" s="85"/>
      <c r="I500" s="85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  <c r="AE500" s="77"/>
      <c r="AF500" s="77"/>
      <c r="AG500" s="77"/>
      <c r="AH500" s="77"/>
      <c r="AI500" s="77"/>
      <c r="AJ500" s="77"/>
      <c r="AK500" s="77"/>
      <c r="AL500" s="77"/>
      <c r="AM500" s="77"/>
      <c r="AN500" s="77"/>
      <c r="AO500" s="77"/>
      <c r="AP500" s="77"/>
      <c r="AQ500" s="77"/>
      <c r="AR500" s="77"/>
      <c r="AS500" s="77"/>
      <c r="AT500" s="77"/>
      <c r="AU500" s="77"/>
      <c r="AV500" s="77"/>
      <c r="AW500" s="77"/>
      <c r="AX500" s="77"/>
      <c r="AY500" s="77"/>
      <c r="AZ500" s="77"/>
      <c r="BA500" s="77"/>
      <c r="BB500" s="77"/>
      <c r="BC500" s="77"/>
      <c r="BD500" s="77"/>
      <c r="BE500" s="77"/>
      <c r="BF500" s="77"/>
      <c r="BG500" s="77"/>
      <c r="BH500" s="77"/>
      <c r="BI500" s="77"/>
      <c r="BJ500" s="77"/>
      <c r="BK500" s="77"/>
      <c r="BL500" s="77"/>
      <c r="BM500" s="77"/>
      <c r="BN500" s="77"/>
      <c r="BO500" s="77"/>
      <c r="BP500" s="77"/>
      <c r="BQ500" s="77"/>
      <c r="BR500" s="77"/>
      <c r="BS500" s="77"/>
      <c r="BT500" s="77"/>
      <c r="BU500" s="77"/>
      <c r="BV500" s="77"/>
      <c r="BW500" s="77"/>
      <c r="BX500" s="77"/>
      <c r="BY500" s="77"/>
      <c r="BZ500" s="77"/>
      <c r="CA500" s="77"/>
      <c r="CB500" s="77"/>
      <c r="CC500" s="77"/>
      <c r="CD500" s="77"/>
      <c r="CE500" s="77"/>
      <c r="CF500" s="77"/>
      <c r="CG500" s="77"/>
      <c r="CH500" s="77"/>
      <c r="CI500" s="77"/>
      <c r="CJ500" s="77"/>
      <c r="CK500" s="77"/>
      <c r="CL500" s="77"/>
      <c r="CM500" s="77"/>
      <c r="CN500" s="77"/>
      <c r="CO500" s="77"/>
      <c r="CP500" s="77"/>
      <c r="CQ500" s="77"/>
      <c r="CR500" s="77"/>
      <c r="CS500" s="77"/>
      <c r="CT500" s="77"/>
      <c r="CU500" s="77"/>
      <c r="CV500" s="77"/>
      <c r="CW500" s="77"/>
      <c r="CX500" s="77"/>
      <c r="CY500" s="77"/>
      <c r="CZ500" s="77"/>
      <c r="DA500" s="77"/>
      <c r="DB500" s="77"/>
      <c r="DC500" s="77"/>
      <c r="DD500" s="77"/>
      <c r="DE500" s="77"/>
      <c r="DF500" s="77"/>
      <c r="DG500" s="77"/>
      <c r="DH500" s="77"/>
      <c r="DI500" s="77"/>
      <c r="DJ500" s="77"/>
      <c r="DK500" s="77"/>
      <c r="DL500" s="77"/>
      <c r="DM500" s="77"/>
      <c r="DN500" s="77"/>
      <c r="DO500" s="77"/>
      <c r="DP500" s="77"/>
      <c r="DQ500" s="77"/>
      <c r="DR500" s="77"/>
      <c r="DS500" s="77"/>
      <c r="DT500" s="77"/>
      <c r="DU500" s="77"/>
      <c r="DV500" s="77"/>
      <c r="DW500" s="77"/>
      <c r="DX500" s="77"/>
      <c r="DY500" s="77"/>
      <c r="DZ500" s="77"/>
      <c r="EA500" s="77"/>
      <c r="EB500" s="77"/>
      <c r="EC500" s="77"/>
      <c r="ED500" s="77"/>
      <c r="EE500" s="77"/>
      <c r="EF500" s="77"/>
      <c r="EG500" s="77"/>
      <c r="EH500" s="77"/>
      <c r="EI500" s="77"/>
      <c r="EJ500" s="77"/>
      <c r="EK500" s="77"/>
      <c r="EL500" s="77"/>
      <c r="EM500" s="77"/>
      <c r="EN500" s="77"/>
      <c r="EO500" s="77"/>
      <c r="EP500" s="77"/>
      <c r="EQ500" s="77"/>
      <c r="ER500" s="77"/>
      <c r="ES500" s="77"/>
      <c r="ET500" s="77"/>
      <c r="EU500" s="77"/>
      <c r="EV500" s="77"/>
      <c r="EW500" s="77"/>
      <c r="EX500" s="77"/>
      <c r="EY500" s="77"/>
      <c r="EZ500" s="77"/>
      <c r="FA500" s="77"/>
      <c r="FB500" s="77"/>
      <c r="FC500" s="77"/>
      <c r="FD500" s="77"/>
      <c r="FE500" s="77"/>
      <c r="FF500" s="77"/>
      <c r="FG500" s="77"/>
      <c r="FH500" s="77"/>
    </row>
    <row r="501" spans="1:164" ht="14" x14ac:dyDescent="0.15">
      <c r="A501" s="85"/>
      <c r="B501" s="85"/>
      <c r="C501" s="85"/>
      <c r="D501" s="85"/>
      <c r="E501" s="85"/>
      <c r="F501" s="85"/>
      <c r="G501" s="85"/>
      <c r="H501" s="85"/>
      <c r="I501" s="85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  <c r="AW501" s="77"/>
      <c r="AX501" s="77"/>
      <c r="AY501" s="77"/>
      <c r="AZ501" s="77"/>
      <c r="BA501" s="77"/>
      <c r="BB501" s="77"/>
      <c r="BC501" s="77"/>
      <c r="BD501" s="77"/>
      <c r="BE501" s="77"/>
      <c r="BF501" s="77"/>
      <c r="BG501" s="77"/>
      <c r="BH501" s="77"/>
      <c r="BI501" s="77"/>
      <c r="BJ501" s="77"/>
      <c r="BK501" s="77"/>
      <c r="BL501" s="77"/>
      <c r="BM501" s="77"/>
      <c r="BN501" s="77"/>
      <c r="BO501" s="77"/>
      <c r="BP501" s="77"/>
      <c r="BQ501" s="77"/>
      <c r="BR501" s="77"/>
      <c r="BS501" s="77"/>
      <c r="BT501" s="77"/>
      <c r="BU501" s="77"/>
      <c r="BV501" s="77"/>
      <c r="BW501" s="77"/>
      <c r="BX501" s="77"/>
      <c r="BY501" s="77"/>
      <c r="BZ501" s="77"/>
      <c r="CA501" s="77"/>
      <c r="CB501" s="77"/>
      <c r="CC501" s="77"/>
      <c r="CD501" s="77"/>
      <c r="CE501" s="77"/>
      <c r="CF501" s="77"/>
      <c r="CG501" s="77"/>
      <c r="CH501" s="77"/>
      <c r="CI501" s="77"/>
      <c r="CJ501" s="77"/>
      <c r="CK501" s="77"/>
      <c r="CL501" s="77"/>
      <c r="CM501" s="77"/>
      <c r="CN501" s="77"/>
      <c r="CO501" s="77"/>
      <c r="CP501" s="77"/>
      <c r="CQ501" s="77"/>
      <c r="CR501" s="77"/>
      <c r="CS501" s="77"/>
      <c r="CT501" s="77"/>
      <c r="CU501" s="77"/>
      <c r="CV501" s="77"/>
      <c r="CW501" s="77"/>
      <c r="CX501" s="77"/>
      <c r="CY501" s="77"/>
      <c r="CZ501" s="77"/>
      <c r="DA501" s="77"/>
      <c r="DB501" s="77"/>
      <c r="DC501" s="77"/>
      <c r="DD501" s="77"/>
      <c r="DE501" s="77"/>
      <c r="DF501" s="77"/>
      <c r="DG501" s="77"/>
      <c r="DH501" s="77"/>
      <c r="DI501" s="77"/>
      <c r="DJ501" s="77"/>
      <c r="DK501" s="77"/>
      <c r="DL501" s="77"/>
      <c r="DM501" s="77"/>
      <c r="DN501" s="77"/>
      <c r="DO501" s="77"/>
      <c r="DP501" s="77"/>
      <c r="DQ501" s="77"/>
      <c r="DR501" s="77"/>
      <c r="DS501" s="77"/>
      <c r="DT501" s="77"/>
      <c r="DU501" s="77"/>
      <c r="DV501" s="77"/>
      <c r="DW501" s="77"/>
      <c r="DX501" s="77"/>
      <c r="DY501" s="77"/>
      <c r="DZ501" s="77"/>
      <c r="EA501" s="77"/>
      <c r="EB501" s="77"/>
      <c r="EC501" s="77"/>
      <c r="ED501" s="77"/>
      <c r="EE501" s="77"/>
      <c r="EF501" s="77"/>
      <c r="EG501" s="77"/>
      <c r="EH501" s="77"/>
      <c r="EI501" s="77"/>
      <c r="EJ501" s="77"/>
      <c r="EK501" s="77"/>
      <c r="EL501" s="77"/>
      <c r="EM501" s="77"/>
      <c r="EN501" s="77"/>
      <c r="EO501" s="77"/>
      <c r="EP501" s="77"/>
      <c r="EQ501" s="77"/>
      <c r="ER501" s="77"/>
      <c r="ES501" s="77"/>
      <c r="ET501" s="77"/>
      <c r="EU501" s="77"/>
      <c r="EV501" s="77"/>
      <c r="EW501" s="77"/>
      <c r="EX501" s="77"/>
      <c r="EY501" s="77"/>
      <c r="EZ501" s="77"/>
      <c r="FA501" s="77"/>
      <c r="FB501" s="77"/>
      <c r="FC501" s="77"/>
      <c r="FD501" s="77"/>
      <c r="FE501" s="77"/>
      <c r="FF501" s="77"/>
      <c r="FG501" s="77"/>
      <c r="FH501" s="77"/>
    </row>
    <row r="502" spans="1:164" ht="14" x14ac:dyDescent="0.15">
      <c r="A502" s="85"/>
      <c r="B502" s="85"/>
      <c r="C502" s="85"/>
      <c r="D502" s="85"/>
      <c r="E502" s="85"/>
      <c r="F502" s="85"/>
      <c r="G502" s="85"/>
      <c r="H502" s="85"/>
      <c r="I502" s="85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  <c r="AE502" s="77"/>
      <c r="AF502" s="77"/>
      <c r="AG502" s="77"/>
      <c r="AH502" s="77"/>
      <c r="AI502" s="77"/>
      <c r="AJ502" s="77"/>
      <c r="AK502" s="77"/>
      <c r="AL502" s="77"/>
      <c r="AM502" s="77"/>
      <c r="AN502" s="77"/>
      <c r="AO502" s="77"/>
      <c r="AP502" s="77"/>
      <c r="AQ502" s="77"/>
      <c r="AR502" s="77"/>
      <c r="AS502" s="77"/>
      <c r="AT502" s="77"/>
      <c r="AU502" s="77"/>
      <c r="AV502" s="77"/>
      <c r="AW502" s="77"/>
      <c r="AX502" s="77"/>
      <c r="AY502" s="77"/>
      <c r="AZ502" s="77"/>
      <c r="BA502" s="77"/>
      <c r="BB502" s="77"/>
      <c r="BC502" s="77"/>
      <c r="BD502" s="77"/>
      <c r="BE502" s="77"/>
      <c r="BF502" s="77"/>
      <c r="BG502" s="77"/>
      <c r="BH502" s="77"/>
      <c r="BI502" s="77"/>
      <c r="BJ502" s="77"/>
      <c r="BK502" s="77"/>
      <c r="BL502" s="77"/>
      <c r="BM502" s="77"/>
      <c r="BN502" s="77"/>
      <c r="BO502" s="77"/>
      <c r="BP502" s="77"/>
      <c r="BQ502" s="77"/>
      <c r="BR502" s="77"/>
      <c r="BS502" s="77"/>
      <c r="BT502" s="77"/>
      <c r="BU502" s="77"/>
      <c r="BV502" s="77"/>
      <c r="BW502" s="77"/>
      <c r="BX502" s="77"/>
      <c r="BY502" s="77"/>
      <c r="BZ502" s="77"/>
      <c r="CA502" s="77"/>
      <c r="CB502" s="77"/>
      <c r="CC502" s="77"/>
      <c r="CD502" s="77"/>
      <c r="CE502" s="77"/>
      <c r="CF502" s="77"/>
      <c r="CG502" s="77"/>
      <c r="CH502" s="77"/>
      <c r="CI502" s="77"/>
      <c r="CJ502" s="77"/>
      <c r="CK502" s="77"/>
      <c r="CL502" s="77"/>
      <c r="CM502" s="77"/>
      <c r="CN502" s="77"/>
      <c r="CO502" s="77"/>
      <c r="CP502" s="77"/>
      <c r="CQ502" s="77"/>
      <c r="CR502" s="77"/>
      <c r="CS502" s="77"/>
      <c r="CT502" s="77"/>
      <c r="CU502" s="77"/>
      <c r="CV502" s="77"/>
      <c r="CW502" s="77"/>
      <c r="CX502" s="77"/>
      <c r="CY502" s="77"/>
      <c r="CZ502" s="77"/>
      <c r="DA502" s="77"/>
      <c r="DB502" s="77"/>
      <c r="DC502" s="77"/>
      <c r="DD502" s="77"/>
      <c r="DE502" s="77"/>
      <c r="DF502" s="77"/>
      <c r="DG502" s="77"/>
      <c r="DH502" s="77"/>
      <c r="DI502" s="77"/>
      <c r="DJ502" s="77"/>
      <c r="DK502" s="77"/>
      <c r="DL502" s="77"/>
      <c r="DM502" s="77"/>
      <c r="DN502" s="77"/>
      <c r="DO502" s="77"/>
      <c r="DP502" s="77"/>
      <c r="DQ502" s="77"/>
      <c r="DR502" s="77"/>
      <c r="DS502" s="77"/>
      <c r="DT502" s="77"/>
      <c r="DU502" s="77"/>
      <c r="DV502" s="77"/>
      <c r="DW502" s="77"/>
      <c r="DX502" s="77"/>
      <c r="DY502" s="77"/>
      <c r="DZ502" s="77"/>
      <c r="EA502" s="77"/>
      <c r="EB502" s="77"/>
      <c r="EC502" s="77"/>
      <c r="ED502" s="77"/>
      <c r="EE502" s="77"/>
      <c r="EF502" s="77"/>
      <c r="EG502" s="77"/>
      <c r="EH502" s="77"/>
      <c r="EI502" s="77"/>
      <c r="EJ502" s="77"/>
      <c r="EK502" s="77"/>
      <c r="EL502" s="77"/>
      <c r="EM502" s="77"/>
      <c r="EN502" s="77"/>
      <c r="EO502" s="77"/>
      <c r="EP502" s="77"/>
      <c r="EQ502" s="77"/>
      <c r="ER502" s="77"/>
      <c r="ES502" s="77"/>
      <c r="ET502" s="77"/>
      <c r="EU502" s="77"/>
      <c r="EV502" s="77"/>
      <c r="EW502" s="77"/>
      <c r="EX502" s="77"/>
      <c r="EY502" s="77"/>
      <c r="EZ502" s="77"/>
      <c r="FA502" s="77"/>
      <c r="FB502" s="77"/>
      <c r="FC502" s="77"/>
      <c r="FD502" s="77"/>
      <c r="FE502" s="77"/>
      <c r="FF502" s="77"/>
      <c r="FG502" s="77"/>
      <c r="FH502" s="77"/>
    </row>
    <row r="503" spans="1:164" ht="14" x14ac:dyDescent="0.15">
      <c r="A503" s="85"/>
      <c r="B503" s="85"/>
      <c r="C503" s="85"/>
      <c r="D503" s="85"/>
      <c r="E503" s="85"/>
      <c r="F503" s="85"/>
      <c r="G503" s="85"/>
      <c r="H503" s="85"/>
      <c r="I503" s="85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  <c r="AE503" s="77"/>
      <c r="AF503" s="77"/>
      <c r="AG503" s="77"/>
      <c r="AH503" s="77"/>
      <c r="AI503" s="77"/>
      <c r="AJ503" s="77"/>
      <c r="AK503" s="77"/>
      <c r="AL503" s="77"/>
      <c r="AM503" s="77"/>
      <c r="AN503" s="77"/>
      <c r="AO503" s="77"/>
      <c r="AP503" s="77"/>
      <c r="AQ503" s="77"/>
      <c r="AR503" s="77"/>
      <c r="AS503" s="77"/>
      <c r="AT503" s="77"/>
      <c r="AU503" s="77"/>
      <c r="AV503" s="77"/>
      <c r="AW503" s="77"/>
      <c r="AX503" s="77"/>
      <c r="AY503" s="77"/>
      <c r="AZ503" s="77"/>
      <c r="BA503" s="77"/>
      <c r="BB503" s="77"/>
      <c r="BC503" s="77"/>
      <c r="BD503" s="77"/>
      <c r="BE503" s="77"/>
      <c r="BF503" s="77"/>
      <c r="BG503" s="77"/>
      <c r="BH503" s="77"/>
      <c r="BI503" s="77"/>
      <c r="BJ503" s="77"/>
      <c r="BK503" s="77"/>
      <c r="BL503" s="77"/>
      <c r="BM503" s="77"/>
      <c r="BN503" s="77"/>
      <c r="BO503" s="77"/>
      <c r="BP503" s="77"/>
      <c r="BQ503" s="77"/>
      <c r="BR503" s="77"/>
      <c r="BS503" s="77"/>
      <c r="BT503" s="77"/>
      <c r="BU503" s="77"/>
      <c r="BV503" s="77"/>
      <c r="BW503" s="77"/>
      <c r="BX503" s="77"/>
      <c r="BY503" s="77"/>
      <c r="BZ503" s="77"/>
      <c r="CA503" s="77"/>
      <c r="CB503" s="77"/>
      <c r="CC503" s="77"/>
      <c r="CD503" s="77"/>
      <c r="CE503" s="77"/>
      <c r="CF503" s="77"/>
      <c r="CG503" s="77"/>
      <c r="CH503" s="77"/>
      <c r="CI503" s="77"/>
      <c r="CJ503" s="77"/>
      <c r="CK503" s="77"/>
      <c r="CL503" s="77"/>
      <c r="CM503" s="77"/>
      <c r="CN503" s="77"/>
      <c r="CO503" s="77"/>
      <c r="CP503" s="77"/>
      <c r="CQ503" s="77"/>
      <c r="CR503" s="77"/>
      <c r="CS503" s="77"/>
      <c r="CT503" s="77"/>
      <c r="CU503" s="77"/>
      <c r="CV503" s="77"/>
      <c r="CW503" s="77"/>
      <c r="CX503" s="77"/>
      <c r="CY503" s="77"/>
      <c r="CZ503" s="77"/>
      <c r="DA503" s="77"/>
      <c r="DB503" s="77"/>
      <c r="DC503" s="77"/>
      <c r="DD503" s="77"/>
      <c r="DE503" s="77"/>
      <c r="DF503" s="77"/>
      <c r="DG503" s="77"/>
      <c r="DH503" s="77"/>
      <c r="DI503" s="77"/>
      <c r="DJ503" s="77"/>
      <c r="DK503" s="77"/>
      <c r="DL503" s="77"/>
      <c r="DM503" s="77"/>
      <c r="DN503" s="77"/>
      <c r="DO503" s="77"/>
      <c r="DP503" s="77"/>
      <c r="DQ503" s="77"/>
      <c r="DR503" s="77"/>
      <c r="DS503" s="77"/>
      <c r="DT503" s="77"/>
      <c r="DU503" s="77"/>
      <c r="DV503" s="77"/>
      <c r="DW503" s="77"/>
      <c r="DX503" s="77"/>
      <c r="DY503" s="77"/>
      <c r="DZ503" s="77"/>
      <c r="EA503" s="77"/>
      <c r="EB503" s="77"/>
      <c r="EC503" s="77"/>
      <c r="ED503" s="77"/>
      <c r="EE503" s="77"/>
      <c r="EF503" s="77"/>
      <c r="EG503" s="77"/>
      <c r="EH503" s="77"/>
      <c r="EI503" s="77"/>
      <c r="EJ503" s="77"/>
      <c r="EK503" s="77"/>
      <c r="EL503" s="77"/>
      <c r="EM503" s="77"/>
      <c r="EN503" s="77"/>
      <c r="EO503" s="77"/>
      <c r="EP503" s="77"/>
      <c r="EQ503" s="77"/>
      <c r="ER503" s="77"/>
      <c r="ES503" s="77"/>
      <c r="ET503" s="77"/>
      <c r="EU503" s="77"/>
      <c r="EV503" s="77"/>
      <c r="EW503" s="77"/>
      <c r="EX503" s="77"/>
      <c r="EY503" s="77"/>
      <c r="EZ503" s="77"/>
      <c r="FA503" s="77"/>
      <c r="FB503" s="77"/>
      <c r="FC503" s="77"/>
      <c r="FD503" s="77"/>
      <c r="FE503" s="77"/>
      <c r="FF503" s="77"/>
      <c r="FG503" s="77"/>
      <c r="FH503" s="77"/>
    </row>
    <row r="504" spans="1:164" ht="14" x14ac:dyDescent="0.15">
      <c r="A504" s="85"/>
      <c r="B504" s="85"/>
      <c r="C504" s="85"/>
      <c r="D504" s="85"/>
      <c r="E504" s="85"/>
      <c r="F504" s="85"/>
      <c r="G504" s="85"/>
      <c r="H504" s="85"/>
      <c r="I504" s="85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  <c r="AE504" s="77"/>
      <c r="AF504" s="77"/>
      <c r="AG504" s="77"/>
      <c r="AH504" s="77"/>
      <c r="AI504" s="77"/>
      <c r="AJ504" s="77"/>
      <c r="AK504" s="77"/>
      <c r="AL504" s="77"/>
      <c r="AM504" s="77"/>
      <c r="AN504" s="77"/>
      <c r="AO504" s="77"/>
      <c r="AP504" s="77"/>
      <c r="AQ504" s="77"/>
      <c r="AR504" s="77"/>
      <c r="AS504" s="77"/>
      <c r="AT504" s="77"/>
      <c r="AU504" s="77"/>
      <c r="AV504" s="77"/>
      <c r="AW504" s="77"/>
      <c r="AX504" s="77"/>
      <c r="AY504" s="77"/>
      <c r="AZ504" s="77"/>
      <c r="BA504" s="77"/>
      <c r="BB504" s="77"/>
      <c r="BC504" s="77"/>
      <c r="BD504" s="77"/>
      <c r="BE504" s="77"/>
      <c r="BF504" s="77"/>
      <c r="BG504" s="77"/>
      <c r="BH504" s="77"/>
      <c r="BI504" s="77"/>
      <c r="BJ504" s="77"/>
      <c r="BK504" s="77"/>
      <c r="BL504" s="77"/>
      <c r="BM504" s="77"/>
      <c r="BN504" s="77"/>
      <c r="BO504" s="77"/>
      <c r="BP504" s="77"/>
      <c r="BQ504" s="77"/>
      <c r="BR504" s="77"/>
      <c r="BS504" s="77"/>
      <c r="BT504" s="77"/>
      <c r="BU504" s="77"/>
      <c r="BV504" s="77"/>
      <c r="BW504" s="77"/>
      <c r="BX504" s="77"/>
      <c r="BY504" s="77"/>
      <c r="BZ504" s="77"/>
      <c r="CA504" s="77"/>
      <c r="CB504" s="77"/>
      <c r="CC504" s="77"/>
      <c r="CD504" s="77"/>
      <c r="CE504" s="77"/>
      <c r="CF504" s="77"/>
      <c r="CG504" s="77"/>
      <c r="CH504" s="77"/>
      <c r="CI504" s="77"/>
      <c r="CJ504" s="77"/>
      <c r="CK504" s="77"/>
      <c r="CL504" s="77"/>
      <c r="CM504" s="77"/>
      <c r="CN504" s="77"/>
      <c r="CO504" s="77"/>
      <c r="CP504" s="77"/>
      <c r="CQ504" s="77"/>
      <c r="CR504" s="77"/>
      <c r="CS504" s="77"/>
      <c r="CT504" s="77"/>
      <c r="CU504" s="77"/>
      <c r="CV504" s="77"/>
      <c r="CW504" s="77"/>
      <c r="CX504" s="77"/>
      <c r="CY504" s="77"/>
      <c r="CZ504" s="77"/>
      <c r="DA504" s="77"/>
      <c r="DB504" s="77"/>
      <c r="DC504" s="77"/>
      <c r="DD504" s="77"/>
      <c r="DE504" s="77"/>
      <c r="DF504" s="77"/>
      <c r="DG504" s="77"/>
      <c r="DH504" s="77"/>
      <c r="DI504" s="77"/>
      <c r="DJ504" s="77"/>
      <c r="DK504" s="77"/>
      <c r="DL504" s="77"/>
      <c r="DM504" s="77"/>
      <c r="DN504" s="77"/>
      <c r="DO504" s="77"/>
      <c r="DP504" s="77"/>
      <c r="DQ504" s="77"/>
      <c r="DR504" s="77"/>
      <c r="DS504" s="77"/>
      <c r="DT504" s="77"/>
      <c r="DU504" s="77"/>
      <c r="DV504" s="77"/>
      <c r="DW504" s="77"/>
      <c r="DX504" s="77"/>
      <c r="DY504" s="77"/>
      <c r="DZ504" s="77"/>
      <c r="EA504" s="77"/>
      <c r="EB504" s="77"/>
      <c r="EC504" s="77"/>
      <c r="ED504" s="77"/>
      <c r="EE504" s="77"/>
      <c r="EF504" s="77"/>
      <c r="EG504" s="77"/>
      <c r="EH504" s="77"/>
      <c r="EI504" s="77"/>
      <c r="EJ504" s="77"/>
      <c r="EK504" s="77"/>
      <c r="EL504" s="77"/>
      <c r="EM504" s="77"/>
      <c r="EN504" s="77"/>
      <c r="EO504" s="77"/>
      <c r="EP504" s="77"/>
      <c r="EQ504" s="77"/>
      <c r="ER504" s="77"/>
      <c r="ES504" s="77"/>
      <c r="ET504" s="77"/>
      <c r="EU504" s="77"/>
      <c r="EV504" s="77"/>
      <c r="EW504" s="77"/>
      <c r="EX504" s="77"/>
      <c r="EY504" s="77"/>
      <c r="EZ504" s="77"/>
      <c r="FA504" s="77"/>
      <c r="FB504" s="77"/>
      <c r="FC504" s="77"/>
      <c r="FD504" s="77"/>
      <c r="FE504" s="77"/>
      <c r="FF504" s="77"/>
      <c r="FG504" s="77"/>
      <c r="FH504" s="77"/>
    </row>
    <row r="505" spans="1:164" ht="14" x14ac:dyDescent="0.15">
      <c r="A505" s="85"/>
      <c r="B505" s="85"/>
      <c r="C505" s="85"/>
      <c r="D505" s="85"/>
      <c r="E505" s="85"/>
      <c r="F505" s="85"/>
      <c r="G505" s="85"/>
      <c r="H505" s="85"/>
      <c r="I505" s="85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  <c r="AE505" s="77"/>
      <c r="AF505" s="77"/>
      <c r="AG505" s="77"/>
      <c r="AH505" s="77"/>
      <c r="AI505" s="77"/>
      <c r="AJ505" s="77"/>
      <c r="AK505" s="77"/>
      <c r="AL505" s="77"/>
      <c r="AM505" s="77"/>
      <c r="AN505" s="77"/>
      <c r="AO505" s="77"/>
      <c r="AP505" s="77"/>
      <c r="AQ505" s="77"/>
      <c r="AR505" s="77"/>
      <c r="AS505" s="77"/>
      <c r="AT505" s="77"/>
      <c r="AU505" s="77"/>
      <c r="AV505" s="77"/>
      <c r="AW505" s="77"/>
      <c r="AX505" s="77"/>
      <c r="AY505" s="77"/>
      <c r="AZ505" s="77"/>
      <c r="BA505" s="77"/>
      <c r="BB505" s="77"/>
      <c r="BC505" s="77"/>
      <c r="BD505" s="77"/>
      <c r="BE505" s="77"/>
      <c r="BF505" s="77"/>
      <c r="BG505" s="77"/>
      <c r="BH505" s="77"/>
      <c r="BI505" s="77"/>
      <c r="BJ505" s="77"/>
      <c r="BK505" s="77"/>
      <c r="BL505" s="77"/>
      <c r="BM505" s="77"/>
      <c r="BN505" s="77"/>
      <c r="BO505" s="77"/>
      <c r="BP505" s="77"/>
      <c r="BQ505" s="77"/>
      <c r="BR505" s="77"/>
      <c r="BS505" s="77"/>
      <c r="BT505" s="77"/>
      <c r="BU505" s="77"/>
      <c r="BV505" s="77"/>
      <c r="BW505" s="77"/>
      <c r="BX505" s="77"/>
      <c r="BY505" s="77"/>
      <c r="BZ505" s="77"/>
      <c r="CA505" s="77"/>
      <c r="CB505" s="77"/>
      <c r="CC505" s="77"/>
      <c r="CD505" s="77"/>
      <c r="CE505" s="77"/>
      <c r="CF505" s="77"/>
      <c r="CG505" s="77"/>
      <c r="CH505" s="77"/>
      <c r="CI505" s="77"/>
      <c r="CJ505" s="77"/>
      <c r="CK505" s="77"/>
      <c r="CL505" s="77"/>
      <c r="CM505" s="77"/>
      <c r="CN505" s="77"/>
      <c r="CO505" s="77"/>
      <c r="CP505" s="77"/>
      <c r="CQ505" s="77"/>
      <c r="CR505" s="77"/>
      <c r="CS505" s="77"/>
      <c r="CT505" s="77"/>
      <c r="CU505" s="77"/>
      <c r="CV505" s="77"/>
      <c r="CW505" s="77"/>
      <c r="CX505" s="77"/>
      <c r="CY505" s="77"/>
      <c r="CZ505" s="77"/>
      <c r="DA505" s="77"/>
      <c r="DB505" s="77"/>
      <c r="DC505" s="77"/>
      <c r="DD505" s="77"/>
      <c r="DE505" s="77"/>
      <c r="DF505" s="77"/>
      <c r="DG505" s="77"/>
      <c r="DH505" s="77"/>
      <c r="DI505" s="77"/>
      <c r="DJ505" s="77"/>
      <c r="DK505" s="77"/>
      <c r="DL505" s="77"/>
      <c r="DM505" s="77"/>
      <c r="DN505" s="77"/>
      <c r="DO505" s="77"/>
      <c r="DP505" s="77"/>
      <c r="DQ505" s="77"/>
      <c r="DR505" s="77"/>
      <c r="DS505" s="77"/>
      <c r="DT505" s="77"/>
      <c r="DU505" s="77"/>
      <c r="DV505" s="77"/>
      <c r="DW505" s="77"/>
      <c r="DX505" s="77"/>
      <c r="DY505" s="77"/>
      <c r="DZ505" s="77"/>
      <c r="EA505" s="77"/>
      <c r="EB505" s="77"/>
      <c r="EC505" s="77"/>
      <c r="ED505" s="77"/>
      <c r="EE505" s="77"/>
      <c r="EF505" s="77"/>
      <c r="EG505" s="77"/>
      <c r="EH505" s="77"/>
      <c r="EI505" s="77"/>
      <c r="EJ505" s="77"/>
      <c r="EK505" s="77"/>
      <c r="EL505" s="77"/>
      <c r="EM505" s="77"/>
      <c r="EN505" s="77"/>
      <c r="EO505" s="77"/>
      <c r="EP505" s="77"/>
      <c r="EQ505" s="77"/>
      <c r="ER505" s="77"/>
      <c r="ES505" s="77"/>
      <c r="ET505" s="77"/>
      <c r="EU505" s="77"/>
      <c r="EV505" s="77"/>
      <c r="EW505" s="77"/>
      <c r="EX505" s="77"/>
      <c r="EY505" s="77"/>
      <c r="EZ505" s="77"/>
      <c r="FA505" s="77"/>
      <c r="FB505" s="77"/>
      <c r="FC505" s="77"/>
      <c r="FD505" s="77"/>
      <c r="FE505" s="77"/>
      <c r="FF505" s="77"/>
      <c r="FG505" s="77"/>
      <c r="FH505" s="77"/>
    </row>
    <row r="506" spans="1:164" ht="14" x14ac:dyDescent="0.15">
      <c r="A506" s="85"/>
      <c r="B506" s="85"/>
      <c r="C506" s="85"/>
      <c r="D506" s="85"/>
      <c r="E506" s="85"/>
      <c r="F506" s="85"/>
      <c r="G506" s="85"/>
      <c r="H506" s="85"/>
      <c r="I506" s="85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  <c r="AE506" s="77"/>
      <c r="AF506" s="77"/>
      <c r="AG506" s="77"/>
      <c r="AH506" s="77"/>
      <c r="AI506" s="77"/>
      <c r="AJ506" s="77"/>
      <c r="AK506" s="77"/>
      <c r="AL506" s="77"/>
      <c r="AM506" s="77"/>
      <c r="AN506" s="77"/>
      <c r="AO506" s="77"/>
      <c r="AP506" s="77"/>
      <c r="AQ506" s="77"/>
      <c r="AR506" s="77"/>
      <c r="AS506" s="77"/>
      <c r="AT506" s="77"/>
      <c r="AU506" s="77"/>
      <c r="AV506" s="77"/>
      <c r="AW506" s="77"/>
      <c r="AX506" s="77"/>
      <c r="AY506" s="77"/>
      <c r="AZ506" s="77"/>
      <c r="BA506" s="77"/>
      <c r="BB506" s="77"/>
      <c r="BC506" s="77"/>
      <c r="BD506" s="77"/>
      <c r="BE506" s="77"/>
      <c r="BF506" s="77"/>
      <c r="BG506" s="77"/>
      <c r="BH506" s="77"/>
      <c r="BI506" s="77"/>
      <c r="BJ506" s="77"/>
      <c r="BK506" s="77"/>
      <c r="BL506" s="77"/>
      <c r="BM506" s="77"/>
      <c r="BN506" s="77"/>
      <c r="BO506" s="77"/>
      <c r="BP506" s="77"/>
      <c r="BQ506" s="77"/>
      <c r="BR506" s="77"/>
      <c r="BS506" s="77"/>
      <c r="BT506" s="77"/>
      <c r="BU506" s="77"/>
      <c r="BV506" s="77"/>
      <c r="BW506" s="77"/>
      <c r="BX506" s="77"/>
      <c r="BY506" s="77"/>
      <c r="BZ506" s="77"/>
      <c r="CA506" s="77"/>
      <c r="CB506" s="77"/>
      <c r="CC506" s="77"/>
      <c r="CD506" s="77"/>
      <c r="CE506" s="77"/>
      <c r="CF506" s="77"/>
      <c r="CG506" s="77"/>
      <c r="CH506" s="77"/>
      <c r="CI506" s="77"/>
      <c r="CJ506" s="77"/>
      <c r="CK506" s="77"/>
      <c r="CL506" s="77"/>
      <c r="CM506" s="77"/>
      <c r="CN506" s="77"/>
      <c r="CO506" s="77"/>
      <c r="CP506" s="77"/>
      <c r="CQ506" s="77"/>
      <c r="CR506" s="77"/>
      <c r="CS506" s="77"/>
      <c r="CT506" s="77"/>
      <c r="CU506" s="77"/>
      <c r="CV506" s="77"/>
      <c r="CW506" s="77"/>
      <c r="CX506" s="77"/>
      <c r="CY506" s="77"/>
      <c r="CZ506" s="77"/>
      <c r="DA506" s="77"/>
      <c r="DB506" s="77"/>
      <c r="DC506" s="77"/>
      <c r="DD506" s="77"/>
      <c r="DE506" s="77"/>
      <c r="DF506" s="77"/>
      <c r="DG506" s="77"/>
      <c r="DH506" s="77"/>
      <c r="DI506" s="77"/>
      <c r="DJ506" s="77"/>
      <c r="DK506" s="77"/>
      <c r="DL506" s="77"/>
      <c r="DM506" s="77"/>
      <c r="DN506" s="77"/>
      <c r="DO506" s="77"/>
      <c r="DP506" s="77"/>
      <c r="DQ506" s="77"/>
      <c r="DR506" s="77"/>
      <c r="DS506" s="77"/>
      <c r="DT506" s="77"/>
      <c r="DU506" s="77"/>
      <c r="DV506" s="77"/>
      <c r="DW506" s="77"/>
      <c r="DX506" s="77"/>
      <c r="DY506" s="77"/>
      <c r="DZ506" s="77"/>
      <c r="EA506" s="77"/>
      <c r="EB506" s="77"/>
      <c r="EC506" s="77"/>
      <c r="ED506" s="77"/>
      <c r="EE506" s="77"/>
      <c r="EF506" s="77"/>
      <c r="EG506" s="77"/>
      <c r="EH506" s="77"/>
      <c r="EI506" s="77"/>
      <c r="EJ506" s="77"/>
      <c r="EK506" s="77"/>
      <c r="EL506" s="77"/>
      <c r="EM506" s="77"/>
      <c r="EN506" s="77"/>
      <c r="EO506" s="77"/>
      <c r="EP506" s="77"/>
      <c r="EQ506" s="77"/>
      <c r="ER506" s="77"/>
      <c r="ES506" s="77"/>
      <c r="ET506" s="77"/>
      <c r="EU506" s="77"/>
      <c r="EV506" s="77"/>
      <c r="EW506" s="77"/>
      <c r="EX506" s="77"/>
      <c r="EY506" s="77"/>
      <c r="EZ506" s="77"/>
      <c r="FA506" s="77"/>
      <c r="FB506" s="77"/>
      <c r="FC506" s="77"/>
      <c r="FD506" s="77"/>
      <c r="FE506" s="77"/>
      <c r="FF506" s="77"/>
      <c r="FG506" s="77"/>
      <c r="FH506" s="77"/>
    </row>
    <row r="507" spans="1:164" ht="14" x14ac:dyDescent="0.15">
      <c r="A507" s="85"/>
      <c r="B507" s="85"/>
      <c r="C507" s="85"/>
      <c r="D507" s="85"/>
      <c r="E507" s="85"/>
      <c r="F507" s="85"/>
      <c r="G507" s="85"/>
      <c r="H507" s="85"/>
      <c r="I507" s="85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  <c r="AE507" s="77"/>
      <c r="AF507" s="77"/>
      <c r="AG507" s="77"/>
      <c r="AH507" s="77"/>
      <c r="AI507" s="77"/>
      <c r="AJ507" s="77"/>
      <c r="AK507" s="77"/>
      <c r="AL507" s="77"/>
      <c r="AM507" s="77"/>
      <c r="AN507" s="77"/>
      <c r="AO507" s="77"/>
      <c r="AP507" s="77"/>
      <c r="AQ507" s="77"/>
      <c r="AR507" s="77"/>
      <c r="AS507" s="77"/>
      <c r="AT507" s="77"/>
      <c r="AU507" s="77"/>
      <c r="AV507" s="77"/>
      <c r="AW507" s="77"/>
      <c r="AX507" s="77"/>
      <c r="AY507" s="77"/>
      <c r="AZ507" s="77"/>
      <c r="BA507" s="77"/>
      <c r="BB507" s="77"/>
      <c r="BC507" s="77"/>
      <c r="BD507" s="77"/>
      <c r="BE507" s="77"/>
      <c r="BF507" s="77"/>
      <c r="BG507" s="77"/>
      <c r="BH507" s="77"/>
      <c r="BI507" s="77"/>
      <c r="BJ507" s="77"/>
      <c r="BK507" s="77"/>
      <c r="BL507" s="77"/>
      <c r="BM507" s="77"/>
      <c r="BN507" s="77"/>
      <c r="BO507" s="77"/>
      <c r="BP507" s="77"/>
      <c r="BQ507" s="77"/>
      <c r="BR507" s="77"/>
      <c r="BS507" s="77"/>
      <c r="BT507" s="77"/>
      <c r="BU507" s="77"/>
      <c r="BV507" s="77"/>
      <c r="BW507" s="77"/>
      <c r="BX507" s="77"/>
      <c r="BY507" s="77"/>
      <c r="BZ507" s="77"/>
      <c r="CA507" s="77"/>
      <c r="CB507" s="77"/>
      <c r="CC507" s="77"/>
      <c r="CD507" s="77"/>
      <c r="CE507" s="77"/>
      <c r="CF507" s="77"/>
      <c r="CG507" s="77"/>
      <c r="CH507" s="77"/>
      <c r="CI507" s="77"/>
      <c r="CJ507" s="77"/>
      <c r="CK507" s="77"/>
      <c r="CL507" s="77"/>
      <c r="CM507" s="77"/>
      <c r="CN507" s="77"/>
      <c r="CO507" s="77"/>
      <c r="CP507" s="77"/>
      <c r="CQ507" s="77"/>
      <c r="CR507" s="77"/>
      <c r="CS507" s="77"/>
      <c r="CT507" s="77"/>
      <c r="CU507" s="77"/>
      <c r="CV507" s="77"/>
      <c r="CW507" s="77"/>
      <c r="CX507" s="77"/>
      <c r="CY507" s="77"/>
      <c r="CZ507" s="77"/>
      <c r="DA507" s="77"/>
      <c r="DB507" s="77"/>
      <c r="DC507" s="77"/>
      <c r="DD507" s="77"/>
      <c r="DE507" s="77"/>
      <c r="DF507" s="77"/>
      <c r="DG507" s="77"/>
      <c r="DH507" s="77"/>
      <c r="DI507" s="77"/>
      <c r="DJ507" s="77"/>
      <c r="DK507" s="77"/>
      <c r="DL507" s="77"/>
      <c r="DM507" s="77"/>
      <c r="DN507" s="77"/>
      <c r="DO507" s="77"/>
      <c r="DP507" s="77"/>
      <c r="DQ507" s="77"/>
      <c r="DR507" s="77"/>
      <c r="DS507" s="77"/>
      <c r="DT507" s="77"/>
      <c r="DU507" s="77"/>
      <c r="DV507" s="77"/>
      <c r="DW507" s="77"/>
      <c r="DX507" s="77"/>
      <c r="DY507" s="77"/>
      <c r="DZ507" s="77"/>
      <c r="EA507" s="77"/>
      <c r="EB507" s="77"/>
      <c r="EC507" s="77"/>
      <c r="ED507" s="77"/>
      <c r="EE507" s="77"/>
      <c r="EF507" s="77"/>
      <c r="EG507" s="77"/>
      <c r="EH507" s="77"/>
      <c r="EI507" s="77"/>
      <c r="EJ507" s="77"/>
      <c r="EK507" s="77"/>
      <c r="EL507" s="77"/>
      <c r="EM507" s="77"/>
      <c r="EN507" s="77"/>
      <c r="EO507" s="77"/>
      <c r="EP507" s="77"/>
      <c r="EQ507" s="77"/>
      <c r="ER507" s="77"/>
      <c r="ES507" s="77"/>
      <c r="ET507" s="77"/>
      <c r="EU507" s="77"/>
      <c r="EV507" s="77"/>
      <c r="EW507" s="77"/>
      <c r="EX507" s="77"/>
      <c r="EY507" s="77"/>
      <c r="EZ507" s="77"/>
      <c r="FA507" s="77"/>
      <c r="FB507" s="77"/>
      <c r="FC507" s="77"/>
      <c r="FD507" s="77"/>
      <c r="FE507" s="77"/>
      <c r="FF507" s="77"/>
      <c r="FG507" s="77"/>
      <c r="FH507" s="77"/>
    </row>
    <row r="508" spans="1:164" ht="14" x14ac:dyDescent="0.15">
      <c r="A508" s="85"/>
      <c r="B508" s="85"/>
      <c r="C508" s="85"/>
      <c r="D508" s="85"/>
      <c r="E508" s="85"/>
      <c r="F508" s="85"/>
      <c r="G508" s="85"/>
      <c r="H508" s="85"/>
      <c r="I508" s="85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  <c r="AE508" s="77"/>
      <c r="AF508" s="77"/>
      <c r="AG508" s="77"/>
      <c r="AH508" s="77"/>
      <c r="AI508" s="77"/>
      <c r="AJ508" s="77"/>
      <c r="AK508" s="77"/>
      <c r="AL508" s="77"/>
      <c r="AM508" s="77"/>
      <c r="AN508" s="77"/>
      <c r="AO508" s="77"/>
      <c r="AP508" s="77"/>
      <c r="AQ508" s="77"/>
      <c r="AR508" s="77"/>
      <c r="AS508" s="77"/>
      <c r="AT508" s="77"/>
      <c r="AU508" s="77"/>
      <c r="AV508" s="77"/>
      <c r="AW508" s="77"/>
      <c r="AX508" s="77"/>
      <c r="AY508" s="77"/>
      <c r="AZ508" s="77"/>
      <c r="BA508" s="77"/>
      <c r="BB508" s="77"/>
      <c r="BC508" s="77"/>
      <c r="BD508" s="77"/>
      <c r="BE508" s="77"/>
      <c r="BF508" s="77"/>
      <c r="BG508" s="77"/>
      <c r="BH508" s="77"/>
      <c r="BI508" s="77"/>
      <c r="BJ508" s="77"/>
      <c r="BK508" s="77"/>
      <c r="BL508" s="77"/>
      <c r="BM508" s="77"/>
      <c r="BN508" s="77"/>
      <c r="BO508" s="77"/>
      <c r="BP508" s="77"/>
      <c r="BQ508" s="77"/>
      <c r="BR508" s="77"/>
      <c r="BS508" s="77"/>
      <c r="BT508" s="77"/>
      <c r="BU508" s="77"/>
      <c r="BV508" s="77"/>
      <c r="BW508" s="77"/>
      <c r="BX508" s="77"/>
      <c r="BY508" s="77"/>
      <c r="BZ508" s="77"/>
      <c r="CA508" s="77"/>
      <c r="CB508" s="77"/>
      <c r="CC508" s="77"/>
      <c r="CD508" s="77"/>
      <c r="CE508" s="77"/>
      <c r="CF508" s="77"/>
      <c r="CG508" s="77"/>
      <c r="CH508" s="77"/>
      <c r="CI508" s="77"/>
      <c r="CJ508" s="77"/>
      <c r="CK508" s="77"/>
      <c r="CL508" s="77"/>
      <c r="CM508" s="77"/>
      <c r="CN508" s="77"/>
      <c r="CO508" s="77"/>
      <c r="CP508" s="77"/>
      <c r="CQ508" s="77"/>
      <c r="CR508" s="77"/>
      <c r="CS508" s="77"/>
      <c r="CT508" s="77"/>
      <c r="CU508" s="77"/>
      <c r="CV508" s="77"/>
      <c r="CW508" s="77"/>
      <c r="CX508" s="77"/>
      <c r="CY508" s="77"/>
      <c r="CZ508" s="77"/>
      <c r="DA508" s="77"/>
      <c r="DB508" s="77"/>
      <c r="DC508" s="77"/>
      <c r="DD508" s="77"/>
      <c r="DE508" s="77"/>
      <c r="DF508" s="77"/>
      <c r="DG508" s="77"/>
      <c r="DH508" s="77"/>
      <c r="DI508" s="77"/>
      <c r="DJ508" s="77"/>
      <c r="DK508" s="77"/>
      <c r="DL508" s="77"/>
      <c r="DM508" s="77"/>
      <c r="DN508" s="77"/>
      <c r="DO508" s="77"/>
      <c r="DP508" s="77"/>
      <c r="DQ508" s="77"/>
      <c r="DR508" s="77"/>
      <c r="DS508" s="77"/>
      <c r="DT508" s="77"/>
      <c r="DU508" s="77"/>
      <c r="DV508" s="77"/>
      <c r="DW508" s="77"/>
      <c r="DX508" s="77"/>
      <c r="DY508" s="77"/>
      <c r="DZ508" s="77"/>
      <c r="EA508" s="77"/>
      <c r="EB508" s="77"/>
      <c r="EC508" s="77"/>
      <c r="ED508" s="77"/>
      <c r="EE508" s="77"/>
      <c r="EF508" s="77"/>
      <c r="EG508" s="77"/>
      <c r="EH508" s="77"/>
      <c r="EI508" s="77"/>
      <c r="EJ508" s="77"/>
      <c r="EK508" s="77"/>
      <c r="EL508" s="77"/>
      <c r="EM508" s="77"/>
      <c r="EN508" s="77"/>
      <c r="EO508" s="77"/>
      <c r="EP508" s="77"/>
      <c r="EQ508" s="77"/>
      <c r="ER508" s="77"/>
      <c r="ES508" s="77"/>
      <c r="ET508" s="77"/>
      <c r="EU508" s="77"/>
      <c r="EV508" s="77"/>
      <c r="EW508" s="77"/>
      <c r="EX508" s="77"/>
      <c r="EY508" s="77"/>
      <c r="EZ508" s="77"/>
      <c r="FA508" s="77"/>
      <c r="FB508" s="77"/>
      <c r="FC508" s="77"/>
      <c r="FD508" s="77"/>
      <c r="FE508" s="77"/>
      <c r="FF508" s="77"/>
      <c r="FG508" s="77"/>
      <c r="FH508" s="77"/>
    </row>
    <row r="509" spans="1:164" ht="14" x14ac:dyDescent="0.15">
      <c r="A509" s="85"/>
      <c r="B509" s="85"/>
      <c r="C509" s="85"/>
      <c r="D509" s="85"/>
      <c r="E509" s="85"/>
      <c r="F509" s="85"/>
      <c r="G509" s="85"/>
      <c r="H509" s="85"/>
      <c r="I509" s="85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  <c r="AE509" s="77"/>
      <c r="AF509" s="77"/>
      <c r="AG509" s="77"/>
      <c r="AH509" s="77"/>
      <c r="AI509" s="77"/>
      <c r="AJ509" s="77"/>
      <c r="AK509" s="77"/>
      <c r="AL509" s="77"/>
      <c r="AM509" s="77"/>
      <c r="AN509" s="77"/>
      <c r="AO509" s="77"/>
      <c r="AP509" s="77"/>
      <c r="AQ509" s="77"/>
      <c r="AR509" s="77"/>
      <c r="AS509" s="77"/>
      <c r="AT509" s="77"/>
      <c r="AU509" s="77"/>
      <c r="AV509" s="77"/>
      <c r="AW509" s="77"/>
      <c r="AX509" s="77"/>
      <c r="AY509" s="77"/>
      <c r="AZ509" s="77"/>
      <c r="BA509" s="77"/>
      <c r="BB509" s="77"/>
      <c r="BC509" s="77"/>
      <c r="BD509" s="77"/>
      <c r="BE509" s="77"/>
      <c r="BF509" s="77"/>
      <c r="BG509" s="77"/>
      <c r="BH509" s="77"/>
      <c r="BI509" s="77"/>
      <c r="BJ509" s="77"/>
      <c r="BK509" s="77"/>
      <c r="BL509" s="77"/>
      <c r="BM509" s="77"/>
      <c r="BN509" s="77"/>
      <c r="BO509" s="77"/>
      <c r="BP509" s="77"/>
      <c r="BQ509" s="77"/>
      <c r="BR509" s="77"/>
      <c r="BS509" s="77"/>
      <c r="BT509" s="77"/>
      <c r="BU509" s="77"/>
      <c r="BV509" s="77"/>
      <c r="BW509" s="77"/>
      <c r="BX509" s="77"/>
      <c r="BY509" s="77"/>
      <c r="BZ509" s="77"/>
      <c r="CA509" s="77"/>
      <c r="CB509" s="77"/>
      <c r="CC509" s="77"/>
      <c r="CD509" s="77"/>
      <c r="CE509" s="77"/>
      <c r="CF509" s="77"/>
      <c r="CG509" s="77"/>
      <c r="CH509" s="77"/>
      <c r="CI509" s="77"/>
      <c r="CJ509" s="77"/>
      <c r="CK509" s="77"/>
      <c r="CL509" s="77"/>
      <c r="CM509" s="77"/>
      <c r="CN509" s="77"/>
      <c r="CO509" s="77"/>
      <c r="CP509" s="77"/>
      <c r="CQ509" s="77"/>
      <c r="CR509" s="77"/>
      <c r="CS509" s="77"/>
      <c r="CT509" s="77"/>
      <c r="CU509" s="77"/>
      <c r="CV509" s="77"/>
      <c r="CW509" s="77"/>
      <c r="CX509" s="77"/>
      <c r="CY509" s="77"/>
      <c r="CZ509" s="77"/>
      <c r="DA509" s="77"/>
      <c r="DB509" s="77"/>
      <c r="DC509" s="77"/>
      <c r="DD509" s="77"/>
      <c r="DE509" s="77"/>
      <c r="DF509" s="77"/>
      <c r="DG509" s="77"/>
      <c r="DH509" s="77"/>
      <c r="DI509" s="77"/>
      <c r="DJ509" s="77"/>
      <c r="DK509" s="77"/>
      <c r="DL509" s="77"/>
      <c r="DM509" s="77"/>
      <c r="DN509" s="77"/>
      <c r="DO509" s="77"/>
      <c r="DP509" s="77"/>
      <c r="DQ509" s="77"/>
      <c r="DR509" s="77"/>
      <c r="DS509" s="77"/>
      <c r="DT509" s="77"/>
      <c r="DU509" s="77"/>
      <c r="DV509" s="77"/>
      <c r="DW509" s="77"/>
      <c r="DX509" s="77"/>
      <c r="DY509" s="77"/>
      <c r="DZ509" s="77"/>
      <c r="EA509" s="77"/>
      <c r="EB509" s="77"/>
      <c r="EC509" s="77"/>
      <c r="ED509" s="77"/>
      <c r="EE509" s="77"/>
      <c r="EF509" s="77"/>
      <c r="EG509" s="77"/>
      <c r="EH509" s="77"/>
      <c r="EI509" s="77"/>
      <c r="EJ509" s="77"/>
      <c r="EK509" s="77"/>
      <c r="EL509" s="77"/>
      <c r="EM509" s="77"/>
      <c r="EN509" s="77"/>
      <c r="EO509" s="77"/>
      <c r="EP509" s="77"/>
      <c r="EQ509" s="77"/>
      <c r="ER509" s="77"/>
      <c r="ES509" s="77"/>
      <c r="ET509" s="77"/>
      <c r="EU509" s="77"/>
      <c r="EV509" s="77"/>
      <c r="EW509" s="77"/>
      <c r="EX509" s="77"/>
      <c r="EY509" s="77"/>
      <c r="EZ509" s="77"/>
      <c r="FA509" s="77"/>
      <c r="FB509" s="77"/>
      <c r="FC509" s="77"/>
      <c r="FD509" s="77"/>
      <c r="FE509" s="77"/>
      <c r="FF509" s="77"/>
      <c r="FG509" s="77"/>
      <c r="FH509" s="77"/>
    </row>
    <row r="510" spans="1:164" ht="14" x14ac:dyDescent="0.15">
      <c r="A510" s="85"/>
      <c r="B510" s="85"/>
      <c r="C510" s="85"/>
      <c r="D510" s="85"/>
      <c r="E510" s="85"/>
      <c r="F510" s="85"/>
      <c r="G510" s="85"/>
      <c r="H510" s="85"/>
      <c r="I510" s="85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  <c r="AE510" s="77"/>
      <c r="AF510" s="77"/>
      <c r="AG510" s="77"/>
      <c r="AH510" s="77"/>
      <c r="AI510" s="77"/>
      <c r="AJ510" s="77"/>
      <c r="AK510" s="77"/>
      <c r="AL510" s="77"/>
      <c r="AM510" s="77"/>
      <c r="AN510" s="77"/>
      <c r="AO510" s="77"/>
      <c r="AP510" s="77"/>
      <c r="AQ510" s="77"/>
      <c r="AR510" s="77"/>
      <c r="AS510" s="77"/>
      <c r="AT510" s="77"/>
      <c r="AU510" s="77"/>
      <c r="AV510" s="77"/>
      <c r="AW510" s="77"/>
      <c r="AX510" s="77"/>
      <c r="AY510" s="77"/>
      <c r="AZ510" s="77"/>
      <c r="BA510" s="77"/>
      <c r="BB510" s="77"/>
      <c r="BC510" s="77"/>
      <c r="BD510" s="77"/>
      <c r="BE510" s="77"/>
      <c r="BF510" s="77"/>
      <c r="BG510" s="77"/>
      <c r="BH510" s="77"/>
      <c r="BI510" s="77"/>
      <c r="BJ510" s="77"/>
      <c r="BK510" s="77"/>
      <c r="BL510" s="77"/>
      <c r="BM510" s="77"/>
      <c r="BN510" s="77"/>
      <c r="BO510" s="77"/>
      <c r="BP510" s="77"/>
      <c r="BQ510" s="77"/>
      <c r="BR510" s="77"/>
      <c r="BS510" s="77"/>
      <c r="BT510" s="77"/>
      <c r="BU510" s="77"/>
      <c r="BV510" s="77"/>
      <c r="BW510" s="77"/>
      <c r="BX510" s="77"/>
      <c r="BY510" s="77"/>
      <c r="BZ510" s="77"/>
      <c r="CA510" s="77"/>
      <c r="CB510" s="77"/>
      <c r="CC510" s="77"/>
      <c r="CD510" s="77"/>
      <c r="CE510" s="77"/>
      <c r="CF510" s="77"/>
      <c r="CG510" s="77"/>
      <c r="CH510" s="77"/>
      <c r="CI510" s="77"/>
      <c r="CJ510" s="77"/>
      <c r="CK510" s="77"/>
      <c r="CL510" s="77"/>
      <c r="CM510" s="77"/>
      <c r="CN510" s="77"/>
      <c r="CO510" s="77"/>
      <c r="CP510" s="77"/>
      <c r="CQ510" s="77"/>
      <c r="CR510" s="77"/>
      <c r="CS510" s="77"/>
      <c r="CT510" s="77"/>
      <c r="CU510" s="77"/>
      <c r="CV510" s="77"/>
      <c r="CW510" s="77"/>
      <c r="CX510" s="77"/>
      <c r="CY510" s="77"/>
      <c r="CZ510" s="77"/>
      <c r="DA510" s="77"/>
      <c r="DB510" s="77"/>
      <c r="DC510" s="77"/>
      <c r="DD510" s="77"/>
      <c r="DE510" s="77"/>
      <c r="DF510" s="77"/>
      <c r="DG510" s="77"/>
      <c r="DH510" s="77"/>
      <c r="DI510" s="77"/>
      <c r="DJ510" s="77"/>
      <c r="DK510" s="77"/>
      <c r="DL510" s="77"/>
      <c r="DM510" s="77"/>
      <c r="DN510" s="77"/>
      <c r="DO510" s="77"/>
      <c r="DP510" s="77"/>
      <c r="DQ510" s="77"/>
      <c r="DR510" s="77"/>
      <c r="DS510" s="77"/>
      <c r="DT510" s="77"/>
      <c r="DU510" s="77"/>
      <c r="DV510" s="77"/>
      <c r="DW510" s="77"/>
      <c r="DX510" s="77"/>
      <c r="DY510" s="77"/>
      <c r="DZ510" s="77"/>
      <c r="EA510" s="77"/>
      <c r="EB510" s="77"/>
      <c r="EC510" s="77"/>
      <c r="ED510" s="77"/>
      <c r="EE510" s="77"/>
      <c r="EF510" s="77"/>
      <c r="EG510" s="77"/>
      <c r="EH510" s="77"/>
      <c r="EI510" s="77"/>
      <c r="EJ510" s="77"/>
      <c r="EK510" s="77"/>
      <c r="EL510" s="77"/>
      <c r="EM510" s="77"/>
      <c r="EN510" s="77"/>
      <c r="EO510" s="77"/>
      <c r="EP510" s="77"/>
      <c r="EQ510" s="77"/>
      <c r="ER510" s="77"/>
      <c r="ES510" s="77"/>
      <c r="ET510" s="77"/>
      <c r="EU510" s="77"/>
      <c r="EV510" s="77"/>
      <c r="EW510" s="77"/>
      <c r="EX510" s="77"/>
      <c r="EY510" s="77"/>
      <c r="EZ510" s="77"/>
      <c r="FA510" s="77"/>
      <c r="FB510" s="77"/>
      <c r="FC510" s="77"/>
      <c r="FD510" s="77"/>
      <c r="FE510" s="77"/>
      <c r="FF510" s="77"/>
      <c r="FG510" s="77"/>
      <c r="FH510" s="77"/>
    </row>
    <row r="511" spans="1:164" ht="14" x14ac:dyDescent="0.15">
      <c r="A511" s="85"/>
      <c r="B511" s="85"/>
      <c r="C511" s="85"/>
      <c r="D511" s="85"/>
      <c r="E511" s="85"/>
      <c r="F511" s="85"/>
      <c r="G511" s="85"/>
      <c r="H511" s="85"/>
      <c r="I511" s="85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  <c r="AE511" s="77"/>
      <c r="AF511" s="77"/>
      <c r="AG511" s="77"/>
      <c r="AH511" s="77"/>
      <c r="AI511" s="77"/>
      <c r="AJ511" s="77"/>
      <c r="AK511" s="77"/>
      <c r="AL511" s="77"/>
      <c r="AM511" s="77"/>
      <c r="AN511" s="77"/>
      <c r="AO511" s="77"/>
      <c r="AP511" s="77"/>
      <c r="AQ511" s="77"/>
      <c r="AR511" s="77"/>
      <c r="AS511" s="77"/>
      <c r="AT511" s="77"/>
      <c r="AU511" s="77"/>
      <c r="AV511" s="77"/>
      <c r="AW511" s="77"/>
      <c r="AX511" s="77"/>
      <c r="AY511" s="77"/>
      <c r="AZ511" s="77"/>
      <c r="BA511" s="77"/>
      <c r="BB511" s="77"/>
      <c r="BC511" s="77"/>
      <c r="BD511" s="77"/>
      <c r="BE511" s="77"/>
      <c r="BF511" s="77"/>
      <c r="BG511" s="77"/>
      <c r="BH511" s="77"/>
      <c r="BI511" s="77"/>
      <c r="BJ511" s="77"/>
      <c r="BK511" s="77"/>
      <c r="BL511" s="77"/>
      <c r="BM511" s="77"/>
      <c r="BN511" s="77"/>
      <c r="BO511" s="77"/>
      <c r="BP511" s="77"/>
      <c r="BQ511" s="77"/>
      <c r="BR511" s="77"/>
      <c r="BS511" s="77"/>
      <c r="BT511" s="77"/>
      <c r="BU511" s="77"/>
      <c r="BV511" s="77"/>
      <c r="BW511" s="77"/>
      <c r="BX511" s="77"/>
      <c r="BY511" s="77"/>
      <c r="BZ511" s="77"/>
      <c r="CA511" s="77"/>
      <c r="CB511" s="77"/>
      <c r="CC511" s="77"/>
      <c r="CD511" s="77"/>
      <c r="CE511" s="77"/>
      <c r="CF511" s="77"/>
      <c r="CG511" s="77"/>
      <c r="CH511" s="77"/>
      <c r="CI511" s="77"/>
      <c r="CJ511" s="77"/>
      <c r="CK511" s="77"/>
      <c r="CL511" s="77"/>
      <c r="CM511" s="77"/>
      <c r="CN511" s="77"/>
      <c r="CO511" s="77"/>
      <c r="CP511" s="77"/>
      <c r="CQ511" s="77"/>
      <c r="CR511" s="77"/>
      <c r="CS511" s="77"/>
      <c r="CT511" s="77"/>
      <c r="CU511" s="77"/>
      <c r="CV511" s="77"/>
      <c r="CW511" s="77"/>
      <c r="CX511" s="77"/>
      <c r="CY511" s="77"/>
      <c r="CZ511" s="77"/>
      <c r="DA511" s="77"/>
      <c r="DB511" s="77"/>
      <c r="DC511" s="77"/>
      <c r="DD511" s="77"/>
      <c r="DE511" s="77"/>
      <c r="DF511" s="77"/>
      <c r="DG511" s="77"/>
      <c r="DH511" s="77"/>
      <c r="DI511" s="77"/>
      <c r="DJ511" s="77"/>
      <c r="DK511" s="77"/>
      <c r="DL511" s="77"/>
      <c r="DM511" s="77"/>
      <c r="DN511" s="77"/>
      <c r="DO511" s="77"/>
      <c r="DP511" s="77"/>
      <c r="DQ511" s="77"/>
      <c r="DR511" s="77"/>
      <c r="DS511" s="77"/>
      <c r="DT511" s="77"/>
      <c r="DU511" s="77"/>
      <c r="DV511" s="77"/>
      <c r="DW511" s="77"/>
      <c r="DX511" s="77"/>
      <c r="DY511" s="77"/>
      <c r="DZ511" s="77"/>
      <c r="EA511" s="77"/>
      <c r="EB511" s="77"/>
      <c r="EC511" s="77"/>
      <c r="ED511" s="77"/>
      <c r="EE511" s="77"/>
      <c r="EF511" s="77"/>
      <c r="EG511" s="77"/>
      <c r="EH511" s="77"/>
      <c r="EI511" s="77"/>
      <c r="EJ511" s="77"/>
      <c r="EK511" s="77"/>
      <c r="EL511" s="77"/>
      <c r="EM511" s="77"/>
      <c r="EN511" s="77"/>
      <c r="EO511" s="77"/>
      <c r="EP511" s="77"/>
      <c r="EQ511" s="77"/>
      <c r="ER511" s="77"/>
      <c r="ES511" s="77"/>
      <c r="ET511" s="77"/>
      <c r="EU511" s="77"/>
      <c r="EV511" s="77"/>
      <c r="EW511" s="77"/>
      <c r="EX511" s="77"/>
      <c r="EY511" s="77"/>
      <c r="EZ511" s="77"/>
      <c r="FA511" s="77"/>
      <c r="FB511" s="77"/>
      <c r="FC511" s="77"/>
      <c r="FD511" s="77"/>
      <c r="FE511" s="77"/>
      <c r="FF511" s="77"/>
      <c r="FG511" s="77"/>
      <c r="FH511" s="77"/>
    </row>
    <row r="512" spans="1:164" ht="14" x14ac:dyDescent="0.15">
      <c r="A512" s="85"/>
      <c r="B512" s="85"/>
      <c r="C512" s="85"/>
      <c r="D512" s="85"/>
      <c r="E512" s="85"/>
      <c r="F512" s="85"/>
      <c r="G512" s="85"/>
      <c r="H512" s="85"/>
      <c r="I512" s="85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  <c r="AE512" s="77"/>
      <c r="AF512" s="77"/>
      <c r="AG512" s="77"/>
      <c r="AH512" s="77"/>
      <c r="AI512" s="77"/>
      <c r="AJ512" s="77"/>
      <c r="AK512" s="77"/>
      <c r="AL512" s="77"/>
      <c r="AM512" s="77"/>
      <c r="AN512" s="77"/>
      <c r="AO512" s="77"/>
      <c r="AP512" s="77"/>
      <c r="AQ512" s="77"/>
      <c r="AR512" s="77"/>
      <c r="AS512" s="77"/>
      <c r="AT512" s="77"/>
      <c r="AU512" s="77"/>
      <c r="AV512" s="77"/>
      <c r="AW512" s="77"/>
      <c r="AX512" s="77"/>
      <c r="AY512" s="77"/>
      <c r="AZ512" s="77"/>
      <c r="BA512" s="77"/>
      <c r="BB512" s="77"/>
      <c r="BC512" s="77"/>
      <c r="BD512" s="77"/>
      <c r="BE512" s="77"/>
      <c r="BF512" s="77"/>
      <c r="BG512" s="77"/>
      <c r="BH512" s="77"/>
      <c r="BI512" s="77"/>
      <c r="BJ512" s="77"/>
      <c r="BK512" s="77"/>
      <c r="BL512" s="77"/>
      <c r="BM512" s="77"/>
      <c r="BN512" s="77"/>
      <c r="BO512" s="77"/>
      <c r="BP512" s="77"/>
      <c r="BQ512" s="77"/>
      <c r="BR512" s="77"/>
      <c r="BS512" s="77"/>
      <c r="BT512" s="77"/>
      <c r="BU512" s="77"/>
      <c r="BV512" s="77"/>
      <c r="BW512" s="77"/>
      <c r="BX512" s="77"/>
      <c r="BY512" s="77"/>
      <c r="BZ512" s="77"/>
      <c r="CA512" s="77"/>
      <c r="CB512" s="77"/>
      <c r="CC512" s="77"/>
      <c r="CD512" s="77"/>
      <c r="CE512" s="77"/>
      <c r="CF512" s="77"/>
      <c r="CG512" s="77"/>
      <c r="CH512" s="77"/>
      <c r="CI512" s="77"/>
      <c r="CJ512" s="77"/>
      <c r="CK512" s="77"/>
      <c r="CL512" s="77"/>
      <c r="CM512" s="77"/>
      <c r="CN512" s="77"/>
      <c r="CO512" s="77"/>
      <c r="CP512" s="77"/>
      <c r="CQ512" s="77"/>
      <c r="CR512" s="77"/>
      <c r="CS512" s="77"/>
      <c r="CT512" s="77"/>
      <c r="CU512" s="77"/>
      <c r="CV512" s="77"/>
      <c r="CW512" s="77"/>
      <c r="CX512" s="77"/>
      <c r="CY512" s="77"/>
      <c r="CZ512" s="77"/>
      <c r="DA512" s="77"/>
      <c r="DB512" s="77"/>
      <c r="DC512" s="77"/>
      <c r="DD512" s="77"/>
      <c r="DE512" s="77"/>
      <c r="DF512" s="77"/>
      <c r="DG512" s="77"/>
      <c r="DH512" s="77"/>
      <c r="DI512" s="77"/>
      <c r="DJ512" s="77"/>
      <c r="DK512" s="77"/>
      <c r="DL512" s="77"/>
      <c r="DM512" s="77"/>
      <c r="DN512" s="77"/>
      <c r="DO512" s="77"/>
      <c r="DP512" s="77"/>
      <c r="DQ512" s="77"/>
      <c r="DR512" s="77"/>
      <c r="DS512" s="77"/>
      <c r="DT512" s="77"/>
      <c r="DU512" s="77"/>
      <c r="DV512" s="77"/>
      <c r="DW512" s="77"/>
      <c r="DX512" s="77"/>
      <c r="DY512" s="77"/>
      <c r="DZ512" s="77"/>
      <c r="EA512" s="77"/>
      <c r="EB512" s="77"/>
      <c r="EC512" s="77"/>
      <c r="ED512" s="77"/>
      <c r="EE512" s="77"/>
      <c r="EF512" s="77"/>
      <c r="EG512" s="77"/>
      <c r="EH512" s="77"/>
      <c r="EI512" s="77"/>
      <c r="EJ512" s="77"/>
      <c r="EK512" s="77"/>
      <c r="EL512" s="77"/>
      <c r="EM512" s="77"/>
      <c r="EN512" s="77"/>
      <c r="EO512" s="77"/>
      <c r="EP512" s="77"/>
      <c r="EQ512" s="77"/>
      <c r="ER512" s="77"/>
      <c r="ES512" s="77"/>
      <c r="ET512" s="77"/>
      <c r="EU512" s="77"/>
      <c r="EV512" s="77"/>
      <c r="EW512" s="77"/>
      <c r="EX512" s="77"/>
      <c r="EY512" s="77"/>
      <c r="EZ512" s="77"/>
      <c r="FA512" s="77"/>
      <c r="FB512" s="77"/>
      <c r="FC512" s="77"/>
      <c r="FD512" s="77"/>
      <c r="FE512" s="77"/>
      <c r="FF512" s="77"/>
      <c r="FG512" s="77"/>
      <c r="FH512" s="77"/>
    </row>
    <row r="513" spans="1:164" ht="14" x14ac:dyDescent="0.15">
      <c r="A513" s="85"/>
      <c r="B513" s="85"/>
      <c r="C513" s="85"/>
      <c r="D513" s="85"/>
      <c r="E513" s="85"/>
      <c r="F513" s="85"/>
      <c r="G513" s="85"/>
      <c r="H513" s="85"/>
      <c r="I513" s="85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  <c r="AE513" s="77"/>
      <c r="AF513" s="77"/>
      <c r="AG513" s="77"/>
      <c r="AH513" s="77"/>
      <c r="AI513" s="77"/>
      <c r="AJ513" s="77"/>
      <c r="AK513" s="77"/>
      <c r="AL513" s="77"/>
      <c r="AM513" s="77"/>
      <c r="AN513" s="77"/>
      <c r="AO513" s="77"/>
      <c r="AP513" s="77"/>
      <c r="AQ513" s="77"/>
      <c r="AR513" s="77"/>
      <c r="AS513" s="77"/>
      <c r="AT513" s="77"/>
      <c r="AU513" s="77"/>
      <c r="AV513" s="77"/>
      <c r="AW513" s="77"/>
      <c r="AX513" s="77"/>
      <c r="AY513" s="77"/>
      <c r="AZ513" s="77"/>
      <c r="BA513" s="77"/>
      <c r="BB513" s="77"/>
      <c r="BC513" s="77"/>
      <c r="BD513" s="77"/>
      <c r="BE513" s="77"/>
      <c r="BF513" s="77"/>
      <c r="BG513" s="77"/>
      <c r="BH513" s="77"/>
      <c r="BI513" s="77"/>
      <c r="BJ513" s="77"/>
      <c r="BK513" s="77"/>
      <c r="BL513" s="77"/>
      <c r="BM513" s="77"/>
      <c r="BN513" s="77"/>
      <c r="BO513" s="77"/>
      <c r="BP513" s="77"/>
      <c r="BQ513" s="77"/>
      <c r="BR513" s="77"/>
      <c r="BS513" s="77"/>
      <c r="BT513" s="77"/>
      <c r="BU513" s="77"/>
      <c r="BV513" s="77"/>
      <c r="BW513" s="77"/>
      <c r="BX513" s="77"/>
      <c r="BY513" s="77"/>
      <c r="BZ513" s="77"/>
      <c r="CA513" s="77"/>
      <c r="CB513" s="77"/>
      <c r="CC513" s="77"/>
      <c r="CD513" s="77"/>
      <c r="CE513" s="77"/>
      <c r="CF513" s="77"/>
      <c r="CG513" s="77"/>
      <c r="CH513" s="77"/>
      <c r="CI513" s="77"/>
      <c r="CJ513" s="77"/>
      <c r="CK513" s="77"/>
      <c r="CL513" s="77"/>
      <c r="CM513" s="77"/>
      <c r="CN513" s="77"/>
      <c r="CO513" s="77"/>
      <c r="CP513" s="77"/>
      <c r="CQ513" s="77"/>
      <c r="CR513" s="77"/>
      <c r="CS513" s="77"/>
      <c r="CT513" s="77"/>
      <c r="CU513" s="77"/>
      <c r="CV513" s="77"/>
      <c r="CW513" s="77"/>
      <c r="CX513" s="77"/>
      <c r="CY513" s="77"/>
      <c r="CZ513" s="77"/>
      <c r="DA513" s="77"/>
      <c r="DB513" s="77"/>
      <c r="DC513" s="77"/>
      <c r="DD513" s="77"/>
      <c r="DE513" s="77"/>
      <c r="DF513" s="77"/>
      <c r="DG513" s="77"/>
      <c r="DH513" s="77"/>
      <c r="DI513" s="77"/>
      <c r="DJ513" s="77"/>
      <c r="DK513" s="77"/>
      <c r="DL513" s="77"/>
      <c r="DM513" s="77"/>
      <c r="DN513" s="77"/>
      <c r="DO513" s="77"/>
      <c r="DP513" s="77"/>
      <c r="DQ513" s="77"/>
      <c r="DR513" s="77"/>
      <c r="DS513" s="77"/>
      <c r="DT513" s="77"/>
      <c r="DU513" s="77"/>
      <c r="DV513" s="77"/>
      <c r="DW513" s="77"/>
      <c r="DX513" s="77"/>
      <c r="DY513" s="77"/>
      <c r="DZ513" s="77"/>
      <c r="EA513" s="77"/>
      <c r="EB513" s="77"/>
      <c r="EC513" s="77"/>
      <c r="ED513" s="77"/>
      <c r="EE513" s="77"/>
      <c r="EF513" s="77"/>
      <c r="EG513" s="77"/>
      <c r="EH513" s="77"/>
      <c r="EI513" s="77"/>
      <c r="EJ513" s="77"/>
      <c r="EK513" s="77"/>
      <c r="EL513" s="77"/>
      <c r="EM513" s="77"/>
      <c r="EN513" s="77"/>
      <c r="EO513" s="77"/>
      <c r="EP513" s="77"/>
      <c r="EQ513" s="77"/>
      <c r="ER513" s="77"/>
      <c r="ES513" s="77"/>
      <c r="ET513" s="77"/>
      <c r="EU513" s="77"/>
      <c r="EV513" s="77"/>
      <c r="EW513" s="77"/>
      <c r="EX513" s="77"/>
      <c r="EY513" s="77"/>
      <c r="EZ513" s="77"/>
      <c r="FA513" s="77"/>
      <c r="FB513" s="77"/>
      <c r="FC513" s="77"/>
      <c r="FD513" s="77"/>
      <c r="FE513" s="77"/>
      <c r="FF513" s="77"/>
      <c r="FG513" s="77"/>
      <c r="FH513" s="77"/>
    </row>
    <row r="514" spans="1:164" ht="14" x14ac:dyDescent="0.15">
      <c r="A514" s="85"/>
      <c r="B514" s="85"/>
      <c r="C514" s="85"/>
      <c r="D514" s="85"/>
      <c r="E514" s="85"/>
      <c r="F514" s="85"/>
      <c r="G514" s="85"/>
      <c r="H514" s="85"/>
      <c r="I514" s="85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  <c r="AE514" s="77"/>
      <c r="AF514" s="77"/>
      <c r="AG514" s="77"/>
      <c r="AH514" s="77"/>
      <c r="AI514" s="77"/>
      <c r="AJ514" s="77"/>
      <c r="AK514" s="77"/>
      <c r="AL514" s="77"/>
      <c r="AM514" s="77"/>
      <c r="AN514" s="77"/>
      <c r="AO514" s="77"/>
      <c r="AP514" s="77"/>
      <c r="AQ514" s="77"/>
      <c r="AR514" s="77"/>
      <c r="AS514" s="77"/>
      <c r="AT514" s="77"/>
      <c r="AU514" s="77"/>
      <c r="AV514" s="77"/>
      <c r="AW514" s="77"/>
      <c r="AX514" s="77"/>
      <c r="AY514" s="77"/>
      <c r="AZ514" s="77"/>
      <c r="BA514" s="77"/>
      <c r="BB514" s="77"/>
      <c r="BC514" s="77"/>
      <c r="BD514" s="77"/>
      <c r="BE514" s="77"/>
      <c r="BF514" s="77"/>
      <c r="BG514" s="77"/>
      <c r="BH514" s="77"/>
      <c r="BI514" s="77"/>
      <c r="BJ514" s="77"/>
      <c r="BK514" s="77"/>
      <c r="BL514" s="77"/>
      <c r="BM514" s="77"/>
      <c r="BN514" s="77"/>
      <c r="BO514" s="77"/>
      <c r="BP514" s="77"/>
      <c r="BQ514" s="77"/>
      <c r="BR514" s="77"/>
      <c r="BS514" s="77"/>
      <c r="BT514" s="77"/>
      <c r="BU514" s="77"/>
      <c r="BV514" s="77"/>
      <c r="BW514" s="77"/>
      <c r="BX514" s="77"/>
      <c r="BY514" s="77"/>
      <c r="BZ514" s="77"/>
      <c r="CA514" s="77"/>
      <c r="CB514" s="77"/>
      <c r="CC514" s="77"/>
      <c r="CD514" s="77"/>
      <c r="CE514" s="77"/>
      <c r="CF514" s="77"/>
      <c r="CG514" s="77"/>
      <c r="CH514" s="77"/>
      <c r="CI514" s="77"/>
      <c r="CJ514" s="77"/>
      <c r="CK514" s="77"/>
      <c r="CL514" s="77"/>
      <c r="CM514" s="77"/>
      <c r="CN514" s="77"/>
      <c r="CO514" s="77"/>
      <c r="CP514" s="77"/>
      <c r="CQ514" s="77"/>
      <c r="CR514" s="77"/>
      <c r="CS514" s="77"/>
      <c r="CT514" s="77"/>
      <c r="CU514" s="77"/>
      <c r="CV514" s="77"/>
      <c r="CW514" s="77"/>
      <c r="CX514" s="77"/>
      <c r="CY514" s="77"/>
      <c r="CZ514" s="77"/>
      <c r="DA514" s="77"/>
      <c r="DB514" s="77"/>
      <c r="DC514" s="77"/>
      <c r="DD514" s="77"/>
      <c r="DE514" s="77"/>
      <c r="DF514" s="77"/>
      <c r="DG514" s="77"/>
      <c r="DH514" s="77"/>
      <c r="DI514" s="77"/>
      <c r="DJ514" s="77"/>
      <c r="DK514" s="77"/>
      <c r="DL514" s="77"/>
      <c r="DM514" s="77"/>
      <c r="DN514" s="77"/>
      <c r="DO514" s="77"/>
      <c r="DP514" s="77"/>
      <c r="DQ514" s="77"/>
      <c r="DR514" s="77"/>
      <c r="DS514" s="77"/>
      <c r="DT514" s="77"/>
      <c r="DU514" s="77"/>
      <c r="DV514" s="77"/>
      <c r="DW514" s="77"/>
      <c r="DX514" s="77"/>
      <c r="DY514" s="77"/>
      <c r="DZ514" s="77"/>
      <c r="EA514" s="77"/>
      <c r="EB514" s="77"/>
      <c r="EC514" s="77"/>
      <c r="ED514" s="77"/>
      <c r="EE514" s="77"/>
      <c r="EF514" s="77"/>
      <c r="EG514" s="77"/>
      <c r="EH514" s="77"/>
      <c r="EI514" s="77"/>
      <c r="EJ514" s="77"/>
      <c r="EK514" s="77"/>
      <c r="EL514" s="77"/>
      <c r="EM514" s="77"/>
      <c r="EN514" s="77"/>
      <c r="EO514" s="77"/>
      <c r="EP514" s="77"/>
      <c r="EQ514" s="77"/>
      <c r="ER514" s="77"/>
      <c r="ES514" s="77"/>
      <c r="ET514" s="77"/>
      <c r="EU514" s="77"/>
      <c r="EV514" s="77"/>
      <c r="EW514" s="77"/>
      <c r="EX514" s="77"/>
      <c r="EY514" s="77"/>
      <c r="EZ514" s="77"/>
      <c r="FA514" s="77"/>
      <c r="FB514" s="77"/>
      <c r="FC514" s="77"/>
      <c r="FD514" s="77"/>
      <c r="FE514" s="77"/>
      <c r="FF514" s="77"/>
      <c r="FG514" s="77"/>
      <c r="FH514" s="77"/>
    </row>
    <row r="515" spans="1:164" ht="14" x14ac:dyDescent="0.15">
      <c r="A515" s="85"/>
      <c r="B515" s="85"/>
      <c r="C515" s="85"/>
      <c r="D515" s="85"/>
      <c r="E515" s="85"/>
      <c r="F515" s="85"/>
      <c r="G515" s="85"/>
      <c r="H515" s="85"/>
      <c r="I515" s="85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  <c r="AE515" s="77"/>
      <c r="AF515" s="77"/>
      <c r="AG515" s="77"/>
      <c r="AH515" s="77"/>
      <c r="AI515" s="77"/>
      <c r="AJ515" s="77"/>
      <c r="AK515" s="77"/>
      <c r="AL515" s="77"/>
      <c r="AM515" s="77"/>
      <c r="AN515" s="77"/>
      <c r="AO515" s="77"/>
      <c r="AP515" s="77"/>
      <c r="AQ515" s="77"/>
      <c r="AR515" s="77"/>
      <c r="AS515" s="77"/>
      <c r="AT515" s="77"/>
      <c r="AU515" s="77"/>
      <c r="AV515" s="77"/>
      <c r="AW515" s="77"/>
      <c r="AX515" s="77"/>
      <c r="AY515" s="77"/>
      <c r="AZ515" s="77"/>
      <c r="BA515" s="77"/>
      <c r="BB515" s="77"/>
      <c r="BC515" s="77"/>
      <c r="BD515" s="77"/>
      <c r="BE515" s="77"/>
      <c r="BF515" s="77"/>
      <c r="BG515" s="77"/>
      <c r="BH515" s="77"/>
      <c r="BI515" s="77"/>
      <c r="BJ515" s="77"/>
      <c r="BK515" s="77"/>
      <c r="BL515" s="77"/>
      <c r="BM515" s="77"/>
      <c r="BN515" s="77"/>
      <c r="BO515" s="77"/>
      <c r="BP515" s="77"/>
      <c r="BQ515" s="77"/>
      <c r="BR515" s="77"/>
      <c r="BS515" s="77"/>
      <c r="BT515" s="77"/>
      <c r="BU515" s="77"/>
      <c r="BV515" s="77"/>
      <c r="BW515" s="77"/>
      <c r="BX515" s="77"/>
      <c r="BY515" s="77"/>
      <c r="BZ515" s="77"/>
      <c r="CA515" s="77"/>
      <c r="CB515" s="77"/>
      <c r="CC515" s="77"/>
      <c r="CD515" s="77"/>
      <c r="CE515" s="77"/>
      <c r="CF515" s="77"/>
      <c r="CG515" s="77"/>
      <c r="CH515" s="77"/>
      <c r="CI515" s="77"/>
      <c r="CJ515" s="77"/>
      <c r="CK515" s="77"/>
      <c r="CL515" s="77"/>
      <c r="CM515" s="77"/>
      <c r="CN515" s="77"/>
      <c r="CO515" s="77"/>
      <c r="CP515" s="77"/>
      <c r="CQ515" s="77"/>
      <c r="CR515" s="77"/>
      <c r="CS515" s="77"/>
      <c r="CT515" s="77"/>
      <c r="CU515" s="77"/>
      <c r="CV515" s="77"/>
      <c r="CW515" s="77"/>
      <c r="CX515" s="77"/>
      <c r="CY515" s="77"/>
      <c r="CZ515" s="77"/>
      <c r="DA515" s="77"/>
      <c r="DB515" s="77"/>
      <c r="DC515" s="77"/>
      <c r="DD515" s="77"/>
      <c r="DE515" s="77"/>
      <c r="DF515" s="77"/>
      <c r="DG515" s="77"/>
      <c r="DH515" s="77"/>
      <c r="DI515" s="77"/>
      <c r="DJ515" s="77"/>
      <c r="DK515" s="77"/>
      <c r="DL515" s="77"/>
      <c r="DM515" s="77"/>
      <c r="DN515" s="77"/>
      <c r="DO515" s="77"/>
      <c r="DP515" s="77"/>
      <c r="DQ515" s="77"/>
      <c r="DR515" s="77"/>
      <c r="DS515" s="77"/>
      <c r="DT515" s="77"/>
      <c r="DU515" s="77"/>
      <c r="DV515" s="77"/>
      <c r="DW515" s="77"/>
      <c r="DX515" s="77"/>
      <c r="DY515" s="77"/>
      <c r="DZ515" s="77"/>
      <c r="EA515" s="77"/>
      <c r="EB515" s="77"/>
      <c r="EC515" s="77"/>
      <c r="ED515" s="77"/>
      <c r="EE515" s="77"/>
      <c r="EF515" s="77"/>
      <c r="EG515" s="77"/>
      <c r="EH515" s="77"/>
      <c r="EI515" s="77"/>
      <c r="EJ515" s="77"/>
      <c r="EK515" s="77"/>
      <c r="EL515" s="77"/>
      <c r="EM515" s="77"/>
      <c r="EN515" s="77"/>
      <c r="EO515" s="77"/>
      <c r="EP515" s="77"/>
      <c r="EQ515" s="77"/>
      <c r="ER515" s="77"/>
      <c r="ES515" s="77"/>
      <c r="ET515" s="77"/>
      <c r="EU515" s="77"/>
      <c r="EV515" s="77"/>
      <c r="EW515" s="77"/>
      <c r="EX515" s="77"/>
      <c r="EY515" s="77"/>
      <c r="EZ515" s="77"/>
      <c r="FA515" s="77"/>
      <c r="FB515" s="77"/>
      <c r="FC515" s="77"/>
      <c r="FD515" s="77"/>
      <c r="FE515" s="77"/>
      <c r="FF515" s="77"/>
      <c r="FG515" s="77"/>
      <c r="FH515" s="77"/>
    </row>
    <row r="516" spans="1:164" ht="14" x14ac:dyDescent="0.15">
      <c r="A516" s="85"/>
      <c r="B516" s="85"/>
      <c r="C516" s="85"/>
      <c r="D516" s="85"/>
      <c r="E516" s="85"/>
      <c r="F516" s="85"/>
      <c r="G516" s="85"/>
      <c r="H516" s="85"/>
      <c r="I516" s="85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  <c r="AW516" s="77"/>
      <c r="AX516" s="77"/>
      <c r="AY516" s="77"/>
      <c r="AZ516" s="77"/>
      <c r="BA516" s="77"/>
      <c r="BB516" s="77"/>
      <c r="BC516" s="77"/>
      <c r="BD516" s="77"/>
      <c r="BE516" s="77"/>
      <c r="BF516" s="77"/>
      <c r="BG516" s="77"/>
      <c r="BH516" s="77"/>
      <c r="BI516" s="77"/>
      <c r="BJ516" s="77"/>
      <c r="BK516" s="77"/>
      <c r="BL516" s="77"/>
      <c r="BM516" s="77"/>
      <c r="BN516" s="77"/>
      <c r="BO516" s="77"/>
      <c r="BP516" s="77"/>
      <c r="BQ516" s="77"/>
      <c r="BR516" s="77"/>
      <c r="BS516" s="77"/>
      <c r="BT516" s="77"/>
      <c r="BU516" s="77"/>
      <c r="BV516" s="77"/>
      <c r="BW516" s="77"/>
      <c r="BX516" s="77"/>
      <c r="BY516" s="77"/>
      <c r="BZ516" s="77"/>
      <c r="CA516" s="77"/>
      <c r="CB516" s="77"/>
      <c r="CC516" s="77"/>
      <c r="CD516" s="77"/>
      <c r="CE516" s="77"/>
      <c r="CF516" s="77"/>
      <c r="CG516" s="77"/>
      <c r="CH516" s="77"/>
      <c r="CI516" s="77"/>
      <c r="CJ516" s="77"/>
      <c r="CK516" s="77"/>
      <c r="CL516" s="77"/>
      <c r="CM516" s="77"/>
      <c r="CN516" s="77"/>
      <c r="CO516" s="77"/>
      <c r="CP516" s="77"/>
      <c r="CQ516" s="77"/>
      <c r="CR516" s="77"/>
      <c r="CS516" s="77"/>
      <c r="CT516" s="77"/>
      <c r="CU516" s="77"/>
      <c r="CV516" s="77"/>
      <c r="CW516" s="77"/>
      <c r="CX516" s="77"/>
      <c r="CY516" s="77"/>
      <c r="CZ516" s="77"/>
      <c r="DA516" s="77"/>
      <c r="DB516" s="77"/>
      <c r="DC516" s="77"/>
      <c r="DD516" s="77"/>
      <c r="DE516" s="77"/>
      <c r="DF516" s="77"/>
      <c r="DG516" s="77"/>
      <c r="DH516" s="77"/>
      <c r="DI516" s="77"/>
      <c r="DJ516" s="77"/>
      <c r="DK516" s="77"/>
      <c r="DL516" s="77"/>
      <c r="DM516" s="77"/>
      <c r="DN516" s="77"/>
      <c r="DO516" s="77"/>
      <c r="DP516" s="77"/>
      <c r="DQ516" s="77"/>
      <c r="DR516" s="77"/>
      <c r="DS516" s="77"/>
      <c r="DT516" s="77"/>
      <c r="DU516" s="77"/>
      <c r="DV516" s="77"/>
      <c r="DW516" s="77"/>
      <c r="DX516" s="77"/>
      <c r="DY516" s="77"/>
      <c r="DZ516" s="77"/>
      <c r="EA516" s="77"/>
      <c r="EB516" s="77"/>
      <c r="EC516" s="77"/>
      <c r="ED516" s="77"/>
      <c r="EE516" s="77"/>
      <c r="EF516" s="77"/>
      <c r="EG516" s="77"/>
      <c r="EH516" s="77"/>
      <c r="EI516" s="77"/>
      <c r="EJ516" s="77"/>
      <c r="EK516" s="77"/>
      <c r="EL516" s="77"/>
      <c r="EM516" s="77"/>
      <c r="EN516" s="77"/>
      <c r="EO516" s="77"/>
      <c r="EP516" s="77"/>
      <c r="EQ516" s="77"/>
      <c r="ER516" s="77"/>
      <c r="ES516" s="77"/>
      <c r="ET516" s="77"/>
      <c r="EU516" s="77"/>
      <c r="EV516" s="77"/>
      <c r="EW516" s="77"/>
      <c r="EX516" s="77"/>
      <c r="EY516" s="77"/>
      <c r="EZ516" s="77"/>
      <c r="FA516" s="77"/>
      <c r="FB516" s="77"/>
      <c r="FC516" s="77"/>
      <c r="FD516" s="77"/>
      <c r="FE516" s="77"/>
      <c r="FF516" s="77"/>
      <c r="FG516" s="77"/>
      <c r="FH516" s="77"/>
    </row>
    <row r="517" spans="1:164" ht="14" x14ac:dyDescent="0.15">
      <c r="A517" s="85"/>
      <c r="B517" s="85"/>
      <c r="C517" s="85"/>
      <c r="D517" s="85"/>
      <c r="E517" s="85"/>
      <c r="F517" s="85"/>
      <c r="G517" s="85"/>
      <c r="H517" s="85"/>
      <c r="I517" s="85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  <c r="AE517" s="77"/>
      <c r="AF517" s="77"/>
      <c r="AG517" s="77"/>
      <c r="AH517" s="77"/>
      <c r="AI517" s="77"/>
      <c r="AJ517" s="77"/>
      <c r="AK517" s="77"/>
      <c r="AL517" s="77"/>
      <c r="AM517" s="77"/>
      <c r="AN517" s="77"/>
      <c r="AO517" s="77"/>
      <c r="AP517" s="77"/>
      <c r="AQ517" s="77"/>
      <c r="AR517" s="77"/>
      <c r="AS517" s="77"/>
      <c r="AT517" s="77"/>
      <c r="AU517" s="77"/>
      <c r="AV517" s="77"/>
      <c r="AW517" s="77"/>
      <c r="AX517" s="77"/>
      <c r="AY517" s="77"/>
      <c r="AZ517" s="77"/>
      <c r="BA517" s="77"/>
      <c r="BB517" s="77"/>
      <c r="BC517" s="77"/>
      <c r="BD517" s="77"/>
      <c r="BE517" s="77"/>
      <c r="BF517" s="77"/>
      <c r="BG517" s="77"/>
      <c r="BH517" s="77"/>
      <c r="BI517" s="77"/>
      <c r="BJ517" s="77"/>
      <c r="BK517" s="77"/>
      <c r="BL517" s="77"/>
      <c r="BM517" s="77"/>
      <c r="BN517" s="77"/>
      <c r="BO517" s="77"/>
      <c r="BP517" s="77"/>
      <c r="BQ517" s="77"/>
      <c r="BR517" s="77"/>
      <c r="BS517" s="77"/>
      <c r="BT517" s="77"/>
      <c r="BU517" s="77"/>
      <c r="BV517" s="77"/>
      <c r="BW517" s="77"/>
      <c r="BX517" s="77"/>
      <c r="BY517" s="77"/>
      <c r="BZ517" s="77"/>
      <c r="CA517" s="77"/>
      <c r="CB517" s="77"/>
      <c r="CC517" s="77"/>
      <c r="CD517" s="77"/>
      <c r="CE517" s="77"/>
      <c r="CF517" s="77"/>
      <c r="CG517" s="77"/>
      <c r="CH517" s="77"/>
      <c r="CI517" s="77"/>
      <c r="CJ517" s="77"/>
      <c r="CK517" s="77"/>
      <c r="CL517" s="77"/>
      <c r="CM517" s="77"/>
      <c r="CN517" s="77"/>
      <c r="CO517" s="77"/>
      <c r="CP517" s="77"/>
      <c r="CQ517" s="77"/>
      <c r="CR517" s="77"/>
      <c r="CS517" s="77"/>
      <c r="CT517" s="77"/>
      <c r="CU517" s="77"/>
      <c r="CV517" s="77"/>
      <c r="CW517" s="77"/>
      <c r="CX517" s="77"/>
      <c r="CY517" s="77"/>
      <c r="CZ517" s="77"/>
      <c r="DA517" s="77"/>
      <c r="DB517" s="77"/>
      <c r="DC517" s="77"/>
      <c r="DD517" s="77"/>
      <c r="DE517" s="77"/>
      <c r="DF517" s="77"/>
      <c r="DG517" s="77"/>
      <c r="DH517" s="77"/>
      <c r="DI517" s="77"/>
      <c r="DJ517" s="77"/>
      <c r="DK517" s="77"/>
      <c r="DL517" s="77"/>
      <c r="DM517" s="77"/>
      <c r="DN517" s="77"/>
      <c r="DO517" s="77"/>
      <c r="DP517" s="77"/>
      <c r="DQ517" s="77"/>
      <c r="DR517" s="77"/>
      <c r="DS517" s="77"/>
      <c r="DT517" s="77"/>
      <c r="DU517" s="77"/>
      <c r="DV517" s="77"/>
      <c r="DW517" s="77"/>
      <c r="DX517" s="77"/>
      <c r="DY517" s="77"/>
      <c r="DZ517" s="77"/>
      <c r="EA517" s="77"/>
      <c r="EB517" s="77"/>
      <c r="EC517" s="77"/>
      <c r="ED517" s="77"/>
      <c r="EE517" s="77"/>
      <c r="EF517" s="77"/>
      <c r="EG517" s="77"/>
      <c r="EH517" s="77"/>
      <c r="EI517" s="77"/>
      <c r="EJ517" s="77"/>
      <c r="EK517" s="77"/>
      <c r="EL517" s="77"/>
      <c r="EM517" s="77"/>
      <c r="EN517" s="77"/>
      <c r="EO517" s="77"/>
      <c r="EP517" s="77"/>
      <c r="EQ517" s="77"/>
      <c r="ER517" s="77"/>
      <c r="ES517" s="77"/>
      <c r="ET517" s="77"/>
      <c r="EU517" s="77"/>
      <c r="EV517" s="77"/>
      <c r="EW517" s="77"/>
      <c r="EX517" s="77"/>
      <c r="EY517" s="77"/>
      <c r="EZ517" s="77"/>
      <c r="FA517" s="77"/>
      <c r="FB517" s="77"/>
      <c r="FC517" s="77"/>
      <c r="FD517" s="77"/>
      <c r="FE517" s="77"/>
      <c r="FF517" s="77"/>
      <c r="FG517" s="77"/>
      <c r="FH517" s="77"/>
    </row>
    <row r="518" spans="1:164" ht="14" x14ac:dyDescent="0.15">
      <c r="A518" s="85"/>
      <c r="B518" s="85"/>
      <c r="C518" s="85"/>
      <c r="D518" s="85"/>
      <c r="E518" s="85"/>
      <c r="F518" s="85"/>
      <c r="G518" s="85"/>
      <c r="H518" s="85"/>
      <c r="I518" s="85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  <c r="AE518" s="77"/>
      <c r="AF518" s="77"/>
      <c r="AG518" s="77"/>
      <c r="AH518" s="77"/>
      <c r="AI518" s="77"/>
      <c r="AJ518" s="77"/>
      <c r="AK518" s="77"/>
      <c r="AL518" s="77"/>
      <c r="AM518" s="77"/>
      <c r="AN518" s="77"/>
      <c r="AO518" s="77"/>
      <c r="AP518" s="77"/>
      <c r="AQ518" s="77"/>
      <c r="AR518" s="77"/>
      <c r="AS518" s="77"/>
      <c r="AT518" s="77"/>
      <c r="AU518" s="77"/>
      <c r="AV518" s="77"/>
      <c r="AW518" s="77"/>
      <c r="AX518" s="77"/>
      <c r="AY518" s="77"/>
      <c r="AZ518" s="77"/>
      <c r="BA518" s="77"/>
      <c r="BB518" s="77"/>
      <c r="BC518" s="77"/>
      <c r="BD518" s="77"/>
      <c r="BE518" s="77"/>
      <c r="BF518" s="77"/>
      <c r="BG518" s="77"/>
      <c r="BH518" s="77"/>
      <c r="BI518" s="77"/>
      <c r="BJ518" s="77"/>
      <c r="BK518" s="77"/>
      <c r="BL518" s="77"/>
      <c r="BM518" s="77"/>
      <c r="BN518" s="77"/>
      <c r="BO518" s="77"/>
      <c r="BP518" s="77"/>
      <c r="BQ518" s="77"/>
      <c r="BR518" s="77"/>
      <c r="BS518" s="77"/>
      <c r="BT518" s="77"/>
      <c r="BU518" s="77"/>
      <c r="BV518" s="77"/>
      <c r="BW518" s="77"/>
      <c r="BX518" s="77"/>
      <c r="BY518" s="77"/>
      <c r="BZ518" s="77"/>
      <c r="CA518" s="77"/>
      <c r="CB518" s="77"/>
      <c r="CC518" s="77"/>
      <c r="CD518" s="77"/>
      <c r="CE518" s="77"/>
      <c r="CF518" s="77"/>
      <c r="CG518" s="77"/>
      <c r="CH518" s="77"/>
      <c r="CI518" s="77"/>
      <c r="CJ518" s="77"/>
      <c r="CK518" s="77"/>
      <c r="CL518" s="77"/>
      <c r="CM518" s="77"/>
      <c r="CN518" s="77"/>
      <c r="CO518" s="77"/>
      <c r="CP518" s="77"/>
      <c r="CQ518" s="77"/>
      <c r="CR518" s="77"/>
      <c r="CS518" s="77"/>
      <c r="CT518" s="77"/>
      <c r="CU518" s="77"/>
      <c r="CV518" s="77"/>
      <c r="CW518" s="77"/>
      <c r="CX518" s="77"/>
      <c r="CY518" s="77"/>
      <c r="CZ518" s="77"/>
      <c r="DA518" s="77"/>
      <c r="DB518" s="77"/>
      <c r="DC518" s="77"/>
      <c r="DD518" s="77"/>
      <c r="DE518" s="77"/>
      <c r="DF518" s="77"/>
      <c r="DG518" s="77"/>
      <c r="DH518" s="77"/>
      <c r="DI518" s="77"/>
      <c r="DJ518" s="77"/>
      <c r="DK518" s="77"/>
      <c r="DL518" s="77"/>
      <c r="DM518" s="77"/>
      <c r="DN518" s="77"/>
      <c r="DO518" s="77"/>
      <c r="DP518" s="77"/>
      <c r="DQ518" s="77"/>
      <c r="DR518" s="77"/>
      <c r="DS518" s="77"/>
      <c r="DT518" s="77"/>
      <c r="DU518" s="77"/>
      <c r="DV518" s="77"/>
      <c r="DW518" s="77"/>
      <c r="DX518" s="77"/>
      <c r="DY518" s="77"/>
      <c r="DZ518" s="77"/>
      <c r="EA518" s="77"/>
      <c r="EB518" s="77"/>
      <c r="EC518" s="77"/>
      <c r="ED518" s="77"/>
      <c r="EE518" s="77"/>
      <c r="EF518" s="77"/>
      <c r="EG518" s="77"/>
      <c r="EH518" s="77"/>
      <c r="EI518" s="77"/>
      <c r="EJ518" s="77"/>
      <c r="EK518" s="77"/>
      <c r="EL518" s="77"/>
      <c r="EM518" s="77"/>
      <c r="EN518" s="77"/>
      <c r="EO518" s="77"/>
      <c r="EP518" s="77"/>
      <c r="EQ518" s="77"/>
      <c r="ER518" s="77"/>
      <c r="ES518" s="77"/>
      <c r="ET518" s="77"/>
      <c r="EU518" s="77"/>
      <c r="EV518" s="77"/>
      <c r="EW518" s="77"/>
      <c r="EX518" s="77"/>
      <c r="EY518" s="77"/>
      <c r="EZ518" s="77"/>
      <c r="FA518" s="77"/>
      <c r="FB518" s="77"/>
      <c r="FC518" s="77"/>
      <c r="FD518" s="77"/>
      <c r="FE518" s="77"/>
      <c r="FF518" s="77"/>
      <c r="FG518" s="77"/>
      <c r="FH518" s="77"/>
    </row>
    <row r="519" spans="1:164" ht="14" x14ac:dyDescent="0.15">
      <c r="A519" s="85"/>
      <c r="B519" s="85"/>
      <c r="C519" s="85"/>
      <c r="D519" s="85"/>
      <c r="E519" s="85"/>
      <c r="F519" s="85"/>
      <c r="G519" s="85"/>
      <c r="H519" s="85"/>
      <c r="I519" s="85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  <c r="AE519" s="77"/>
      <c r="AF519" s="77"/>
      <c r="AG519" s="77"/>
      <c r="AH519" s="77"/>
      <c r="AI519" s="77"/>
      <c r="AJ519" s="77"/>
      <c r="AK519" s="77"/>
      <c r="AL519" s="77"/>
      <c r="AM519" s="77"/>
      <c r="AN519" s="77"/>
      <c r="AO519" s="77"/>
      <c r="AP519" s="77"/>
      <c r="AQ519" s="77"/>
      <c r="AR519" s="77"/>
      <c r="AS519" s="77"/>
      <c r="AT519" s="77"/>
      <c r="AU519" s="77"/>
      <c r="AV519" s="77"/>
      <c r="AW519" s="77"/>
      <c r="AX519" s="77"/>
      <c r="AY519" s="77"/>
      <c r="AZ519" s="77"/>
      <c r="BA519" s="77"/>
      <c r="BB519" s="77"/>
      <c r="BC519" s="77"/>
      <c r="BD519" s="77"/>
      <c r="BE519" s="77"/>
      <c r="BF519" s="77"/>
      <c r="BG519" s="77"/>
      <c r="BH519" s="77"/>
      <c r="BI519" s="77"/>
      <c r="BJ519" s="77"/>
      <c r="BK519" s="77"/>
      <c r="BL519" s="77"/>
      <c r="BM519" s="77"/>
      <c r="BN519" s="77"/>
      <c r="BO519" s="77"/>
      <c r="BP519" s="77"/>
      <c r="BQ519" s="77"/>
      <c r="BR519" s="77"/>
      <c r="BS519" s="77"/>
      <c r="BT519" s="77"/>
      <c r="BU519" s="77"/>
      <c r="BV519" s="77"/>
      <c r="BW519" s="77"/>
      <c r="BX519" s="77"/>
      <c r="BY519" s="77"/>
      <c r="BZ519" s="77"/>
      <c r="CA519" s="77"/>
      <c r="CB519" s="77"/>
      <c r="CC519" s="77"/>
      <c r="CD519" s="77"/>
      <c r="CE519" s="77"/>
      <c r="CF519" s="77"/>
      <c r="CG519" s="77"/>
      <c r="CH519" s="77"/>
      <c r="CI519" s="77"/>
      <c r="CJ519" s="77"/>
      <c r="CK519" s="77"/>
      <c r="CL519" s="77"/>
      <c r="CM519" s="77"/>
      <c r="CN519" s="77"/>
      <c r="CO519" s="77"/>
      <c r="CP519" s="77"/>
      <c r="CQ519" s="77"/>
      <c r="CR519" s="77"/>
      <c r="CS519" s="77"/>
      <c r="CT519" s="77"/>
      <c r="CU519" s="77"/>
      <c r="CV519" s="77"/>
      <c r="CW519" s="77"/>
      <c r="CX519" s="77"/>
      <c r="CY519" s="77"/>
      <c r="CZ519" s="77"/>
      <c r="DA519" s="77"/>
      <c r="DB519" s="77"/>
      <c r="DC519" s="77"/>
      <c r="DD519" s="77"/>
      <c r="DE519" s="77"/>
      <c r="DF519" s="77"/>
      <c r="DG519" s="77"/>
      <c r="DH519" s="77"/>
      <c r="DI519" s="77"/>
      <c r="DJ519" s="77"/>
      <c r="DK519" s="77"/>
      <c r="DL519" s="77"/>
      <c r="DM519" s="77"/>
      <c r="DN519" s="77"/>
      <c r="DO519" s="77"/>
      <c r="DP519" s="77"/>
      <c r="DQ519" s="77"/>
      <c r="DR519" s="77"/>
      <c r="DS519" s="77"/>
      <c r="DT519" s="77"/>
      <c r="DU519" s="77"/>
      <c r="DV519" s="77"/>
      <c r="DW519" s="77"/>
      <c r="DX519" s="77"/>
      <c r="DY519" s="77"/>
      <c r="DZ519" s="77"/>
      <c r="EA519" s="77"/>
      <c r="EB519" s="77"/>
      <c r="EC519" s="77"/>
      <c r="ED519" s="77"/>
      <c r="EE519" s="77"/>
      <c r="EF519" s="77"/>
      <c r="EG519" s="77"/>
      <c r="EH519" s="77"/>
      <c r="EI519" s="77"/>
      <c r="EJ519" s="77"/>
      <c r="EK519" s="77"/>
      <c r="EL519" s="77"/>
      <c r="EM519" s="77"/>
      <c r="EN519" s="77"/>
      <c r="EO519" s="77"/>
      <c r="EP519" s="77"/>
      <c r="EQ519" s="77"/>
      <c r="ER519" s="77"/>
      <c r="ES519" s="77"/>
      <c r="ET519" s="77"/>
      <c r="EU519" s="77"/>
      <c r="EV519" s="77"/>
      <c r="EW519" s="77"/>
      <c r="EX519" s="77"/>
      <c r="EY519" s="77"/>
      <c r="EZ519" s="77"/>
      <c r="FA519" s="77"/>
      <c r="FB519" s="77"/>
      <c r="FC519" s="77"/>
      <c r="FD519" s="77"/>
      <c r="FE519" s="77"/>
      <c r="FF519" s="77"/>
      <c r="FG519" s="77"/>
      <c r="FH519" s="77"/>
    </row>
    <row r="520" spans="1:164" ht="14" x14ac:dyDescent="0.15">
      <c r="A520" s="85"/>
      <c r="B520" s="85"/>
      <c r="C520" s="85"/>
      <c r="D520" s="85"/>
      <c r="E520" s="85"/>
      <c r="F520" s="85"/>
      <c r="G520" s="85"/>
      <c r="H520" s="85"/>
      <c r="I520" s="85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  <c r="AE520" s="77"/>
      <c r="AF520" s="77"/>
      <c r="AG520" s="77"/>
      <c r="AH520" s="77"/>
      <c r="AI520" s="77"/>
      <c r="AJ520" s="77"/>
      <c r="AK520" s="77"/>
      <c r="AL520" s="77"/>
      <c r="AM520" s="77"/>
      <c r="AN520" s="77"/>
      <c r="AO520" s="77"/>
      <c r="AP520" s="77"/>
      <c r="AQ520" s="77"/>
      <c r="AR520" s="77"/>
      <c r="AS520" s="77"/>
      <c r="AT520" s="77"/>
      <c r="AU520" s="77"/>
      <c r="AV520" s="77"/>
      <c r="AW520" s="77"/>
      <c r="AX520" s="77"/>
      <c r="AY520" s="77"/>
      <c r="AZ520" s="77"/>
      <c r="BA520" s="77"/>
      <c r="BB520" s="77"/>
      <c r="BC520" s="77"/>
      <c r="BD520" s="77"/>
      <c r="BE520" s="77"/>
      <c r="BF520" s="77"/>
      <c r="BG520" s="77"/>
      <c r="BH520" s="77"/>
      <c r="BI520" s="77"/>
      <c r="BJ520" s="77"/>
      <c r="BK520" s="77"/>
      <c r="BL520" s="77"/>
      <c r="BM520" s="77"/>
      <c r="BN520" s="77"/>
      <c r="BO520" s="77"/>
      <c r="BP520" s="77"/>
      <c r="BQ520" s="77"/>
      <c r="BR520" s="77"/>
      <c r="BS520" s="77"/>
      <c r="BT520" s="77"/>
      <c r="BU520" s="77"/>
      <c r="BV520" s="77"/>
      <c r="BW520" s="77"/>
      <c r="BX520" s="77"/>
      <c r="BY520" s="77"/>
      <c r="BZ520" s="77"/>
      <c r="CA520" s="77"/>
      <c r="CB520" s="77"/>
      <c r="CC520" s="77"/>
      <c r="CD520" s="77"/>
      <c r="CE520" s="77"/>
      <c r="CF520" s="77"/>
      <c r="CG520" s="77"/>
      <c r="CH520" s="77"/>
      <c r="CI520" s="77"/>
      <c r="CJ520" s="77"/>
      <c r="CK520" s="77"/>
      <c r="CL520" s="77"/>
      <c r="CM520" s="77"/>
      <c r="CN520" s="77"/>
      <c r="CO520" s="77"/>
      <c r="CP520" s="77"/>
      <c r="CQ520" s="77"/>
      <c r="CR520" s="77"/>
      <c r="CS520" s="77"/>
      <c r="CT520" s="77"/>
      <c r="CU520" s="77"/>
      <c r="CV520" s="77"/>
      <c r="CW520" s="77"/>
      <c r="CX520" s="77"/>
      <c r="CY520" s="77"/>
      <c r="CZ520" s="77"/>
      <c r="DA520" s="77"/>
      <c r="DB520" s="77"/>
      <c r="DC520" s="77"/>
      <c r="DD520" s="77"/>
      <c r="DE520" s="77"/>
      <c r="DF520" s="77"/>
      <c r="DG520" s="77"/>
      <c r="DH520" s="77"/>
      <c r="DI520" s="77"/>
      <c r="DJ520" s="77"/>
      <c r="DK520" s="77"/>
      <c r="DL520" s="77"/>
      <c r="DM520" s="77"/>
      <c r="DN520" s="77"/>
      <c r="DO520" s="77"/>
      <c r="DP520" s="77"/>
      <c r="DQ520" s="77"/>
      <c r="DR520" s="77"/>
      <c r="DS520" s="77"/>
      <c r="DT520" s="77"/>
      <c r="DU520" s="77"/>
      <c r="DV520" s="77"/>
      <c r="DW520" s="77"/>
      <c r="DX520" s="77"/>
      <c r="DY520" s="77"/>
      <c r="DZ520" s="77"/>
      <c r="EA520" s="77"/>
      <c r="EB520" s="77"/>
      <c r="EC520" s="77"/>
      <c r="ED520" s="77"/>
      <c r="EE520" s="77"/>
      <c r="EF520" s="77"/>
      <c r="EG520" s="77"/>
      <c r="EH520" s="77"/>
      <c r="EI520" s="77"/>
      <c r="EJ520" s="77"/>
      <c r="EK520" s="77"/>
      <c r="EL520" s="77"/>
      <c r="EM520" s="77"/>
      <c r="EN520" s="77"/>
      <c r="EO520" s="77"/>
      <c r="EP520" s="77"/>
      <c r="EQ520" s="77"/>
      <c r="ER520" s="77"/>
      <c r="ES520" s="77"/>
      <c r="ET520" s="77"/>
      <c r="EU520" s="77"/>
      <c r="EV520" s="77"/>
      <c r="EW520" s="77"/>
      <c r="EX520" s="77"/>
      <c r="EY520" s="77"/>
      <c r="EZ520" s="77"/>
      <c r="FA520" s="77"/>
      <c r="FB520" s="77"/>
      <c r="FC520" s="77"/>
      <c r="FD520" s="77"/>
      <c r="FE520" s="77"/>
      <c r="FF520" s="77"/>
      <c r="FG520" s="77"/>
      <c r="FH520" s="77"/>
    </row>
    <row r="521" spans="1:164" ht="14" x14ac:dyDescent="0.15">
      <c r="A521" s="85"/>
      <c r="B521" s="85"/>
      <c r="C521" s="85"/>
      <c r="D521" s="85"/>
      <c r="E521" s="85"/>
      <c r="F521" s="85"/>
      <c r="G521" s="85"/>
      <c r="H521" s="85"/>
      <c r="I521" s="85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  <c r="AE521" s="77"/>
      <c r="AF521" s="77"/>
      <c r="AG521" s="77"/>
      <c r="AH521" s="77"/>
      <c r="AI521" s="77"/>
      <c r="AJ521" s="77"/>
      <c r="AK521" s="77"/>
      <c r="AL521" s="77"/>
      <c r="AM521" s="77"/>
      <c r="AN521" s="77"/>
      <c r="AO521" s="77"/>
      <c r="AP521" s="77"/>
      <c r="AQ521" s="77"/>
      <c r="AR521" s="77"/>
      <c r="AS521" s="77"/>
      <c r="AT521" s="77"/>
      <c r="AU521" s="77"/>
      <c r="AV521" s="77"/>
      <c r="AW521" s="77"/>
      <c r="AX521" s="77"/>
      <c r="AY521" s="77"/>
      <c r="AZ521" s="77"/>
      <c r="BA521" s="77"/>
      <c r="BB521" s="77"/>
      <c r="BC521" s="77"/>
      <c r="BD521" s="77"/>
      <c r="BE521" s="77"/>
      <c r="BF521" s="77"/>
      <c r="BG521" s="77"/>
      <c r="BH521" s="77"/>
      <c r="BI521" s="77"/>
      <c r="BJ521" s="77"/>
      <c r="BK521" s="77"/>
      <c r="BL521" s="77"/>
      <c r="BM521" s="77"/>
      <c r="BN521" s="77"/>
      <c r="BO521" s="77"/>
      <c r="BP521" s="77"/>
      <c r="BQ521" s="77"/>
      <c r="BR521" s="77"/>
      <c r="BS521" s="77"/>
      <c r="BT521" s="77"/>
      <c r="BU521" s="77"/>
      <c r="BV521" s="77"/>
      <c r="BW521" s="77"/>
      <c r="BX521" s="77"/>
      <c r="BY521" s="77"/>
      <c r="BZ521" s="77"/>
      <c r="CA521" s="77"/>
      <c r="CB521" s="77"/>
      <c r="CC521" s="77"/>
      <c r="CD521" s="77"/>
      <c r="CE521" s="77"/>
      <c r="CF521" s="77"/>
      <c r="CG521" s="77"/>
      <c r="CH521" s="77"/>
      <c r="CI521" s="77"/>
      <c r="CJ521" s="77"/>
      <c r="CK521" s="77"/>
      <c r="CL521" s="77"/>
      <c r="CM521" s="77"/>
      <c r="CN521" s="77"/>
      <c r="CO521" s="77"/>
      <c r="CP521" s="77"/>
      <c r="CQ521" s="77"/>
      <c r="CR521" s="77"/>
      <c r="CS521" s="77"/>
      <c r="CT521" s="77"/>
      <c r="CU521" s="77"/>
      <c r="CV521" s="77"/>
      <c r="CW521" s="77"/>
      <c r="CX521" s="77"/>
      <c r="CY521" s="77"/>
      <c r="CZ521" s="77"/>
      <c r="DA521" s="77"/>
      <c r="DB521" s="77"/>
      <c r="DC521" s="77"/>
      <c r="DD521" s="77"/>
      <c r="DE521" s="77"/>
      <c r="DF521" s="77"/>
      <c r="DG521" s="77"/>
      <c r="DH521" s="77"/>
      <c r="DI521" s="77"/>
      <c r="DJ521" s="77"/>
      <c r="DK521" s="77"/>
      <c r="DL521" s="77"/>
      <c r="DM521" s="77"/>
      <c r="DN521" s="77"/>
      <c r="DO521" s="77"/>
      <c r="DP521" s="77"/>
      <c r="DQ521" s="77"/>
      <c r="DR521" s="77"/>
      <c r="DS521" s="77"/>
      <c r="DT521" s="77"/>
      <c r="DU521" s="77"/>
      <c r="DV521" s="77"/>
      <c r="DW521" s="77"/>
      <c r="DX521" s="77"/>
      <c r="DY521" s="77"/>
      <c r="DZ521" s="77"/>
      <c r="EA521" s="77"/>
      <c r="EB521" s="77"/>
      <c r="EC521" s="77"/>
      <c r="ED521" s="77"/>
      <c r="EE521" s="77"/>
      <c r="EF521" s="77"/>
      <c r="EG521" s="77"/>
      <c r="EH521" s="77"/>
      <c r="EI521" s="77"/>
      <c r="EJ521" s="77"/>
      <c r="EK521" s="77"/>
      <c r="EL521" s="77"/>
      <c r="EM521" s="77"/>
      <c r="EN521" s="77"/>
      <c r="EO521" s="77"/>
      <c r="EP521" s="77"/>
      <c r="EQ521" s="77"/>
      <c r="ER521" s="77"/>
      <c r="ES521" s="77"/>
      <c r="ET521" s="77"/>
      <c r="EU521" s="77"/>
      <c r="EV521" s="77"/>
      <c r="EW521" s="77"/>
      <c r="EX521" s="77"/>
      <c r="EY521" s="77"/>
      <c r="EZ521" s="77"/>
      <c r="FA521" s="77"/>
      <c r="FB521" s="77"/>
      <c r="FC521" s="77"/>
      <c r="FD521" s="77"/>
      <c r="FE521" s="77"/>
      <c r="FF521" s="77"/>
      <c r="FG521" s="77"/>
      <c r="FH521" s="77"/>
    </row>
    <row r="522" spans="1:164" ht="14" x14ac:dyDescent="0.15">
      <c r="A522" s="85"/>
      <c r="B522" s="85"/>
      <c r="C522" s="85"/>
      <c r="D522" s="85"/>
      <c r="E522" s="85"/>
      <c r="F522" s="85"/>
      <c r="G522" s="85"/>
      <c r="H522" s="85"/>
      <c r="I522" s="85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  <c r="AE522" s="77"/>
      <c r="AF522" s="77"/>
      <c r="AG522" s="77"/>
      <c r="AH522" s="77"/>
      <c r="AI522" s="77"/>
      <c r="AJ522" s="77"/>
      <c r="AK522" s="77"/>
      <c r="AL522" s="77"/>
      <c r="AM522" s="77"/>
      <c r="AN522" s="77"/>
      <c r="AO522" s="77"/>
      <c r="AP522" s="77"/>
      <c r="AQ522" s="77"/>
      <c r="AR522" s="77"/>
      <c r="AS522" s="77"/>
      <c r="AT522" s="77"/>
      <c r="AU522" s="77"/>
      <c r="AV522" s="77"/>
      <c r="AW522" s="77"/>
      <c r="AX522" s="77"/>
      <c r="AY522" s="77"/>
      <c r="AZ522" s="77"/>
      <c r="BA522" s="77"/>
      <c r="BB522" s="77"/>
      <c r="BC522" s="77"/>
      <c r="BD522" s="77"/>
      <c r="BE522" s="77"/>
      <c r="BF522" s="77"/>
      <c r="BG522" s="77"/>
      <c r="BH522" s="77"/>
      <c r="BI522" s="77"/>
      <c r="BJ522" s="77"/>
      <c r="BK522" s="77"/>
      <c r="BL522" s="77"/>
      <c r="BM522" s="77"/>
      <c r="BN522" s="77"/>
      <c r="BO522" s="77"/>
      <c r="BP522" s="77"/>
      <c r="BQ522" s="77"/>
      <c r="BR522" s="77"/>
      <c r="BS522" s="77"/>
      <c r="BT522" s="77"/>
      <c r="BU522" s="77"/>
      <c r="BV522" s="77"/>
      <c r="BW522" s="77"/>
      <c r="BX522" s="77"/>
      <c r="BY522" s="77"/>
      <c r="BZ522" s="77"/>
      <c r="CA522" s="77"/>
      <c r="CB522" s="77"/>
      <c r="CC522" s="77"/>
      <c r="CD522" s="77"/>
      <c r="CE522" s="77"/>
      <c r="CF522" s="77"/>
      <c r="CG522" s="77"/>
      <c r="CH522" s="77"/>
      <c r="CI522" s="77"/>
      <c r="CJ522" s="77"/>
      <c r="CK522" s="77"/>
      <c r="CL522" s="77"/>
      <c r="CM522" s="77"/>
      <c r="CN522" s="77"/>
      <c r="CO522" s="77"/>
      <c r="CP522" s="77"/>
      <c r="CQ522" s="77"/>
      <c r="CR522" s="77"/>
      <c r="CS522" s="77"/>
      <c r="CT522" s="77"/>
      <c r="CU522" s="77"/>
      <c r="CV522" s="77"/>
      <c r="CW522" s="77"/>
      <c r="CX522" s="77"/>
      <c r="CY522" s="77"/>
      <c r="CZ522" s="77"/>
      <c r="DA522" s="77"/>
      <c r="DB522" s="77"/>
      <c r="DC522" s="77"/>
      <c r="DD522" s="77"/>
      <c r="DE522" s="77"/>
      <c r="DF522" s="77"/>
      <c r="DG522" s="77"/>
      <c r="DH522" s="77"/>
      <c r="DI522" s="77"/>
      <c r="DJ522" s="77"/>
      <c r="DK522" s="77"/>
      <c r="DL522" s="77"/>
      <c r="DM522" s="77"/>
      <c r="DN522" s="77"/>
      <c r="DO522" s="77"/>
      <c r="DP522" s="77"/>
      <c r="DQ522" s="77"/>
      <c r="DR522" s="77"/>
      <c r="DS522" s="77"/>
      <c r="DT522" s="77"/>
      <c r="DU522" s="77"/>
      <c r="DV522" s="77"/>
      <c r="DW522" s="77"/>
      <c r="DX522" s="77"/>
      <c r="DY522" s="77"/>
      <c r="DZ522" s="77"/>
      <c r="EA522" s="77"/>
      <c r="EB522" s="77"/>
      <c r="EC522" s="77"/>
      <c r="ED522" s="77"/>
      <c r="EE522" s="77"/>
      <c r="EF522" s="77"/>
      <c r="EG522" s="77"/>
      <c r="EH522" s="77"/>
      <c r="EI522" s="77"/>
      <c r="EJ522" s="77"/>
      <c r="EK522" s="77"/>
      <c r="EL522" s="77"/>
      <c r="EM522" s="77"/>
      <c r="EN522" s="77"/>
      <c r="EO522" s="77"/>
      <c r="EP522" s="77"/>
      <c r="EQ522" s="77"/>
      <c r="ER522" s="77"/>
      <c r="ES522" s="77"/>
      <c r="ET522" s="77"/>
      <c r="EU522" s="77"/>
      <c r="EV522" s="77"/>
      <c r="EW522" s="77"/>
      <c r="EX522" s="77"/>
      <c r="EY522" s="77"/>
      <c r="EZ522" s="77"/>
      <c r="FA522" s="77"/>
      <c r="FB522" s="77"/>
      <c r="FC522" s="77"/>
      <c r="FD522" s="77"/>
      <c r="FE522" s="77"/>
      <c r="FF522" s="77"/>
      <c r="FG522" s="77"/>
      <c r="FH522" s="77"/>
    </row>
    <row r="523" spans="1:164" ht="14" x14ac:dyDescent="0.15">
      <c r="A523" s="85"/>
      <c r="B523" s="85"/>
      <c r="C523" s="85"/>
      <c r="D523" s="85"/>
      <c r="E523" s="85"/>
      <c r="F523" s="85"/>
      <c r="G523" s="85"/>
      <c r="H523" s="85"/>
      <c r="I523" s="85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  <c r="AE523" s="77"/>
      <c r="AF523" s="77"/>
      <c r="AG523" s="77"/>
      <c r="AH523" s="77"/>
      <c r="AI523" s="77"/>
      <c r="AJ523" s="77"/>
      <c r="AK523" s="77"/>
      <c r="AL523" s="77"/>
      <c r="AM523" s="77"/>
      <c r="AN523" s="77"/>
      <c r="AO523" s="77"/>
      <c r="AP523" s="77"/>
      <c r="AQ523" s="77"/>
      <c r="AR523" s="77"/>
      <c r="AS523" s="77"/>
      <c r="AT523" s="77"/>
      <c r="AU523" s="77"/>
      <c r="AV523" s="77"/>
      <c r="AW523" s="77"/>
      <c r="AX523" s="77"/>
      <c r="AY523" s="77"/>
      <c r="AZ523" s="77"/>
      <c r="BA523" s="77"/>
      <c r="BB523" s="77"/>
      <c r="BC523" s="77"/>
      <c r="BD523" s="77"/>
      <c r="BE523" s="77"/>
      <c r="BF523" s="77"/>
      <c r="BG523" s="77"/>
      <c r="BH523" s="77"/>
      <c r="BI523" s="77"/>
      <c r="BJ523" s="77"/>
      <c r="BK523" s="77"/>
      <c r="BL523" s="77"/>
      <c r="BM523" s="77"/>
      <c r="BN523" s="77"/>
      <c r="BO523" s="77"/>
      <c r="BP523" s="77"/>
      <c r="BQ523" s="77"/>
      <c r="BR523" s="77"/>
      <c r="BS523" s="77"/>
      <c r="BT523" s="77"/>
      <c r="BU523" s="77"/>
      <c r="BV523" s="77"/>
      <c r="BW523" s="77"/>
      <c r="BX523" s="77"/>
      <c r="BY523" s="77"/>
      <c r="BZ523" s="77"/>
      <c r="CA523" s="77"/>
      <c r="CB523" s="77"/>
      <c r="CC523" s="77"/>
      <c r="CD523" s="77"/>
      <c r="CE523" s="77"/>
      <c r="CF523" s="77"/>
      <c r="CG523" s="77"/>
      <c r="CH523" s="77"/>
      <c r="CI523" s="77"/>
      <c r="CJ523" s="77"/>
      <c r="CK523" s="77"/>
      <c r="CL523" s="77"/>
      <c r="CM523" s="77"/>
      <c r="CN523" s="77"/>
      <c r="CO523" s="77"/>
      <c r="CP523" s="77"/>
      <c r="CQ523" s="77"/>
      <c r="CR523" s="77"/>
      <c r="CS523" s="77"/>
      <c r="CT523" s="77"/>
      <c r="CU523" s="77"/>
      <c r="CV523" s="77"/>
      <c r="CW523" s="77"/>
      <c r="CX523" s="77"/>
      <c r="CY523" s="77"/>
      <c r="CZ523" s="77"/>
      <c r="DA523" s="77"/>
      <c r="DB523" s="77"/>
      <c r="DC523" s="77"/>
      <c r="DD523" s="77"/>
      <c r="DE523" s="77"/>
      <c r="DF523" s="77"/>
      <c r="DG523" s="77"/>
      <c r="DH523" s="77"/>
      <c r="DI523" s="77"/>
      <c r="DJ523" s="77"/>
      <c r="DK523" s="77"/>
      <c r="DL523" s="77"/>
      <c r="DM523" s="77"/>
      <c r="DN523" s="77"/>
      <c r="DO523" s="77"/>
      <c r="DP523" s="77"/>
      <c r="DQ523" s="77"/>
      <c r="DR523" s="77"/>
      <c r="DS523" s="77"/>
      <c r="DT523" s="77"/>
      <c r="DU523" s="77"/>
      <c r="DV523" s="77"/>
      <c r="DW523" s="77"/>
      <c r="DX523" s="77"/>
      <c r="DY523" s="77"/>
      <c r="DZ523" s="77"/>
      <c r="EA523" s="77"/>
      <c r="EB523" s="77"/>
      <c r="EC523" s="77"/>
      <c r="ED523" s="77"/>
      <c r="EE523" s="77"/>
      <c r="EF523" s="77"/>
      <c r="EG523" s="77"/>
      <c r="EH523" s="77"/>
      <c r="EI523" s="77"/>
      <c r="EJ523" s="77"/>
      <c r="EK523" s="77"/>
      <c r="EL523" s="77"/>
      <c r="EM523" s="77"/>
      <c r="EN523" s="77"/>
      <c r="EO523" s="77"/>
      <c r="EP523" s="77"/>
      <c r="EQ523" s="77"/>
      <c r="ER523" s="77"/>
      <c r="ES523" s="77"/>
      <c r="ET523" s="77"/>
      <c r="EU523" s="77"/>
      <c r="EV523" s="77"/>
      <c r="EW523" s="77"/>
      <c r="EX523" s="77"/>
      <c r="EY523" s="77"/>
      <c r="EZ523" s="77"/>
      <c r="FA523" s="77"/>
      <c r="FB523" s="77"/>
      <c r="FC523" s="77"/>
      <c r="FD523" s="77"/>
      <c r="FE523" s="77"/>
      <c r="FF523" s="77"/>
      <c r="FG523" s="77"/>
      <c r="FH523" s="77"/>
    </row>
    <row r="524" spans="1:164" ht="14" x14ac:dyDescent="0.15">
      <c r="A524" s="85"/>
      <c r="B524" s="85"/>
      <c r="C524" s="85"/>
      <c r="D524" s="85"/>
      <c r="E524" s="85"/>
      <c r="F524" s="85"/>
      <c r="G524" s="85"/>
      <c r="H524" s="85"/>
      <c r="I524" s="85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  <c r="AE524" s="77"/>
      <c r="AF524" s="77"/>
      <c r="AG524" s="77"/>
      <c r="AH524" s="77"/>
      <c r="AI524" s="77"/>
      <c r="AJ524" s="77"/>
      <c r="AK524" s="77"/>
      <c r="AL524" s="77"/>
      <c r="AM524" s="77"/>
      <c r="AN524" s="77"/>
      <c r="AO524" s="77"/>
      <c r="AP524" s="77"/>
      <c r="AQ524" s="77"/>
      <c r="AR524" s="77"/>
      <c r="AS524" s="77"/>
      <c r="AT524" s="77"/>
      <c r="AU524" s="77"/>
      <c r="AV524" s="77"/>
      <c r="AW524" s="77"/>
      <c r="AX524" s="77"/>
      <c r="AY524" s="77"/>
      <c r="AZ524" s="77"/>
      <c r="BA524" s="77"/>
      <c r="BB524" s="77"/>
      <c r="BC524" s="77"/>
      <c r="BD524" s="77"/>
      <c r="BE524" s="77"/>
      <c r="BF524" s="77"/>
      <c r="BG524" s="77"/>
      <c r="BH524" s="77"/>
      <c r="BI524" s="77"/>
      <c r="BJ524" s="77"/>
      <c r="BK524" s="77"/>
      <c r="BL524" s="77"/>
      <c r="BM524" s="77"/>
      <c r="BN524" s="77"/>
      <c r="BO524" s="77"/>
      <c r="BP524" s="77"/>
      <c r="BQ524" s="77"/>
      <c r="BR524" s="77"/>
      <c r="BS524" s="77"/>
      <c r="BT524" s="77"/>
      <c r="BU524" s="77"/>
      <c r="BV524" s="77"/>
      <c r="BW524" s="77"/>
      <c r="BX524" s="77"/>
      <c r="BY524" s="77"/>
      <c r="BZ524" s="77"/>
      <c r="CA524" s="77"/>
      <c r="CB524" s="77"/>
      <c r="CC524" s="77"/>
      <c r="CD524" s="77"/>
      <c r="CE524" s="77"/>
      <c r="CF524" s="77"/>
      <c r="CG524" s="77"/>
      <c r="CH524" s="77"/>
      <c r="CI524" s="77"/>
      <c r="CJ524" s="77"/>
      <c r="CK524" s="77"/>
      <c r="CL524" s="77"/>
      <c r="CM524" s="77"/>
      <c r="CN524" s="77"/>
      <c r="CO524" s="77"/>
      <c r="CP524" s="77"/>
      <c r="CQ524" s="77"/>
      <c r="CR524" s="77"/>
      <c r="CS524" s="77"/>
      <c r="CT524" s="77"/>
      <c r="CU524" s="77"/>
      <c r="CV524" s="77"/>
      <c r="CW524" s="77"/>
      <c r="CX524" s="77"/>
      <c r="CY524" s="77"/>
      <c r="CZ524" s="77"/>
      <c r="DA524" s="77"/>
      <c r="DB524" s="77"/>
      <c r="DC524" s="77"/>
      <c r="DD524" s="77"/>
      <c r="DE524" s="77"/>
      <c r="DF524" s="77"/>
      <c r="DG524" s="77"/>
      <c r="DH524" s="77"/>
      <c r="DI524" s="77"/>
      <c r="DJ524" s="77"/>
      <c r="DK524" s="77"/>
      <c r="DL524" s="77"/>
      <c r="DM524" s="77"/>
      <c r="DN524" s="77"/>
      <c r="DO524" s="77"/>
      <c r="DP524" s="77"/>
      <c r="DQ524" s="77"/>
      <c r="DR524" s="77"/>
      <c r="DS524" s="77"/>
      <c r="DT524" s="77"/>
      <c r="DU524" s="77"/>
      <c r="DV524" s="77"/>
      <c r="DW524" s="77"/>
      <c r="DX524" s="77"/>
      <c r="DY524" s="77"/>
      <c r="DZ524" s="77"/>
      <c r="EA524" s="77"/>
      <c r="EB524" s="77"/>
      <c r="EC524" s="77"/>
      <c r="ED524" s="77"/>
      <c r="EE524" s="77"/>
      <c r="EF524" s="77"/>
      <c r="EG524" s="77"/>
      <c r="EH524" s="77"/>
      <c r="EI524" s="77"/>
      <c r="EJ524" s="77"/>
      <c r="EK524" s="77"/>
      <c r="EL524" s="77"/>
      <c r="EM524" s="77"/>
      <c r="EN524" s="77"/>
      <c r="EO524" s="77"/>
      <c r="EP524" s="77"/>
      <c r="EQ524" s="77"/>
      <c r="ER524" s="77"/>
      <c r="ES524" s="77"/>
      <c r="ET524" s="77"/>
      <c r="EU524" s="77"/>
      <c r="EV524" s="77"/>
      <c r="EW524" s="77"/>
      <c r="EX524" s="77"/>
      <c r="EY524" s="77"/>
      <c r="EZ524" s="77"/>
      <c r="FA524" s="77"/>
      <c r="FB524" s="77"/>
      <c r="FC524" s="77"/>
      <c r="FD524" s="77"/>
      <c r="FE524" s="77"/>
      <c r="FF524" s="77"/>
      <c r="FG524" s="77"/>
      <c r="FH524" s="77"/>
    </row>
    <row r="525" spans="1:164" ht="14" x14ac:dyDescent="0.15">
      <c r="A525" s="85"/>
      <c r="B525" s="85"/>
      <c r="C525" s="85"/>
      <c r="D525" s="85"/>
      <c r="E525" s="85"/>
      <c r="F525" s="85"/>
      <c r="G525" s="85"/>
      <c r="H525" s="85"/>
      <c r="I525" s="85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  <c r="AE525" s="77"/>
      <c r="AF525" s="77"/>
      <c r="AG525" s="77"/>
      <c r="AH525" s="77"/>
      <c r="AI525" s="77"/>
      <c r="AJ525" s="77"/>
      <c r="AK525" s="77"/>
      <c r="AL525" s="77"/>
      <c r="AM525" s="77"/>
      <c r="AN525" s="77"/>
      <c r="AO525" s="77"/>
      <c r="AP525" s="77"/>
      <c r="AQ525" s="77"/>
      <c r="AR525" s="77"/>
      <c r="AS525" s="77"/>
      <c r="AT525" s="77"/>
      <c r="AU525" s="77"/>
      <c r="AV525" s="77"/>
      <c r="AW525" s="77"/>
      <c r="AX525" s="77"/>
      <c r="AY525" s="77"/>
      <c r="AZ525" s="77"/>
      <c r="BA525" s="77"/>
      <c r="BB525" s="77"/>
      <c r="BC525" s="77"/>
      <c r="BD525" s="77"/>
      <c r="BE525" s="77"/>
      <c r="BF525" s="77"/>
      <c r="BG525" s="77"/>
      <c r="BH525" s="77"/>
      <c r="BI525" s="77"/>
      <c r="BJ525" s="77"/>
      <c r="BK525" s="77"/>
      <c r="BL525" s="77"/>
      <c r="BM525" s="77"/>
      <c r="BN525" s="77"/>
      <c r="BO525" s="77"/>
      <c r="BP525" s="77"/>
      <c r="BQ525" s="77"/>
      <c r="BR525" s="77"/>
      <c r="BS525" s="77"/>
      <c r="BT525" s="77"/>
      <c r="BU525" s="77"/>
      <c r="BV525" s="77"/>
      <c r="BW525" s="77"/>
      <c r="BX525" s="77"/>
      <c r="BY525" s="77"/>
      <c r="BZ525" s="77"/>
      <c r="CA525" s="77"/>
      <c r="CB525" s="77"/>
      <c r="CC525" s="77"/>
      <c r="CD525" s="77"/>
      <c r="CE525" s="77"/>
      <c r="CF525" s="77"/>
      <c r="CG525" s="77"/>
      <c r="CH525" s="77"/>
      <c r="CI525" s="77"/>
      <c r="CJ525" s="77"/>
      <c r="CK525" s="77"/>
      <c r="CL525" s="77"/>
      <c r="CM525" s="77"/>
      <c r="CN525" s="77"/>
      <c r="CO525" s="77"/>
      <c r="CP525" s="77"/>
      <c r="CQ525" s="77"/>
      <c r="CR525" s="77"/>
      <c r="CS525" s="77"/>
      <c r="CT525" s="77"/>
      <c r="CU525" s="77"/>
      <c r="CV525" s="77"/>
      <c r="CW525" s="77"/>
      <c r="CX525" s="77"/>
      <c r="CY525" s="77"/>
      <c r="CZ525" s="77"/>
      <c r="DA525" s="77"/>
      <c r="DB525" s="77"/>
      <c r="DC525" s="77"/>
      <c r="DD525" s="77"/>
      <c r="DE525" s="77"/>
      <c r="DF525" s="77"/>
      <c r="DG525" s="77"/>
      <c r="DH525" s="77"/>
      <c r="DI525" s="77"/>
      <c r="DJ525" s="77"/>
      <c r="DK525" s="77"/>
      <c r="DL525" s="77"/>
      <c r="DM525" s="77"/>
      <c r="DN525" s="77"/>
      <c r="DO525" s="77"/>
      <c r="DP525" s="77"/>
      <c r="DQ525" s="77"/>
      <c r="DR525" s="77"/>
      <c r="DS525" s="77"/>
      <c r="DT525" s="77"/>
      <c r="DU525" s="77"/>
      <c r="DV525" s="77"/>
      <c r="DW525" s="77"/>
      <c r="DX525" s="77"/>
      <c r="DY525" s="77"/>
      <c r="DZ525" s="77"/>
      <c r="EA525" s="77"/>
      <c r="EB525" s="77"/>
      <c r="EC525" s="77"/>
      <c r="ED525" s="77"/>
      <c r="EE525" s="77"/>
      <c r="EF525" s="77"/>
      <c r="EG525" s="77"/>
      <c r="EH525" s="77"/>
      <c r="EI525" s="77"/>
      <c r="EJ525" s="77"/>
      <c r="EK525" s="77"/>
      <c r="EL525" s="77"/>
      <c r="EM525" s="77"/>
      <c r="EN525" s="77"/>
      <c r="EO525" s="77"/>
      <c r="EP525" s="77"/>
      <c r="EQ525" s="77"/>
      <c r="ER525" s="77"/>
      <c r="ES525" s="77"/>
      <c r="ET525" s="77"/>
      <c r="EU525" s="77"/>
      <c r="EV525" s="77"/>
      <c r="EW525" s="77"/>
      <c r="EX525" s="77"/>
      <c r="EY525" s="77"/>
      <c r="EZ525" s="77"/>
      <c r="FA525" s="77"/>
      <c r="FB525" s="77"/>
      <c r="FC525" s="77"/>
      <c r="FD525" s="77"/>
      <c r="FE525" s="77"/>
      <c r="FF525" s="77"/>
      <c r="FG525" s="77"/>
      <c r="FH525" s="77"/>
    </row>
    <row r="526" spans="1:164" ht="14" x14ac:dyDescent="0.15">
      <c r="A526" s="85"/>
      <c r="B526" s="85"/>
      <c r="C526" s="85"/>
      <c r="D526" s="85"/>
      <c r="E526" s="85"/>
      <c r="F526" s="85"/>
      <c r="G526" s="85"/>
      <c r="H526" s="85"/>
      <c r="I526" s="85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  <c r="AE526" s="77"/>
      <c r="AF526" s="77"/>
      <c r="AG526" s="77"/>
      <c r="AH526" s="77"/>
      <c r="AI526" s="77"/>
      <c r="AJ526" s="77"/>
      <c r="AK526" s="77"/>
      <c r="AL526" s="77"/>
      <c r="AM526" s="77"/>
      <c r="AN526" s="77"/>
      <c r="AO526" s="77"/>
      <c r="AP526" s="77"/>
      <c r="AQ526" s="77"/>
      <c r="AR526" s="77"/>
      <c r="AS526" s="77"/>
      <c r="AT526" s="77"/>
      <c r="AU526" s="77"/>
      <c r="AV526" s="77"/>
      <c r="AW526" s="77"/>
      <c r="AX526" s="77"/>
      <c r="AY526" s="77"/>
      <c r="AZ526" s="77"/>
      <c r="BA526" s="77"/>
      <c r="BB526" s="77"/>
      <c r="BC526" s="77"/>
      <c r="BD526" s="77"/>
      <c r="BE526" s="77"/>
      <c r="BF526" s="77"/>
      <c r="BG526" s="77"/>
      <c r="BH526" s="77"/>
      <c r="BI526" s="77"/>
      <c r="BJ526" s="77"/>
      <c r="BK526" s="77"/>
      <c r="BL526" s="77"/>
      <c r="BM526" s="77"/>
      <c r="BN526" s="77"/>
      <c r="BO526" s="77"/>
      <c r="BP526" s="77"/>
      <c r="BQ526" s="77"/>
      <c r="BR526" s="77"/>
      <c r="BS526" s="77"/>
      <c r="BT526" s="77"/>
      <c r="BU526" s="77"/>
      <c r="BV526" s="77"/>
      <c r="BW526" s="77"/>
      <c r="BX526" s="77"/>
      <c r="BY526" s="77"/>
      <c r="BZ526" s="77"/>
      <c r="CA526" s="77"/>
      <c r="CB526" s="77"/>
      <c r="CC526" s="77"/>
      <c r="CD526" s="77"/>
      <c r="CE526" s="77"/>
      <c r="CF526" s="77"/>
      <c r="CG526" s="77"/>
      <c r="CH526" s="77"/>
      <c r="CI526" s="77"/>
      <c r="CJ526" s="77"/>
      <c r="CK526" s="77"/>
      <c r="CL526" s="77"/>
      <c r="CM526" s="77"/>
      <c r="CN526" s="77"/>
      <c r="CO526" s="77"/>
      <c r="CP526" s="77"/>
      <c r="CQ526" s="77"/>
      <c r="CR526" s="77"/>
      <c r="CS526" s="77"/>
      <c r="CT526" s="77"/>
      <c r="CU526" s="77"/>
      <c r="CV526" s="77"/>
      <c r="CW526" s="77"/>
      <c r="CX526" s="77"/>
      <c r="CY526" s="77"/>
      <c r="CZ526" s="77"/>
      <c r="DA526" s="77"/>
      <c r="DB526" s="77"/>
      <c r="DC526" s="77"/>
      <c r="DD526" s="77"/>
      <c r="DE526" s="77"/>
      <c r="DF526" s="77"/>
      <c r="DG526" s="77"/>
      <c r="DH526" s="77"/>
      <c r="DI526" s="77"/>
      <c r="DJ526" s="77"/>
      <c r="DK526" s="77"/>
      <c r="DL526" s="77"/>
      <c r="DM526" s="77"/>
      <c r="DN526" s="77"/>
      <c r="DO526" s="77"/>
      <c r="DP526" s="77"/>
      <c r="DQ526" s="77"/>
      <c r="DR526" s="77"/>
      <c r="DS526" s="77"/>
      <c r="DT526" s="77"/>
      <c r="DU526" s="77"/>
      <c r="DV526" s="77"/>
      <c r="DW526" s="77"/>
      <c r="DX526" s="77"/>
      <c r="DY526" s="77"/>
      <c r="DZ526" s="77"/>
      <c r="EA526" s="77"/>
      <c r="EB526" s="77"/>
      <c r="EC526" s="77"/>
      <c r="ED526" s="77"/>
      <c r="EE526" s="77"/>
      <c r="EF526" s="77"/>
      <c r="EG526" s="77"/>
      <c r="EH526" s="77"/>
      <c r="EI526" s="77"/>
      <c r="EJ526" s="77"/>
      <c r="EK526" s="77"/>
      <c r="EL526" s="77"/>
      <c r="EM526" s="77"/>
      <c r="EN526" s="77"/>
      <c r="EO526" s="77"/>
      <c r="EP526" s="77"/>
      <c r="EQ526" s="77"/>
      <c r="ER526" s="77"/>
      <c r="ES526" s="77"/>
      <c r="ET526" s="77"/>
      <c r="EU526" s="77"/>
      <c r="EV526" s="77"/>
      <c r="EW526" s="77"/>
      <c r="EX526" s="77"/>
      <c r="EY526" s="77"/>
      <c r="EZ526" s="77"/>
      <c r="FA526" s="77"/>
      <c r="FB526" s="77"/>
      <c r="FC526" s="77"/>
      <c r="FD526" s="77"/>
      <c r="FE526" s="77"/>
      <c r="FF526" s="77"/>
      <c r="FG526" s="77"/>
      <c r="FH526" s="77"/>
    </row>
    <row r="527" spans="1:164" ht="14" x14ac:dyDescent="0.15">
      <c r="A527" s="85"/>
      <c r="B527" s="85"/>
      <c r="C527" s="85"/>
      <c r="D527" s="85"/>
      <c r="E527" s="85"/>
      <c r="F527" s="85"/>
      <c r="G527" s="85"/>
      <c r="H527" s="85"/>
      <c r="I527" s="85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  <c r="AE527" s="77"/>
      <c r="AF527" s="77"/>
      <c r="AG527" s="77"/>
      <c r="AH527" s="77"/>
      <c r="AI527" s="77"/>
      <c r="AJ527" s="77"/>
      <c r="AK527" s="77"/>
      <c r="AL527" s="77"/>
      <c r="AM527" s="77"/>
      <c r="AN527" s="77"/>
      <c r="AO527" s="77"/>
      <c r="AP527" s="77"/>
      <c r="AQ527" s="77"/>
      <c r="AR527" s="77"/>
      <c r="AS527" s="77"/>
      <c r="AT527" s="77"/>
      <c r="AU527" s="77"/>
      <c r="AV527" s="77"/>
      <c r="AW527" s="77"/>
      <c r="AX527" s="77"/>
      <c r="AY527" s="77"/>
      <c r="AZ527" s="77"/>
      <c r="BA527" s="77"/>
      <c r="BB527" s="77"/>
      <c r="BC527" s="77"/>
      <c r="BD527" s="77"/>
      <c r="BE527" s="77"/>
      <c r="BF527" s="77"/>
      <c r="BG527" s="77"/>
      <c r="BH527" s="77"/>
      <c r="BI527" s="77"/>
      <c r="BJ527" s="77"/>
      <c r="BK527" s="77"/>
      <c r="BL527" s="77"/>
      <c r="BM527" s="77"/>
      <c r="BN527" s="77"/>
      <c r="BO527" s="77"/>
      <c r="BP527" s="77"/>
      <c r="BQ527" s="77"/>
      <c r="BR527" s="77"/>
      <c r="BS527" s="77"/>
      <c r="BT527" s="77"/>
      <c r="BU527" s="77"/>
      <c r="BV527" s="77"/>
      <c r="BW527" s="77"/>
      <c r="BX527" s="77"/>
      <c r="BY527" s="77"/>
      <c r="BZ527" s="77"/>
      <c r="CA527" s="77"/>
      <c r="CB527" s="77"/>
      <c r="CC527" s="77"/>
      <c r="CD527" s="77"/>
      <c r="CE527" s="77"/>
      <c r="CF527" s="77"/>
      <c r="CG527" s="77"/>
      <c r="CH527" s="77"/>
      <c r="CI527" s="77"/>
      <c r="CJ527" s="77"/>
      <c r="CK527" s="77"/>
      <c r="CL527" s="77"/>
      <c r="CM527" s="77"/>
      <c r="CN527" s="77"/>
      <c r="CO527" s="77"/>
      <c r="CP527" s="77"/>
      <c r="CQ527" s="77"/>
      <c r="CR527" s="77"/>
      <c r="CS527" s="77"/>
      <c r="CT527" s="77"/>
      <c r="CU527" s="77"/>
      <c r="CV527" s="77"/>
      <c r="CW527" s="77"/>
      <c r="CX527" s="77"/>
      <c r="CY527" s="77"/>
      <c r="CZ527" s="77"/>
      <c r="DA527" s="77"/>
      <c r="DB527" s="77"/>
      <c r="DC527" s="77"/>
      <c r="DD527" s="77"/>
      <c r="DE527" s="77"/>
      <c r="DF527" s="77"/>
      <c r="DG527" s="77"/>
      <c r="DH527" s="77"/>
      <c r="DI527" s="77"/>
      <c r="DJ527" s="77"/>
      <c r="DK527" s="77"/>
      <c r="DL527" s="77"/>
      <c r="DM527" s="77"/>
      <c r="DN527" s="77"/>
      <c r="DO527" s="77"/>
      <c r="DP527" s="77"/>
      <c r="DQ527" s="77"/>
      <c r="DR527" s="77"/>
      <c r="DS527" s="77"/>
      <c r="DT527" s="77"/>
      <c r="DU527" s="77"/>
      <c r="DV527" s="77"/>
      <c r="DW527" s="77"/>
      <c r="DX527" s="77"/>
      <c r="DY527" s="77"/>
      <c r="DZ527" s="77"/>
      <c r="EA527" s="77"/>
      <c r="EB527" s="77"/>
      <c r="EC527" s="77"/>
      <c r="ED527" s="77"/>
      <c r="EE527" s="77"/>
      <c r="EF527" s="77"/>
      <c r="EG527" s="77"/>
      <c r="EH527" s="77"/>
      <c r="EI527" s="77"/>
      <c r="EJ527" s="77"/>
      <c r="EK527" s="77"/>
      <c r="EL527" s="77"/>
      <c r="EM527" s="77"/>
      <c r="EN527" s="77"/>
      <c r="EO527" s="77"/>
      <c r="EP527" s="77"/>
      <c r="EQ527" s="77"/>
      <c r="ER527" s="77"/>
      <c r="ES527" s="77"/>
      <c r="ET527" s="77"/>
      <c r="EU527" s="77"/>
      <c r="EV527" s="77"/>
      <c r="EW527" s="77"/>
      <c r="EX527" s="77"/>
      <c r="EY527" s="77"/>
      <c r="EZ527" s="77"/>
      <c r="FA527" s="77"/>
      <c r="FB527" s="77"/>
      <c r="FC527" s="77"/>
      <c r="FD527" s="77"/>
      <c r="FE527" s="77"/>
      <c r="FF527" s="77"/>
      <c r="FG527" s="77"/>
      <c r="FH527" s="77"/>
    </row>
    <row r="528" spans="1:164" ht="14" x14ac:dyDescent="0.15">
      <c r="A528" s="85"/>
      <c r="B528" s="85"/>
      <c r="C528" s="85"/>
      <c r="D528" s="85"/>
      <c r="E528" s="85"/>
      <c r="F528" s="85"/>
      <c r="G528" s="85"/>
      <c r="H528" s="85"/>
      <c r="I528" s="85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  <c r="AE528" s="77"/>
      <c r="AF528" s="77"/>
      <c r="AG528" s="77"/>
      <c r="AH528" s="77"/>
      <c r="AI528" s="77"/>
      <c r="AJ528" s="77"/>
      <c r="AK528" s="77"/>
      <c r="AL528" s="77"/>
      <c r="AM528" s="77"/>
      <c r="AN528" s="77"/>
      <c r="AO528" s="77"/>
      <c r="AP528" s="77"/>
      <c r="AQ528" s="77"/>
      <c r="AR528" s="77"/>
      <c r="AS528" s="77"/>
      <c r="AT528" s="77"/>
      <c r="AU528" s="77"/>
      <c r="AV528" s="77"/>
      <c r="AW528" s="77"/>
      <c r="AX528" s="77"/>
      <c r="AY528" s="77"/>
      <c r="AZ528" s="77"/>
      <c r="BA528" s="77"/>
      <c r="BB528" s="77"/>
      <c r="BC528" s="77"/>
      <c r="BD528" s="77"/>
      <c r="BE528" s="77"/>
      <c r="BF528" s="77"/>
      <c r="BG528" s="77"/>
      <c r="BH528" s="77"/>
      <c r="BI528" s="77"/>
      <c r="BJ528" s="77"/>
      <c r="BK528" s="77"/>
      <c r="BL528" s="77"/>
      <c r="BM528" s="77"/>
      <c r="BN528" s="77"/>
      <c r="BO528" s="77"/>
      <c r="BP528" s="77"/>
      <c r="BQ528" s="77"/>
      <c r="BR528" s="77"/>
      <c r="BS528" s="77"/>
      <c r="BT528" s="77"/>
      <c r="BU528" s="77"/>
      <c r="BV528" s="77"/>
      <c r="BW528" s="77"/>
      <c r="BX528" s="77"/>
      <c r="BY528" s="77"/>
      <c r="BZ528" s="77"/>
      <c r="CA528" s="77"/>
      <c r="CB528" s="77"/>
      <c r="CC528" s="77"/>
      <c r="CD528" s="77"/>
      <c r="CE528" s="77"/>
      <c r="CF528" s="77"/>
      <c r="CG528" s="77"/>
      <c r="CH528" s="77"/>
      <c r="CI528" s="77"/>
      <c r="CJ528" s="77"/>
      <c r="CK528" s="77"/>
      <c r="CL528" s="77"/>
      <c r="CM528" s="77"/>
      <c r="CN528" s="77"/>
      <c r="CO528" s="77"/>
      <c r="CP528" s="77"/>
      <c r="CQ528" s="77"/>
      <c r="CR528" s="77"/>
      <c r="CS528" s="77"/>
      <c r="CT528" s="77"/>
      <c r="CU528" s="77"/>
      <c r="CV528" s="77"/>
      <c r="CW528" s="77"/>
      <c r="CX528" s="77"/>
      <c r="CY528" s="77"/>
      <c r="CZ528" s="77"/>
      <c r="DA528" s="77"/>
      <c r="DB528" s="77"/>
      <c r="DC528" s="77"/>
      <c r="DD528" s="77"/>
      <c r="DE528" s="77"/>
      <c r="DF528" s="77"/>
      <c r="DG528" s="77"/>
      <c r="DH528" s="77"/>
      <c r="DI528" s="77"/>
      <c r="DJ528" s="77"/>
      <c r="DK528" s="77"/>
      <c r="DL528" s="77"/>
      <c r="DM528" s="77"/>
      <c r="DN528" s="77"/>
      <c r="DO528" s="77"/>
      <c r="DP528" s="77"/>
      <c r="DQ528" s="77"/>
      <c r="DR528" s="77"/>
      <c r="DS528" s="77"/>
      <c r="DT528" s="77"/>
      <c r="DU528" s="77"/>
      <c r="DV528" s="77"/>
      <c r="DW528" s="77"/>
      <c r="DX528" s="77"/>
      <c r="DY528" s="77"/>
      <c r="DZ528" s="77"/>
      <c r="EA528" s="77"/>
      <c r="EB528" s="77"/>
      <c r="EC528" s="77"/>
      <c r="ED528" s="77"/>
      <c r="EE528" s="77"/>
      <c r="EF528" s="77"/>
      <c r="EG528" s="77"/>
      <c r="EH528" s="77"/>
      <c r="EI528" s="77"/>
      <c r="EJ528" s="77"/>
      <c r="EK528" s="77"/>
      <c r="EL528" s="77"/>
      <c r="EM528" s="77"/>
      <c r="EN528" s="77"/>
      <c r="EO528" s="77"/>
      <c r="EP528" s="77"/>
      <c r="EQ528" s="77"/>
      <c r="ER528" s="77"/>
      <c r="ES528" s="77"/>
      <c r="ET528" s="77"/>
      <c r="EU528" s="77"/>
      <c r="EV528" s="77"/>
      <c r="EW528" s="77"/>
      <c r="EX528" s="77"/>
      <c r="EY528" s="77"/>
      <c r="EZ528" s="77"/>
      <c r="FA528" s="77"/>
      <c r="FB528" s="77"/>
      <c r="FC528" s="77"/>
      <c r="FD528" s="77"/>
      <c r="FE528" s="77"/>
      <c r="FF528" s="77"/>
      <c r="FG528" s="77"/>
      <c r="FH528" s="77"/>
    </row>
    <row r="529" spans="1:164" ht="14" x14ac:dyDescent="0.15">
      <c r="A529" s="85"/>
      <c r="B529" s="85"/>
      <c r="C529" s="85"/>
      <c r="D529" s="85"/>
      <c r="E529" s="85"/>
      <c r="F529" s="85"/>
      <c r="G529" s="85"/>
      <c r="H529" s="85"/>
      <c r="I529" s="85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  <c r="AE529" s="77"/>
      <c r="AF529" s="77"/>
      <c r="AG529" s="77"/>
      <c r="AH529" s="77"/>
      <c r="AI529" s="77"/>
      <c r="AJ529" s="77"/>
      <c r="AK529" s="77"/>
      <c r="AL529" s="77"/>
      <c r="AM529" s="77"/>
      <c r="AN529" s="77"/>
      <c r="AO529" s="77"/>
      <c r="AP529" s="77"/>
      <c r="AQ529" s="77"/>
      <c r="AR529" s="77"/>
      <c r="AS529" s="77"/>
      <c r="AT529" s="77"/>
      <c r="AU529" s="77"/>
      <c r="AV529" s="77"/>
      <c r="AW529" s="77"/>
      <c r="AX529" s="77"/>
      <c r="AY529" s="77"/>
      <c r="AZ529" s="77"/>
      <c r="BA529" s="77"/>
      <c r="BB529" s="77"/>
      <c r="BC529" s="77"/>
      <c r="BD529" s="77"/>
      <c r="BE529" s="77"/>
      <c r="BF529" s="77"/>
      <c r="BG529" s="77"/>
      <c r="BH529" s="77"/>
      <c r="BI529" s="77"/>
      <c r="BJ529" s="77"/>
      <c r="BK529" s="77"/>
      <c r="BL529" s="77"/>
      <c r="BM529" s="77"/>
      <c r="BN529" s="77"/>
      <c r="BO529" s="77"/>
      <c r="BP529" s="77"/>
      <c r="BQ529" s="77"/>
      <c r="BR529" s="77"/>
      <c r="BS529" s="77"/>
      <c r="BT529" s="77"/>
      <c r="BU529" s="77"/>
      <c r="BV529" s="77"/>
      <c r="BW529" s="77"/>
      <c r="BX529" s="77"/>
      <c r="BY529" s="77"/>
      <c r="BZ529" s="77"/>
      <c r="CA529" s="77"/>
      <c r="CB529" s="77"/>
      <c r="CC529" s="77"/>
      <c r="CD529" s="77"/>
      <c r="CE529" s="77"/>
      <c r="CF529" s="77"/>
      <c r="CG529" s="77"/>
      <c r="CH529" s="77"/>
      <c r="CI529" s="77"/>
      <c r="CJ529" s="77"/>
      <c r="CK529" s="77"/>
      <c r="CL529" s="77"/>
      <c r="CM529" s="77"/>
      <c r="CN529" s="77"/>
      <c r="CO529" s="77"/>
      <c r="CP529" s="77"/>
      <c r="CQ529" s="77"/>
      <c r="CR529" s="77"/>
      <c r="CS529" s="77"/>
      <c r="CT529" s="77"/>
      <c r="CU529" s="77"/>
      <c r="CV529" s="77"/>
      <c r="CW529" s="77"/>
      <c r="CX529" s="77"/>
      <c r="CY529" s="77"/>
      <c r="CZ529" s="77"/>
      <c r="DA529" s="77"/>
      <c r="DB529" s="77"/>
      <c r="DC529" s="77"/>
      <c r="DD529" s="77"/>
      <c r="DE529" s="77"/>
      <c r="DF529" s="77"/>
      <c r="DG529" s="77"/>
      <c r="DH529" s="77"/>
      <c r="DI529" s="77"/>
      <c r="DJ529" s="77"/>
      <c r="DK529" s="77"/>
      <c r="DL529" s="77"/>
      <c r="DM529" s="77"/>
      <c r="DN529" s="77"/>
      <c r="DO529" s="77"/>
      <c r="DP529" s="77"/>
      <c r="DQ529" s="77"/>
      <c r="DR529" s="77"/>
      <c r="DS529" s="77"/>
      <c r="DT529" s="77"/>
      <c r="DU529" s="77"/>
      <c r="DV529" s="77"/>
      <c r="DW529" s="77"/>
      <c r="DX529" s="77"/>
      <c r="DY529" s="77"/>
      <c r="DZ529" s="77"/>
      <c r="EA529" s="77"/>
      <c r="EB529" s="77"/>
      <c r="EC529" s="77"/>
      <c r="ED529" s="77"/>
      <c r="EE529" s="77"/>
      <c r="EF529" s="77"/>
      <c r="EG529" s="77"/>
      <c r="EH529" s="77"/>
      <c r="EI529" s="77"/>
      <c r="EJ529" s="77"/>
      <c r="EK529" s="77"/>
      <c r="EL529" s="77"/>
      <c r="EM529" s="77"/>
      <c r="EN529" s="77"/>
      <c r="EO529" s="77"/>
      <c r="EP529" s="77"/>
      <c r="EQ529" s="77"/>
      <c r="ER529" s="77"/>
      <c r="ES529" s="77"/>
      <c r="ET529" s="77"/>
      <c r="EU529" s="77"/>
      <c r="EV529" s="77"/>
      <c r="EW529" s="77"/>
      <c r="EX529" s="77"/>
      <c r="EY529" s="77"/>
      <c r="EZ529" s="77"/>
      <c r="FA529" s="77"/>
      <c r="FB529" s="77"/>
      <c r="FC529" s="77"/>
      <c r="FD529" s="77"/>
      <c r="FE529" s="77"/>
      <c r="FF529" s="77"/>
      <c r="FG529" s="77"/>
      <c r="FH529" s="77"/>
    </row>
    <row r="530" spans="1:164" ht="14" x14ac:dyDescent="0.15">
      <c r="A530" s="85"/>
      <c r="B530" s="85"/>
      <c r="C530" s="85"/>
      <c r="D530" s="85"/>
      <c r="E530" s="85"/>
      <c r="F530" s="85"/>
      <c r="G530" s="85"/>
      <c r="H530" s="85"/>
      <c r="I530" s="85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  <c r="AE530" s="77"/>
      <c r="AF530" s="77"/>
      <c r="AG530" s="77"/>
      <c r="AH530" s="77"/>
      <c r="AI530" s="77"/>
      <c r="AJ530" s="77"/>
      <c r="AK530" s="77"/>
      <c r="AL530" s="77"/>
      <c r="AM530" s="77"/>
      <c r="AN530" s="77"/>
      <c r="AO530" s="77"/>
      <c r="AP530" s="77"/>
      <c r="AQ530" s="77"/>
      <c r="AR530" s="77"/>
      <c r="AS530" s="77"/>
      <c r="AT530" s="77"/>
      <c r="AU530" s="77"/>
      <c r="AV530" s="77"/>
      <c r="AW530" s="77"/>
      <c r="AX530" s="77"/>
      <c r="AY530" s="77"/>
      <c r="AZ530" s="77"/>
      <c r="BA530" s="77"/>
      <c r="BB530" s="77"/>
      <c r="BC530" s="77"/>
      <c r="BD530" s="77"/>
      <c r="BE530" s="77"/>
      <c r="BF530" s="77"/>
      <c r="BG530" s="77"/>
      <c r="BH530" s="77"/>
      <c r="BI530" s="77"/>
      <c r="BJ530" s="77"/>
      <c r="BK530" s="77"/>
      <c r="BL530" s="77"/>
      <c r="BM530" s="77"/>
      <c r="BN530" s="77"/>
      <c r="BO530" s="77"/>
      <c r="BP530" s="77"/>
      <c r="BQ530" s="77"/>
      <c r="BR530" s="77"/>
      <c r="BS530" s="77"/>
      <c r="BT530" s="77"/>
      <c r="BU530" s="77"/>
      <c r="BV530" s="77"/>
      <c r="BW530" s="77"/>
      <c r="BX530" s="77"/>
      <c r="BY530" s="77"/>
      <c r="BZ530" s="77"/>
      <c r="CA530" s="77"/>
      <c r="CB530" s="77"/>
      <c r="CC530" s="77"/>
      <c r="CD530" s="77"/>
      <c r="CE530" s="77"/>
      <c r="CF530" s="77"/>
      <c r="CG530" s="77"/>
      <c r="CH530" s="77"/>
      <c r="CI530" s="77"/>
      <c r="CJ530" s="77"/>
      <c r="CK530" s="77"/>
      <c r="CL530" s="77"/>
      <c r="CM530" s="77"/>
      <c r="CN530" s="77"/>
      <c r="CO530" s="77"/>
      <c r="CP530" s="77"/>
      <c r="CQ530" s="77"/>
      <c r="CR530" s="77"/>
      <c r="CS530" s="77"/>
      <c r="CT530" s="77"/>
      <c r="CU530" s="77"/>
      <c r="CV530" s="77"/>
      <c r="CW530" s="77"/>
      <c r="CX530" s="77"/>
      <c r="CY530" s="77"/>
      <c r="CZ530" s="77"/>
      <c r="DA530" s="77"/>
      <c r="DB530" s="77"/>
      <c r="DC530" s="77"/>
      <c r="DD530" s="77"/>
      <c r="DE530" s="77"/>
      <c r="DF530" s="77"/>
      <c r="DG530" s="77"/>
      <c r="DH530" s="77"/>
      <c r="DI530" s="77"/>
      <c r="DJ530" s="77"/>
      <c r="DK530" s="77"/>
      <c r="DL530" s="77"/>
      <c r="DM530" s="77"/>
      <c r="DN530" s="77"/>
      <c r="DO530" s="77"/>
      <c r="DP530" s="77"/>
      <c r="DQ530" s="77"/>
      <c r="DR530" s="77"/>
      <c r="DS530" s="77"/>
      <c r="DT530" s="77"/>
      <c r="DU530" s="77"/>
      <c r="DV530" s="77"/>
      <c r="DW530" s="77"/>
      <c r="DX530" s="77"/>
      <c r="DY530" s="77"/>
      <c r="DZ530" s="77"/>
      <c r="EA530" s="77"/>
      <c r="EB530" s="77"/>
      <c r="EC530" s="77"/>
      <c r="ED530" s="77"/>
      <c r="EE530" s="77"/>
      <c r="EF530" s="77"/>
      <c r="EG530" s="77"/>
      <c r="EH530" s="77"/>
      <c r="EI530" s="77"/>
      <c r="EJ530" s="77"/>
      <c r="EK530" s="77"/>
      <c r="EL530" s="77"/>
      <c r="EM530" s="77"/>
      <c r="EN530" s="77"/>
      <c r="EO530" s="77"/>
      <c r="EP530" s="77"/>
      <c r="EQ530" s="77"/>
      <c r="ER530" s="77"/>
      <c r="ES530" s="77"/>
      <c r="ET530" s="77"/>
      <c r="EU530" s="77"/>
      <c r="EV530" s="77"/>
      <c r="EW530" s="77"/>
      <c r="EX530" s="77"/>
      <c r="EY530" s="77"/>
      <c r="EZ530" s="77"/>
      <c r="FA530" s="77"/>
      <c r="FB530" s="77"/>
      <c r="FC530" s="77"/>
      <c r="FD530" s="77"/>
      <c r="FE530" s="77"/>
      <c r="FF530" s="77"/>
      <c r="FG530" s="77"/>
      <c r="FH530" s="77"/>
    </row>
    <row r="531" spans="1:164" ht="14" x14ac:dyDescent="0.15">
      <c r="A531" s="85"/>
      <c r="B531" s="85"/>
      <c r="C531" s="85"/>
      <c r="D531" s="85"/>
      <c r="E531" s="85"/>
      <c r="F531" s="85"/>
      <c r="G531" s="85"/>
      <c r="H531" s="85"/>
      <c r="I531" s="85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  <c r="AW531" s="77"/>
      <c r="AX531" s="77"/>
      <c r="AY531" s="77"/>
      <c r="AZ531" s="77"/>
      <c r="BA531" s="77"/>
      <c r="BB531" s="77"/>
      <c r="BC531" s="77"/>
      <c r="BD531" s="77"/>
      <c r="BE531" s="77"/>
      <c r="BF531" s="77"/>
      <c r="BG531" s="77"/>
      <c r="BH531" s="77"/>
      <c r="BI531" s="77"/>
      <c r="BJ531" s="77"/>
      <c r="BK531" s="77"/>
      <c r="BL531" s="77"/>
      <c r="BM531" s="77"/>
      <c r="BN531" s="77"/>
      <c r="BO531" s="77"/>
      <c r="BP531" s="77"/>
      <c r="BQ531" s="77"/>
      <c r="BR531" s="77"/>
      <c r="BS531" s="77"/>
      <c r="BT531" s="77"/>
      <c r="BU531" s="77"/>
      <c r="BV531" s="77"/>
      <c r="BW531" s="77"/>
      <c r="BX531" s="77"/>
      <c r="BY531" s="77"/>
      <c r="BZ531" s="77"/>
      <c r="CA531" s="77"/>
      <c r="CB531" s="77"/>
      <c r="CC531" s="77"/>
      <c r="CD531" s="77"/>
      <c r="CE531" s="77"/>
      <c r="CF531" s="77"/>
      <c r="CG531" s="77"/>
      <c r="CH531" s="77"/>
      <c r="CI531" s="77"/>
      <c r="CJ531" s="77"/>
      <c r="CK531" s="77"/>
      <c r="CL531" s="77"/>
      <c r="CM531" s="77"/>
      <c r="CN531" s="77"/>
      <c r="CO531" s="77"/>
      <c r="CP531" s="77"/>
      <c r="CQ531" s="77"/>
      <c r="CR531" s="77"/>
      <c r="CS531" s="77"/>
      <c r="CT531" s="77"/>
      <c r="CU531" s="77"/>
      <c r="CV531" s="77"/>
      <c r="CW531" s="77"/>
      <c r="CX531" s="77"/>
      <c r="CY531" s="77"/>
      <c r="CZ531" s="77"/>
      <c r="DA531" s="77"/>
      <c r="DB531" s="77"/>
      <c r="DC531" s="77"/>
      <c r="DD531" s="77"/>
      <c r="DE531" s="77"/>
      <c r="DF531" s="77"/>
      <c r="DG531" s="77"/>
      <c r="DH531" s="77"/>
      <c r="DI531" s="77"/>
      <c r="DJ531" s="77"/>
      <c r="DK531" s="77"/>
      <c r="DL531" s="77"/>
      <c r="DM531" s="77"/>
      <c r="DN531" s="77"/>
      <c r="DO531" s="77"/>
      <c r="DP531" s="77"/>
      <c r="DQ531" s="77"/>
      <c r="DR531" s="77"/>
      <c r="DS531" s="77"/>
      <c r="DT531" s="77"/>
      <c r="DU531" s="77"/>
      <c r="DV531" s="77"/>
      <c r="DW531" s="77"/>
      <c r="DX531" s="77"/>
      <c r="DY531" s="77"/>
      <c r="DZ531" s="77"/>
      <c r="EA531" s="77"/>
      <c r="EB531" s="77"/>
      <c r="EC531" s="77"/>
      <c r="ED531" s="77"/>
      <c r="EE531" s="77"/>
      <c r="EF531" s="77"/>
      <c r="EG531" s="77"/>
      <c r="EH531" s="77"/>
      <c r="EI531" s="77"/>
      <c r="EJ531" s="77"/>
      <c r="EK531" s="77"/>
      <c r="EL531" s="77"/>
      <c r="EM531" s="77"/>
      <c r="EN531" s="77"/>
      <c r="EO531" s="77"/>
      <c r="EP531" s="77"/>
      <c r="EQ531" s="77"/>
      <c r="ER531" s="77"/>
      <c r="ES531" s="77"/>
      <c r="ET531" s="77"/>
      <c r="EU531" s="77"/>
      <c r="EV531" s="77"/>
      <c r="EW531" s="77"/>
      <c r="EX531" s="77"/>
      <c r="EY531" s="77"/>
      <c r="EZ531" s="77"/>
      <c r="FA531" s="77"/>
      <c r="FB531" s="77"/>
      <c r="FC531" s="77"/>
      <c r="FD531" s="77"/>
      <c r="FE531" s="77"/>
      <c r="FF531" s="77"/>
      <c r="FG531" s="77"/>
      <c r="FH531" s="77"/>
    </row>
    <row r="532" spans="1:164" ht="14" x14ac:dyDescent="0.15">
      <c r="A532" s="85"/>
      <c r="B532" s="85"/>
      <c r="C532" s="85"/>
      <c r="D532" s="85"/>
      <c r="E532" s="85"/>
      <c r="F532" s="85"/>
      <c r="G532" s="85"/>
      <c r="H532" s="85"/>
      <c r="I532" s="85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  <c r="AE532" s="77"/>
      <c r="AF532" s="77"/>
      <c r="AG532" s="77"/>
      <c r="AH532" s="77"/>
      <c r="AI532" s="77"/>
      <c r="AJ532" s="77"/>
      <c r="AK532" s="77"/>
      <c r="AL532" s="77"/>
      <c r="AM532" s="77"/>
      <c r="AN532" s="77"/>
      <c r="AO532" s="77"/>
      <c r="AP532" s="77"/>
      <c r="AQ532" s="77"/>
      <c r="AR532" s="77"/>
      <c r="AS532" s="77"/>
      <c r="AT532" s="77"/>
      <c r="AU532" s="77"/>
      <c r="AV532" s="77"/>
      <c r="AW532" s="77"/>
      <c r="AX532" s="77"/>
      <c r="AY532" s="77"/>
      <c r="AZ532" s="77"/>
      <c r="BA532" s="77"/>
      <c r="BB532" s="77"/>
      <c r="BC532" s="77"/>
      <c r="BD532" s="77"/>
      <c r="BE532" s="77"/>
      <c r="BF532" s="77"/>
      <c r="BG532" s="77"/>
      <c r="BH532" s="77"/>
      <c r="BI532" s="77"/>
      <c r="BJ532" s="77"/>
      <c r="BK532" s="77"/>
      <c r="BL532" s="77"/>
      <c r="BM532" s="77"/>
      <c r="BN532" s="77"/>
      <c r="BO532" s="77"/>
      <c r="BP532" s="77"/>
      <c r="BQ532" s="77"/>
      <c r="BR532" s="77"/>
      <c r="BS532" s="77"/>
      <c r="BT532" s="77"/>
      <c r="BU532" s="77"/>
      <c r="BV532" s="77"/>
      <c r="BW532" s="77"/>
      <c r="BX532" s="77"/>
      <c r="BY532" s="77"/>
      <c r="BZ532" s="77"/>
      <c r="CA532" s="77"/>
      <c r="CB532" s="77"/>
      <c r="CC532" s="77"/>
      <c r="CD532" s="77"/>
      <c r="CE532" s="77"/>
      <c r="CF532" s="77"/>
      <c r="CG532" s="77"/>
      <c r="CH532" s="77"/>
      <c r="CI532" s="77"/>
      <c r="CJ532" s="77"/>
      <c r="CK532" s="77"/>
      <c r="CL532" s="77"/>
      <c r="CM532" s="77"/>
      <c r="CN532" s="77"/>
      <c r="CO532" s="77"/>
      <c r="CP532" s="77"/>
      <c r="CQ532" s="77"/>
      <c r="CR532" s="77"/>
      <c r="CS532" s="77"/>
      <c r="CT532" s="77"/>
      <c r="CU532" s="77"/>
      <c r="CV532" s="77"/>
      <c r="CW532" s="77"/>
      <c r="CX532" s="77"/>
      <c r="CY532" s="77"/>
      <c r="CZ532" s="77"/>
      <c r="DA532" s="77"/>
      <c r="DB532" s="77"/>
      <c r="DC532" s="77"/>
      <c r="DD532" s="77"/>
      <c r="DE532" s="77"/>
      <c r="DF532" s="77"/>
      <c r="DG532" s="77"/>
      <c r="DH532" s="77"/>
      <c r="DI532" s="77"/>
      <c r="DJ532" s="77"/>
      <c r="DK532" s="77"/>
      <c r="DL532" s="77"/>
      <c r="DM532" s="77"/>
      <c r="DN532" s="77"/>
      <c r="DO532" s="77"/>
      <c r="DP532" s="77"/>
      <c r="DQ532" s="77"/>
      <c r="DR532" s="77"/>
      <c r="DS532" s="77"/>
      <c r="DT532" s="77"/>
      <c r="DU532" s="77"/>
      <c r="DV532" s="77"/>
      <c r="DW532" s="77"/>
      <c r="DX532" s="77"/>
      <c r="DY532" s="77"/>
      <c r="DZ532" s="77"/>
      <c r="EA532" s="77"/>
      <c r="EB532" s="77"/>
      <c r="EC532" s="77"/>
      <c r="ED532" s="77"/>
      <c r="EE532" s="77"/>
      <c r="EF532" s="77"/>
      <c r="EG532" s="77"/>
      <c r="EH532" s="77"/>
      <c r="EI532" s="77"/>
      <c r="EJ532" s="77"/>
      <c r="EK532" s="77"/>
      <c r="EL532" s="77"/>
      <c r="EM532" s="77"/>
      <c r="EN532" s="77"/>
      <c r="EO532" s="77"/>
      <c r="EP532" s="77"/>
      <c r="EQ532" s="77"/>
      <c r="ER532" s="77"/>
      <c r="ES532" s="77"/>
      <c r="ET532" s="77"/>
      <c r="EU532" s="77"/>
      <c r="EV532" s="77"/>
      <c r="EW532" s="77"/>
      <c r="EX532" s="77"/>
      <c r="EY532" s="77"/>
      <c r="EZ532" s="77"/>
      <c r="FA532" s="77"/>
      <c r="FB532" s="77"/>
      <c r="FC532" s="77"/>
      <c r="FD532" s="77"/>
      <c r="FE532" s="77"/>
      <c r="FF532" s="77"/>
      <c r="FG532" s="77"/>
      <c r="FH532" s="77"/>
    </row>
    <row r="533" spans="1:164" ht="14" x14ac:dyDescent="0.15">
      <c r="A533" s="85"/>
      <c r="B533" s="85"/>
      <c r="C533" s="85"/>
      <c r="D533" s="85"/>
      <c r="E533" s="85"/>
      <c r="F533" s="85"/>
      <c r="G533" s="85"/>
      <c r="H533" s="85"/>
      <c r="I533" s="85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  <c r="AE533" s="77"/>
      <c r="AF533" s="77"/>
      <c r="AG533" s="77"/>
      <c r="AH533" s="77"/>
      <c r="AI533" s="77"/>
      <c r="AJ533" s="77"/>
      <c r="AK533" s="77"/>
      <c r="AL533" s="77"/>
      <c r="AM533" s="77"/>
      <c r="AN533" s="77"/>
      <c r="AO533" s="77"/>
      <c r="AP533" s="77"/>
      <c r="AQ533" s="77"/>
      <c r="AR533" s="77"/>
      <c r="AS533" s="77"/>
      <c r="AT533" s="77"/>
      <c r="AU533" s="77"/>
      <c r="AV533" s="77"/>
      <c r="AW533" s="77"/>
      <c r="AX533" s="77"/>
      <c r="AY533" s="77"/>
      <c r="AZ533" s="77"/>
      <c r="BA533" s="77"/>
      <c r="BB533" s="77"/>
      <c r="BC533" s="77"/>
      <c r="BD533" s="77"/>
      <c r="BE533" s="77"/>
      <c r="BF533" s="77"/>
      <c r="BG533" s="77"/>
      <c r="BH533" s="77"/>
      <c r="BI533" s="77"/>
      <c r="BJ533" s="77"/>
      <c r="BK533" s="77"/>
      <c r="BL533" s="77"/>
      <c r="BM533" s="77"/>
      <c r="BN533" s="77"/>
      <c r="BO533" s="77"/>
      <c r="BP533" s="77"/>
      <c r="BQ533" s="77"/>
      <c r="BR533" s="77"/>
      <c r="BS533" s="77"/>
      <c r="BT533" s="77"/>
      <c r="BU533" s="77"/>
      <c r="BV533" s="77"/>
      <c r="BW533" s="77"/>
      <c r="BX533" s="77"/>
      <c r="BY533" s="77"/>
      <c r="BZ533" s="77"/>
      <c r="CA533" s="77"/>
      <c r="CB533" s="77"/>
      <c r="CC533" s="77"/>
      <c r="CD533" s="77"/>
      <c r="CE533" s="77"/>
      <c r="CF533" s="77"/>
      <c r="CG533" s="77"/>
      <c r="CH533" s="77"/>
      <c r="CI533" s="77"/>
      <c r="CJ533" s="77"/>
      <c r="CK533" s="77"/>
      <c r="CL533" s="77"/>
      <c r="CM533" s="77"/>
      <c r="CN533" s="77"/>
      <c r="CO533" s="77"/>
      <c r="CP533" s="77"/>
      <c r="CQ533" s="77"/>
      <c r="CR533" s="77"/>
      <c r="CS533" s="77"/>
      <c r="CT533" s="77"/>
      <c r="CU533" s="77"/>
      <c r="CV533" s="77"/>
      <c r="CW533" s="77"/>
      <c r="CX533" s="77"/>
      <c r="CY533" s="77"/>
      <c r="CZ533" s="77"/>
      <c r="DA533" s="77"/>
      <c r="DB533" s="77"/>
      <c r="DC533" s="77"/>
      <c r="DD533" s="77"/>
      <c r="DE533" s="77"/>
      <c r="DF533" s="77"/>
      <c r="DG533" s="77"/>
      <c r="DH533" s="77"/>
      <c r="DI533" s="77"/>
      <c r="DJ533" s="77"/>
      <c r="DK533" s="77"/>
      <c r="DL533" s="77"/>
      <c r="DM533" s="77"/>
      <c r="DN533" s="77"/>
      <c r="DO533" s="77"/>
      <c r="DP533" s="77"/>
      <c r="DQ533" s="77"/>
      <c r="DR533" s="77"/>
      <c r="DS533" s="77"/>
      <c r="DT533" s="77"/>
      <c r="DU533" s="77"/>
      <c r="DV533" s="77"/>
      <c r="DW533" s="77"/>
      <c r="DX533" s="77"/>
      <c r="DY533" s="77"/>
      <c r="DZ533" s="77"/>
      <c r="EA533" s="77"/>
      <c r="EB533" s="77"/>
      <c r="EC533" s="77"/>
      <c r="ED533" s="77"/>
      <c r="EE533" s="77"/>
      <c r="EF533" s="77"/>
      <c r="EG533" s="77"/>
      <c r="EH533" s="77"/>
      <c r="EI533" s="77"/>
      <c r="EJ533" s="77"/>
      <c r="EK533" s="77"/>
      <c r="EL533" s="77"/>
      <c r="EM533" s="77"/>
      <c r="EN533" s="77"/>
      <c r="EO533" s="77"/>
      <c r="EP533" s="77"/>
      <c r="EQ533" s="77"/>
      <c r="ER533" s="77"/>
      <c r="ES533" s="77"/>
      <c r="ET533" s="77"/>
      <c r="EU533" s="77"/>
      <c r="EV533" s="77"/>
      <c r="EW533" s="77"/>
      <c r="EX533" s="77"/>
      <c r="EY533" s="77"/>
      <c r="EZ533" s="77"/>
      <c r="FA533" s="77"/>
      <c r="FB533" s="77"/>
      <c r="FC533" s="77"/>
      <c r="FD533" s="77"/>
      <c r="FE533" s="77"/>
      <c r="FF533" s="77"/>
      <c r="FG533" s="77"/>
      <c r="FH533" s="77"/>
    </row>
    <row r="534" spans="1:164" ht="14" x14ac:dyDescent="0.15">
      <c r="A534" s="85"/>
      <c r="B534" s="85"/>
      <c r="C534" s="85"/>
      <c r="D534" s="85"/>
      <c r="E534" s="85"/>
      <c r="F534" s="85"/>
      <c r="G534" s="85"/>
      <c r="H534" s="85"/>
      <c r="I534" s="85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  <c r="AE534" s="77"/>
      <c r="AF534" s="77"/>
      <c r="AG534" s="77"/>
      <c r="AH534" s="77"/>
      <c r="AI534" s="77"/>
      <c r="AJ534" s="77"/>
      <c r="AK534" s="77"/>
      <c r="AL534" s="77"/>
      <c r="AM534" s="77"/>
      <c r="AN534" s="77"/>
      <c r="AO534" s="77"/>
      <c r="AP534" s="77"/>
      <c r="AQ534" s="77"/>
      <c r="AR534" s="77"/>
      <c r="AS534" s="77"/>
      <c r="AT534" s="77"/>
      <c r="AU534" s="77"/>
      <c r="AV534" s="77"/>
      <c r="AW534" s="77"/>
      <c r="AX534" s="77"/>
      <c r="AY534" s="77"/>
      <c r="AZ534" s="77"/>
      <c r="BA534" s="77"/>
      <c r="BB534" s="77"/>
      <c r="BC534" s="77"/>
      <c r="BD534" s="77"/>
      <c r="BE534" s="77"/>
      <c r="BF534" s="77"/>
      <c r="BG534" s="77"/>
      <c r="BH534" s="77"/>
      <c r="BI534" s="77"/>
      <c r="BJ534" s="77"/>
      <c r="BK534" s="77"/>
      <c r="BL534" s="77"/>
      <c r="BM534" s="77"/>
      <c r="BN534" s="77"/>
      <c r="BO534" s="77"/>
      <c r="BP534" s="77"/>
      <c r="BQ534" s="77"/>
      <c r="BR534" s="77"/>
      <c r="BS534" s="77"/>
      <c r="BT534" s="77"/>
      <c r="BU534" s="77"/>
      <c r="BV534" s="77"/>
      <c r="BW534" s="77"/>
      <c r="BX534" s="77"/>
      <c r="BY534" s="77"/>
      <c r="BZ534" s="77"/>
      <c r="CA534" s="77"/>
      <c r="CB534" s="77"/>
      <c r="CC534" s="77"/>
      <c r="CD534" s="77"/>
      <c r="CE534" s="77"/>
      <c r="CF534" s="77"/>
      <c r="CG534" s="77"/>
      <c r="CH534" s="77"/>
      <c r="CI534" s="77"/>
      <c r="CJ534" s="77"/>
      <c r="CK534" s="77"/>
      <c r="CL534" s="77"/>
      <c r="CM534" s="77"/>
      <c r="CN534" s="77"/>
      <c r="CO534" s="77"/>
      <c r="CP534" s="77"/>
      <c r="CQ534" s="77"/>
      <c r="CR534" s="77"/>
      <c r="CS534" s="77"/>
      <c r="CT534" s="77"/>
      <c r="CU534" s="77"/>
      <c r="CV534" s="77"/>
      <c r="CW534" s="77"/>
      <c r="CX534" s="77"/>
      <c r="CY534" s="77"/>
      <c r="CZ534" s="77"/>
      <c r="DA534" s="77"/>
      <c r="DB534" s="77"/>
      <c r="DC534" s="77"/>
      <c r="DD534" s="77"/>
      <c r="DE534" s="77"/>
      <c r="DF534" s="77"/>
      <c r="DG534" s="77"/>
      <c r="DH534" s="77"/>
      <c r="DI534" s="77"/>
      <c r="DJ534" s="77"/>
      <c r="DK534" s="77"/>
      <c r="DL534" s="77"/>
      <c r="DM534" s="77"/>
      <c r="DN534" s="77"/>
      <c r="DO534" s="77"/>
      <c r="DP534" s="77"/>
      <c r="DQ534" s="77"/>
      <c r="DR534" s="77"/>
      <c r="DS534" s="77"/>
      <c r="DT534" s="77"/>
      <c r="DU534" s="77"/>
      <c r="DV534" s="77"/>
      <c r="DW534" s="77"/>
      <c r="DX534" s="77"/>
      <c r="DY534" s="77"/>
      <c r="DZ534" s="77"/>
      <c r="EA534" s="77"/>
      <c r="EB534" s="77"/>
      <c r="EC534" s="77"/>
      <c r="ED534" s="77"/>
      <c r="EE534" s="77"/>
      <c r="EF534" s="77"/>
      <c r="EG534" s="77"/>
      <c r="EH534" s="77"/>
      <c r="EI534" s="77"/>
      <c r="EJ534" s="77"/>
      <c r="EK534" s="77"/>
      <c r="EL534" s="77"/>
      <c r="EM534" s="77"/>
      <c r="EN534" s="77"/>
      <c r="EO534" s="77"/>
      <c r="EP534" s="77"/>
      <c r="EQ534" s="77"/>
      <c r="ER534" s="77"/>
      <c r="ES534" s="77"/>
      <c r="ET534" s="77"/>
      <c r="EU534" s="77"/>
      <c r="EV534" s="77"/>
      <c r="EW534" s="77"/>
      <c r="EX534" s="77"/>
      <c r="EY534" s="77"/>
      <c r="EZ534" s="77"/>
      <c r="FA534" s="77"/>
      <c r="FB534" s="77"/>
      <c r="FC534" s="77"/>
      <c r="FD534" s="77"/>
      <c r="FE534" s="77"/>
      <c r="FF534" s="77"/>
      <c r="FG534" s="77"/>
      <c r="FH534" s="77"/>
    </row>
    <row r="535" spans="1:164" ht="14" x14ac:dyDescent="0.15">
      <c r="A535" s="85"/>
      <c r="B535" s="85"/>
      <c r="C535" s="85"/>
      <c r="D535" s="85"/>
      <c r="E535" s="85"/>
      <c r="F535" s="85"/>
      <c r="G535" s="85"/>
      <c r="H535" s="85"/>
      <c r="I535" s="85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  <c r="AE535" s="77"/>
      <c r="AF535" s="77"/>
      <c r="AG535" s="77"/>
      <c r="AH535" s="77"/>
      <c r="AI535" s="77"/>
      <c r="AJ535" s="77"/>
      <c r="AK535" s="77"/>
      <c r="AL535" s="77"/>
      <c r="AM535" s="77"/>
      <c r="AN535" s="77"/>
      <c r="AO535" s="77"/>
      <c r="AP535" s="77"/>
      <c r="AQ535" s="77"/>
      <c r="AR535" s="77"/>
      <c r="AS535" s="77"/>
      <c r="AT535" s="77"/>
      <c r="AU535" s="77"/>
      <c r="AV535" s="77"/>
      <c r="AW535" s="77"/>
      <c r="AX535" s="77"/>
      <c r="AY535" s="77"/>
      <c r="AZ535" s="77"/>
      <c r="BA535" s="77"/>
      <c r="BB535" s="77"/>
      <c r="BC535" s="77"/>
      <c r="BD535" s="77"/>
      <c r="BE535" s="77"/>
      <c r="BF535" s="77"/>
      <c r="BG535" s="77"/>
      <c r="BH535" s="77"/>
      <c r="BI535" s="77"/>
      <c r="BJ535" s="77"/>
      <c r="BK535" s="77"/>
      <c r="BL535" s="77"/>
      <c r="BM535" s="77"/>
      <c r="BN535" s="77"/>
      <c r="BO535" s="77"/>
      <c r="BP535" s="77"/>
      <c r="BQ535" s="77"/>
      <c r="BR535" s="77"/>
      <c r="BS535" s="77"/>
      <c r="BT535" s="77"/>
      <c r="BU535" s="77"/>
      <c r="BV535" s="77"/>
      <c r="BW535" s="77"/>
      <c r="BX535" s="77"/>
      <c r="BY535" s="77"/>
      <c r="BZ535" s="77"/>
      <c r="CA535" s="77"/>
      <c r="CB535" s="77"/>
      <c r="CC535" s="77"/>
      <c r="CD535" s="77"/>
      <c r="CE535" s="77"/>
      <c r="CF535" s="77"/>
      <c r="CG535" s="77"/>
      <c r="CH535" s="77"/>
      <c r="CI535" s="77"/>
      <c r="CJ535" s="77"/>
      <c r="CK535" s="77"/>
      <c r="CL535" s="77"/>
      <c r="CM535" s="77"/>
      <c r="CN535" s="77"/>
      <c r="CO535" s="77"/>
      <c r="CP535" s="77"/>
      <c r="CQ535" s="77"/>
      <c r="CR535" s="77"/>
      <c r="CS535" s="77"/>
      <c r="CT535" s="77"/>
      <c r="CU535" s="77"/>
      <c r="CV535" s="77"/>
      <c r="CW535" s="77"/>
      <c r="CX535" s="77"/>
      <c r="CY535" s="77"/>
      <c r="CZ535" s="77"/>
      <c r="DA535" s="77"/>
      <c r="DB535" s="77"/>
      <c r="DC535" s="77"/>
      <c r="DD535" s="77"/>
      <c r="DE535" s="77"/>
      <c r="DF535" s="77"/>
      <c r="DG535" s="77"/>
      <c r="DH535" s="77"/>
      <c r="DI535" s="77"/>
      <c r="DJ535" s="77"/>
      <c r="DK535" s="77"/>
      <c r="DL535" s="77"/>
      <c r="DM535" s="77"/>
      <c r="DN535" s="77"/>
      <c r="DO535" s="77"/>
      <c r="DP535" s="77"/>
      <c r="DQ535" s="77"/>
      <c r="DR535" s="77"/>
      <c r="DS535" s="77"/>
      <c r="DT535" s="77"/>
      <c r="DU535" s="77"/>
      <c r="DV535" s="77"/>
      <c r="DW535" s="77"/>
      <c r="DX535" s="77"/>
      <c r="DY535" s="77"/>
      <c r="DZ535" s="77"/>
      <c r="EA535" s="77"/>
      <c r="EB535" s="77"/>
      <c r="EC535" s="77"/>
      <c r="ED535" s="77"/>
      <c r="EE535" s="77"/>
      <c r="EF535" s="77"/>
      <c r="EG535" s="77"/>
      <c r="EH535" s="77"/>
      <c r="EI535" s="77"/>
      <c r="EJ535" s="77"/>
      <c r="EK535" s="77"/>
      <c r="EL535" s="77"/>
      <c r="EM535" s="77"/>
      <c r="EN535" s="77"/>
      <c r="EO535" s="77"/>
      <c r="EP535" s="77"/>
      <c r="EQ535" s="77"/>
      <c r="ER535" s="77"/>
      <c r="ES535" s="77"/>
      <c r="ET535" s="77"/>
      <c r="EU535" s="77"/>
      <c r="EV535" s="77"/>
      <c r="EW535" s="77"/>
      <c r="EX535" s="77"/>
      <c r="EY535" s="77"/>
      <c r="EZ535" s="77"/>
      <c r="FA535" s="77"/>
      <c r="FB535" s="77"/>
      <c r="FC535" s="77"/>
      <c r="FD535" s="77"/>
      <c r="FE535" s="77"/>
      <c r="FF535" s="77"/>
      <c r="FG535" s="77"/>
      <c r="FH535" s="77"/>
    </row>
    <row r="536" spans="1:164" ht="14" x14ac:dyDescent="0.15">
      <c r="A536" s="85"/>
      <c r="B536" s="85"/>
      <c r="C536" s="85"/>
      <c r="D536" s="85"/>
      <c r="E536" s="85"/>
      <c r="F536" s="85"/>
      <c r="G536" s="85"/>
      <c r="H536" s="85"/>
      <c r="I536" s="85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  <c r="AE536" s="77"/>
      <c r="AF536" s="77"/>
      <c r="AG536" s="77"/>
      <c r="AH536" s="77"/>
      <c r="AI536" s="77"/>
      <c r="AJ536" s="77"/>
      <c r="AK536" s="77"/>
      <c r="AL536" s="77"/>
      <c r="AM536" s="77"/>
      <c r="AN536" s="77"/>
      <c r="AO536" s="77"/>
      <c r="AP536" s="77"/>
      <c r="AQ536" s="77"/>
      <c r="AR536" s="77"/>
      <c r="AS536" s="77"/>
      <c r="AT536" s="77"/>
      <c r="AU536" s="77"/>
      <c r="AV536" s="77"/>
      <c r="AW536" s="77"/>
      <c r="AX536" s="77"/>
      <c r="AY536" s="77"/>
      <c r="AZ536" s="77"/>
      <c r="BA536" s="77"/>
      <c r="BB536" s="77"/>
      <c r="BC536" s="77"/>
      <c r="BD536" s="77"/>
      <c r="BE536" s="77"/>
      <c r="BF536" s="77"/>
      <c r="BG536" s="77"/>
      <c r="BH536" s="77"/>
      <c r="BI536" s="77"/>
      <c r="BJ536" s="77"/>
      <c r="BK536" s="77"/>
      <c r="BL536" s="77"/>
      <c r="BM536" s="77"/>
      <c r="BN536" s="77"/>
      <c r="BO536" s="77"/>
      <c r="BP536" s="77"/>
      <c r="BQ536" s="77"/>
      <c r="BR536" s="77"/>
      <c r="BS536" s="77"/>
      <c r="BT536" s="77"/>
      <c r="BU536" s="77"/>
      <c r="BV536" s="77"/>
      <c r="BW536" s="77"/>
      <c r="BX536" s="77"/>
      <c r="BY536" s="77"/>
      <c r="BZ536" s="77"/>
      <c r="CA536" s="77"/>
      <c r="CB536" s="77"/>
      <c r="CC536" s="77"/>
      <c r="CD536" s="77"/>
      <c r="CE536" s="77"/>
      <c r="CF536" s="77"/>
      <c r="CG536" s="77"/>
      <c r="CH536" s="77"/>
      <c r="CI536" s="77"/>
      <c r="CJ536" s="77"/>
      <c r="CK536" s="77"/>
      <c r="CL536" s="77"/>
      <c r="CM536" s="77"/>
      <c r="CN536" s="77"/>
      <c r="CO536" s="77"/>
      <c r="CP536" s="77"/>
      <c r="CQ536" s="77"/>
      <c r="CR536" s="77"/>
      <c r="CS536" s="77"/>
      <c r="CT536" s="77"/>
      <c r="CU536" s="77"/>
      <c r="CV536" s="77"/>
      <c r="CW536" s="77"/>
      <c r="CX536" s="77"/>
      <c r="CY536" s="77"/>
      <c r="CZ536" s="77"/>
      <c r="DA536" s="77"/>
      <c r="DB536" s="77"/>
      <c r="DC536" s="77"/>
      <c r="DD536" s="77"/>
      <c r="DE536" s="77"/>
      <c r="DF536" s="77"/>
      <c r="DG536" s="77"/>
      <c r="DH536" s="77"/>
      <c r="DI536" s="77"/>
      <c r="DJ536" s="77"/>
      <c r="DK536" s="77"/>
      <c r="DL536" s="77"/>
      <c r="DM536" s="77"/>
      <c r="DN536" s="77"/>
      <c r="DO536" s="77"/>
      <c r="DP536" s="77"/>
      <c r="DQ536" s="77"/>
      <c r="DR536" s="77"/>
      <c r="DS536" s="77"/>
      <c r="DT536" s="77"/>
      <c r="DU536" s="77"/>
      <c r="DV536" s="77"/>
      <c r="DW536" s="77"/>
      <c r="DX536" s="77"/>
      <c r="DY536" s="77"/>
      <c r="DZ536" s="77"/>
      <c r="EA536" s="77"/>
      <c r="EB536" s="77"/>
      <c r="EC536" s="77"/>
      <c r="ED536" s="77"/>
      <c r="EE536" s="77"/>
      <c r="EF536" s="77"/>
      <c r="EG536" s="77"/>
      <c r="EH536" s="77"/>
      <c r="EI536" s="77"/>
      <c r="EJ536" s="77"/>
      <c r="EK536" s="77"/>
      <c r="EL536" s="77"/>
      <c r="EM536" s="77"/>
      <c r="EN536" s="77"/>
      <c r="EO536" s="77"/>
      <c r="EP536" s="77"/>
      <c r="EQ536" s="77"/>
      <c r="ER536" s="77"/>
      <c r="ES536" s="77"/>
      <c r="ET536" s="77"/>
      <c r="EU536" s="77"/>
      <c r="EV536" s="77"/>
      <c r="EW536" s="77"/>
      <c r="EX536" s="77"/>
      <c r="EY536" s="77"/>
      <c r="EZ536" s="77"/>
      <c r="FA536" s="77"/>
      <c r="FB536" s="77"/>
      <c r="FC536" s="77"/>
      <c r="FD536" s="77"/>
      <c r="FE536" s="77"/>
      <c r="FF536" s="77"/>
      <c r="FG536" s="77"/>
      <c r="FH536" s="77"/>
    </row>
    <row r="537" spans="1:164" ht="14" x14ac:dyDescent="0.15">
      <c r="A537" s="85"/>
      <c r="B537" s="85"/>
      <c r="C537" s="85"/>
      <c r="D537" s="85"/>
      <c r="E537" s="85"/>
      <c r="F537" s="85"/>
      <c r="G537" s="85"/>
      <c r="H537" s="85"/>
      <c r="I537" s="85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  <c r="AE537" s="77"/>
      <c r="AF537" s="77"/>
      <c r="AG537" s="77"/>
      <c r="AH537" s="77"/>
      <c r="AI537" s="77"/>
      <c r="AJ537" s="77"/>
      <c r="AK537" s="77"/>
      <c r="AL537" s="77"/>
      <c r="AM537" s="77"/>
      <c r="AN537" s="77"/>
      <c r="AO537" s="77"/>
      <c r="AP537" s="77"/>
      <c r="AQ537" s="77"/>
      <c r="AR537" s="77"/>
      <c r="AS537" s="77"/>
      <c r="AT537" s="77"/>
      <c r="AU537" s="77"/>
      <c r="AV537" s="77"/>
      <c r="AW537" s="77"/>
      <c r="AX537" s="77"/>
      <c r="AY537" s="77"/>
      <c r="AZ537" s="77"/>
      <c r="BA537" s="77"/>
      <c r="BB537" s="77"/>
      <c r="BC537" s="77"/>
      <c r="BD537" s="77"/>
      <c r="BE537" s="77"/>
      <c r="BF537" s="77"/>
      <c r="BG537" s="77"/>
      <c r="BH537" s="77"/>
      <c r="BI537" s="77"/>
      <c r="BJ537" s="77"/>
      <c r="BK537" s="77"/>
      <c r="BL537" s="77"/>
      <c r="BM537" s="77"/>
      <c r="BN537" s="77"/>
      <c r="BO537" s="77"/>
      <c r="BP537" s="77"/>
      <c r="BQ537" s="77"/>
      <c r="BR537" s="77"/>
      <c r="BS537" s="77"/>
      <c r="BT537" s="77"/>
      <c r="BU537" s="77"/>
      <c r="BV537" s="77"/>
      <c r="BW537" s="77"/>
      <c r="BX537" s="77"/>
      <c r="BY537" s="77"/>
      <c r="BZ537" s="77"/>
      <c r="CA537" s="77"/>
      <c r="CB537" s="77"/>
      <c r="CC537" s="77"/>
      <c r="CD537" s="77"/>
      <c r="CE537" s="77"/>
      <c r="CF537" s="77"/>
      <c r="CG537" s="77"/>
      <c r="CH537" s="77"/>
      <c r="CI537" s="77"/>
      <c r="CJ537" s="77"/>
      <c r="CK537" s="77"/>
      <c r="CL537" s="77"/>
      <c r="CM537" s="77"/>
      <c r="CN537" s="77"/>
      <c r="CO537" s="77"/>
      <c r="CP537" s="77"/>
      <c r="CQ537" s="77"/>
      <c r="CR537" s="77"/>
      <c r="CS537" s="77"/>
      <c r="CT537" s="77"/>
      <c r="CU537" s="77"/>
      <c r="CV537" s="77"/>
      <c r="CW537" s="77"/>
      <c r="CX537" s="77"/>
      <c r="CY537" s="77"/>
      <c r="CZ537" s="77"/>
      <c r="DA537" s="77"/>
      <c r="DB537" s="77"/>
      <c r="DC537" s="77"/>
      <c r="DD537" s="77"/>
      <c r="DE537" s="77"/>
      <c r="DF537" s="77"/>
      <c r="DG537" s="77"/>
      <c r="DH537" s="77"/>
      <c r="DI537" s="77"/>
      <c r="DJ537" s="77"/>
      <c r="DK537" s="77"/>
      <c r="DL537" s="77"/>
      <c r="DM537" s="77"/>
      <c r="DN537" s="77"/>
      <c r="DO537" s="77"/>
      <c r="DP537" s="77"/>
      <c r="DQ537" s="77"/>
      <c r="DR537" s="77"/>
      <c r="DS537" s="77"/>
      <c r="DT537" s="77"/>
      <c r="DU537" s="77"/>
      <c r="DV537" s="77"/>
      <c r="DW537" s="77"/>
      <c r="DX537" s="77"/>
      <c r="DY537" s="77"/>
      <c r="DZ537" s="77"/>
      <c r="EA537" s="77"/>
      <c r="EB537" s="77"/>
      <c r="EC537" s="77"/>
      <c r="ED537" s="77"/>
      <c r="EE537" s="77"/>
      <c r="EF537" s="77"/>
      <c r="EG537" s="77"/>
      <c r="EH537" s="77"/>
      <c r="EI537" s="77"/>
      <c r="EJ537" s="77"/>
      <c r="EK537" s="77"/>
      <c r="EL537" s="77"/>
      <c r="EM537" s="77"/>
      <c r="EN537" s="77"/>
      <c r="EO537" s="77"/>
      <c r="EP537" s="77"/>
      <c r="EQ537" s="77"/>
      <c r="ER537" s="77"/>
      <c r="ES537" s="77"/>
      <c r="ET537" s="77"/>
      <c r="EU537" s="77"/>
      <c r="EV537" s="77"/>
      <c r="EW537" s="77"/>
      <c r="EX537" s="77"/>
      <c r="EY537" s="77"/>
      <c r="EZ537" s="77"/>
      <c r="FA537" s="77"/>
      <c r="FB537" s="77"/>
      <c r="FC537" s="77"/>
      <c r="FD537" s="77"/>
      <c r="FE537" s="77"/>
      <c r="FF537" s="77"/>
      <c r="FG537" s="77"/>
      <c r="FH537" s="77"/>
    </row>
    <row r="538" spans="1:164" ht="14" x14ac:dyDescent="0.15">
      <c r="A538" s="85"/>
      <c r="B538" s="85"/>
      <c r="C538" s="85"/>
      <c r="D538" s="85"/>
      <c r="E538" s="85"/>
      <c r="F538" s="85"/>
      <c r="G538" s="85"/>
      <c r="H538" s="85"/>
      <c r="I538" s="85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  <c r="AE538" s="77"/>
      <c r="AF538" s="77"/>
      <c r="AG538" s="77"/>
      <c r="AH538" s="77"/>
      <c r="AI538" s="77"/>
      <c r="AJ538" s="77"/>
      <c r="AK538" s="77"/>
      <c r="AL538" s="77"/>
      <c r="AM538" s="77"/>
      <c r="AN538" s="77"/>
      <c r="AO538" s="77"/>
      <c r="AP538" s="77"/>
      <c r="AQ538" s="77"/>
      <c r="AR538" s="77"/>
      <c r="AS538" s="77"/>
      <c r="AT538" s="77"/>
      <c r="AU538" s="77"/>
      <c r="AV538" s="77"/>
      <c r="AW538" s="77"/>
      <c r="AX538" s="77"/>
      <c r="AY538" s="77"/>
      <c r="AZ538" s="77"/>
      <c r="BA538" s="77"/>
      <c r="BB538" s="77"/>
      <c r="BC538" s="77"/>
      <c r="BD538" s="77"/>
      <c r="BE538" s="77"/>
      <c r="BF538" s="77"/>
      <c r="BG538" s="77"/>
      <c r="BH538" s="77"/>
      <c r="BI538" s="77"/>
      <c r="BJ538" s="77"/>
      <c r="BK538" s="77"/>
      <c r="BL538" s="77"/>
      <c r="BM538" s="77"/>
      <c r="BN538" s="77"/>
      <c r="BO538" s="77"/>
      <c r="BP538" s="77"/>
      <c r="BQ538" s="77"/>
      <c r="BR538" s="77"/>
      <c r="BS538" s="77"/>
      <c r="BT538" s="77"/>
      <c r="BU538" s="77"/>
      <c r="BV538" s="77"/>
      <c r="BW538" s="77"/>
      <c r="BX538" s="77"/>
      <c r="BY538" s="77"/>
      <c r="BZ538" s="77"/>
      <c r="CA538" s="77"/>
      <c r="CB538" s="77"/>
      <c r="CC538" s="77"/>
      <c r="CD538" s="77"/>
      <c r="CE538" s="77"/>
      <c r="CF538" s="77"/>
      <c r="CG538" s="77"/>
      <c r="CH538" s="77"/>
      <c r="CI538" s="77"/>
      <c r="CJ538" s="77"/>
      <c r="CK538" s="77"/>
      <c r="CL538" s="77"/>
      <c r="CM538" s="77"/>
      <c r="CN538" s="77"/>
      <c r="CO538" s="77"/>
      <c r="CP538" s="77"/>
      <c r="CQ538" s="77"/>
      <c r="CR538" s="77"/>
      <c r="CS538" s="77"/>
      <c r="CT538" s="77"/>
      <c r="CU538" s="77"/>
      <c r="CV538" s="77"/>
      <c r="CW538" s="77"/>
      <c r="CX538" s="77"/>
      <c r="CY538" s="77"/>
      <c r="CZ538" s="77"/>
      <c r="DA538" s="77"/>
      <c r="DB538" s="77"/>
      <c r="DC538" s="77"/>
      <c r="DD538" s="77"/>
      <c r="DE538" s="77"/>
      <c r="DF538" s="77"/>
      <c r="DG538" s="77"/>
      <c r="DH538" s="77"/>
      <c r="DI538" s="77"/>
      <c r="DJ538" s="77"/>
      <c r="DK538" s="77"/>
      <c r="DL538" s="77"/>
      <c r="DM538" s="77"/>
      <c r="DN538" s="77"/>
      <c r="DO538" s="77"/>
      <c r="DP538" s="77"/>
      <c r="DQ538" s="77"/>
      <c r="DR538" s="77"/>
      <c r="DS538" s="77"/>
      <c r="DT538" s="77"/>
      <c r="DU538" s="77"/>
      <c r="DV538" s="77"/>
      <c r="DW538" s="77"/>
      <c r="DX538" s="77"/>
      <c r="DY538" s="77"/>
      <c r="DZ538" s="77"/>
      <c r="EA538" s="77"/>
      <c r="EB538" s="77"/>
      <c r="EC538" s="77"/>
      <c r="ED538" s="77"/>
      <c r="EE538" s="77"/>
      <c r="EF538" s="77"/>
      <c r="EG538" s="77"/>
      <c r="EH538" s="77"/>
      <c r="EI538" s="77"/>
      <c r="EJ538" s="77"/>
      <c r="EK538" s="77"/>
      <c r="EL538" s="77"/>
      <c r="EM538" s="77"/>
      <c r="EN538" s="77"/>
      <c r="EO538" s="77"/>
      <c r="EP538" s="77"/>
      <c r="EQ538" s="77"/>
      <c r="ER538" s="77"/>
      <c r="ES538" s="77"/>
      <c r="ET538" s="77"/>
      <c r="EU538" s="77"/>
      <c r="EV538" s="77"/>
      <c r="EW538" s="77"/>
      <c r="EX538" s="77"/>
      <c r="EY538" s="77"/>
      <c r="EZ538" s="77"/>
      <c r="FA538" s="77"/>
      <c r="FB538" s="77"/>
      <c r="FC538" s="77"/>
      <c r="FD538" s="77"/>
      <c r="FE538" s="77"/>
      <c r="FF538" s="77"/>
      <c r="FG538" s="77"/>
      <c r="FH538" s="77"/>
    </row>
    <row r="539" spans="1:164" ht="14" x14ac:dyDescent="0.15">
      <c r="A539" s="85"/>
      <c r="B539" s="85"/>
      <c r="C539" s="85"/>
      <c r="D539" s="85"/>
      <c r="E539" s="85"/>
      <c r="F539" s="85"/>
      <c r="G539" s="85"/>
      <c r="H539" s="85"/>
      <c r="I539" s="85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  <c r="AE539" s="77"/>
      <c r="AF539" s="77"/>
      <c r="AG539" s="77"/>
      <c r="AH539" s="77"/>
      <c r="AI539" s="77"/>
      <c r="AJ539" s="77"/>
      <c r="AK539" s="77"/>
      <c r="AL539" s="77"/>
      <c r="AM539" s="77"/>
      <c r="AN539" s="77"/>
      <c r="AO539" s="77"/>
      <c r="AP539" s="77"/>
      <c r="AQ539" s="77"/>
      <c r="AR539" s="77"/>
      <c r="AS539" s="77"/>
      <c r="AT539" s="77"/>
      <c r="AU539" s="77"/>
      <c r="AV539" s="77"/>
      <c r="AW539" s="77"/>
      <c r="AX539" s="77"/>
      <c r="AY539" s="77"/>
      <c r="AZ539" s="77"/>
      <c r="BA539" s="77"/>
      <c r="BB539" s="77"/>
      <c r="BC539" s="77"/>
      <c r="BD539" s="77"/>
      <c r="BE539" s="77"/>
      <c r="BF539" s="77"/>
      <c r="BG539" s="77"/>
      <c r="BH539" s="77"/>
      <c r="BI539" s="77"/>
      <c r="BJ539" s="77"/>
      <c r="BK539" s="77"/>
      <c r="BL539" s="77"/>
      <c r="BM539" s="77"/>
      <c r="BN539" s="77"/>
      <c r="BO539" s="77"/>
      <c r="BP539" s="77"/>
      <c r="BQ539" s="77"/>
      <c r="BR539" s="77"/>
      <c r="BS539" s="77"/>
      <c r="BT539" s="77"/>
      <c r="BU539" s="77"/>
      <c r="BV539" s="77"/>
      <c r="BW539" s="77"/>
      <c r="BX539" s="77"/>
      <c r="BY539" s="77"/>
      <c r="BZ539" s="77"/>
      <c r="CA539" s="77"/>
      <c r="CB539" s="77"/>
      <c r="CC539" s="77"/>
      <c r="CD539" s="77"/>
      <c r="CE539" s="77"/>
      <c r="CF539" s="77"/>
      <c r="CG539" s="77"/>
      <c r="CH539" s="77"/>
      <c r="CI539" s="77"/>
      <c r="CJ539" s="77"/>
      <c r="CK539" s="77"/>
      <c r="CL539" s="77"/>
      <c r="CM539" s="77"/>
      <c r="CN539" s="77"/>
      <c r="CO539" s="77"/>
      <c r="CP539" s="77"/>
      <c r="CQ539" s="77"/>
      <c r="CR539" s="77"/>
      <c r="CS539" s="77"/>
      <c r="CT539" s="77"/>
      <c r="CU539" s="77"/>
      <c r="CV539" s="77"/>
      <c r="CW539" s="77"/>
      <c r="CX539" s="77"/>
      <c r="CY539" s="77"/>
      <c r="CZ539" s="77"/>
      <c r="DA539" s="77"/>
      <c r="DB539" s="77"/>
      <c r="DC539" s="77"/>
      <c r="DD539" s="77"/>
      <c r="DE539" s="77"/>
      <c r="DF539" s="77"/>
      <c r="DG539" s="77"/>
      <c r="DH539" s="77"/>
      <c r="DI539" s="77"/>
      <c r="DJ539" s="77"/>
      <c r="DK539" s="77"/>
      <c r="DL539" s="77"/>
      <c r="DM539" s="77"/>
      <c r="DN539" s="77"/>
      <c r="DO539" s="77"/>
      <c r="DP539" s="77"/>
      <c r="DQ539" s="77"/>
      <c r="DR539" s="77"/>
      <c r="DS539" s="77"/>
      <c r="DT539" s="77"/>
      <c r="DU539" s="77"/>
      <c r="DV539" s="77"/>
      <c r="DW539" s="77"/>
      <c r="DX539" s="77"/>
      <c r="DY539" s="77"/>
      <c r="DZ539" s="77"/>
      <c r="EA539" s="77"/>
      <c r="EB539" s="77"/>
      <c r="EC539" s="77"/>
      <c r="ED539" s="77"/>
      <c r="EE539" s="77"/>
      <c r="EF539" s="77"/>
      <c r="EG539" s="77"/>
      <c r="EH539" s="77"/>
      <c r="EI539" s="77"/>
      <c r="EJ539" s="77"/>
      <c r="EK539" s="77"/>
      <c r="EL539" s="77"/>
      <c r="EM539" s="77"/>
      <c r="EN539" s="77"/>
      <c r="EO539" s="77"/>
      <c r="EP539" s="77"/>
      <c r="EQ539" s="77"/>
      <c r="ER539" s="77"/>
      <c r="ES539" s="77"/>
      <c r="ET539" s="77"/>
      <c r="EU539" s="77"/>
      <c r="EV539" s="77"/>
      <c r="EW539" s="77"/>
      <c r="EX539" s="77"/>
      <c r="EY539" s="77"/>
      <c r="EZ539" s="77"/>
      <c r="FA539" s="77"/>
      <c r="FB539" s="77"/>
      <c r="FC539" s="77"/>
      <c r="FD539" s="77"/>
      <c r="FE539" s="77"/>
      <c r="FF539" s="77"/>
      <c r="FG539" s="77"/>
      <c r="FH539" s="77"/>
    </row>
    <row r="540" spans="1:164" ht="14" x14ac:dyDescent="0.15">
      <c r="A540" s="85"/>
      <c r="B540" s="85"/>
      <c r="C540" s="85"/>
      <c r="D540" s="85"/>
      <c r="E540" s="85"/>
      <c r="F540" s="85"/>
      <c r="G540" s="85"/>
      <c r="H540" s="85"/>
      <c r="I540" s="85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  <c r="AE540" s="77"/>
      <c r="AF540" s="77"/>
      <c r="AG540" s="77"/>
      <c r="AH540" s="77"/>
      <c r="AI540" s="77"/>
      <c r="AJ540" s="77"/>
      <c r="AK540" s="77"/>
      <c r="AL540" s="77"/>
      <c r="AM540" s="77"/>
      <c r="AN540" s="77"/>
      <c r="AO540" s="77"/>
      <c r="AP540" s="77"/>
      <c r="AQ540" s="77"/>
      <c r="AR540" s="77"/>
      <c r="AS540" s="77"/>
      <c r="AT540" s="77"/>
      <c r="AU540" s="77"/>
      <c r="AV540" s="77"/>
      <c r="AW540" s="77"/>
      <c r="AX540" s="77"/>
      <c r="AY540" s="77"/>
      <c r="AZ540" s="77"/>
      <c r="BA540" s="77"/>
      <c r="BB540" s="77"/>
      <c r="BC540" s="77"/>
      <c r="BD540" s="77"/>
      <c r="BE540" s="77"/>
      <c r="BF540" s="77"/>
      <c r="BG540" s="77"/>
      <c r="BH540" s="77"/>
      <c r="BI540" s="77"/>
      <c r="BJ540" s="77"/>
      <c r="BK540" s="77"/>
      <c r="BL540" s="77"/>
      <c r="BM540" s="77"/>
      <c r="BN540" s="77"/>
      <c r="BO540" s="77"/>
      <c r="BP540" s="77"/>
      <c r="BQ540" s="77"/>
      <c r="BR540" s="77"/>
      <c r="BS540" s="77"/>
      <c r="BT540" s="77"/>
      <c r="BU540" s="77"/>
      <c r="BV540" s="77"/>
      <c r="BW540" s="77"/>
      <c r="BX540" s="77"/>
      <c r="BY540" s="77"/>
      <c r="BZ540" s="77"/>
      <c r="CA540" s="77"/>
      <c r="CB540" s="77"/>
      <c r="CC540" s="77"/>
      <c r="CD540" s="77"/>
      <c r="CE540" s="77"/>
      <c r="CF540" s="77"/>
      <c r="CG540" s="77"/>
      <c r="CH540" s="77"/>
      <c r="CI540" s="77"/>
      <c r="CJ540" s="77"/>
      <c r="CK540" s="77"/>
      <c r="CL540" s="77"/>
      <c r="CM540" s="77"/>
      <c r="CN540" s="77"/>
      <c r="CO540" s="77"/>
      <c r="CP540" s="77"/>
      <c r="CQ540" s="77"/>
      <c r="CR540" s="77"/>
      <c r="CS540" s="77"/>
      <c r="CT540" s="77"/>
      <c r="CU540" s="77"/>
      <c r="CV540" s="77"/>
      <c r="CW540" s="77"/>
      <c r="CX540" s="77"/>
      <c r="CY540" s="77"/>
      <c r="CZ540" s="77"/>
      <c r="DA540" s="77"/>
      <c r="DB540" s="77"/>
      <c r="DC540" s="77"/>
      <c r="DD540" s="77"/>
      <c r="DE540" s="77"/>
      <c r="DF540" s="77"/>
      <c r="DG540" s="77"/>
      <c r="DH540" s="77"/>
      <c r="DI540" s="77"/>
      <c r="DJ540" s="77"/>
      <c r="DK540" s="77"/>
      <c r="DL540" s="77"/>
      <c r="DM540" s="77"/>
      <c r="DN540" s="77"/>
      <c r="DO540" s="77"/>
      <c r="DP540" s="77"/>
      <c r="DQ540" s="77"/>
      <c r="DR540" s="77"/>
      <c r="DS540" s="77"/>
      <c r="DT540" s="77"/>
      <c r="DU540" s="77"/>
      <c r="DV540" s="77"/>
      <c r="DW540" s="77"/>
      <c r="DX540" s="77"/>
      <c r="DY540" s="77"/>
      <c r="DZ540" s="77"/>
      <c r="EA540" s="77"/>
      <c r="EB540" s="77"/>
      <c r="EC540" s="77"/>
      <c r="ED540" s="77"/>
      <c r="EE540" s="77"/>
      <c r="EF540" s="77"/>
      <c r="EG540" s="77"/>
      <c r="EH540" s="77"/>
      <c r="EI540" s="77"/>
      <c r="EJ540" s="77"/>
      <c r="EK540" s="77"/>
      <c r="EL540" s="77"/>
      <c r="EM540" s="77"/>
      <c r="EN540" s="77"/>
      <c r="EO540" s="77"/>
      <c r="EP540" s="77"/>
      <c r="EQ540" s="77"/>
      <c r="ER540" s="77"/>
      <c r="ES540" s="77"/>
      <c r="ET540" s="77"/>
      <c r="EU540" s="77"/>
      <c r="EV540" s="77"/>
      <c r="EW540" s="77"/>
      <c r="EX540" s="77"/>
      <c r="EY540" s="77"/>
      <c r="EZ540" s="77"/>
      <c r="FA540" s="77"/>
      <c r="FB540" s="77"/>
      <c r="FC540" s="77"/>
      <c r="FD540" s="77"/>
      <c r="FE540" s="77"/>
      <c r="FF540" s="77"/>
      <c r="FG540" s="77"/>
      <c r="FH540" s="77"/>
    </row>
    <row r="541" spans="1:164" ht="14" x14ac:dyDescent="0.15">
      <c r="A541" s="85"/>
      <c r="B541" s="85"/>
      <c r="C541" s="85"/>
      <c r="D541" s="85"/>
      <c r="E541" s="85"/>
      <c r="F541" s="85"/>
      <c r="G541" s="85"/>
      <c r="H541" s="85"/>
      <c r="I541" s="85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  <c r="AE541" s="77"/>
      <c r="AF541" s="77"/>
      <c r="AG541" s="77"/>
      <c r="AH541" s="77"/>
      <c r="AI541" s="77"/>
      <c r="AJ541" s="77"/>
      <c r="AK541" s="77"/>
      <c r="AL541" s="77"/>
      <c r="AM541" s="77"/>
      <c r="AN541" s="77"/>
      <c r="AO541" s="77"/>
      <c r="AP541" s="77"/>
      <c r="AQ541" s="77"/>
      <c r="AR541" s="77"/>
      <c r="AS541" s="77"/>
      <c r="AT541" s="77"/>
      <c r="AU541" s="77"/>
      <c r="AV541" s="77"/>
      <c r="AW541" s="77"/>
      <c r="AX541" s="77"/>
      <c r="AY541" s="77"/>
      <c r="AZ541" s="77"/>
      <c r="BA541" s="77"/>
      <c r="BB541" s="77"/>
      <c r="BC541" s="77"/>
      <c r="BD541" s="77"/>
      <c r="BE541" s="77"/>
      <c r="BF541" s="77"/>
      <c r="BG541" s="77"/>
      <c r="BH541" s="77"/>
      <c r="BI541" s="77"/>
      <c r="BJ541" s="77"/>
      <c r="BK541" s="77"/>
      <c r="BL541" s="77"/>
      <c r="BM541" s="77"/>
      <c r="BN541" s="77"/>
      <c r="BO541" s="77"/>
      <c r="BP541" s="77"/>
      <c r="BQ541" s="77"/>
      <c r="BR541" s="77"/>
      <c r="BS541" s="77"/>
      <c r="BT541" s="77"/>
      <c r="BU541" s="77"/>
      <c r="BV541" s="77"/>
      <c r="BW541" s="77"/>
      <c r="BX541" s="77"/>
      <c r="BY541" s="77"/>
      <c r="BZ541" s="77"/>
      <c r="CA541" s="77"/>
      <c r="CB541" s="77"/>
      <c r="CC541" s="77"/>
      <c r="CD541" s="77"/>
      <c r="CE541" s="77"/>
      <c r="CF541" s="77"/>
      <c r="CG541" s="77"/>
      <c r="CH541" s="77"/>
      <c r="CI541" s="77"/>
      <c r="CJ541" s="77"/>
      <c r="CK541" s="77"/>
      <c r="CL541" s="77"/>
      <c r="CM541" s="77"/>
      <c r="CN541" s="77"/>
      <c r="CO541" s="77"/>
      <c r="CP541" s="77"/>
      <c r="CQ541" s="77"/>
      <c r="CR541" s="77"/>
      <c r="CS541" s="77"/>
      <c r="CT541" s="77"/>
      <c r="CU541" s="77"/>
      <c r="CV541" s="77"/>
      <c r="CW541" s="77"/>
      <c r="CX541" s="77"/>
      <c r="CY541" s="77"/>
      <c r="CZ541" s="77"/>
      <c r="DA541" s="77"/>
      <c r="DB541" s="77"/>
      <c r="DC541" s="77"/>
      <c r="DD541" s="77"/>
      <c r="DE541" s="77"/>
      <c r="DF541" s="77"/>
      <c r="DG541" s="77"/>
      <c r="DH541" s="77"/>
      <c r="DI541" s="77"/>
      <c r="DJ541" s="77"/>
      <c r="DK541" s="77"/>
      <c r="DL541" s="77"/>
      <c r="DM541" s="77"/>
      <c r="DN541" s="77"/>
      <c r="DO541" s="77"/>
      <c r="DP541" s="77"/>
      <c r="DQ541" s="77"/>
      <c r="DR541" s="77"/>
      <c r="DS541" s="77"/>
      <c r="DT541" s="77"/>
      <c r="DU541" s="77"/>
      <c r="DV541" s="77"/>
      <c r="DW541" s="77"/>
      <c r="DX541" s="77"/>
      <c r="DY541" s="77"/>
      <c r="DZ541" s="77"/>
      <c r="EA541" s="77"/>
      <c r="EB541" s="77"/>
      <c r="EC541" s="77"/>
      <c r="ED541" s="77"/>
      <c r="EE541" s="77"/>
      <c r="EF541" s="77"/>
      <c r="EG541" s="77"/>
      <c r="EH541" s="77"/>
      <c r="EI541" s="77"/>
      <c r="EJ541" s="77"/>
      <c r="EK541" s="77"/>
      <c r="EL541" s="77"/>
      <c r="EM541" s="77"/>
      <c r="EN541" s="77"/>
      <c r="EO541" s="77"/>
      <c r="EP541" s="77"/>
      <c r="EQ541" s="77"/>
      <c r="ER541" s="77"/>
      <c r="ES541" s="77"/>
      <c r="ET541" s="77"/>
      <c r="EU541" s="77"/>
      <c r="EV541" s="77"/>
      <c r="EW541" s="77"/>
      <c r="EX541" s="77"/>
      <c r="EY541" s="77"/>
      <c r="EZ541" s="77"/>
      <c r="FA541" s="77"/>
      <c r="FB541" s="77"/>
      <c r="FC541" s="77"/>
      <c r="FD541" s="77"/>
      <c r="FE541" s="77"/>
      <c r="FF541" s="77"/>
      <c r="FG541" s="77"/>
      <c r="FH541" s="77"/>
    </row>
    <row r="542" spans="1:164" ht="14" x14ac:dyDescent="0.15">
      <c r="A542" s="85"/>
      <c r="B542" s="85"/>
      <c r="C542" s="85"/>
      <c r="D542" s="85"/>
      <c r="E542" s="85"/>
      <c r="F542" s="85"/>
      <c r="G542" s="85"/>
      <c r="H542" s="85"/>
      <c r="I542" s="85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  <c r="AE542" s="77"/>
      <c r="AF542" s="77"/>
      <c r="AG542" s="77"/>
      <c r="AH542" s="77"/>
      <c r="AI542" s="77"/>
      <c r="AJ542" s="77"/>
      <c r="AK542" s="77"/>
      <c r="AL542" s="77"/>
      <c r="AM542" s="77"/>
      <c r="AN542" s="77"/>
      <c r="AO542" s="77"/>
      <c r="AP542" s="77"/>
      <c r="AQ542" s="77"/>
      <c r="AR542" s="77"/>
      <c r="AS542" s="77"/>
      <c r="AT542" s="77"/>
      <c r="AU542" s="77"/>
      <c r="AV542" s="77"/>
      <c r="AW542" s="77"/>
      <c r="AX542" s="77"/>
      <c r="AY542" s="77"/>
      <c r="AZ542" s="77"/>
      <c r="BA542" s="77"/>
      <c r="BB542" s="77"/>
      <c r="BC542" s="77"/>
      <c r="BD542" s="77"/>
      <c r="BE542" s="77"/>
      <c r="BF542" s="77"/>
      <c r="BG542" s="77"/>
      <c r="BH542" s="77"/>
      <c r="BI542" s="77"/>
      <c r="BJ542" s="77"/>
      <c r="BK542" s="77"/>
      <c r="BL542" s="77"/>
      <c r="BM542" s="77"/>
      <c r="BN542" s="77"/>
      <c r="BO542" s="77"/>
      <c r="BP542" s="77"/>
      <c r="BQ542" s="77"/>
      <c r="BR542" s="77"/>
      <c r="BS542" s="77"/>
      <c r="BT542" s="77"/>
      <c r="BU542" s="77"/>
      <c r="BV542" s="77"/>
      <c r="BW542" s="77"/>
      <c r="BX542" s="77"/>
      <c r="BY542" s="77"/>
      <c r="BZ542" s="77"/>
      <c r="CA542" s="77"/>
      <c r="CB542" s="77"/>
      <c r="CC542" s="77"/>
      <c r="CD542" s="77"/>
      <c r="CE542" s="77"/>
      <c r="CF542" s="77"/>
      <c r="CG542" s="77"/>
      <c r="CH542" s="77"/>
      <c r="CI542" s="77"/>
      <c r="CJ542" s="77"/>
      <c r="CK542" s="77"/>
      <c r="CL542" s="77"/>
      <c r="CM542" s="77"/>
      <c r="CN542" s="77"/>
      <c r="CO542" s="77"/>
      <c r="CP542" s="77"/>
      <c r="CQ542" s="77"/>
      <c r="CR542" s="77"/>
      <c r="CS542" s="77"/>
      <c r="CT542" s="77"/>
      <c r="CU542" s="77"/>
      <c r="CV542" s="77"/>
      <c r="CW542" s="77"/>
      <c r="CX542" s="77"/>
      <c r="CY542" s="77"/>
      <c r="CZ542" s="77"/>
      <c r="DA542" s="77"/>
      <c r="DB542" s="77"/>
      <c r="DC542" s="77"/>
      <c r="DD542" s="77"/>
      <c r="DE542" s="77"/>
      <c r="DF542" s="77"/>
      <c r="DG542" s="77"/>
      <c r="DH542" s="77"/>
      <c r="DI542" s="77"/>
      <c r="DJ542" s="77"/>
      <c r="DK542" s="77"/>
      <c r="DL542" s="77"/>
      <c r="DM542" s="77"/>
      <c r="DN542" s="77"/>
      <c r="DO542" s="77"/>
      <c r="DP542" s="77"/>
      <c r="DQ542" s="77"/>
      <c r="DR542" s="77"/>
      <c r="DS542" s="77"/>
      <c r="DT542" s="77"/>
      <c r="DU542" s="77"/>
      <c r="DV542" s="77"/>
      <c r="DW542" s="77"/>
      <c r="DX542" s="77"/>
      <c r="DY542" s="77"/>
      <c r="DZ542" s="77"/>
      <c r="EA542" s="77"/>
      <c r="EB542" s="77"/>
      <c r="EC542" s="77"/>
      <c r="ED542" s="77"/>
      <c r="EE542" s="77"/>
      <c r="EF542" s="77"/>
      <c r="EG542" s="77"/>
      <c r="EH542" s="77"/>
      <c r="EI542" s="77"/>
      <c r="EJ542" s="77"/>
      <c r="EK542" s="77"/>
      <c r="EL542" s="77"/>
      <c r="EM542" s="77"/>
      <c r="EN542" s="77"/>
      <c r="EO542" s="77"/>
      <c r="EP542" s="77"/>
      <c r="EQ542" s="77"/>
      <c r="ER542" s="77"/>
      <c r="ES542" s="77"/>
      <c r="ET542" s="77"/>
      <c r="EU542" s="77"/>
      <c r="EV542" s="77"/>
      <c r="EW542" s="77"/>
      <c r="EX542" s="77"/>
      <c r="EY542" s="77"/>
      <c r="EZ542" s="77"/>
      <c r="FA542" s="77"/>
      <c r="FB542" s="77"/>
      <c r="FC542" s="77"/>
      <c r="FD542" s="77"/>
      <c r="FE542" s="77"/>
      <c r="FF542" s="77"/>
      <c r="FG542" s="77"/>
      <c r="FH542" s="77"/>
    </row>
    <row r="543" spans="1:164" ht="14" x14ac:dyDescent="0.15">
      <c r="A543" s="85"/>
      <c r="B543" s="85"/>
      <c r="C543" s="85"/>
      <c r="D543" s="85"/>
      <c r="E543" s="85"/>
      <c r="F543" s="85"/>
      <c r="G543" s="85"/>
      <c r="H543" s="85"/>
      <c r="I543" s="85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  <c r="AE543" s="77"/>
      <c r="AF543" s="77"/>
      <c r="AG543" s="77"/>
      <c r="AH543" s="77"/>
      <c r="AI543" s="77"/>
      <c r="AJ543" s="77"/>
      <c r="AK543" s="77"/>
      <c r="AL543" s="77"/>
      <c r="AM543" s="77"/>
      <c r="AN543" s="77"/>
      <c r="AO543" s="77"/>
      <c r="AP543" s="77"/>
      <c r="AQ543" s="77"/>
      <c r="AR543" s="77"/>
      <c r="AS543" s="77"/>
      <c r="AT543" s="77"/>
      <c r="AU543" s="77"/>
      <c r="AV543" s="77"/>
      <c r="AW543" s="77"/>
      <c r="AX543" s="77"/>
      <c r="AY543" s="77"/>
      <c r="AZ543" s="77"/>
      <c r="BA543" s="77"/>
      <c r="BB543" s="77"/>
      <c r="BC543" s="77"/>
      <c r="BD543" s="77"/>
      <c r="BE543" s="77"/>
      <c r="BF543" s="77"/>
      <c r="BG543" s="77"/>
      <c r="BH543" s="77"/>
      <c r="BI543" s="77"/>
      <c r="BJ543" s="77"/>
      <c r="BK543" s="77"/>
      <c r="BL543" s="77"/>
      <c r="BM543" s="77"/>
      <c r="BN543" s="77"/>
      <c r="BO543" s="77"/>
      <c r="BP543" s="77"/>
      <c r="BQ543" s="77"/>
      <c r="BR543" s="77"/>
      <c r="BS543" s="77"/>
      <c r="BT543" s="77"/>
      <c r="BU543" s="77"/>
      <c r="BV543" s="77"/>
      <c r="BW543" s="77"/>
      <c r="BX543" s="77"/>
      <c r="BY543" s="77"/>
      <c r="BZ543" s="77"/>
      <c r="CA543" s="77"/>
      <c r="CB543" s="77"/>
      <c r="CC543" s="77"/>
      <c r="CD543" s="77"/>
      <c r="CE543" s="77"/>
      <c r="CF543" s="77"/>
      <c r="CG543" s="77"/>
      <c r="CH543" s="77"/>
      <c r="CI543" s="77"/>
      <c r="CJ543" s="77"/>
      <c r="CK543" s="77"/>
      <c r="CL543" s="77"/>
      <c r="CM543" s="77"/>
      <c r="CN543" s="77"/>
      <c r="CO543" s="77"/>
      <c r="CP543" s="77"/>
      <c r="CQ543" s="77"/>
      <c r="CR543" s="77"/>
      <c r="CS543" s="77"/>
      <c r="CT543" s="77"/>
      <c r="CU543" s="77"/>
      <c r="CV543" s="77"/>
      <c r="CW543" s="77"/>
      <c r="CX543" s="77"/>
      <c r="CY543" s="77"/>
      <c r="CZ543" s="77"/>
      <c r="DA543" s="77"/>
      <c r="DB543" s="77"/>
      <c r="DC543" s="77"/>
      <c r="DD543" s="77"/>
      <c r="DE543" s="77"/>
      <c r="DF543" s="77"/>
      <c r="DG543" s="77"/>
      <c r="DH543" s="77"/>
      <c r="DI543" s="77"/>
      <c r="DJ543" s="77"/>
      <c r="DK543" s="77"/>
      <c r="DL543" s="77"/>
      <c r="DM543" s="77"/>
      <c r="DN543" s="77"/>
      <c r="DO543" s="77"/>
      <c r="DP543" s="77"/>
      <c r="DQ543" s="77"/>
      <c r="DR543" s="77"/>
      <c r="DS543" s="77"/>
      <c r="DT543" s="77"/>
      <c r="DU543" s="77"/>
      <c r="DV543" s="77"/>
      <c r="DW543" s="77"/>
      <c r="DX543" s="77"/>
      <c r="DY543" s="77"/>
      <c r="DZ543" s="77"/>
      <c r="EA543" s="77"/>
      <c r="EB543" s="77"/>
      <c r="EC543" s="77"/>
      <c r="ED543" s="77"/>
      <c r="EE543" s="77"/>
      <c r="EF543" s="77"/>
      <c r="EG543" s="77"/>
      <c r="EH543" s="77"/>
      <c r="EI543" s="77"/>
      <c r="EJ543" s="77"/>
      <c r="EK543" s="77"/>
      <c r="EL543" s="77"/>
      <c r="EM543" s="77"/>
      <c r="EN543" s="77"/>
      <c r="EO543" s="77"/>
      <c r="EP543" s="77"/>
      <c r="EQ543" s="77"/>
      <c r="ER543" s="77"/>
      <c r="ES543" s="77"/>
      <c r="ET543" s="77"/>
      <c r="EU543" s="77"/>
      <c r="EV543" s="77"/>
      <c r="EW543" s="77"/>
      <c r="EX543" s="77"/>
      <c r="EY543" s="77"/>
      <c r="EZ543" s="77"/>
      <c r="FA543" s="77"/>
      <c r="FB543" s="77"/>
      <c r="FC543" s="77"/>
      <c r="FD543" s="77"/>
      <c r="FE543" s="77"/>
      <c r="FF543" s="77"/>
      <c r="FG543" s="77"/>
      <c r="FH543" s="77"/>
    </row>
    <row r="544" spans="1:164" ht="14" x14ac:dyDescent="0.15">
      <c r="A544" s="85"/>
      <c r="B544" s="85"/>
      <c r="C544" s="85"/>
      <c r="D544" s="85"/>
      <c r="E544" s="85"/>
      <c r="F544" s="85"/>
      <c r="G544" s="85"/>
      <c r="H544" s="85"/>
      <c r="I544" s="85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  <c r="AE544" s="77"/>
      <c r="AF544" s="77"/>
      <c r="AG544" s="77"/>
      <c r="AH544" s="77"/>
      <c r="AI544" s="77"/>
      <c r="AJ544" s="77"/>
      <c r="AK544" s="77"/>
      <c r="AL544" s="77"/>
      <c r="AM544" s="77"/>
      <c r="AN544" s="77"/>
      <c r="AO544" s="77"/>
      <c r="AP544" s="77"/>
      <c r="AQ544" s="77"/>
      <c r="AR544" s="77"/>
      <c r="AS544" s="77"/>
      <c r="AT544" s="77"/>
      <c r="AU544" s="77"/>
      <c r="AV544" s="77"/>
      <c r="AW544" s="77"/>
      <c r="AX544" s="77"/>
      <c r="AY544" s="77"/>
      <c r="AZ544" s="77"/>
      <c r="BA544" s="77"/>
      <c r="BB544" s="77"/>
      <c r="BC544" s="77"/>
      <c r="BD544" s="77"/>
      <c r="BE544" s="77"/>
      <c r="BF544" s="77"/>
      <c r="BG544" s="77"/>
      <c r="BH544" s="77"/>
      <c r="BI544" s="77"/>
      <c r="BJ544" s="77"/>
      <c r="BK544" s="77"/>
      <c r="BL544" s="77"/>
      <c r="BM544" s="77"/>
      <c r="BN544" s="77"/>
      <c r="BO544" s="77"/>
      <c r="BP544" s="77"/>
      <c r="BQ544" s="77"/>
      <c r="BR544" s="77"/>
      <c r="BS544" s="77"/>
      <c r="BT544" s="77"/>
      <c r="BU544" s="77"/>
      <c r="BV544" s="77"/>
      <c r="BW544" s="77"/>
      <c r="BX544" s="77"/>
      <c r="BY544" s="77"/>
      <c r="BZ544" s="77"/>
      <c r="CA544" s="77"/>
      <c r="CB544" s="77"/>
      <c r="CC544" s="77"/>
      <c r="CD544" s="77"/>
      <c r="CE544" s="77"/>
      <c r="CF544" s="77"/>
      <c r="CG544" s="77"/>
      <c r="CH544" s="77"/>
      <c r="CI544" s="77"/>
      <c r="CJ544" s="77"/>
      <c r="CK544" s="77"/>
      <c r="CL544" s="77"/>
      <c r="CM544" s="77"/>
      <c r="CN544" s="77"/>
      <c r="CO544" s="77"/>
      <c r="CP544" s="77"/>
      <c r="CQ544" s="77"/>
      <c r="CR544" s="77"/>
      <c r="CS544" s="77"/>
      <c r="CT544" s="77"/>
      <c r="CU544" s="77"/>
      <c r="CV544" s="77"/>
      <c r="CW544" s="77"/>
      <c r="CX544" s="77"/>
      <c r="CY544" s="77"/>
      <c r="CZ544" s="77"/>
      <c r="DA544" s="77"/>
      <c r="DB544" s="77"/>
      <c r="DC544" s="77"/>
      <c r="DD544" s="77"/>
      <c r="DE544" s="77"/>
      <c r="DF544" s="77"/>
      <c r="DG544" s="77"/>
      <c r="DH544" s="77"/>
      <c r="DI544" s="77"/>
      <c r="DJ544" s="77"/>
      <c r="DK544" s="77"/>
      <c r="DL544" s="77"/>
      <c r="DM544" s="77"/>
      <c r="DN544" s="77"/>
      <c r="DO544" s="77"/>
      <c r="DP544" s="77"/>
      <c r="DQ544" s="77"/>
      <c r="DR544" s="77"/>
      <c r="DS544" s="77"/>
      <c r="DT544" s="77"/>
      <c r="DU544" s="77"/>
      <c r="DV544" s="77"/>
      <c r="DW544" s="77"/>
      <c r="DX544" s="77"/>
      <c r="DY544" s="77"/>
      <c r="DZ544" s="77"/>
      <c r="EA544" s="77"/>
      <c r="EB544" s="77"/>
      <c r="EC544" s="77"/>
      <c r="ED544" s="77"/>
      <c r="EE544" s="77"/>
      <c r="EF544" s="77"/>
      <c r="EG544" s="77"/>
      <c r="EH544" s="77"/>
      <c r="EI544" s="77"/>
      <c r="EJ544" s="77"/>
      <c r="EK544" s="77"/>
      <c r="EL544" s="77"/>
      <c r="EM544" s="77"/>
      <c r="EN544" s="77"/>
      <c r="EO544" s="77"/>
      <c r="EP544" s="77"/>
      <c r="EQ544" s="77"/>
      <c r="ER544" s="77"/>
      <c r="ES544" s="77"/>
      <c r="ET544" s="77"/>
      <c r="EU544" s="77"/>
      <c r="EV544" s="77"/>
      <c r="EW544" s="77"/>
      <c r="EX544" s="77"/>
      <c r="EY544" s="77"/>
      <c r="EZ544" s="77"/>
      <c r="FA544" s="77"/>
      <c r="FB544" s="77"/>
      <c r="FC544" s="77"/>
      <c r="FD544" s="77"/>
      <c r="FE544" s="77"/>
      <c r="FF544" s="77"/>
      <c r="FG544" s="77"/>
      <c r="FH544" s="77"/>
    </row>
    <row r="545" spans="1:164" ht="14" x14ac:dyDescent="0.15">
      <c r="A545" s="85"/>
      <c r="B545" s="85"/>
      <c r="C545" s="85"/>
      <c r="D545" s="85"/>
      <c r="E545" s="85"/>
      <c r="F545" s="85"/>
      <c r="G545" s="85"/>
      <c r="H545" s="85"/>
      <c r="I545" s="85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  <c r="AE545" s="77"/>
      <c r="AF545" s="77"/>
      <c r="AG545" s="77"/>
      <c r="AH545" s="77"/>
      <c r="AI545" s="77"/>
      <c r="AJ545" s="77"/>
      <c r="AK545" s="77"/>
      <c r="AL545" s="77"/>
      <c r="AM545" s="77"/>
      <c r="AN545" s="77"/>
      <c r="AO545" s="77"/>
      <c r="AP545" s="77"/>
      <c r="AQ545" s="77"/>
      <c r="AR545" s="77"/>
      <c r="AS545" s="77"/>
      <c r="AT545" s="77"/>
      <c r="AU545" s="77"/>
      <c r="AV545" s="77"/>
      <c r="AW545" s="77"/>
      <c r="AX545" s="77"/>
      <c r="AY545" s="77"/>
      <c r="AZ545" s="77"/>
      <c r="BA545" s="77"/>
      <c r="BB545" s="77"/>
      <c r="BC545" s="77"/>
      <c r="BD545" s="77"/>
      <c r="BE545" s="77"/>
      <c r="BF545" s="77"/>
      <c r="BG545" s="77"/>
      <c r="BH545" s="77"/>
      <c r="BI545" s="77"/>
      <c r="BJ545" s="77"/>
      <c r="BK545" s="77"/>
      <c r="BL545" s="77"/>
      <c r="BM545" s="77"/>
      <c r="BN545" s="77"/>
      <c r="BO545" s="77"/>
      <c r="BP545" s="77"/>
      <c r="BQ545" s="77"/>
      <c r="BR545" s="77"/>
      <c r="BS545" s="77"/>
      <c r="BT545" s="77"/>
      <c r="BU545" s="77"/>
      <c r="BV545" s="77"/>
      <c r="BW545" s="77"/>
      <c r="BX545" s="77"/>
      <c r="BY545" s="77"/>
      <c r="BZ545" s="77"/>
      <c r="CA545" s="77"/>
      <c r="CB545" s="77"/>
      <c r="CC545" s="77"/>
      <c r="CD545" s="77"/>
      <c r="CE545" s="77"/>
      <c r="CF545" s="77"/>
      <c r="CG545" s="77"/>
      <c r="CH545" s="77"/>
      <c r="CI545" s="77"/>
      <c r="CJ545" s="77"/>
      <c r="CK545" s="77"/>
      <c r="CL545" s="77"/>
      <c r="CM545" s="77"/>
      <c r="CN545" s="77"/>
      <c r="CO545" s="77"/>
      <c r="CP545" s="77"/>
      <c r="CQ545" s="77"/>
      <c r="CR545" s="77"/>
      <c r="CS545" s="77"/>
      <c r="CT545" s="77"/>
      <c r="CU545" s="77"/>
      <c r="CV545" s="77"/>
      <c r="CW545" s="77"/>
      <c r="CX545" s="77"/>
      <c r="CY545" s="77"/>
      <c r="CZ545" s="77"/>
      <c r="DA545" s="77"/>
      <c r="DB545" s="77"/>
      <c r="DC545" s="77"/>
      <c r="DD545" s="77"/>
      <c r="DE545" s="77"/>
      <c r="DF545" s="77"/>
      <c r="DG545" s="77"/>
      <c r="DH545" s="77"/>
      <c r="DI545" s="77"/>
      <c r="DJ545" s="77"/>
      <c r="DK545" s="77"/>
      <c r="DL545" s="77"/>
      <c r="DM545" s="77"/>
      <c r="DN545" s="77"/>
      <c r="DO545" s="77"/>
      <c r="DP545" s="77"/>
      <c r="DQ545" s="77"/>
      <c r="DR545" s="77"/>
      <c r="DS545" s="77"/>
      <c r="DT545" s="77"/>
      <c r="DU545" s="77"/>
      <c r="DV545" s="77"/>
      <c r="DW545" s="77"/>
      <c r="DX545" s="77"/>
      <c r="DY545" s="77"/>
      <c r="DZ545" s="77"/>
      <c r="EA545" s="77"/>
      <c r="EB545" s="77"/>
      <c r="EC545" s="77"/>
      <c r="ED545" s="77"/>
      <c r="EE545" s="77"/>
      <c r="EF545" s="77"/>
      <c r="EG545" s="77"/>
      <c r="EH545" s="77"/>
      <c r="EI545" s="77"/>
      <c r="EJ545" s="77"/>
      <c r="EK545" s="77"/>
      <c r="EL545" s="77"/>
      <c r="EM545" s="77"/>
      <c r="EN545" s="77"/>
      <c r="EO545" s="77"/>
      <c r="EP545" s="77"/>
      <c r="EQ545" s="77"/>
      <c r="ER545" s="77"/>
      <c r="ES545" s="77"/>
      <c r="ET545" s="77"/>
      <c r="EU545" s="77"/>
      <c r="EV545" s="77"/>
      <c r="EW545" s="77"/>
      <c r="EX545" s="77"/>
      <c r="EY545" s="77"/>
      <c r="EZ545" s="77"/>
      <c r="FA545" s="77"/>
      <c r="FB545" s="77"/>
      <c r="FC545" s="77"/>
      <c r="FD545" s="77"/>
      <c r="FE545" s="77"/>
      <c r="FF545" s="77"/>
      <c r="FG545" s="77"/>
      <c r="FH545" s="77"/>
    </row>
  </sheetData>
  <sheetProtection algorithmName="SHA-512" hashValue="2AbRMRSxe5prwAOU0UHwdw5LZebUCqB6O5ATou323H1b0/hks14t+oPLkr37BNezIYu+ba0EoeufKzthZBPTOw==" saltValue="AVModlWI4uFjGl+zcmlW+g==" spinCount="100000" sheet="1" objects="1" scenarios="1"/>
  <phoneticPr fontId="3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8C115-E7A4-6E4E-AAAA-7A749FB5EA2A}">
  <sheetPr codeName="Sheet62"/>
  <dimension ref="A1:BY45"/>
  <sheetViews>
    <sheetView zoomScale="150" zoomScaleNormal="150" zoomScalePageLayoutView="120" workbookViewId="0">
      <pane xSplit="12" ySplit="1" topLeftCell="M2" activePane="bottomRight" state="frozen"/>
      <selection activeCell="B45" sqref="B2:B45"/>
      <selection pane="topRight" activeCell="B45" sqref="B2:B45"/>
      <selection pane="bottomLeft" activeCell="B45" sqref="B2:B45"/>
      <selection pane="bottomRight" activeCell="B45" sqref="B2:B45"/>
    </sheetView>
  </sheetViews>
  <sheetFormatPr baseColWidth="10" defaultRowHeight="13" x14ac:dyDescent="0.15"/>
  <cols>
    <col min="3" max="3" width="6.33203125" customWidth="1"/>
    <col min="5" max="5" width="5.5" customWidth="1"/>
    <col min="7" max="7" width="13.164062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353" t="s">
        <v>1013</v>
      </c>
      <c r="AV1" s="354" t="s">
        <v>1014</v>
      </c>
      <c r="AW1" s="355" t="s">
        <v>1015</v>
      </c>
      <c r="AX1" s="354" t="s">
        <v>1016</v>
      </c>
      <c r="AY1" s="356" t="s">
        <v>1017</v>
      </c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30">
        <v>1911</v>
      </c>
      <c r="B2" s="381">
        <v>43959</v>
      </c>
      <c r="C2" s="332" t="s">
        <v>821</v>
      </c>
      <c r="D2" s="330" t="s">
        <v>837</v>
      </c>
      <c r="E2" s="330">
        <v>1</v>
      </c>
      <c r="F2" s="330" t="s">
        <v>823</v>
      </c>
      <c r="G2" s="333">
        <v>43950</v>
      </c>
      <c r="H2" s="334" t="s">
        <v>824</v>
      </c>
      <c r="I2" s="334" t="s">
        <v>825</v>
      </c>
      <c r="J2" s="334">
        <v>1</v>
      </c>
      <c r="K2" s="330" t="s">
        <v>838</v>
      </c>
      <c r="L2" s="330" t="s">
        <v>839</v>
      </c>
      <c r="M2" s="335">
        <v>126.75454545454545</v>
      </c>
      <c r="N2" s="335">
        <v>27.754545454545454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9" t="s">
        <v>828</v>
      </c>
      <c r="AR2" s="334" t="s">
        <v>825</v>
      </c>
      <c r="AS2" s="334"/>
      <c r="AT2" s="334"/>
      <c r="AU2" s="334">
        <v>5</v>
      </c>
      <c r="AV2" s="334"/>
      <c r="AW2" s="334"/>
      <c r="AX2" s="334"/>
      <c r="AY2" s="334"/>
      <c r="AZ2" s="334" t="s">
        <v>840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>
        <v>12</v>
      </c>
      <c r="BO2" s="334" t="s">
        <v>825</v>
      </c>
      <c r="BP2" s="338"/>
      <c r="BQ2" s="334"/>
      <c r="BR2" s="334"/>
      <c r="BS2" s="330"/>
      <c r="BT2" s="330"/>
      <c r="BU2" s="334"/>
      <c r="BV2" s="334" t="s">
        <v>825</v>
      </c>
      <c r="BW2" s="334"/>
      <c r="BX2" s="330"/>
      <c r="BY2" s="275" t="s">
        <v>1118</v>
      </c>
    </row>
    <row r="3" spans="1:77" x14ac:dyDescent="0.15">
      <c r="A3" s="330">
        <v>406</v>
      </c>
      <c r="B3" s="381">
        <v>43935</v>
      </c>
      <c r="C3" s="332" t="s">
        <v>26</v>
      </c>
      <c r="D3" s="330" t="s">
        <v>114</v>
      </c>
      <c r="E3" s="330">
        <v>1</v>
      </c>
      <c r="F3" s="330" t="s">
        <v>28</v>
      </c>
      <c r="G3" s="333">
        <v>43646</v>
      </c>
      <c r="H3" s="334" t="s">
        <v>387</v>
      </c>
      <c r="I3" s="334" t="s">
        <v>390</v>
      </c>
      <c r="J3" s="334">
        <v>2</v>
      </c>
      <c r="K3" s="330" t="s">
        <v>110</v>
      </c>
      <c r="L3" s="330" t="s">
        <v>1019</v>
      </c>
      <c r="M3" s="335">
        <v>124</v>
      </c>
      <c r="N3" s="335">
        <v>29.75454545454545</v>
      </c>
      <c r="O3" s="330" t="s">
        <v>453</v>
      </c>
      <c r="P3" s="340">
        <v>45500</v>
      </c>
      <c r="Q3" s="335">
        <v>39.454545454545453</v>
      </c>
      <c r="R3" s="34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6"/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9" t="s">
        <v>173</v>
      </c>
      <c r="AR3" s="334" t="s">
        <v>30</v>
      </c>
      <c r="AS3" s="334"/>
      <c r="AT3" s="334"/>
      <c r="AU3" s="334">
        <v>5.2</v>
      </c>
      <c r="AV3" s="334"/>
      <c r="AW3" s="334"/>
      <c r="AX3" s="334"/>
      <c r="AY3" s="334"/>
      <c r="AZ3" s="334" t="s">
        <v>34</v>
      </c>
      <c r="BA3" s="330"/>
      <c r="BB3" s="334">
        <v>0</v>
      </c>
      <c r="BC3" s="334">
        <v>0</v>
      </c>
      <c r="BD3" s="334">
        <v>2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30</v>
      </c>
      <c r="BP3" s="338"/>
      <c r="BQ3" s="334"/>
      <c r="BR3" s="334"/>
      <c r="BS3" s="330"/>
      <c r="BT3" s="330"/>
      <c r="BU3" s="334"/>
      <c r="BV3" s="334" t="s">
        <v>30</v>
      </c>
      <c r="BW3" s="334"/>
      <c r="BX3" s="330"/>
      <c r="BY3" s="339" t="s">
        <v>1035</v>
      </c>
    </row>
    <row r="4" spans="1:77" x14ac:dyDescent="0.15">
      <c r="A4" s="330">
        <v>671</v>
      </c>
      <c r="B4" s="381">
        <v>43935</v>
      </c>
      <c r="C4" s="332" t="s">
        <v>325</v>
      </c>
      <c r="D4" s="330" t="s">
        <v>326</v>
      </c>
      <c r="E4" s="330">
        <v>1</v>
      </c>
      <c r="F4" s="330" t="s">
        <v>327</v>
      </c>
      <c r="G4" s="333">
        <v>43692</v>
      </c>
      <c r="H4" s="334" t="s">
        <v>342</v>
      </c>
      <c r="I4" s="334" t="s">
        <v>328</v>
      </c>
      <c r="J4" s="334">
        <v>3</v>
      </c>
      <c r="K4" s="330" t="s">
        <v>348</v>
      </c>
      <c r="L4" s="330" t="s">
        <v>952</v>
      </c>
      <c r="M4" s="335">
        <v>130</v>
      </c>
      <c r="N4" s="335">
        <v>33.354545454545452</v>
      </c>
      <c r="O4" s="330"/>
      <c r="P4" s="330"/>
      <c r="Q4" s="336"/>
      <c r="R4" s="330"/>
      <c r="S4" s="336"/>
      <c r="T4" s="330"/>
      <c r="U4" s="330"/>
      <c r="V4" s="336"/>
      <c r="W4" s="336"/>
      <c r="X4" s="330"/>
      <c r="Y4" s="330"/>
      <c r="Z4" s="330"/>
      <c r="AA4" s="330"/>
      <c r="AB4" s="330"/>
      <c r="AC4" s="330"/>
      <c r="AD4" s="330"/>
      <c r="AE4" s="336"/>
      <c r="AF4" s="336"/>
      <c r="AG4" s="330"/>
      <c r="AH4" s="330"/>
      <c r="AI4" s="336"/>
      <c r="AJ4" s="330"/>
      <c r="AK4" s="330"/>
      <c r="AL4" s="330"/>
      <c r="AM4" s="330"/>
      <c r="AN4" s="336"/>
      <c r="AO4" s="337"/>
      <c r="AP4" s="336"/>
      <c r="AQ4" s="339" t="s">
        <v>332</v>
      </c>
      <c r="AR4" s="334" t="s">
        <v>328</v>
      </c>
      <c r="AS4" s="334"/>
      <c r="AT4" s="334"/>
      <c r="AU4" s="334">
        <v>7.26</v>
      </c>
      <c r="AV4" s="334"/>
      <c r="AW4" s="334"/>
      <c r="AX4" s="334"/>
      <c r="AY4" s="334"/>
      <c r="AZ4" s="334" t="s">
        <v>334</v>
      </c>
      <c r="BA4" s="330"/>
      <c r="BB4" s="334">
        <v>7</v>
      </c>
      <c r="BC4" s="334">
        <v>0</v>
      </c>
      <c r="BD4" s="334">
        <v>0</v>
      </c>
      <c r="BE4" s="334">
        <v>0</v>
      </c>
      <c r="BF4" s="334">
        <v>0</v>
      </c>
      <c r="BG4" s="334">
        <v>0</v>
      </c>
      <c r="BH4" s="334">
        <v>0</v>
      </c>
      <c r="BI4" s="334">
        <v>0</v>
      </c>
      <c r="BJ4" s="334">
        <v>0</v>
      </c>
      <c r="BK4" s="334">
        <v>0</v>
      </c>
      <c r="BL4" s="334"/>
      <c r="BM4" s="334"/>
      <c r="BN4" s="334">
        <v>24</v>
      </c>
      <c r="BO4" s="334" t="s">
        <v>328</v>
      </c>
      <c r="BP4" s="338"/>
      <c r="BQ4" s="334"/>
      <c r="BR4" s="334"/>
      <c r="BS4" s="330"/>
      <c r="BT4" s="330"/>
      <c r="BU4" s="334"/>
      <c r="BV4" s="334" t="s">
        <v>328</v>
      </c>
      <c r="BW4" s="334"/>
      <c r="BX4" s="330"/>
      <c r="BY4" s="339" t="s">
        <v>1038</v>
      </c>
    </row>
    <row r="5" spans="1:77" x14ac:dyDescent="0.15">
      <c r="A5" s="330">
        <v>1316</v>
      </c>
      <c r="B5" s="381">
        <v>43935</v>
      </c>
      <c r="C5" s="332" t="s">
        <v>821</v>
      </c>
      <c r="D5" s="330" t="s">
        <v>837</v>
      </c>
      <c r="E5" s="330">
        <v>1</v>
      </c>
      <c r="F5" s="330" t="s">
        <v>823</v>
      </c>
      <c r="G5" s="333">
        <v>43882</v>
      </c>
      <c r="H5" s="334" t="s">
        <v>824</v>
      </c>
      <c r="I5" s="334" t="s">
        <v>825</v>
      </c>
      <c r="J5" s="334">
        <v>4</v>
      </c>
      <c r="K5" s="330" t="s">
        <v>845</v>
      </c>
      <c r="L5" s="330" t="s">
        <v>846</v>
      </c>
      <c r="M5" s="335">
        <v>137.89999999999998</v>
      </c>
      <c r="N5" s="335">
        <v>29.627272727272729</v>
      </c>
      <c r="O5" s="330"/>
      <c r="P5" s="330"/>
      <c r="Q5" s="336"/>
      <c r="R5" s="330"/>
      <c r="S5" s="336"/>
      <c r="T5" s="330"/>
      <c r="U5" s="330"/>
      <c r="V5" s="336"/>
      <c r="W5" s="336"/>
      <c r="X5" s="330"/>
      <c r="Y5" s="330"/>
      <c r="Z5" s="330"/>
      <c r="AA5" s="330"/>
      <c r="AB5" s="330"/>
      <c r="AC5" s="330"/>
      <c r="AD5" s="330"/>
      <c r="AE5" s="336"/>
      <c r="AF5" s="336"/>
      <c r="AG5" s="330"/>
      <c r="AH5" s="330"/>
      <c r="AI5" s="336"/>
      <c r="AJ5" s="330"/>
      <c r="AK5" s="330"/>
      <c r="AL5" s="330"/>
      <c r="AM5" s="330"/>
      <c r="AN5" s="336"/>
      <c r="AO5" s="337"/>
      <c r="AP5" s="336"/>
      <c r="AQ5" s="339" t="s">
        <v>828</v>
      </c>
      <c r="AR5" s="334" t="s">
        <v>825</v>
      </c>
      <c r="AS5" s="334"/>
      <c r="AT5" s="334"/>
      <c r="AU5" s="334">
        <v>5</v>
      </c>
      <c r="AV5" s="334"/>
      <c r="AW5" s="334"/>
      <c r="AX5" s="334"/>
      <c r="AY5" s="334"/>
      <c r="AZ5" s="334" t="s">
        <v>840</v>
      </c>
      <c r="BA5" s="330"/>
      <c r="BB5" s="334">
        <v>0</v>
      </c>
      <c r="BC5" s="334">
        <v>0</v>
      </c>
      <c r="BD5" s="334">
        <v>0</v>
      </c>
      <c r="BE5" s="334">
        <v>0</v>
      </c>
      <c r="BF5" s="334">
        <v>0</v>
      </c>
      <c r="BG5" s="334">
        <v>0</v>
      </c>
      <c r="BH5" s="334">
        <v>0</v>
      </c>
      <c r="BI5" s="334">
        <v>0</v>
      </c>
      <c r="BJ5" s="334">
        <v>0</v>
      </c>
      <c r="BK5" s="334">
        <v>0</v>
      </c>
      <c r="BL5" s="334"/>
      <c r="BM5" s="334"/>
      <c r="BN5" s="334">
        <v>12</v>
      </c>
      <c r="BO5" s="334" t="s">
        <v>825</v>
      </c>
      <c r="BP5" s="338"/>
      <c r="BQ5" s="334"/>
      <c r="BR5" s="334"/>
      <c r="BS5" s="330"/>
      <c r="BT5" s="274"/>
      <c r="BU5" s="334"/>
      <c r="BV5" s="334" t="s">
        <v>825</v>
      </c>
      <c r="BW5" s="334"/>
      <c r="BX5" s="330"/>
      <c r="BY5" s="339" t="s">
        <v>1085</v>
      </c>
    </row>
    <row r="6" spans="1:77" x14ac:dyDescent="0.15">
      <c r="A6" s="330">
        <v>1478</v>
      </c>
      <c r="B6" s="381">
        <v>43935</v>
      </c>
      <c r="C6" s="332" t="s">
        <v>821</v>
      </c>
      <c r="D6" s="330" t="s">
        <v>837</v>
      </c>
      <c r="E6" s="330">
        <v>1</v>
      </c>
      <c r="F6" s="330" t="s">
        <v>823</v>
      </c>
      <c r="G6" s="333">
        <v>43882</v>
      </c>
      <c r="H6" s="334" t="s">
        <v>824</v>
      </c>
      <c r="I6" s="334" t="s">
        <v>825</v>
      </c>
      <c r="J6" s="334">
        <v>5</v>
      </c>
      <c r="K6" s="330" t="s">
        <v>848</v>
      </c>
      <c r="L6" s="330" t="s">
        <v>1086</v>
      </c>
      <c r="M6" s="335">
        <v>132.90909090909088</v>
      </c>
      <c r="N6" s="335">
        <v>30.181818181818183</v>
      </c>
      <c r="O6" s="330"/>
      <c r="P6" s="330"/>
      <c r="Q6" s="336"/>
      <c r="R6" s="330"/>
      <c r="S6" s="336"/>
      <c r="T6" s="330"/>
      <c r="U6" s="330"/>
      <c r="V6" s="336"/>
      <c r="W6" s="336"/>
      <c r="X6" s="335"/>
      <c r="Y6" s="335"/>
      <c r="Z6" s="335"/>
      <c r="AA6" s="335"/>
      <c r="AB6" s="335"/>
      <c r="AC6" s="335"/>
      <c r="AD6" s="335"/>
      <c r="AE6" s="336"/>
      <c r="AF6" s="336"/>
      <c r="AG6" s="330"/>
      <c r="AH6" s="330"/>
      <c r="AI6" s="336"/>
      <c r="AJ6" s="330"/>
      <c r="AK6" s="330"/>
      <c r="AL6" s="330"/>
      <c r="AM6" s="330"/>
      <c r="AN6" s="336"/>
      <c r="AO6" s="337"/>
      <c r="AP6" s="336"/>
      <c r="AQ6" s="339" t="s">
        <v>828</v>
      </c>
      <c r="AR6" s="334" t="s">
        <v>825</v>
      </c>
      <c r="AS6" s="334"/>
      <c r="AT6" s="334"/>
      <c r="AU6" s="334">
        <v>5</v>
      </c>
      <c r="AV6" s="334"/>
      <c r="AW6" s="334"/>
      <c r="AX6" s="334"/>
      <c r="AY6" s="334"/>
      <c r="AZ6" s="334" t="s">
        <v>840</v>
      </c>
      <c r="BA6" s="330"/>
      <c r="BB6" s="334">
        <v>0</v>
      </c>
      <c r="BC6" s="334">
        <v>0</v>
      </c>
      <c r="BD6" s="334">
        <v>0</v>
      </c>
      <c r="BE6" s="334">
        <v>0</v>
      </c>
      <c r="BF6" s="334">
        <v>0</v>
      </c>
      <c r="BG6" s="334">
        <v>0</v>
      </c>
      <c r="BH6" s="334">
        <v>0</v>
      </c>
      <c r="BI6" s="334">
        <v>0</v>
      </c>
      <c r="BJ6" s="334">
        <v>0</v>
      </c>
      <c r="BK6" s="334">
        <v>0</v>
      </c>
      <c r="BL6" s="334"/>
      <c r="BM6" s="334"/>
      <c r="BN6" s="334"/>
      <c r="BO6" s="334" t="s">
        <v>825</v>
      </c>
      <c r="BP6" s="338"/>
      <c r="BQ6" s="334"/>
      <c r="BR6" s="334"/>
      <c r="BS6" s="274"/>
      <c r="BT6" s="274"/>
      <c r="BU6" s="334"/>
      <c r="BV6" s="334" t="s">
        <v>825</v>
      </c>
      <c r="BW6" s="334">
        <v>1</v>
      </c>
      <c r="BX6" s="274"/>
      <c r="BY6" s="345" t="s">
        <v>1087</v>
      </c>
    </row>
    <row r="7" spans="1:77" x14ac:dyDescent="0.15">
      <c r="A7" s="330">
        <v>575</v>
      </c>
      <c r="B7" s="381">
        <v>43935</v>
      </c>
      <c r="C7" s="332" t="s">
        <v>325</v>
      </c>
      <c r="D7" s="330" t="s">
        <v>326</v>
      </c>
      <c r="E7" s="330">
        <v>1</v>
      </c>
      <c r="F7" s="330" t="s">
        <v>327</v>
      </c>
      <c r="G7" s="333">
        <v>43858</v>
      </c>
      <c r="H7" s="334" t="s">
        <v>342</v>
      </c>
      <c r="I7" s="334" t="s">
        <v>328</v>
      </c>
      <c r="J7" s="334">
        <v>6</v>
      </c>
      <c r="K7" s="330" t="s">
        <v>371</v>
      </c>
      <c r="L7" s="330" t="s">
        <v>472</v>
      </c>
      <c r="M7" s="335">
        <v>176.36363636363635</v>
      </c>
      <c r="N7" s="335">
        <v>24.545454545454543</v>
      </c>
      <c r="O7" s="330"/>
      <c r="P7" s="330"/>
      <c r="Q7" s="336"/>
      <c r="R7" s="330"/>
      <c r="S7" s="336"/>
      <c r="T7" s="330"/>
      <c r="U7" s="330"/>
      <c r="V7" s="336"/>
      <c r="W7" s="336"/>
      <c r="X7" s="330"/>
      <c r="Y7" s="330"/>
      <c r="Z7" s="330"/>
      <c r="AA7" s="330"/>
      <c r="AB7" s="330"/>
      <c r="AC7" s="330"/>
      <c r="AD7" s="330"/>
      <c r="AE7" s="336"/>
      <c r="AF7" s="336"/>
      <c r="AG7" s="330"/>
      <c r="AH7" s="330"/>
      <c r="AI7" s="336"/>
      <c r="AJ7" s="330"/>
      <c r="AK7" s="330"/>
      <c r="AL7" s="330"/>
      <c r="AM7" s="330"/>
      <c r="AN7" s="336"/>
      <c r="AO7" s="337"/>
      <c r="AP7" s="336"/>
      <c r="AQ7" s="330" t="s">
        <v>332</v>
      </c>
      <c r="AR7" s="334" t="s">
        <v>328</v>
      </c>
      <c r="AS7" s="334"/>
      <c r="AT7" s="334"/>
      <c r="AU7" s="334">
        <v>5</v>
      </c>
      <c r="AV7" s="334"/>
      <c r="AW7" s="334"/>
      <c r="AX7" s="334"/>
      <c r="AY7" s="334"/>
      <c r="AZ7" s="334" t="s">
        <v>334</v>
      </c>
      <c r="BA7" s="330"/>
      <c r="BB7" s="334">
        <v>0</v>
      </c>
      <c r="BC7" s="334">
        <v>0</v>
      </c>
      <c r="BD7" s="334">
        <v>0</v>
      </c>
      <c r="BE7" s="334">
        <v>0</v>
      </c>
      <c r="BF7" s="334">
        <v>0</v>
      </c>
      <c r="BG7" s="334">
        <v>0</v>
      </c>
      <c r="BH7" s="334">
        <v>0</v>
      </c>
      <c r="BI7" s="334">
        <v>0</v>
      </c>
      <c r="BJ7" s="334">
        <v>0</v>
      </c>
      <c r="BK7" s="334">
        <v>0</v>
      </c>
      <c r="BL7" s="334"/>
      <c r="BM7" s="334"/>
      <c r="BN7" s="334"/>
      <c r="BO7" s="334" t="s">
        <v>328</v>
      </c>
      <c r="BP7" s="342">
        <v>354.43636363636358</v>
      </c>
      <c r="BQ7" s="334"/>
      <c r="BR7" s="343"/>
      <c r="BS7" s="274"/>
      <c r="BT7" s="274"/>
      <c r="BU7" s="274"/>
      <c r="BV7" s="334" t="s">
        <v>328</v>
      </c>
      <c r="BW7" s="334"/>
      <c r="BX7" s="330"/>
      <c r="BY7" s="330" t="s">
        <v>1088</v>
      </c>
    </row>
    <row r="8" spans="1:77" x14ac:dyDescent="0.15">
      <c r="A8" s="330">
        <v>1134</v>
      </c>
      <c r="B8" s="381">
        <v>43935</v>
      </c>
      <c r="C8" s="332" t="s">
        <v>959</v>
      </c>
      <c r="D8" s="330" t="s">
        <v>960</v>
      </c>
      <c r="E8" s="330">
        <v>1</v>
      </c>
      <c r="F8" s="330" t="s">
        <v>961</v>
      </c>
      <c r="G8" s="333">
        <v>43935</v>
      </c>
      <c r="H8" s="334" t="s">
        <v>962</v>
      </c>
      <c r="I8" s="334" t="s">
        <v>963</v>
      </c>
      <c r="J8" s="334">
        <v>7</v>
      </c>
      <c r="K8" s="330" t="s">
        <v>1089</v>
      </c>
      <c r="L8" s="330" t="s">
        <v>618</v>
      </c>
      <c r="M8" s="335">
        <v>120.62727272727271</v>
      </c>
      <c r="N8" s="335">
        <v>33.690909090909088</v>
      </c>
      <c r="O8" s="330" t="s">
        <v>453</v>
      </c>
      <c r="P8" s="340">
        <v>3822</v>
      </c>
      <c r="Q8" s="335">
        <v>35.372727272727268</v>
      </c>
      <c r="R8" s="340"/>
      <c r="S8" s="336"/>
      <c r="T8" s="330"/>
      <c r="U8" s="330"/>
      <c r="V8" s="336"/>
      <c r="W8" s="336"/>
      <c r="X8" s="330"/>
      <c r="Y8" s="330"/>
      <c r="Z8" s="330"/>
      <c r="AA8" s="330"/>
      <c r="AB8" s="330"/>
      <c r="AC8" s="330"/>
      <c r="AD8" s="330"/>
      <c r="AE8" s="336"/>
      <c r="AF8" s="336"/>
      <c r="AG8" s="330"/>
      <c r="AH8" s="330"/>
      <c r="AI8" s="336"/>
      <c r="AJ8" s="330"/>
      <c r="AK8" s="330"/>
      <c r="AL8" s="330"/>
      <c r="AM8" s="330"/>
      <c r="AN8" s="336"/>
      <c r="AO8" s="337"/>
      <c r="AP8" s="336"/>
      <c r="AQ8" s="339" t="s">
        <v>966</v>
      </c>
      <c r="AR8" s="334" t="s">
        <v>963</v>
      </c>
      <c r="AS8" s="334"/>
      <c r="AT8" s="334"/>
      <c r="AU8" s="334">
        <v>5.5</v>
      </c>
      <c r="AV8" s="334"/>
      <c r="AW8" s="334"/>
      <c r="AX8" s="334"/>
      <c r="AY8" s="334"/>
      <c r="AZ8" s="334" t="s">
        <v>967</v>
      </c>
      <c r="BA8" s="330"/>
      <c r="BB8" s="334">
        <v>0</v>
      </c>
      <c r="BC8" s="334">
        <v>0</v>
      </c>
      <c r="BD8" s="334">
        <v>0</v>
      </c>
      <c r="BE8" s="334">
        <v>0</v>
      </c>
      <c r="BF8" s="334">
        <v>0</v>
      </c>
      <c r="BG8" s="334">
        <v>0</v>
      </c>
      <c r="BH8" s="334">
        <v>0</v>
      </c>
      <c r="BI8" s="334">
        <v>0</v>
      </c>
      <c r="BJ8" s="334">
        <v>0</v>
      </c>
      <c r="BK8" s="334">
        <v>0</v>
      </c>
      <c r="BL8" s="334"/>
      <c r="BM8" s="334"/>
      <c r="BN8" s="334"/>
      <c r="BO8" s="334" t="s">
        <v>963</v>
      </c>
      <c r="BP8" s="338"/>
      <c r="BQ8" s="334"/>
      <c r="BR8" s="334"/>
      <c r="BS8" s="274"/>
      <c r="BT8" s="274"/>
      <c r="BU8" s="274"/>
      <c r="BV8" s="334" t="s">
        <v>963</v>
      </c>
      <c r="BW8" s="334"/>
      <c r="BX8" s="330"/>
      <c r="BY8" s="330" t="s">
        <v>1090</v>
      </c>
    </row>
    <row r="9" spans="1:77" x14ac:dyDescent="0.15">
      <c r="A9" s="330">
        <v>161</v>
      </c>
      <c r="B9" s="381">
        <v>43935</v>
      </c>
      <c r="C9" s="332" t="s">
        <v>821</v>
      </c>
      <c r="D9" s="330" t="s">
        <v>837</v>
      </c>
      <c r="E9" s="330">
        <v>1</v>
      </c>
      <c r="F9" s="330" t="s">
        <v>823</v>
      </c>
      <c r="G9" s="344">
        <v>43646</v>
      </c>
      <c r="H9" s="334" t="s">
        <v>387</v>
      </c>
      <c r="I9" s="334" t="s">
        <v>390</v>
      </c>
      <c r="J9" s="334">
        <v>8</v>
      </c>
      <c r="K9" s="330" t="s">
        <v>857</v>
      </c>
      <c r="L9" s="330" t="s">
        <v>620</v>
      </c>
      <c r="M9" s="335">
        <v>129.92727272727271</v>
      </c>
      <c r="N9" s="335">
        <v>29.918181818181814</v>
      </c>
      <c r="O9" s="330"/>
      <c r="P9" s="330"/>
      <c r="Q9" s="336"/>
      <c r="R9" s="330"/>
      <c r="S9" s="336"/>
      <c r="T9" s="330"/>
      <c r="U9" s="330"/>
      <c r="V9" s="336"/>
      <c r="W9" s="336"/>
      <c r="X9" s="330"/>
      <c r="Y9" s="330"/>
      <c r="Z9" s="330"/>
      <c r="AA9" s="330"/>
      <c r="AB9" s="330"/>
      <c r="AC9" s="330"/>
      <c r="AD9" s="330"/>
      <c r="AE9" s="336"/>
      <c r="AF9" s="336"/>
      <c r="AG9" s="330"/>
      <c r="AH9" s="330"/>
      <c r="AI9" s="336"/>
      <c r="AJ9" s="330"/>
      <c r="AK9" s="330"/>
      <c r="AL9" s="330"/>
      <c r="AM9" s="330"/>
      <c r="AN9" s="336"/>
      <c r="AO9" s="337"/>
      <c r="AP9" s="336"/>
      <c r="AQ9" s="330" t="s">
        <v>828</v>
      </c>
      <c r="AR9" s="334" t="s">
        <v>825</v>
      </c>
      <c r="AS9" s="334"/>
      <c r="AT9" s="334"/>
      <c r="AU9" s="334">
        <v>8</v>
      </c>
      <c r="AV9" s="334"/>
      <c r="AW9" s="334"/>
      <c r="AX9" s="334"/>
      <c r="AY9" s="334"/>
      <c r="AZ9" s="334" t="s">
        <v>825</v>
      </c>
      <c r="BA9" s="330"/>
      <c r="BB9" s="334">
        <v>0</v>
      </c>
      <c r="BC9" s="334">
        <v>0</v>
      </c>
      <c r="BD9" s="334">
        <v>0</v>
      </c>
      <c r="BE9" s="334">
        <v>0</v>
      </c>
      <c r="BF9" s="334">
        <v>0</v>
      </c>
      <c r="BG9" s="334">
        <v>0</v>
      </c>
      <c r="BH9" s="334">
        <v>0</v>
      </c>
      <c r="BI9" s="334">
        <v>0</v>
      </c>
      <c r="BJ9" s="334">
        <v>0</v>
      </c>
      <c r="BK9" s="334">
        <v>0</v>
      </c>
      <c r="BL9" s="334"/>
      <c r="BM9" s="334"/>
      <c r="BN9" s="334"/>
      <c r="BO9" s="334" t="s">
        <v>825</v>
      </c>
      <c r="BP9" s="338"/>
      <c r="BQ9" s="334"/>
      <c r="BR9" s="334"/>
      <c r="BS9" s="330"/>
      <c r="BT9" s="330"/>
      <c r="BU9" s="334"/>
      <c r="BV9" s="334" t="s">
        <v>825</v>
      </c>
      <c r="BW9" s="334">
        <v>1</v>
      </c>
      <c r="BX9" s="330"/>
      <c r="BY9" s="330" t="s">
        <v>1050</v>
      </c>
    </row>
    <row r="10" spans="1:77" x14ac:dyDescent="0.15">
      <c r="A10" s="330">
        <v>1649</v>
      </c>
      <c r="B10" s="381">
        <v>43935</v>
      </c>
      <c r="C10" s="332" t="s">
        <v>959</v>
      </c>
      <c r="D10" s="330" t="s">
        <v>960</v>
      </c>
      <c r="E10" s="330">
        <v>1</v>
      </c>
      <c r="F10" s="330" t="s">
        <v>961</v>
      </c>
      <c r="G10" s="333">
        <v>43476</v>
      </c>
      <c r="H10" s="334" t="s">
        <v>962</v>
      </c>
      <c r="I10" s="334" t="s">
        <v>963</v>
      </c>
      <c r="J10" s="334">
        <v>10</v>
      </c>
      <c r="K10" s="330" t="s">
        <v>973</v>
      </c>
      <c r="L10" s="330" t="s">
        <v>558</v>
      </c>
      <c r="M10" s="335">
        <v>128.75454545454545</v>
      </c>
      <c r="N10" s="335">
        <v>29.554545454545451</v>
      </c>
      <c r="O10" s="330"/>
      <c r="P10" s="330"/>
      <c r="Q10" s="336"/>
      <c r="R10" s="330"/>
      <c r="S10" s="336"/>
      <c r="T10" s="330"/>
      <c r="U10" s="330"/>
      <c r="V10" s="336"/>
      <c r="W10" s="336"/>
      <c r="X10" s="330"/>
      <c r="Y10" s="330"/>
      <c r="Z10" s="330"/>
      <c r="AA10" s="330"/>
      <c r="AB10" s="330"/>
      <c r="AC10" s="330"/>
      <c r="AD10" s="330"/>
      <c r="AE10" s="336"/>
      <c r="AF10" s="336"/>
      <c r="AG10" s="330"/>
      <c r="AH10" s="330"/>
      <c r="AI10" s="336"/>
      <c r="AJ10" s="330"/>
      <c r="AK10" s="330"/>
      <c r="AL10" s="330"/>
      <c r="AM10" s="330"/>
      <c r="AN10" s="336"/>
      <c r="AO10" s="337"/>
      <c r="AP10" s="336"/>
      <c r="AQ10" s="339" t="s">
        <v>966</v>
      </c>
      <c r="AR10" s="334" t="s">
        <v>963</v>
      </c>
      <c r="AS10" s="334"/>
      <c r="AT10" s="334"/>
      <c r="AU10" s="334">
        <v>1</v>
      </c>
      <c r="AV10" s="334"/>
      <c r="AW10" s="334"/>
      <c r="AX10" s="334"/>
      <c r="AY10" s="334"/>
      <c r="AZ10" s="334" t="s">
        <v>974</v>
      </c>
      <c r="BA10" s="330"/>
      <c r="BB10" s="334">
        <v>0</v>
      </c>
      <c r="BC10" s="334">
        <v>0</v>
      </c>
      <c r="BD10" s="334">
        <v>0</v>
      </c>
      <c r="BE10" s="334">
        <v>0</v>
      </c>
      <c r="BF10" s="334">
        <v>0</v>
      </c>
      <c r="BG10" s="334">
        <v>0</v>
      </c>
      <c r="BH10" s="334">
        <v>0</v>
      </c>
      <c r="BI10" s="334">
        <v>0</v>
      </c>
      <c r="BJ10" s="334">
        <v>0</v>
      </c>
      <c r="BK10" s="334">
        <v>0</v>
      </c>
      <c r="BL10" s="334"/>
      <c r="BM10" s="334"/>
      <c r="BN10" s="334"/>
      <c r="BO10" s="334" t="s">
        <v>963</v>
      </c>
      <c r="BP10" s="338"/>
      <c r="BQ10" s="334"/>
      <c r="BR10" s="334"/>
      <c r="BS10" s="274"/>
      <c r="BT10" s="274"/>
      <c r="BU10" s="274"/>
      <c r="BV10" s="334" t="s">
        <v>963</v>
      </c>
      <c r="BW10" s="334"/>
      <c r="BX10" s="330"/>
      <c r="BY10" s="330" t="s">
        <v>1091</v>
      </c>
    </row>
    <row r="11" spans="1:77" x14ac:dyDescent="0.15">
      <c r="A11" s="330">
        <v>2093</v>
      </c>
      <c r="B11" s="381">
        <v>43935</v>
      </c>
      <c r="C11" s="332" t="s">
        <v>821</v>
      </c>
      <c r="D11" s="330" t="s">
        <v>837</v>
      </c>
      <c r="E11" s="330">
        <v>1</v>
      </c>
      <c r="F11" s="330" t="s">
        <v>823</v>
      </c>
      <c r="G11" s="344">
        <v>43677</v>
      </c>
      <c r="H11" s="334" t="s">
        <v>387</v>
      </c>
      <c r="I11" s="334" t="s">
        <v>390</v>
      </c>
      <c r="J11" s="334">
        <v>11</v>
      </c>
      <c r="K11" s="330" t="s">
        <v>875</v>
      </c>
      <c r="L11" s="330" t="s">
        <v>796</v>
      </c>
      <c r="M11" s="335">
        <v>128</v>
      </c>
      <c r="N11" s="335">
        <v>33.127272727272725</v>
      </c>
      <c r="O11" s="330"/>
      <c r="P11" s="330"/>
      <c r="Q11" s="336"/>
      <c r="R11" s="330"/>
      <c r="S11" s="336"/>
      <c r="T11" s="330"/>
      <c r="U11" s="330"/>
      <c r="V11" s="336"/>
      <c r="W11" s="336"/>
      <c r="X11" s="330"/>
      <c r="Y11" s="330"/>
      <c r="Z11" s="330"/>
      <c r="AA11" s="330"/>
      <c r="AB11" s="330"/>
      <c r="AC11" s="330"/>
      <c r="AD11" s="330"/>
      <c r="AE11" s="336"/>
      <c r="AF11" s="336"/>
      <c r="AG11" s="330"/>
      <c r="AH11" s="330"/>
      <c r="AI11" s="336"/>
      <c r="AJ11" s="330"/>
      <c r="AK11" s="330"/>
      <c r="AL11" s="330"/>
      <c r="AM11" s="330"/>
      <c r="AN11" s="336"/>
      <c r="AO11" s="337"/>
      <c r="AP11" s="336"/>
      <c r="AQ11" s="330" t="s">
        <v>828</v>
      </c>
      <c r="AR11" s="334" t="s">
        <v>825</v>
      </c>
      <c r="AS11" s="334"/>
      <c r="AT11" s="334"/>
      <c r="AU11" s="334">
        <v>5.5</v>
      </c>
      <c r="AV11" s="334"/>
      <c r="AW11" s="334"/>
      <c r="AX11" s="334"/>
      <c r="AY11" s="334"/>
      <c r="AZ11" s="334" t="s">
        <v>534</v>
      </c>
      <c r="BA11" s="330"/>
      <c r="BB11" s="334">
        <v>0</v>
      </c>
      <c r="BC11" s="334">
        <v>0</v>
      </c>
      <c r="BD11" s="334">
        <v>0</v>
      </c>
      <c r="BE11" s="334">
        <v>0</v>
      </c>
      <c r="BF11" s="334">
        <v>0</v>
      </c>
      <c r="BG11" s="334">
        <v>0</v>
      </c>
      <c r="BH11" s="334">
        <v>0</v>
      </c>
      <c r="BI11" s="334">
        <v>0</v>
      </c>
      <c r="BJ11" s="334">
        <v>0</v>
      </c>
      <c r="BK11" s="334">
        <v>0</v>
      </c>
      <c r="BL11" s="334"/>
      <c r="BM11" s="334"/>
      <c r="BN11" s="334"/>
      <c r="BO11" s="334" t="s">
        <v>825</v>
      </c>
      <c r="BP11" s="338"/>
      <c r="BQ11" s="334"/>
      <c r="BR11" s="334"/>
      <c r="BS11" s="274"/>
      <c r="BT11" s="274"/>
      <c r="BU11" s="334"/>
      <c r="BV11" s="334" t="s">
        <v>825</v>
      </c>
      <c r="BW11" s="334"/>
      <c r="BX11" s="274"/>
      <c r="BY11" s="330" t="s">
        <v>1056</v>
      </c>
    </row>
    <row r="12" spans="1:77" x14ac:dyDescent="0.15">
      <c r="A12" s="330">
        <v>2024</v>
      </c>
      <c r="B12" s="381">
        <v>43935</v>
      </c>
      <c r="C12" s="332" t="s">
        <v>978</v>
      </c>
      <c r="D12" s="330" t="s">
        <v>970</v>
      </c>
      <c r="E12" s="330">
        <v>1</v>
      </c>
      <c r="F12" s="330" t="s">
        <v>979</v>
      </c>
      <c r="G12" s="333">
        <v>43684</v>
      </c>
      <c r="H12" s="334" t="s">
        <v>962</v>
      </c>
      <c r="I12" s="334" t="s">
        <v>963</v>
      </c>
      <c r="J12" s="334">
        <v>12</v>
      </c>
      <c r="K12" s="330" t="s">
        <v>679</v>
      </c>
      <c r="L12" s="330" t="s">
        <v>882</v>
      </c>
      <c r="M12" s="335">
        <v>120.29090909090907</v>
      </c>
      <c r="N12" s="335">
        <v>33.709090909090904</v>
      </c>
      <c r="O12" s="330"/>
      <c r="P12" s="330"/>
      <c r="Q12" s="336"/>
      <c r="R12" s="330"/>
      <c r="S12" s="336"/>
      <c r="T12" s="330"/>
      <c r="U12" s="330"/>
      <c r="V12" s="336"/>
      <c r="W12" s="336"/>
      <c r="X12" s="330"/>
      <c r="Y12" s="330"/>
      <c r="Z12" s="330"/>
      <c r="AA12" s="330"/>
      <c r="AB12" s="330"/>
      <c r="AC12" s="330"/>
      <c r="AD12" s="330"/>
      <c r="AE12" s="336"/>
      <c r="AF12" s="336"/>
      <c r="AG12" s="330"/>
      <c r="AH12" s="330"/>
      <c r="AI12" s="336"/>
      <c r="AJ12" s="330"/>
      <c r="AK12" s="330"/>
      <c r="AL12" s="330"/>
      <c r="AM12" s="330"/>
      <c r="AN12" s="336"/>
      <c r="AO12" s="337"/>
      <c r="AP12" s="336"/>
      <c r="AQ12" s="330" t="s">
        <v>971</v>
      </c>
      <c r="AR12" s="334" t="s">
        <v>967</v>
      </c>
      <c r="AS12" s="334"/>
      <c r="AT12" s="334"/>
      <c r="AU12" s="334"/>
      <c r="AV12" s="334"/>
      <c r="AW12" s="334"/>
      <c r="AX12" s="334"/>
      <c r="AY12" s="334"/>
      <c r="AZ12" s="334" t="s">
        <v>974</v>
      </c>
      <c r="BA12" s="330"/>
      <c r="BB12" s="334">
        <v>0</v>
      </c>
      <c r="BC12" s="334">
        <v>0</v>
      </c>
      <c r="BD12" s="334">
        <v>0</v>
      </c>
      <c r="BE12" s="334">
        <v>0</v>
      </c>
      <c r="BF12" s="334">
        <v>0</v>
      </c>
      <c r="BG12" s="334">
        <v>0</v>
      </c>
      <c r="BH12" s="334">
        <v>0</v>
      </c>
      <c r="BI12" s="334">
        <v>0</v>
      </c>
      <c r="BJ12" s="334">
        <v>0</v>
      </c>
      <c r="BK12" s="334">
        <v>0</v>
      </c>
      <c r="BL12" s="334"/>
      <c r="BM12" s="334"/>
      <c r="BN12" s="334"/>
      <c r="BO12" s="334" t="s">
        <v>967</v>
      </c>
      <c r="BP12" s="338"/>
      <c r="BQ12" s="334"/>
      <c r="BR12" s="334"/>
      <c r="BS12" s="274"/>
      <c r="BT12" s="274"/>
      <c r="BU12" s="334"/>
      <c r="BV12" s="334" t="s">
        <v>967</v>
      </c>
      <c r="BW12" s="334">
        <v>1</v>
      </c>
      <c r="BX12" s="330"/>
      <c r="BY12" s="330" t="s">
        <v>1059</v>
      </c>
    </row>
    <row r="13" spans="1:77" x14ac:dyDescent="0.15">
      <c r="A13" s="330">
        <v>2207</v>
      </c>
      <c r="B13" s="381">
        <v>43935</v>
      </c>
      <c r="C13" s="332" t="s">
        <v>325</v>
      </c>
      <c r="D13" s="330" t="s">
        <v>326</v>
      </c>
      <c r="E13" s="330">
        <v>1</v>
      </c>
      <c r="F13" s="330" t="s">
        <v>327</v>
      </c>
      <c r="G13" s="333">
        <v>43872</v>
      </c>
      <c r="H13" s="334" t="s">
        <v>342</v>
      </c>
      <c r="I13" s="334" t="s">
        <v>328</v>
      </c>
      <c r="J13" s="334">
        <v>14</v>
      </c>
      <c r="K13" s="330" t="s">
        <v>700</v>
      </c>
      <c r="L13" s="330" t="s">
        <v>1025</v>
      </c>
      <c r="M13" s="335">
        <v>173.89999999999998</v>
      </c>
      <c r="N13" s="335">
        <v>28.199999999999996</v>
      </c>
      <c r="O13" s="330"/>
      <c r="P13" s="330"/>
      <c r="Q13" s="336"/>
      <c r="R13" s="330"/>
      <c r="S13" s="336"/>
      <c r="T13" s="330"/>
      <c r="U13" s="330"/>
      <c r="V13" s="336"/>
      <c r="W13" s="336"/>
      <c r="X13" s="330"/>
      <c r="Y13" s="330"/>
      <c r="Z13" s="330"/>
      <c r="AA13" s="330"/>
      <c r="AB13" s="330"/>
      <c r="AC13" s="330"/>
      <c r="AD13" s="330"/>
      <c r="AE13" s="336"/>
      <c r="AF13" s="336"/>
      <c r="AG13" s="330"/>
      <c r="AH13" s="330"/>
      <c r="AI13" s="336"/>
      <c r="AJ13" s="330"/>
      <c r="AK13" s="330"/>
      <c r="AL13" s="330"/>
      <c r="AM13" s="330"/>
      <c r="AN13" s="336"/>
      <c r="AO13" s="337"/>
      <c r="AP13" s="336"/>
      <c r="AQ13" s="339" t="s">
        <v>332</v>
      </c>
      <c r="AR13" s="334" t="s">
        <v>328</v>
      </c>
      <c r="AS13" s="334"/>
      <c r="AT13" s="334"/>
      <c r="AU13" s="334">
        <v>4.5</v>
      </c>
      <c r="AV13" s="334"/>
      <c r="AW13" s="334"/>
      <c r="AX13" s="334"/>
      <c r="AY13" s="334"/>
      <c r="AZ13" s="334" t="s">
        <v>334</v>
      </c>
      <c r="BA13" s="330"/>
      <c r="BB13" s="334">
        <v>0</v>
      </c>
      <c r="BC13" s="334">
        <v>0</v>
      </c>
      <c r="BD13" s="334">
        <v>0</v>
      </c>
      <c r="BE13" s="334">
        <v>0</v>
      </c>
      <c r="BF13" s="334">
        <v>0</v>
      </c>
      <c r="BG13" s="334">
        <v>0</v>
      </c>
      <c r="BH13" s="334">
        <v>0</v>
      </c>
      <c r="BI13" s="334">
        <v>0</v>
      </c>
      <c r="BJ13" s="334">
        <v>0</v>
      </c>
      <c r="BK13" s="334">
        <v>0</v>
      </c>
      <c r="BL13" s="334"/>
      <c r="BM13" s="334"/>
      <c r="BN13" s="334"/>
      <c r="BO13" s="334" t="s">
        <v>328</v>
      </c>
      <c r="BP13" s="338"/>
      <c r="BQ13" s="334"/>
      <c r="BR13" s="334"/>
      <c r="BS13" s="330"/>
      <c r="BT13" s="330"/>
      <c r="BU13" s="334"/>
      <c r="BV13" s="334" t="s">
        <v>328</v>
      </c>
      <c r="BW13" s="334"/>
      <c r="BX13" s="330"/>
      <c r="BY13" s="330" t="s">
        <v>1092</v>
      </c>
    </row>
    <row r="14" spans="1:77" x14ac:dyDescent="0.15">
      <c r="A14" s="330"/>
      <c r="B14" s="381">
        <v>43935</v>
      </c>
      <c r="C14" s="332" t="s">
        <v>821</v>
      </c>
      <c r="D14" s="330" t="s">
        <v>837</v>
      </c>
      <c r="E14" s="330">
        <v>1</v>
      </c>
      <c r="F14" s="330" t="s">
        <v>823</v>
      </c>
      <c r="G14" s="344">
        <v>43799</v>
      </c>
      <c r="H14" s="334" t="s">
        <v>387</v>
      </c>
      <c r="I14" s="334" t="s">
        <v>390</v>
      </c>
      <c r="J14" s="334"/>
      <c r="K14" s="330" t="s">
        <v>801</v>
      </c>
      <c r="L14" s="330" t="s">
        <v>802</v>
      </c>
      <c r="M14" s="335">
        <v>114.99999999999999</v>
      </c>
      <c r="N14" s="335">
        <v>28.954545454545453</v>
      </c>
      <c r="O14" s="330"/>
      <c r="P14" s="330"/>
      <c r="Q14" s="336"/>
      <c r="R14" s="330"/>
      <c r="S14" s="336"/>
      <c r="T14" s="330"/>
      <c r="U14" s="330"/>
      <c r="V14" s="336"/>
      <c r="W14" s="336"/>
      <c r="X14" s="330"/>
      <c r="Y14" s="330"/>
      <c r="Z14" s="330"/>
      <c r="AA14" s="330"/>
      <c r="AB14" s="330"/>
      <c r="AC14" s="330"/>
      <c r="AD14" s="330"/>
      <c r="AE14" s="336"/>
      <c r="AF14" s="336"/>
      <c r="AG14" s="330"/>
      <c r="AH14" s="330"/>
      <c r="AI14" s="336"/>
      <c r="AJ14" s="330"/>
      <c r="AK14" s="330"/>
      <c r="AL14" s="330"/>
      <c r="AM14" s="330"/>
      <c r="AN14" s="336"/>
      <c r="AO14" s="337"/>
      <c r="AP14" s="336"/>
      <c r="AQ14" s="330" t="s">
        <v>828</v>
      </c>
      <c r="AR14" s="334" t="s">
        <v>825</v>
      </c>
      <c r="AS14" s="334"/>
      <c r="AT14" s="334"/>
      <c r="AU14" s="334"/>
      <c r="AV14" s="334"/>
      <c r="AW14" s="334"/>
      <c r="AX14" s="334"/>
      <c r="AY14" s="334"/>
      <c r="AZ14" s="334" t="s">
        <v>825</v>
      </c>
      <c r="BA14" s="330"/>
      <c r="BB14" s="334">
        <v>0</v>
      </c>
      <c r="BC14" s="334">
        <v>0</v>
      </c>
      <c r="BD14" s="334">
        <v>0</v>
      </c>
      <c r="BE14" s="334">
        <v>0</v>
      </c>
      <c r="BF14" s="334">
        <v>0</v>
      </c>
      <c r="BG14" s="334">
        <v>0</v>
      </c>
      <c r="BH14" s="334">
        <v>0</v>
      </c>
      <c r="BI14" s="334">
        <v>0</v>
      </c>
      <c r="BJ14" s="334">
        <v>0</v>
      </c>
      <c r="BK14" s="334">
        <v>0</v>
      </c>
      <c r="BL14" s="334"/>
      <c r="BM14" s="334"/>
      <c r="BN14" s="334"/>
      <c r="BO14" s="334" t="s">
        <v>825</v>
      </c>
      <c r="BP14" s="338"/>
      <c r="BQ14" s="334"/>
      <c r="BR14" s="334"/>
      <c r="BS14" s="330"/>
      <c r="BT14" s="330"/>
      <c r="BU14" s="334"/>
      <c r="BV14" s="334" t="s">
        <v>825</v>
      </c>
      <c r="BW14" s="334"/>
      <c r="BX14" s="330"/>
      <c r="BY14" s="330" t="s">
        <v>1093</v>
      </c>
    </row>
    <row r="15" spans="1:77" x14ac:dyDescent="0.15">
      <c r="A15" s="330"/>
      <c r="B15" s="381">
        <v>43935</v>
      </c>
      <c r="C15" s="332" t="s">
        <v>821</v>
      </c>
      <c r="D15" s="330" t="s">
        <v>837</v>
      </c>
      <c r="E15" s="330">
        <v>1</v>
      </c>
      <c r="F15" s="330" t="s">
        <v>823</v>
      </c>
      <c r="G15" s="344">
        <v>43785</v>
      </c>
      <c r="H15" s="334" t="s">
        <v>387</v>
      </c>
      <c r="I15" s="334" t="s">
        <v>390</v>
      </c>
      <c r="J15" s="334"/>
      <c r="K15" s="330" t="s">
        <v>466</v>
      </c>
      <c r="L15" s="330" t="s">
        <v>1069</v>
      </c>
      <c r="M15" s="335">
        <v>102.40909090909091</v>
      </c>
      <c r="N15" s="335">
        <v>31.518181818181816</v>
      </c>
      <c r="O15" s="330"/>
      <c r="P15" s="330"/>
      <c r="Q15" s="336"/>
      <c r="R15" s="330"/>
      <c r="S15" s="336"/>
      <c r="T15" s="330"/>
      <c r="U15" s="330"/>
      <c r="V15" s="336"/>
      <c r="W15" s="336"/>
      <c r="X15" s="330"/>
      <c r="Y15" s="330"/>
      <c r="Z15" s="330"/>
      <c r="AA15" s="330"/>
      <c r="AB15" s="330"/>
      <c r="AC15" s="330"/>
      <c r="AD15" s="330"/>
      <c r="AE15" s="336"/>
      <c r="AF15" s="336"/>
      <c r="AG15" s="330"/>
      <c r="AH15" s="330"/>
      <c r="AI15" s="336"/>
      <c r="AJ15" s="330"/>
      <c r="AK15" s="330"/>
      <c r="AL15" s="330"/>
      <c r="AM15" s="330"/>
      <c r="AN15" s="336"/>
      <c r="AO15" s="337"/>
      <c r="AP15" s="336"/>
      <c r="AQ15" s="330" t="s">
        <v>828</v>
      </c>
      <c r="AR15" s="334" t="s">
        <v>825</v>
      </c>
      <c r="AS15" s="334"/>
      <c r="AT15" s="334"/>
      <c r="AU15" s="334">
        <v>7</v>
      </c>
      <c r="AV15" s="334"/>
      <c r="AW15" s="334"/>
      <c r="AX15" s="334"/>
      <c r="AY15" s="334"/>
      <c r="AZ15" s="334" t="s">
        <v>825</v>
      </c>
      <c r="BA15" s="330"/>
      <c r="BB15" s="334">
        <v>0</v>
      </c>
      <c r="BC15" s="334">
        <v>0</v>
      </c>
      <c r="BD15" s="334">
        <v>0</v>
      </c>
      <c r="BE15" s="334">
        <v>0</v>
      </c>
      <c r="BF15" s="334">
        <v>0</v>
      </c>
      <c r="BG15" s="334">
        <v>0</v>
      </c>
      <c r="BH15" s="334">
        <v>0</v>
      </c>
      <c r="BI15" s="334">
        <v>0</v>
      </c>
      <c r="BJ15" s="334">
        <v>0</v>
      </c>
      <c r="BK15" s="334">
        <v>0</v>
      </c>
      <c r="BL15" s="334"/>
      <c r="BM15" s="334"/>
      <c r="BN15" s="334"/>
      <c r="BO15" s="334" t="s">
        <v>825</v>
      </c>
      <c r="BP15" s="338"/>
      <c r="BQ15" s="334"/>
      <c r="BR15" s="334"/>
      <c r="BS15" s="330"/>
      <c r="BT15" s="330"/>
      <c r="BU15" s="334"/>
      <c r="BV15" s="334" t="s">
        <v>825</v>
      </c>
      <c r="BW15" s="334"/>
      <c r="BX15" s="330"/>
      <c r="BY15" s="330" t="s">
        <v>1094</v>
      </c>
    </row>
    <row r="16" spans="1:77" x14ac:dyDescent="0.15">
      <c r="A16" s="330" t="s">
        <v>1065</v>
      </c>
      <c r="B16" s="381">
        <v>43935</v>
      </c>
      <c r="C16" s="332" t="s">
        <v>821</v>
      </c>
      <c r="D16" s="330" t="s">
        <v>837</v>
      </c>
      <c r="E16" s="330">
        <v>1</v>
      </c>
      <c r="F16" s="330" t="s">
        <v>823</v>
      </c>
      <c r="G16" s="344">
        <v>43802</v>
      </c>
      <c r="H16" s="334" t="s">
        <v>387</v>
      </c>
      <c r="I16" s="334" t="s">
        <v>390</v>
      </c>
      <c r="J16" s="334"/>
      <c r="K16" s="330" t="s">
        <v>1111</v>
      </c>
      <c r="L16" s="330" t="s">
        <v>1112</v>
      </c>
      <c r="M16" s="335">
        <v>119</v>
      </c>
      <c r="N16" s="335">
        <v>27.4</v>
      </c>
      <c r="O16" s="330"/>
      <c r="P16" s="330"/>
      <c r="Q16" s="336"/>
      <c r="R16" s="330"/>
      <c r="S16" s="336"/>
      <c r="T16" s="330"/>
      <c r="U16" s="330"/>
      <c r="V16" s="336"/>
      <c r="W16" s="336"/>
      <c r="X16" s="330"/>
      <c r="Y16" s="330"/>
      <c r="Z16" s="330"/>
      <c r="AA16" s="330"/>
      <c r="AB16" s="330"/>
      <c r="AC16" s="330"/>
      <c r="AD16" s="330"/>
      <c r="AE16" s="336"/>
      <c r="AF16" s="336"/>
      <c r="AG16" s="330"/>
      <c r="AH16" s="330"/>
      <c r="AI16" s="336"/>
      <c r="AJ16" s="330"/>
      <c r="AK16" s="330"/>
      <c r="AL16" s="330"/>
      <c r="AM16" s="330"/>
      <c r="AN16" s="336"/>
      <c r="AO16" s="337"/>
      <c r="AP16" s="336"/>
      <c r="AQ16" s="330" t="s">
        <v>828</v>
      </c>
      <c r="AR16" s="334" t="s">
        <v>390</v>
      </c>
      <c r="AS16" s="334"/>
      <c r="AT16" s="334"/>
      <c r="AU16" s="334">
        <v>3</v>
      </c>
      <c r="AV16" s="334"/>
      <c r="AW16" s="334"/>
      <c r="AX16" s="334"/>
      <c r="AY16" s="334"/>
      <c r="AZ16" s="334" t="s">
        <v>390</v>
      </c>
      <c r="BA16" s="330"/>
      <c r="BB16" s="334">
        <v>0</v>
      </c>
      <c r="BC16" s="334">
        <v>0</v>
      </c>
      <c r="BD16" s="334">
        <v>0</v>
      </c>
      <c r="BE16" s="334">
        <v>0</v>
      </c>
      <c r="BF16" s="334">
        <v>0</v>
      </c>
      <c r="BG16" s="334">
        <v>0</v>
      </c>
      <c r="BH16" s="334">
        <v>0</v>
      </c>
      <c r="BI16" s="334">
        <v>0</v>
      </c>
      <c r="BJ16" s="334">
        <v>0</v>
      </c>
      <c r="BK16" s="334">
        <v>0</v>
      </c>
      <c r="BL16" s="334"/>
      <c r="BM16" s="334"/>
      <c r="BN16" s="334"/>
      <c r="BO16" s="334" t="s">
        <v>390</v>
      </c>
      <c r="BP16" s="338"/>
      <c r="BQ16" s="334"/>
      <c r="BR16" s="334"/>
      <c r="BS16" s="330"/>
      <c r="BT16" s="330"/>
      <c r="BU16" s="334"/>
      <c r="BV16" s="334" t="s">
        <v>390</v>
      </c>
      <c r="BW16" s="334">
        <v>1</v>
      </c>
      <c r="BX16" s="330"/>
      <c r="BY16" s="330" t="s">
        <v>1113</v>
      </c>
    </row>
    <row r="17" spans="1:77" x14ac:dyDescent="0.15">
      <c r="A17" s="330">
        <v>1909</v>
      </c>
      <c r="B17" s="381">
        <v>43959</v>
      </c>
      <c r="C17" s="332" t="s">
        <v>821</v>
      </c>
      <c r="D17" s="330" t="s">
        <v>837</v>
      </c>
      <c r="E17" s="330">
        <v>1</v>
      </c>
      <c r="F17" s="330" t="s">
        <v>37</v>
      </c>
      <c r="G17" s="333">
        <v>43950</v>
      </c>
      <c r="H17" s="334" t="s">
        <v>824</v>
      </c>
      <c r="I17" s="334" t="s">
        <v>825</v>
      </c>
      <c r="J17" s="334">
        <v>1</v>
      </c>
      <c r="K17" s="330" t="s">
        <v>838</v>
      </c>
      <c r="L17" s="330" t="s">
        <v>839</v>
      </c>
      <c r="M17" s="335">
        <v>126.75454545454545</v>
      </c>
      <c r="N17" s="335">
        <v>27.754545454545454</v>
      </c>
      <c r="O17" s="330"/>
      <c r="P17" s="330"/>
      <c r="Q17" s="336"/>
      <c r="R17" s="330"/>
      <c r="S17" s="336"/>
      <c r="T17" s="330"/>
      <c r="U17" s="330"/>
      <c r="V17" s="336"/>
      <c r="W17" s="336"/>
      <c r="X17" s="330"/>
      <c r="Y17" s="330"/>
      <c r="Z17" s="330"/>
      <c r="AA17" s="330"/>
      <c r="AB17" s="330"/>
      <c r="AC17" s="330"/>
      <c r="AD17" s="330"/>
      <c r="AE17" s="336"/>
      <c r="AF17" s="335">
        <v>18.59</v>
      </c>
      <c r="AG17" s="330"/>
      <c r="AH17" s="330"/>
      <c r="AI17" s="336"/>
      <c r="AJ17" s="330"/>
      <c r="AK17" s="330"/>
      <c r="AL17" s="330"/>
      <c r="AM17" s="330"/>
      <c r="AN17" s="336"/>
      <c r="AO17" s="337"/>
      <c r="AP17" s="336"/>
      <c r="AQ17" s="330" t="s">
        <v>831</v>
      </c>
      <c r="AR17" s="334" t="s">
        <v>825</v>
      </c>
      <c r="AS17" s="334"/>
      <c r="AT17" s="334"/>
      <c r="AU17" s="334">
        <v>5</v>
      </c>
      <c r="AV17" s="334"/>
      <c r="AW17" s="334"/>
      <c r="AX17" s="334"/>
      <c r="AY17" s="334"/>
      <c r="AZ17" s="334" t="s">
        <v>840</v>
      </c>
      <c r="BA17" s="330"/>
      <c r="BB17" s="334">
        <v>0</v>
      </c>
      <c r="BC17" s="334">
        <v>0</v>
      </c>
      <c r="BD17" s="334">
        <v>0</v>
      </c>
      <c r="BE17" s="334">
        <v>0</v>
      </c>
      <c r="BF17" s="334">
        <v>0</v>
      </c>
      <c r="BG17" s="334">
        <v>0</v>
      </c>
      <c r="BH17" s="334">
        <v>0</v>
      </c>
      <c r="BI17" s="334">
        <v>0</v>
      </c>
      <c r="BJ17" s="334">
        <v>0</v>
      </c>
      <c r="BK17" s="334">
        <v>0</v>
      </c>
      <c r="BL17" s="334"/>
      <c r="BM17" s="334"/>
      <c r="BN17" s="334">
        <v>12</v>
      </c>
      <c r="BO17" s="334" t="s">
        <v>825</v>
      </c>
      <c r="BP17" s="338"/>
      <c r="BQ17" s="334"/>
      <c r="BR17" s="334"/>
      <c r="BS17" s="330"/>
      <c r="BT17" s="330"/>
      <c r="BU17" s="334"/>
      <c r="BV17" s="334" t="s">
        <v>825</v>
      </c>
      <c r="BW17" s="334"/>
      <c r="BX17" s="330"/>
      <c r="BY17" s="274" t="s">
        <v>1119</v>
      </c>
    </row>
    <row r="18" spans="1:77" x14ac:dyDescent="0.15">
      <c r="A18" s="330">
        <v>404</v>
      </c>
      <c r="B18" s="381">
        <v>43935</v>
      </c>
      <c r="C18" s="332" t="s">
        <v>26</v>
      </c>
      <c r="D18" s="330" t="s">
        <v>114</v>
      </c>
      <c r="E18" s="330">
        <v>2</v>
      </c>
      <c r="F18" s="330" t="s">
        <v>37</v>
      </c>
      <c r="G18" s="333">
        <v>43646</v>
      </c>
      <c r="H18" s="334" t="s">
        <v>387</v>
      </c>
      <c r="I18" s="334" t="s">
        <v>390</v>
      </c>
      <c r="J18" s="334">
        <v>2</v>
      </c>
      <c r="K18" s="330" t="s">
        <v>110</v>
      </c>
      <c r="L18" s="330" t="s">
        <v>1019</v>
      </c>
      <c r="M18" s="335">
        <v>124.99999999999999</v>
      </c>
      <c r="N18" s="335">
        <v>29.75454545454545</v>
      </c>
      <c r="O18" s="330" t="s">
        <v>453</v>
      </c>
      <c r="P18" s="340">
        <v>45500</v>
      </c>
      <c r="Q18" s="335">
        <v>39.454545454545453</v>
      </c>
      <c r="R18" s="340"/>
      <c r="S18" s="336"/>
      <c r="T18" s="330"/>
      <c r="U18" s="330"/>
      <c r="V18" s="336"/>
      <c r="W18" s="336"/>
      <c r="X18" s="330"/>
      <c r="Y18" s="330"/>
      <c r="Z18" s="330"/>
      <c r="AA18" s="330"/>
      <c r="AB18" s="330"/>
      <c r="AC18" s="330"/>
      <c r="AD18" s="330"/>
      <c r="AE18" s="336"/>
      <c r="AF18" s="335">
        <v>22.499999999999996</v>
      </c>
      <c r="AG18" s="330"/>
      <c r="AH18" s="330"/>
      <c r="AI18" s="336"/>
      <c r="AJ18" s="330"/>
      <c r="AK18" s="330"/>
      <c r="AL18" s="330"/>
      <c r="AM18" s="330"/>
      <c r="AN18" s="336"/>
      <c r="AO18" s="337"/>
      <c r="AP18" s="336"/>
      <c r="AQ18" s="339" t="s">
        <v>39</v>
      </c>
      <c r="AR18" s="334" t="s">
        <v>30</v>
      </c>
      <c r="AS18" s="334"/>
      <c r="AT18" s="334"/>
      <c r="AU18" s="334">
        <v>5.2</v>
      </c>
      <c r="AV18" s="334"/>
      <c r="AW18" s="334"/>
      <c r="AX18" s="334"/>
      <c r="AY18" s="334"/>
      <c r="AZ18" s="334" t="s">
        <v>34</v>
      </c>
      <c r="BA18" s="330"/>
      <c r="BB18" s="334">
        <v>0</v>
      </c>
      <c r="BC18" s="334">
        <v>0</v>
      </c>
      <c r="BD18" s="334">
        <v>2</v>
      </c>
      <c r="BE18" s="334">
        <v>0</v>
      </c>
      <c r="BF18" s="334">
        <v>0</v>
      </c>
      <c r="BG18" s="334">
        <v>0</v>
      </c>
      <c r="BH18" s="334">
        <v>0</v>
      </c>
      <c r="BI18" s="334">
        <v>0</v>
      </c>
      <c r="BJ18" s="334">
        <v>0</v>
      </c>
      <c r="BK18" s="334">
        <v>0</v>
      </c>
      <c r="BL18" s="334"/>
      <c r="BM18" s="334"/>
      <c r="BN18" s="334"/>
      <c r="BO18" s="334" t="s">
        <v>30</v>
      </c>
      <c r="BP18" s="338"/>
      <c r="BQ18" s="334"/>
      <c r="BR18" s="334"/>
      <c r="BS18" s="330"/>
      <c r="BT18" s="330"/>
      <c r="BU18" s="334"/>
      <c r="BV18" s="334" t="s">
        <v>30</v>
      </c>
      <c r="BW18" s="334"/>
      <c r="BX18" s="330"/>
      <c r="BY18" s="330" t="s">
        <v>1036</v>
      </c>
    </row>
    <row r="19" spans="1:77" x14ac:dyDescent="0.15">
      <c r="A19" s="330">
        <v>669</v>
      </c>
      <c r="B19" s="381">
        <v>43935</v>
      </c>
      <c r="C19" s="332" t="s">
        <v>325</v>
      </c>
      <c r="D19" s="330" t="s">
        <v>326</v>
      </c>
      <c r="E19" s="330">
        <v>2</v>
      </c>
      <c r="F19" s="330" t="s">
        <v>391</v>
      </c>
      <c r="G19" s="333">
        <v>43692</v>
      </c>
      <c r="H19" s="334" t="s">
        <v>342</v>
      </c>
      <c r="I19" s="334" t="s">
        <v>328</v>
      </c>
      <c r="J19" s="334">
        <v>3</v>
      </c>
      <c r="K19" s="330" t="s">
        <v>348</v>
      </c>
      <c r="L19" s="330" t="s">
        <v>952</v>
      </c>
      <c r="M19" s="335">
        <v>133</v>
      </c>
      <c r="N19" s="335">
        <v>33.354545454545452</v>
      </c>
      <c r="O19" s="330"/>
      <c r="P19" s="330"/>
      <c r="Q19" s="336"/>
      <c r="R19" s="330"/>
      <c r="S19" s="336"/>
      <c r="T19" s="330"/>
      <c r="U19" s="330"/>
      <c r="V19" s="336"/>
      <c r="W19" s="336"/>
      <c r="X19" s="330"/>
      <c r="Y19" s="330"/>
      <c r="Z19" s="330"/>
      <c r="AA19" s="330"/>
      <c r="AB19" s="330"/>
      <c r="AC19" s="330"/>
      <c r="AD19" s="330"/>
      <c r="AE19" s="336"/>
      <c r="AF19" s="335">
        <v>20.345454545454544</v>
      </c>
      <c r="AG19" s="330"/>
      <c r="AH19" s="330"/>
      <c r="AI19" s="336"/>
      <c r="AJ19" s="330"/>
      <c r="AK19" s="330"/>
      <c r="AL19" s="330"/>
      <c r="AM19" s="330"/>
      <c r="AN19" s="336"/>
      <c r="AO19" s="337"/>
      <c r="AP19" s="336"/>
      <c r="AQ19" s="330" t="s">
        <v>393</v>
      </c>
      <c r="AR19" s="334" t="s">
        <v>328</v>
      </c>
      <c r="AS19" s="334"/>
      <c r="AT19" s="334"/>
      <c r="AU19" s="334">
        <v>7.26</v>
      </c>
      <c r="AV19" s="334"/>
      <c r="AW19" s="334"/>
      <c r="AX19" s="334"/>
      <c r="AY19" s="334"/>
      <c r="AZ19" s="334" t="s">
        <v>334</v>
      </c>
      <c r="BA19" s="330"/>
      <c r="BB19" s="334">
        <v>7</v>
      </c>
      <c r="BC19" s="334">
        <v>0</v>
      </c>
      <c r="BD19" s="334">
        <v>0</v>
      </c>
      <c r="BE19" s="334">
        <v>0</v>
      </c>
      <c r="BF19" s="334">
        <v>0</v>
      </c>
      <c r="BG19" s="334">
        <v>0</v>
      </c>
      <c r="BH19" s="334">
        <v>0</v>
      </c>
      <c r="BI19" s="334">
        <v>0</v>
      </c>
      <c r="BJ19" s="334">
        <v>0</v>
      </c>
      <c r="BK19" s="334">
        <v>0</v>
      </c>
      <c r="BL19" s="334"/>
      <c r="BM19" s="334"/>
      <c r="BN19" s="334">
        <v>24</v>
      </c>
      <c r="BO19" s="334" t="s">
        <v>328</v>
      </c>
      <c r="BP19" s="338"/>
      <c r="BQ19" s="334"/>
      <c r="BR19" s="334"/>
      <c r="BS19" s="330"/>
      <c r="BT19" s="330"/>
      <c r="BU19" s="334"/>
      <c r="BV19" s="334" t="s">
        <v>328</v>
      </c>
      <c r="BW19" s="334"/>
      <c r="BX19" s="330"/>
      <c r="BY19" s="330" t="s">
        <v>1039</v>
      </c>
    </row>
    <row r="20" spans="1:77" x14ac:dyDescent="0.15">
      <c r="A20" s="330">
        <v>1316</v>
      </c>
      <c r="B20" s="381">
        <v>43935</v>
      </c>
      <c r="C20" s="332" t="s">
        <v>821</v>
      </c>
      <c r="D20" s="330" t="s">
        <v>837</v>
      </c>
      <c r="E20" s="330">
        <v>2</v>
      </c>
      <c r="F20" s="330" t="s">
        <v>391</v>
      </c>
      <c r="G20" s="333">
        <v>43882</v>
      </c>
      <c r="H20" s="334" t="s">
        <v>824</v>
      </c>
      <c r="I20" s="334" t="s">
        <v>825</v>
      </c>
      <c r="J20" s="334">
        <v>4</v>
      </c>
      <c r="K20" s="330" t="s">
        <v>845</v>
      </c>
      <c r="L20" s="330" t="s">
        <v>846</v>
      </c>
      <c r="M20" s="335">
        <v>137.89999999999998</v>
      </c>
      <c r="N20" s="335">
        <v>29.627272727272729</v>
      </c>
      <c r="O20" s="330"/>
      <c r="P20" s="330"/>
      <c r="Q20" s="336"/>
      <c r="R20" s="330"/>
      <c r="S20" s="336"/>
      <c r="T20" s="330"/>
      <c r="U20" s="330"/>
      <c r="V20" s="336"/>
      <c r="W20" s="336"/>
      <c r="X20" s="330"/>
      <c r="Y20" s="330"/>
      <c r="Z20" s="330"/>
      <c r="AA20" s="330"/>
      <c r="AB20" s="330"/>
      <c r="AC20" s="330"/>
      <c r="AD20" s="330"/>
      <c r="AE20" s="336"/>
      <c r="AF20" s="335">
        <v>19.318181818181817</v>
      </c>
      <c r="AG20" s="330"/>
      <c r="AH20" s="330"/>
      <c r="AI20" s="336"/>
      <c r="AJ20" s="330"/>
      <c r="AK20" s="330"/>
      <c r="AL20" s="330"/>
      <c r="AM20" s="330"/>
      <c r="AN20" s="336"/>
      <c r="AO20" s="337"/>
      <c r="AP20" s="336"/>
      <c r="AQ20" s="330" t="s">
        <v>831</v>
      </c>
      <c r="AR20" s="334" t="s">
        <v>825</v>
      </c>
      <c r="AS20" s="334"/>
      <c r="AT20" s="334"/>
      <c r="AU20" s="334">
        <v>5</v>
      </c>
      <c r="AV20" s="334"/>
      <c r="AW20" s="334"/>
      <c r="AX20" s="334"/>
      <c r="AY20" s="334"/>
      <c r="AZ20" s="334" t="s">
        <v>840</v>
      </c>
      <c r="BA20" s="330"/>
      <c r="BB20" s="334">
        <v>0</v>
      </c>
      <c r="BC20" s="334">
        <v>0</v>
      </c>
      <c r="BD20" s="334">
        <v>0</v>
      </c>
      <c r="BE20" s="334">
        <v>0</v>
      </c>
      <c r="BF20" s="334">
        <v>0</v>
      </c>
      <c r="BG20" s="334">
        <v>0</v>
      </c>
      <c r="BH20" s="334">
        <v>0</v>
      </c>
      <c r="BI20" s="334">
        <v>0</v>
      </c>
      <c r="BJ20" s="334">
        <v>0</v>
      </c>
      <c r="BK20" s="334">
        <v>0</v>
      </c>
      <c r="BL20" s="334"/>
      <c r="BM20" s="334"/>
      <c r="BN20" s="334">
        <v>12</v>
      </c>
      <c r="BO20" s="334" t="s">
        <v>825</v>
      </c>
      <c r="BP20" s="338"/>
      <c r="BQ20" s="334"/>
      <c r="BR20" s="334"/>
      <c r="BS20" s="330"/>
      <c r="BT20" s="274"/>
      <c r="BU20" s="334"/>
      <c r="BV20" s="334" t="s">
        <v>825</v>
      </c>
      <c r="BW20" s="334"/>
      <c r="BX20" s="330"/>
      <c r="BY20" s="330" t="s">
        <v>1095</v>
      </c>
    </row>
    <row r="21" spans="1:77" x14ac:dyDescent="0.15">
      <c r="A21" s="330">
        <v>1476</v>
      </c>
      <c r="B21" s="381">
        <v>43935</v>
      </c>
      <c r="C21" s="332" t="s">
        <v>821</v>
      </c>
      <c r="D21" s="330" t="s">
        <v>837</v>
      </c>
      <c r="E21" s="330">
        <v>2</v>
      </c>
      <c r="F21" s="330" t="s">
        <v>391</v>
      </c>
      <c r="G21" s="333">
        <v>43882</v>
      </c>
      <c r="H21" s="334" t="s">
        <v>824</v>
      </c>
      <c r="I21" s="334" t="s">
        <v>825</v>
      </c>
      <c r="J21" s="334">
        <v>5</v>
      </c>
      <c r="K21" s="330" t="s">
        <v>848</v>
      </c>
      <c r="L21" s="330" t="s">
        <v>1086</v>
      </c>
      <c r="M21" s="335">
        <v>132.90909090909088</v>
      </c>
      <c r="N21" s="335">
        <v>30.181818181818183</v>
      </c>
      <c r="O21" s="330"/>
      <c r="P21" s="330"/>
      <c r="Q21" s="336"/>
      <c r="R21" s="330"/>
      <c r="S21" s="336"/>
      <c r="T21" s="330"/>
      <c r="U21" s="330"/>
      <c r="V21" s="336"/>
      <c r="W21" s="336"/>
      <c r="X21" s="330"/>
      <c r="Y21" s="330"/>
      <c r="Z21" s="330"/>
      <c r="AA21" s="330"/>
      <c r="AB21" s="330"/>
      <c r="AC21" s="330"/>
      <c r="AD21" s="330"/>
      <c r="AE21" s="336"/>
      <c r="AF21" s="335">
        <v>16.999999999999996</v>
      </c>
      <c r="AG21" s="330"/>
      <c r="AH21" s="330"/>
      <c r="AI21" s="336"/>
      <c r="AJ21" s="330"/>
      <c r="AK21" s="330"/>
      <c r="AL21" s="330"/>
      <c r="AM21" s="330"/>
      <c r="AN21" s="336"/>
      <c r="AO21" s="337"/>
      <c r="AP21" s="336"/>
      <c r="AQ21" s="330" t="s">
        <v>831</v>
      </c>
      <c r="AR21" s="334" t="s">
        <v>825</v>
      </c>
      <c r="AS21" s="334"/>
      <c r="AT21" s="334"/>
      <c r="AU21" s="334">
        <v>5</v>
      </c>
      <c r="AV21" s="334"/>
      <c r="AW21" s="334"/>
      <c r="AX21" s="334"/>
      <c r="AY21" s="334"/>
      <c r="AZ21" s="334" t="s">
        <v>840</v>
      </c>
      <c r="BA21" s="330"/>
      <c r="BB21" s="334">
        <v>0</v>
      </c>
      <c r="BC21" s="334">
        <v>0</v>
      </c>
      <c r="BD21" s="334">
        <v>0</v>
      </c>
      <c r="BE21" s="334">
        <v>0</v>
      </c>
      <c r="BF21" s="334">
        <v>0</v>
      </c>
      <c r="BG21" s="334">
        <v>0</v>
      </c>
      <c r="BH21" s="334">
        <v>0</v>
      </c>
      <c r="BI21" s="334">
        <v>0</v>
      </c>
      <c r="BJ21" s="334">
        <v>0</v>
      </c>
      <c r="BK21" s="334">
        <v>0</v>
      </c>
      <c r="BL21" s="334"/>
      <c r="BM21" s="334"/>
      <c r="BN21" s="334"/>
      <c r="BO21" s="334" t="s">
        <v>825</v>
      </c>
      <c r="BP21" s="338"/>
      <c r="BQ21" s="334"/>
      <c r="BR21" s="334"/>
      <c r="BS21" s="274"/>
      <c r="BT21" s="274"/>
      <c r="BU21" s="334"/>
      <c r="BV21" s="334" t="s">
        <v>825</v>
      </c>
      <c r="BW21" s="334">
        <v>1</v>
      </c>
      <c r="BX21" s="274"/>
      <c r="BY21" s="341" t="s">
        <v>1096</v>
      </c>
    </row>
    <row r="22" spans="1:77" x14ac:dyDescent="0.15">
      <c r="A22" s="330">
        <v>575</v>
      </c>
      <c r="B22" s="381">
        <v>43935</v>
      </c>
      <c r="C22" s="332" t="s">
        <v>325</v>
      </c>
      <c r="D22" s="330" t="s">
        <v>326</v>
      </c>
      <c r="E22" s="330">
        <v>2</v>
      </c>
      <c r="F22" s="330" t="s">
        <v>391</v>
      </c>
      <c r="G22" s="333">
        <v>43858</v>
      </c>
      <c r="H22" s="334" t="s">
        <v>342</v>
      </c>
      <c r="I22" s="334" t="s">
        <v>328</v>
      </c>
      <c r="J22" s="334">
        <v>6</v>
      </c>
      <c r="K22" s="330" t="s">
        <v>371</v>
      </c>
      <c r="L22" s="330" t="s">
        <v>472</v>
      </c>
      <c r="M22" s="335">
        <v>161.81818181818181</v>
      </c>
      <c r="N22" s="335">
        <v>26.818181818181817</v>
      </c>
      <c r="O22" s="330"/>
      <c r="P22" s="330"/>
      <c r="Q22" s="336"/>
      <c r="R22" s="330"/>
      <c r="S22" s="336"/>
      <c r="T22" s="330"/>
      <c r="U22" s="330"/>
      <c r="V22" s="336"/>
      <c r="W22" s="336"/>
      <c r="X22" s="330"/>
      <c r="Y22" s="330"/>
      <c r="Z22" s="330"/>
      <c r="AA22" s="330"/>
      <c r="AB22" s="330"/>
      <c r="AC22" s="330"/>
      <c r="AD22" s="330"/>
      <c r="AE22" s="336"/>
      <c r="AF22" s="335">
        <v>22.727272727272727</v>
      </c>
      <c r="AG22" s="330"/>
      <c r="AH22" s="330"/>
      <c r="AI22" s="336"/>
      <c r="AJ22" s="330"/>
      <c r="AK22" s="330"/>
      <c r="AL22" s="330"/>
      <c r="AM22" s="330"/>
      <c r="AN22" s="336"/>
      <c r="AO22" s="337"/>
      <c r="AP22" s="336"/>
      <c r="AQ22" s="330" t="s">
        <v>393</v>
      </c>
      <c r="AR22" s="334" t="s">
        <v>328</v>
      </c>
      <c r="AS22" s="334"/>
      <c r="AT22" s="334"/>
      <c r="AU22" s="334">
        <v>5</v>
      </c>
      <c r="AV22" s="334"/>
      <c r="AW22" s="334"/>
      <c r="AX22" s="334"/>
      <c r="AY22" s="334"/>
      <c r="AZ22" s="334" t="s">
        <v>334</v>
      </c>
      <c r="BA22" s="330"/>
      <c r="BB22" s="334">
        <v>0</v>
      </c>
      <c r="BC22" s="334">
        <v>0</v>
      </c>
      <c r="BD22" s="334">
        <v>0</v>
      </c>
      <c r="BE22" s="334">
        <v>0</v>
      </c>
      <c r="BF22" s="334">
        <v>0</v>
      </c>
      <c r="BG22" s="334">
        <v>0</v>
      </c>
      <c r="BH22" s="334">
        <v>0</v>
      </c>
      <c r="BI22" s="334">
        <v>0</v>
      </c>
      <c r="BJ22" s="334">
        <v>0</v>
      </c>
      <c r="BK22" s="334">
        <v>0</v>
      </c>
      <c r="BL22" s="334"/>
      <c r="BM22" s="334"/>
      <c r="BN22" s="334"/>
      <c r="BO22" s="334" t="s">
        <v>328</v>
      </c>
      <c r="BP22" s="342">
        <v>354.43636363636358</v>
      </c>
      <c r="BQ22" s="334"/>
      <c r="BR22" s="343"/>
      <c r="BS22" s="274"/>
      <c r="BT22" s="274"/>
      <c r="BU22" s="274"/>
      <c r="BV22" s="334" t="s">
        <v>328</v>
      </c>
      <c r="BW22" s="334"/>
      <c r="BX22" s="330"/>
      <c r="BY22" s="330" t="s">
        <v>1097</v>
      </c>
    </row>
    <row r="23" spans="1:77" x14ac:dyDescent="0.15">
      <c r="A23" s="330">
        <v>1132</v>
      </c>
      <c r="B23" s="381">
        <v>43935</v>
      </c>
      <c r="C23" s="332" t="s">
        <v>959</v>
      </c>
      <c r="D23" s="330" t="s">
        <v>960</v>
      </c>
      <c r="E23" s="330">
        <v>2</v>
      </c>
      <c r="F23" s="330" t="s">
        <v>391</v>
      </c>
      <c r="G23" s="333">
        <v>43935</v>
      </c>
      <c r="H23" s="334" t="s">
        <v>962</v>
      </c>
      <c r="I23" s="334" t="s">
        <v>963</v>
      </c>
      <c r="J23" s="334">
        <v>7</v>
      </c>
      <c r="K23" s="330" t="s">
        <v>1089</v>
      </c>
      <c r="L23" s="330" t="s">
        <v>618</v>
      </c>
      <c r="M23" s="335">
        <v>123.50909090909092</v>
      </c>
      <c r="N23" s="335">
        <v>33.690909090909088</v>
      </c>
      <c r="O23" s="330" t="s">
        <v>453</v>
      </c>
      <c r="P23" s="340">
        <v>3822</v>
      </c>
      <c r="Q23" s="335">
        <v>35.372727272727268</v>
      </c>
      <c r="R23" s="340"/>
      <c r="S23" s="336"/>
      <c r="T23" s="330"/>
      <c r="U23" s="330"/>
      <c r="V23" s="336"/>
      <c r="W23" s="336"/>
      <c r="X23" s="330"/>
      <c r="Y23" s="330"/>
      <c r="Z23" s="330"/>
      <c r="AA23" s="330"/>
      <c r="AB23" s="330"/>
      <c r="AC23" s="330"/>
      <c r="AD23" s="330"/>
      <c r="AE23" s="336"/>
      <c r="AF23" s="335">
        <v>21.481818181818181</v>
      </c>
      <c r="AG23" s="330"/>
      <c r="AH23" s="330"/>
      <c r="AI23" s="336"/>
      <c r="AJ23" s="330"/>
      <c r="AK23" s="330"/>
      <c r="AL23" s="330"/>
      <c r="AM23" s="330"/>
      <c r="AN23" s="336"/>
      <c r="AO23" s="337"/>
      <c r="AP23" s="336"/>
      <c r="AQ23" s="330" t="s">
        <v>988</v>
      </c>
      <c r="AR23" s="334" t="s">
        <v>963</v>
      </c>
      <c r="AS23" s="334"/>
      <c r="AT23" s="334"/>
      <c r="AU23" s="334">
        <v>5.5</v>
      </c>
      <c r="AV23" s="334"/>
      <c r="AW23" s="334"/>
      <c r="AX23" s="334"/>
      <c r="AY23" s="334"/>
      <c r="AZ23" s="334" t="s">
        <v>967</v>
      </c>
      <c r="BA23" s="330"/>
      <c r="BB23" s="334">
        <v>0</v>
      </c>
      <c r="BC23" s="334">
        <v>0</v>
      </c>
      <c r="BD23" s="334">
        <v>0</v>
      </c>
      <c r="BE23" s="334">
        <v>0</v>
      </c>
      <c r="BF23" s="334">
        <v>0</v>
      </c>
      <c r="BG23" s="334">
        <v>0</v>
      </c>
      <c r="BH23" s="334">
        <v>0</v>
      </c>
      <c r="BI23" s="334">
        <v>0</v>
      </c>
      <c r="BJ23" s="334">
        <v>0</v>
      </c>
      <c r="BK23" s="334">
        <v>0</v>
      </c>
      <c r="BL23" s="334"/>
      <c r="BM23" s="334"/>
      <c r="BN23" s="334"/>
      <c r="BO23" s="334" t="s">
        <v>963</v>
      </c>
      <c r="BP23" s="338"/>
      <c r="BQ23" s="334"/>
      <c r="BR23" s="334"/>
      <c r="BS23" s="274"/>
      <c r="BT23" s="274"/>
      <c r="BU23" s="274"/>
      <c r="BV23" s="334" t="s">
        <v>963</v>
      </c>
      <c r="BW23" s="334"/>
      <c r="BX23" s="330"/>
      <c r="BY23" s="274" t="s">
        <v>1098</v>
      </c>
    </row>
    <row r="24" spans="1:77" x14ac:dyDescent="0.15">
      <c r="A24" s="330">
        <v>159</v>
      </c>
      <c r="B24" s="381">
        <v>43935</v>
      </c>
      <c r="C24" s="332" t="s">
        <v>821</v>
      </c>
      <c r="D24" s="330" t="s">
        <v>837</v>
      </c>
      <c r="E24" s="330">
        <v>2</v>
      </c>
      <c r="F24" s="330" t="s">
        <v>830</v>
      </c>
      <c r="G24" s="344">
        <v>43646</v>
      </c>
      <c r="H24" s="334" t="s">
        <v>387</v>
      </c>
      <c r="I24" s="334" t="s">
        <v>390</v>
      </c>
      <c r="J24" s="334">
        <v>8</v>
      </c>
      <c r="K24" s="330" t="s">
        <v>857</v>
      </c>
      <c r="L24" s="330" t="s">
        <v>620</v>
      </c>
      <c r="M24" s="335">
        <v>132.58181818181816</v>
      </c>
      <c r="N24" s="335">
        <v>29.918181818181814</v>
      </c>
      <c r="O24" s="330"/>
      <c r="P24" s="330"/>
      <c r="Q24" s="336"/>
      <c r="R24" s="330"/>
      <c r="S24" s="336"/>
      <c r="T24" s="330"/>
      <c r="U24" s="330"/>
      <c r="V24" s="336"/>
      <c r="W24" s="336"/>
      <c r="X24" s="330"/>
      <c r="Y24" s="330"/>
      <c r="Z24" s="330"/>
      <c r="AA24" s="330"/>
      <c r="AB24" s="330"/>
      <c r="AC24" s="330"/>
      <c r="AD24" s="330"/>
      <c r="AE24" s="336"/>
      <c r="AF24" s="335">
        <v>17.690909090909091</v>
      </c>
      <c r="AG24" s="330"/>
      <c r="AH24" s="330"/>
      <c r="AI24" s="336"/>
      <c r="AJ24" s="330"/>
      <c r="AK24" s="330"/>
      <c r="AL24" s="330"/>
      <c r="AM24" s="330"/>
      <c r="AN24" s="336"/>
      <c r="AO24" s="337"/>
      <c r="AP24" s="336"/>
      <c r="AQ24" s="330" t="s">
        <v>831</v>
      </c>
      <c r="AR24" s="334" t="s">
        <v>825</v>
      </c>
      <c r="AS24" s="334"/>
      <c r="AT24" s="334"/>
      <c r="AU24" s="334">
        <v>8</v>
      </c>
      <c r="AV24" s="334"/>
      <c r="AW24" s="334"/>
      <c r="AX24" s="334"/>
      <c r="AY24" s="334"/>
      <c r="AZ24" s="334" t="s">
        <v>825</v>
      </c>
      <c r="BA24" s="330"/>
      <c r="BB24" s="334">
        <v>0</v>
      </c>
      <c r="BC24" s="334">
        <v>0</v>
      </c>
      <c r="BD24" s="334">
        <v>0</v>
      </c>
      <c r="BE24" s="334">
        <v>0</v>
      </c>
      <c r="BF24" s="334">
        <v>0</v>
      </c>
      <c r="BG24" s="334">
        <v>0</v>
      </c>
      <c r="BH24" s="334">
        <v>0</v>
      </c>
      <c r="BI24" s="334">
        <v>0</v>
      </c>
      <c r="BJ24" s="334">
        <v>0</v>
      </c>
      <c r="BK24" s="334">
        <v>0</v>
      </c>
      <c r="BL24" s="334"/>
      <c r="BM24" s="334"/>
      <c r="BN24" s="334"/>
      <c r="BO24" s="334" t="s">
        <v>825</v>
      </c>
      <c r="BP24" s="338"/>
      <c r="BQ24" s="334"/>
      <c r="BR24" s="334"/>
      <c r="BS24" s="330"/>
      <c r="BT24" s="330"/>
      <c r="BU24" s="334"/>
      <c r="BV24" s="334" t="s">
        <v>825</v>
      </c>
      <c r="BW24" s="334">
        <v>1</v>
      </c>
      <c r="BX24" s="330"/>
      <c r="BY24" s="330" t="s">
        <v>1051</v>
      </c>
    </row>
    <row r="25" spans="1:77" x14ac:dyDescent="0.15">
      <c r="A25" s="330">
        <v>1647</v>
      </c>
      <c r="B25" s="381">
        <v>43935</v>
      </c>
      <c r="C25" s="332" t="s">
        <v>959</v>
      </c>
      <c r="D25" s="330" t="s">
        <v>960</v>
      </c>
      <c r="E25" s="330">
        <v>2</v>
      </c>
      <c r="F25" s="330" t="s">
        <v>830</v>
      </c>
      <c r="G25" s="333">
        <v>43476</v>
      </c>
      <c r="H25" s="334" t="s">
        <v>962</v>
      </c>
      <c r="I25" s="334" t="s">
        <v>963</v>
      </c>
      <c r="J25" s="334">
        <v>10</v>
      </c>
      <c r="K25" s="330" t="s">
        <v>973</v>
      </c>
      <c r="L25" s="330" t="s">
        <v>558</v>
      </c>
      <c r="M25" s="335">
        <v>128.75454545454545</v>
      </c>
      <c r="N25" s="335">
        <v>29.554545454545451</v>
      </c>
      <c r="O25" s="330"/>
      <c r="P25" s="330"/>
      <c r="Q25" s="336"/>
      <c r="R25" s="330"/>
      <c r="S25" s="336"/>
      <c r="T25" s="330"/>
      <c r="U25" s="330"/>
      <c r="V25" s="336"/>
      <c r="W25" s="336"/>
      <c r="X25" s="330"/>
      <c r="Y25" s="330"/>
      <c r="Z25" s="330"/>
      <c r="AA25" s="330"/>
      <c r="AB25" s="330"/>
      <c r="AC25" s="330"/>
      <c r="AD25" s="330"/>
      <c r="AE25" s="336"/>
      <c r="AF25" s="335">
        <v>19.445454545454545</v>
      </c>
      <c r="AG25" s="330"/>
      <c r="AH25" s="330"/>
      <c r="AI25" s="336"/>
      <c r="AJ25" s="330"/>
      <c r="AK25" s="330"/>
      <c r="AL25" s="330"/>
      <c r="AM25" s="330"/>
      <c r="AN25" s="336"/>
      <c r="AO25" s="337"/>
      <c r="AP25" s="336"/>
      <c r="AQ25" s="339" t="s">
        <v>988</v>
      </c>
      <c r="AR25" s="334" t="s">
        <v>963</v>
      </c>
      <c r="AS25" s="334"/>
      <c r="AT25" s="334"/>
      <c r="AU25" s="334">
        <v>1</v>
      </c>
      <c r="AV25" s="334"/>
      <c r="AW25" s="334"/>
      <c r="AX25" s="334"/>
      <c r="AY25" s="334"/>
      <c r="AZ25" s="334" t="s">
        <v>974</v>
      </c>
      <c r="BA25" s="330"/>
      <c r="BB25" s="334">
        <v>0</v>
      </c>
      <c r="BC25" s="334">
        <v>0</v>
      </c>
      <c r="BD25" s="334">
        <v>0</v>
      </c>
      <c r="BE25" s="334">
        <v>0</v>
      </c>
      <c r="BF25" s="334">
        <v>0</v>
      </c>
      <c r="BG25" s="334">
        <v>0</v>
      </c>
      <c r="BH25" s="334">
        <v>0</v>
      </c>
      <c r="BI25" s="334">
        <v>0</v>
      </c>
      <c r="BJ25" s="334">
        <v>0</v>
      </c>
      <c r="BK25" s="334">
        <v>0</v>
      </c>
      <c r="BL25" s="334"/>
      <c r="BM25" s="334"/>
      <c r="BN25" s="334"/>
      <c r="BO25" s="334" t="s">
        <v>963</v>
      </c>
      <c r="BP25" s="338"/>
      <c r="BQ25" s="334"/>
      <c r="BR25" s="334"/>
      <c r="BS25" s="274"/>
      <c r="BT25" s="274"/>
      <c r="BU25" s="274"/>
      <c r="BV25" s="334" t="s">
        <v>963</v>
      </c>
      <c r="BW25" s="334"/>
      <c r="BX25" s="330"/>
      <c r="BY25" s="330" t="s">
        <v>1099</v>
      </c>
    </row>
    <row r="26" spans="1:77" x14ac:dyDescent="0.15">
      <c r="A26" s="330">
        <v>2091</v>
      </c>
      <c r="B26" s="381">
        <v>43935</v>
      </c>
      <c r="C26" s="332" t="s">
        <v>821</v>
      </c>
      <c r="D26" s="330" t="s">
        <v>837</v>
      </c>
      <c r="E26" s="330">
        <v>2</v>
      </c>
      <c r="F26" s="330" t="s">
        <v>830</v>
      </c>
      <c r="G26" s="344">
        <v>43677</v>
      </c>
      <c r="H26" s="334" t="s">
        <v>387</v>
      </c>
      <c r="I26" s="334" t="s">
        <v>390</v>
      </c>
      <c r="J26" s="334">
        <v>11</v>
      </c>
      <c r="K26" s="330" t="s">
        <v>875</v>
      </c>
      <c r="L26" s="330" t="s">
        <v>796</v>
      </c>
      <c r="M26" s="335">
        <v>128</v>
      </c>
      <c r="N26" s="335">
        <v>33.127272727272725</v>
      </c>
      <c r="O26" s="330"/>
      <c r="P26" s="330"/>
      <c r="Q26" s="336"/>
      <c r="R26" s="330"/>
      <c r="S26" s="336"/>
      <c r="T26" s="330"/>
      <c r="U26" s="330"/>
      <c r="V26" s="336"/>
      <c r="W26" s="336"/>
      <c r="X26" s="330"/>
      <c r="Y26" s="330"/>
      <c r="Z26" s="330"/>
      <c r="AA26" s="330"/>
      <c r="AB26" s="330"/>
      <c r="AC26" s="330"/>
      <c r="AD26" s="330"/>
      <c r="AE26" s="336"/>
      <c r="AF26" s="335">
        <v>22.436363636363634</v>
      </c>
      <c r="AG26" s="330"/>
      <c r="AH26" s="330"/>
      <c r="AI26" s="336"/>
      <c r="AJ26" s="330"/>
      <c r="AK26" s="330"/>
      <c r="AL26" s="330"/>
      <c r="AM26" s="330"/>
      <c r="AN26" s="336"/>
      <c r="AO26" s="337"/>
      <c r="AP26" s="336"/>
      <c r="AQ26" s="339" t="s">
        <v>831</v>
      </c>
      <c r="AR26" s="334" t="s">
        <v>825</v>
      </c>
      <c r="AS26" s="334"/>
      <c r="AT26" s="334"/>
      <c r="AU26" s="334">
        <v>5.5</v>
      </c>
      <c r="AV26" s="334"/>
      <c r="AW26" s="334"/>
      <c r="AX26" s="334"/>
      <c r="AY26" s="334"/>
      <c r="AZ26" s="334" t="s">
        <v>534</v>
      </c>
      <c r="BA26" s="330"/>
      <c r="BB26" s="334">
        <v>0</v>
      </c>
      <c r="BC26" s="334">
        <v>0</v>
      </c>
      <c r="BD26" s="334">
        <v>0</v>
      </c>
      <c r="BE26" s="334">
        <v>0</v>
      </c>
      <c r="BF26" s="334">
        <v>0</v>
      </c>
      <c r="BG26" s="334">
        <v>0</v>
      </c>
      <c r="BH26" s="334">
        <v>0</v>
      </c>
      <c r="BI26" s="334">
        <v>0</v>
      </c>
      <c r="BJ26" s="334">
        <v>0</v>
      </c>
      <c r="BK26" s="334">
        <v>0</v>
      </c>
      <c r="BL26" s="334"/>
      <c r="BM26" s="334"/>
      <c r="BN26" s="334"/>
      <c r="BO26" s="334" t="s">
        <v>825</v>
      </c>
      <c r="BP26" s="338"/>
      <c r="BQ26" s="334"/>
      <c r="BR26" s="334"/>
      <c r="BS26" s="274"/>
      <c r="BT26" s="274"/>
      <c r="BU26" s="334"/>
      <c r="BV26" s="334" t="s">
        <v>825</v>
      </c>
      <c r="BW26" s="334"/>
      <c r="BX26" s="274"/>
      <c r="BY26" s="330" t="s">
        <v>1057</v>
      </c>
    </row>
    <row r="27" spans="1:77" x14ac:dyDescent="0.15">
      <c r="A27" s="330">
        <v>2025</v>
      </c>
      <c r="B27" s="381">
        <v>43935</v>
      </c>
      <c r="C27" s="332" t="s">
        <v>978</v>
      </c>
      <c r="D27" s="330" t="s">
        <v>970</v>
      </c>
      <c r="E27" s="330">
        <v>2</v>
      </c>
      <c r="F27" s="330" t="s">
        <v>993</v>
      </c>
      <c r="G27" s="333">
        <v>43684</v>
      </c>
      <c r="H27" s="334" t="s">
        <v>962</v>
      </c>
      <c r="I27" s="334" t="s">
        <v>963</v>
      </c>
      <c r="J27" s="334">
        <v>12</v>
      </c>
      <c r="K27" s="330" t="s">
        <v>679</v>
      </c>
      <c r="L27" s="330" t="s">
        <v>882</v>
      </c>
      <c r="M27" s="335">
        <v>120.29090909090907</v>
      </c>
      <c r="N27" s="335">
        <v>33.709090909090904</v>
      </c>
      <c r="O27" s="330"/>
      <c r="P27" s="330"/>
      <c r="Q27" s="336"/>
      <c r="R27" s="330"/>
      <c r="S27" s="336"/>
      <c r="T27" s="330"/>
      <c r="U27" s="330"/>
      <c r="V27" s="336"/>
      <c r="W27" s="336"/>
      <c r="X27" s="330"/>
      <c r="Y27" s="330"/>
      <c r="Z27" s="330"/>
      <c r="AA27" s="330"/>
      <c r="AB27" s="330"/>
      <c r="AC27" s="330"/>
      <c r="AD27" s="330"/>
      <c r="AE27" s="336"/>
      <c r="AF27" s="335">
        <v>22.254545454545454</v>
      </c>
      <c r="AG27" s="330"/>
      <c r="AH27" s="330"/>
      <c r="AI27" s="336"/>
      <c r="AJ27" s="330"/>
      <c r="AK27" s="330"/>
      <c r="AL27" s="330"/>
      <c r="AM27" s="330"/>
      <c r="AN27" s="336"/>
      <c r="AO27" s="337"/>
      <c r="AP27" s="336"/>
      <c r="AQ27" s="330" t="s">
        <v>994</v>
      </c>
      <c r="AR27" s="334" t="s">
        <v>967</v>
      </c>
      <c r="AS27" s="334"/>
      <c r="AT27" s="334"/>
      <c r="AU27" s="334"/>
      <c r="AV27" s="334"/>
      <c r="AW27" s="334"/>
      <c r="AX27" s="334"/>
      <c r="AY27" s="334"/>
      <c r="AZ27" s="334" t="s">
        <v>974</v>
      </c>
      <c r="BA27" s="330"/>
      <c r="BB27" s="334">
        <v>0</v>
      </c>
      <c r="BC27" s="334">
        <v>0</v>
      </c>
      <c r="BD27" s="334">
        <v>0</v>
      </c>
      <c r="BE27" s="334">
        <v>0</v>
      </c>
      <c r="BF27" s="334">
        <v>0</v>
      </c>
      <c r="BG27" s="334">
        <v>0</v>
      </c>
      <c r="BH27" s="334">
        <v>0</v>
      </c>
      <c r="BI27" s="334">
        <v>0</v>
      </c>
      <c r="BJ27" s="334">
        <v>0</v>
      </c>
      <c r="BK27" s="334">
        <v>0</v>
      </c>
      <c r="BL27" s="334"/>
      <c r="BM27" s="334"/>
      <c r="BN27" s="334"/>
      <c r="BO27" s="334" t="s">
        <v>967</v>
      </c>
      <c r="BP27" s="338"/>
      <c r="BQ27" s="334"/>
      <c r="BR27" s="334"/>
      <c r="BS27" s="274"/>
      <c r="BT27" s="274"/>
      <c r="BU27" s="334"/>
      <c r="BV27" s="334" t="s">
        <v>967</v>
      </c>
      <c r="BW27" s="334">
        <v>1</v>
      </c>
      <c r="BX27" s="330"/>
      <c r="BY27" s="330" t="s">
        <v>1060</v>
      </c>
    </row>
    <row r="28" spans="1:77" x14ac:dyDescent="0.15">
      <c r="A28" s="330">
        <v>2205</v>
      </c>
      <c r="B28" s="381">
        <v>43935</v>
      </c>
      <c r="C28" s="332" t="s">
        <v>325</v>
      </c>
      <c r="D28" s="330" t="s">
        <v>326</v>
      </c>
      <c r="E28" s="330">
        <v>2</v>
      </c>
      <c r="F28" s="330" t="s">
        <v>993</v>
      </c>
      <c r="G28" s="333">
        <v>43872</v>
      </c>
      <c r="H28" s="334" t="s">
        <v>342</v>
      </c>
      <c r="I28" s="334" t="s">
        <v>328</v>
      </c>
      <c r="J28" s="334">
        <v>14</v>
      </c>
      <c r="K28" s="330" t="s">
        <v>700</v>
      </c>
      <c r="L28" s="330" t="s">
        <v>1025</v>
      </c>
      <c r="M28" s="335">
        <v>260.89999999999998</v>
      </c>
      <c r="N28" s="335">
        <v>27.099999999999998</v>
      </c>
      <c r="O28" s="330"/>
      <c r="P28" s="330"/>
      <c r="Q28" s="336"/>
      <c r="R28" s="330"/>
      <c r="S28" s="336"/>
      <c r="T28" s="330"/>
      <c r="U28" s="330"/>
      <c r="V28" s="336"/>
      <c r="W28" s="336"/>
      <c r="X28" s="330"/>
      <c r="Y28" s="330"/>
      <c r="Z28" s="330"/>
      <c r="AA28" s="330"/>
      <c r="AB28" s="330"/>
      <c r="AC28" s="330"/>
      <c r="AD28" s="330"/>
      <c r="AE28" s="336"/>
      <c r="AF28" s="335">
        <v>16.399999999999999</v>
      </c>
      <c r="AG28" s="330"/>
      <c r="AH28" s="330"/>
      <c r="AI28" s="336"/>
      <c r="AJ28" s="330"/>
      <c r="AK28" s="330"/>
      <c r="AL28" s="330"/>
      <c r="AM28" s="330"/>
      <c r="AN28" s="336"/>
      <c r="AO28" s="337"/>
      <c r="AP28" s="336"/>
      <c r="AQ28" s="330" t="s">
        <v>393</v>
      </c>
      <c r="AR28" s="334" t="s">
        <v>328</v>
      </c>
      <c r="AS28" s="334"/>
      <c r="AT28" s="334"/>
      <c r="AU28" s="334">
        <v>4.5</v>
      </c>
      <c r="AV28" s="334"/>
      <c r="AW28" s="334"/>
      <c r="AX28" s="334"/>
      <c r="AY28" s="334"/>
      <c r="AZ28" s="334" t="s">
        <v>334</v>
      </c>
      <c r="BA28" s="330"/>
      <c r="BB28" s="334">
        <v>0</v>
      </c>
      <c r="BC28" s="334">
        <v>0</v>
      </c>
      <c r="BD28" s="334">
        <v>0</v>
      </c>
      <c r="BE28" s="334">
        <v>0</v>
      </c>
      <c r="BF28" s="334">
        <v>0</v>
      </c>
      <c r="BG28" s="334">
        <v>0</v>
      </c>
      <c r="BH28" s="334">
        <v>0</v>
      </c>
      <c r="BI28" s="334">
        <v>0</v>
      </c>
      <c r="BJ28" s="334">
        <v>0</v>
      </c>
      <c r="BK28" s="334">
        <v>0</v>
      </c>
      <c r="BL28" s="334"/>
      <c r="BM28" s="334"/>
      <c r="BN28" s="334"/>
      <c r="BO28" s="334" t="s">
        <v>328</v>
      </c>
      <c r="BP28" s="338"/>
      <c r="BQ28" s="334"/>
      <c r="BR28" s="334"/>
      <c r="BS28" s="330"/>
      <c r="BT28" s="330"/>
      <c r="BU28" s="334"/>
      <c r="BV28" s="334" t="s">
        <v>328</v>
      </c>
      <c r="BW28" s="334"/>
      <c r="BX28" s="330"/>
      <c r="BY28" s="330" t="s">
        <v>1100</v>
      </c>
    </row>
    <row r="29" spans="1:77" x14ac:dyDescent="0.15">
      <c r="A29" s="330"/>
      <c r="B29" s="381">
        <v>43935</v>
      </c>
      <c r="C29" s="332" t="s">
        <v>821</v>
      </c>
      <c r="D29" s="330" t="s">
        <v>837</v>
      </c>
      <c r="E29" s="330">
        <v>2</v>
      </c>
      <c r="F29" s="330" t="s">
        <v>830</v>
      </c>
      <c r="G29" s="344">
        <v>43799</v>
      </c>
      <c r="H29" s="334" t="s">
        <v>387</v>
      </c>
      <c r="I29" s="334" t="s">
        <v>390</v>
      </c>
      <c r="J29" s="334"/>
      <c r="K29" s="330" t="s">
        <v>801</v>
      </c>
      <c r="L29" s="330" t="s">
        <v>802</v>
      </c>
      <c r="M29" s="335">
        <v>114.99999999999999</v>
      </c>
      <c r="N29" s="335">
        <v>28.954545454545453</v>
      </c>
      <c r="O29" s="330"/>
      <c r="P29" s="330"/>
      <c r="Q29" s="336"/>
      <c r="R29" s="330"/>
      <c r="S29" s="336"/>
      <c r="T29" s="330"/>
      <c r="U29" s="330"/>
      <c r="V29" s="336"/>
      <c r="W29" s="336"/>
      <c r="X29" s="330"/>
      <c r="Y29" s="330"/>
      <c r="Z29" s="330"/>
      <c r="AA29" s="330"/>
      <c r="AB29" s="330"/>
      <c r="AC29" s="330"/>
      <c r="AD29" s="330"/>
      <c r="AE29" s="336"/>
      <c r="AF29" s="335">
        <v>22.036363636363632</v>
      </c>
      <c r="AG29" s="330"/>
      <c r="AH29" s="330"/>
      <c r="AI29" s="336"/>
      <c r="AJ29" s="330"/>
      <c r="AK29" s="330"/>
      <c r="AL29" s="330"/>
      <c r="AM29" s="330"/>
      <c r="AN29" s="336"/>
      <c r="AO29" s="337"/>
      <c r="AP29" s="336"/>
      <c r="AQ29" s="330" t="s">
        <v>831</v>
      </c>
      <c r="AR29" s="334" t="s">
        <v>825</v>
      </c>
      <c r="AS29" s="334"/>
      <c r="AT29" s="334"/>
      <c r="AU29" s="334"/>
      <c r="AV29" s="334"/>
      <c r="AW29" s="334"/>
      <c r="AX29" s="334"/>
      <c r="AY29" s="334"/>
      <c r="AZ29" s="334" t="s">
        <v>825</v>
      </c>
      <c r="BA29" s="330"/>
      <c r="BB29" s="334">
        <v>0</v>
      </c>
      <c r="BC29" s="334">
        <v>0</v>
      </c>
      <c r="BD29" s="334">
        <v>0</v>
      </c>
      <c r="BE29" s="334">
        <v>0</v>
      </c>
      <c r="BF29" s="334">
        <v>0</v>
      </c>
      <c r="BG29" s="334">
        <v>0</v>
      </c>
      <c r="BH29" s="334">
        <v>0</v>
      </c>
      <c r="BI29" s="334">
        <v>0</v>
      </c>
      <c r="BJ29" s="334">
        <v>0</v>
      </c>
      <c r="BK29" s="334">
        <v>0</v>
      </c>
      <c r="BL29" s="334"/>
      <c r="BM29" s="334"/>
      <c r="BN29" s="334"/>
      <c r="BO29" s="334" t="s">
        <v>825</v>
      </c>
      <c r="BP29" s="338"/>
      <c r="BQ29" s="334"/>
      <c r="BR29" s="334"/>
      <c r="BS29" s="330"/>
      <c r="BT29" s="330"/>
      <c r="BU29" s="334"/>
      <c r="BV29" s="334" t="s">
        <v>825</v>
      </c>
      <c r="BW29" s="334"/>
      <c r="BX29" s="330"/>
      <c r="BY29" s="330" t="s">
        <v>1101</v>
      </c>
    </row>
    <row r="30" spans="1:77" x14ac:dyDescent="0.15">
      <c r="A30" s="330"/>
      <c r="B30" s="381">
        <v>43935</v>
      </c>
      <c r="C30" s="332" t="s">
        <v>821</v>
      </c>
      <c r="D30" s="330" t="s">
        <v>837</v>
      </c>
      <c r="E30" s="330">
        <v>2</v>
      </c>
      <c r="F30" s="330" t="s">
        <v>830</v>
      </c>
      <c r="G30" s="344">
        <v>43785</v>
      </c>
      <c r="H30" s="334" t="s">
        <v>387</v>
      </c>
      <c r="I30" s="334" t="s">
        <v>390</v>
      </c>
      <c r="J30" s="334"/>
      <c r="K30" s="330" t="s">
        <v>466</v>
      </c>
      <c r="L30" s="330" t="s">
        <v>1069</v>
      </c>
      <c r="M30" s="335">
        <v>102.40909090909091</v>
      </c>
      <c r="N30" s="335">
        <v>31.518181818181816</v>
      </c>
      <c r="O30" s="330"/>
      <c r="P30" s="330"/>
      <c r="Q30" s="336"/>
      <c r="R30" s="330"/>
      <c r="S30" s="336"/>
      <c r="T30" s="330"/>
      <c r="U30" s="330"/>
      <c r="V30" s="336"/>
      <c r="W30" s="336"/>
      <c r="X30" s="330"/>
      <c r="Y30" s="330"/>
      <c r="Z30" s="330"/>
      <c r="AA30" s="330"/>
      <c r="AB30" s="330"/>
      <c r="AC30" s="330"/>
      <c r="AD30" s="330"/>
      <c r="AE30" s="336"/>
      <c r="AF30" s="335">
        <v>24.45454545454545</v>
      </c>
      <c r="AG30" s="330"/>
      <c r="AH30" s="330"/>
      <c r="AI30" s="336"/>
      <c r="AJ30" s="330"/>
      <c r="AK30" s="330"/>
      <c r="AL30" s="330"/>
      <c r="AM30" s="330"/>
      <c r="AN30" s="336"/>
      <c r="AO30" s="337"/>
      <c r="AP30" s="336"/>
      <c r="AQ30" s="330" t="s">
        <v>831</v>
      </c>
      <c r="AR30" s="334" t="s">
        <v>825</v>
      </c>
      <c r="AS30" s="334"/>
      <c r="AT30" s="334"/>
      <c r="AU30" s="334">
        <v>7</v>
      </c>
      <c r="AV30" s="334"/>
      <c r="AW30" s="334"/>
      <c r="AX30" s="334"/>
      <c r="AY30" s="334"/>
      <c r="AZ30" s="334" t="s">
        <v>825</v>
      </c>
      <c r="BA30" s="330"/>
      <c r="BB30" s="334">
        <v>0</v>
      </c>
      <c r="BC30" s="334">
        <v>0</v>
      </c>
      <c r="BD30" s="334">
        <v>0</v>
      </c>
      <c r="BE30" s="334">
        <v>0</v>
      </c>
      <c r="BF30" s="334">
        <v>0</v>
      </c>
      <c r="BG30" s="334">
        <v>0</v>
      </c>
      <c r="BH30" s="334">
        <v>0</v>
      </c>
      <c r="BI30" s="334">
        <v>0</v>
      </c>
      <c r="BJ30" s="334">
        <v>0</v>
      </c>
      <c r="BK30" s="334">
        <v>0</v>
      </c>
      <c r="BL30" s="334"/>
      <c r="BM30" s="334"/>
      <c r="BN30" s="334"/>
      <c r="BO30" s="334" t="s">
        <v>825</v>
      </c>
      <c r="BP30" s="338"/>
      <c r="BQ30" s="334"/>
      <c r="BR30" s="334"/>
      <c r="BS30" s="330"/>
      <c r="BT30" s="330"/>
      <c r="BU30" s="334"/>
      <c r="BV30" s="334" t="s">
        <v>825</v>
      </c>
      <c r="BW30" s="334"/>
      <c r="BX30" s="330"/>
      <c r="BY30" s="330" t="s">
        <v>1102</v>
      </c>
    </row>
    <row r="31" spans="1:77" x14ac:dyDescent="0.15">
      <c r="A31" s="330" t="s">
        <v>1065</v>
      </c>
      <c r="B31" s="381">
        <v>43935</v>
      </c>
      <c r="C31" s="332" t="s">
        <v>821</v>
      </c>
      <c r="D31" s="330" t="s">
        <v>837</v>
      </c>
      <c r="E31" s="330">
        <v>2</v>
      </c>
      <c r="F31" s="330" t="s">
        <v>830</v>
      </c>
      <c r="G31" s="344">
        <v>43802</v>
      </c>
      <c r="H31" s="334" t="s">
        <v>387</v>
      </c>
      <c r="I31" s="334" t="s">
        <v>390</v>
      </c>
      <c r="J31" s="334"/>
      <c r="K31" s="330" t="s">
        <v>1111</v>
      </c>
      <c r="L31" s="330" t="s">
        <v>1112</v>
      </c>
      <c r="M31" s="335">
        <v>119</v>
      </c>
      <c r="N31" s="335">
        <v>27.4</v>
      </c>
      <c r="O31" s="330"/>
      <c r="P31" s="330"/>
      <c r="Q31" s="336"/>
      <c r="R31" s="330"/>
      <c r="S31" s="336"/>
      <c r="T31" s="330"/>
      <c r="U31" s="330"/>
      <c r="V31" s="336"/>
      <c r="W31" s="336"/>
      <c r="X31" s="330"/>
      <c r="Y31" s="330"/>
      <c r="Z31" s="330"/>
      <c r="AA31" s="330"/>
      <c r="AB31" s="330"/>
      <c r="AC31" s="330"/>
      <c r="AD31" s="330"/>
      <c r="AE31" s="336"/>
      <c r="AF31" s="335">
        <v>20.5</v>
      </c>
      <c r="AG31" s="330"/>
      <c r="AH31" s="330"/>
      <c r="AI31" s="336"/>
      <c r="AJ31" s="330"/>
      <c r="AK31" s="330"/>
      <c r="AL31" s="330"/>
      <c r="AM31" s="330"/>
      <c r="AN31" s="336"/>
      <c r="AO31" s="337"/>
      <c r="AP31" s="336"/>
      <c r="AQ31" s="330" t="s">
        <v>831</v>
      </c>
      <c r="AR31" s="334" t="s">
        <v>390</v>
      </c>
      <c r="AS31" s="334"/>
      <c r="AT31" s="334"/>
      <c r="AU31" s="334">
        <v>3</v>
      </c>
      <c r="AV31" s="334"/>
      <c r="AW31" s="334"/>
      <c r="AX31" s="334"/>
      <c r="AY31" s="334"/>
      <c r="AZ31" s="334" t="s">
        <v>390</v>
      </c>
      <c r="BA31" s="330"/>
      <c r="BB31" s="334">
        <v>0</v>
      </c>
      <c r="BC31" s="334">
        <v>0</v>
      </c>
      <c r="BD31" s="334">
        <v>0</v>
      </c>
      <c r="BE31" s="334">
        <v>0</v>
      </c>
      <c r="BF31" s="334">
        <v>0</v>
      </c>
      <c r="BG31" s="334">
        <v>0</v>
      </c>
      <c r="BH31" s="334">
        <v>0</v>
      </c>
      <c r="BI31" s="334">
        <v>0</v>
      </c>
      <c r="BJ31" s="334">
        <v>0</v>
      </c>
      <c r="BK31" s="334">
        <v>0</v>
      </c>
      <c r="BL31" s="334"/>
      <c r="BM31" s="334"/>
      <c r="BN31" s="334"/>
      <c r="BO31" s="334" t="s">
        <v>390</v>
      </c>
      <c r="BP31" s="338"/>
      <c r="BQ31" s="334"/>
      <c r="BR31" s="334"/>
      <c r="BS31" s="330"/>
      <c r="BT31" s="330"/>
      <c r="BU31" s="334"/>
      <c r="BV31" s="334" t="s">
        <v>390</v>
      </c>
      <c r="BW31" s="334">
        <v>1</v>
      </c>
      <c r="BX31" s="330"/>
      <c r="BY31" s="330" t="s">
        <v>1114</v>
      </c>
    </row>
    <row r="32" spans="1:77" x14ac:dyDescent="0.15">
      <c r="A32" s="330">
        <v>407</v>
      </c>
      <c r="B32" s="381">
        <v>43935</v>
      </c>
      <c r="C32" s="332" t="s">
        <v>26</v>
      </c>
      <c r="D32" s="330" t="s">
        <v>114</v>
      </c>
      <c r="E32" s="330">
        <v>3</v>
      </c>
      <c r="F32" s="330" t="s">
        <v>115</v>
      </c>
      <c r="G32" s="333">
        <v>43646</v>
      </c>
      <c r="H32" s="334" t="s">
        <v>387</v>
      </c>
      <c r="I32" s="334" t="s">
        <v>390</v>
      </c>
      <c r="J32" s="334">
        <v>2</v>
      </c>
      <c r="K32" s="330" t="s">
        <v>110</v>
      </c>
      <c r="L32" s="330" t="s">
        <v>1019</v>
      </c>
      <c r="M32" s="335">
        <v>179.88181818181818</v>
      </c>
      <c r="N32" s="335">
        <v>34.390909090909084</v>
      </c>
      <c r="O32" s="330"/>
      <c r="P32" s="330"/>
      <c r="Q32" s="336"/>
      <c r="R32" s="330"/>
      <c r="S32" s="336"/>
      <c r="T32" s="330"/>
      <c r="U32" s="330"/>
      <c r="V32" s="336"/>
      <c r="W32" s="335">
        <v>26.963636363636361</v>
      </c>
      <c r="X32" s="330"/>
      <c r="Y32" s="330"/>
      <c r="Z32" s="330"/>
      <c r="AA32" s="330"/>
      <c r="AB32" s="330"/>
      <c r="AC32" s="330"/>
      <c r="AD32" s="330"/>
      <c r="AE32" s="336"/>
      <c r="AF32" s="336"/>
      <c r="AG32" s="330"/>
      <c r="AH32" s="330"/>
      <c r="AI32" s="336"/>
      <c r="AJ32" s="330"/>
      <c r="AK32" s="330"/>
      <c r="AL32" s="330"/>
      <c r="AM32" s="330"/>
      <c r="AN32" s="336"/>
      <c r="AO32" s="337"/>
      <c r="AP32" s="336"/>
      <c r="AQ32" s="330" t="s">
        <v>117</v>
      </c>
      <c r="AR32" s="334" t="s">
        <v>30</v>
      </c>
      <c r="AS32" s="334"/>
      <c r="AT32" s="334"/>
      <c r="AU32" s="334">
        <v>5.2</v>
      </c>
      <c r="AV32" s="334"/>
      <c r="AW32" s="334"/>
      <c r="AX32" s="334"/>
      <c r="AY32" s="334"/>
      <c r="AZ32" s="334" t="s">
        <v>34</v>
      </c>
      <c r="BA32" s="330"/>
      <c r="BB32" s="334">
        <v>0</v>
      </c>
      <c r="BC32" s="334">
        <v>0</v>
      </c>
      <c r="BD32" s="334">
        <v>2</v>
      </c>
      <c r="BE32" s="334">
        <v>0</v>
      </c>
      <c r="BF32" s="334">
        <v>0</v>
      </c>
      <c r="BG32" s="334">
        <v>0</v>
      </c>
      <c r="BH32" s="334">
        <v>0</v>
      </c>
      <c r="BI32" s="334">
        <v>0</v>
      </c>
      <c r="BJ32" s="334">
        <v>0</v>
      </c>
      <c r="BK32" s="334">
        <v>0</v>
      </c>
      <c r="BL32" s="334"/>
      <c r="BM32" s="334"/>
      <c r="BN32" s="334"/>
      <c r="BO32" s="334" t="s">
        <v>30</v>
      </c>
      <c r="BP32" s="338"/>
      <c r="BQ32" s="334"/>
      <c r="BR32" s="334"/>
      <c r="BS32" s="330"/>
      <c r="BT32" s="330"/>
      <c r="BU32" s="334"/>
      <c r="BV32" s="334" t="s">
        <v>30</v>
      </c>
      <c r="BW32" s="334"/>
      <c r="BX32" s="330"/>
      <c r="BY32" s="330" t="s">
        <v>1037</v>
      </c>
    </row>
    <row r="33" spans="1:77" x14ac:dyDescent="0.15">
      <c r="A33" s="330">
        <v>673</v>
      </c>
      <c r="B33" s="381">
        <v>43935</v>
      </c>
      <c r="C33" s="332" t="s">
        <v>325</v>
      </c>
      <c r="D33" s="330" t="s">
        <v>326</v>
      </c>
      <c r="E33" s="330">
        <v>3</v>
      </c>
      <c r="F33" s="330" t="s">
        <v>402</v>
      </c>
      <c r="G33" s="333">
        <v>43692</v>
      </c>
      <c r="H33" s="334" t="s">
        <v>342</v>
      </c>
      <c r="I33" s="334" t="s">
        <v>328</v>
      </c>
      <c r="J33" s="334">
        <v>3</v>
      </c>
      <c r="K33" s="330" t="s">
        <v>348</v>
      </c>
      <c r="L33" s="330" t="s">
        <v>952</v>
      </c>
      <c r="M33" s="335">
        <v>135</v>
      </c>
      <c r="N33" s="335">
        <v>38.436363636363637</v>
      </c>
      <c r="O33" s="330"/>
      <c r="P33" s="330"/>
      <c r="Q33" s="336"/>
      <c r="R33" s="330"/>
      <c r="S33" s="336"/>
      <c r="T33" s="330"/>
      <c r="U33" s="330"/>
      <c r="V33" s="336"/>
      <c r="W33" s="335">
        <v>31.127272727272725</v>
      </c>
      <c r="X33" s="330"/>
      <c r="Y33" s="330"/>
      <c r="Z33" s="330"/>
      <c r="AA33" s="330"/>
      <c r="AB33" s="330"/>
      <c r="AC33" s="330"/>
      <c r="AD33" s="330"/>
      <c r="AE33" s="336"/>
      <c r="AF33" s="336"/>
      <c r="AG33" s="330"/>
      <c r="AH33" s="330"/>
      <c r="AI33" s="336"/>
      <c r="AJ33" s="330"/>
      <c r="AK33" s="330"/>
      <c r="AL33" s="330"/>
      <c r="AM33" s="330"/>
      <c r="AN33" s="336"/>
      <c r="AO33" s="337"/>
      <c r="AP33" s="336"/>
      <c r="AQ33" s="330" t="s">
        <v>403</v>
      </c>
      <c r="AR33" s="334" t="s">
        <v>328</v>
      </c>
      <c r="AS33" s="334"/>
      <c r="AT33" s="334"/>
      <c r="AU33" s="334">
        <v>7.26</v>
      </c>
      <c r="AV33" s="334"/>
      <c r="AW33" s="334"/>
      <c r="AX33" s="334"/>
      <c r="AY33" s="334"/>
      <c r="AZ33" s="334" t="s">
        <v>334</v>
      </c>
      <c r="BA33" s="330"/>
      <c r="BB33" s="334">
        <v>7</v>
      </c>
      <c r="BC33" s="334">
        <v>0</v>
      </c>
      <c r="BD33" s="334">
        <v>0</v>
      </c>
      <c r="BE33" s="334">
        <v>0</v>
      </c>
      <c r="BF33" s="334">
        <v>0</v>
      </c>
      <c r="BG33" s="334">
        <v>0</v>
      </c>
      <c r="BH33" s="334">
        <v>0</v>
      </c>
      <c r="BI33" s="334">
        <v>0</v>
      </c>
      <c r="BJ33" s="334">
        <v>0</v>
      </c>
      <c r="BK33" s="334">
        <v>0</v>
      </c>
      <c r="BL33" s="334"/>
      <c r="BM33" s="334"/>
      <c r="BN33" s="334">
        <v>24</v>
      </c>
      <c r="BO33" s="334" t="s">
        <v>328</v>
      </c>
      <c r="BP33" s="338"/>
      <c r="BQ33" s="334"/>
      <c r="BR33" s="334"/>
      <c r="BS33" s="330"/>
      <c r="BT33" s="330"/>
      <c r="BU33" s="334"/>
      <c r="BV33" s="334" t="s">
        <v>328</v>
      </c>
      <c r="BW33" s="334"/>
      <c r="BX33" s="330"/>
      <c r="BY33" s="330" t="s">
        <v>1040</v>
      </c>
    </row>
    <row r="34" spans="1:77" x14ac:dyDescent="0.15">
      <c r="A34" s="330">
        <v>1317</v>
      </c>
      <c r="B34" s="381">
        <v>43935</v>
      </c>
      <c r="C34" s="332" t="s">
        <v>821</v>
      </c>
      <c r="D34" s="330" t="s">
        <v>837</v>
      </c>
      <c r="E34" s="330">
        <v>3</v>
      </c>
      <c r="F34" s="330" t="s">
        <v>402</v>
      </c>
      <c r="G34" s="333">
        <v>43882</v>
      </c>
      <c r="H34" s="334" t="s">
        <v>824</v>
      </c>
      <c r="I34" s="334" t="s">
        <v>825</v>
      </c>
      <c r="J34" s="334">
        <v>4</v>
      </c>
      <c r="K34" s="330" t="s">
        <v>845</v>
      </c>
      <c r="L34" s="330" t="s">
        <v>846</v>
      </c>
      <c r="M34" s="335">
        <v>126.32727272727273</v>
      </c>
      <c r="N34" s="335">
        <v>31.772727272727273</v>
      </c>
      <c r="O34" s="330"/>
      <c r="P34" s="330"/>
      <c r="Q34" s="336"/>
      <c r="R34" s="330"/>
      <c r="S34" s="336"/>
      <c r="T34" s="330"/>
      <c r="U34" s="330"/>
      <c r="V34" s="336"/>
      <c r="W34" s="335">
        <v>27.427272727272726</v>
      </c>
      <c r="X34" s="330"/>
      <c r="Y34" s="330"/>
      <c r="Z34" s="330"/>
      <c r="AA34" s="330"/>
      <c r="AB34" s="330"/>
      <c r="AC34" s="330"/>
      <c r="AD34" s="330"/>
      <c r="AE34" s="336"/>
      <c r="AF34" s="336"/>
      <c r="AG34" s="330"/>
      <c r="AH34" s="330"/>
      <c r="AI34" s="336"/>
      <c r="AJ34" s="330"/>
      <c r="AK34" s="330"/>
      <c r="AL34" s="330"/>
      <c r="AM34" s="330"/>
      <c r="AN34" s="336"/>
      <c r="AO34" s="337"/>
      <c r="AP34" s="336"/>
      <c r="AQ34" s="339" t="s">
        <v>917</v>
      </c>
      <c r="AR34" s="334" t="s">
        <v>825</v>
      </c>
      <c r="AS34" s="334"/>
      <c r="AT34" s="334"/>
      <c r="AU34" s="334">
        <v>5</v>
      </c>
      <c r="AV34" s="334"/>
      <c r="AW34" s="334"/>
      <c r="AX34" s="334"/>
      <c r="AY34" s="334"/>
      <c r="AZ34" s="334" t="s">
        <v>840</v>
      </c>
      <c r="BA34" s="330"/>
      <c r="BB34" s="334">
        <v>0</v>
      </c>
      <c r="BC34" s="334">
        <v>0</v>
      </c>
      <c r="BD34" s="334">
        <v>0</v>
      </c>
      <c r="BE34" s="334">
        <v>0</v>
      </c>
      <c r="BF34" s="334">
        <v>0</v>
      </c>
      <c r="BG34" s="334">
        <v>0</v>
      </c>
      <c r="BH34" s="334">
        <v>0</v>
      </c>
      <c r="BI34" s="334">
        <v>0</v>
      </c>
      <c r="BJ34" s="334">
        <v>0</v>
      </c>
      <c r="BK34" s="334">
        <v>0</v>
      </c>
      <c r="BL34" s="334"/>
      <c r="BM34" s="334"/>
      <c r="BN34" s="334">
        <v>12</v>
      </c>
      <c r="BO34" s="334" t="s">
        <v>825</v>
      </c>
      <c r="BP34" s="338"/>
      <c r="BQ34" s="334"/>
      <c r="BR34" s="334"/>
      <c r="BS34" s="330"/>
      <c r="BT34" s="330"/>
      <c r="BU34" s="334"/>
      <c r="BV34" s="334" t="s">
        <v>825</v>
      </c>
      <c r="BW34" s="334"/>
      <c r="BX34" s="330"/>
      <c r="BY34" s="330" t="s">
        <v>1103</v>
      </c>
    </row>
    <row r="35" spans="1:77" x14ac:dyDescent="0.15">
      <c r="A35" s="330">
        <v>1479</v>
      </c>
      <c r="B35" s="381">
        <v>43935</v>
      </c>
      <c r="C35" s="332" t="s">
        <v>821</v>
      </c>
      <c r="D35" s="330" t="s">
        <v>837</v>
      </c>
      <c r="E35" s="330">
        <v>3</v>
      </c>
      <c r="F35" s="330" t="s">
        <v>402</v>
      </c>
      <c r="G35" s="333">
        <v>43882</v>
      </c>
      <c r="H35" s="334" t="s">
        <v>824</v>
      </c>
      <c r="I35" s="334" t="s">
        <v>825</v>
      </c>
      <c r="J35" s="334">
        <v>5</v>
      </c>
      <c r="K35" s="330" t="s">
        <v>848</v>
      </c>
      <c r="L35" s="330" t="s">
        <v>1086</v>
      </c>
      <c r="M35" s="335">
        <v>129.09090909090909</v>
      </c>
      <c r="N35" s="335">
        <v>31.36363636363636</v>
      </c>
      <c r="O35" s="330"/>
      <c r="P35" s="330"/>
      <c r="Q35" s="336"/>
      <c r="R35" s="330"/>
      <c r="S35" s="336"/>
      <c r="T35" s="330"/>
      <c r="U35" s="330"/>
      <c r="V35" s="336"/>
      <c r="W35" s="335">
        <v>28.545454545454543</v>
      </c>
      <c r="X35" s="335"/>
      <c r="Y35" s="335"/>
      <c r="Z35" s="335"/>
      <c r="AA35" s="335"/>
      <c r="AB35" s="335"/>
      <c r="AC35" s="335"/>
      <c r="AD35" s="335"/>
      <c r="AE35" s="336"/>
      <c r="AF35" s="336"/>
      <c r="AG35" s="330"/>
      <c r="AH35" s="330"/>
      <c r="AI35" s="336"/>
      <c r="AJ35" s="330"/>
      <c r="AK35" s="330"/>
      <c r="AL35" s="330"/>
      <c r="AM35" s="330"/>
      <c r="AN35" s="336"/>
      <c r="AO35" s="337"/>
      <c r="AP35" s="336"/>
      <c r="AQ35" s="330" t="s">
        <v>917</v>
      </c>
      <c r="AR35" s="334" t="s">
        <v>825</v>
      </c>
      <c r="AS35" s="334"/>
      <c r="AT35" s="334"/>
      <c r="AU35" s="334">
        <v>5</v>
      </c>
      <c r="AV35" s="334"/>
      <c r="AW35" s="334"/>
      <c r="AX35" s="334"/>
      <c r="AY35" s="334"/>
      <c r="AZ35" s="334" t="s">
        <v>840</v>
      </c>
      <c r="BA35" s="330"/>
      <c r="BB35" s="334">
        <v>0</v>
      </c>
      <c r="BC35" s="334">
        <v>0</v>
      </c>
      <c r="BD35" s="334">
        <v>0</v>
      </c>
      <c r="BE35" s="334">
        <v>0</v>
      </c>
      <c r="BF35" s="334">
        <v>0</v>
      </c>
      <c r="BG35" s="334">
        <v>0</v>
      </c>
      <c r="BH35" s="334">
        <v>0</v>
      </c>
      <c r="BI35" s="334">
        <v>0</v>
      </c>
      <c r="BJ35" s="334">
        <v>0</v>
      </c>
      <c r="BK35" s="334">
        <v>0</v>
      </c>
      <c r="BL35" s="334"/>
      <c r="BM35" s="334"/>
      <c r="BN35" s="334"/>
      <c r="BO35" s="334" t="s">
        <v>825</v>
      </c>
      <c r="BP35" s="338"/>
      <c r="BQ35" s="334"/>
      <c r="BR35" s="334"/>
      <c r="BS35" s="274"/>
      <c r="BT35" s="274"/>
      <c r="BU35" s="334"/>
      <c r="BV35" s="334" t="s">
        <v>825</v>
      </c>
      <c r="BW35" s="334">
        <v>1</v>
      </c>
      <c r="BX35" s="274"/>
      <c r="BY35" s="341" t="s">
        <v>1104</v>
      </c>
    </row>
    <row r="36" spans="1:77" x14ac:dyDescent="0.15">
      <c r="A36" s="330">
        <v>576</v>
      </c>
      <c r="B36" s="381">
        <v>43935</v>
      </c>
      <c r="C36" s="332" t="s">
        <v>325</v>
      </c>
      <c r="D36" s="330" t="s">
        <v>326</v>
      </c>
      <c r="E36" s="330">
        <v>3</v>
      </c>
      <c r="F36" s="330" t="s">
        <v>402</v>
      </c>
      <c r="G36" s="333">
        <v>43858</v>
      </c>
      <c r="H36" s="334" t="s">
        <v>342</v>
      </c>
      <c r="I36" s="334" t="s">
        <v>328</v>
      </c>
      <c r="J36" s="334">
        <v>6</v>
      </c>
      <c r="K36" s="330" t="s">
        <v>371</v>
      </c>
      <c r="L36" s="330" t="s">
        <v>472</v>
      </c>
      <c r="M36" s="335">
        <v>97.272727272727266</v>
      </c>
      <c r="N36" s="335">
        <v>29.545454545454543</v>
      </c>
      <c r="O36" s="330"/>
      <c r="P36" s="330"/>
      <c r="Q36" s="336"/>
      <c r="R36" s="330"/>
      <c r="S36" s="336"/>
      <c r="T36" s="330"/>
      <c r="U36" s="330"/>
      <c r="V36" s="336"/>
      <c r="W36" s="335">
        <v>24.545454545454543</v>
      </c>
      <c r="X36" s="330"/>
      <c r="Y36" s="330"/>
      <c r="Z36" s="330"/>
      <c r="AA36" s="330"/>
      <c r="AB36" s="330"/>
      <c r="AC36" s="330"/>
      <c r="AD36" s="330"/>
      <c r="AE36" s="336"/>
      <c r="AF36" s="336"/>
      <c r="AG36" s="330"/>
      <c r="AH36" s="330"/>
      <c r="AI36" s="336"/>
      <c r="AJ36" s="330"/>
      <c r="AK36" s="330"/>
      <c r="AL36" s="330"/>
      <c r="AM36" s="330"/>
      <c r="AN36" s="336"/>
      <c r="AO36" s="337"/>
      <c r="AP36" s="336"/>
      <c r="AQ36" s="339" t="s">
        <v>403</v>
      </c>
      <c r="AR36" s="334" t="s">
        <v>328</v>
      </c>
      <c r="AS36" s="334"/>
      <c r="AT36" s="334"/>
      <c r="AU36" s="334">
        <v>5</v>
      </c>
      <c r="AV36" s="334"/>
      <c r="AW36" s="334"/>
      <c r="AX36" s="334"/>
      <c r="AY36" s="334"/>
      <c r="AZ36" s="334" t="s">
        <v>334</v>
      </c>
      <c r="BA36" s="330"/>
      <c r="BB36" s="334">
        <v>0</v>
      </c>
      <c r="BC36" s="334">
        <v>0</v>
      </c>
      <c r="BD36" s="334">
        <v>0</v>
      </c>
      <c r="BE36" s="334">
        <v>0</v>
      </c>
      <c r="BF36" s="334">
        <v>0</v>
      </c>
      <c r="BG36" s="334">
        <v>0</v>
      </c>
      <c r="BH36" s="334">
        <v>0</v>
      </c>
      <c r="BI36" s="334">
        <v>0</v>
      </c>
      <c r="BJ36" s="334">
        <v>0</v>
      </c>
      <c r="BK36" s="334">
        <v>0</v>
      </c>
      <c r="BL36" s="334"/>
      <c r="BM36" s="334"/>
      <c r="BN36" s="334"/>
      <c r="BO36" s="334" t="s">
        <v>328</v>
      </c>
      <c r="BP36" s="342">
        <v>354.43636363636358</v>
      </c>
      <c r="BQ36" s="334"/>
      <c r="BR36" s="343"/>
      <c r="BS36" s="274"/>
      <c r="BT36" s="274"/>
      <c r="BU36" s="274"/>
      <c r="BV36" s="334" t="s">
        <v>328</v>
      </c>
      <c r="BW36" s="334"/>
      <c r="BX36" s="330"/>
      <c r="BY36" s="330" t="s">
        <v>1105</v>
      </c>
    </row>
    <row r="37" spans="1:77" x14ac:dyDescent="0.15">
      <c r="A37" s="330">
        <v>1135</v>
      </c>
      <c r="B37" s="381">
        <v>43935</v>
      </c>
      <c r="C37" s="332" t="s">
        <v>959</v>
      </c>
      <c r="D37" s="330" t="s">
        <v>960</v>
      </c>
      <c r="E37" s="330">
        <v>3</v>
      </c>
      <c r="F37" s="330" t="s">
        <v>402</v>
      </c>
      <c r="G37" s="333">
        <v>43935</v>
      </c>
      <c r="H37" s="334" t="s">
        <v>962</v>
      </c>
      <c r="I37" s="334" t="s">
        <v>963</v>
      </c>
      <c r="J37" s="334">
        <v>7</v>
      </c>
      <c r="K37" s="330" t="s">
        <v>1089</v>
      </c>
      <c r="L37" s="330" t="s">
        <v>618</v>
      </c>
      <c r="M37" s="335">
        <v>122.62727272727271</v>
      </c>
      <c r="N37" s="335">
        <v>57.4</v>
      </c>
      <c r="O37" s="330"/>
      <c r="P37" s="330"/>
      <c r="Q37" s="336"/>
      <c r="R37" s="330"/>
      <c r="S37" s="336"/>
      <c r="T37" s="330"/>
      <c r="U37" s="330"/>
      <c r="V37" s="336"/>
      <c r="W37" s="335">
        <v>27.699999999999996</v>
      </c>
      <c r="X37" s="330"/>
      <c r="Y37" s="330"/>
      <c r="Z37" s="330"/>
      <c r="AA37" s="330"/>
      <c r="AB37" s="330"/>
      <c r="AC37" s="330"/>
      <c r="AD37" s="330"/>
      <c r="AE37" s="336"/>
      <c r="AF37" s="336"/>
      <c r="AG37" s="330"/>
      <c r="AH37" s="330"/>
      <c r="AI37" s="336"/>
      <c r="AJ37" s="330"/>
      <c r="AK37" s="330"/>
      <c r="AL37" s="330"/>
      <c r="AM37" s="330"/>
      <c r="AN37" s="336"/>
      <c r="AO37" s="337"/>
      <c r="AP37" s="336"/>
      <c r="AQ37" s="330" t="s">
        <v>1001</v>
      </c>
      <c r="AR37" s="334" t="s">
        <v>963</v>
      </c>
      <c r="AS37" s="334"/>
      <c r="AT37" s="334"/>
      <c r="AU37" s="334">
        <v>5.5</v>
      </c>
      <c r="AV37" s="334"/>
      <c r="AW37" s="334"/>
      <c r="AX37" s="334"/>
      <c r="AY37" s="334"/>
      <c r="AZ37" s="334" t="s">
        <v>967</v>
      </c>
      <c r="BA37" s="330"/>
      <c r="BB37" s="334">
        <v>0</v>
      </c>
      <c r="BC37" s="334">
        <v>0</v>
      </c>
      <c r="BD37" s="334">
        <v>0</v>
      </c>
      <c r="BE37" s="334">
        <v>0</v>
      </c>
      <c r="BF37" s="334">
        <v>0</v>
      </c>
      <c r="BG37" s="334">
        <v>0</v>
      </c>
      <c r="BH37" s="334">
        <v>0</v>
      </c>
      <c r="BI37" s="334">
        <v>0</v>
      </c>
      <c r="BJ37" s="334">
        <v>0</v>
      </c>
      <c r="BK37" s="334">
        <v>0</v>
      </c>
      <c r="BL37" s="334"/>
      <c r="BM37" s="334"/>
      <c r="BN37" s="334"/>
      <c r="BO37" s="334" t="s">
        <v>963</v>
      </c>
      <c r="BP37" s="338"/>
      <c r="BQ37" s="334"/>
      <c r="BR37" s="334"/>
      <c r="BS37" s="274"/>
      <c r="BT37" s="274"/>
      <c r="BU37" s="274"/>
      <c r="BV37" s="334" t="s">
        <v>963</v>
      </c>
      <c r="BW37" s="334"/>
      <c r="BX37" s="330"/>
      <c r="BY37" s="274" t="s">
        <v>1106</v>
      </c>
    </row>
    <row r="38" spans="1:77" x14ac:dyDescent="0.15">
      <c r="A38" s="330">
        <v>162</v>
      </c>
      <c r="B38" s="381">
        <v>43935</v>
      </c>
      <c r="C38" s="332" t="s">
        <v>821</v>
      </c>
      <c r="D38" s="330" t="s">
        <v>837</v>
      </c>
      <c r="E38" s="330">
        <v>3</v>
      </c>
      <c r="F38" s="330" t="s">
        <v>916</v>
      </c>
      <c r="G38" s="344">
        <v>43646</v>
      </c>
      <c r="H38" s="334" t="s">
        <v>387</v>
      </c>
      <c r="I38" s="334" t="s">
        <v>390</v>
      </c>
      <c r="J38" s="334">
        <v>8</v>
      </c>
      <c r="K38" s="330" t="s">
        <v>857</v>
      </c>
      <c r="L38" s="330" t="s">
        <v>620</v>
      </c>
      <c r="M38" s="335">
        <v>125.99999999999999</v>
      </c>
      <c r="N38" s="335">
        <v>41.072727272727271</v>
      </c>
      <c r="O38" s="330"/>
      <c r="P38" s="330"/>
      <c r="Q38" s="336"/>
      <c r="R38" s="330"/>
      <c r="S38" s="336"/>
      <c r="T38" s="330"/>
      <c r="U38" s="330"/>
      <c r="V38" s="336"/>
      <c r="W38" s="335">
        <v>35.290909090909089</v>
      </c>
      <c r="X38" s="330"/>
      <c r="Y38" s="330"/>
      <c r="Z38" s="330"/>
      <c r="AA38" s="330"/>
      <c r="AB38" s="330"/>
      <c r="AC38" s="330"/>
      <c r="AD38" s="330"/>
      <c r="AE38" s="336"/>
      <c r="AF38" s="336"/>
      <c r="AG38" s="330"/>
      <c r="AH38" s="330"/>
      <c r="AI38" s="336"/>
      <c r="AJ38" s="330"/>
      <c r="AK38" s="330"/>
      <c r="AL38" s="330"/>
      <c r="AM38" s="330"/>
      <c r="AN38" s="336"/>
      <c r="AO38" s="337"/>
      <c r="AP38" s="336"/>
      <c r="AQ38" s="330" t="s">
        <v>917</v>
      </c>
      <c r="AR38" s="334" t="s">
        <v>825</v>
      </c>
      <c r="AS38" s="334"/>
      <c r="AT38" s="334"/>
      <c r="AU38" s="334">
        <v>8</v>
      </c>
      <c r="AV38" s="334"/>
      <c r="AW38" s="334"/>
      <c r="AX38" s="334"/>
      <c r="AY38" s="334"/>
      <c r="AZ38" s="334" t="s">
        <v>825</v>
      </c>
      <c r="BA38" s="330"/>
      <c r="BB38" s="334">
        <v>0</v>
      </c>
      <c r="BC38" s="334">
        <v>0</v>
      </c>
      <c r="BD38" s="334">
        <v>0</v>
      </c>
      <c r="BE38" s="334">
        <v>0</v>
      </c>
      <c r="BF38" s="334">
        <v>0</v>
      </c>
      <c r="BG38" s="334">
        <v>0</v>
      </c>
      <c r="BH38" s="334">
        <v>0</v>
      </c>
      <c r="BI38" s="334">
        <v>0</v>
      </c>
      <c r="BJ38" s="334">
        <v>0</v>
      </c>
      <c r="BK38" s="334">
        <v>0</v>
      </c>
      <c r="BL38" s="334"/>
      <c r="BM38" s="334"/>
      <c r="BN38" s="334"/>
      <c r="BO38" s="334" t="s">
        <v>825</v>
      </c>
      <c r="BP38" s="338"/>
      <c r="BQ38" s="334"/>
      <c r="BR38" s="334"/>
      <c r="BS38" s="330"/>
      <c r="BT38" s="330"/>
      <c r="BU38" s="334"/>
      <c r="BV38" s="334" t="s">
        <v>825</v>
      </c>
      <c r="BW38" s="334">
        <v>1</v>
      </c>
      <c r="BX38" s="330"/>
      <c r="BY38" s="330" t="s">
        <v>1052</v>
      </c>
    </row>
    <row r="39" spans="1:77" x14ac:dyDescent="0.15">
      <c r="A39" s="330">
        <v>1650</v>
      </c>
      <c r="B39" s="381">
        <v>43935</v>
      </c>
      <c r="C39" s="332" t="s">
        <v>959</v>
      </c>
      <c r="D39" s="330" t="s">
        <v>960</v>
      </c>
      <c r="E39" s="330">
        <v>3</v>
      </c>
      <c r="F39" s="330" t="s">
        <v>916</v>
      </c>
      <c r="G39" s="333">
        <v>43476</v>
      </c>
      <c r="H39" s="334" t="s">
        <v>962</v>
      </c>
      <c r="I39" s="334" t="s">
        <v>963</v>
      </c>
      <c r="J39" s="334">
        <v>10</v>
      </c>
      <c r="K39" s="330" t="s">
        <v>973</v>
      </c>
      <c r="L39" s="330" t="s">
        <v>558</v>
      </c>
      <c r="M39" s="335">
        <v>128.75454545454545</v>
      </c>
      <c r="N39" s="335">
        <v>31.981818181818181</v>
      </c>
      <c r="O39" s="330"/>
      <c r="P39" s="330"/>
      <c r="Q39" s="336"/>
      <c r="R39" s="330"/>
      <c r="S39" s="336"/>
      <c r="T39" s="330"/>
      <c r="U39" s="330"/>
      <c r="V39" s="336"/>
      <c r="W39" s="335">
        <v>26.818181818181817</v>
      </c>
      <c r="X39" s="330"/>
      <c r="Y39" s="330"/>
      <c r="Z39" s="330"/>
      <c r="AA39" s="330"/>
      <c r="AB39" s="330"/>
      <c r="AC39" s="330"/>
      <c r="AD39" s="330"/>
      <c r="AE39" s="336"/>
      <c r="AF39" s="336"/>
      <c r="AG39" s="330"/>
      <c r="AH39" s="330"/>
      <c r="AI39" s="336"/>
      <c r="AJ39" s="330"/>
      <c r="AK39" s="330"/>
      <c r="AL39" s="330"/>
      <c r="AM39" s="330"/>
      <c r="AN39" s="336"/>
      <c r="AO39" s="337"/>
      <c r="AP39" s="336"/>
      <c r="AQ39" s="339" t="s">
        <v>1001</v>
      </c>
      <c r="AR39" s="334" t="s">
        <v>963</v>
      </c>
      <c r="AS39" s="334"/>
      <c r="AT39" s="334"/>
      <c r="AU39" s="334">
        <v>1</v>
      </c>
      <c r="AV39" s="334"/>
      <c r="AW39" s="334"/>
      <c r="AX39" s="334"/>
      <c r="AY39" s="334"/>
      <c r="AZ39" s="334" t="s">
        <v>974</v>
      </c>
      <c r="BA39" s="330"/>
      <c r="BB39" s="334">
        <v>0</v>
      </c>
      <c r="BC39" s="334">
        <v>0</v>
      </c>
      <c r="BD39" s="334">
        <v>0</v>
      </c>
      <c r="BE39" s="334">
        <v>0</v>
      </c>
      <c r="BF39" s="334">
        <v>0</v>
      </c>
      <c r="BG39" s="334">
        <v>0</v>
      </c>
      <c r="BH39" s="334">
        <v>0</v>
      </c>
      <c r="BI39" s="334">
        <v>0</v>
      </c>
      <c r="BJ39" s="334">
        <v>0</v>
      </c>
      <c r="BK39" s="334">
        <v>0</v>
      </c>
      <c r="BL39" s="334"/>
      <c r="BM39" s="334"/>
      <c r="BN39" s="334"/>
      <c r="BO39" s="334" t="s">
        <v>963</v>
      </c>
      <c r="BP39" s="338"/>
      <c r="BQ39" s="334"/>
      <c r="BR39" s="334"/>
      <c r="BS39" s="274"/>
      <c r="BT39" s="274"/>
      <c r="BU39" s="274"/>
      <c r="BV39" s="334" t="s">
        <v>963</v>
      </c>
      <c r="BW39" s="334"/>
      <c r="BX39" s="330"/>
      <c r="BY39" s="330" t="s">
        <v>1107</v>
      </c>
    </row>
    <row r="40" spans="1:77" x14ac:dyDescent="0.15">
      <c r="A40" s="330">
        <v>2094</v>
      </c>
      <c r="B40" s="381">
        <v>43935</v>
      </c>
      <c r="C40" s="332" t="s">
        <v>821</v>
      </c>
      <c r="D40" s="330" t="s">
        <v>837</v>
      </c>
      <c r="E40" s="330">
        <v>3</v>
      </c>
      <c r="F40" s="330" t="s">
        <v>916</v>
      </c>
      <c r="G40" s="344">
        <v>43677</v>
      </c>
      <c r="H40" s="334" t="s">
        <v>387</v>
      </c>
      <c r="I40" s="334" t="s">
        <v>390</v>
      </c>
      <c r="J40" s="334">
        <v>11</v>
      </c>
      <c r="K40" s="330" t="s">
        <v>875</v>
      </c>
      <c r="L40" s="330" t="s">
        <v>796</v>
      </c>
      <c r="M40" s="335">
        <v>127.3090909090909</v>
      </c>
      <c r="N40" s="335">
        <v>35.690909090909088</v>
      </c>
      <c r="O40" s="330"/>
      <c r="P40" s="330"/>
      <c r="Q40" s="336"/>
      <c r="R40" s="330"/>
      <c r="S40" s="336"/>
      <c r="T40" s="330"/>
      <c r="U40" s="330"/>
      <c r="V40" s="336"/>
      <c r="W40" s="335">
        <v>30.809090909090909</v>
      </c>
      <c r="X40" s="330"/>
      <c r="Y40" s="330"/>
      <c r="Z40" s="330"/>
      <c r="AA40" s="330"/>
      <c r="AB40" s="330"/>
      <c r="AC40" s="330"/>
      <c r="AD40" s="330"/>
      <c r="AE40" s="336"/>
      <c r="AF40" s="336"/>
      <c r="AG40" s="330"/>
      <c r="AH40" s="330"/>
      <c r="AI40" s="336"/>
      <c r="AJ40" s="330"/>
      <c r="AK40" s="330"/>
      <c r="AL40" s="330"/>
      <c r="AM40" s="330"/>
      <c r="AN40" s="336"/>
      <c r="AO40" s="337"/>
      <c r="AP40" s="336"/>
      <c r="AQ40" s="339" t="s">
        <v>917</v>
      </c>
      <c r="AR40" s="334" t="s">
        <v>825</v>
      </c>
      <c r="AS40" s="334"/>
      <c r="AT40" s="334"/>
      <c r="AU40" s="334">
        <v>5.5</v>
      </c>
      <c r="AV40" s="334"/>
      <c r="AW40" s="334"/>
      <c r="AX40" s="334"/>
      <c r="AY40" s="334"/>
      <c r="AZ40" s="334" t="s">
        <v>534</v>
      </c>
      <c r="BA40" s="330"/>
      <c r="BB40" s="334">
        <v>0</v>
      </c>
      <c r="BC40" s="334">
        <v>0</v>
      </c>
      <c r="BD40" s="334">
        <v>0</v>
      </c>
      <c r="BE40" s="334">
        <v>0</v>
      </c>
      <c r="BF40" s="334">
        <v>0</v>
      </c>
      <c r="BG40" s="334">
        <v>0</v>
      </c>
      <c r="BH40" s="334">
        <v>0</v>
      </c>
      <c r="BI40" s="334">
        <v>0</v>
      </c>
      <c r="BJ40" s="334">
        <v>0</v>
      </c>
      <c r="BK40" s="334">
        <v>0</v>
      </c>
      <c r="BL40" s="334"/>
      <c r="BM40" s="334"/>
      <c r="BN40" s="334"/>
      <c r="BO40" s="334" t="s">
        <v>825</v>
      </c>
      <c r="BP40" s="338"/>
      <c r="BQ40" s="334"/>
      <c r="BR40" s="334"/>
      <c r="BS40" s="274"/>
      <c r="BT40" s="274"/>
      <c r="BU40" s="334"/>
      <c r="BV40" s="334" t="s">
        <v>825</v>
      </c>
      <c r="BW40" s="334"/>
      <c r="BX40" s="274"/>
      <c r="BY40" s="330" t="s">
        <v>1058</v>
      </c>
    </row>
    <row r="41" spans="1:77" x14ac:dyDescent="0.15">
      <c r="A41" s="330">
        <v>2027</v>
      </c>
      <c r="B41" s="381">
        <v>43935</v>
      </c>
      <c r="C41" s="332" t="s">
        <v>978</v>
      </c>
      <c r="D41" s="330" t="s">
        <v>970</v>
      </c>
      <c r="E41" s="330">
        <v>3</v>
      </c>
      <c r="F41" s="330" t="s">
        <v>1006</v>
      </c>
      <c r="G41" s="333">
        <v>43684</v>
      </c>
      <c r="H41" s="334" t="s">
        <v>962</v>
      </c>
      <c r="I41" s="334" t="s">
        <v>963</v>
      </c>
      <c r="J41" s="334">
        <v>12</v>
      </c>
      <c r="K41" s="330" t="s">
        <v>679</v>
      </c>
      <c r="L41" s="330" t="s">
        <v>882</v>
      </c>
      <c r="M41" s="335">
        <v>123.42727272727272</v>
      </c>
      <c r="N41" s="335">
        <v>35.736363636363635</v>
      </c>
      <c r="O41" s="330"/>
      <c r="P41" s="330"/>
      <c r="Q41" s="336"/>
      <c r="R41" s="330"/>
      <c r="S41" s="336"/>
      <c r="T41" s="330"/>
      <c r="U41" s="330"/>
      <c r="V41" s="336"/>
      <c r="W41" s="335">
        <v>31.736363636363631</v>
      </c>
      <c r="X41" s="330"/>
      <c r="Y41" s="330"/>
      <c r="Z41" s="330"/>
      <c r="AA41" s="330"/>
      <c r="AB41" s="330"/>
      <c r="AC41" s="330"/>
      <c r="AD41" s="330"/>
      <c r="AE41" s="336"/>
      <c r="AF41" s="336"/>
      <c r="AG41" s="330"/>
      <c r="AH41" s="330"/>
      <c r="AI41" s="336"/>
      <c r="AJ41" s="330"/>
      <c r="AK41" s="330"/>
      <c r="AL41" s="330"/>
      <c r="AM41" s="330"/>
      <c r="AN41" s="336"/>
      <c r="AO41" s="337"/>
      <c r="AP41" s="336"/>
      <c r="AQ41" s="339" t="s">
        <v>1007</v>
      </c>
      <c r="AR41" s="334" t="s">
        <v>967</v>
      </c>
      <c r="AS41" s="334"/>
      <c r="AT41" s="334"/>
      <c r="AU41" s="334"/>
      <c r="AV41" s="334"/>
      <c r="AW41" s="334"/>
      <c r="AX41" s="334"/>
      <c r="AY41" s="334"/>
      <c r="AZ41" s="334" t="s">
        <v>974</v>
      </c>
      <c r="BA41" s="330"/>
      <c r="BB41" s="334">
        <v>0</v>
      </c>
      <c r="BC41" s="334">
        <v>0</v>
      </c>
      <c r="BD41" s="334">
        <v>0</v>
      </c>
      <c r="BE41" s="334">
        <v>0</v>
      </c>
      <c r="BF41" s="334">
        <v>0</v>
      </c>
      <c r="BG41" s="334">
        <v>0</v>
      </c>
      <c r="BH41" s="334">
        <v>0</v>
      </c>
      <c r="BI41" s="334">
        <v>0</v>
      </c>
      <c r="BJ41" s="334">
        <v>0</v>
      </c>
      <c r="BK41" s="334">
        <v>0</v>
      </c>
      <c r="BL41" s="334"/>
      <c r="BM41" s="334"/>
      <c r="BN41" s="334"/>
      <c r="BO41" s="334" t="s">
        <v>967</v>
      </c>
      <c r="BP41" s="338"/>
      <c r="BQ41" s="334"/>
      <c r="BR41" s="334"/>
      <c r="BS41" s="274"/>
      <c r="BT41" s="274"/>
      <c r="BU41" s="334"/>
      <c r="BV41" s="334" t="s">
        <v>967</v>
      </c>
      <c r="BW41" s="334">
        <v>1</v>
      </c>
      <c r="BX41" s="330"/>
      <c r="BY41" s="330" t="s">
        <v>1061</v>
      </c>
    </row>
    <row r="42" spans="1:77" x14ac:dyDescent="0.15">
      <c r="A42" s="330">
        <v>2208</v>
      </c>
      <c r="B42" s="381">
        <v>43935</v>
      </c>
      <c r="C42" s="332" t="s">
        <v>325</v>
      </c>
      <c r="D42" s="330" t="s">
        <v>326</v>
      </c>
      <c r="E42" s="330">
        <v>3</v>
      </c>
      <c r="F42" s="330" t="s">
        <v>1006</v>
      </c>
      <c r="G42" s="333">
        <v>43872</v>
      </c>
      <c r="H42" s="334" t="s">
        <v>342</v>
      </c>
      <c r="I42" s="334" t="s">
        <v>328</v>
      </c>
      <c r="J42" s="334">
        <v>14</v>
      </c>
      <c r="K42" s="330" t="s">
        <v>700</v>
      </c>
      <c r="L42" s="330" t="s">
        <v>1025</v>
      </c>
      <c r="M42" s="335">
        <v>259.89999999999998</v>
      </c>
      <c r="N42" s="335">
        <v>29.999999999999996</v>
      </c>
      <c r="O42" s="330"/>
      <c r="P42" s="330"/>
      <c r="Q42" s="336"/>
      <c r="R42" s="330"/>
      <c r="S42" s="336"/>
      <c r="T42" s="330"/>
      <c r="U42" s="330"/>
      <c r="V42" s="336"/>
      <c r="W42" s="335">
        <v>24.8</v>
      </c>
      <c r="X42" s="330"/>
      <c r="Y42" s="330"/>
      <c r="Z42" s="330"/>
      <c r="AA42" s="330"/>
      <c r="AB42" s="330"/>
      <c r="AC42" s="330"/>
      <c r="AD42" s="330"/>
      <c r="AE42" s="336"/>
      <c r="AF42" s="336"/>
      <c r="AG42" s="330"/>
      <c r="AH42" s="330"/>
      <c r="AI42" s="336"/>
      <c r="AJ42" s="330"/>
      <c r="AK42" s="330"/>
      <c r="AL42" s="330"/>
      <c r="AM42" s="330"/>
      <c r="AN42" s="336"/>
      <c r="AO42" s="337"/>
      <c r="AP42" s="336"/>
      <c r="AQ42" s="339" t="s">
        <v>403</v>
      </c>
      <c r="AR42" s="334" t="s">
        <v>328</v>
      </c>
      <c r="AS42" s="334"/>
      <c r="AT42" s="334"/>
      <c r="AU42" s="334">
        <v>4.5</v>
      </c>
      <c r="AV42" s="334"/>
      <c r="AW42" s="334"/>
      <c r="AX42" s="334"/>
      <c r="AY42" s="334"/>
      <c r="AZ42" s="334" t="s">
        <v>334</v>
      </c>
      <c r="BA42" s="330"/>
      <c r="BB42" s="334">
        <v>0</v>
      </c>
      <c r="BC42" s="334">
        <v>0</v>
      </c>
      <c r="BD42" s="334">
        <v>0</v>
      </c>
      <c r="BE42" s="334">
        <v>0</v>
      </c>
      <c r="BF42" s="334">
        <v>0</v>
      </c>
      <c r="BG42" s="334">
        <v>0</v>
      </c>
      <c r="BH42" s="334">
        <v>0</v>
      </c>
      <c r="BI42" s="334">
        <v>0</v>
      </c>
      <c r="BJ42" s="334">
        <v>0</v>
      </c>
      <c r="BK42" s="334">
        <v>0</v>
      </c>
      <c r="BL42" s="334"/>
      <c r="BM42" s="334"/>
      <c r="BN42" s="334"/>
      <c r="BO42" s="334" t="s">
        <v>328</v>
      </c>
      <c r="BP42" s="338"/>
      <c r="BQ42" s="334"/>
      <c r="BR42" s="334"/>
      <c r="BS42" s="330"/>
      <c r="BT42" s="330"/>
      <c r="BU42" s="334"/>
      <c r="BV42" s="334" t="s">
        <v>328</v>
      </c>
      <c r="BW42" s="334"/>
      <c r="BX42" s="330"/>
      <c r="BY42" s="330" t="s">
        <v>1108</v>
      </c>
    </row>
    <row r="43" spans="1:77" x14ac:dyDescent="0.15">
      <c r="A43" s="330"/>
      <c r="B43" s="381">
        <v>43935</v>
      </c>
      <c r="C43" s="332" t="s">
        <v>821</v>
      </c>
      <c r="D43" s="330" t="s">
        <v>837</v>
      </c>
      <c r="E43" s="330">
        <v>3</v>
      </c>
      <c r="F43" s="330" t="s">
        <v>916</v>
      </c>
      <c r="G43" s="344">
        <v>43799</v>
      </c>
      <c r="H43" s="334" t="s">
        <v>387</v>
      </c>
      <c r="I43" s="334" t="s">
        <v>390</v>
      </c>
      <c r="J43" s="334"/>
      <c r="K43" s="330" t="s">
        <v>801</v>
      </c>
      <c r="L43" s="330" t="s">
        <v>802</v>
      </c>
      <c r="M43" s="335">
        <v>124.99999999999999</v>
      </c>
      <c r="N43" s="335">
        <v>32.999999999999993</v>
      </c>
      <c r="O43" s="330"/>
      <c r="P43" s="330"/>
      <c r="Q43" s="336"/>
      <c r="R43" s="330"/>
      <c r="S43" s="336"/>
      <c r="T43" s="330"/>
      <c r="U43" s="330"/>
      <c r="V43" s="336"/>
      <c r="W43" s="335">
        <v>26</v>
      </c>
      <c r="X43" s="330"/>
      <c r="Y43" s="330"/>
      <c r="Z43" s="330"/>
      <c r="AA43" s="330"/>
      <c r="AB43" s="330"/>
      <c r="AC43" s="330"/>
      <c r="AD43" s="330"/>
      <c r="AE43" s="336"/>
      <c r="AF43" s="336"/>
      <c r="AG43" s="330"/>
      <c r="AH43" s="330"/>
      <c r="AI43" s="336"/>
      <c r="AJ43" s="330"/>
      <c r="AK43" s="330"/>
      <c r="AL43" s="330"/>
      <c r="AM43" s="330"/>
      <c r="AN43" s="336"/>
      <c r="AO43" s="337"/>
      <c r="AP43" s="336"/>
      <c r="AQ43" s="330" t="s">
        <v>917</v>
      </c>
      <c r="AR43" s="334" t="s">
        <v>825</v>
      </c>
      <c r="AS43" s="334"/>
      <c r="AT43" s="334"/>
      <c r="AU43" s="334"/>
      <c r="AV43" s="334"/>
      <c r="AW43" s="334"/>
      <c r="AX43" s="334"/>
      <c r="AY43" s="334"/>
      <c r="AZ43" s="334" t="s">
        <v>825</v>
      </c>
      <c r="BA43" s="330"/>
      <c r="BB43" s="334">
        <v>0</v>
      </c>
      <c r="BC43" s="334">
        <v>0</v>
      </c>
      <c r="BD43" s="334">
        <v>0</v>
      </c>
      <c r="BE43" s="334">
        <v>0</v>
      </c>
      <c r="BF43" s="334">
        <v>0</v>
      </c>
      <c r="BG43" s="334">
        <v>0</v>
      </c>
      <c r="BH43" s="334">
        <v>0</v>
      </c>
      <c r="BI43" s="334">
        <v>0</v>
      </c>
      <c r="BJ43" s="334">
        <v>0</v>
      </c>
      <c r="BK43" s="334">
        <v>0</v>
      </c>
      <c r="BL43" s="334"/>
      <c r="BM43" s="334"/>
      <c r="BN43" s="334"/>
      <c r="BO43" s="334" t="s">
        <v>825</v>
      </c>
      <c r="BP43" s="338"/>
      <c r="BQ43" s="334"/>
      <c r="BR43" s="334"/>
      <c r="BS43" s="330"/>
      <c r="BT43" s="330"/>
      <c r="BU43" s="334"/>
      <c r="BV43" s="334" t="s">
        <v>825</v>
      </c>
      <c r="BW43" s="334"/>
      <c r="BX43" s="330"/>
      <c r="BY43" s="330" t="s">
        <v>1109</v>
      </c>
    </row>
    <row r="44" spans="1:77" x14ac:dyDescent="0.15">
      <c r="A44" s="330"/>
      <c r="B44" s="381">
        <v>43935</v>
      </c>
      <c r="C44" s="332" t="s">
        <v>821</v>
      </c>
      <c r="D44" s="330" t="s">
        <v>837</v>
      </c>
      <c r="E44" s="330">
        <v>3</v>
      </c>
      <c r="F44" s="330" t="s">
        <v>916</v>
      </c>
      <c r="G44" s="344">
        <v>43785</v>
      </c>
      <c r="H44" s="334" t="s">
        <v>387</v>
      </c>
      <c r="I44" s="334" t="s">
        <v>390</v>
      </c>
      <c r="J44" s="334"/>
      <c r="K44" s="330" t="s">
        <v>466</v>
      </c>
      <c r="L44" s="330" t="s">
        <v>1069</v>
      </c>
      <c r="M44" s="335">
        <v>160.95454545454544</v>
      </c>
      <c r="N44" s="335">
        <v>30.627272727272722</v>
      </c>
      <c r="O44" s="330"/>
      <c r="P44" s="330"/>
      <c r="Q44" s="336"/>
      <c r="R44" s="330"/>
      <c r="S44" s="336"/>
      <c r="T44" s="330"/>
      <c r="U44" s="330"/>
      <c r="V44" s="336"/>
      <c r="W44" s="335">
        <v>21.999999999999996</v>
      </c>
      <c r="X44" s="330"/>
      <c r="Y44" s="330"/>
      <c r="Z44" s="330"/>
      <c r="AA44" s="330"/>
      <c r="AB44" s="330"/>
      <c r="AC44" s="330"/>
      <c r="AD44" s="330"/>
      <c r="AE44" s="336"/>
      <c r="AF44" s="336"/>
      <c r="AG44" s="330"/>
      <c r="AH44" s="330"/>
      <c r="AI44" s="336"/>
      <c r="AJ44" s="330"/>
      <c r="AK44" s="330"/>
      <c r="AL44" s="330"/>
      <c r="AM44" s="330"/>
      <c r="AN44" s="336"/>
      <c r="AO44" s="337"/>
      <c r="AP44" s="336"/>
      <c r="AQ44" s="330" t="s">
        <v>917</v>
      </c>
      <c r="AR44" s="334" t="s">
        <v>825</v>
      </c>
      <c r="AS44" s="334"/>
      <c r="AT44" s="334"/>
      <c r="AU44" s="334">
        <v>7</v>
      </c>
      <c r="AV44" s="334"/>
      <c r="AW44" s="334"/>
      <c r="AX44" s="334"/>
      <c r="AY44" s="334"/>
      <c r="AZ44" s="334" t="s">
        <v>825</v>
      </c>
      <c r="BA44" s="330"/>
      <c r="BB44" s="334">
        <v>0</v>
      </c>
      <c r="BC44" s="334">
        <v>0</v>
      </c>
      <c r="BD44" s="334">
        <v>0</v>
      </c>
      <c r="BE44" s="334">
        <v>0</v>
      </c>
      <c r="BF44" s="334">
        <v>0</v>
      </c>
      <c r="BG44" s="334">
        <v>0</v>
      </c>
      <c r="BH44" s="334">
        <v>0</v>
      </c>
      <c r="BI44" s="334">
        <v>0</v>
      </c>
      <c r="BJ44" s="334">
        <v>0</v>
      </c>
      <c r="BK44" s="334">
        <v>0</v>
      </c>
      <c r="BL44" s="334"/>
      <c r="BM44" s="334"/>
      <c r="BN44" s="334"/>
      <c r="BO44" s="334" t="s">
        <v>825</v>
      </c>
      <c r="BP44" s="338"/>
      <c r="BQ44" s="334"/>
      <c r="BR44" s="334"/>
      <c r="BS44" s="330"/>
      <c r="BT44" s="330"/>
      <c r="BU44" s="334"/>
      <c r="BV44" s="334" t="s">
        <v>825</v>
      </c>
      <c r="BW44" s="334"/>
      <c r="BX44" s="330"/>
      <c r="BY44" s="330" t="s">
        <v>1110</v>
      </c>
    </row>
    <row r="45" spans="1:77" x14ac:dyDescent="0.15">
      <c r="A45" s="330" t="s">
        <v>1065</v>
      </c>
      <c r="B45" s="381">
        <v>43935</v>
      </c>
      <c r="C45" s="332" t="s">
        <v>821</v>
      </c>
      <c r="D45" s="330" t="s">
        <v>837</v>
      </c>
      <c r="E45" s="330">
        <v>3</v>
      </c>
      <c r="F45" s="330" t="s">
        <v>916</v>
      </c>
      <c r="G45" s="344">
        <v>43802</v>
      </c>
      <c r="H45" s="334" t="s">
        <v>387</v>
      </c>
      <c r="I45" s="334" t="s">
        <v>390</v>
      </c>
      <c r="J45" s="334"/>
      <c r="K45" s="330" t="s">
        <v>1111</v>
      </c>
      <c r="L45" s="330" t="s">
        <v>1112</v>
      </c>
      <c r="M45" s="335">
        <v>119.99999999999999</v>
      </c>
      <c r="N45" s="335">
        <v>32.9</v>
      </c>
      <c r="O45" s="330"/>
      <c r="P45" s="330"/>
      <c r="Q45" s="336"/>
      <c r="R45" s="330"/>
      <c r="S45" s="336"/>
      <c r="T45" s="330"/>
      <c r="U45" s="330"/>
      <c r="V45" s="336"/>
      <c r="W45" s="335">
        <v>26</v>
      </c>
      <c r="X45" s="330"/>
      <c r="Y45" s="330"/>
      <c r="Z45" s="330"/>
      <c r="AA45" s="330"/>
      <c r="AB45" s="330"/>
      <c r="AC45" s="330"/>
      <c r="AD45" s="330"/>
      <c r="AE45" s="336"/>
      <c r="AF45" s="336"/>
      <c r="AG45" s="330"/>
      <c r="AH45" s="330"/>
      <c r="AI45" s="336"/>
      <c r="AJ45" s="330"/>
      <c r="AK45" s="330"/>
      <c r="AL45" s="330"/>
      <c r="AM45" s="330"/>
      <c r="AN45" s="336"/>
      <c r="AO45" s="337"/>
      <c r="AP45" s="336"/>
      <c r="AQ45" s="330" t="s">
        <v>917</v>
      </c>
      <c r="AR45" s="334" t="s">
        <v>390</v>
      </c>
      <c r="AS45" s="334"/>
      <c r="AT45" s="334"/>
      <c r="AU45" s="334">
        <v>3</v>
      </c>
      <c r="AV45" s="334"/>
      <c r="AW45" s="334"/>
      <c r="AX45" s="334"/>
      <c r="AY45" s="334"/>
      <c r="AZ45" s="334" t="s">
        <v>390</v>
      </c>
      <c r="BA45" s="330"/>
      <c r="BB45" s="334">
        <v>0</v>
      </c>
      <c r="BC45" s="334">
        <v>0</v>
      </c>
      <c r="BD45" s="334">
        <v>0</v>
      </c>
      <c r="BE45" s="334">
        <v>0</v>
      </c>
      <c r="BF45" s="334">
        <v>0</v>
      </c>
      <c r="BG45" s="334">
        <v>0</v>
      </c>
      <c r="BH45" s="334">
        <v>0</v>
      </c>
      <c r="BI45" s="334">
        <v>0</v>
      </c>
      <c r="BJ45" s="334">
        <v>0</v>
      </c>
      <c r="BK45" s="334">
        <v>0</v>
      </c>
      <c r="BL45" s="334"/>
      <c r="BM45" s="334"/>
      <c r="BN45" s="334"/>
      <c r="BO45" s="334" t="s">
        <v>390</v>
      </c>
      <c r="BP45" s="338"/>
      <c r="BQ45" s="334"/>
      <c r="BR45" s="334"/>
      <c r="BS45" s="330"/>
      <c r="BT45" s="330"/>
      <c r="BU45" s="334"/>
      <c r="BV45" s="334" t="s">
        <v>390</v>
      </c>
      <c r="BW45" s="334">
        <v>1</v>
      </c>
      <c r="BX45" s="330"/>
      <c r="BY45" s="330" t="s">
        <v>1115</v>
      </c>
    </row>
  </sheetData>
  <sheetProtection algorithmName="SHA-512" hashValue="IvgzTAOg/6Z8wBNVJiRUGtJWjr3NJfhiJvc7tCojRD4dSVweJmwaSeB+pfDsHR1O96E/D1BxZLxydHi9OZ0VGw==" saltValue="9+1ANhZ4cQIy2kwYHGosN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76766-F3D8-1A4A-86C2-E51A94427915}">
  <sheetPr codeName="Sheet63"/>
  <dimension ref="A1:BY10"/>
  <sheetViews>
    <sheetView workbookViewId="0">
      <selection activeCell="B45" sqref="B2:B45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7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</row>
    <row r="2" spans="1:77" x14ac:dyDescent="0.15">
      <c r="A2" s="330">
        <v>793</v>
      </c>
      <c r="B2" s="373">
        <v>43935</v>
      </c>
      <c r="C2" s="332" t="s">
        <v>937</v>
      </c>
      <c r="D2" s="330" t="s">
        <v>938</v>
      </c>
      <c r="E2" s="330"/>
      <c r="F2" s="330" t="s">
        <v>939</v>
      </c>
      <c r="G2" s="333">
        <v>43646</v>
      </c>
      <c r="H2" s="334" t="s">
        <v>940</v>
      </c>
      <c r="I2" s="334" t="s">
        <v>941</v>
      </c>
      <c r="J2" s="334"/>
      <c r="K2" s="330" t="s">
        <v>942</v>
      </c>
      <c r="L2" s="330" t="s">
        <v>943</v>
      </c>
      <c r="M2" s="335">
        <v>142.18</v>
      </c>
      <c r="N2" s="335">
        <v>34.32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0" t="s">
        <v>944</v>
      </c>
      <c r="AR2" s="334" t="s">
        <v>941</v>
      </c>
      <c r="AS2" s="334"/>
      <c r="AT2" s="334"/>
      <c r="AU2" s="334"/>
      <c r="AV2" s="334">
        <v>13.441000000000001</v>
      </c>
      <c r="AW2" s="334"/>
      <c r="AX2" s="334"/>
      <c r="AY2" s="334"/>
      <c r="AZ2" s="334" t="s">
        <v>390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/>
      <c r="BO2" s="334" t="s">
        <v>941</v>
      </c>
      <c r="BP2" s="338"/>
      <c r="BQ2" s="334"/>
      <c r="BR2" s="334"/>
      <c r="BS2" s="330"/>
      <c r="BT2" s="330"/>
      <c r="BU2" s="334"/>
      <c r="BV2" s="334" t="s">
        <v>941</v>
      </c>
      <c r="BW2" s="334"/>
      <c r="BX2" s="330"/>
      <c r="BY2" s="330" t="s">
        <v>1082</v>
      </c>
    </row>
    <row r="3" spans="1:77" x14ac:dyDescent="0.15">
      <c r="A3" s="330">
        <v>791</v>
      </c>
      <c r="B3" s="373">
        <v>43935</v>
      </c>
      <c r="C3" s="332" t="s">
        <v>937</v>
      </c>
      <c r="D3" s="330" t="s">
        <v>938</v>
      </c>
      <c r="E3" s="330"/>
      <c r="F3" s="330" t="s">
        <v>946</v>
      </c>
      <c r="G3" s="333">
        <v>43646</v>
      </c>
      <c r="H3" s="334" t="s">
        <v>940</v>
      </c>
      <c r="I3" s="334" t="s">
        <v>941</v>
      </c>
      <c r="J3" s="334"/>
      <c r="K3" s="330" t="s">
        <v>942</v>
      </c>
      <c r="L3" s="330" t="s">
        <v>943</v>
      </c>
      <c r="M3" s="335">
        <v>145.56</v>
      </c>
      <c r="N3" s="335">
        <v>34.32</v>
      </c>
      <c r="O3" s="330"/>
      <c r="P3" s="330"/>
      <c r="Q3" s="336"/>
      <c r="R3" s="33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5">
        <v>18.97</v>
      </c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947</v>
      </c>
      <c r="AR3" s="334" t="s">
        <v>941</v>
      </c>
      <c r="AS3" s="334"/>
      <c r="AT3" s="334"/>
      <c r="AU3" s="334"/>
      <c r="AV3" s="334">
        <v>13.441000000000001</v>
      </c>
      <c r="AW3" s="334"/>
      <c r="AX3" s="334"/>
      <c r="AY3" s="334"/>
      <c r="AZ3" s="334" t="s">
        <v>390</v>
      </c>
      <c r="BA3" s="330"/>
      <c r="BB3" s="334">
        <v>0</v>
      </c>
      <c r="BC3" s="334">
        <v>0</v>
      </c>
      <c r="BD3" s="334">
        <v>0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941</v>
      </c>
      <c r="BP3" s="338"/>
      <c r="BQ3" s="334"/>
      <c r="BR3" s="334"/>
      <c r="BS3" s="274"/>
      <c r="BT3" s="274"/>
      <c r="BU3" s="334"/>
      <c r="BV3" s="334" t="s">
        <v>941</v>
      </c>
      <c r="BW3" s="334"/>
      <c r="BX3" s="330"/>
      <c r="BY3" s="330" t="s">
        <v>1083</v>
      </c>
    </row>
    <row r="6" spans="1:77" x14ac:dyDescent="0.15">
      <c r="M6" s="371"/>
      <c r="N6" s="371"/>
    </row>
    <row r="7" spans="1:77" x14ac:dyDescent="0.15">
      <c r="M7" s="371"/>
      <c r="AF7" s="371"/>
    </row>
    <row r="9" spans="1:77" x14ac:dyDescent="0.15">
      <c r="M9" s="222"/>
      <c r="N9" s="222"/>
    </row>
    <row r="10" spans="1:77" x14ac:dyDescent="0.15">
      <c r="M10" s="222"/>
      <c r="AF10" s="222"/>
    </row>
  </sheetData>
  <sheetProtection algorithmName="SHA-512" hashValue="V5UVnMqFSZG00M2Zh7X9O3Z2PKGYkqUzJ3uq41wM17da13GV+ZoEbnnrqCvxe7JyJZRqwy3pCqjGLZrYW3gsXA==" saltValue="8k1/NSRqAAzukcuvS7jYvQ==" spinCount="100000" sheet="1" objects="1" scenarios="1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4F64B-36FA-E14C-A8E0-897ACA0A436B}">
  <sheetPr codeName="Sheet64"/>
  <dimension ref="A1:BY47"/>
  <sheetViews>
    <sheetView zoomScale="150" zoomScaleNormal="150" zoomScalePageLayoutView="120" workbookViewId="0">
      <pane xSplit="12" ySplit="1" topLeftCell="M25" activePane="bottomRight" state="frozen"/>
      <selection activeCell="B45" sqref="B2:B45"/>
      <selection pane="topRight" activeCell="B45" sqref="B2:B45"/>
      <selection pane="bottomLeft" activeCell="B45" sqref="B2:B45"/>
      <selection pane="bottomRight" activeCell="B45" sqref="B2:B45"/>
    </sheetView>
  </sheetViews>
  <sheetFormatPr baseColWidth="10" defaultRowHeight="13" x14ac:dyDescent="0.15"/>
  <cols>
    <col min="3" max="3" width="6.33203125" customWidth="1"/>
    <col min="5" max="5" width="5.5" customWidth="1"/>
    <col min="7" max="7" width="13.164062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353" t="s">
        <v>1013</v>
      </c>
      <c r="AV1" s="354" t="s">
        <v>1014</v>
      </c>
      <c r="AW1" s="355" t="s">
        <v>1015</v>
      </c>
      <c r="AX1" s="354" t="s">
        <v>1016</v>
      </c>
      <c r="AY1" s="356" t="s">
        <v>1017</v>
      </c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30">
        <v>1911</v>
      </c>
      <c r="B2" s="370">
        <v>43754</v>
      </c>
      <c r="C2" s="332" t="s">
        <v>821</v>
      </c>
      <c r="D2" s="330" t="s">
        <v>837</v>
      </c>
      <c r="E2" s="330">
        <v>1</v>
      </c>
      <c r="F2" s="330" t="s">
        <v>823</v>
      </c>
      <c r="G2" s="333">
        <v>43742</v>
      </c>
      <c r="H2" s="334" t="s">
        <v>824</v>
      </c>
      <c r="I2" s="334" t="s">
        <v>825</v>
      </c>
      <c r="J2" s="334">
        <v>1</v>
      </c>
      <c r="K2" s="330" t="s">
        <v>838</v>
      </c>
      <c r="L2" s="330" t="s">
        <v>839</v>
      </c>
      <c r="M2" s="335">
        <v>134.19999999999999</v>
      </c>
      <c r="N2" s="335">
        <v>29.381818181818179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9" t="s">
        <v>828</v>
      </c>
      <c r="AR2" s="334" t="s">
        <v>825</v>
      </c>
      <c r="AS2" s="334"/>
      <c r="AT2" s="334"/>
      <c r="AU2" s="334">
        <v>5</v>
      </c>
      <c r="AV2" s="334"/>
      <c r="AW2" s="334"/>
      <c r="AX2" s="334"/>
      <c r="AY2" s="334"/>
      <c r="AZ2" s="334" t="s">
        <v>840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>
        <v>12</v>
      </c>
      <c r="BO2" s="334" t="s">
        <v>825</v>
      </c>
      <c r="BP2" s="338"/>
      <c r="BQ2" s="334"/>
      <c r="BR2" s="334"/>
      <c r="BS2" s="330"/>
      <c r="BT2" s="330"/>
      <c r="BU2" s="334"/>
      <c r="BV2" s="334" t="s">
        <v>825</v>
      </c>
      <c r="BW2" s="334"/>
      <c r="BX2" s="330" t="s">
        <v>841</v>
      </c>
      <c r="BY2" s="275" t="s">
        <v>1073</v>
      </c>
    </row>
    <row r="3" spans="1:77" x14ac:dyDescent="0.15">
      <c r="A3" s="330">
        <v>406</v>
      </c>
      <c r="B3" s="370">
        <v>43754</v>
      </c>
      <c r="C3" s="332" t="s">
        <v>26</v>
      </c>
      <c r="D3" s="330" t="s">
        <v>114</v>
      </c>
      <c r="E3" s="330">
        <v>1</v>
      </c>
      <c r="F3" s="330" t="s">
        <v>28</v>
      </c>
      <c r="G3" s="333">
        <v>43646</v>
      </c>
      <c r="H3" s="334" t="s">
        <v>387</v>
      </c>
      <c r="I3" s="334" t="s">
        <v>390</v>
      </c>
      <c r="J3" s="334">
        <v>2</v>
      </c>
      <c r="K3" s="330" t="s">
        <v>110</v>
      </c>
      <c r="L3" s="330" t="s">
        <v>1019</v>
      </c>
      <c r="M3" s="335">
        <v>124</v>
      </c>
      <c r="N3" s="335">
        <v>29.75454545454545</v>
      </c>
      <c r="O3" s="330" t="s">
        <v>453</v>
      </c>
      <c r="P3" s="340">
        <v>45500</v>
      </c>
      <c r="Q3" s="335">
        <v>39.454545454545453</v>
      </c>
      <c r="R3" s="34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6"/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9" t="s">
        <v>173</v>
      </c>
      <c r="AR3" s="334" t="s">
        <v>30</v>
      </c>
      <c r="AS3" s="334"/>
      <c r="AT3" s="334"/>
      <c r="AU3" s="334">
        <v>5.2</v>
      </c>
      <c r="AV3" s="334"/>
      <c r="AW3" s="334"/>
      <c r="AX3" s="334"/>
      <c r="AY3" s="334"/>
      <c r="AZ3" s="334" t="s">
        <v>34</v>
      </c>
      <c r="BA3" s="330"/>
      <c r="BB3" s="334">
        <v>0</v>
      </c>
      <c r="BC3" s="334">
        <v>0</v>
      </c>
      <c r="BD3" s="334">
        <v>2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30</v>
      </c>
      <c r="BP3" s="338"/>
      <c r="BQ3" s="334"/>
      <c r="BR3" s="334"/>
      <c r="BS3" s="330"/>
      <c r="BT3" s="330"/>
      <c r="BU3" s="334"/>
      <c r="BV3" s="334" t="s">
        <v>30</v>
      </c>
      <c r="BW3" s="334"/>
      <c r="BX3" s="330"/>
      <c r="BY3" s="339" t="s">
        <v>1035</v>
      </c>
    </row>
    <row r="4" spans="1:77" x14ac:dyDescent="0.15">
      <c r="A4" s="330">
        <v>671</v>
      </c>
      <c r="B4" s="370">
        <v>43754</v>
      </c>
      <c r="C4" s="332" t="s">
        <v>325</v>
      </c>
      <c r="D4" s="330" t="s">
        <v>326</v>
      </c>
      <c r="E4" s="330">
        <v>1</v>
      </c>
      <c r="F4" s="330" t="s">
        <v>327</v>
      </c>
      <c r="G4" s="333">
        <v>43692</v>
      </c>
      <c r="H4" s="334" t="s">
        <v>342</v>
      </c>
      <c r="I4" s="334" t="s">
        <v>328</v>
      </c>
      <c r="J4" s="334">
        <v>3</v>
      </c>
      <c r="K4" s="330" t="s">
        <v>348</v>
      </c>
      <c r="L4" s="330" t="s">
        <v>952</v>
      </c>
      <c r="M4" s="335">
        <v>130</v>
      </c>
      <c r="N4" s="335">
        <v>33.354545454545452</v>
      </c>
      <c r="O4" s="330"/>
      <c r="P4" s="330"/>
      <c r="Q4" s="336"/>
      <c r="R4" s="330"/>
      <c r="S4" s="336"/>
      <c r="T4" s="330"/>
      <c r="U4" s="330"/>
      <c r="V4" s="336"/>
      <c r="W4" s="336"/>
      <c r="X4" s="330"/>
      <c r="Y4" s="330"/>
      <c r="Z4" s="330"/>
      <c r="AA4" s="330"/>
      <c r="AB4" s="330"/>
      <c r="AC4" s="330"/>
      <c r="AD4" s="330"/>
      <c r="AE4" s="336"/>
      <c r="AF4" s="336"/>
      <c r="AG4" s="330"/>
      <c r="AH4" s="330"/>
      <c r="AI4" s="336"/>
      <c r="AJ4" s="330"/>
      <c r="AK4" s="330"/>
      <c r="AL4" s="330"/>
      <c r="AM4" s="330"/>
      <c r="AN4" s="336"/>
      <c r="AO4" s="337"/>
      <c r="AP4" s="336"/>
      <c r="AQ4" s="339" t="s">
        <v>332</v>
      </c>
      <c r="AR4" s="334" t="s">
        <v>328</v>
      </c>
      <c r="AS4" s="334"/>
      <c r="AT4" s="334"/>
      <c r="AU4" s="334">
        <v>7.26</v>
      </c>
      <c r="AV4" s="334"/>
      <c r="AW4" s="334"/>
      <c r="AX4" s="334"/>
      <c r="AY4" s="334"/>
      <c r="AZ4" s="334" t="s">
        <v>334</v>
      </c>
      <c r="BA4" s="330"/>
      <c r="BB4" s="334">
        <v>7</v>
      </c>
      <c r="BC4" s="334">
        <v>0</v>
      </c>
      <c r="BD4" s="334">
        <v>0</v>
      </c>
      <c r="BE4" s="334">
        <v>0</v>
      </c>
      <c r="BF4" s="334">
        <v>0</v>
      </c>
      <c r="BG4" s="334">
        <v>0</v>
      </c>
      <c r="BH4" s="334">
        <v>0</v>
      </c>
      <c r="BI4" s="334">
        <v>0</v>
      </c>
      <c r="BJ4" s="334">
        <v>0</v>
      </c>
      <c r="BK4" s="334">
        <v>0</v>
      </c>
      <c r="BL4" s="334"/>
      <c r="BM4" s="334"/>
      <c r="BN4" s="334">
        <v>24</v>
      </c>
      <c r="BO4" s="334" t="s">
        <v>328</v>
      </c>
      <c r="BP4" s="338"/>
      <c r="BQ4" s="334"/>
      <c r="BR4" s="334"/>
      <c r="BS4" s="330"/>
      <c r="BT4" s="330"/>
      <c r="BU4" s="334"/>
      <c r="BV4" s="334" t="s">
        <v>328</v>
      </c>
      <c r="BW4" s="334"/>
      <c r="BX4" s="330"/>
      <c r="BY4" s="339" t="s">
        <v>1038</v>
      </c>
    </row>
    <row r="5" spans="1:77" x14ac:dyDescent="0.15">
      <c r="A5" s="330">
        <v>1316</v>
      </c>
      <c r="B5" s="370">
        <v>43754</v>
      </c>
      <c r="C5" s="332" t="s">
        <v>821</v>
      </c>
      <c r="D5" s="330" t="s">
        <v>837</v>
      </c>
      <c r="E5" s="330">
        <v>1</v>
      </c>
      <c r="F5" s="330" t="s">
        <v>823</v>
      </c>
      <c r="G5" s="333">
        <v>43646</v>
      </c>
      <c r="H5" s="334" t="s">
        <v>824</v>
      </c>
      <c r="I5" s="334" t="s">
        <v>825</v>
      </c>
      <c r="J5" s="334">
        <v>4</v>
      </c>
      <c r="K5" s="330" t="s">
        <v>845</v>
      </c>
      <c r="L5" s="330" t="s">
        <v>846</v>
      </c>
      <c r="M5" s="335">
        <v>139.41818181818181</v>
      </c>
      <c r="N5" s="335">
        <v>29.954545454545453</v>
      </c>
      <c r="O5" s="330"/>
      <c r="P5" s="330"/>
      <c r="Q5" s="336"/>
      <c r="R5" s="330"/>
      <c r="S5" s="336"/>
      <c r="T5" s="330"/>
      <c r="U5" s="330"/>
      <c r="V5" s="336"/>
      <c r="W5" s="336"/>
      <c r="X5" s="330"/>
      <c r="Y5" s="330"/>
      <c r="Z5" s="330"/>
      <c r="AA5" s="330"/>
      <c r="AB5" s="330"/>
      <c r="AC5" s="330"/>
      <c r="AD5" s="330"/>
      <c r="AE5" s="336"/>
      <c r="AF5" s="336"/>
      <c r="AG5" s="330"/>
      <c r="AH5" s="330"/>
      <c r="AI5" s="336"/>
      <c r="AJ5" s="330"/>
      <c r="AK5" s="330"/>
      <c r="AL5" s="330"/>
      <c r="AM5" s="330"/>
      <c r="AN5" s="336"/>
      <c r="AO5" s="337"/>
      <c r="AP5" s="336"/>
      <c r="AQ5" s="339" t="s">
        <v>828</v>
      </c>
      <c r="AR5" s="334" t="s">
        <v>825</v>
      </c>
      <c r="AS5" s="334"/>
      <c r="AT5" s="334"/>
      <c r="AU5" s="334">
        <v>5</v>
      </c>
      <c r="AV5" s="334"/>
      <c r="AW5" s="334"/>
      <c r="AX5" s="334"/>
      <c r="AY5" s="334"/>
      <c r="AZ5" s="334" t="s">
        <v>840</v>
      </c>
      <c r="BA5" s="330"/>
      <c r="BB5" s="334">
        <v>0</v>
      </c>
      <c r="BC5" s="334">
        <v>0</v>
      </c>
      <c r="BD5" s="334">
        <v>0</v>
      </c>
      <c r="BE5" s="334">
        <v>0</v>
      </c>
      <c r="BF5" s="334">
        <v>0</v>
      </c>
      <c r="BG5" s="334">
        <v>0</v>
      </c>
      <c r="BH5" s="334">
        <v>0</v>
      </c>
      <c r="BI5" s="334">
        <v>0</v>
      </c>
      <c r="BJ5" s="334">
        <v>0</v>
      </c>
      <c r="BK5" s="334">
        <v>0</v>
      </c>
      <c r="BL5" s="334"/>
      <c r="BM5" s="334"/>
      <c r="BN5" s="334">
        <v>12</v>
      </c>
      <c r="BO5" s="334" t="s">
        <v>825</v>
      </c>
      <c r="BP5" s="338"/>
      <c r="BQ5" s="334"/>
      <c r="BR5" s="334"/>
      <c r="BS5" s="330"/>
      <c r="BT5" s="274"/>
      <c r="BU5" s="334"/>
      <c r="BV5" s="334" t="s">
        <v>825</v>
      </c>
      <c r="BW5" s="334"/>
      <c r="BX5" s="330"/>
      <c r="BY5" s="339" t="s">
        <v>1041</v>
      </c>
    </row>
    <row r="6" spans="1:77" x14ac:dyDescent="0.15">
      <c r="A6" s="330">
        <v>1478</v>
      </c>
      <c r="B6" s="370">
        <v>43754</v>
      </c>
      <c r="C6" s="332" t="s">
        <v>821</v>
      </c>
      <c r="D6" s="330" t="s">
        <v>837</v>
      </c>
      <c r="E6" s="330">
        <v>1</v>
      </c>
      <c r="F6" s="330" t="s">
        <v>823</v>
      </c>
      <c r="G6" s="333">
        <v>43677</v>
      </c>
      <c r="H6" s="334" t="s">
        <v>824</v>
      </c>
      <c r="I6" s="334" t="s">
        <v>825</v>
      </c>
      <c r="J6" s="334">
        <v>5</v>
      </c>
      <c r="K6" s="330" t="s">
        <v>848</v>
      </c>
      <c r="L6" s="330" t="s">
        <v>849</v>
      </c>
      <c r="M6" s="335">
        <v>144.48181818181817</v>
      </c>
      <c r="N6" s="335">
        <v>32.790909090909089</v>
      </c>
      <c r="O6" s="330"/>
      <c r="P6" s="330"/>
      <c r="Q6" s="336"/>
      <c r="R6" s="330"/>
      <c r="S6" s="336"/>
      <c r="T6" s="330"/>
      <c r="U6" s="330"/>
      <c r="V6" s="336"/>
      <c r="W6" s="336"/>
      <c r="X6" s="335"/>
      <c r="Y6" s="335"/>
      <c r="Z6" s="335"/>
      <c r="AA6" s="335"/>
      <c r="AB6" s="335"/>
      <c r="AC6" s="335"/>
      <c r="AD6" s="335"/>
      <c r="AE6" s="336"/>
      <c r="AF6" s="336"/>
      <c r="AG6" s="330"/>
      <c r="AH6" s="330"/>
      <c r="AI6" s="336"/>
      <c r="AJ6" s="330"/>
      <c r="AK6" s="330"/>
      <c r="AL6" s="330"/>
      <c r="AM6" s="330"/>
      <c r="AN6" s="336"/>
      <c r="AO6" s="337"/>
      <c r="AP6" s="336"/>
      <c r="AQ6" s="339" t="s">
        <v>828</v>
      </c>
      <c r="AR6" s="334" t="s">
        <v>825</v>
      </c>
      <c r="AS6" s="334"/>
      <c r="AT6" s="334"/>
      <c r="AU6" s="334">
        <v>5</v>
      </c>
      <c r="AV6" s="334"/>
      <c r="AW6" s="334"/>
      <c r="AX6" s="334"/>
      <c r="AY6" s="334"/>
      <c r="AZ6" s="334" t="s">
        <v>840</v>
      </c>
      <c r="BA6" s="330"/>
      <c r="BB6" s="334">
        <v>0</v>
      </c>
      <c r="BC6" s="334">
        <v>0</v>
      </c>
      <c r="BD6" s="334">
        <v>0</v>
      </c>
      <c r="BE6" s="334">
        <v>0</v>
      </c>
      <c r="BF6" s="334">
        <v>0</v>
      </c>
      <c r="BG6" s="334">
        <v>0</v>
      </c>
      <c r="BH6" s="334">
        <v>0</v>
      </c>
      <c r="BI6" s="334">
        <v>0</v>
      </c>
      <c r="BJ6" s="334">
        <v>0</v>
      </c>
      <c r="BK6" s="334">
        <v>0</v>
      </c>
      <c r="BL6" s="334"/>
      <c r="BM6" s="334"/>
      <c r="BN6" s="334"/>
      <c r="BO6" s="334" t="s">
        <v>825</v>
      </c>
      <c r="BP6" s="338"/>
      <c r="BQ6" s="334"/>
      <c r="BR6" s="334"/>
      <c r="BS6" s="274"/>
      <c r="BT6" s="274"/>
      <c r="BU6" s="334"/>
      <c r="BV6" s="334" t="s">
        <v>825</v>
      </c>
      <c r="BW6" s="334">
        <v>1</v>
      </c>
      <c r="BX6" s="274"/>
      <c r="BY6" s="345" t="s">
        <v>1044</v>
      </c>
    </row>
    <row r="7" spans="1:77" x14ac:dyDescent="0.15">
      <c r="A7" s="330">
        <v>575</v>
      </c>
      <c r="B7" s="370">
        <v>43754</v>
      </c>
      <c r="C7" s="332" t="s">
        <v>325</v>
      </c>
      <c r="D7" s="330" t="s">
        <v>326</v>
      </c>
      <c r="E7" s="330">
        <v>1</v>
      </c>
      <c r="F7" s="330" t="s">
        <v>327</v>
      </c>
      <c r="G7" s="333">
        <v>43727</v>
      </c>
      <c r="H7" s="334" t="s">
        <v>342</v>
      </c>
      <c r="I7" s="334" t="s">
        <v>328</v>
      </c>
      <c r="J7" s="334">
        <v>6</v>
      </c>
      <c r="K7" s="330" t="s">
        <v>371</v>
      </c>
      <c r="L7" s="330" t="s">
        <v>472</v>
      </c>
      <c r="M7" s="335">
        <v>95.454545454545453</v>
      </c>
      <c r="N7" s="335">
        <v>26.818181818181817</v>
      </c>
      <c r="O7" s="330"/>
      <c r="P7" s="330"/>
      <c r="Q7" s="336"/>
      <c r="R7" s="330"/>
      <c r="S7" s="336"/>
      <c r="T7" s="330"/>
      <c r="U7" s="330"/>
      <c r="V7" s="336"/>
      <c r="W7" s="336"/>
      <c r="X7" s="330"/>
      <c r="Y7" s="330"/>
      <c r="Z7" s="330"/>
      <c r="AA7" s="330"/>
      <c r="AB7" s="330"/>
      <c r="AC7" s="330"/>
      <c r="AD7" s="330"/>
      <c r="AE7" s="336"/>
      <c r="AF7" s="336"/>
      <c r="AG7" s="330"/>
      <c r="AH7" s="330"/>
      <c r="AI7" s="336"/>
      <c r="AJ7" s="330"/>
      <c r="AK7" s="330"/>
      <c r="AL7" s="330"/>
      <c r="AM7" s="330"/>
      <c r="AN7" s="336"/>
      <c r="AO7" s="337"/>
      <c r="AP7" s="336"/>
      <c r="AQ7" s="330" t="s">
        <v>332</v>
      </c>
      <c r="AR7" s="334" t="s">
        <v>328</v>
      </c>
      <c r="AS7" s="334"/>
      <c r="AT7" s="334"/>
      <c r="AU7" s="334">
        <v>5</v>
      </c>
      <c r="AV7" s="334"/>
      <c r="AW7" s="334"/>
      <c r="AX7" s="334"/>
      <c r="AY7" s="334"/>
      <c r="AZ7" s="334" t="s">
        <v>334</v>
      </c>
      <c r="BA7" s="330"/>
      <c r="BB7" s="334">
        <v>0</v>
      </c>
      <c r="BC7" s="334">
        <v>0</v>
      </c>
      <c r="BD7" s="334">
        <v>0</v>
      </c>
      <c r="BE7" s="334">
        <v>0</v>
      </c>
      <c r="BF7" s="334">
        <v>0</v>
      </c>
      <c r="BG7" s="334">
        <v>0</v>
      </c>
      <c r="BH7" s="334">
        <v>0</v>
      </c>
      <c r="BI7" s="334">
        <v>0</v>
      </c>
      <c r="BJ7" s="334">
        <v>0</v>
      </c>
      <c r="BK7" s="334">
        <v>0</v>
      </c>
      <c r="BL7" s="334"/>
      <c r="BM7" s="334"/>
      <c r="BN7" s="334"/>
      <c r="BO7" s="334" t="s">
        <v>328</v>
      </c>
      <c r="BP7" s="342">
        <v>177.21818181818179</v>
      </c>
      <c r="BQ7" s="334"/>
      <c r="BR7" s="343"/>
      <c r="BS7" s="274"/>
      <c r="BT7" s="274"/>
      <c r="BU7" s="274"/>
      <c r="BV7" s="334" t="s">
        <v>328</v>
      </c>
      <c r="BW7" s="334"/>
      <c r="BX7" s="330" t="s">
        <v>852</v>
      </c>
      <c r="BY7" s="330" t="s">
        <v>1076</v>
      </c>
    </row>
    <row r="8" spans="1:77" x14ac:dyDescent="0.15">
      <c r="A8" s="330">
        <v>1134</v>
      </c>
      <c r="B8" s="370">
        <v>43754</v>
      </c>
      <c r="C8" s="332" t="s">
        <v>959</v>
      </c>
      <c r="D8" s="330" t="s">
        <v>960</v>
      </c>
      <c r="E8" s="330">
        <v>1</v>
      </c>
      <c r="F8" s="330" t="s">
        <v>961</v>
      </c>
      <c r="G8" s="333">
        <v>43646</v>
      </c>
      <c r="H8" s="334" t="s">
        <v>962</v>
      </c>
      <c r="I8" s="334" t="s">
        <v>963</v>
      </c>
      <c r="J8" s="334">
        <v>7</v>
      </c>
      <c r="K8" s="330" t="s">
        <v>964</v>
      </c>
      <c r="L8" s="330" t="s">
        <v>618</v>
      </c>
      <c r="M8" s="335">
        <v>120.62727272727271</v>
      </c>
      <c r="N8" s="335">
        <v>33.690909090909088</v>
      </c>
      <c r="O8" s="330" t="s">
        <v>453</v>
      </c>
      <c r="P8" s="340">
        <v>3822</v>
      </c>
      <c r="Q8" s="335">
        <v>35.372727272727268</v>
      </c>
      <c r="R8" s="340"/>
      <c r="S8" s="336"/>
      <c r="T8" s="330"/>
      <c r="U8" s="330"/>
      <c r="V8" s="336"/>
      <c r="W8" s="336"/>
      <c r="X8" s="330"/>
      <c r="Y8" s="330"/>
      <c r="Z8" s="330"/>
      <c r="AA8" s="330"/>
      <c r="AB8" s="330"/>
      <c r="AC8" s="330"/>
      <c r="AD8" s="330"/>
      <c r="AE8" s="336"/>
      <c r="AF8" s="336"/>
      <c r="AG8" s="330"/>
      <c r="AH8" s="330"/>
      <c r="AI8" s="336"/>
      <c r="AJ8" s="330"/>
      <c r="AK8" s="330"/>
      <c r="AL8" s="330"/>
      <c r="AM8" s="330"/>
      <c r="AN8" s="336"/>
      <c r="AO8" s="337"/>
      <c r="AP8" s="336"/>
      <c r="AQ8" s="339" t="s">
        <v>966</v>
      </c>
      <c r="AR8" s="334" t="s">
        <v>963</v>
      </c>
      <c r="AS8" s="334"/>
      <c r="AT8" s="334"/>
      <c r="AU8" s="334">
        <v>5.5</v>
      </c>
      <c r="AV8" s="334"/>
      <c r="AW8" s="334"/>
      <c r="AX8" s="334"/>
      <c r="AY8" s="334"/>
      <c r="AZ8" s="334" t="s">
        <v>967</v>
      </c>
      <c r="BA8" s="330"/>
      <c r="BB8" s="334">
        <v>0</v>
      </c>
      <c r="BC8" s="334">
        <v>0</v>
      </c>
      <c r="BD8" s="334">
        <v>0</v>
      </c>
      <c r="BE8" s="334">
        <v>0</v>
      </c>
      <c r="BF8" s="334">
        <v>0</v>
      </c>
      <c r="BG8" s="334">
        <v>0</v>
      </c>
      <c r="BH8" s="334">
        <v>0</v>
      </c>
      <c r="BI8" s="334">
        <v>0</v>
      </c>
      <c r="BJ8" s="334">
        <v>0</v>
      </c>
      <c r="BK8" s="334">
        <v>0</v>
      </c>
      <c r="BL8" s="334"/>
      <c r="BM8" s="334"/>
      <c r="BN8" s="334"/>
      <c r="BO8" s="334" t="s">
        <v>963</v>
      </c>
      <c r="BP8" s="338"/>
      <c r="BQ8" s="334"/>
      <c r="BR8" s="334"/>
      <c r="BS8" s="274"/>
      <c r="BT8" s="274"/>
      <c r="BU8" s="274"/>
      <c r="BV8" s="334" t="s">
        <v>963</v>
      </c>
      <c r="BW8" s="334"/>
      <c r="BX8" s="330"/>
      <c r="BY8" s="330" t="s">
        <v>1047</v>
      </c>
    </row>
    <row r="9" spans="1:77" x14ac:dyDescent="0.15">
      <c r="A9" s="330">
        <v>161</v>
      </c>
      <c r="B9" s="370">
        <v>43754</v>
      </c>
      <c r="C9" s="332" t="s">
        <v>821</v>
      </c>
      <c r="D9" s="330" t="s">
        <v>837</v>
      </c>
      <c r="E9" s="330">
        <v>1</v>
      </c>
      <c r="F9" s="330" t="s">
        <v>823</v>
      </c>
      <c r="G9" s="344">
        <v>43646</v>
      </c>
      <c r="H9" s="334" t="s">
        <v>387</v>
      </c>
      <c r="I9" s="334" t="s">
        <v>390</v>
      </c>
      <c r="J9" s="334">
        <v>8</v>
      </c>
      <c r="K9" s="330" t="s">
        <v>857</v>
      </c>
      <c r="L9" s="330" t="s">
        <v>620</v>
      </c>
      <c r="M9" s="335">
        <v>129.92727272727271</v>
      </c>
      <c r="N9" s="335">
        <v>29.918181818181814</v>
      </c>
      <c r="O9" s="330"/>
      <c r="P9" s="330"/>
      <c r="Q9" s="336"/>
      <c r="R9" s="330"/>
      <c r="S9" s="336"/>
      <c r="T9" s="330"/>
      <c r="U9" s="330"/>
      <c r="V9" s="336"/>
      <c r="W9" s="336"/>
      <c r="X9" s="330"/>
      <c r="Y9" s="330"/>
      <c r="Z9" s="330"/>
      <c r="AA9" s="330"/>
      <c r="AB9" s="330"/>
      <c r="AC9" s="330"/>
      <c r="AD9" s="330"/>
      <c r="AE9" s="336"/>
      <c r="AF9" s="336"/>
      <c r="AG9" s="330"/>
      <c r="AH9" s="330"/>
      <c r="AI9" s="336"/>
      <c r="AJ9" s="330"/>
      <c r="AK9" s="330"/>
      <c r="AL9" s="330"/>
      <c r="AM9" s="330"/>
      <c r="AN9" s="336"/>
      <c r="AO9" s="337"/>
      <c r="AP9" s="336"/>
      <c r="AQ9" s="330" t="s">
        <v>828</v>
      </c>
      <c r="AR9" s="334" t="s">
        <v>825</v>
      </c>
      <c r="AS9" s="334"/>
      <c r="AT9" s="334"/>
      <c r="AU9" s="334">
        <v>8</v>
      </c>
      <c r="AV9" s="334"/>
      <c r="AW9" s="334"/>
      <c r="AX9" s="334"/>
      <c r="AY9" s="334"/>
      <c r="AZ9" s="334" t="s">
        <v>825</v>
      </c>
      <c r="BA9" s="330"/>
      <c r="BB9" s="334">
        <v>0</v>
      </c>
      <c r="BC9" s="334">
        <v>0</v>
      </c>
      <c r="BD9" s="334">
        <v>0</v>
      </c>
      <c r="BE9" s="334">
        <v>0</v>
      </c>
      <c r="BF9" s="334">
        <v>0</v>
      </c>
      <c r="BG9" s="334">
        <v>0</v>
      </c>
      <c r="BH9" s="334">
        <v>0</v>
      </c>
      <c r="BI9" s="334">
        <v>0</v>
      </c>
      <c r="BJ9" s="334">
        <v>0</v>
      </c>
      <c r="BK9" s="334">
        <v>0</v>
      </c>
      <c r="BL9" s="334"/>
      <c r="BM9" s="334"/>
      <c r="BN9" s="334"/>
      <c r="BO9" s="334" t="s">
        <v>825</v>
      </c>
      <c r="BP9" s="338"/>
      <c r="BQ9" s="334"/>
      <c r="BR9" s="334"/>
      <c r="BS9" s="330"/>
      <c r="BT9" s="330"/>
      <c r="BU9" s="334"/>
      <c r="BV9" s="334" t="s">
        <v>825</v>
      </c>
      <c r="BW9" s="334">
        <v>1</v>
      </c>
      <c r="BX9" s="330"/>
      <c r="BY9" s="330" t="s">
        <v>1050</v>
      </c>
    </row>
    <row r="10" spans="1:77" x14ac:dyDescent="0.15">
      <c r="A10" s="330">
        <v>1649</v>
      </c>
      <c r="B10" s="370">
        <v>43754</v>
      </c>
      <c r="C10" s="332" t="s">
        <v>959</v>
      </c>
      <c r="D10" s="330" t="s">
        <v>960</v>
      </c>
      <c r="E10" s="330">
        <v>1</v>
      </c>
      <c r="F10" s="330" t="s">
        <v>961</v>
      </c>
      <c r="G10" s="333">
        <v>43670</v>
      </c>
      <c r="H10" s="334" t="s">
        <v>962</v>
      </c>
      <c r="I10" s="334" t="s">
        <v>963</v>
      </c>
      <c r="J10" s="334">
        <v>10</v>
      </c>
      <c r="K10" s="330" t="s">
        <v>973</v>
      </c>
      <c r="L10" s="330" t="s">
        <v>558</v>
      </c>
      <c r="M10" s="335">
        <v>139.40909090909091</v>
      </c>
      <c r="N10" s="335">
        <v>29.554545454545451</v>
      </c>
      <c r="O10" s="330"/>
      <c r="P10" s="330"/>
      <c r="Q10" s="336"/>
      <c r="R10" s="330"/>
      <c r="S10" s="336"/>
      <c r="T10" s="330"/>
      <c r="U10" s="330"/>
      <c r="V10" s="336"/>
      <c r="W10" s="336"/>
      <c r="X10" s="330"/>
      <c r="Y10" s="330"/>
      <c r="Z10" s="330"/>
      <c r="AA10" s="330"/>
      <c r="AB10" s="330"/>
      <c r="AC10" s="330"/>
      <c r="AD10" s="330"/>
      <c r="AE10" s="336"/>
      <c r="AF10" s="336"/>
      <c r="AG10" s="330"/>
      <c r="AH10" s="330"/>
      <c r="AI10" s="336"/>
      <c r="AJ10" s="330"/>
      <c r="AK10" s="330"/>
      <c r="AL10" s="330"/>
      <c r="AM10" s="330"/>
      <c r="AN10" s="336"/>
      <c r="AO10" s="337"/>
      <c r="AP10" s="336"/>
      <c r="AQ10" s="339" t="s">
        <v>966</v>
      </c>
      <c r="AR10" s="334" t="s">
        <v>963</v>
      </c>
      <c r="AS10" s="334"/>
      <c r="AT10" s="334"/>
      <c r="AU10" s="334">
        <v>8</v>
      </c>
      <c r="AV10" s="334"/>
      <c r="AW10" s="334"/>
      <c r="AX10" s="334"/>
      <c r="AY10" s="334"/>
      <c r="AZ10" s="334" t="s">
        <v>974</v>
      </c>
      <c r="BA10" s="330"/>
      <c r="BB10" s="334">
        <v>0</v>
      </c>
      <c r="BC10" s="334">
        <v>0</v>
      </c>
      <c r="BD10" s="334">
        <v>0</v>
      </c>
      <c r="BE10" s="334">
        <v>0</v>
      </c>
      <c r="BF10" s="334">
        <v>0</v>
      </c>
      <c r="BG10" s="334">
        <v>0</v>
      </c>
      <c r="BH10" s="334">
        <v>0</v>
      </c>
      <c r="BI10" s="334">
        <v>0</v>
      </c>
      <c r="BJ10" s="334">
        <v>0</v>
      </c>
      <c r="BK10" s="334">
        <v>0</v>
      </c>
      <c r="BL10" s="334"/>
      <c r="BM10" s="334"/>
      <c r="BN10" s="334"/>
      <c r="BO10" s="334" t="s">
        <v>963</v>
      </c>
      <c r="BP10" s="338"/>
      <c r="BQ10" s="334"/>
      <c r="BR10" s="334"/>
      <c r="BS10" s="274"/>
      <c r="BT10" s="274"/>
      <c r="BU10" s="274"/>
      <c r="BV10" s="334" t="s">
        <v>963</v>
      </c>
      <c r="BW10" s="334"/>
      <c r="BX10" s="330"/>
      <c r="BY10" s="330" t="s">
        <v>1053</v>
      </c>
    </row>
    <row r="11" spans="1:77" x14ac:dyDescent="0.15">
      <c r="A11" s="330">
        <v>2093</v>
      </c>
      <c r="B11" s="370">
        <v>43754</v>
      </c>
      <c r="C11" s="332" t="s">
        <v>821</v>
      </c>
      <c r="D11" s="330" t="s">
        <v>837</v>
      </c>
      <c r="E11" s="330">
        <v>1</v>
      </c>
      <c r="F11" s="330" t="s">
        <v>823</v>
      </c>
      <c r="G11" s="344">
        <v>43677</v>
      </c>
      <c r="H11" s="334" t="s">
        <v>387</v>
      </c>
      <c r="I11" s="334" t="s">
        <v>390</v>
      </c>
      <c r="J11" s="334">
        <v>11</v>
      </c>
      <c r="K11" s="330" t="s">
        <v>875</v>
      </c>
      <c r="L11" s="330" t="s">
        <v>796</v>
      </c>
      <c r="M11" s="335">
        <v>128</v>
      </c>
      <c r="N11" s="335">
        <v>33.127272727272725</v>
      </c>
      <c r="O11" s="330"/>
      <c r="P11" s="330"/>
      <c r="Q11" s="336"/>
      <c r="R11" s="330"/>
      <c r="S11" s="336"/>
      <c r="T11" s="330"/>
      <c r="U11" s="330"/>
      <c r="V11" s="336"/>
      <c r="W11" s="336"/>
      <c r="X11" s="330"/>
      <c r="Y11" s="330"/>
      <c r="Z11" s="330"/>
      <c r="AA11" s="330"/>
      <c r="AB11" s="330"/>
      <c r="AC11" s="330"/>
      <c r="AD11" s="330"/>
      <c r="AE11" s="336"/>
      <c r="AF11" s="336"/>
      <c r="AG11" s="330"/>
      <c r="AH11" s="330"/>
      <c r="AI11" s="336"/>
      <c r="AJ11" s="330"/>
      <c r="AK11" s="330"/>
      <c r="AL11" s="330"/>
      <c r="AM11" s="330"/>
      <c r="AN11" s="336"/>
      <c r="AO11" s="337"/>
      <c r="AP11" s="336"/>
      <c r="AQ11" s="330" t="s">
        <v>828</v>
      </c>
      <c r="AR11" s="334" t="s">
        <v>825</v>
      </c>
      <c r="AS11" s="334"/>
      <c r="AT11" s="334"/>
      <c r="AU11" s="334">
        <v>5.5</v>
      </c>
      <c r="AV11" s="334"/>
      <c r="AW11" s="334"/>
      <c r="AX11" s="334"/>
      <c r="AY11" s="334"/>
      <c r="AZ11" s="334" t="s">
        <v>534</v>
      </c>
      <c r="BA11" s="330"/>
      <c r="BB11" s="334">
        <v>0</v>
      </c>
      <c r="BC11" s="334">
        <v>0</v>
      </c>
      <c r="BD11" s="334">
        <v>0</v>
      </c>
      <c r="BE11" s="334">
        <v>0</v>
      </c>
      <c r="BF11" s="334">
        <v>0</v>
      </c>
      <c r="BG11" s="334">
        <v>0</v>
      </c>
      <c r="BH11" s="334">
        <v>0</v>
      </c>
      <c r="BI11" s="334">
        <v>0</v>
      </c>
      <c r="BJ11" s="334">
        <v>0</v>
      </c>
      <c r="BK11" s="334">
        <v>0</v>
      </c>
      <c r="BL11" s="334"/>
      <c r="BM11" s="334"/>
      <c r="BN11" s="334"/>
      <c r="BO11" s="334" t="s">
        <v>825</v>
      </c>
      <c r="BP11" s="338"/>
      <c r="BQ11" s="334"/>
      <c r="BR11" s="334"/>
      <c r="BS11" s="274"/>
      <c r="BT11" s="274"/>
      <c r="BU11" s="334"/>
      <c r="BV11" s="334" t="s">
        <v>825</v>
      </c>
      <c r="BW11" s="334"/>
      <c r="BX11" s="274"/>
      <c r="BY11" s="330" t="s">
        <v>1056</v>
      </c>
    </row>
    <row r="12" spans="1:77" x14ac:dyDescent="0.15">
      <c r="A12" s="330">
        <v>2024</v>
      </c>
      <c r="B12" s="370">
        <v>43754</v>
      </c>
      <c r="C12" s="332" t="s">
        <v>978</v>
      </c>
      <c r="D12" s="330" t="s">
        <v>970</v>
      </c>
      <c r="E12" s="330">
        <v>1</v>
      </c>
      <c r="F12" s="330" t="s">
        <v>979</v>
      </c>
      <c r="G12" s="333">
        <v>43684</v>
      </c>
      <c r="H12" s="334" t="s">
        <v>962</v>
      </c>
      <c r="I12" s="334" t="s">
        <v>963</v>
      </c>
      <c r="J12" s="334">
        <v>12</v>
      </c>
      <c r="K12" s="330" t="s">
        <v>679</v>
      </c>
      <c r="L12" s="330" t="s">
        <v>882</v>
      </c>
      <c r="M12" s="335">
        <v>120.29090909090907</v>
      </c>
      <c r="N12" s="335">
        <v>33.709090909090904</v>
      </c>
      <c r="O12" s="330"/>
      <c r="P12" s="330"/>
      <c r="Q12" s="336"/>
      <c r="R12" s="330"/>
      <c r="S12" s="336"/>
      <c r="T12" s="330"/>
      <c r="U12" s="330"/>
      <c r="V12" s="336"/>
      <c r="W12" s="336"/>
      <c r="X12" s="330"/>
      <c r="Y12" s="330"/>
      <c r="Z12" s="330"/>
      <c r="AA12" s="330"/>
      <c r="AB12" s="330"/>
      <c r="AC12" s="330"/>
      <c r="AD12" s="330"/>
      <c r="AE12" s="336"/>
      <c r="AF12" s="336"/>
      <c r="AG12" s="330"/>
      <c r="AH12" s="330"/>
      <c r="AI12" s="336"/>
      <c r="AJ12" s="330"/>
      <c r="AK12" s="330"/>
      <c r="AL12" s="330"/>
      <c r="AM12" s="330"/>
      <c r="AN12" s="336"/>
      <c r="AO12" s="337"/>
      <c r="AP12" s="336"/>
      <c r="AQ12" s="330" t="s">
        <v>971</v>
      </c>
      <c r="AR12" s="334" t="s">
        <v>967</v>
      </c>
      <c r="AS12" s="334"/>
      <c r="AT12" s="334"/>
      <c r="AU12" s="334"/>
      <c r="AV12" s="334"/>
      <c r="AW12" s="334"/>
      <c r="AX12" s="334"/>
      <c r="AY12" s="334"/>
      <c r="AZ12" s="334" t="s">
        <v>974</v>
      </c>
      <c r="BA12" s="330"/>
      <c r="BB12" s="334">
        <v>0</v>
      </c>
      <c r="BC12" s="334">
        <v>0</v>
      </c>
      <c r="BD12" s="334">
        <v>0</v>
      </c>
      <c r="BE12" s="334">
        <v>0</v>
      </c>
      <c r="BF12" s="334">
        <v>0</v>
      </c>
      <c r="BG12" s="334">
        <v>0</v>
      </c>
      <c r="BH12" s="334">
        <v>0</v>
      </c>
      <c r="BI12" s="334">
        <v>0</v>
      </c>
      <c r="BJ12" s="334">
        <v>0</v>
      </c>
      <c r="BK12" s="334">
        <v>0</v>
      </c>
      <c r="BL12" s="334"/>
      <c r="BM12" s="334"/>
      <c r="BN12" s="334"/>
      <c r="BO12" s="334" t="s">
        <v>967</v>
      </c>
      <c r="BP12" s="338"/>
      <c r="BQ12" s="334"/>
      <c r="BR12" s="334"/>
      <c r="BS12" s="274"/>
      <c r="BT12" s="274"/>
      <c r="BU12" s="334"/>
      <c r="BV12" s="334" t="s">
        <v>967</v>
      </c>
      <c r="BW12" s="334">
        <v>1</v>
      </c>
      <c r="BX12" s="330"/>
      <c r="BY12" s="330" t="s">
        <v>1059</v>
      </c>
    </row>
    <row r="13" spans="1:77" x14ac:dyDescent="0.15">
      <c r="A13" s="330">
        <v>2207</v>
      </c>
      <c r="B13" s="370">
        <v>43754</v>
      </c>
      <c r="C13" s="332" t="s">
        <v>325</v>
      </c>
      <c r="D13" s="330" t="s">
        <v>326</v>
      </c>
      <c r="E13" s="330">
        <v>1</v>
      </c>
      <c r="F13" s="330" t="s">
        <v>327</v>
      </c>
      <c r="G13" s="333">
        <v>43704</v>
      </c>
      <c r="H13" s="334" t="s">
        <v>342</v>
      </c>
      <c r="I13" s="334" t="s">
        <v>328</v>
      </c>
      <c r="J13" s="334">
        <v>14</v>
      </c>
      <c r="K13" s="330" t="s">
        <v>700</v>
      </c>
      <c r="L13" s="330" t="s">
        <v>1025</v>
      </c>
      <c r="M13" s="335">
        <v>173.89999999999998</v>
      </c>
      <c r="N13" s="335">
        <v>28.199999999999996</v>
      </c>
      <c r="O13" s="330"/>
      <c r="P13" s="330"/>
      <c r="Q13" s="336"/>
      <c r="R13" s="330"/>
      <c r="S13" s="336"/>
      <c r="T13" s="330"/>
      <c r="U13" s="330"/>
      <c r="V13" s="336"/>
      <c r="W13" s="336"/>
      <c r="X13" s="330"/>
      <c r="Y13" s="330"/>
      <c r="Z13" s="330"/>
      <c r="AA13" s="330"/>
      <c r="AB13" s="330"/>
      <c r="AC13" s="330"/>
      <c r="AD13" s="330"/>
      <c r="AE13" s="336"/>
      <c r="AF13" s="336"/>
      <c r="AG13" s="330"/>
      <c r="AH13" s="330"/>
      <c r="AI13" s="336"/>
      <c r="AJ13" s="330"/>
      <c r="AK13" s="330"/>
      <c r="AL13" s="330"/>
      <c r="AM13" s="330"/>
      <c r="AN13" s="336"/>
      <c r="AO13" s="337"/>
      <c r="AP13" s="336"/>
      <c r="AQ13" s="339" t="s">
        <v>332</v>
      </c>
      <c r="AR13" s="334" t="s">
        <v>328</v>
      </c>
      <c r="AS13" s="334"/>
      <c r="AT13" s="334"/>
      <c r="AU13" s="334">
        <v>4.5</v>
      </c>
      <c r="AV13" s="334"/>
      <c r="AW13" s="334"/>
      <c r="AX13" s="334"/>
      <c r="AY13" s="334"/>
      <c r="AZ13" s="334" t="s">
        <v>334</v>
      </c>
      <c r="BA13" s="330"/>
      <c r="BB13" s="334">
        <v>0</v>
      </c>
      <c r="BC13" s="334">
        <v>0</v>
      </c>
      <c r="BD13" s="334">
        <v>0</v>
      </c>
      <c r="BE13" s="334">
        <v>0</v>
      </c>
      <c r="BF13" s="334">
        <v>0</v>
      </c>
      <c r="BG13" s="334">
        <v>0</v>
      </c>
      <c r="BH13" s="334">
        <v>0</v>
      </c>
      <c r="BI13" s="334">
        <v>0</v>
      </c>
      <c r="BJ13" s="334">
        <v>0</v>
      </c>
      <c r="BK13" s="334">
        <v>0</v>
      </c>
      <c r="BL13" s="334"/>
      <c r="BM13" s="334"/>
      <c r="BN13" s="334"/>
      <c r="BO13" s="334" t="s">
        <v>328</v>
      </c>
      <c r="BP13" s="338"/>
      <c r="BQ13" s="334"/>
      <c r="BR13" s="334"/>
      <c r="BS13" s="330"/>
      <c r="BT13" s="330"/>
      <c r="BU13" s="334"/>
      <c r="BV13" s="334" t="s">
        <v>328</v>
      </c>
      <c r="BW13" s="334"/>
      <c r="BX13" s="330"/>
      <c r="BY13" s="330" t="s">
        <v>1062</v>
      </c>
    </row>
    <row r="14" spans="1:77" x14ac:dyDescent="0.15">
      <c r="A14" s="330">
        <v>492</v>
      </c>
      <c r="B14" s="370">
        <v>43754</v>
      </c>
      <c r="C14" s="332" t="s">
        <v>821</v>
      </c>
      <c r="D14" s="330" t="s">
        <v>837</v>
      </c>
      <c r="E14" s="330">
        <v>1</v>
      </c>
      <c r="F14" s="330" t="s">
        <v>823</v>
      </c>
      <c r="G14" s="344">
        <v>43672</v>
      </c>
      <c r="H14" s="334" t="s">
        <v>387</v>
      </c>
      <c r="I14" s="334" t="s">
        <v>390</v>
      </c>
      <c r="J14" s="334">
        <v>15</v>
      </c>
      <c r="K14" s="330" t="s">
        <v>868</v>
      </c>
      <c r="L14" s="330" t="s">
        <v>1081</v>
      </c>
      <c r="M14" s="335">
        <v>100.75454545454545</v>
      </c>
      <c r="N14" s="335">
        <v>28.690909090909088</v>
      </c>
      <c r="O14" s="330"/>
      <c r="P14" s="330"/>
      <c r="Q14" s="336"/>
      <c r="R14" s="330"/>
      <c r="S14" s="336"/>
      <c r="T14" s="330"/>
      <c r="U14" s="330"/>
      <c r="V14" s="336"/>
      <c r="W14" s="336"/>
      <c r="X14" s="330"/>
      <c r="Y14" s="330"/>
      <c r="Z14" s="330"/>
      <c r="AA14" s="330"/>
      <c r="AB14" s="330"/>
      <c r="AC14" s="330"/>
      <c r="AD14" s="330"/>
      <c r="AE14" s="336"/>
      <c r="AF14" s="336"/>
      <c r="AG14" s="330"/>
      <c r="AH14" s="330"/>
      <c r="AI14" s="336"/>
      <c r="AJ14" s="330"/>
      <c r="AK14" s="330"/>
      <c r="AL14" s="330"/>
      <c r="AM14" s="330"/>
      <c r="AN14" s="336"/>
      <c r="AO14" s="337"/>
      <c r="AP14" s="336"/>
      <c r="AQ14" s="330" t="s">
        <v>828</v>
      </c>
      <c r="AR14" s="334" t="s">
        <v>825</v>
      </c>
      <c r="AS14" s="334"/>
      <c r="AT14" s="334"/>
      <c r="AU14" s="334">
        <v>5</v>
      </c>
      <c r="AV14" s="334"/>
      <c r="AW14" s="334"/>
      <c r="AX14" s="334"/>
      <c r="AY14" s="334"/>
      <c r="AZ14" s="334" t="s">
        <v>825</v>
      </c>
      <c r="BA14" s="330"/>
      <c r="BB14" s="334">
        <v>0</v>
      </c>
      <c r="BC14" s="334">
        <v>0</v>
      </c>
      <c r="BD14" s="334">
        <v>0</v>
      </c>
      <c r="BE14" s="334">
        <v>0</v>
      </c>
      <c r="BF14" s="334">
        <v>0</v>
      </c>
      <c r="BG14" s="334">
        <v>0</v>
      </c>
      <c r="BH14" s="334">
        <v>0</v>
      </c>
      <c r="BI14" s="334">
        <v>0</v>
      </c>
      <c r="BJ14" s="334">
        <v>0</v>
      </c>
      <c r="BK14" s="334">
        <v>0</v>
      </c>
      <c r="BL14" s="334"/>
      <c r="BM14" s="334"/>
      <c r="BN14" s="334"/>
      <c r="BO14" s="334" t="s">
        <v>825</v>
      </c>
      <c r="BP14" s="338"/>
      <c r="BQ14" s="334"/>
      <c r="BR14" s="334"/>
      <c r="BS14" s="330"/>
      <c r="BT14" s="330"/>
      <c r="BU14" s="334"/>
      <c r="BV14" s="334" t="s">
        <v>825</v>
      </c>
      <c r="BW14" s="334">
        <v>1</v>
      </c>
      <c r="BX14" s="330"/>
      <c r="BY14" s="330" t="s">
        <v>1077</v>
      </c>
    </row>
    <row r="15" spans="1:77" x14ac:dyDescent="0.15">
      <c r="A15" s="330" t="s">
        <v>1065</v>
      </c>
      <c r="B15" s="370">
        <v>43754</v>
      </c>
      <c r="C15" s="332" t="s">
        <v>821</v>
      </c>
      <c r="D15" s="330" t="s">
        <v>837</v>
      </c>
      <c r="E15" s="330">
        <v>1</v>
      </c>
      <c r="F15" s="330" t="s">
        <v>823</v>
      </c>
      <c r="G15" s="344">
        <v>43707</v>
      </c>
      <c r="H15" s="334" t="s">
        <v>387</v>
      </c>
      <c r="I15" s="334" t="s">
        <v>390</v>
      </c>
      <c r="J15" s="334"/>
      <c r="K15" s="330" t="s">
        <v>801</v>
      </c>
      <c r="L15" s="330" t="s">
        <v>802</v>
      </c>
      <c r="M15" s="335">
        <v>114.99999999999999</v>
      </c>
      <c r="N15" s="335">
        <v>28.954545454545453</v>
      </c>
      <c r="O15" s="330"/>
      <c r="P15" s="330"/>
      <c r="Q15" s="336"/>
      <c r="R15" s="330"/>
      <c r="S15" s="336"/>
      <c r="T15" s="330"/>
      <c r="U15" s="330"/>
      <c r="V15" s="336"/>
      <c r="W15" s="336"/>
      <c r="X15" s="330"/>
      <c r="Y15" s="330"/>
      <c r="Z15" s="330"/>
      <c r="AA15" s="330"/>
      <c r="AB15" s="330"/>
      <c r="AC15" s="330"/>
      <c r="AD15" s="330"/>
      <c r="AE15" s="336"/>
      <c r="AF15" s="336"/>
      <c r="AG15" s="330"/>
      <c r="AH15" s="330"/>
      <c r="AI15" s="336"/>
      <c r="AJ15" s="330"/>
      <c r="AK15" s="330"/>
      <c r="AL15" s="330"/>
      <c r="AM15" s="330"/>
      <c r="AN15" s="336"/>
      <c r="AO15" s="337"/>
      <c r="AP15" s="336"/>
      <c r="AQ15" s="330" t="s">
        <v>828</v>
      </c>
      <c r="AR15" s="334" t="s">
        <v>825</v>
      </c>
      <c r="AS15" s="334"/>
      <c r="AT15" s="334"/>
      <c r="AU15" s="334"/>
      <c r="AV15" s="334"/>
      <c r="AW15" s="334"/>
      <c r="AX15" s="334"/>
      <c r="AY15" s="334"/>
      <c r="AZ15" s="334" t="s">
        <v>825</v>
      </c>
      <c r="BA15" s="330"/>
      <c r="BB15" s="334">
        <v>0</v>
      </c>
      <c r="BC15" s="334">
        <v>0</v>
      </c>
      <c r="BD15" s="334">
        <v>0</v>
      </c>
      <c r="BE15" s="334">
        <v>0</v>
      </c>
      <c r="BF15" s="334">
        <v>0</v>
      </c>
      <c r="BG15" s="334">
        <v>0</v>
      </c>
      <c r="BH15" s="334">
        <v>0</v>
      </c>
      <c r="BI15" s="334">
        <v>0</v>
      </c>
      <c r="BJ15" s="334">
        <v>0</v>
      </c>
      <c r="BK15" s="334">
        <v>0</v>
      </c>
      <c r="BL15" s="334"/>
      <c r="BM15" s="334"/>
      <c r="BN15" s="334"/>
      <c r="BO15" s="334" t="s">
        <v>825</v>
      </c>
      <c r="BP15" s="338"/>
      <c r="BQ15" s="334">
        <v>12</v>
      </c>
      <c r="BR15" s="334"/>
      <c r="BS15" s="330"/>
      <c r="BT15" s="330"/>
      <c r="BU15" s="334"/>
      <c r="BV15" s="334" t="s">
        <v>825</v>
      </c>
      <c r="BW15" s="334"/>
      <c r="BX15" s="330"/>
      <c r="BY15" s="330" t="s">
        <v>1066</v>
      </c>
    </row>
    <row r="16" spans="1:77" x14ac:dyDescent="0.15">
      <c r="A16" s="330" t="s">
        <v>1065</v>
      </c>
      <c r="B16" s="370">
        <v>43754</v>
      </c>
      <c r="C16" s="332" t="s">
        <v>821</v>
      </c>
      <c r="D16" s="330" t="s">
        <v>837</v>
      </c>
      <c r="E16" s="330">
        <v>1</v>
      </c>
      <c r="F16" s="330" t="s">
        <v>823</v>
      </c>
      <c r="G16" s="344">
        <v>43718</v>
      </c>
      <c r="H16" s="334" t="s">
        <v>387</v>
      </c>
      <c r="I16" s="334" t="s">
        <v>390</v>
      </c>
      <c r="J16" s="334"/>
      <c r="K16" s="330" t="s">
        <v>466</v>
      </c>
      <c r="L16" s="330" t="s">
        <v>1069</v>
      </c>
      <c r="M16" s="335">
        <v>102.40909090909091</v>
      </c>
      <c r="N16" s="335">
        <v>31.518181818181816</v>
      </c>
      <c r="O16" s="330"/>
      <c r="P16" s="330"/>
      <c r="Q16" s="336"/>
      <c r="R16" s="330"/>
      <c r="S16" s="336"/>
      <c r="T16" s="330"/>
      <c r="U16" s="330"/>
      <c r="V16" s="336"/>
      <c r="W16" s="336"/>
      <c r="X16" s="330"/>
      <c r="Y16" s="330"/>
      <c r="Z16" s="330"/>
      <c r="AA16" s="330"/>
      <c r="AB16" s="330"/>
      <c r="AC16" s="330"/>
      <c r="AD16" s="330"/>
      <c r="AE16" s="336"/>
      <c r="AF16" s="336"/>
      <c r="AG16" s="330"/>
      <c r="AH16" s="330"/>
      <c r="AI16" s="336"/>
      <c r="AJ16" s="330"/>
      <c r="AK16" s="330"/>
      <c r="AL16" s="330"/>
      <c r="AM16" s="330"/>
      <c r="AN16" s="336"/>
      <c r="AO16" s="337"/>
      <c r="AP16" s="336"/>
      <c r="AQ16" s="330" t="s">
        <v>828</v>
      </c>
      <c r="AR16" s="334" t="s">
        <v>825</v>
      </c>
      <c r="AS16" s="334"/>
      <c r="AT16" s="334"/>
      <c r="AU16" s="334">
        <v>7</v>
      </c>
      <c r="AV16" s="334"/>
      <c r="AW16" s="334"/>
      <c r="AX16" s="334"/>
      <c r="AY16" s="334"/>
      <c r="AZ16" s="334" t="s">
        <v>825</v>
      </c>
      <c r="BA16" s="330"/>
      <c r="BB16" s="334">
        <v>7</v>
      </c>
      <c r="BC16" s="334">
        <v>0</v>
      </c>
      <c r="BD16" s="334">
        <v>0</v>
      </c>
      <c r="BE16" s="334">
        <v>0</v>
      </c>
      <c r="BF16" s="334">
        <v>0</v>
      </c>
      <c r="BG16" s="334">
        <v>0</v>
      </c>
      <c r="BH16" s="334">
        <v>0</v>
      </c>
      <c r="BI16" s="334">
        <v>0</v>
      </c>
      <c r="BJ16" s="334">
        <v>0</v>
      </c>
      <c r="BK16" s="334">
        <v>0</v>
      </c>
      <c r="BL16" s="334"/>
      <c r="BM16" s="334"/>
      <c r="BN16" s="334"/>
      <c r="BO16" s="334" t="s">
        <v>825</v>
      </c>
      <c r="BP16" s="338"/>
      <c r="BQ16" s="334"/>
      <c r="BR16" s="334"/>
      <c r="BS16" s="330"/>
      <c r="BT16" s="330"/>
      <c r="BU16" s="334"/>
      <c r="BV16" s="334" t="s">
        <v>825</v>
      </c>
      <c r="BW16" s="334"/>
      <c r="BX16" s="330"/>
      <c r="BY16" s="330" t="s">
        <v>1070</v>
      </c>
    </row>
    <row r="17" spans="1:77" x14ac:dyDescent="0.15">
      <c r="A17" s="330">
        <v>1909</v>
      </c>
      <c r="B17" s="370">
        <v>43754</v>
      </c>
      <c r="C17" s="332" t="s">
        <v>821</v>
      </c>
      <c r="D17" s="330" t="s">
        <v>837</v>
      </c>
      <c r="E17" s="330">
        <v>1</v>
      </c>
      <c r="F17" s="330" t="s">
        <v>37</v>
      </c>
      <c r="G17" s="333">
        <v>43742</v>
      </c>
      <c r="H17" s="334" t="s">
        <v>824</v>
      </c>
      <c r="I17" s="334" t="s">
        <v>825</v>
      </c>
      <c r="J17" s="334">
        <v>1</v>
      </c>
      <c r="K17" s="330" t="s">
        <v>838</v>
      </c>
      <c r="L17" s="330" t="s">
        <v>839</v>
      </c>
      <c r="M17" s="335">
        <v>134.19999999999999</v>
      </c>
      <c r="N17" s="335">
        <v>29.381818181818179</v>
      </c>
      <c r="O17" s="330"/>
      <c r="P17" s="330"/>
      <c r="Q17" s="336"/>
      <c r="R17" s="330"/>
      <c r="S17" s="336"/>
      <c r="T17" s="330"/>
      <c r="U17" s="330"/>
      <c r="V17" s="336"/>
      <c r="W17" s="336"/>
      <c r="X17" s="330"/>
      <c r="Y17" s="330"/>
      <c r="Z17" s="330"/>
      <c r="AA17" s="330"/>
      <c r="AB17" s="330"/>
      <c r="AC17" s="330"/>
      <c r="AD17" s="330"/>
      <c r="AE17" s="336"/>
      <c r="AF17" s="335">
        <v>19.690909090909088</v>
      </c>
      <c r="AG17" s="330"/>
      <c r="AH17" s="330"/>
      <c r="AI17" s="336"/>
      <c r="AJ17" s="330"/>
      <c r="AK17" s="330"/>
      <c r="AL17" s="330"/>
      <c r="AM17" s="330"/>
      <c r="AN17" s="336"/>
      <c r="AO17" s="337"/>
      <c r="AP17" s="336"/>
      <c r="AQ17" s="330" t="s">
        <v>831</v>
      </c>
      <c r="AR17" s="334" t="s">
        <v>825</v>
      </c>
      <c r="AS17" s="334"/>
      <c r="AT17" s="334"/>
      <c r="AU17" s="334">
        <v>5</v>
      </c>
      <c r="AV17" s="334"/>
      <c r="AW17" s="334"/>
      <c r="AX17" s="334"/>
      <c r="AY17" s="334"/>
      <c r="AZ17" s="334" t="s">
        <v>840</v>
      </c>
      <c r="BA17" s="330"/>
      <c r="BB17" s="334">
        <v>0</v>
      </c>
      <c r="BC17" s="334">
        <v>0</v>
      </c>
      <c r="BD17" s="334">
        <v>0</v>
      </c>
      <c r="BE17" s="334">
        <v>0</v>
      </c>
      <c r="BF17" s="334">
        <v>0</v>
      </c>
      <c r="BG17" s="334">
        <v>0</v>
      </c>
      <c r="BH17" s="334">
        <v>0</v>
      </c>
      <c r="BI17" s="334">
        <v>0</v>
      </c>
      <c r="BJ17" s="334">
        <v>0</v>
      </c>
      <c r="BK17" s="334">
        <v>0</v>
      </c>
      <c r="BL17" s="334"/>
      <c r="BM17" s="334"/>
      <c r="BN17" s="334">
        <v>12</v>
      </c>
      <c r="BO17" s="334" t="s">
        <v>825</v>
      </c>
      <c r="BP17" s="338"/>
      <c r="BQ17" s="334"/>
      <c r="BR17" s="334"/>
      <c r="BS17" s="330"/>
      <c r="BT17" s="330"/>
      <c r="BU17" s="334"/>
      <c r="BV17" s="334" t="s">
        <v>825</v>
      </c>
      <c r="BW17" s="334"/>
      <c r="BX17" s="330" t="s">
        <v>841</v>
      </c>
      <c r="BY17" s="274" t="s">
        <v>1074</v>
      </c>
    </row>
    <row r="18" spans="1:77" x14ac:dyDescent="0.15">
      <c r="A18" s="330">
        <v>404</v>
      </c>
      <c r="B18" s="370">
        <v>43754</v>
      </c>
      <c r="C18" s="332" t="s">
        <v>26</v>
      </c>
      <c r="D18" s="330" t="s">
        <v>114</v>
      </c>
      <c r="E18" s="330">
        <v>2</v>
      </c>
      <c r="F18" s="330" t="s">
        <v>37</v>
      </c>
      <c r="G18" s="333">
        <v>43646</v>
      </c>
      <c r="H18" s="334" t="s">
        <v>387</v>
      </c>
      <c r="I18" s="334" t="s">
        <v>390</v>
      </c>
      <c r="J18" s="334">
        <v>2</v>
      </c>
      <c r="K18" s="330" t="s">
        <v>110</v>
      </c>
      <c r="L18" s="330" t="s">
        <v>1019</v>
      </c>
      <c r="M18" s="335">
        <v>124.99999999999999</v>
      </c>
      <c r="N18" s="335">
        <v>29.75454545454545</v>
      </c>
      <c r="O18" s="330" t="s">
        <v>453</v>
      </c>
      <c r="P18" s="340">
        <v>45500</v>
      </c>
      <c r="Q18" s="335">
        <v>39.454545454545453</v>
      </c>
      <c r="R18" s="340"/>
      <c r="S18" s="336"/>
      <c r="T18" s="330"/>
      <c r="U18" s="330"/>
      <c r="V18" s="336"/>
      <c r="W18" s="336"/>
      <c r="X18" s="330"/>
      <c r="Y18" s="330"/>
      <c r="Z18" s="330"/>
      <c r="AA18" s="330"/>
      <c r="AB18" s="330"/>
      <c r="AC18" s="330"/>
      <c r="AD18" s="330"/>
      <c r="AE18" s="336"/>
      <c r="AF18" s="335">
        <v>22.499999999999996</v>
      </c>
      <c r="AG18" s="330"/>
      <c r="AH18" s="330"/>
      <c r="AI18" s="336"/>
      <c r="AJ18" s="330"/>
      <c r="AK18" s="330"/>
      <c r="AL18" s="330"/>
      <c r="AM18" s="330"/>
      <c r="AN18" s="336"/>
      <c r="AO18" s="337"/>
      <c r="AP18" s="336"/>
      <c r="AQ18" s="339" t="s">
        <v>39</v>
      </c>
      <c r="AR18" s="334" t="s">
        <v>30</v>
      </c>
      <c r="AS18" s="334"/>
      <c r="AT18" s="334"/>
      <c r="AU18" s="334">
        <v>5.2</v>
      </c>
      <c r="AV18" s="334"/>
      <c r="AW18" s="334"/>
      <c r="AX18" s="334"/>
      <c r="AY18" s="334"/>
      <c r="AZ18" s="334" t="s">
        <v>34</v>
      </c>
      <c r="BA18" s="330"/>
      <c r="BB18" s="334">
        <v>0</v>
      </c>
      <c r="BC18" s="334">
        <v>0</v>
      </c>
      <c r="BD18" s="334">
        <v>2</v>
      </c>
      <c r="BE18" s="334">
        <v>0</v>
      </c>
      <c r="BF18" s="334">
        <v>0</v>
      </c>
      <c r="BG18" s="334">
        <v>0</v>
      </c>
      <c r="BH18" s="334">
        <v>0</v>
      </c>
      <c r="BI18" s="334">
        <v>0</v>
      </c>
      <c r="BJ18" s="334">
        <v>0</v>
      </c>
      <c r="BK18" s="334">
        <v>0</v>
      </c>
      <c r="BL18" s="334"/>
      <c r="BM18" s="334"/>
      <c r="BN18" s="334"/>
      <c r="BO18" s="334" t="s">
        <v>30</v>
      </c>
      <c r="BP18" s="338"/>
      <c r="BQ18" s="334"/>
      <c r="BR18" s="334"/>
      <c r="BS18" s="330"/>
      <c r="BT18" s="330"/>
      <c r="BU18" s="334"/>
      <c r="BV18" s="334" t="s">
        <v>30</v>
      </c>
      <c r="BW18" s="334"/>
      <c r="BX18" s="330"/>
      <c r="BY18" s="330" t="s">
        <v>1036</v>
      </c>
    </row>
    <row r="19" spans="1:77" x14ac:dyDescent="0.15">
      <c r="A19" s="330">
        <v>669</v>
      </c>
      <c r="B19" s="370">
        <v>43754</v>
      </c>
      <c r="C19" s="332" t="s">
        <v>325</v>
      </c>
      <c r="D19" s="330" t="s">
        <v>326</v>
      </c>
      <c r="E19" s="330">
        <v>2</v>
      </c>
      <c r="F19" s="330" t="s">
        <v>391</v>
      </c>
      <c r="G19" s="333">
        <v>43692</v>
      </c>
      <c r="H19" s="334" t="s">
        <v>342</v>
      </c>
      <c r="I19" s="334" t="s">
        <v>328</v>
      </c>
      <c r="J19" s="334">
        <v>3</v>
      </c>
      <c r="K19" s="330" t="s">
        <v>348</v>
      </c>
      <c r="L19" s="330" t="s">
        <v>952</v>
      </c>
      <c r="M19" s="335">
        <v>133</v>
      </c>
      <c r="N19" s="335">
        <v>33.354545454545452</v>
      </c>
      <c r="O19" s="330"/>
      <c r="P19" s="330"/>
      <c r="Q19" s="336"/>
      <c r="R19" s="330"/>
      <c r="S19" s="336"/>
      <c r="T19" s="330"/>
      <c r="U19" s="330"/>
      <c r="V19" s="336"/>
      <c r="W19" s="336"/>
      <c r="X19" s="330"/>
      <c r="Y19" s="330"/>
      <c r="Z19" s="330"/>
      <c r="AA19" s="330"/>
      <c r="AB19" s="330"/>
      <c r="AC19" s="330"/>
      <c r="AD19" s="330"/>
      <c r="AE19" s="336"/>
      <c r="AF19" s="335">
        <v>20.345454545454544</v>
      </c>
      <c r="AG19" s="330"/>
      <c r="AH19" s="330"/>
      <c r="AI19" s="336"/>
      <c r="AJ19" s="330"/>
      <c r="AK19" s="330"/>
      <c r="AL19" s="330"/>
      <c r="AM19" s="330"/>
      <c r="AN19" s="336"/>
      <c r="AO19" s="337"/>
      <c r="AP19" s="336"/>
      <c r="AQ19" s="330" t="s">
        <v>393</v>
      </c>
      <c r="AR19" s="334" t="s">
        <v>328</v>
      </c>
      <c r="AS19" s="334"/>
      <c r="AT19" s="334"/>
      <c r="AU19" s="334">
        <v>7.26</v>
      </c>
      <c r="AV19" s="334"/>
      <c r="AW19" s="334"/>
      <c r="AX19" s="334"/>
      <c r="AY19" s="334"/>
      <c r="AZ19" s="334" t="s">
        <v>334</v>
      </c>
      <c r="BA19" s="330"/>
      <c r="BB19" s="334">
        <v>7</v>
      </c>
      <c r="BC19" s="334">
        <v>0</v>
      </c>
      <c r="BD19" s="334">
        <v>0</v>
      </c>
      <c r="BE19" s="334">
        <v>0</v>
      </c>
      <c r="BF19" s="334">
        <v>0</v>
      </c>
      <c r="BG19" s="334">
        <v>0</v>
      </c>
      <c r="BH19" s="334">
        <v>0</v>
      </c>
      <c r="BI19" s="334">
        <v>0</v>
      </c>
      <c r="BJ19" s="334">
        <v>0</v>
      </c>
      <c r="BK19" s="334">
        <v>0</v>
      </c>
      <c r="BL19" s="334"/>
      <c r="BM19" s="334"/>
      <c r="BN19" s="334">
        <v>24</v>
      </c>
      <c r="BO19" s="334" t="s">
        <v>328</v>
      </c>
      <c r="BP19" s="338"/>
      <c r="BQ19" s="334"/>
      <c r="BR19" s="334"/>
      <c r="BS19" s="330"/>
      <c r="BT19" s="330"/>
      <c r="BU19" s="334"/>
      <c r="BV19" s="334" t="s">
        <v>328</v>
      </c>
      <c r="BW19" s="334"/>
      <c r="BX19" s="330"/>
      <c r="BY19" s="330" t="s">
        <v>1039</v>
      </c>
    </row>
    <row r="20" spans="1:77" x14ac:dyDescent="0.15">
      <c r="A20" s="330">
        <v>1314</v>
      </c>
      <c r="B20" s="370">
        <v>43754</v>
      </c>
      <c r="C20" s="332" t="s">
        <v>821</v>
      </c>
      <c r="D20" s="330" t="s">
        <v>837</v>
      </c>
      <c r="E20" s="330">
        <v>2</v>
      </c>
      <c r="F20" s="330" t="s">
        <v>830</v>
      </c>
      <c r="G20" s="333">
        <v>43646</v>
      </c>
      <c r="H20" s="334" t="s">
        <v>824</v>
      </c>
      <c r="I20" s="334" t="s">
        <v>825</v>
      </c>
      <c r="J20" s="334">
        <v>4</v>
      </c>
      <c r="K20" s="330" t="s">
        <v>845</v>
      </c>
      <c r="L20" s="330" t="s">
        <v>846</v>
      </c>
      <c r="M20" s="335">
        <v>142.53636363636363</v>
      </c>
      <c r="N20" s="335">
        <v>29.954545454545453</v>
      </c>
      <c r="O20" s="330"/>
      <c r="P20" s="330"/>
      <c r="Q20" s="336"/>
      <c r="R20" s="330"/>
      <c r="S20" s="336"/>
      <c r="T20" s="330"/>
      <c r="U20" s="330"/>
      <c r="V20" s="336"/>
      <c r="W20" s="336"/>
      <c r="X20" s="330"/>
      <c r="Y20" s="330"/>
      <c r="Z20" s="330"/>
      <c r="AA20" s="330"/>
      <c r="AB20" s="330"/>
      <c r="AC20" s="330"/>
      <c r="AD20" s="330"/>
      <c r="AE20" s="336"/>
      <c r="AF20" s="335">
        <v>19.536363636363632</v>
      </c>
      <c r="AG20" s="330"/>
      <c r="AH20" s="330"/>
      <c r="AI20" s="336"/>
      <c r="AJ20" s="330"/>
      <c r="AK20" s="330"/>
      <c r="AL20" s="330"/>
      <c r="AM20" s="330"/>
      <c r="AN20" s="336"/>
      <c r="AO20" s="337"/>
      <c r="AP20" s="336"/>
      <c r="AQ20" s="330" t="s">
        <v>831</v>
      </c>
      <c r="AR20" s="334" t="s">
        <v>825</v>
      </c>
      <c r="AS20" s="334"/>
      <c r="AT20" s="334"/>
      <c r="AU20" s="334">
        <v>5</v>
      </c>
      <c r="AV20" s="334"/>
      <c r="AW20" s="334"/>
      <c r="AX20" s="334"/>
      <c r="AY20" s="334"/>
      <c r="AZ20" s="334" t="s">
        <v>840</v>
      </c>
      <c r="BA20" s="330"/>
      <c r="BB20" s="334">
        <v>0</v>
      </c>
      <c r="BC20" s="334">
        <v>0</v>
      </c>
      <c r="BD20" s="334">
        <v>0</v>
      </c>
      <c r="BE20" s="334">
        <v>0</v>
      </c>
      <c r="BF20" s="334">
        <v>0</v>
      </c>
      <c r="BG20" s="334">
        <v>0</v>
      </c>
      <c r="BH20" s="334">
        <v>0</v>
      </c>
      <c r="BI20" s="334">
        <v>0</v>
      </c>
      <c r="BJ20" s="334">
        <v>0</v>
      </c>
      <c r="BK20" s="334">
        <v>0</v>
      </c>
      <c r="BL20" s="334"/>
      <c r="BM20" s="334"/>
      <c r="BN20" s="334">
        <v>12</v>
      </c>
      <c r="BO20" s="334" t="s">
        <v>825</v>
      </c>
      <c r="BP20" s="338"/>
      <c r="BQ20" s="334"/>
      <c r="BR20" s="334"/>
      <c r="BS20" s="330"/>
      <c r="BT20" s="274"/>
      <c r="BU20" s="334"/>
      <c r="BV20" s="334" t="s">
        <v>825</v>
      </c>
      <c r="BW20" s="334"/>
      <c r="BX20" s="330"/>
      <c r="BY20" s="330" t="s">
        <v>1042</v>
      </c>
    </row>
    <row r="21" spans="1:77" x14ac:dyDescent="0.15">
      <c r="A21" s="330">
        <v>1476</v>
      </c>
      <c r="B21" s="370">
        <v>43754</v>
      </c>
      <c r="C21" s="332" t="s">
        <v>821</v>
      </c>
      <c r="D21" s="330" t="s">
        <v>837</v>
      </c>
      <c r="E21" s="330">
        <v>2</v>
      </c>
      <c r="F21" s="330" t="s">
        <v>830</v>
      </c>
      <c r="G21" s="333">
        <v>43677</v>
      </c>
      <c r="H21" s="334" t="s">
        <v>824</v>
      </c>
      <c r="I21" s="334" t="s">
        <v>825</v>
      </c>
      <c r="J21" s="334">
        <v>5</v>
      </c>
      <c r="K21" s="330" t="s">
        <v>848</v>
      </c>
      <c r="L21" s="330" t="s">
        <v>849</v>
      </c>
      <c r="M21" s="335">
        <v>149.30909090909091</v>
      </c>
      <c r="N21" s="335">
        <v>32.790909090909089</v>
      </c>
      <c r="O21" s="330"/>
      <c r="P21" s="330"/>
      <c r="Q21" s="336"/>
      <c r="R21" s="330"/>
      <c r="S21" s="336"/>
      <c r="T21" s="330"/>
      <c r="U21" s="330"/>
      <c r="V21" s="336"/>
      <c r="W21" s="336"/>
      <c r="X21" s="330"/>
      <c r="Y21" s="330"/>
      <c r="Z21" s="330"/>
      <c r="AA21" s="330"/>
      <c r="AB21" s="330"/>
      <c r="AC21" s="330"/>
      <c r="AD21" s="330"/>
      <c r="AE21" s="336"/>
      <c r="AF21" s="335">
        <v>20.154545454545456</v>
      </c>
      <c r="AG21" s="330"/>
      <c r="AH21" s="330"/>
      <c r="AI21" s="336"/>
      <c r="AJ21" s="330"/>
      <c r="AK21" s="330"/>
      <c r="AL21" s="330"/>
      <c r="AM21" s="330"/>
      <c r="AN21" s="336"/>
      <c r="AO21" s="337"/>
      <c r="AP21" s="336"/>
      <c r="AQ21" s="330" t="s">
        <v>831</v>
      </c>
      <c r="AR21" s="334" t="s">
        <v>825</v>
      </c>
      <c r="AS21" s="334"/>
      <c r="AT21" s="334"/>
      <c r="AU21" s="334">
        <v>5</v>
      </c>
      <c r="AV21" s="334"/>
      <c r="AW21" s="334"/>
      <c r="AX21" s="334"/>
      <c r="AY21" s="334"/>
      <c r="AZ21" s="334" t="s">
        <v>840</v>
      </c>
      <c r="BA21" s="330"/>
      <c r="BB21" s="334">
        <v>0</v>
      </c>
      <c r="BC21" s="334">
        <v>0</v>
      </c>
      <c r="BD21" s="334">
        <v>0</v>
      </c>
      <c r="BE21" s="334">
        <v>0</v>
      </c>
      <c r="BF21" s="334">
        <v>0</v>
      </c>
      <c r="BG21" s="334">
        <v>0</v>
      </c>
      <c r="BH21" s="334">
        <v>0</v>
      </c>
      <c r="BI21" s="334">
        <v>0</v>
      </c>
      <c r="BJ21" s="334">
        <v>0</v>
      </c>
      <c r="BK21" s="334">
        <v>0</v>
      </c>
      <c r="BL21" s="334"/>
      <c r="BM21" s="334"/>
      <c r="BN21" s="334"/>
      <c r="BO21" s="334" t="s">
        <v>825</v>
      </c>
      <c r="BP21" s="338"/>
      <c r="BQ21" s="334"/>
      <c r="BR21" s="334"/>
      <c r="BS21" s="274"/>
      <c r="BT21" s="274"/>
      <c r="BU21" s="334"/>
      <c r="BV21" s="334" t="s">
        <v>825</v>
      </c>
      <c r="BW21" s="334">
        <v>1</v>
      </c>
      <c r="BX21" s="274"/>
      <c r="BY21" s="341" t="s">
        <v>1045</v>
      </c>
    </row>
    <row r="22" spans="1:77" x14ac:dyDescent="0.15">
      <c r="A22" s="330">
        <v>574</v>
      </c>
      <c r="B22" s="370">
        <v>43754</v>
      </c>
      <c r="C22" s="332" t="s">
        <v>325</v>
      </c>
      <c r="D22" s="330" t="s">
        <v>326</v>
      </c>
      <c r="E22" s="330">
        <v>1</v>
      </c>
      <c r="F22" s="330" t="s">
        <v>830</v>
      </c>
      <c r="G22" s="333">
        <v>43727</v>
      </c>
      <c r="H22" s="334" t="s">
        <v>342</v>
      </c>
      <c r="I22" s="334" t="s">
        <v>328</v>
      </c>
      <c r="J22" s="334">
        <v>6</v>
      </c>
      <c r="K22" s="330" t="s">
        <v>371</v>
      </c>
      <c r="L22" s="330" t="s">
        <v>472</v>
      </c>
      <c r="M22" s="335">
        <v>161.81818181818181</v>
      </c>
      <c r="N22" s="335">
        <v>26.818181818181817</v>
      </c>
      <c r="O22" s="330"/>
      <c r="P22" s="330"/>
      <c r="Q22" s="336"/>
      <c r="R22" s="330"/>
      <c r="S22" s="336"/>
      <c r="T22" s="330"/>
      <c r="U22" s="330"/>
      <c r="V22" s="336"/>
      <c r="W22" s="336"/>
      <c r="X22" s="330"/>
      <c r="Y22" s="330"/>
      <c r="Z22" s="330"/>
      <c r="AA22" s="330"/>
      <c r="AB22" s="330"/>
      <c r="AC22" s="330"/>
      <c r="AD22" s="330"/>
      <c r="AE22" s="336"/>
      <c r="AF22" s="335">
        <v>22.727272727272727</v>
      </c>
      <c r="AG22" s="330"/>
      <c r="AH22" s="330"/>
      <c r="AI22" s="336"/>
      <c r="AJ22" s="330"/>
      <c r="AK22" s="330"/>
      <c r="AL22" s="330"/>
      <c r="AM22" s="330"/>
      <c r="AN22" s="336"/>
      <c r="AO22" s="337"/>
      <c r="AP22" s="336"/>
      <c r="AQ22" s="330" t="s">
        <v>393</v>
      </c>
      <c r="AR22" s="334" t="s">
        <v>328</v>
      </c>
      <c r="AS22" s="334"/>
      <c r="AT22" s="334"/>
      <c r="AU22" s="334">
        <v>5</v>
      </c>
      <c r="AV22" s="334"/>
      <c r="AW22" s="334"/>
      <c r="AX22" s="334"/>
      <c r="AY22" s="334"/>
      <c r="AZ22" s="334" t="s">
        <v>334</v>
      </c>
      <c r="BA22" s="330"/>
      <c r="BB22" s="334">
        <v>0</v>
      </c>
      <c r="BC22" s="334">
        <v>0</v>
      </c>
      <c r="BD22" s="334">
        <v>0</v>
      </c>
      <c r="BE22" s="334">
        <v>0</v>
      </c>
      <c r="BF22" s="334">
        <v>0</v>
      </c>
      <c r="BG22" s="334">
        <v>0</v>
      </c>
      <c r="BH22" s="334">
        <v>0</v>
      </c>
      <c r="BI22" s="334">
        <v>0</v>
      </c>
      <c r="BJ22" s="334">
        <v>0</v>
      </c>
      <c r="BK22" s="334">
        <v>0</v>
      </c>
      <c r="BL22" s="334"/>
      <c r="BM22" s="334"/>
      <c r="BN22" s="334"/>
      <c r="BO22" s="334" t="s">
        <v>328</v>
      </c>
      <c r="BP22" s="342">
        <v>177.27272727272725</v>
      </c>
      <c r="BQ22" s="334"/>
      <c r="BR22" s="343"/>
      <c r="BS22" s="274"/>
      <c r="BT22" s="274"/>
      <c r="BU22" s="274"/>
      <c r="BV22" s="334" t="s">
        <v>328</v>
      </c>
      <c r="BW22" s="334"/>
      <c r="BX22" s="330" t="s">
        <v>852</v>
      </c>
      <c r="BY22" s="330" t="s">
        <v>1076</v>
      </c>
    </row>
    <row r="23" spans="1:77" x14ac:dyDescent="0.15">
      <c r="A23" s="330">
        <v>1132</v>
      </c>
      <c r="B23" s="370">
        <v>43754</v>
      </c>
      <c r="C23" s="332" t="s">
        <v>959</v>
      </c>
      <c r="D23" s="330" t="s">
        <v>960</v>
      </c>
      <c r="E23" s="330">
        <v>2</v>
      </c>
      <c r="F23" s="330" t="s">
        <v>987</v>
      </c>
      <c r="G23" s="333">
        <v>43646</v>
      </c>
      <c r="H23" s="334" t="s">
        <v>962</v>
      </c>
      <c r="I23" s="334" t="s">
        <v>963</v>
      </c>
      <c r="J23" s="334">
        <v>7</v>
      </c>
      <c r="K23" s="330" t="s">
        <v>964</v>
      </c>
      <c r="L23" s="330" t="s">
        <v>618</v>
      </c>
      <c r="M23" s="335">
        <v>123.50909090909092</v>
      </c>
      <c r="N23" s="335">
        <v>33.690909090909088</v>
      </c>
      <c r="O23" s="330" t="s">
        <v>453</v>
      </c>
      <c r="P23" s="340">
        <v>3822</v>
      </c>
      <c r="Q23" s="335">
        <v>35.372727272727268</v>
      </c>
      <c r="R23" s="340"/>
      <c r="S23" s="336"/>
      <c r="T23" s="330"/>
      <c r="U23" s="330"/>
      <c r="V23" s="336"/>
      <c r="W23" s="336"/>
      <c r="X23" s="330"/>
      <c r="Y23" s="330"/>
      <c r="Z23" s="330"/>
      <c r="AA23" s="330"/>
      <c r="AB23" s="330"/>
      <c r="AC23" s="330"/>
      <c r="AD23" s="330"/>
      <c r="AE23" s="336"/>
      <c r="AF23" s="335">
        <v>21.481818181818181</v>
      </c>
      <c r="AG23" s="330"/>
      <c r="AH23" s="330"/>
      <c r="AI23" s="336"/>
      <c r="AJ23" s="330"/>
      <c r="AK23" s="330"/>
      <c r="AL23" s="330"/>
      <c r="AM23" s="330"/>
      <c r="AN23" s="336"/>
      <c r="AO23" s="337"/>
      <c r="AP23" s="336"/>
      <c r="AQ23" s="330" t="s">
        <v>988</v>
      </c>
      <c r="AR23" s="334" t="s">
        <v>963</v>
      </c>
      <c r="AS23" s="334"/>
      <c r="AT23" s="334"/>
      <c r="AU23" s="334">
        <v>5.5</v>
      </c>
      <c r="AV23" s="334"/>
      <c r="AW23" s="334"/>
      <c r="AX23" s="334"/>
      <c r="AY23" s="334"/>
      <c r="AZ23" s="334" t="s">
        <v>967</v>
      </c>
      <c r="BA23" s="330"/>
      <c r="BB23" s="334">
        <v>0</v>
      </c>
      <c r="BC23" s="334">
        <v>0</v>
      </c>
      <c r="BD23" s="334">
        <v>0</v>
      </c>
      <c r="BE23" s="334">
        <v>0</v>
      </c>
      <c r="BF23" s="334">
        <v>0</v>
      </c>
      <c r="BG23" s="334">
        <v>0</v>
      </c>
      <c r="BH23" s="334">
        <v>0</v>
      </c>
      <c r="BI23" s="334">
        <v>0</v>
      </c>
      <c r="BJ23" s="334">
        <v>0</v>
      </c>
      <c r="BK23" s="334">
        <v>0</v>
      </c>
      <c r="BL23" s="334"/>
      <c r="BM23" s="334"/>
      <c r="BN23" s="334"/>
      <c r="BO23" s="334" t="s">
        <v>963</v>
      </c>
      <c r="BP23" s="338"/>
      <c r="BQ23" s="334"/>
      <c r="BR23" s="334"/>
      <c r="BS23" s="274"/>
      <c r="BT23" s="274"/>
      <c r="BU23" s="274"/>
      <c r="BV23" s="334" t="s">
        <v>963</v>
      </c>
      <c r="BW23" s="334"/>
      <c r="BX23" s="330"/>
      <c r="BY23" s="274" t="s">
        <v>1048</v>
      </c>
    </row>
    <row r="24" spans="1:77" x14ac:dyDescent="0.15">
      <c r="A24" s="330">
        <v>159</v>
      </c>
      <c r="B24" s="370">
        <v>43754</v>
      </c>
      <c r="C24" s="332" t="s">
        <v>821</v>
      </c>
      <c r="D24" s="330" t="s">
        <v>837</v>
      </c>
      <c r="E24" s="330">
        <v>2</v>
      </c>
      <c r="F24" s="330" t="s">
        <v>830</v>
      </c>
      <c r="G24" s="344">
        <v>43646</v>
      </c>
      <c r="H24" s="334" t="s">
        <v>387</v>
      </c>
      <c r="I24" s="334" t="s">
        <v>390</v>
      </c>
      <c r="J24" s="334">
        <v>8</v>
      </c>
      <c r="K24" s="330" t="s">
        <v>857</v>
      </c>
      <c r="L24" s="330" t="s">
        <v>620</v>
      </c>
      <c r="M24" s="335">
        <v>132.58181818181816</v>
      </c>
      <c r="N24" s="335">
        <v>29.918181818181814</v>
      </c>
      <c r="O24" s="330"/>
      <c r="P24" s="330"/>
      <c r="Q24" s="336"/>
      <c r="R24" s="330"/>
      <c r="S24" s="336"/>
      <c r="T24" s="330"/>
      <c r="U24" s="330"/>
      <c r="V24" s="336"/>
      <c r="W24" s="336"/>
      <c r="X24" s="330"/>
      <c r="Y24" s="330"/>
      <c r="Z24" s="330"/>
      <c r="AA24" s="330"/>
      <c r="AB24" s="330"/>
      <c r="AC24" s="330"/>
      <c r="AD24" s="330"/>
      <c r="AE24" s="336"/>
      <c r="AF24" s="335">
        <v>17.690909090909091</v>
      </c>
      <c r="AG24" s="330"/>
      <c r="AH24" s="330"/>
      <c r="AI24" s="336"/>
      <c r="AJ24" s="330"/>
      <c r="AK24" s="330"/>
      <c r="AL24" s="330"/>
      <c r="AM24" s="330"/>
      <c r="AN24" s="336"/>
      <c r="AO24" s="337"/>
      <c r="AP24" s="336"/>
      <c r="AQ24" s="330" t="s">
        <v>831</v>
      </c>
      <c r="AR24" s="334" t="s">
        <v>825</v>
      </c>
      <c r="AS24" s="334"/>
      <c r="AT24" s="334"/>
      <c r="AU24" s="334">
        <v>8</v>
      </c>
      <c r="AV24" s="334"/>
      <c r="AW24" s="334"/>
      <c r="AX24" s="334"/>
      <c r="AY24" s="334"/>
      <c r="AZ24" s="334" t="s">
        <v>825</v>
      </c>
      <c r="BA24" s="330"/>
      <c r="BB24" s="334">
        <v>0</v>
      </c>
      <c r="BC24" s="334">
        <v>0</v>
      </c>
      <c r="BD24" s="334">
        <v>0</v>
      </c>
      <c r="BE24" s="334">
        <v>0</v>
      </c>
      <c r="BF24" s="334">
        <v>0</v>
      </c>
      <c r="BG24" s="334">
        <v>0</v>
      </c>
      <c r="BH24" s="334">
        <v>0</v>
      </c>
      <c r="BI24" s="334">
        <v>0</v>
      </c>
      <c r="BJ24" s="334">
        <v>0</v>
      </c>
      <c r="BK24" s="334">
        <v>0</v>
      </c>
      <c r="BL24" s="334"/>
      <c r="BM24" s="334"/>
      <c r="BN24" s="334"/>
      <c r="BO24" s="334" t="s">
        <v>825</v>
      </c>
      <c r="BP24" s="338"/>
      <c r="BQ24" s="334"/>
      <c r="BR24" s="334"/>
      <c r="BS24" s="330"/>
      <c r="BT24" s="330"/>
      <c r="BU24" s="334"/>
      <c r="BV24" s="334" t="s">
        <v>825</v>
      </c>
      <c r="BW24" s="334">
        <v>1</v>
      </c>
      <c r="BX24" s="330"/>
      <c r="BY24" s="330" t="s">
        <v>1051</v>
      </c>
    </row>
    <row r="25" spans="1:77" x14ac:dyDescent="0.15">
      <c r="A25" s="330">
        <v>1647</v>
      </c>
      <c r="B25" s="370">
        <v>43754</v>
      </c>
      <c r="C25" s="332" t="s">
        <v>959</v>
      </c>
      <c r="D25" s="330" t="s">
        <v>960</v>
      </c>
      <c r="E25" s="330">
        <v>2</v>
      </c>
      <c r="F25" s="330" t="s">
        <v>987</v>
      </c>
      <c r="G25" s="333">
        <v>43670</v>
      </c>
      <c r="H25" s="334" t="s">
        <v>962</v>
      </c>
      <c r="I25" s="334" t="s">
        <v>963</v>
      </c>
      <c r="J25" s="334">
        <v>10</v>
      </c>
      <c r="K25" s="330" t="s">
        <v>973</v>
      </c>
      <c r="L25" s="330" t="s">
        <v>558</v>
      </c>
      <c r="M25" s="335">
        <v>139.40909090909091</v>
      </c>
      <c r="N25" s="335">
        <v>29.554545454545451</v>
      </c>
      <c r="O25" s="330"/>
      <c r="P25" s="330"/>
      <c r="Q25" s="336"/>
      <c r="R25" s="330"/>
      <c r="S25" s="336"/>
      <c r="T25" s="330"/>
      <c r="U25" s="330"/>
      <c r="V25" s="336"/>
      <c r="W25" s="336"/>
      <c r="X25" s="330"/>
      <c r="Y25" s="330"/>
      <c r="Z25" s="330"/>
      <c r="AA25" s="330"/>
      <c r="AB25" s="330"/>
      <c r="AC25" s="330"/>
      <c r="AD25" s="330"/>
      <c r="AE25" s="336"/>
      <c r="AF25" s="335">
        <v>19.454545454545453</v>
      </c>
      <c r="AG25" s="330"/>
      <c r="AH25" s="330"/>
      <c r="AI25" s="336"/>
      <c r="AJ25" s="330"/>
      <c r="AK25" s="330"/>
      <c r="AL25" s="330"/>
      <c r="AM25" s="330"/>
      <c r="AN25" s="336"/>
      <c r="AO25" s="337"/>
      <c r="AP25" s="336"/>
      <c r="AQ25" s="339" t="s">
        <v>988</v>
      </c>
      <c r="AR25" s="334" t="s">
        <v>963</v>
      </c>
      <c r="AS25" s="334"/>
      <c r="AT25" s="334"/>
      <c r="AU25" s="334">
        <v>8</v>
      </c>
      <c r="AV25" s="334"/>
      <c r="AW25" s="334"/>
      <c r="AX25" s="334"/>
      <c r="AY25" s="334"/>
      <c r="AZ25" s="334" t="s">
        <v>974</v>
      </c>
      <c r="BA25" s="330"/>
      <c r="BB25" s="334">
        <v>0</v>
      </c>
      <c r="BC25" s="334">
        <v>0</v>
      </c>
      <c r="BD25" s="334">
        <v>0</v>
      </c>
      <c r="BE25" s="334">
        <v>0</v>
      </c>
      <c r="BF25" s="334">
        <v>0</v>
      </c>
      <c r="BG25" s="334">
        <v>0</v>
      </c>
      <c r="BH25" s="334">
        <v>0</v>
      </c>
      <c r="BI25" s="334">
        <v>0</v>
      </c>
      <c r="BJ25" s="334">
        <v>0</v>
      </c>
      <c r="BK25" s="334">
        <v>0</v>
      </c>
      <c r="BL25" s="334"/>
      <c r="BM25" s="334"/>
      <c r="BN25" s="334"/>
      <c r="BO25" s="334" t="s">
        <v>963</v>
      </c>
      <c r="BP25" s="338"/>
      <c r="BQ25" s="334"/>
      <c r="BR25" s="334"/>
      <c r="BS25" s="274"/>
      <c r="BT25" s="274"/>
      <c r="BU25" s="274"/>
      <c r="BV25" s="334" t="s">
        <v>963</v>
      </c>
      <c r="BW25" s="334"/>
      <c r="BX25" s="330"/>
      <c r="BY25" s="330" t="s">
        <v>1054</v>
      </c>
    </row>
    <row r="26" spans="1:77" x14ac:dyDescent="0.15">
      <c r="A26" s="330">
        <v>2091</v>
      </c>
      <c r="B26" s="370">
        <v>43754</v>
      </c>
      <c r="C26" s="332" t="s">
        <v>821</v>
      </c>
      <c r="D26" s="330" t="s">
        <v>837</v>
      </c>
      <c r="E26" s="330">
        <v>2</v>
      </c>
      <c r="F26" s="330" t="s">
        <v>830</v>
      </c>
      <c r="G26" s="344">
        <v>43677</v>
      </c>
      <c r="H26" s="334" t="s">
        <v>387</v>
      </c>
      <c r="I26" s="334" t="s">
        <v>390</v>
      </c>
      <c r="J26" s="334">
        <v>11</v>
      </c>
      <c r="K26" s="330" t="s">
        <v>875</v>
      </c>
      <c r="L26" s="330" t="s">
        <v>796</v>
      </c>
      <c r="M26" s="335">
        <v>128</v>
      </c>
      <c r="N26" s="335">
        <v>33.127272727272725</v>
      </c>
      <c r="O26" s="330"/>
      <c r="P26" s="330"/>
      <c r="Q26" s="336"/>
      <c r="R26" s="330"/>
      <c r="S26" s="336"/>
      <c r="T26" s="330"/>
      <c r="U26" s="330"/>
      <c r="V26" s="336"/>
      <c r="W26" s="336"/>
      <c r="X26" s="330"/>
      <c r="Y26" s="330"/>
      <c r="Z26" s="330"/>
      <c r="AA26" s="330"/>
      <c r="AB26" s="330"/>
      <c r="AC26" s="330"/>
      <c r="AD26" s="330"/>
      <c r="AE26" s="336"/>
      <c r="AF26" s="335">
        <v>22.436363636363634</v>
      </c>
      <c r="AG26" s="330"/>
      <c r="AH26" s="330"/>
      <c r="AI26" s="336"/>
      <c r="AJ26" s="330"/>
      <c r="AK26" s="330"/>
      <c r="AL26" s="330"/>
      <c r="AM26" s="330"/>
      <c r="AN26" s="336"/>
      <c r="AO26" s="337"/>
      <c r="AP26" s="336"/>
      <c r="AQ26" s="339" t="s">
        <v>831</v>
      </c>
      <c r="AR26" s="334" t="s">
        <v>825</v>
      </c>
      <c r="AS26" s="334"/>
      <c r="AT26" s="334"/>
      <c r="AU26" s="334">
        <v>5.5</v>
      </c>
      <c r="AV26" s="334"/>
      <c r="AW26" s="334"/>
      <c r="AX26" s="334"/>
      <c r="AY26" s="334"/>
      <c r="AZ26" s="334" t="s">
        <v>534</v>
      </c>
      <c r="BA26" s="330"/>
      <c r="BB26" s="334">
        <v>0</v>
      </c>
      <c r="BC26" s="334">
        <v>0</v>
      </c>
      <c r="BD26" s="334">
        <v>0</v>
      </c>
      <c r="BE26" s="334">
        <v>0</v>
      </c>
      <c r="BF26" s="334">
        <v>0</v>
      </c>
      <c r="BG26" s="334">
        <v>0</v>
      </c>
      <c r="BH26" s="334">
        <v>0</v>
      </c>
      <c r="BI26" s="334">
        <v>0</v>
      </c>
      <c r="BJ26" s="334">
        <v>0</v>
      </c>
      <c r="BK26" s="334">
        <v>0</v>
      </c>
      <c r="BL26" s="334"/>
      <c r="BM26" s="334"/>
      <c r="BN26" s="334"/>
      <c r="BO26" s="334" t="s">
        <v>825</v>
      </c>
      <c r="BP26" s="338"/>
      <c r="BQ26" s="334"/>
      <c r="BR26" s="334"/>
      <c r="BS26" s="274"/>
      <c r="BT26" s="274"/>
      <c r="BU26" s="334"/>
      <c r="BV26" s="334" t="s">
        <v>825</v>
      </c>
      <c r="BW26" s="334"/>
      <c r="BX26" s="274"/>
      <c r="BY26" s="330" t="s">
        <v>1057</v>
      </c>
    </row>
    <row r="27" spans="1:77" x14ac:dyDescent="0.15">
      <c r="A27" s="330">
        <v>2025</v>
      </c>
      <c r="B27" s="370">
        <v>43754</v>
      </c>
      <c r="C27" s="332" t="s">
        <v>978</v>
      </c>
      <c r="D27" s="330" t="s">
        <v>970</v>
      </c>
      <c r="E27" s="330">
        <v>2</v>
      </c>
      <c r="F27" s="330" t="s">
        <v>993</v>
      </c>
      <c r="G27" s="333">
        <v>43684</v>
      </c>
      <c r="H27" s="334" t="s">
        <v>962</v>
      </c>
      <c r="I27" s="334" t="s">
        <v>963</v>
      </c>
      <c r="J27" s="334">
        <v>12</v>
      </c>
      <c r="K27" s="330" t="s">
        <v>679</v>
      </c>
      <c r="L27" s="330" t="s">
        <v>882</v>
      </c>
      <c r="M27" s="335">
        <v>120.29090909090907</v>
      </c>
      <c r="N27" s="335">
        <v>33.709090909090904</v>
      </c>
      <c r="O27" s="330"/>
      <c r="P27" s="330"/>
      <c r="Q27" s="336"/>
      <c r="R27" s="330"/>
      <c r="S27" s="336"/>
      <c r="T27" s="330"/>
      <c r="U27" s="330"/>
      <c r="V27" s="336"/>
      <c r="W27" s="336"/>
      <c r="X27" s="330"/>
      <c r="Y27" s="330"/>
      <c r="Z27" s="330"/>
      <c r="AA27" s="330"/>
      <c r="AB27" s="330"/>
      <c r="AC27" s="330"/>
      <c r="AD27" s="330"/>
      <c r="AE27" s="336"/>
      <c r="AF27" s="335">
        <v>22.254545454545454</v>
      </c>
      <c r="AG27" s="330"/>
      <c r="AH27" s="330"/>
      <c r="AI27" s="336"/>
      <c r="AJ27" s="330"/>
      <c r="AK27" s="330"/>
      <c r="AL27" s="330"/>
      <c r="AM27" s="330"/>
      <c r="AN27" s="336"/>
      <c r="AO27" s="337"/>
      <c r="AP27" s="336"/>
      <c r="AQ27" s="330" t="s">
        <v>994</v>
      </c>
      <c r="AR27" s="334" t="s">
        <v>967</v>
      </c>
      <c r="AS27" s="334"/>
      <c r="AT27" s="334"/>
      <c r="AU27" s="334"/>
      <c r="AV27" s="334"/>
      <c r="AW27" s="334"/>
      <c r="AX27" s="334"/>
      <c r="AY27" s="334"/>
      <c r="AZ27" s="334" t="s">
        <v>974</v>
      </c>
      <c r="BA27" s="330"/>
      <c r="BB27" s="334">
        <v>0</v>
      </c>
      <c r="BC27" s="334">
        <v>0</v>
      </c>
      <c r="BD27" s="334">
        <v>0</v>
      </c>
      <c r="BE27" s="334">
        <v>0</v>
      </c>
      <c r="BF27" s="334">
        <v>0</v>
      </c>
      <c r="BG27" s="334">
        <v>0</v>
      </c>
      <c r="BH27" s="334">
        <v>0</v>
      </c>
      <c r="BI27" s="334">
        <v>0</v>
      </c>
      <c r="BJ27" s="334">
        <v>0</v>
      </c>
      <c r="BK27" s="334">
        <v>0</v>
      </c>
      <c r="BL27" s="334"/>
      <c r="BM27" s="334"/>
      <c r="BN27" s="334"/>
      <c r="BO27" s="334" t="s">
        <v>967</v>
      </c>
      <c r="BP27" s="338"/>
      <c r="BQ27" s="334"/>
      <c r="BR27" s="334"/>
      <c r="BS27" s="274"/>
      <c r="BT27" s="274"/>
      <c r="BU27" s="334"/>
      <c r="BV27" s="334" t="s">
        <v>967</v>
      </c>
      <c r="BW27" s="334">
        <v>1</v>
      </c>
      <c r="BX27" s="330"/>
      <c r="BY27" s="330" t="s">
        <v>1060</v>
      </c>
    </row>
    <row r="28" spans="1:77" x14ac:dyDescent="0.15">
      <c r="A28" s="330">
        <v>2205</v>
      </c>
      <c r="B28" s="370">
        <v>43754</v>
      </c>
      <c r="C28" s="332" t="s">
        <v>325</v>
      </c>
      <c r="D28" s="330" t="s">
        <v>326</v>
      </c>
      <c r="E28" s="330">
        <v>2</v>
      </c>
      <c r="F28" s="330" t="s">
        <v>391</v>
      </c>
      <c r="G28" s="333">
        <v>43704</v>
      </c>
      <c r="H28" s="334" t="s">
        <v>342</v>
      </c>
      <c r="I28" s="334" t="s">
        <v>328</v>
      </c>
      <c r="J28" s="334">
        <v>14</v>
      </c>
      <c r="K28" s="330" t="s">
        <v>700</v>
      </c>
      <c r="L28" s="330" t="s">
        <v>1025</v>
      </c>
      <c r="M28" s="335">
        <v>260.89999999999998</v>
      </c>
      <c r="N28" s="335">
        <v>28.999999999999996</v>
      </c>
      <c r="O28" s="330"/>
      <c r="P28" s="330"/>
      <c r="Q28" s="336"/>
      <c r="R28" s="330"/>
      <c r="S28" s="336"/>
      <c r="T28" s="330"/>
      <c r="U28" s="330"/>
      <c r="V28" s="336"/>
      <c r="W28" s="336"/>
      <c r="X28" s="330"/>
      <c r="Y28" s="330"/>
      <c r="Z28" s="330"/>
      <c r="AA28" s="330"/>
      <c r="AB28" s="330"/>
      <c r="AC28" s="330"/>
      <c r="AD28" s="330"/>
      <c r="AE28" s="336"/>
      <c r="AF28" s="335">
        <v>17.5</v>
      </c>
      <c r="AG28" s="330"/>
      <c r="AH28" s="330"/>
      <c r="AI28" s="336"/>
      <c r="AJ28" s="330"/>
      <c r="AK28" s="330"/>
      <c r="AL28" s="330"/>
      <c r="AM28" s="330"/>
      <c r="AN28" s="336"/>
      <c r="AO28" s="337"/>
      <c r="AP28" s="336"/>
      <c r="AQ28" s="330" t="s">
        <v>393</v>
      </c>
      <c r="AR28" s="334" t="s">
        <v>328</v>
      </c>
      <c r="AS28" s="334"/>
      <c r="AT28" s="334"/>
      <c r="AU28" s="334">
        <v>4.5</v>
      </c>
      <c r="AV28" s="334"/>
      <c r="AW28" s="334"/>
      <c r="AX28" s="334"/>
      <c r="AY28" s="334"/>
      <c r="AZ28" s="334" t="s">
        <v>334</v>
      </c>
      <c r="BA28" s="330"/>
      <c r="BB28" s="334">
        <v>0</v>
      </c>
      <c r="BC28" s="334">
        <v>0</v>
      </c>
      <c r="BD28" s="334">
        <v>0</v>
      </c>
      <c r="BE28" s="334">
        <v>0</v>
      </c>
      <c r="BF28" s="334">
        <v>0</v>
      </c>
      <c r="BG28" s="334">
        <v>0</v>
      </c>
      <c r="BH28" s="334">
        <v>0</v>
      </c>
      <c r="BI28" s="334">
        <v>0</v>
      </c>
      <c r="BJ28" s="334">
        <v>0</v>
      </c>
      <c r="BK28" s="334">
        <v>0</v>
      </c>
      <c r="BL28" s="334"/>
      <c r="BM28" s="334"/>
      <c r="BN28" s="334"/>
      <c r="BO28" s="334" t="s">
        <v>328</v>
      </c>
      <c r="BP28" s="338"/>
      <c r="BQ28" s="334"/>
      <c r="BR28" s="334"/>
      <c r="BS28" s="330"/>
      <c r="BT28" s="330"/>
      <c r="BU28" s="334"/>
      <c r="BV28" s="334" t="s">
        <v>328</v>
      </c>
      <c r="BW28" s="334"/>
      <c r="BX28" s="330"/>
      <c r="BY28" s="330" t="s">
        <v>1063</v>
      </c>
    </row>
    <row r="29" spans="1:77" x14ac:dyDescent="0.15">
      <c r="A29" s="330">
        <v>490</v>
      </c>
      <c r="B29" s="370">
        <v>43754</v>
      </c>
      <c r="C29" s="332" t="s">
        <v>821</v>
      </c>
      <c r="D29" s="330" t="s">
        <v>837</v>
      </c>
      <c r="E29" s="330">
        <v>2</v>
      </c>
      <c r="F29" s="330" t="s">
        <v>830</v>
      </c>
      <c r="G29" s="344">
        <v>43672</v>
      </c>
      <c r="H29" s="334" t="s">
        <v>387</v>
      </c>
      <c r="I29" s="334" t="s">
        <v>390</v>
      </c>
      <c r="J29" s="334">
        <v>15</v>
      </c>
      <c r="K29" s="330" t="s">
        <v>868</v>
      </c>
      <c r="L29" s="330" t="s">
        <v>1081</v>
      </c>
      <c r="M29" s="335">
        <v>100.75454545454545</v>
      </c>
      <c r="N29" s="335">
        <v>28.690909090909088</v>
      </c>
      <c r="O29" s="330"/>
      <c r="P29" s="330"/>
      <c r="Q29" s="336"/>
      <c r="R29" s="330"/>
      <c r="S29" s="336"/>
      <c r="T29" s="330"/>
      <c r="U29" s="330"/>
      <c r="V29" s="336"/>
      <c r="W29" s="336"/>
      <c r="X29" s="330"/>
      <c r="Y29" s="330"/>
      <c r="Z29" s="330"/>
      <c r="AA29" s="330"/>
      <c r="AB29" s="330"/>
      <c r="AC29" s="330"/>
      <c r="AD29" s="330"/>
      <c r="AE29" s="336"/>
      <c r="AF29" s="335">
        <v>20.227272727272727</v>
      </c>
      <c r="AG29" s="330"/>
      <c r="AH29" s="330"/>
      <c r="AI29" s="336"/>
      <c r="AJ29" s="330"/>
      <c r="AK29" s="330"/>
      <c r="AL29" s="330"/>
      <c r="AM29" s="330"/>
      <c r="AN29" s="336"/>
      <c r="AO29" s="337"/>
      <c r="AP29" s="336"/>
      <c r="AQ29" s="330" t="s">
        <v>831</v>
      </c>
      <c r="AR29" s="334" t="s">
        <v>825</v>
      </c>
      <c r="AS29" s="334"/>
      <c r="AT29" s="334"/>
      <c r="AU29" s="334">
        <v>5</v>
      </c>
      <c r="AV29" s="334"/>
      <c r="AW29" s="334"/>
      <c r="AX29" s="334"/>
      <c r="AY29" s="334"/>
      <c r="AZ29" s="334" t="s">
        <v>825</v>
      </c>
      <c r="BA29" s="330"/>
      <c r="BB29" s="334">
        <v>0</v>
      </c>
      <c r="BC29" s="334">
        <v>0</v>
      </c>
      <c r="BD29" s="334">
        <v>0</v>
      </c>
      <c r="BE29" s="334">
        <v>0</v>
      </c>
      <c r="BF29" s="334">
        <v>0</v>
      </c>
      <c r="BG29" s="334">
        <v>0</v>
      </c>
      <c r="BH29" s="334">
        <v>0</v>
      </c>
      <c r="BI29" s="334">
        <v>0</v>
      </c>
      <c r="BJ29" s="334">
        <v>0</v>
      </c>
      <c r="BK29" s="334">
        <v>0</v>
      </c>
      <c r="BL29" s="334"/>
      <c r="BM29" s="334"/>
      <c r="BN29" s="334"/>
      <c r="BO29" s="334" t="s">
        <v>825</v>
      </c>
      <c r="BP29" s="338"/>
      <c r="BQ29" s="334"/>
      <c r="BR29" s="334"/>
      <c r="BS29" s="330"/>
      <c r="BT29" s="330"/>
      <c r="BU29" s="334"/>
      <c r="BV29" s="334" t="s">
        <v>825</v>
      </c>
      <c r="BW29" s="334">
        <v>1</v>
      </c>
      <c r="BX29" s="330"/>
      <c r="BY29" s="330" t="s">
        <v>1078</v>
      </c>
    </row>
    <row r="30" spans="1:77" x14ac:dyDescent="0.15">
      <c r="A30" s="330" t="s">
        <v>1065</v>
      </c>
      <c r="B30" s="370">
        <v>43754</v>
      </c>
      <c r="C30" s="332" t="s">
        <v>821</v>
      </c>
      <c r="D30" s="330" t="s">
        <v>837</v>
      </c>
      <c r="E30" s="330">
        <v>2</v>
      </c>
      <c r="F30" s="330" t="s">
        <v>830</v>
      </c>
      <c r="G30" s="344">
        <v>43707</v>
      </c>
      <c r="H30" s="334" t="s">
        <v>387</v>
      </c>
      <c r="I30" s="334" t="s">
        <v>390</v>
      </c>
      <c r="J30" s="334"/>
      <c r="K30" s="330" t="s">
        <v>801</v>
      </c>
      <c r="L30" s="330" t="s">
        <v>802</v>
      </c>
      <c r="M30" s="335">
        <v>114.99999999999999</v>
      </c>
      <c r="N30" s="335">
        <v>28.954545454545453</v>
      </c>
      <c r="O30" s="330"/>
      <c r="P30" s="330"/>
      <c r="Q30" s="336"/>
      <c r="R30" s="330"/>
      <c r="S30" s="336"/>
      <c r="T30" s="330"/>
      <c r="U30" s="330"/>
      <c r="V30" s="336"/>
      <c r="W30" s="336"/>
      <c r="X30" s="330"/>
      <c r="Y30" s="330"/>
      <c r="Z30" s="330"/>
      <c r="AA30" s="330"/>
      <c r="AB30" s="330"/>
      <c r="AC30" s="330"/>
      <c r="AD30" s="330"/>
      <c r="AE30" s="336"/>
      <c r="AF30" s="335">
        <v>22.036363636363632</v>
      </c>
      <c r="AG30" s="330"/>
      <c r="AH30" s="330"/>
      <c r="AI30" s="336"/>
      <c r="AJ30" s="330"/>
      <c r="AK30" s="330"/>
      <c r="AL30" s="330"/>
      <c r="AM30" s="330"/>
      <c r="AN30" s="336"/>
      <c r="AO30" s="337"/>
      <c r="AP30" s="336"/>
      <c r="AQ30" s="330" t="s">
        <v>831</v>
      </c>
      <c r="AR30" s="334" t="s">
        <v>825</v>
      </c>
      <c r="AS30" s="334"/>
      <c r="AT30" s="334"/>
      <c r="AU30" s="334"/>
      <c r="AV30" s="334"/>
      <c r="AW30" s="334"/>
      <c r="AX30" s="334"/>
      <c r="AY30" s="334"/>
      <c r="AZ30" s="334" t="s">
        <v>825</v>
      </c>
      <c r="BA30" s="330"/>
      <c r="BB30" s="334">
        <v>0</v>
      </c>
      <c r="BC30" s="334">
        <v>0</v>
      </c>
      <c r="BD30" s="334">
        <v>0</v>
      </c>
      <c r="BE30" s="334">
        <v>0</v>
      </c>
      <c r="BF30" s="334">
        <v>0</v>
      </c>
      <c r="BG30" s="334">
        <v>0</v>
      </c>
      <c r="BH30" s="334">
        <v>0</v>
      </c>
      <c r="BI30" s="334">
        <v>0</v>
      </c>
      <c r="BJ30" s="334">
        <v>0</v>
      </c>
      <c r="BK30" s="334">
        <v>0</v>
      </c>
      <c r="BL30" s="334"/>
      <c r="BM30" s="334"/>
      <c r="BN30" s="334"/>
      <c r="BO30" s="334" t="s">
        <v>825</v>
      </c>
      <c r="BP30" s="338"/>
      <c r="BQ30" s="334">
        <v>12</v>
      </c>
      <c r="BR30" s="334"/>
      <c r="BS30" s="330"/>
      <c r="BT30" s="330"/>
      <c r="BU30" s="334"/>
      <c r="BV30" s="334" t="s">
        <v>825</v>
      </c>
      <c r="BW30" s="334"/>
      <c r="BX30" s="330"/>
      <c r="BY30" s="330" t="s">
        <v>1067</v>
      </c>
    </row>
    <row r="31" spans="1:77" x14ac:dyDescent="0.15">
      <c r="A31" s="330" t="s">
        <v>1065</v>
      </c>
      <c r="B31" s="370">
        <v>43754</v>
      </c>
      <c r="C31" s="332" t="s">
        <v>821</v>
      </c>
      <c r="D31" s="330" t="s">
        <v>837</v>
      </c>
      <c r="E31" s="330">
        <v>2</v>
      </c>
      <c r="F31" s="330" t="s">
        <v>830</v>
      </c>
      <c r="G31" s="344">
        <v>43718</v>
      </c>
      <c r="H31" s="334" t="s">
        <v>387</v>
      </c>
      <c r="I31" s="334" t="s">
        <v>390</v>
      </c>
      <c r="J31" s="334"/>
      <c r="K31" s="330" t="s">
        <v>466</v>
      </c>
      <c r="L31" s="330" t="s">
        <v>1069</v>
      </c>
      <c r="M31" s="335">
        <v>102.40909090909091</v>
      </c>
      <c r="N31" s="335">
        <v>31.518181818181816</v>
      </c>
      <c r="O31" s="330"/>
      <c r="P31" s="330"/>
      <c r="Q31" s="336"/>
      <c r="R31" s="330"/>
      <c r="S31" s="336"/>
      <c r="T31" s="330"/>
      <c r="U31" s="330"/>
      <c r="V31" s="336"/>
      <c r="W31" s="336"/>
      <c r="X31" s="330"/>
      <c r="Y31" s="330"/>
      <c r="Z31" s="330"/>
      <c r="AA31" s="330"/>
      <c r="AB31" s="330"/>
      <c r="AC31" s="330"/>
      <c r="AD31" s="330"/>
      <c r="AE31" s="336"/>
      <c r="AF31" s="335">
        <v>24.45454545454545</v>
      </c>
      <c r="AG31" s="330"/>
      <c r="AH31" s="330"/>
      <c r="AI31" s="336"/>
      <c r="AJ31" s="330"/>
      <c r="AK31" s="330"/>
      <c r="AL31" s="330"/>
      <c r="AM31" s="330"/>
      <c r="AN31" s="336"/>
      <c r="AO31" s="337"/>
      <c r="AP31" s="336"/>
      <c r="AQ31" s="330" t="s">
        <v>831</v>
      </c>
      <c r="AR31" s="334" t="s">
        <v>825</v>
      </c>
      <c r="AS31" s="334"/>
      <c r="AT31" s="334"/>
      <c r="AU31" s="334">
        <v>7</v>
      </c>
      <c r="AV31" s="334"/>
      <c r="AW31" s="334"/>
      <c r="AX31" s="334"/>
      <c r="AY31" s="334"/>
      <c r="AZ31" s="334" t="s">
        <v>825</v>
      </c>
      <c r="BA31" s="330"/>
      <c r="BB31" s="334">
        <v>7</v>
      </c>
      <c r="BC31" s="334">
        <v>0</v>
      </c>
      <c r="BD31" s="334">
        <v>0</v>
      </c>
      <c r="BE31" s="334">
        <v>0</v>
      </c>
      <c r="BF31" s="334">
        <v>0</v>
      </c>
      <c r="BG31" s="334">
        <v>0</v>
      </c>
      <c r="BH31" s="334">
        <v>0</v>
      </c>
      <c r="BI31" s="334">
        <v>0</v>
      </c>
      <c r="BJ31" s="334">
        <v>0</v>
      </c>
      <c r="BK31" s="334">
        <v>0</v>
      </c>
      <c r="BL31" s="334"/>
      <c r="BM31" s="334"/>
      <c r="BN31" s="334"/>
      <c r="BO31" s="334" t="s">
        <v>825</v>
      </c>
      <c r="BP31" s="338"/>
      <c r="BQ31" s="334"/>
      <c r="BR31" s="334"/>
      <c r="BS31" s="330"/>
      <c r="BT31" s="330"/>
      <c r="BU31" s="334"/>
      <c r="BV31" s="334" t="s">
        <v>825</v>
      </c>
      <c r="BW31" s="334"/>
      <c r="BX31" s="330"/>
      <c r="BY31" s="330" t="s">
        <v>1071</v>
      </c>
    </row>
    <row r="32" spans="1:77" x14ac:dyDescent="0.15">
      <c r="A32" s="330">
        <v>1913</v>
      </c>
      <c r="B32" s="370">
        <v>43754</v>
      </c>
      <c r="C32" s="332" t="s">
        <v>821</v>
      </c>
      <c r="D32" s="330" t="s">
        <v>837</v>
      </c>
      <c r="E32" s="330">
        <v>1</v>
      </c>
      <c r="F32" s="330" t="s">
        <v>115</v>
      </c>
      <c r="G32" s="333">
        <v>43742</v>
      </c>
      <c r="H32" s="334" t="s">
        <v>824</v>
      </c>
      <c r="I32" s="334" t="s">
        <v>825</v>
      </c>
      <c r="J32" s="334">
        <v>1</v>
      </c>
      <c r="K32" s="330" t="s">
        <v>838</v>
      </c>
      <c r="L32" s="330" t="s">
        <v>839</v>
      </c>
      <c r="M32" s="335">
        <v>131.71818181818179</v>
      </c>
      <c r="N32" s="335">
        <v>36.336363636363629</v>
      </c>
      <c r="O32" s="330"/>
      <c r="P32" s="330"/>
      <c r="Q32" s="336"/>
      <c r="R32" s="330"/>
      <c r="S32" s="336"/>
      <c r="T32" s="330"/>
      <c r="U32" s="330"/>
      <c r="V32" s="336"/>
      <c r="W32" s="335">
        <v>28.68181818181818</v>
      </c>
      <c r="X32" s="330"/>
      <c r="Y32" s="330"/>
      <c r="Z32" s="330"/>
      <c r="AA32" s="330"/>
      <c r="AB32" s="330"/>
      <c r="AC32" s="330"/>
      <c r="AD32" s="330"/>
      <c r="AE32" s="336"/>
      <c r="AF32" s="336"/>
      <c r="AG32" s="330"/>
      <c r="AH32" s="330"/>
      <c r="AI32" s="336"/>
      <c r="AJ32" s="330"/>
      <c r="AK32" s="330"/>
      <c r="AL32" s="330"/>
      <c r="AM32" s="330"/>
      <c r="AN32" s="336"/>
      <c r="AO32" s="337"/>
      <c r="AP32" s="336"/>
      <c r="AQ32" s="339" t="s">
        <v>917</v>
      </c>
      <c r="AR32" s="334" t="s">
        <v>825</v>
      </c>
      <c r="AS32" s="334"/>
      <c r="AT32" s="334"/>
      <c r="AU32" s="334">
        <v>5</v>
      </c>
      <c r="AV32" s="334"/>
      <c r="AW32" s="334"/>
      <c r="AX32" s="334"/>
      <c r="AY32" s="334"/>
      <c r="AZ32" s="334" t="s">
        <v>840</v>
      </c>
      <c r="BA32" s="330"/>
      <c r="BB32" s="334">
        <v>0</v>
      </c>
      <c r="BC32" s="334">
        <v>0</v>
      </c>
      <c r="BD32" s="334">
        <v>0</v>
      </c>
      <c r="BE32" s="334">
        <v>0</v>
      </c>
      <c r="BF32" s="334">
        <v>0</v>
      </c>
      <c r="BG32" s="334">
        <v>0</v>
      </c>
      <c r="BH32" s="334">
        <v>0</v>
      </c>
      <c r="BI32" s="334">
        <v>0</v>
      </c>
      <c r="BJ32" s="334">
        <v>0</v>
      </c>
      <c r="BK32" s="334">
        <v>0</v>
      </c>
      <c r="BL32" s="334"/>
      <c r="BM32" s="334"/>
      <c r="BN32" s="334">
        <v>12</v>
      </c>
      <c r="BO32" s="334" t="s">
        <v>825</v>
      </c>
      <c r="BP32" s="338"/>
      <c r="BQ32" s="334"/>
      <c r="BR32" s="334"/>
      <c r="BS32" s="330"/>
      <c r="BT32" s="330"/>
      <c r="BU32" s="334"/>
      <c r="BV32" s="334" t="s">
        <v>825</v>
      </c>
      <c r="BW32" s="334"/>
      <c r="BX32" s="330" t="s">
        <v>841</v>
      </c>
      <c r="BY32" s="274" t="s">
        <v>1075</v>
      </c>
    </row>
    <row r="33" spans="1:77" x14ac:dyDescent="0.15">
      <c r="A33" s="330">
        <v>407</v>
      </c>
      <c r="B33" s="370">
        <v>43754</v>
      </c>
      <c r="C33" s="332" t="s">
        <v>26</v>
      </c>
      <c r="D33" s="330" t="s">
        <v>114</v>
      </c>
      <c r="E33" s="330">
        <v>3</v>
      </c>
      <c r="F33" s="330" t="s">
        <v>115</v>
      </c>
      <c r="G33" s="333">
        <v>43646</v>
      </c>
      <c r="H33" s="334" t="s">
        <v>387</v>
      </c>
      <c r="I33" s="334" t="s">
        <v>390</v>
      </c>
      <c r="J33" s="334">
        <v>2</v>
      </c>
      <c r="K33" s="330" t="s">
        <v>110</v>
      </c>
      <c r="L33" s="330" t="s">
        <v>1019</v>
      </c>
      <c r="M33" s="335">
        <v>179.88181818181818</v>
      </c>
      <c r="N33" s="335">
        <v>34.390909090909084</v>
      </c>
      <c r="O33" s="330"/>
      <c r="P33" s="330"/>
      <c r="Q33" s="336"/>
      <c r="R33" s="330"/>
      <c r="S33" s="336"/>
      <c r="T33" s="330"/>
      <c r="U33" s="330"/>
      <c r="V33" s="336"/>
      <c r="W33" s="335">
        <v>26.963636363636361</v>
      </c>
      <c r="X33" s="330"/>
      <c r="Y33" s="330"/>
      <c r="Z33" s="330"/>
      <c r="AA33" s="330"/>
      <c r="AB33" s="330"/>
      <c r="AC33" s="330"/>
      <c r="AD33" s="330"/>
      <c r="AE33" s="336"/>
      <c r="AF33" s="336"/>
      <c r="AG33" s="330"/>
      <c r="AH33" s="330"/>
      <c r="AI33" s="336"/>
      <c r="AJ33" s="330"/>
      <c r="AK33" s="330"/>
      <c r="AL33" s="330"/>
      <c r="AM33" s="330"/>
      <c r="AN33" s="336"/>
      <c r="AO33" s="337"/>
      <c r="AP33" s="336"/>
      <c r="AQ33" s="330" t="s">
        <v>117</v>
      </c>
      <c r="AR33" s="334" t="s">
        <v>30</v>
      </c>
      <c r="AS33" s="334"/>
      <c r="AT33" s="334"/>
      <c r="AU33" s="334">
        <v>5.2</v>
      </c>
      <c r="AV33" s="334"/>
      <c r="AW33" s="334"/>
      <c r="AX33" s="334"/>
      <c r="AY33" s="334"/>
      <c r="AZ33" s="334" t="s">
        <v>34</v>
      </c>
      <c r="BA33" s="330"/>
      <c r="BB33" s="334">
        <v>0</v>
      </c>
      <c r="BC33" s="334">
        <v>0</v>
      </c>
      <c r="BD33" s="334">
        <v>2</v>
      </c>
      <c r="BE33" s="334">
        <v>0</v>
      </c>
      <c r="BF33" s="334">
        <v>0</v>
      </c>
      <c r="BG33" s="334">
        <v>0</v>
      </c>
      <c r="BH33" s="334">
        <v>0</v>
      </c>
      <c r="BI33" s="334">
        <v>0</v>
      </c>
      <c r="BJ33" s="334">
        <v>0</v>
      </c>
      <c r="BK33" s="334">
        <v>0</v>
      </c>
      <c r="BL33" s="334"/>
      <c r="BM33" s="334"/>
      <c r="BN33" s="334"/>
      <c r="BO33" s="334" t="s">
        <v>30</v>
      </c>
      <c r="BP33" s="338"/>
      <c r="BQ33" s="334"/>
      <c r="BR33" s="334"/>
      <c r="BS33" s="330"/>
      <c r="BT33" s="330"/>
      <c r="BU33" s="334"/>
      <c r="BV33" s="334" t="s">
        <v>30</v>
      </c>
      <c r="BW33" s="334"/>
      <c r="BX33" s="330"/>
      <c r="BY33" s="330" t="s">
        <v>1037</v>
      </c>
    </row>
    <row r="34" spans="1:77" x14ac:dyDescent="0.15">
      <c r="A34" s="330">
        <v>673</v>
      </c>
      <c r="B34" s="370">
        <v>43754</v>
      </c>
      <c r="C34" s="332" t="s">
        <v>325</v>
      </c>
      <c r="D34" s="330" t="s">
        <v>326</v>
      </c>
      <c r="E34" s="330">
        <v>3</v>
      </c>
      <c r="F34" s="330" t="s">
        <v>402</v>
      </c>
      <c r="G34" s="333">
        <v>43692</v>
      </c>
      <c r="H34" s="334" t="s">
        <v>342</v>
      </c>
      <c r="I34" s="334" t="s">
        <v>328</v>
      </c>
      <c r="J34" s="334">
        <v>3</v>
      </c>
      <c r="K34" s="330" t="s">
        <v>348</v>
      </c>
      <c r="L34" s="330" t="s">
        <v>952</v>
      </c>
      <c r="M34" s="335">
        <v>135</v>
      </c>
      <c r="N34" s="335">
        <v>38.436363636363637</v>
      </c>
      <c r="O34" s="330"/>
      <c r="P34" s="330"/>
      <c r="Q34" s="336"/>
      <c r="R34" s="330"/>
      <c r="S34" s="336"/>
      <c r="T34" s="330"/>
      <c r="U34" s="330"/>
      <c r="V34" s="336"/>
      <c r="W34" s="335">
        <v>31.127272727272725</v>
      </c>
      <c r="X34" s="330"/>
      <c r="Y34" s="330"/>
      <c r="Z34" s="330"/>
      <c r="AA34" s="330"/>
      <c r="AB34" s="330"/>
      <c r="AC34" s="330"/>
      <c r="AD34" s="330"/>
      <c r="AE34" s="336"/>
      <c r="AF34" s="336"/>
      <c r="AG34" s="330"/>
      <c r="AH34" s="330"/>
      <c r="AI34" s="336"/>
      <c r="AJ34" s="330"/>
      <c r="AK34" s="330"/>
      <c r="AL34" s="330"/>
      <c r="AM34" s="330"/>
      <c r="AN34" s="336"/>
      <c r="AO34" s="337"/>
      <c r="AP34" s="336"/>
      <c r="AQ34" s="330" t="s">
        <v>403</v>
      </c>
      <c r="AR34" s="334" t="s">
        <v>328</v>
      </c>
      <c r="AS34" s="334"/>
      <c r="AT34" s="334"/>
      <c r="AU34" s="334">
        <v>7.26</v>
      </c>
      <c r="AV34" s="334"/>
      <c r="AW34" s="334"/>
      <c r="AX34" s="334"/>
      <c r="AY34" s="334"/>
      <c r="AZ34" s="334" t="s">
        <v>334</v>
      </c>
      <c r="BA34" s="330"/>
      <c r="BB34" s="334">
        <v>7</v>
      </c>
      <c r="BC34" s="334">
        <v>0</v>
      </c>
      <c r="BD34" s="334">
        <v>0</v>
      </c>
      <c r="BE34" s="334">
        <v>0</v>
      </c>
      <c r="BF34" s="334">
        <v>0</v>
      </c>
      <c r="BG34" s="334">
        <v>0</v>
      </c>
      <c r="BH34" s="334">
        <v>0</v>
      </c>
      <c r="BI34" s="334">
        <v>0</v>
      </c>
      <c r="BJ34" s="334">
        <v>0</v>
      </c>
      <c r="BK34" s="334">
        <v>0</v>
      </c>
      <c r="BL34" s="334"/>
      <c r="BM34" s="334"/>
      <c r="BN34" s="334">
        <v>24</v>
      </c>
      <c r="BO34" s="334" t="s">
        <v>328</v>
      </c>
      <c r="BP34" s="338"/>
      <c r="BQ34" s="334"/>
      <c r="BR34" s="334"/>
      <c r="BS34" s="330"/>
      <c r="BT34" s="330"/>
      <c r="BU34" s="334"/>
      <c r="BV34" s="334" t="s">
        <v>328</v>
      </c>
      <c r="BW34" s="334"/>
      <c r="BX34" s="330"/>
      <c r="BY34" s="330" t="s">
        <v>1040</v>
      </c>
    </row>
    <row r="35" spans="1:77" x14ac:dyDescent="0.15">
      <c r="A35" s="330">
        <v>1317</v>
      </c>
      <c r="B35" s="370">
        <v>43754</v>
      </c>
      <c r="C35" s="332" t="s">
        <v>821</v>
      </c>
      <c r="D35" s="330" t="s">
        <v>837</v>
      </c>
      <c r="E35" s="330">
        <v>3</v>
      </c>
      <c r="F35" s="330" t="s">
        <v>916</v>
      </c>
      <c r="G35" s="333">
        <v>43646</v>
      </c>
      <c r="H35" s="334" t="s">
        <v>824</v>
      </c>
      <c r="I35" s="334" t="s">
        <v>825</v>
      </c>
      <c r="J35" s="334">
        <v>4</v>
      </c>
      <c r="K35" s="330" t="s">
        <v>845</v>
      </c>
      <c r="L35" s="330" t="s">
        <v>846</v>
      </c>
      <c r="M35" s="335">
        <v>127.71818181818182</v>
      </c>
      <c r="N35" s="335">
        <v>32.118181818181817</v>
      </c>
      <c r="O35" s="330"/>
      <c r="P35" s="330"/>
      <c r="Q35" s="336"/>
      <c r="R35" s="330"/>
      <c r="S35" s="336"/>
      <c r="T35" s="330"/>
      <c r="U35" s="330"/>
      <c r="V35" s="336"/>
      <c r="W35" s="335">
        <v>27.727272727272727</v>
      </c>
      <c r="X35" s="330"/>
      <c r="Y35" s="330"/>
      <c r="Z35" s="330"/>
      <c r="AA35" s="330"/>
      <c r="AB35" s="330"/>
      <c r="AC35" s="330"/>
      <c r="AD35" s="330"/>
      <c r="AE35" s="336"/>
      <c r="AF35" s="336"/>
      <c r="AG35" s="330"/>
      <c r="AH35" s="330"/>
      <c r="AI35" s="336"/>
      <c r="AJ35" s="330"/>
      <c r="AK35" s="330"/>
      <c r="AL35" s="330"/>
      <c r="AM35" s="330"/>
      <c r="AN35" s="336"/>
      <c r="AO35" s="337"/>
      <c r="AP35" s="336"/>
      <c r="AQ35" s="339" t="s">
        <v>917</v>
      </c>
      <c r="AR35" s="334" t="s">
        <v>825</v>
      </c>
      <c r="AS35" s="334"/>
      <c r="AT35" s="334"/>
      <c r="AU35" s="334">
        <v>5</v>
      </c>
      <c r="AV35" s="334"/>
      <c r="AW35" s="334"/>
      <c r="AX35" s="334"/>
      <c r="AY35" s="334"/>
      <c r="AZ35" s="334" t="s">
        <v>840</v>
      </c>
      <c r="BA35" s="330"/>
      <c r="BB35" s="334">
        <v>0</v>
      </c>
      <c r="BC35" s="334">
        <v>0</v>
      </c>
      <c r="BD35" s="334">
        <v>0</v>
      </c>
      <c r="BE35" s="334">
        <v>0</v>
      </c>
      <c r="BF35" s="334">
        <v>0</v>
      </c>
      <c r="BG35" s="334">
        <v>0</v>
      </c>
      <c r="BH35" s="334">
        <v>0</v>
      </c>
      <c r="BI35" s="334">
        <v>0</v>
      </c>
      <c r="BJ35" s="334">
        <v>0</v>
      </c>
      <c r="BK35" s="334">
        <v>0</v>
      </c>
      <c r="BL35" s="334"/>
      <c r="BM35" s="334"/>
      <c r="BN35" s="334">
        <v>12</v>
      </c>
      <c r="BO35" s="334" t="s">
        <v>825</v>
      </c>
      <c r="BP35" s="338"/>
      <c r="BQ35" s="334"/>
      <c r="BR35" s="334"/>
      <c r="BS35" s="330"/>
      <c r="BT35" s="330"/>
      <c r="BU35" s="334"/>
      <c r="BV35" s="334" t="s">
        <v>825</v>
      </c>
      <c r="BW35" s="334"/>
      <c r="BX35" s="330"/>
      <c r="BY35" s="330" t="s">
        <v>1043</v>
      </c>
    </row>
    <row r="36" spans="1:77" x14ac:dyDescent="0.15">
      <c r="A36" s="330">
        <v>1479</v>
      </c>
      <c r="B36" s="370">
        <v>43754</v>
      </c>
      <c r="C36" s="332" t="s">
        <v>821</v>
      </c>
      <c r="D36" s="330" t="s">
        <v>837</v>
      </c>
      <c r="E36" s="330">
        <v>3</v>
      </c>
      <c r="F36" s="330" t="s">
        <v>921</v>
      </c>
      <c r="G36" s="333">
        <v>43677</v>
      </c>
      <c r="H36" s="334" t="s">
        <v>824</v>
      </c>
      <c r="I36" s="334" t="s">
        <v>825</v>
      </c>
      <c r="J36" s="334">
        <v>5</v>
      </c>
      <c r="K36" s="330" t="s">
        <v>848</v>
      </c>
      <c r="L36" s="330" t="s">
        <v>849</v>
      </c>
      <c r="M36" s="335">
        <v>140.30000000000001</v>
      </c>
      <c r="N36" s="335">
        <v>34.090909090909086</v>
      </c>
      <c r="O36" s="330"/>
      <c r="P36" s="330"/>
      <c r="Q36" s="336"/>
      <c r="R36" s="330"/>
      <c r="S36" s="336"/>
      <c r="T36" s="330"/>
      <c r="U36" s="330"/>
      <c r="V36" s="336"/>
      <c r="W36" s="335">
        <v>31.054545454545448</v>
      </c>
      <c r="X36" s="335"/>
      <c r="Y36" s="335"/>
      <c r="Z36" s="335"/>
      <c r="AA36" s="335"/>
      <c r="AB36" s="335"/>
      <c r="AC36" s="335"/>
      <c r="AD36" s="335"/>
      <c r="AE36" s="336"/>
      <c r="AF36" s="336"/>
      <c r="AG36" s="330"/>
      <c r="AH36" s="330"/>
      <c r="AI36" s="336"/>
      <c r="AJ36" s="330"/>
      <c r="AK36" s="330"/>
      <c r="AL36" s="330"/>
      <c r="AM36" s="330"/>
      <c r="AN36" s="336"/>
      <c r="AO36" s="337"/>
      <c r="AP36" s="336"/>
      <c r="AQ36" s="330" t="s">
        <v>917</v>
      </c>
      <c r="AR36" s="334" t="s">
        <v>825</v>
      </c>
      <c r="AS36" s="334"/>
      <c r="AT36" s="334"/>
      <c r="AU36" s="334">
        <v>5</v>
      </c>
      <c r="AV36" s="334"/>
      <c r="AW36" s="334"/>
      <c r="AX36" s="334"/>
      <c r="AY36" s="334"/>
      <c r="AZ36" s="334" t="s">
        <v>840</v>
      </c>
      <c r="BA36" s="330"/>
      <c r="BB36" s="334">
        <v>0</v>
      </c>
      <c r="BC36" s="334">
        <v>0</v>
      </c>
      <c r="BD36" s="334">
        <v>0</v>
      </c>
      <c r="BE36" s="334">
        <v>0</v>
      </c>
      <c r="BF36" s="334">
        <v>0</v>
      </c>
      <c r="BG36" s="334">
        <v>0</v>
      </c>
      <c r="BH36" s="334">
        <v>0</v>
      </c>
      <c r="BI36" s="334">
        <v>0</v>
      </c>
      <c r="BJ36" s="334">
        <v>0</v>
      </c>
      <c r="BK36" s="334">
        <v>0</v>
      </c>
      <c r="BL36" s="334"/>
      <c r="BM36" s="334"/>
      <c r="BN36" s="334"/>
      <c r="BO36" s="334" t="s">
        <v>825</v>
      </c>
      <c r="BP36" s="338"/>
      <c r="BQ36" s="334"/>
      <c r="BR36" s="334"/>
      <c r="BS36" s="274"/>
      <c r="BT36" s="274"/>
      <c r="BU36" s="334"/>
      <c r="BV36" s="334" t="s">
        <v>825</v>
      </c>
      <c r="BW36" s="334">
        <v>1</v>
      </c>
      <c r="BX36" s="274"/>
      <c r="BY36" s="341" t="s">
        <v>1046</v>
      </c>
    </row>
    <row r="37" spans="1:77" x14ac:dyDescent="0.15">
      <c r="A37" s="330">
        <v>576</v>
      </c>
      <c r="B37" s="370">
        <v>43754</v>
      </c>
      <c r="C37" s="332" t="s">
        <v>325</v>
      </c>
      <c r="D37" s="330" t="s">
        <v>326</v>
      </c>
      <c r="E37" s="330">
        <v>1</v>
      </c>
      <c r="F37" s="330" t="s">
        <v>921</v>
      </c>
      <c r="G37" s="333">
        <v>43727</v>
      </c>
      <c r="H37" s="334" t="s">
        <v>342</v>
      </c>
      <c r="I37" s="334" t="s">
        <v>328</v>
      </c>
      <c r="J37" s="334">
        <v>6</v>
      </c>
      <c r="K37" s="330" t="s">
        <v>371</v>
      </c>
      <c r="L37" s="330" t="s">
        <v>472</v>
      </c>
      <c r="M37" s="335">
        <v>97.272727272727266</v>
      </c>
      <c r="N37" s="335">
        <v>29.545454545454543</v>
      </c>
      <c r="O37" s="330"/>
      <c r="P37" s="330"/>
      <c r="Q37" s="336"/>
      <c r="R37" s="330"/>
      <c r="S37" s="336"/>
      <c r="T37" s="330"/>
      <c r="U37" s="330"/>
      <c r="V37" s="336"/>
      <c r="W37" s="335">
        <v>24.545454545454543</v>
      </c>
      <c r="X37" s="330"/>
      <c r="Y37" s="330"/>
      <c r="Z37" s="330"/>
      <c r="AA37" s="330"/>
      <c r="AB37" s="330"/>
      <c r="AC37" s="330"/>
      <c r="AD37" s="330"/>
      <c r="AE37" s="336"/>
      <c r="AF37" s="336"/>
      <c r="AG37" s="330"/>
      <c r="AH37" s="330"/>
      <c r="AI37" s="336"/>
      <c r="AJ37" s="330"/>
      <c r="AK37" s="330"/>
      <c r="AL37" s="330"/>
      <c r="AM37" s="330"/>
      <c r="AN37" s="336"/>
      <c r="AO37" s="337"/>
      <c r="AP37" s="336"/>
      <c r="AQ37" s="339" t="s">
        <v>403</v>
      </c>
      <c r="AR37" s="334" t="s">
        <v>328</v>
      </c>
      <c r="AS37" s="334"/>
      <c r="AT37" s="334"/>
      <c r="AU37" s="334">
        <v>5</v>
      </c>
      <c r="AV37" s="334"/>
      <c r="AW37" s="334"/>
      <c r="AX37" s="334"/>
      <c r="AY37" s="334"/>
      <c r="AZ37" s="334" t="s">
        <v>334</v>
      </c>
      <c r="BA37" s="330"/>
      <c r="BB37" s="334">
        <v>0</v>
      </c>
      <c r="BC37" s="334">
        <v>0</v>
      </c>
      <c r="BD37" s="334">
        <v>0</v>
      </c>
      <c r="BE37" s="334">
        <v>0</v>
      </c>
      <c r="BF37" s="334">
        <v>0</v>
      </c>
      <c r="BG37" s="334">
        <v>0</v>
      </c>
      <c r="BH37" s="334">
        <v>0</v>
      </c>
      <c r="BI37" s="334">
        <v>0</v>
      </c>
      <c r="BJ37" s="334">
        <v>0</v>
      </c>
      <c r="BK37" s="334">
        <v>0</v>
      </c>
      <c r="BL37" s="334"/>
      <c r="BM37" s="334"/>
      <c r="BN37" s="334"/>
      <c r="BO37" s="334" t="s">
        <v>328</v>
      </c>
      <c r="BP37" s="342">
        <v>177.27272727272725</v>
      </c>
      <c r="BQ37" s="334"/>
      <c r="BR37" s="343"/>
      <c r="BS37" s="274"/>
      <c r="BT37" s="274"/>
      <c r="BU37" s="274"/>
      <c r="BV37" s="334" t="s">
        <v>328</v>
      </c>
      <c r="BW37" s="334"/>
      <c r="BX37" s="330" t="s">
        <v>852</v>
      </c>
      <c r="BY37" s="330" t="s">
        <v>1076</v>
      </c>
    </row>
    <row r="38" spans="1:77" x14ac:dyDescent="0.15">
      <c r="A38" s="330">
        <v>1135</v>
      </c>
      <c r="B38" s="370">
        <v>43754</v>
      </c>
      <c r="C38" s="332" t="s">
        <v>959</v>
      </c>
      <c r="D38" s="330" t="s">
        <v>960</v>
      </c>
      <c r="E38" s="330">
        <v>3</v>
      </c>
      <c r="F38" s="330" t="s">
        <v>1000</v>
      </c>
      <c r="G38" s="333">
        <v>43646</v>
      </c>
      <c r="H38" s="334" t="s">
        <v>962</v>
      </c>
      <c r="I38" s="334" t="s">
        <v>963</v>
      </c>
      <c r="J38" s="334">
        <v>7</v>
      </c>
      <c r="K38" s="330" t="s">
        <v>964</v>
      </c>
      <c r="L38" s="330" t="s">
        <v>618</v>
      </c>
      <c r="M38" s="335">
        <v>122.62727272727271</v>
      </c>
      <c r="N38" s="335">
        <v>57.4</v>
      </c>
      <c r="O38" s="330"/>
      <c r="P38" s="330"/>
      <c r="Q38" s="336"/>
      <c r="R38" s="330"/>
      <c r="S38" s="336"/>
      <c r="T38" s="330"/>
      <c r="U38" s="330"/>
      <c r="V38" s="336"/>
      <c r="W38" s="335">
        <v>27.699999999999996</v>
      </c>
      <c r="X38" s="330"/>
      <c r="Y38" s="330"/>
      <c r="Z38" s="330"/>
      <c r="AA38" s="330"/>
      <c r="AB38" s="330"/>
      <c r="AC38" s="330"/>
      <c r="AD38" s="330"/>
      <c r="AE38" s="336"/>
      <c r="AF38" s="336"/>
      <c r="AG38" s="330"/>
      <c r="AH38" s="330"/>
      <c r="AI38" s="336"/>
      <c r="AJ38" s="330"/>
      <c r="AK38" s="330"/>
      <c r="AL38" s="330"/>
      <c r="AM38" s="330"/>
      <c r="AN38" s="336"/>
      <c r="AO38" s="337"/>
      <c r="AP38" s="336"/>
      <c r="AQ38" s="330" t="s">
        <v>1001</v>
      </c>
      <c r="AR38" s="334" t="s">
        <v>963</v>
      </c>
      <c r="AS38" s="334"/>
      <c r="AT38" s="334"/>
      <c r="AU38" s="334">
        <v>5.5</v>
      </c>
      <c r="AV38" s="334"/>
      <c r="AW38" s="334"/>
      <c r="AX38" s="334"/>
      <c r="AY38" s="334"/>
      <c r="AZ38" s="334" t="s">
        <v>967</v>
      </c>
      <c r="BA38" s="330"/>
      <c r="BB38" s="334">
        <v>0</v>
      </c>
      <c r="BC38" s="334">
        <v>0</v>
      </c>
      <c r="BD38" s="334">
        <v>0</v>
      </c>
      <c r="BE38" s="334">
        <v>0</v>
      </c>
      <c r="BF38" s="334">
        <v>0</v>
      </c>
      <c r="BG38" s="334">
        <v>0</v>
      </c>
      <c r="BH38" s="334">
        <v>0</v>
      </c>
      <c r="BI38" s="334">
        <v>0</v>
      </c>
      <c r="BJ38" s="334">
        <v>0</v>
      </c>
      <c r="BK38" s="334">
        <v>0</v>
      </c>
      <c r="BL38" s="334"/>
      <c r="BM38" s="334"/>
      <c r="BN38" s="334"/>
      <c r="BO38" s="334" t="s">
        <v>963</v>
      </c>
      <c r="BP38" s="338"/>
      <c r="BQ38" s="334"/>
      <c r="BR38" s="334"/>
      <c r="BS38" s="274"/>
      <c r="BT38" s="274"/>
      <c r="BU38" s="274"/>
      <c r="BV38" s="334" t="s">
        <v>963</v>
      </c>
      <c r="BW38" s="334"/>
      <c r="BX38" s="330"/>
      <c r="BY38" s="274" t="s">
        <v>1049</v>
      </c>
    </row>
    <row r="39" spans="1:77" x14ac:dyDescent="0.15">
      <c r="A39" s="330">
        <v>162</v>
      </c>
      <c r="B39" s="370">
        <v>43754</v>
      </c>
      <c r="C39" s="332" t="s">
        <v>821</v>
      </c>
      <c r="D39" s="330" t="s">
        <v>837</v>
      </c>
      <c r="E39" s="330">
        <v>3</v>
      </c>
      <c r="F39" s="330" t="s">
        <v>916</v>
      </c>
      <c r="G39" s="344">
        <v>43646</v>
      </c>
      <c r="H39" s="334" t="s">
        <v>387</v>
      </c>
      <c r="I39" s="334" t="s">
        <v>390</v>
      </c>
      <c r="J39" s="334">
        <v>8</v>
      </c>
      <c r="K39" s="330" t="s">
        <v>857</v>
      </c>
      <c r="L39" s="330" t="s">
        <v>620</v>
      </c>
      <c r="M39" s="335">
        <v>125.99999999999999</v>
      </c>
      <c r="N39" s="335">
        <v>41.072727272727271</v>
      </c>
      <c r="O39" s="330"/>
      <c r="P39" s="330"/>
      <c r="Q39" s="336"/>
      <c r="R39" s="330"/>
      <c r="S39" s="336"/>
      <c r="T39" s="330"/>
      <c r="U39" s="330"/>
      <c r="V39" s="336"/>
      <c r="W39" s="335">
        <v>35.290909090909089</v>
      </c>
      <c r="X39" s="330"/>
      <c r="Y39" s="330"/>
      <c r="Z39" s="330"/>
      <c r="AA39" s="330"/>
      <c r="AB39" s="330"/>
      <c r="AC39" s="330"/>
      <c r="AD39" s="330"/>
      <c r="AE39" s="336"/>
      <c r="AF39" s="336"/>
      <c r="AG39" s="330"/>
      <c r="AH39" s="330"/>
      <c r="AI39" s="336"/>
      <c r="AJ39" s="330"/>
      <c r="AK39" s="330"/>
      <c r="AL39" s="330"/>
      <c r="AM39" s="330"/>
      <c r="AN39" s="336"/>
      <c r="AO39" s="337"/>
      <c r="AP39" s="336"/>
      <c r="AQ39" s="330" t="s">
        <v>917</v>
      </c>
      <c r="AR39" s="334" t="s">
        <v>825</v>
      </c>
      <c r="AS39" s="334"/>
      <c r="AT39" s="334"/>
      <c r="AU39" s="334">
        <v>8</v>
      </c>
      <c r="AV39" s="334"/>
      <c r="AW39" s="334"/>
      <c r="AX39" s="334"/>
      <c r="AY39" s="334"/>
      <c r="AZ39" s="334" t="s">
        <v>825</v>
      </c>
      <c r="BA39" s="330"/>
      <c r="BB39" s="334">
        <v>0</v>
      </c>
      <c r="BC39" s="334">
        <v>0</v>
      </c>
      <c r="BD39" s="334">
        <v>0</v>
      </c>
      <c r="BE39" s="334">
        <v>0</v>
      </c>
      <c r="BF39" s="334">
        <v>0</v>
      </c>
      <c r="BG39" s="334">
        <v>0</v>
      </c>
      <c r="BH39" s="334">
        <v>0</v>
      </c>
      <c r="BI39" s="334">
        <v>0</v>
      </c>
      <c r="BJ39" s="334">
        <v>0</v>
      </c>
      <c r="BK39" s="334">
        <v>0</v>
      </c>
      <c r="BL39" s="334"/>
      <c r="BM39" s="334"/>
      <c r="BN39" s="334"/>
      <c r="BO39" s="334" t="s">
        <v>825</v>
      </c>
      <c r="BP39" s="338"/>
      <c r="BQ39" s="334"/>
      <c r="BR39" s="334"/>
      <c r="BS39" s="330"/>
      <c r="BT39" s="330"/>
      <c r="BU39" s="334"/>
      <c r="BV39" s="334" t="s">
        <v>825</v>
      </c>
      <c r="BW39" s="334">
        <v>1</v>
      </c>
      <c r="BX39" s="330"/>
      <c r="BY39" s="330" t="s">
        <v>1052</v>
      </c>
    </row>
    <row r="40" spans="1:77" x14ac:dyDescent="0.15">
      <c r="A40" s="330">
        <v>1650</v>
      </c>
      <c r="B40" s="370">
        <v>43754</v>
      </c>
      <c r="C40" s="332" t="s">
        <v>959</v>
      </c>
      <c r="D40" s="330" t="s">
        <v>960</v>
      </c>
      <c r="E40" s="330">
        <v>3</v>
      </c>
      <c r="F40" s="330" t="s">
        <v>1000</v>
      </c>
      <c r="G40" s="333">
        <v>43670</v>
      </c>
      <c r="H40" s="334" t="s">
        <v>962</v>
      </c>
      <c r="I40" s="334" t="s">
        <v>963</v>
      </c>
      <c r="J40" s="334">
        <v>10</v>
      </c>
      <c r="K40" s="330" t="s">
        <v>973</v>
      </c>
      <c r="L40" s="330" t="s">
        <v>558</v>
      </c>
      <c r="M40" s="335">
        <v>139.40909090909091</v>
      </c>
      <c r="N40" s="335">
        <v>31.981818181818181</v>
      </c>
      <c r="O40" s="330"/>
      <c r="P40" s="330"/>
      <c r="Q40" s="336"/>
      <c r="R40" s="330"/>
      <c r="S40" s="336"/>
      <c r="T40" s="330"/>
      <c r="U40" s="330"/>
      <c r="V40" s="336"/>
      <c r="W40" s="335">
        <v>26.818181818181817</v>
      </c>
      <c r="X40" s="330"/>
      <c r="Y40" s="330"/>
      <c r="Z40" s="330"/>
      <c r="AA40" s="330"/>
      <c r="AB40" s="330"/>
      <c r="AC40" s="330"/>
      <c r="AD40" s="330"/>
      <c r="AE40" s="336"/>
      <c r="AF40" s="336"/>
      <c r="AG40" s="330"/>
      <c r="AH40" s="330"/>
      <c r="AI40" s="336"/>
      <c r="AJ40" s="330"/>
      <c r="AK40" s="330"/>
      <c r="AL40" s="330"/>
      <c r="AM40" s="330"/>
      <c r="AN40" s="336"/>
      <c r="AO40" s="337"/>
      <c r="AP40" s="336"/>
      <c r="AQ40" s="339" t="s">
        <v>1001</v>
      </c>
      <c r="AR40" s="334" t="s">
        <v>963</v>
      </c>
      <c r="AS40" s="334"/>
      <c r="AT40" s="334"/>
      <c r="AU40" s="334">
        <v>8</v>
      </c>
      <c r="AV40" s="334"/>
      <c r="AW40" s="334"/>
      <c r="AX40" s="334"/>
      <c r="AY40" s="334"/>
      <c r="AZ40" s="334" t="s">
        <v>974</v>
      </c>
      <c r="BA40" s="330"/>
      <c r="BB40" s="334">
        <v>0</v>
      </c>
      <c r="BC40" s="334">
        <v>0</v>
      </c>
      <c r="BD40" s="334">
        <v>0</v>
      </c>
      <c r="BE40" s="334">
        <v>0</v>
      </c>
      <c r="BF40" s="334">
        <v>0</v>
      </c>
      <c r="BG40" s="334">
        <v>0</v>
      </c>
      <c r="BH40" s="334">
        <v>0</v>
      </c>
      <c r="BI40" s="334">
        <v>0</v>
      </c>
      <c r="BJ40" s="334">
        <v>0</v>
      </c>
      <c r="BK40" s="334">
        <v>0</v>
      </c>
      <c r="BL40" s="334"/>
      <c r="BM40" s="334"/>
      <c r="BN40" s="334"/>
      <c r="BO40" s="334" t="s">
        <v>963</v>
      </c>
      <c r="BP40" s="338"/>
      <c r="BQ40" s="334"/>
      <c r="BR40" s="334"/>
      <c r="BS40" s="274"/>
      <c r="BT40" s="274"/>
      <c r="BU40" s="274"/>
      <c r="BV40" s="334" t="s">
        <v>963</v>
      </c>
      <c r="BW40" s="334"/>
      <c r="BX40" s="330"/>
      <c r="BY40" s="330" t="s">
        <v>1055</v>
      </c>
    </row>
    <row r="41" spans="1:77" x14ac:dyDescent="0.15">
      <c r="A41" s="330">
        <v>2094</v>
      </c>
      <c r="B41" s="370">
        <v>43754</v>
      </c>
      <c r="C41" s="332" t="s">
        <v>821</v>
      </c>
      <c r="D41" s="330" t="s">
        <v>837</v>
      </c>
      <c r="E41" s="330">
        <v>3</v>
      </c>
      <c r="F41" s="330" t="s">
        <v>916</v>
      </c>
      <c r="G41" s="344">
        <v>43677</v>
      </c>
      <c r="H41" s="334" t="s">
        <v>387</v>
      </c>
      <c r="I41" s="334" t="s">
        <v>390</v>
      </c>
      <c r="J41" s="334">
        <v>11</v>
      </c>
      <c r="K41" s="330" t="s">
        <v>875</v>
      </c>
      <c r="L41" s="330" t="s">
        <v>796</v>
      </c>
      <c r="M41" s="335">
        <v>127.3090909090909</v>
      </c>
      <c r="N41" s="335">
        <v>35.690909090909088</v>
      </c>
      <c r="O41" s="330"/>
      <c r="P41" s="330"/>
      <c r="Q41" s="336"/>
      <c r="R41" s="330"/>
      <c r="S41" s="336"/>
      <c r="T41" s="330"/>
      <c r="U41" s="330"/>
      <c r="V41" s="336"/>
      <c r="W41" s="335">
        <v>30.809090909090909</v>
      </c>
      <c r="X41" s="330"/>
      <c r="Y41" s="330"/>
      <c r="Z41" s="330"/>
      <c r="AA41" s="330"/>
      <c r="AB41" s="330"/>
      <c r="AC41" s="330"/>
      <c r="AD41" s="330"/>
      <c r="AE41" s="336"/>
      <c r="AF41" s="336"/>
      <c r="AG41" s="330"/>
      <c r="AH41" s="330"/>
      <c r="AI41" s="336"/>
      <c r="AJ41" s="330"/>
      <c r="AK41" s="330"/>
      <c r="AL41" s="330"/>
      <c r="AM41" s="330"/>
      <c r="AN41" s="336"/>
      <c r="AO41" s="337"/>
      <c r="AP41" s="336"/>
      <c r="AQ41" s="339" t="s">
        <v>917</v>
      </c>
      <c r="AR41" s="334" t="s">
        <v>825</v>
      </c>
      <c r="AS41" s="334"/>
      <c r="AT41" s="334"/>
      <c r="AU41" s="334">
        <v>5.5</v>
      </c>
      <c r="AV41" s="334"/>
      <c r="AW41" s="334"/>
      <c r="AX41" s="334"/>
      <c r="AY41" s="334"/>
      <c r="AZ41" s="334" t="s">
        <v>534</v>
      </c>
      <c r="BA41" s="330"/>
      <c r="BB41" s="334">
        <v>0</v>
      </c>
      <c r="BC41" s="334">
        <v>0</v>
      </c>
      <c r="BD41" s="334">
        <v>0</v>
      </c>
      <c r="BE41" s="334">
        <v>0</v>
      </c>
      <c r="BF41" s="334">
        <v>0</v>
      </c>
      <c r="BG41" s="334">
        <v>0</v>
      </c>
      <c r="BH41" s="334">
        <v>0</v>
      </c>
      <c r="BI41" s="334">
        <v>0</v>
      </c>
      <c r="BJ41" s="334">
        <v>0</v>
      </c>
      <c r="BK41" s="334">
        <v>0</v>
      </c>
      <c r="BL41" s="334"/>
      <c r="BM41" s="334"/>
      <c r="BN41" s="334"/>
      <c r="BO41" s="334" t="s">
        <v>825</v>
      </c>
      <c r="BP41" s="338"/>
      <c r="BQ41" s="334"/>
      <c r="BR41" s="334"/>
      <c r="BS41" s="274"/>
      <c r="BT41" s="274"/>
      <c r="BU41" s="334"/>
      <c r="BV41" s="334" t="s">
        <v>825</v>
      </c>
      <c r="BW41" s="334"/>
      <c r="BX41" s="274"/>
      <c r="BY41" s="330" t="s">
        <v>1058</v>
      </c>
    </row>
    <row r="42" spans="1:77" x14ac:dyDescent="0.15">
      <c r="A42" s="330">
        <v>2027</v>
      </c>
      <c r="B42" s="370">
        <v>43754</v>
      </c>
      <c r="C42" s="332" t="s">
        <v>978</v>
      </c>
      <c r="D42" s="330" t="s">
        <v>970</v>
      </c>
      <c r="E42" s="330">
        <v>3</v>
      </c>
      <c r="F42" s="330" t="s">
        <v>1006</v>
      </c>
      <c r="G42" s="333">
        <v>43684</v>
      </c>
      <c r="H42" s="334" t="s">
        <v>962</v>
      </c>
      <c r="I42" s="334" t="s">
        <v>963</v>
      </c>
      <c r="J42" s="334">
        <v>12</v>
      </c>
      <c r="K42" s="330" t="s">
        <v>679</v>
      </c>
      <c r="L42" s="330" t="s">
        <v>882</v>
      </c>
      <c r="M42" s="335">
        <v>123.42727272727272</v>
      </c>
      <c r="N42" s="335">
        <v>35.736363636363635</v>
      </c>
      <c r="O42" s="330"/>
      <c r="P42" s="330"/>
      <c r="Q42" s="336"/>
      <c r="R42" s="330"/>
      <c r="S42" s="336"/>
      <c r="T42" s="330"/>
      <c r="U42" s="330"/>
      <c r="V42" s="336"/>
      <c r="W42" s="335">
        <v>31.736363636363631</v>
      </c>
      <c r="X42" s="330"/>
      <c r="Y42" s="330"/>
      <c r="Z42" s="330"/>
      <c r="AA42" s="330"/>
      <c r="AB42" s="330"/>
      <c r="AC42" s="330"/>
      <c r="AD42" s="330"/>
      <c r="AE42" s="336"/>
      <c r="AF42" s="336"/>
      <c r="AG42" s="330"/>
      <c r="AH42" s="330"/>
      <c r="AI42" s="336"/>
      <c r="AJ42" s="330"/>
      <c r="AK42" s="330"/>
      <c r="AL42" s="330"/>
      <c r="AM42" s="330"/>
      <c r="AN42" s="336"/>
      <c r="AO42" s="337"/>
      <c r="AP42" s="336"/>
      <c r="AQ42" s="339" t="s">
        <v>1007</v>
      </c>
      <c r="AR42" s="334" t="s">
        <v>967</v>
      </c>
      <c r="AS42" s="334"/>
      <c r="AT42" s="334"/>
      <c r="AU42" s="334"/>
      <c r="AV42" s="334"/>
      <c r="AW42" s="334"/>
      <c r="AX42" s="334"/>
      <c r="AY42" s="334"/>
      <c r="AZ42" s="334" t="s">
        <v>974</v>
      </c>
      <c r="BA42" s="330"/>
      <c r="BB42" s="334">
        <v>0</v>
      </c>
      <c r="BC42" s="334">
        <v>0</v>
      </c>
      <c r="BD42" s="334">
        <v>0</v>
      </c>
      <c r="BE42" s="334">
        <v>0</v>
      </c>
      <c r="BF42" s="334">
        <v>0</v>
      </c>
      <c r="BG42" s="334">
        <v>0</v>
      </c>
      <c r="BH42" s="334">
        <v>0</v>
      </c>
      <c r="BI42" s="334">
        <v>0</v>
      </c>
      <c r="BJ42" s="334">
        <v>0</v>
      </c>
      <c r="BK42" s="334">
        <v>0</v>
      </c>
      <c r="BL42" s="334"/>
      <c r="BM42" s="334"/>
      <c r="BN42" s="334"/>
      <c r="BO42" s="334" t="s">
        <v>967</v>
      </c>
      <c r="BP42" s="338"/>
      <c r="BQ42" s="334"/>
      <c r="BR42" s="334"/>
      <c r="BS42" s="274"/>
      <c r="BT42" s="274"/>
      <c r="BU42" s="334"/>
      <c r="BV42" s="334" t="s">
        <v>967</v>
      </c>
      <c r="BW42" s="334">
        <v>1</v>
      </c>
      <c r="BX42" s="330"/>
      <c r="BY42" s="330" t="s">
        <v>1061</v>
      </c>
    </row>
    <row r="43" spans="1:77" x14ac:dyDescent="0.15">
      <c r="A43" s="330">
        <v>2208</v>
      </c>
      <c r="B43" s="370">
        <v>43754</v>
      </c>
      <c r="C43" s="332" t="s">
        <v>325</v>
      </c>
      <c r="D43" s="330" t="s">
        <v>326</v>
      </c>
      <c r="E43" s="330">
        <v>3</v>
      </c>
      <c r="F43" s="330" t="s">
        <v>402</v>
      </c>
      <c r="G43" s="333">
        <v>43704</v>
      </c>
      <c r="H43" s="334" t="s">
        <v>342</v>
      </c>
      <c r="I43" s="334" t="s">
        <v>328</v>
      </c>
      <c r="J43" s="334">
        <v>14</v>
      </c>
      <c r="K43" s="330" t="s">
        <v>700</v>
      </c>
      <c r="L43" s="330" t="s">
        <v>1025</v>
      </c>
      <c r="M43" s="335">
        <v>259.89999999999998</v>
      </c>
      <c r="N43" s="335">
        <v>32.199999999999996</v>
      </c>
      <c r="O43" s="330"/>
      <c r="P43" s="330"/>
      <c r="Q43" s="336"/>
      <c r="R43" s="330"/>
      <c r="S43" s="336"/>
      <c r="T43" s="330"/>
      <c r="U43" s="330"/>
      <c r="V43" s="336"/>
      <c r="W43" s="335">
        <v>26.599999999999998</v>
      </c>
      <c r="X43" s="330"/>
      <c r="Y43" s="330"/>
      <c r="Z43" s="330"/>
      <c r="AA43" s="330"/>
      <c r="AB43" s="330"/>
      <c r="AC43" s="330"/>
      <c r="AD43" s="330"/>
      <c r="AE43" s="336"/>
      <c r="AF43" s="336"/>
      <c r="AG43" s="330"/>
      <c r="AH43" s="330"/>
      <c r="AI43" s="336"/>
      <c r="AJ43" s="330"/>
      <c r="AK43" s="330"/>
      <c r="AL43" s="330"/>
      <c r="AM43" s="330"/>
      <c r="AN43" s="336"/>
      <c r="AO43" s="337"/>
      <c r="AP43" s="336"/>
      <c r="AQ43" s="339" t="s">
        <v>403</v>
      </c>
      <c r="AR43" s="334" t="s">
        <v>328</v>
      </c>
      <c r="AS43" s="334"/>
      <c r="AT43" s="334"/>
      <c r="AU43" s="334">
        <v>4.5</v>
      </c>
      <c r="AV43" s="334"/>
      <c r="AW43" s="334"/>
      <c r="AX43" s="334"/>
      <c r="AY43" s="334"/>
      <c r="AZ43" s="334" t="s">
        <v>334</v>
      </c>
      <c r="BA43" s="330"/>
      <c r="BB43" s="334">
        <v>0</v>
      </c>
      <c r="BC43" s="334">
        <v>0</v>
      </c>
      <c r="BD43" s="334">
        <v>0</v>
      </c>
      <c r="BE43" s="334">
        <v>0</v>
      </c>
      <c r="BF43" s="334">
        <v>0</v>
      </c>
      <c r="BG43" s="334">
        <v>0</v>
      </c>
      <c r="BH43" s="334">
        <v>0</v>
      </c>
      <c r="BI43" s="334">
        <v>0</v>
      </c>
      <c r="BJ43" s="334">
        <v>0</v>
      </c>
      <c r="BK43" s="334">
        <v>0</v>
      </c>
      <c r="BL43" s="334"/>
      <c r="BM43" s="334"/>
      <c r="BN43" s="334"/>
      <c r="BO43" s="334" t="s">
        <v>328</v>
      </c>
      <c r="BP43" s="338"/>
      <c r="BQ43" s="334"/>
      <c r="BR43" s="334"/>
      <c r="BS43" s="330"/>
      <c r="BT43" s="330"/>
      <c r="BU43" s="334"/>
      <c r="BV43" s="334" t="s">
        <v>328</v>
      </c>
      <c r="BW43" s="334"/>
      <c r="BX43" s="330"/>
      <c r="BY43" s="330" t="s">
        <v>1064</v>
      </c>
    </row>
    <row r="44" spans="1:77" x14ac:dyDescent="0.15">
      <c r="A44" s="330">
        <v>493</v>
      </c>
      <c r="B44" s="370">
        <v>43754</v>
      </c>
      <c r="C44" s="332" t="s">
        <v>821</v>
      </c>
      <c r="D44" s="330" t="s">
        <v>837</v>
      </c>
      <c r="E44" s="330">
        <v>3</v>
      </c>
      <c r="F44" s="330" t="s">
        <v>916</v>
      </c>
      <c r="G44" s="344">
        <v>43672</v>
      </c>
      <c r="H44" s="334" t="s">
        <v>387</v>
      </c>
      <c r="I44" s="334" t="s">
        <v>390</v>
      </c>
      <c r="J44" s="334">
        <v>15</v>
      </c>
      <c r="K44" s="330" t="s">
        <v>868</v>
      </c>
      <c r="L44" s="330" t="s">
        <v>1080</v>
      </c>
      <c r="M44" s="335">
        <v>95.763636363636365</v>
      </c>
      <c r="N44" s="335">
        <v>34.590909090909086</v>
      </c>
      <c r="O44" s="330"/>
      <c r="P44" s="330"/>
      <c r="Q44" s="336"/>
      <c r="R44" s="330"/>
      <c r="S44" s="336"/>
      <c r="T44" s="330"/>
      <c r="U44" s="330"/>
      <c r="V44" s="336"/>
      <c r="W44" s="335">
        <v>24.572727272727271</v>
      </c>
      <c r="X44" s="330"/>
      <c r="Y44" s="330"/>
      <c r="Z44" s="330"/>
      <c r="AA44" s="330"/>
      <c r="AB44" s="330"/>
      <c r="AC44" s="330"/>
      <c r="AD44" s="330"/>
      <c r="AE44" s="336"/>
      <c r="AF44" s="336"/>
      <c r="AG44" s="330"/>
      <c r="AH44" s="330"/>
      <c r="AI44" s="336"/>
      <c r="AJ44" s="330"/>
      <c r="AK44" s="330"/>
      <c r="AL44" s="330"/>
      <c r="AM44" s="330"/>
      <c r="AN44" s="336"/>
      <c r="AO44" s="337"/>
      <c r="AP44" s="336"/>
      <c r="AQ44" s="330" t="s">
        <v>917</v>
      </c>
      <c r="AR44" s="334" t="s">
        <v>825</v>
      </c>
      <c r="AS44" s="334"/>
      <c r="AT44" s="334"/>
      <c r="AU44" s="334">
        <v>5</v>
      </c>
      <c r="AV44" s="334"/>
      <c r="AW44" s="334"/>
      <c r="AX44" s="334"/>
      <c r="AY44" s="334"/>
      <c r="AZ44" s="334" t="s">
        <v>825</v>
      </c>
      <c r="BA44" s="330"/>
      <c r="BB44" s="334">
        <v>0</v>
      </c>
      <c r="BC44" s="334">
        <v>0</v>
      </c>
      <c r="BD44" s="334">
        <v>0</v>
      </c>
      <c r="BE44" s="334">
        <v>0</v>
      </c>
      <c r="BF44" s="334">
        <v>0</v>
      </c>
      <c r="BG44" s="334">
        <v>0</v>
      </c>
      <c r="BH44" s="334">
        <v>0</v>
      </c>
      <c r="BI44" s="334">
        <v>0</v>
      </c>
      <c r="BJ44" s="334">
        <v>0</v>
      </c>
      <c r="BK44" s="334">
        <v>0</v>
      </c>
      <c r="BL44" s="334"/>
      <c r="BM44" s="334"/>
      <c r="BN44" s="334"/>
      <c r="BO44" s="334" t="s">
        <v>825</v>
      </c>
      <c r="BP44" s="338"/>
      <c r="BQ44" s="334"/>
      <c r="BR44" s="334"/>
      <c r="BS44" s="330"/>
      <c r="BT44" s="330"/>
      <c r="BU44" s="334"/>
      <c r="BV44" s="334" t="s">
        <v>825</v>
      </c>
      <c r="BW44" s="334">
        <v>1</v>
      </c>
      <c r="BX44" s="330"/>
      <c r="BY44" s="330" t="s">
        <v>1079</v>
      </c>
    </row>
    <row r="45" spans="1:77" x14ac:dyDescent="0.15">
      <c r="A45" s="330" t="s">
        <v>1065</v>
      </c>
      <c r="B45" s="370">
        <v>43754</v>
      </c>
      <c r="C45" s="332" t="s">
        <v>821</v>
      </c>
      <c r="D45" s="330" t="s">
        <v>837</v>
      </c>
      <c r="E45" s="330">
        <v>3</v>
      </c>
      <c r="F45" s="330" t="s">
        <v>916</v>
      </c>
      <c r="G45" s="344">
        <v>43707</v>
      </c>
      <c r="H45" s="334" t="s">
        <v>387</v>
      </c>
      <c r="I45" s="334" t="s">
        <v>390</v>
      </c>
      <c r="J45" s="334"/>
      <c r="K45" s="330" t="s">
        <v>801</v>
      </c>
      <c r="L45" s="330" t="s">
        <v>802</v>
      </c>
      <c r="M45" s="335">
        <v>124.99999999999999</v>
      </c>
      <c r="N45" s="335">
        <v>32.999999999999993</v>
      </c>
      <c r="O45" s="330"/>
      <c r="P45" s="330"/>
      <c r="Q45" s="336"/>
      <c r="R45" s="330"/>
      <c r="S45" s="336"/>
      <c r="T45" s="330"/>
      <c r="U45" s="330"/>
      <c r="V45" s="336"/>
      <c r="W45" s="335">
        <v>26</v>
      </c>
      <c r="X45" s="330"/>
      <c r="Y45" s="330"/>
      <c r="Z45" s="330"/>
      <c r="AA45" s="330"/>
      <c r="AB45" s="330"/>
      <c r="AC45" s="330"/>
      <c r="AD45" s="330"/>
      <c r="AE45" s="336"/>
      <c r="AF45" s="336"/>
      <c r="AG45" s="330"/>
      <c r="AH45" s="330"/>
      <c r="AI45" s="336"/>
      <c r="AJ45" s="330"/>
      <c r="AK45" s="330"/>
      <c r="AL45" s="330"/>
      <c r="AM45" s="330"/>
      <c r="AN45" s="336"/>
      <c r="AO45" s="337"/>
      <c r="AP45" s="336"/>
      <c r="AQ45" s="330" t="s">
        <v>917</v>
      </c>
      <c r="AR45" s="334" t="s">
        <v>825</v>
      </c>
      <c r="AS45" s="334"/>
      <c r="AT45" s="334"/>
      <c r="AU45" s="334"/>
      <c r="AV45" s="334"/>
      <c r="AW45" s="334"/>
      <c r="AX45" s="334"/>
      <c r="AY45" s="334"/>
      <c r="AZ45" s="334" t="s">
        <v>825</v>
      </c>
      <c r="BA45" s="330"/>
      <c r="BB45" s="334">
        <v>0</v>
      </c>
      <c r="BC45" s="334">
        <v>0</v>
      </c>
      <c r="BD45" s="334">
        <v>0</v>
      </c>
      <c r="BE45" s="334">
        <v>0</v>
      </c>
      <c r="BF45" s="334">
        <v>0</v>
      </c>
      <c r="BG45" s="334">
        <v>0</v>
      </c>
      <c r="BH45" s="334">
        <v>0</v>
      </c>
      <c r="BI45" s="334">
        <v>0</v>
      </c>
      <c r="BJ45" s="334">
        <v>0</v>
      </c>
      <c r="BK45" s="334">
        <v>0</v>
      </c>
      <c r="BL45" s="334"/>
      <c r="BM45" s="334"/>
      <c r="BN45" s="334"/>
      <c r="BO45" s="334" t="s">
        <v>825</v>
      </c>
      <c r="BP45" s="338"/>
      <c r="BQ45" s="334">
        <v>12</v>
      </c>
      <c r="BR45" s="334"/>
      <c r="BS45" s="330"/>
      <c r="BT45" s="330"/>
      <c r="BU45" s="334"/>
      <c r="BV45" s="334" t="s">
        <v>825</v>
      </c>
      <c r="BW45" s="334"/>
      <c r="BX45" s="330"/>
      <c r="BY45" s="330" t="s">
        <v>1068</v>
      </c>
    </row>
    <row r="46" spans="1:77" x14ac:dyDescent="0.15">
      <c r="A46" s="330" t="s">
        <v>1065</v>
      </c>
      <c r="B46" s="370">
        <v>43754</v>
      </c>
      <c r="C46" s="332" t="s">
        <v>821</v>
      </c>
      <c r="D46" s="330" t="s">
        <v>837</v>
      </c>
      <c r="E46" s="330">
        <v>3</v>
      </c>
      <c r="F46" s="330" t="s">
        <v>916</v>
      </c>
      <c r="G46" s="344">
        <v>43718</v>
      </c>
      <c r="H46" s="334" t="s">
        <v>387</v>
      </c>
      <c r="I46" s="334" t="s">
        <v>390</v>
      </c>
      <c r="J46" s="334"/>
      <c r="K46" s="330" t="s">
        <v>466</v>
      </c>
      <c r="L46" s="330" t="s">
        <v>1069</v>
      </c>
      <c r="M46" s="335">
        <v>104.44545454545454</v>
      </c>
      <c r="N46" s="335">
        <v>34.9</v>
      </c>
      <c r="O46" s="330"/>
      <c r="P46" s="330"/>
      <c r="Q46" s="336"/>
      <c r="R46" s="330"/>
      <c r="S46" s="336"/>
      <c r="T46" s="330"/>
      <c r="U46" s="330"/>
      <c r="V46" s="336"/>
      <c r="W46" s="335">
        <v>28.963636363636361</v>
      </c>
      <c r="X46" s="330"/>
      <c r="Y46" s="330"/>
      <c r="Z46" s="330"/>
      <c r="AA46" s="330"/>
      <c r="AB46" s="330"/>
      <c r="AC46" s="330"/>
      <c r="AD46" s="330"/>
      <c r="AE46" s="336"/>
      <c r="AF46" s="336"/>
      <c r="AG46" s="330"/>
      <c r="AH46" s="330"/>
      <c r="AI46" s="336"/>
      <c r="AJ46" s="330"/>
      <c r="AK46" s="330"/>
      <c r="AL46" s="330"/>
      <c r="AM46" s="330"/>
      <c r="AN46" s="336"/>
      <c r="AO46" s="337"/>
      <c r="AP46" s="336"/>
      <c r="AQ46" s="330" t="s">
        <v>917</v>
      </c>
      <c r="AR46" s="334" t="s">
        <v>825</v>
      </c>
      <c r="AS46" s="334"/>
      <c r="AT46" s="334"/>
      <c r="AU46" s="334">
        <v>7</v>
      </c>
      <c r="AV46" s="334"/>
      <c r="AW46" s="334"/>
      <c r="AX46" s="334"/>
      <c r="AY46" s="334"/>
      <c r="AZ46" s="334" t="s">
        <v>825</v>
      </c>
      <c r="BA46" s="330"/>
      <c r="BB46" s="334">
        <v>7</v>
      </c>
      <c r="BC46" s="334">
        <v>0</v>
      </c>
      <c r="BD46" s="334">
        <v>0</v>
      </c>
      <c r="BE46" s="334">
        <v>0</v>
      </c>
      <c r="BF46" s="334">
        <v>0</v>
      </c>
      <c r="BG46" s="334">
        <v>0</v>
      </c>
      <c r="BH46" s="334">
        <v>0</v>
      </c>
      <c r="BI46" s="334">
        <v>0</v>
      </c>
      <c r="BJ46" s="334">
        <v>0</v>
      </c>
      <c r="BK46" s="334">
        <v>0</v>
      </c>
      <c r="BL46" s="334"/>
      <c r="BM46" s="334"/>
      <c r="BN46" s="334"/>
      <c r="BO46" s="334" t="s">
        <v>825</v>
      </c>
      <c r="BP46" s="338"/>
      <c r="BQ46" s="334"/>
      <c r="BR46" s="334"/>
      <c r="BS46" s="330"/>
      <c r="BT46" s="330"/>
      <c r="BU46" s="334"/>
      <c r="BV46" s="334" t="s">
        <v>825</v>
      </c>
      <c r="BW46" s="334"/>
      <c r="BX46" s="330"/>
      <c r="BY46" s="330" t="s">
        <v>1072</v>
      </c>
    </row>
    <row r="47" spans="1:77" x14ac:dyDescent="0.15">
      <c r="A47" s="330">
        <v>1912</v>
      </c>
      <c r="B47" s="370">
        <v>43754</v>
      </c>
      <c r="C47" s="332" t="s">
        <v>821</v>
      </c>
      <c r="D47" s="330" t="s">
        <v>837</v>
      </c>
      <c r="E47" s="330">
        <v>4</v>
      </c>
      <c r="F47" s="330" t="s">
        <v>1009</v>
      </c>
      <c r="G47" s="333">
        <v>43650</v>
      </c>
      <c r="H47" s="334" t="s">
        <v>824</v>
      </c>
      <c r="I47" s="334" t="s">
        <v>825</v>
      </c>
      <c r="J47" s="334">
        <v>1</v>
      </c>
      <c r="K47" s="330" t="s">
        <v>838</v>
      </c>
      <c r="L47" s="330" t="s">
        <v>839</v>
      </c>
      <c r="M47" s="335">
        <v>147.72727272727272</v>
      </c>
      <c r="N47" s="335">
        <v>28.563636363636363</v>
      </c>
      <c r="O47" s="330"/>
      <c r="P47" s="330"/>
      <c r="Q47" s="336"/>
      <c r="R47" s="330"/>
      <c r="S47" s="336"/>
      <c r="T47" s="330"/>
      <c r="U47" s="330"/>
      <c r="V47" s="336"/>
      <c r="W47" s="336"/>
      <c r="X47" s="330"/>
      <c r="Y47" s="330"/>
      <c r="Z47" s="330"/>
      <c r="AA47" s="330"/>
      <c r="AB47" s="330"/>
      <c r="AC47" s="330"/>
      <c r="AD47" s="330"/>
      <c r="AE47" s="336"/>
      <c r="AF47" s="336"/>
      <c r="AG47" s="330"/>
      <c r="AH47" s="330"/>
      <c r="AI47" s="336"/>
      <c r="AJ47" s="330"/>
      <c r="AK47" s="330"/>
      <c r="AL47" s="330"/>
      <c r="AM47" s="330"/>
      <c r="AN47" s="335">
        <v>13.399999999999999</v>
      </c>
      <c r="AO47" s="337"/>
      <c r="AP47" s="336"/>
      <c r="AQ47" s="30" t="s">
        <v>1010</v>
      </c>
      <c r="AR47" s="334" t="s">
        <v>825</v>
      </c>
      <c r="AS47" s="334"/>
      <c r="AT47" s="334"/>
      <c r="AU47" s="334">
        <v>5</v>
      </c>
      <c r="AV47" s="334"/>
      <c r="AW47" s="334"/>
      <c r="AX47" s="334"/>
      <c r="AY47" s="334"/>
      <c r="AZ47" s="334" t="s">
        <v>840</v>
      </c>
      <c r="BA47" s="330"/>
      <c r="BB47" s="334">
        <v>0</v>
      </c>
      <c r="BC47" s="334">
        <v>0</v>
      </c>
      <c r="BD47" s="334">
        <v>0</v>
      </c>
      <c r="BE47" s="334">
        <v>0</v>
      </c>
      <c r="BF47" s="334">
        <v>0</v>
      </c>
      <c r="BG47" s="334">
        <v>0</v>
      </c>
      <c r="BH47" s="334">
        <v>0</v>
      </c>
      <c r="BI47" s="334">
        <v>0</v>
      </c>
      <c r="BJ47" s="334">
        <v>0</v>
      </c>
      <c r="BK47" s="334">
        <v>0</v>
      </c>
      <c r="BL47" s="334"/>
      <c r="BM47" s="334"/>
      <c r="BN47" s="334">
        <v>12</v>
      </c>
      <c r="BO47" s="334" t="s">
        <v>825</v>
      </c>
      <c r="BP47" s="338"/>
      <c r="BQ47" s="334"/>
      <c r="BR47" s="334"/>
      <c r="BS47" s="330"/>
      <c r="BT47" s="274"/>
      <c r="BU47" s="334"/>
      <c r="BV47" s="334" t="s">
        <v>825</v>
      </c>
      <c r="BW47" s="334"/>
      <c r="BX47" s="330" t="s">
        <v>841</v>
      </c>
      <c r="BY47" s="274" t="s">
        <v>1034</v>
      </c>
    </row>
  </sheetData>
  <sheetProtection algorithmName="SHA-512" hashValue="QeNyLMBGxuCzuBSIW/dIy/EyqbR5OIzLWGr6Dt5LNuSyQNND2567UxVbouJ7aITqQyzhfVB2oIK0eE78V3z8Ww==" saltValue="0oe1SVlj7rhuMmnYQGBo8Q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61D5A-096B-8C4B-9D3F-9787F6F3ECAF}">
  <sheetPr codeName="Sheet65"/>
  <dimension ref="A1:BY10"/>
  <sheetViews>
    <sheetView workbookViewId="0">
      <selection activeCell="B45" sqref="B2:B45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7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</row>
    <row r="2" spans="1:77" x14ac:dyDescent="0.15">
      <c r="A2" s="330">
        <v>793</v>
      </c>
      <c r="B2" s="370">
        <v>43754</v>
      </c>
      <c r="C2" s="332" t="s">
        <v>937</v>
      </c>
      <c r="D2" s="330" t="s">
        <v>938</v>
      </c>
      <c r="E2" s="330"/>
      <c r="F2" s="330" t="s">
        <v>939</v>
      </c>
      <c r="G2" s="333">
        <v>43646</v>
      </c>
      <c r="H2" s="334" t="s">
        <v>940</v>
      </c>
      <c r="I2" s="334" t="s">
        <v>941</v>
      </c>
      <c r="J2" s="334"/>
      <c r="K2" s="330" t="s">
        <v>942</v>
      </c>
      <c r="L2" s="330" t="s">
        <v>943</v>
      </c>
      <c r="M2" s="335">
        <v>142.18</v>
      </c>
      <c r="N2" s="335">
        <v>34.32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0" t="s">
        <v>944</v>
      </c>
      <c r="AR2" s="334" t="s">
        <v>941</v>
      </c>
      <c r="AS2" s="334"/>
      <c r="AT2" s="334"/>
      <c r="AU2" s="334"/>
      <c r="AV2" s="334">
        <v>13.441000000000001</v>
      </c>
      <c r="AW2" s="334"/>
      <c r="AX2" s="334"/>
      <c r="AY2" s="334"/>
      <c r="AZ2" s="334" t="s">
        <v>390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/>
      <c r="BO2" s="334" t="s">
        <v>941</v>
      </c>
      <c r="BP2" s="338"/>
      <c r="BQ2" s="334"/>
      <c r="BR2" s="334"/>
      <c r="BS2" s="330"/>
      <c r="BT2" s="330"/>
      <c r="BU2" s="334"/>
      <c r="BV2" s="334" t="s">
        <v>941</v>
      </c>
      <c r="BW2" s="334"/>
      <c r="BX2" s="330"/>
      <c r="BY2" s="330" t="s">
        <v>1082</v>
      </c>
    </row>
    <row r="3" spans="1:77" x14ac:dyDescent="0.15">
      <c r="A3" s="330">
        <v>791</v>
      </c>
      <c r="B3" s="370">
        <v>43754</v>
      </c>
      <c r="C3" s="332" t="s">
        <v>937</v>
      </c>
      <c r="D3" s="330" t="s">
        <v>938</v>
      </c>
      <c r="E3" s="330"/>
      <c r="F3" s="330" t="s">
        <v>946</v>
      </c>
      <c r="G3" s="333">
        <v>43646</v>
      </c>
      <c r="H3" s="334" t="s">
        <v>940</v>
      </c>
      <c r="I3" s="334" t="s">
        <v>941</v>
      </c>
      <c r="J3" s="334"/>
      <c r="K3" s="330" t="s">
        <v>942</v>
      </c>
      <c r="L3" s="330" t="s">
        <v>943</v>
      </c>
      <c r="M3" s="335">
        <v>145.56</v>
      </c>
      <c r="N3" s="335">
        <v>34.32</v>
      </c>
      <c r="O3" s="330"/>
      <c r="P3" s="330"/>
      <c r="Q3" s="336"/>
      <c r="R3" s="33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5">
        <v>18.97</v>
      </c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947</v>
      </c>
      <c r="AR3" s="334" t="s">
        <v>941</v>
      </c>
      <c r="AS3" s="334"/>
      <c r="AT3" s="334"/>
      <c r="AU3" s="334"/>
      <c r="AV3" s="334">
        <v>13.441000000000001</v>
      </c>
      <c r="AW3" s="334"/>
      <c r="AX3" s="334"/>
      <c r="AY3" s="334"/>
      <c r="AZ3" s="334" t="s">
        <v>390</v>
      </c>
      <c r="BA3" s="330"/>
      <c r="BB3" s="334">
        <v>0</v>
      </c>
      <c r="BC3" s="334">
        <v>0</v>
      </c>
      <c r="BD3" s="334">
        <v>0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941</v>
      </c>
      <c r="BP3" s="338"/>
      <c r="BQ3" s="334"/>
      <c r="BR3" s="334"/>
      <c r="BS3" s="274"/>
      <c r="BT3" s="274"/>
      <c r="BU3" s="334"/>
      <c r="BV3" s="334" t="s">
        <v>941</v>
      </c>
      <c r="BW3" s="334"/>
      <c r="BX3" s="330"/>
      <c r="BY3" s="330" t="s">
        <v>1083</v>
      </c>
    </row>
    <row r="6" spans="1:77" x14ac:dyDescent="0.15">
      <c r="M6" s="371"/>
      <c r="N6" s="371"/>
    </row>
    <row r="7" spans="1:77" x14ac:dyDescent="0.15">
      <c r="M7" s="371"/>
      <c r="AF7" s="371"/>
    </row>
    <row r="9" spans="1:77" x14ac:dyDescent="0.15">
      <c r="M9" s="222"/>
      <c r="N9" s="222"/>
    </row>
    <row r="10" spans="1:77" x14ac:dyDescent="0.15">
      <c r="M10" s="222"/>
      <c r="AF10" s="222"/>
    </row>
  </sheetData>
  <sheetProtection algorithmName="SHA-512" hashValue="sDbMA5xb9CBE9xcFlnJ+AEVDMkuNwK0q9236zjK3WR5oEmcjU1J5iPtcNN39/B9mFivIdeIV4cCJE5e9iH/hBw==" saltValue="MO6gGq+8mLFkBXxpscJl/A==" spinCount="100000" sheet="1" objects="1" scenarios="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FD7CA-3615-D641-B466-73B9EE4CD35E}">
  <sheetPr codeName="Sheet54"/>
  <dimension ref="A1:BY46"/>
  <sheetViews>
    <sheetView zoomScale="120" zoomScaleNormal="120" zoomScalePageLayoutView="120" workbookViewId="0">
      <pane ySplit="1" topLeftCell="A2" activePane="bottomLeft" state="frozen"/>
      <selection activeCell="B45" sqref="B2:B45"/>
      <selection pane="bottomLeft" activeCell="B45" sqref="B2:B45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353" t="s">
        <v>1013</v>
      </c>
      <c r="AV1" s="354" t="s">
        <v>1014</v>
      </c>
      <c r="AW1" s="355" t="s">
        <v>1015</v>
      </c>
      <c r="AX1" s="354" t="s">
        <v>1016</v>
      </c>
      <c r="AY1" s="356" t="s">
        <v>1017</v>
      </c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30">
        <v>1911</v>
      </c>
      <c r="B2" s="333">
        <v>43565</v>
      </c>
      <c r="C2" s="332" t="s">
        <v>821</v>
      </c>
      <c r="D2" s="330" t="s">
        <v>837</v>
      </c>
      <c r="E2" s="330">
        <v>1</v>
      </c>
      <c r="F2" s="330" t="s">
        <v>823</v>
      </c>
      <c r="G2" s="333">
        <v>43547</v>
      </c>
      <c r="H2" s="334" t="s">
        <v>824</v>
      </c>
      <c r="I2" s="334" t="s">
        <v>825</v>
      </c>
      <c r="J2" s="334">
        <v>1</v>
      </c>
      <c r="K2" s="330" t="s">
        <v>838</v>
      </c>
      <c r="L2" s="330" t="s">
        <v>839</v>
      </c>
      <c r="M2" s="335">
        <v>131.47272727272727</v>
      </c>
      <c r="N2" s="335">
        <v>24.636363636363637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9" t="s">
        <v>828</v>
      </c>
      <c r="AR2" s="334" t="s">
        <v>825</v>
      </c>
      <c r="AS2" s="334"/>
      <c r="AT2" s="334"/>
      <c r="AU2" s="334">
        <v>5</v>
      </c>
      <c r="AV2" s="334"/>
      <c r="AW2" s="334"/>
      <c r="AX2" s="334"/>
      <c r="AY2" s="334"/>
      <c r="AZ2" s="334" t="s">
        <v>840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>
        <v>12</v>
      </c>
      <c r="BO2" s="334" t="s">
        <v>825</v>
      </c>
      <c r="BP2" s="338"/>
      <c r="BQ2" s="334"/>
      <c r="BR2" s="334"/>
      <c r="BS2" s="330"/>
      <c r="BT2" s="330"/>
      <c r="BU2" s="334"/>
      <c r="BV2" s="334" t="s">
        <v>825</v>
      </c>
      <c r="BW2" s="334"/>
      <c r="BX2" s="330" t="s">
        <v>841</v>
      </c>
      <c r="BY2" s="275" t="s">
        <v>1018</v>
      </c>
    </row>
    <row r="3" spans="1:77" x14ac:dyDescent="0.15">
      <c r="A3" s="330">
        <v>406</v>
      </c>
      <c r="B3" s="333">
        <v>43565</v>
      </c>
      <c r="C3" s="332" t="s">
        <v>26</v>
      </c>
      <c r="D3" s="330" t="s">
        <v>114</v>
      </c>
      <c r="E3" s="330">
        <v>1</v>
      </c>
      <c r="F3" s="330" t="s">
        <v>28</v>
      </c>
      <c r="G3" s="333">
        <v>43281</v>
      </c>
      <c r="H3" s="334" t="s">
        <v>387</v>
      </c>
      <c r="I3" s="334" t="s">
        <v>390</v>
      </c>
      <c r="J3" s="334">
        <v>2</v>
      </c>
      <c r="K3" s="330" t="s">
        <v>110</v>
      </c>
      <c r="L3" s="330" t="s">
        <v>1019</v>
      </c>
      <c r="M3" s="335">
        <v>124</v>
      </c>
      <c r="N3" s="335">
        <v>25.75454545454545</v>
      </c>
      <c r="O3" s="330" t="s">
        <v>453</v>
      </c>
      <c r="P3" s="340">
        <v>45500</v>
      </c>
      <c r="Q3" s="335">
        <v>28.354545454545452</v>
      </c>
      <c r="R3" s="34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6"/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9" t="s">
        <v>173</v>
      </c>
      <c r="AR3" s="334" t="s">
        <v>30</v>
      </c>
      <c r="AS3" s="334"/>
      <c r="AT3" s="334"/>
      <c r="AU3" s="334">
        <v>5.2</v>
      </c>
      <c r="AV3" s="334"/>
      <c r="AW3" s="334"/>
      <c r="AX3" s="334"/>
      <c r="AY3" s="334"/>
      <c r="AZ3" s="334" t="s">
        <v>34</v>
      </c>
      <c r="BA3" s="330"/>
      <c r="BB3" s="334">
        <v>0</v>
      </c>
      <c r="BC3" s="334">
        <v>0</v>
      </c>
      <c r="BD3" s="334">
        <v>2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30</v>
      </c>
      <c r="BP3" s="338"/>
      <c r="BQ3" s="334"/>
      <c r="BR3" s="334"/>
      <c r="BS3" s="330"/>
      <c r="BT3" s="330"/>
      <c r="BU3" s="334"/>
      <c r="BV3" s="334" t="s">
        <v>30</v>
      </c>
      <c r="BW3" s="334"/>
      <c r="BX3" s="330"/>
      <c r="BY3" s="339" t="s">
        <v>612</v>
      </c>
    </row>
    <row r="4" spans="1:77" x14ac:dyDescent="0.15">
      <c r="A4" s="330">
        <v>671</v>
      </c>
      <c r="B4" s="333">
        <v>43565</v>
      </c>
      <c r="C4" s="332" t="s">
        <v>325</v>
      </c>
      <c r="D4" s="330" t="s">
        <v>326</v>
      </c>
      <c r="E4" s="330">
        <v>1</v>
      </c>
      <c r="F4" s="330" t="s">
        <v>327</v>
      </c>
      <c r="G4" s="333">
        <v>43540</v>
      </c>
      <c r="H4" s="334" t="s">
        <v>342</v>
      </c>
      <c r="I4" s="334" t="s">
        <v>328</v>
      </c>
      <c r="J4" s="334">
        <v>3</v>
      </c>
      <c r="K4" s="330" t="s">
        <v>348</v>
      </c>
      <c r="L4" s="330" t="s">
        <v>952</v>
      </c>
      <c r="M4" s="335">
        <v>120.5</v>
      </c>
      <c r="N4" s="335">
        <v>26.927272727272726</v>
      </c>
      <c r="O4" s="330"/>
      <c r="P4" s="330"/>
      <c r="Q4" s="336"/>
      <c r="R4" s="330"/>
      <c r="S4" s="336"/>
      <c r="T4" s="330"/>
      <c r="U4" s="330"/>
      <c r="V4" s="336"/>
      <c r="W4" s="336"/>
      <c r="X4" s="330"/>
      <c r="Y4" s="330"/>
      <c r="Z4" s="330"/>
      <c r="AA4" s="330"/>
      <c r="AB4" s="330"/>
      <c r="AC4" s="330"/>
      <c r="AD4" s="330"/>
      <c r="AE4" s="336"/>
      <c r="AF4" s="336"/>
      <c r="AG4" s="330"/>
      <c r="AH4" s="330"/>
      <c r="AI4" s="336"/>
      <c r="AJ4" s="330"/>
      <c r="AK4" s="330"/>
      <c r="AL4" s="330"/>
      <c r="AM4" s="330"/>
      <c r="AN4" s="336"/>
      <c r="AO4" s="337"/>
      <c r="AP4" s="336"/>
      <c r="AQ4" s="339" t="s">
        <v>332</v>
      </c>
      <c r="AR4" s="334" t="s">
        <v>328</v>
      </c>
      <c r="AS4" s="334"/>
      <c r="AT4" s="334"/>
      <c r="AU4" s="334">
        <v>7.26</v>
      </c>
      <c r="AV4" s="334"/>
      <c r="AW4" s="334"/>
      <c r="AX4" s="334"/>
      <c r="AY4" s="334"/>
      <c r="AZ4" s="334" t="s">
        <v>334</v>
      </c>
      <c r="BA4" s="330"/>
      <c r="BB4" s="334">
        <v>5</v>
      </c>
      <c r="BC4" s="334">
        <v>0</v>
      </c>
      <c r="BD4" s="334">
        <v>0</v>
      </c>
      <c r="BE4" s="334">
        <v>0</v>
      </c>
      <c r="BF4" s="334">
        <v>0</v>
      </c>
      <c r="BG4" s="334">
        <v>0</v>
      </c>
      <c r="BH4" s="334">
        <v>0</v>
      </c>
      <c r="BI4" s="334">
        <v>0</v>
      </c>
      <c r="BJ4" s="334">
        <v>0</v>
      </c>
      <c r="BK4" s="334">
        <v>0</v>
      </c>
      <c r="BL4" s="334"/>
      <c r="BM4" s="334"/>
      <c r="BN4" s="334">
        <v>24</v>
      </c>
      <c r="BO4" s="334" t="s">
        <v>328</v>
      </c>
      <c r="BP4" s="338"/>
      <c r="BQ4" s="334"/>
      <c r="BR4" s="334"/>
      <c r="BS4" s="330"/>
      <c r="BT4" s="330"/>
      <c r="BU4" s="334"/>
      <c r="BV4" s="334" t="s">
        <v>328</v>
      </c>
      <c r="BW4" s="334"/>
      <c r="BX4" s="330"/>
      <c r="BY4" s="339" t="s">
        <v>1020</v>
      </c>
    </row>
    <row r="5" spans="1:77" x14ac:dyDescent="0.15">
      <c r="A5" s="330">
        <v>1316</v>
      </c>
      <c r="B5" s="333">
        <v>43565</v>
      </c>
      <c r="C5" s="332" t="s">
        <v>821</v>
      </c>
      <c r="D5" s="330" t="s">
        <v>837</v>
      </c>
      <c r="E5" s="330">
        <v>1</v>
      </c>
      <c r="F5" s="330" t="s">
        <v>823</v>
      </c>
      <c r="G5" s="333">
        <v>43446</v>
      </c>
      <c r="H5" s="334" t="s">
        <v>824</v>
      </c>
      <c r="I5" s="334" t="s">
        <v>825</v>
      </c>
      <c r="J5" s="334">
        <v>4</v>
      </c>
      <c r="K5" s="330" t="s">
        <v>845</v>
      </c>
      <c r="L5" s="330" t="s">
        <v>846</v>
      </c>
      <c r="M5" s="335">
        <v>125.88181818181818</v>
      </c>
      <c r="N5" s="335">
        <v>24.227272727272723</v>
      </c>
      <c r="O5" s="330"/>
      <c r="P5" s="330"/>
      <c r="Q5" s="336"/>
      <c r="R5" s="330"/>
      <c r="S5" s="336"/>
      <c r="T5" s="330"/>
      <c r="U5" s="330"/>
      <c r="V5" s="336"/>
      <c r="W5" s="336"/>
      <c r="X5" s="330"/>
      <c r="Y5" s="330"/>
      <c r="Z5" s="330"/>
      <c r="AA5" s="330"/>
      <c r="AB5" s="330"/>
      <c r="AC5" s="330"/>
      <c r="AD5" s="330"/>
      <c r="AE5" s="336"/>
      <c r="AF5" s="336"/>
      <c r="AG5" s="330"/>
      <c r="AH5" s="330"/>
      <c r="AI5" s="336"/>
      <c r="AJ5" s="330"/>
      <c r="AK5" s="330"/>
      <c r="AL5" s="330"/>
      <c r="AM5" s="330"/>
      <c r="AN5" s="336"/>
      <c r="AO5" s="337"/>
      <c r="AP5" s="336"/>
      <c r="AQ5" s="339" t="s">
        <v>828</v>
      </c>
      <c r="AR5" s="334" t="s">
        <v>825</v>
      </c>
      <c r="AS5" s="334"/>
      <c r="AT5" s="334"/>
      <c r="AU5" s="334">
        <v>5</v>
      </c>
      <c r="AV5" s="334"/>
      <c r="AW5" s="334"/>
      <c r="AX5" s="334"/>
      <c r="AY5" s="334"/>
      <c r="AZ5" s="334" t="s">
        <v>840</v>
      </c>
      <c r="BA5" s="330"/>
      <c r="BB5" s="334">
        <v>0</v>
      </c>
      <c r="BC5" s="334">
        <v>0</v>
      </c>
      <c r="BD5" s="334">
        <v>0</v>
      </c>
      <c r="BE5" s="334">
        <v>0</v>
      </c>
      <c r="BF5" s="334">
        <v>0</v>
      </c>
      <c r="BG5" s="334">
        <v>0</v>
      </c>
      <c r="BH5" s="334">
        <v>0</v>
      </c>
      <c r="BI5" s="334">
        <v>0</v>
      </c>
      <c r="BJ5" s="334">
        <v>0</v>
      </c>
      <c r="BK5" s="334">
        <v>0</v>
      </c>
      <c r="BL5" s="334"/>
      <c r="BM5" s="334"/>
      <c r="BN5" s="334">
        <v>12</v>
      </c>
      <c r="BO5" s="334" t="s">
        <v>825</v>
      </c>
      <c r="BP5" s="338"/>
      <c r="BQ5" s="334"/>
      <c r="BR5" s="334"/>
      <c r="BS5" s="330"/>
      <c r="BT5" s="274"/>
      <c r="BU5" s="334"/>
      <c r="BV5" s="334" t="s">
        <v>825</v>
      </c>
      <c r="BW5" s="334"/>
      <c r="BX5" s="330"/>
      <c r="BY5" s="339" t="s">
        <v>1021</v>
      </c>
    </row>
    <row r="6" spans="1:77" x14ac:dyDescent="0.15">
      <c r="A6" s="330">
        <v>1478</v>
      </c>
      <c r="B6" s="333">
        <v>43565</v>
      </c>
      <c r="C6" s="332" t="s">
        <v>821</v>
      </c>
      <c r="D6" s="330" t="s">
        <v>837</v>
      </c>
      <c r="E6" s="330">
        <v>1</v>
      </c>
      <c r="F6" s="330" t="s">
        <v>823</v>
      </c>
      <c r="G6" s="333">
        <v>43266</v>
      </c>
      <c r="H6" s="334" t="s">
        <v>824</v>
      </c>
      <c r="I6" s="334" t="s">
        <v>825</v>
      </c>
      <c r="J6" s="334">
        <v>5</v>
      </c>
      <c r="K6" s="330" t="s">
        <v>848</v>
      </c>
      <c r="L6" s="330" t="s">
        <v>849</v>
      </c>
      <c r="M6" s="335">
        <v>170.88181818181818</v>
      </c>
      <c r="N6" s="335">
        <v>23.799999999999997</v>
      </c>
      <c r="O6" s="330"/>
      <c r="P6" s="330"/>
      <c r="Q6" s="336"/>
      <c r="R6" s="330"/>
      <c r="S6" s="336"/>
      <c r="T6" s="330"/>
      <c r="U6" s="330"/>
      <c r="V6" s="336"/>
      <c r="W6" s="336"/>
      <c r="X6" s="335"/>
      <c r="Y6" s="335"/>
      <c r="Z6" s="335"/>
      <c r="AA6" s="335"/>
      <c r="AB6" s="335"/>
      <c r="AC6" s="335"/>
      <c r="AD6" s="335"/>
      <c r="AE6" s="336"/>
      <c r="AF6" s="336"/>
      <c r="AG6" s="330"/>
      <c r="AH6" s="330"/>
      <c r="AI6" s="336"/>
      <c r="AJ6" s="330"/>
      <c r="AK6" s="330"/>
      <c r="AL6" s="330"/>
      <c r="AM6" s="330"/>
      <c r="AN6" s="336"/>
      <c r="AO6" s="337"/>
      <c r="AP6" s="336"/>
      <c r="AQ6" s="339" t="s">
        <v>828</v>
      </c>
      <c r="AR6" s="334" t="s">
        <v>825</v>
      </c>
      <c r="AS6" s="334"/>
      <c r="AT6" s="334"/>
      <c r="AU6" s="334">
        <v>3.5</v>
      </c>
      <c r="AV6" s="334"/>
      <c r="AW6" s="334"/>
      <c r="AX6" s="334"/>
      <c r="AY6" s="334"/>
      <c r="AZ6" s="334" t="s">
        <v>840</v>
      </c>
      <c r="BA6" s="330"/>
      <c r="BB6" s="334">
        <v>0</v>
      </c>
      <c r="BC6" s="334">
        <v>0</v>
      </c>
      <c r="BD6" s="334">
        <v>0</v>
      </c>
      <c r="BE6" s="334">
        <v>0</v>
      </c>
      <c r="BF6" s="334">
        <v>0</v>
      </c>
      <c r="BG6" s="334">
        <v>0</v>
      </c>
      <c r="BH6" s="334">
        <v>0</v>
      </c>
      <c r="BI6" s="334">
        <v>0</v>
      </c>
      <c r="BJ6" s="334">
        <v>0</v>
      </c>
      <c r="BK6" s="334">
        <v>0</v>
      </c>
      <c r="BL6" s="334"/>
      <c r="BM6" s="334"/>
      <c r="BN6" s="334"/>
      <c r="BO6" s="334" t="s">
        <v>825</v>
      </c>
      <c r="BP6" s="338"/>
      <c r="BQ6" s="334"/>
      <c r="BR6" s="334"/>
      <c r="BS6" s="274"/>
      <c r="BT6" s="274"/>
      <c r="BU6" s="334"/>
      <c r="BV6" s="334" t="s">
        <v>825</v>
      </c>
      <c r="BW6" s="334">
        <v>1</v>
      </c>
      <c r="BX6" s="274"/>
      <c r="BY6" s="345" t="s">
        <v>956</v>
      </c>
    </row>
    <row r="7" spans="1:77" x14ac:dyDescent="0.15">
      <c r="A7" s="330">
        <v>575</v>
      </c>
      <c r="B7" s="333">
        <v>43565</v>
      </c>
      <c r="C7" s="332" t="s">
        <v>325</v>
      </c>
      <c r="D7" s="330" t="s">
        <v>326</v>
      </c>
      <c r="E7" s="330">
        <v>1</v>
      </c>
      <c r="F7" s="330" t="s">
        <v>327</v>
      </c>
      <c r="G7" s="333">
        <v>43504</v>
      </c>
      <c r="H7" s="334" t="s">
        <v>342</v>
      </c>
      <c r="I7" s="334" t="s">
        <v>328</v>
      </c>
      <c r="J7" s="334">
        <v>6</v>
      </c>
      <c r="K7" s="330" t="s">
        <v>371</v>
      </c>
      <c r="L7" s="330" t="s">
        <v>472</v>
      </c>
      <c r="M7" s="335">
        <v>94.545454545454533</v>
      </c>
      <c r="N7" s="335">
        <v>24.545454545454543</v>
      </c>
      <c r="O7" s="330"/>
      <c r="P7" s="330"/>
      <c r="Q7" s="336"/>
      <c r="R7" s="330"/>
      <c r="S7" s="336"/>
      <c r="T7" s="330"/>
      <c r="U7" s="330"/>
      <c r="V7" s="336"/>
      <c r="W7" s="336"/>
      <c r="X7" s="330"/>
      <c r="Y7" s="330"/>
      <c r="Z7" s="330"/>
      <c r="AA7" s="330"/>
      <c r="AB7" s="330"/>
      <c r="AC7" s="330"/>
      <c r="AD7" s="330"/>
      <c r="AE7" s="336"/>
      <c r="AF7" s="336"/>
      <c r="AG7" s="330"/>
      <c r="AH7" s="330"/>
      <c r="AI7" s="336"/>
      <c r="AJ7" s="330"/>
      <c r="AK7" s="330"/>
      <c r="AL7" s="330"/>
      <c r="AM7" s="330"/>
      <c r="AN7" s="336"/>
      <c r="AO7" s="337"/>
      <c r="AP7" s="336"/>
      <c r="AQ7" s="330" t="s">
        <v>332</v>
      </c>
      <c r="AR7" s="334" t="s">
        <v>328</v>
      </c>
      <c r="AS7" s="334"/>
      <c r="AT7" s="334"/>
      <c r="AU7" s="334">
        <v>10.199999999999999</v>
      </c>
      <c r="AV7" s="334" t="s">
        <v>957</v>
      </c>
      <c r="AW7" s="334">
        <v>10</v>
      </c>
      <c r="AX7" s="334"/>
      <c r="AY7" s="334">
        <v>6</v>
      </c>
      <c r="AZ7" s="334" t="s">
        <v>334</v>
      </c>
      <c r="BA7" s="330"/>
      <c r="BB7" s="334">
        <v>0</v>
      </c>
      <c r="BC7" s="334">
        <v>0</v>
      </c>
      <c r="BD7" s="334">
        <v>0</v>
      </c>
      <c r="BE7" s="334">
        <v>0</v>
      </c>
      <c r="BF7" s="334">
        <v>0</v>
      </c>
      <c r="BG7" s="334">
        <v>0</v>
      </c>
      <c r="BH7" s="334">
        <v>0</v>
      </c>
      <c r="BI7" s="334">
        <v>0</v>
      </c>
      <c r="BJ7" s="334">
        <v>0</v>
      </c>
      <c r="BK7" s="334">
        <v>0</v>
      </c>
      <c r="BL7" s="334"/>
      <c r="BM7" s="334"/>
      <c r="BN7" s="334"/>
      <c r="BO7" s="334" t="s">
        <v>328</v>
      </c>
      <c r="BP7" s="357">
        <v>163.58181818181816</v>
      </c>
      <c r="BQ7" s="334"/>
      <c r="BR7" s="343"/>
      <c r="BS7" s="274"/>
      <c r="BT7" s="274"/>
      <c r="BU7" s="274"/>
      <c r="BV7" s="334" t="s">
        <v>328</v>
      </c>
      <c r="BW7" s="334"/>
      <c r="BX7" s="330"/>
      <c r="BY7" s="330" t="s">
        <v>1022</v>
      </c>
    </row>
    <row r="8" spans="1:77" x14ac:dyDescent="0.15">
      <c r="A8" s="330">
        <v>1134</v>
      </c>
      <c r="B8" s="333">
        <v>43565</v>
      </c>
      <c r="C8" s="332" t="s">
        <v>959</v>
      </c>
      <c r="D8" s="330" t="s">
        <v>960</v>
      </c>
      <c r="E8" s="330">
        <v>1</v>
      </c>
      <c r="F8" s="330" t="s">
        <v>961</v>
      </c>
      <c r="G8" s="333">
        <v>43510</v>
      </c>
      <c r="H8" s="334" t="s">
        <v>962</v>
      </c>
      <c r="I8" s="334" t="s">
        <v>963</v>
      </c>
      <c r="J8" s="334">
        <v>7</v>
      </c>
      <c r="K8" s="330" t="s">
        <v>964</v>
      </c>
      <c r="L8" s="330" t="s">
        <v>618</v>
      </c>
      <c r="M8" s="335">
        <v>113.8</v>
      </c>
      <c r="N8" s="335">
        <v>27.172727272727272</v>
      </c>
      <c r="O8" s="330" t="s">
        <v>453</v>
      </c>
      <c r="P8" s="340">
        <v>3822</v>
      </c>
      <c r="Q8" s="335">
        <v>28.672727272727268</v>
      </c>
      <c r="R8" s="340"/>
      <c r="S8" s="336"/>
      <c r="T8" s="330"/>
      <c r="U8" s="330"/>
      <c r="V8" s="336"/>
      <c r="W8" s="336"/>
      <c r="X8" s="330"/>
      <c r="Y8" s="330"/>
      <c r="Z8" s="330"/>
      <c r="AA8" s="330"/>
      <c r="AB8" s="330"/>
      <c r="AC8" s="330"/>
      <c r="AD8" s="330"/>
      <c r="AE8" s="336"/>
      <c r="AF8" s="336"/>
      <c r="AG8" s="330"/>
      <c r="AH8" s="330"/>
      <c r="AI8" s="336"/>
      <c r="AJ8" s="330"/>
      <c r="AK8" s="330"/>
      <c r="AL8" s="330"/>
      <c r="AM8" s="330"/>
      <c r="AN8" s="336"/>
      <c r="AO8" s="337"/>
      <c r="AP8" s="336"/>
      <c r="AQ8" s="339" t="s">
        <v>966</v>
      </c>
      <c r="AR8" s="334" t="s">
        <v>963</v>
      </c>
      <c r="AS8" s="334"/>
      <c r="AT8" s="334"/>
      <c r="AU8" s="334">
        <v>7</v>
      </c>
      <c r="AV8" s="334"/>
      <c r="AW8" s="334"/>
      <c r="AX8" s="334"/>
      <c r="AY8" s="334"/>
      <c r="AZ8" s="334" t="s">
        <v>967</v>
      </c>
      <c r="BA8" s="330"/>
      <c r="BB8" s="334">
        <v>6</v>
      </c>
      <c r="BC8" s="334">
        <v>0</v>
      </c>
      <c r="BD8" s="334">
        <v>0</v>
      </c>
      <c r="BE8" s="334">
        <v>0</v>
      </c>
      <c r="BF8" s="334">
        <v>0</v>
      </c>
      <c r="BG8" s="334">
        <v>0</v>
      </c>
      <c r="BH8" s="334">
        <v>0</v>
      </c>
      <c r="BI8" s="334">
        <v>0</v>
      </c>
      <c r="BJ8" s="334">
        <v>0</v>
      </c>
      <c r="BK8" s="334">
        <v>0</v>
      </c>
      <c r="BL8" s="334"/>
      <c r="BM8" s="334"/>
      <c r="BN8" s="334"/>
      <c r="BO8" s="334" t="s">
        <v>963</v>
      </c>
      <c r="BP8" s="338"/>
      <c r="BQ8" s="334"/>
      <c r="BR8" s="334"/>
      <c r="BS8" s="274"/>
      <c r="BT8" s="274"/>
      <c r="BU8" s="274"/>
      <c r="BV8" s="334" t="s">
        <v>963</v>
      </c>
      <c r="BW8" s="334"/>
      <c r="BX8" s="330"/>
      <c r="BY8" s="330" t="s">
        <v>1023</v>
      </c>
    </row>
    <row r="9" spans="1:77" x14ac:dyDescent="0.15">
      <c r="A9" s="330">
        <v>161</v>
      </c>
      <c r="B9" s="333">
        <v>43565</v>
      </c>
      <c r="C9" s="332" t="s">
        <v>821</v>
      </c>
      <c r="D9" s="330" t="s">
        <v>837</v>
      </c>
      <c r="E9" s="330">
        <v>1</v>
      </c>
      <c r="F9" s="330" t="s">
        <v>823</v>
      </c>
      <c r="G9" s="344">
        <v>43343</v>
      </c>
      <c r="H9" s="334" t="s">
        <v>387</v>
      </c>
      <c r="I9" s="334" t="s">
        <v>390</v>
      </c>
      <c r="J9" s="334">
        <v>8</v>
      </c>
      <c r="K9" s="330" t="s">
        <v>857</v>
      </c>
      <c r="L9" s="330" t="s">
        <v>620</v>
      </c>
      <c r="M9" s="335">
        <v>118.76363636363634</v>
      </c>
      <c r="N9" s="335">
        <v>24.16363636363636</v>
      </c>
      <c r="O9" s="330"/>
      <c r="P9" s="330"/>
      <c r="Q9" s="336"/>
      <c r="R9" s="330"/>
      <c r="S9" s="336"/>
      <c r="T9" s="330"/>
      <c r="U9" s="330"/>
      <c r="V9" s="336"/>
      <c r="W9" s="336"/>
      <c r="X9" s="330"/>
      <c r="Y9" s="330"/>
      <c r="Z9" s="330"/>
      <c r="AA9" s="330"/>
      <c r="AB9" s="330"/>
      <c r="AC9" s="330"/>
      <c r="AD9" s="330"/>
      <c r="AE9" s="336"/>
      <c r="AF9" s="336"/>
      <c r="AG9" s="330"/>
      <c r="AH9" s="330"/>
      <c r="AI9" s="336"/>
      <c r="AJ9" s="330"/>
      <c r="AK9" s="330"/>
      <c r="AL9" s="330"/>
      <c r="AM9" s="330"/>
      <c r="AN9" s="336"/>
      <c r="AO9" s="337"/>
      <c r="AP9" s="336"/>
      <c r="AQ9" s="330" t="s">
        <v>828</v>
      </c>
      <c r="AR9" s="334" t="s">
        <v>825</v>
      </c>
      <c r="AS9" s="334"/>
      <c r="AT9" s="334"/>
      <c r="AU9" s="334">
        <v>8</v>
      </c>
      <c r="AV9" s="334"/>
      <c r="AW9" s="334"/>
      <c r="AX9" s="334"/>
      <c r="AY9" s="334"/>
      <c r="AZ9" s="334" t="s">
        <v>825</v>
      </c>
      <c r="BA9" s="330"/>
      <c r="BB9" s="334">
        <v>0</v>
      </c>
      <c r="BC9" s="334">
        <v>0</v>
      </c>
      <c r="BD9" s="334">
        <v>0</v>
      </c>
      <c r="BE9" s="334">
        <v>0</v>
      </c>
      <c r="BF9" s="334">
        <v>0</v>
      </c>
      <c r="BG9" s="334">
        <v>0</v>
      </c>
      <c r="BH9" s="334">
        <v>0</v>
      </c>
      <c r="BI9" s="334">
        <v>0</v>
      </c>
      <c r="BJ9" s="334">
        <v>0</v>
      </c>
      <c r="BK9" s="334">
        <v>0</v>
      </c>
      <c r="BL9" s="334"/>
      <c r="BM9" s="334"/>
      <c r="BN9" s="334"/>
      <c r="BO9" s="334" t="s">
        <v>825</v>
      </c>
      <c r="BP9" s="338"/>
      <c r="BQ9" s="334"/>
      <c r="BR9" s="334"/>
      <c r="BS9" s="330"/>
      <c r="BT9" s="330"/>
      <c r="BU9" s="334"/>
      <c r="BV9" s="334" t="s">
        <v>825</v>
      </c>
      <c r="BW9" s="334">
        <v>1</v>
      </c>
      <c r="BX9" s="330"/>
      <c r="BY9" s="330" t="s">
        <v>969</v>
      </c>
    </row>
    <row r="10" spans="1:77" x14ac:dyDescent="0.15">
      <c r="A10" s="330">
        <v>1896</v>
      </c>
      <c r="B10" s="333">
        <v>43565</v>
      </c>
      <c r="C10" s="332" t="s">
        <v>530</v>
      </c>
      <c r="D10" s="330" t="s">
        <v>970</v>
      </c>
      <c r="E10" s="330">
        <v>1</v>
      </c>
      <c r="F10" s="330" t="s">
        <v>823</v>
      </c>
      <c r="G10" s="333">
        <v>43281</v>
      </c>
      <c r="H10" s="334" t="s">
        <v>824</v>
      </c>
      <c r="I10" s="334" t="s">
        <v>825</v>
      </c>
      <c r="J10" s="334">
        <v>9</v>
      </c>
      <c r="K10" s="330" t="s">
        <v>858</v>
      </c>
      <c r="L10" s="330" t="s">
        <v>859</v>
      </c>
      <c r="M10" s="335">
        <v>125.66363636363634</v>
      </c>
      <c r="N10" s="335">
        <v>29.199999999999996</v>
      </c>
      <c r="O10" s="330" t="s">
        <v>453</v>
      </c>
      <c r="P10" s="340">
        <v>2492.4900000000002</v>
      </c>
      <c r="Q10" s="335">
        <v>36.199999999999996</v>
      </c>
      <c r="R10" s="340"/>
      <c r="S10" s="336"/>
      <c r="T10" s="330"/>
      <c r="U10" s="330"/>
      <c r="V10" s="336"/>
      <c r="W10" s="336"/>
      <c r="X10" s="330"/>
      <c r="Y10" s="330"/>
      <c r="Z10" s="330"/>
      <c r="AA10" s="330"/>
      <c r="AB10" s="330"/>
      <c r="AC10" s="330"/>
      <c r="AD10" s="330"/>
      <c r="AE10" s="336"/>
      <c r="AF10" s="336"/>
      <c r="AG10" s="330"/>
      <c r="AH10" s="330"/>
      <c r="AI10" s="336"/>
      <c r="AJ10" s="330"/>
      <c r="AK10" s="330"/>
      <c r="AL10" s="330"/>
      <c r="AM10" s="330"/>
      <c r="AN10" s="336"/>
      <c r="AO10" s="337"/>
      <c r="AP10" s="336"/>
      <c r="AQ10" s="330" t="s">
        <v>971</v>
      </c>
      <c r="AR10" s="334" t="s">
        <v>825</v>
      </c>
      <c r="AS10" s="334"/>
      <c r="AT10" s="334"/>
      <c r="AU10" s="334"/>
      <c r="AV10" s="334"/>
      <c r="AW10" s="334"/>
      <c r="AX10" s="334"/>
      <c r="AY10" s="334"/>
      <c r="AZ10" s="334" t="s">
        <v>387</v>
      </c>
      <c r="BA10" s="330"/>
      <c r="BB10" s="334">
        <v>0</v>
      </c>
      <c r="BC10" s="334">
        <v>0</v>
      </c>
      <c r="BD10" s="334">
        <v>0</v>
      </c>
      <c r="BE10" s="334">
        <v>0</v>
      </c>
      <c r="BF10" s="334">
        <v>0</v>
      </c>
      <c r="BG10" s="334">
        <v>0</v>
      </c>
      <c r="BH10" s="334">
        <v>0</v>
      </c>
      <c r="BI10" s="334">
        <v>0</v>
      </c>
      <c r="BJ10" s="334">
        <v>0</v>
      </c>
      <c r="BK10" s="334">
        <v>0</v>
      </c>
      <c r="BL10" s="334"/>
      <c r="BM10" s="334"/>
      <c r="BN10" s="334"/>
      <c r="BO10" s="334" t="s">
        <v>825</v>
      </c>
      <c r="BP10" s="357">
        <v>163.63636363636363</v>
      </c>
      <c r="BQ10" s="334"/>
      <c r="BR10" s="334"/>
      <c r="BS10" s="274"/>
      <c r="BT10" s="274"/>
      <c r="BU10" s="334"/>
      <c r="BV10" s="334" t="s">
        <v>825</v>
      </c>
      <c r="BW10" s="334">
        <v>1</v>
      </c>
      <c r="BX10" s="330"/>
      <c r="BY10" s="341" t="s">
        <v>972</v>
      </c>
    </row>
    <row r="11" spans="1:77" x14ac:dyDescent="0.15">
      <c r="A11" s="330">
        <v>1649</v>
      </c>
      <c r="B11" s="333">
        <v>43565</v>
      </c>
      <c r="C11" s="332" t="s">
        <v>959</v>
      </c>
      <c r="D11" s="330" t="s">
        <v>960</v>
      </c>
      <c r="E11" s="330">
        <v>1</v>
      </c>
      <c r="F11" s="330" t="s">
        <v>961</v>
      </c>
      <c r="G11" s="333">
        <v>43302</v>
      </c>
      <c r="H11" s="334" t="s">
        <v>962</v>
      </c>
      <c r="I11" s="334" t="s">
        <v>963</v>
      </c>
      <c r="J11" s="334">
        <v>10</v>
      </c>
      <c r="K11" s="330" t="s">
        <v>973</v>
      </c>
      <c r="L11" s="330" t="s">
        <v>558</v>
      </c>
      <c r="M11" s="335">
        <v>135.99999999999997</v>
      </c>
      <c r="N11" s="335">
        <v>26.25454545454545</v>
      </c>
      <c r="O11" s="330"/>
      <c r="P11" s="330"/>
      <c r="Q11" s="336"/>
      <c r="R11" s="330"/>
      <c r="S11" s="336"/>
      <c r="T11" s="330"/>
      <c r="U11" s="330"/>
      <c r="V11" s="336"/>
      <c r="W11" s="336"/>
      <c r="X11" s="330"/>
      <c r="Y11" s="330"/>
      <c r="Z11" s="330"/>
      <c r="AA11" s="330"/>
      <c r="AB11" s="330"/>
      <c r="AC11" s="330"/>
      <c r="AD11" s="330"/>
      <c r="AE11" s="336"/>
      <c r="AF11" s="336"/>
      <c r="AG11" s="330"/>
      <c r="AH11" s="330"/>
      <c r="AI11" s="336"/>
      <c r="AJ11" s="330"/>
      <c r="AK11" s="330"/>
      <c r="AL11" s="330"/>
      <c r="AM11" s="330"/>
      <c r="AN11" s="336"/>
      <c r="AO11" s="337"/>
      <c r="AP11" s="336"/>
      <c r="AQ11" s="339" t="s">
        <v>966</v>
      </c>
      <c r="AR11" s="334" t="s">
        <v>963</v>
      </c>
      <c r="AS11" s="334"/>
      <c r="AT11" s="334"/>
      <c r="AU11" s="334">
        <v>11.5</v>
      </c>
      <c r="AV11" s="334" t="s">
        <v>957</v>
      </c>
      <c r="AW11" s="334">
        <v>5</v>
      </c>
      <c r="AX11" s="334"/>
      <c r="AY11" s="334">
        <v>5</v>
      </c>
      <c r="AZ11" s="334" t="s">
        <v>974</v>
      </c>
      <c r="BA11" s="330"/>
      <c r="BB11" s="334">
        <v>0</v>
      </c>
      <c r="BC11" s="334">
        <v>0</v>
      </c>
      <c r="BD11" s="334">
        <v>0</v>
      </c>
      <c r="BE11" s="334">
        <v>0</v>
      </c>
      <c r="BF11" s="334">
        <v>0</v>
      </c>
      <c r="BG11" s="334">
        <v>0</v>
      </c>
      <c r="BH11" s="334">
        <v>0</v>
      </c>
      <c r="BI11" s="334">
        <v>0</v>
      </c>
      <c r="BJ11" s="334">
        <v>0</v>
      </c>
      <c r="BK11" s="334">
        <v>0</v>
      </c>
      <c r="BL11" s="334"/>
      <c r="BM11" s="334"/>
      <c r="BN11" s="334"/>
      <c r="BO11" s="334" t="s">
        <v>963</v>
      </c>
      <c r="BP11" s="338"/>
      <c r="BQ11" s="334"/>
      <c r="BR11" s="334"/>
      <c r="BS11" s="274"/>
      <c r="BT11" s="274"/>
      <c r="BU11" s="274"/>
      <c r="BV11" s="334" t="s">
        <v>963</v>
      </c>
      <c r="BW11" s="334"/>
      <c r="BX11" s="330"/>
      <c r="BY11" s="330" t="s">
        <v>430</v>
      </c>
    </row>
    <row r="12" spans="1:77" x14ac:dyDescent="0.15">
      <c r="A12" s="330">
        <v>2093</v>
      </c>
      <c r="B12" s="333">
        <v>43565</v>
      </c>
      <c r="C12" s="332" t="s">
        <v>821</v>
      </c>
      <c r="D12" s="330" t="s">
        <v>837</v>
      </c>
      <c r="E12" s="330">
        <v>1</v>
      </c>
      <c r="F12" s="330" t="s">
        <v>823</v>
      </c>
      <c r="G12" s="344">
        <v>43558</v>
      </c>
      <c r="H12" s="334" t="s">
        <v>387</v>
      </c>
      <c r="I12" s="334" t="s">
        <v>390</v>
      </c>
      <c r="J12" s="334">
        <v>11</v>
      </c>
      <c r="K12" s="330" t="s">
        <v>875</v>
      </c>
      <c r="L12" s="330" t="s">
        <v>796</v>
      </c>
      <c r="M12" s="335">
        <v>147.77272727272728</v>
      </c>
      <c r="N12" s="335">
        <v>28.436363636363634</v>
      </c>
      <c r="O12" s="330"/>
      <c r="P12" s="330"/>
      <c r="Q12" s="336"/>
      <c r="R12" s="330"/>
      <c r="S12" s="336"/>
      <c r="T12" s="330"/>
      <c r="U12" s="330"/>
      <c r="V12" s="336"/>
      <c r="W12" s="336"/>
      <c r="X12" s="330"/>
      <c r="Y12" s="330"/>
      <c r="Z12" s="330"/>
      <c r="AA12" s="330"/>
      <c r="AB12" s="330"/>
      <c r="AC12" s="330"/>
      <c r="AD12" s="330"/>
      <c r="AE12" s="336"/>
      <c r="AF12" s="336"/>
      <c r="AG12" s="330"/>
      <c r="AH12" s="330"/>
      <c r="AI12" s="336"/>
      <c r="AJ12" s="330"/>
      <c r="AK12" s="330"/>
      <c r="AL12" s="330"/>
      <c r="AM12" s="330"/>
      <c r="AN12" s="336"/>
      <c r="AO12" s="337"/>
      <c r="AP12" s="336"/>
      <c r="AQ12" s="330" t="s">
        <v>828</v>
      </c>
      <c r="AR12" s="334" t="s">
        <v>825</v>
      </c>
      <c r="AS12" s="334"/>
      <c r="AT12" s="334"/>
      <c r="AU12" s="334">
        <v>5.5</v>
      </c>
      <c r="AV12" s="334"/>
      <c r="AW12" s="334"/>
      <c r="AX12" s="334"/>
      <c r="AY12" s="334"/>
      <c r="AZ12" s="334" t="s">
        <v>534</v>
      </c>
      <c r="BA12" s="330"/>
      <c r="BB12" s="334">
        <v>0</v>
      </c>
      <c r="BC12" s="334">
        <v>0</v>
      </c>
      <c r="BD12" s="334">
        <v>0</v>
      </c>
      <c r="BE12" s="334">
        <v>0</v>
      </c>
      <c r="BF12" s="334">
        <v>0</v>
      </c>
      <c r="BG12" s="334">
        <v>0</v>
      </c>
      <c r="BH12" s="334">
        <v>0</v>
      </c>
      <c r="BI12" s="334">
        <v>0</v>
      </c>
      <c r="BJ12" s="334">
        <v>0</v>
      </c>
      <c r="BK12" s="334">
        <v>0</v>
      </c>
      <c r="BL12" s="334"/>
      <c r="BM12" s="334"/>
      <c r="BN12" s="334"/>
      <c r="BO12" s="334" t="s">
        <v>825</v>
      </c>
      <c r="BP12" s="338"/>
      <c r="BQ12" s="334"/>
      <c r="BR12" s="334"/>
      <c r="BS12" s="274" t="s">
        <v>975</v>
      </c>
      <c r="BT12" s="274" t="s">
        <v>276</v>
      </c>
      <c r="BU12" s="334">
        <v>50</v>
      </c>
      <c r="BV12" s="334" t="s">
        <v>825</v>
      </c>
      <c r="BW12" s="334"/>
      <c r="BX12" s="274" t="s">
        <v>976</v>
      </c>
      <c r="BY12" s="330" t="s">
        <v>1024</v>
      </c>
    </row>
    <row r="13" spans="1:77" x14ac:dyDescent="0.15">
      <c r="A13" s="330">
        <v>2024</v>
      </c>
      <c r="B13" s="333">
        <v>43565</v>
      </c>
      <c r="C13" s="332" t="s">
        <v>978</v>
      </c>
      <c r="D13" s="330" t="s">
        <v>970</v>
      </c>
      <c r="E13" s="330">
        <v>1</v>
      </c>
      <c r="F13" s="330" t="s">
        <v>979</v>
      </c>
      <c r="G13" s="333">
        <v>43273</v>
      </c>
      <c r="H13" s="334" t="s">
        <v>962</v>
      </c>
      <c r="I13" s="334" t="s">
        <v>963</v>
      </c>
      <c r="J13" s="334">
        <v>12</v>
      </c>
      <c r="K13" s="330" t="s">
        <v>679</v>
      </c>
      <c r="L13" s="330" t="s">
        <v>882</v>
      </c>
      <c r="M13" s="335">
        <v>151.32727272727271</v>
      </c>
      <c r="N13" s="335">
        <v>39.190909090909088</v>
      </c>
      <c r="O13" s="330"/>
      <c r="P13" s="330"/>
      <c r="Q13" s="336"/>
      <c r="R13" s="330"/>
      <c r="S13" s="336"/>
      <c r="T13" s="330"/>
      <c r="U13" s="330"/>
      <c r="V13" s="336"/>
      <c r="W13" s="336"/>
      <c r="X13" s="330"/>
      <c r="Y13" s="330"/>
      <c r="Z13" s="330"/>
      <c r="AA13" s="330"/>
      <c r="AB13" s="330"/>
      <c r="AC13" s="330"/>
      <c r="AD13" s="330"/>
      <c r="AE13" s="336"/>
      <c r="AF13" s="336"/>
      <c r="AG13" s="330"/>
      <c r="AH13" s="330"/>
      <c r="AI13" s="336"/>
      <c r="AJ13" s="330"/>
      <c r="AK13" s="330"/>
      <c r="AL13" s="330"/>
      <c r="AM13" s="330"/>
      <c r="AN13" s="336"/>
      <c r="AO13" s="337"/>
      <c r="AP13" s="336"/>
      <c r="AQ13" s="330" t="s">
        <v>971</v>
      </c>
      <c r="AR13" s="334" t="s">
        <v>967</v>
      </c>
      <c r="AS13" s="334"/>
      <c r="AT13" s="334"/>
      <c r="AU13" s="334"/>
      <c r="AV13" s="334"/>
      <c r="AW13" s="334"/>
      <c r="AX13" s="334"/>
      <c r="AY13" s="334"/>
      <c r="AZ13" s="334" t="s">
        <v>974</v>
      </c>
      <c r="BA13" s="330"/>
      <c r="BB13" s="334">
        <v>0</v>
      </c>
      <c r="BC13" s="334">
        <v>0</v>
      </c>
      <c r="BD13" s="334">
        <v>0</v>
      </c>
      <c r="BE13" s="334">
        <v>0</v>
      </c>
      <c r="BF13" s="334">
        <v>0</v>
      </c>
      <c r="BG13" s="334">
        <v>0</v>
      </c>
      <c r="BH13" s="334">
        <v>0</v>
      </c>
      <c r="BI13" s="334">
        <v>0</v>
      </c>
      <c r="BJ13" s="334">
        <v>0</v>
      </c>
      <c r="BK13" s="334">
        <v>0</v>
      </c>
      <c r="BL13" s="334"/>
      <c r="BM13" s="334"/>
      <c r="BN13" s="334"/>
      <c r="BO13" s="334" t="s">
        <v>967</v>
      </c>
      <c r="BP13" s="338"/>
      <c r="BQ13" s="334"/>
      <c r="BR13" s="334"/>
      <c r="BS13" s="274"/>
      <c r="BT13" s="274"/>
      <c r="BU13" s="334"/>
      <c r="BV13" s="334" t="s">
        <v>967</v>
      </c>
      <c r="BW13" s="334">
        <v>1</v>
      </c>
      <c r="BX13" s="330"/>
      <c r="BY13" s="330" t="s">
        <v>430</v>
      </c>
    </row>
    <row r="14" spans="1:77" x14ac:dyDescent="0.15">
      <c r="A14" s="330">
        <v>1800</v>
      </c>
      <c r="B14" s="333">
        <v>43565</v>
      </c>
      <c r="C14" s="332" t="s">
        <v>978</v>
      </c>
      <c r="D14" s="330" t="s">
        <v>970</v>
      </c>
      <c r="E14" s="330">
        <v>1</v>
      </c>
      <c r="F14" s="330" t="s">
        <v>979</v>
      </c>
      <c r="G14" s="344">
        <v>43256</v>
      </c>
      <c r="H14" s="334" t="s">
        <v>980</v>
      </c>
      <c r="I14" s="334" t="s">
        <v>967</v>
      </c>
      <c r="J14" s="334">
        <v>13</v>
      </c>
      <c r="K14" s="330" t="s">
        <v>981</v>
      </c>
      <c r="L14" s="330" t="s">
        <v>683</v>
      </c>
      <c r="M14" s="335">
        <v>119.99999999999999</v>
      </c>
      <c r="N14" s="335">
        <v>24.499999999999996</v>
      </c>
      <c r="O14" s="330"/>
      <c r="P14" s="330"/>
      <c r="Q14" s="336"/>
      <c r="R14" s="330"/>
      <c r="S14" s="336"/>
      <c r="T14" s="330"/>
      <c r="U14" s="330"/>
      <c r="V14" s="336"/>
      <c r="W14" s="336"/>
      <c r="X14" s="330"/>
      <c r="Y14" s="330"/>
      <c r="Z14" s="330"/>
      <c r="AA14" s="330"/>
      <c r="AB14" s="330"/>
      <c r="AC14" s="330"/>
      <c r="AD14" s="330"/>
      <c r="AE14" s="336"/>
      <c r="AF14" s="336"/>
      <c r="AG14" s="330"/>
      <c r="AH14" s="330"/>
      <c r="AI14" s="336"/>
      <c r="AJ14" s="330"/>
      <c r="AK14" s="330"/>
      <c r="AL14" s="330"/>
      <c r="AM14" s="330"/>
      <c r="AN14" s="336"/>
      <c r="AO14" s="337"/>
      <c r="AP14" s="336"/>
      <c r="AQ14" s="339" t="s">
        <v>971</v>
      </c>
      <c r="AR14" s="334" t="s">
        <v>967</v>
      </c>
      <c r="AS14" s="334"/>
      <c r="AT14" s="334"/>
      <c r="AU14" s="334">
        <v>6</v>
      </c>
      <c r="AV14" s="334"/>
      <c r="AW14" s="334"/>
      <c r="AX14" s="334"/>
      <c r="AY14" s="334"/>
      <c r="AZ14" s="334" t="s">
        <v>967</v>
      </c>
      <c r="BA14" s="330"/>
      <c r="BB14" s="334">
        <v>0</v>
      </c>
      <c r="BC14" s="334">
        <v>0</v>
      </c>
      <c r="BD14" s="334">
        <v>0</v>
      </c>
      <c r="BE14" s="334">
        <v>0</v>
      </c>
      <c r="BF14" s="334">
        <v>0</v>
      </c>
      <c r="BG14" s="334">
        <v>0</v>
      </c>
      <c r="BH14" s="334">
        <v>0</v>
      </c>
      <c r="BI14" s="334">
        <v>0</v>
      </c>
      <c r="BJ14" s="334">
        <v>0</v>
      </c>
      <c r="BK14" s="334">
        <v>0</v>
      </c>
      <c r="BL14" s="334"/>
      <c r="BM14" s="334"/>
      <c r="BN14" s="334"/>
      <c r="BO14" s="334" t="s">
        <v>967</v>
      </c>
      <c r="BP14" s="338"/>
      <c r="BQ14" s="334"/>
      <c r="BR14" s="334"/>
      <c r="BS14" s="274"/>
      <c r="BT14" s="274"/>
      <c r="BU14" s="334"/>
      <c r="BV14" s="334" t="s">
        <v>967</v>
      </c>
      <c r="BW14" s="334">
        <v>1</v>
      </c>
      <c r="BX14" s="330"/>
      <c r="BY14" s="330" t="s">
        <v>982</v>
      </c>
    </row>
    <row r="15" spans="1:77" x14ac:dyDescent="0.15">
      <c r="A15" s="330">
        <v>2207</v>
      </c>
      <c r="B15" s="333">
        <v>43565</v>
      </c>
      <c r="C15" s="332" t="s">
        <v>325</v>
      </c>
      <c r="D15" s="330" t="s">
        <v>326</v>
      </c>
      <c r="E15" s="330">
        <v>1</v>
      </c>
      <c r="F15" s="330" t="s">
        <v>327</v>
      </c>
      <c r="G15" s="333">
        <v>43543</v>
      </c>
      <c r="H15" s="334" t="s">
        <v>342</v>
      </c>
      <c r="I15" s="334" t="s">
        <v>328</v>
      </c>
      <c r="J15" s="334">
        <v>14</v>
      </c>
      <c r="K15" s="330" t="s">
        <v>700</v>
      </c>
      <c r="L15" s="330" t="s">
        <v>1025</v>
      </c>
      <c r="M15" s="335">
        <v>139.1</v>
      </c>
      <c r="N15" s="335">
        <v>23.399999999999995</v>
      </c>
      <c r="O15" s="330"/>
      <c r="P15" s="330"/>
      <c r="Q15" s="336"/>
      <c r="R15" s="330"/>
      <c r="S15" s="336"/>
      <c r="T15" s="330"/>
      <c r="U15" s="330"/>
      <c r="V15" s="336"/>
      <c r="W15" s="336"/>
      <c r="X15" s="330"/>
      <c r="Y15" s="330"/>
      <c r="Z15" s="330"/>
      <c r="AA15" s="330"/>
      <c r="AB15" s="330"/>
      <c r="AC15" s="330"/>
      <c r="AD15" s="330"/>
      <c r="AE15" s="336"/>
      <c r="AF15" s="336"/>
      <c r="AG15" s="330"/>
      <c r="AH15" s="330"/>
      <c r="AI15" s="336"/>
      <c r="AJ15" s="330"/>
      <c r="AK15" s="330"/>
      <c r="AL15" s="330"/>
      <c r="AM15" s="330"/>
      <c r="AN15" s="336"/>
      <c r="AO15" s="337"/>
      <c r="AP15" s="336"/>
      <c r="AQ15" s="339" t="s">
        <v>332</v>
      </c>
      <c r="AR15" s="334" t="s">
        <v>328</v>
      </c>
      <c r="AS15" s="334"/>
      <c r="AT15" s="334"/>
      <c r="AU15" s="334">
        <v>7</v>
      </c>
      <c r="AV15" s="334"/>
      <c r="AW15" s="334"/>
      <c r="AX15" s="334"/>
      <c r="AY15" s="334"/>
      <c r="AZ15" s="334" t="s">
        <v>334</v>
      </c>
      <c r="BA15" s="330"/>
      <c r="BB15" s="334">
        <v>0</v>
      </c>
      <c r="BC15" s="334">
        <v>0</v>
      </c>
      <c r="BD15" s="334">
        <v>0</v>
      </c>
      <c r="BE15" s="334">
        <v>0</v>
      </c>
      <c r="BF15" s="334">
        <v>0</v>
      </c>
      <c r="BG15" s="334">
        <v>0</v>
      </c>
      <c r="BH15" s="334">
        <v>0</v>
      </c>
      <c r="BI15" s="334">
        <v>0</v>
      </c>
      <c r="BJ15" s="334">
        <v>0</v>
      </c>
      <c r="BK15" s="334">
        <v>0</v>
      </c>
      <c r="BL15" s="334"/>
      <c r="BM15" s="334"/>
      <c r="BN15" s="334"/>
      <c r="BO15" s="334" t="s">
        <v>328</v>
      </c>
      <c r="BP15" s="338"/>
      <c r="BQ15" s="334"/>
      <c r="BR15" s="334"/>
      <c r="BS15" s="330"/>
      <c r="BT15" s="330"/>
      <c r="BU15" s="334"/>
      <c r="BV15" s="334" t="s">
        <v>328</v>
      </c>
      <c r="BW15" s="334"/>
      <c r="BX15" s="330"/>
      <c r="BY15" s="330" t="s">
        <v>1026</v>
      </c>
    </row>
    <row r="16" spans="1:77" x14ac:dyDescent="0.15">
      <c r="A16" s="330">
        <v>492</v>
      </c>
      <c r="B16" s="333">
        <v>43565</v>
      </c>
      <c r="C16" s="332" t="s">
        <v>821</v>
      </c>
      <c r="D16" s="330" t="s">
        <v>837</v>
      </c>
      <c r="E16" s="330">
        <v>1</v>
      </c>
      <c r="F16" s="330" t="s">
        <v>823</v>
      </c>
      <c r="G16" s="344">
        <v>43489</v>
      </c>
      <c r="H16" s="334" t="s">
        <v>387</v>
      </c>
      <c r="I16" s="334" t="s">
        <v>390</v>
      </c>
      <c r="J16" s="334">
        <v>15</v>
      </c>
      <c r="K16" s="330" t="s">
        <v>868</v>
      </c>
      <c r="L16" s="330" t="s">
        <v>1027</v>
      </c>
      <c r="M16" s="335">
        <v>85.72727272727272</v>
      </c>
      <c r="N16" s="335">
        <v>25.318181818181817</v>
      </c>
      <c r="O16" s="330"/>
      <c r="P16" s="330"/>
      <c r="Q16" s="336"/>
      <c r="R16" s="330"/>
      <c r="S16" s="336"/>
      <c r="T16" s="330"/>
      <c r="U16" s="330"/>
      <c r="V16" s="336"/>
      <c r="W16" s="336"/>
      <c r="X16" s="330"/>
      <c r="Y16" s="330"/>
      <c r="Z16" s="330"/>
      <c r="AA16" s="330"/>
      <c r="AB16" s="330"/>
      <c r="AC16" s="330"/>
      <c r="AD16" s="330"/>
      <c r="AE16" s="336"/>
      <c r="AF16" s="336"/>
      <c r="AG16" s="330"/>
      <c r="AH16" s="330"/>
      <c r="AI16" s="336"/>
      <c r="AJ16" s="330"/>
      <c r="AK16" s="330"/>
      <c r="AL16" s="330"/>
      <c r="AM16" s="330"/>
      <c r="AN16" s="336"/>
      <c r="AO16" s="337"/>
      <c r="AP16" s="336"/>
      <c r="AQ16" s="330" t="s">
        <v>828</v>
      </c>
      <c r="AR16" s="334" t="s">
        <v>825</v>
      </c>
      <c r="AS16" s="334"/>
      <c r="AT16" s="334"/>
      <c r="AU16" s="334">
        <v>5</v>
      </c>
      <c r="AV16" s="334"/>
      <c r="AW16" s="334"/>
      <c r="AX16" s="334"/>
      <c r="AY16" s="334"/>
      <c r="AZ16" s="334" t="s">
        <v>825</v>
      </c>
      <c r="BA16" s="330"/>
      <c r="BB16" s="334">
        <v>0</v>
      </c>
      <c r="BC16" s="334">
        <v>0</v>
      </c>
      <c r="BD16" s="334">
        <v>0</v>
      </c>
      <c r="BE16" s="334">
        <v>0</v>
      </c>
      <c r="BF16" s="334">
        <v>0</v>
      </c>
      <c r="BG16" s="334">
        <v>0</v>
      </c>
      <c r="BH16" s="334">
        <v>0</v>
      </c>
      <c r="BI16" s="334">
        <v>0</v>
      </c>
      <c r="BJ16" s="334">
        <v>0</v>
      </c>
      <c r="BK16" s="334">
        <v>0</v>
      </c>
      <c r="BL16" s="334"/>
      <c r="BM16" s="334"/>
      <c r="BN16" s="334"/>
      <c r="BO16" s="334" t="s">
        <v>825</v>
      </c>
      <c r="BP16" s="338"/>
      <c r="BQ16" s="334"/>
      <c r="BR16" s="334"/>
      <c r="BS16" s="330"/>
      <c r="BT16" s="330"/>
      <c r="BU16" s="334"/>
      <c r="BV16" s="334" t="s">
        <v>825</v>
      </c>
      <c r="BW16" s="334">
        <v>1</v>
      </c>
      <c r="BX16" s="330"/>
      <c r="BY16" s="330" t="s">
        <v>1028</v>
      </c>
    </row>
    <row r="17" spans="1:77" x14ac:dyDescent="0.15">
      <c r="A17" s="330">
        <v>1909</v>
      </c>
      <c r="B17" s="333">
        <v>43565</v>
      </c>
      <c r="C17" s="332" t="s">
        <v>821</v>
      </c>
      <c r="D17" s="330" t="s">
        <v>837</v>
      </c>
      <c r="E17" s="330">
        <v>2</v>
      </c>
      <c r="F17" s="330" t="s">
        <v>830</v>
      </c>
      <c r="G17" s="333">
        <v>43547</v>
      </c>
      <c r="H17" s="334" t="s">
        <v>824</v>
      </c>
      <c r="I17" s="334" t="s">
        <v>825</v>
      </c>
      <c r="J17" s="334">
        <v>1</v>
      </c>
      <c r="K17" s="330" t="s">
        <v>838</v>
      </c>
      <c r="L17" s="330" t="s">
        <v>839</v>
      </c>
      <c r="M17" s="335">
        <v>131.47272727272727</v>
      </c>
      <c r="N17" s="335">
        <v>24.636363636363637</v>
      </c>
      <c r="O17" s="330"/>
      <c r="P17" s="330"/>
      <c r="Q17" s="336"/>
      <c r="R17" s="330"/>
      <c r="S17" s="336"/>
      <c r="T17" s="330"/>
      <c r="U17" s="330"/>
      <c r="V17" s="336"/>
      <c r="W17" s="336"/>
      <c r="X17" s="330"/>
      <c r="Y17" s="330"/>
      <c r="Z17" s="330"/>
      <c r="AA17" s="330"/>
      <c r="AB17" s="330"/>
      <c r="AC17" s="330"/>
      <c r="AD17" s="330"/>
      <c r="AE17" s="336"/>
      <c r="AF17" s="335">
        <v>17.609090909090909</v>
      </c>
      <c r="AG17" s="330"/>
      <c r="AH17" s="330"/>
      <c r="AI17" s="336"/>
      <c r="AJ17" s="330"/>
      <c r="AK17" s="330"/>
      <c r="AL17" s="330"/>
      <c r="AM17" s="330"/>
      <c r="AN17" s="336"/>
      <c r="AO17" s="337"/>
      <c r="AP17" s="336"/>
      <c r="AQ17" s="330" t="s">
        <v>831</v>
      </c>
      <c r="AR17" s="334" t="s">
        <v>825</v>
      </c>
      <c r="AS17" s="334"/>
      <c r="AT17" s="334"/>
      <c r="AU17" s="334">
        <v>5</v>
      </c>
      <c r="AV17" s="334"/>
      <c r="AW17" s="334"/>
      <c r="AX17" s="334"/>
      <c r="AY17" s="334"/>
      <c r="AZ17" s="334" t="s">
        <v>840</v>
      </c>
      <c r="BA17" s="330"/>
      <c r="BB17" s="334">
        <v>0</v>
      </c>
      <c r="BC17" s="334">
        <v>0</v>
      </c>
      <c r="BD17" s="334">
        <v>0</v>
      </c>
      <c r="BE17" s="334">
        <v>0</v>
      </c>
      <c r="BF17" s="334">
        <v>0</v>
      </c>
      <c r="BG17" s="334">
        <v>0</v>
      </c>
      <c r="BH17" s="334">
        <v>0</v>
      </c>
      <c r="BI17" s="334">
        <v>0</v>
      </c>
      <c r="BJ17" s="334">
        <v>0</v>
      </c>
      <c r="BK17" s="334">
        <v>0</v>
      </c>
      <c r="BL17" s="334"/>
      <c r="BM17" s="334"/>
      <c r="BN17" s="334">
        <v>12</v>
      </c>
      <c r="BO17" s="334" t="s">
        <v>825</v>
      </c>
      <c r="BP17" s="338"/>
      <c r="BQ17" s="334"/>
      <c r="BR17" s="334"/>
      <c r="BS17" s="330"/>
      <c r="BT17" s="330"/>
      <c r="BU17" s="334"/>
      <c r="BV17" s="334" t="s">
        <v>825</v>
      </c>
      <c r="BW17" s="334"/>
      <c r="BX17" s="330" t="s">
        <v>841</v>
      </c>
      <c r="BY17" s="274" t="s">
        <v>430</v>
      </c>
    </row>
    <row r="18" spans="1:77" x14ac:dyDescent="0.15">
      <c r="A18" s="330">
        <v>404</v>
      </c>
      <c r="B18" s="333">
        <v>43565</v>
      </c>
      <c r="C18" s="332" t="s">
        <v>26</v>
      </c>
      <c r="D18" s="330" t="s">
        <v>114</v>
      </c>
      <c r="E18" s="330">
        <v>2</v>
      </c>
      <c r="F18" s="330" t="s">
        <v>37</v>
      </c>
      <c r="G18" s="333">
        <v>43281</v>
      </c>
      <c r="H18" s="334" t="s">
        <v>387</v>
      </c>
      <c r="I18" s="334" t="s">
        <v>390</v>
      </c>
      <c r="J18" s="334">
        <v>2</v>
      </c>
      <c r="K18" s="330" t="s">
        <v>110</v>
      </c>
      <c r="L18" s="330" t="s">
        <v>1019</v>
      </c>
      <c r="M18" s="335">
        <v>124.99999999999999</v>
      </c>
      <c r="N18" s="335">
        <v>25.75454545454545</v>
      </c>
      <c r="O18" s="330" t="s">
        <v>453</v>
      </c>
      <c r="P18" s="340">
        <v>45500</v>
      </c>
      <c r="Q18" s="335">
        <v>28.354545454545452</v>
      </c>
      <c r="R18" s="340"/>
      <c r="S18" s="336"/>
      <c r="T18" s="330"/>
      <c r="U18" s="330"/>
      <c r="V18" s="336"/>
      <c r="W18" s="336"/>
      <c r="X18" s="330"/>
      <c r="Y18" s="330"/>
      <c r="Z18" s="330"/>
      <c r="AA18" s="330"/>
      <c r="AB18" s="330"/>
      <c r="AC18" s="330"/>
      <c r="AD18" s="330"/>
      <c r="AE18" s="336"/>
      <c r="AF18" s="335">
        <v>18.718181818181815</v>
      </c>
      <c r="AG18" s="330"/>
      <c r="AH18" s="330"/>
      <c r="AI18" s="336"/>
      <c r="AJ18" s="330"/>
      <c r="AK18" s="330"/>
      <c r="AL18" s="330"/>
      <c r="AM18" s="330"/>
      <c r="AN18" s="336"/>
      <c r="AO18" s="337"/>
      <c r="AP18" s="336"/>
      <c r="AQ18" s="339" t="s">
        <v>39</v>
      </c>
      <c r="AR18" s="334" t="s">
        <v>30</v>
      </c>
      <c r="AS18" s="334"/>
      <c r="AT18" s="334"/>
      <c r="AU18" s="334">
        <v>5.2</v>
      </c>
      <c r="AV18" s="334"/>
      <c r="AW18" s="334"/>
      <c r="AX18" s="334"/>
      <c r="AY18" s="334"/>
      <c r="AZ18" s="334" t="s">
        <v>34</v>
      </c>
      <c r="BA18" s="330"/>
      <c r="BB18" s="334">
        <v>0</v>
      </c>
      <c r="BC18" s="334">
        <v>0</v>
      </c>
      <c r="BD18" s="334">
        <v>2</v>
      </c>
      <c r="BE18" s="334">
        <v>0</v>
      </c>
      <c r="BF18" s="334">
        <v>0</v>
      </c>
      <c r="BG18" s="334">
        <v>0</v>
      </c>
      <c r="BH18" s="334">
        <v>0</v>
      </c>
      <c r="BI18" s="334">
        <v>0</v>
      </c>
      <c r="BJ18" s="334">
        <v>0</v>
      </c>
      <c r="BK18" s="334">
        <v>0</v>
      </c>
      <c r="BL18" s="334"/>
      <c r="BM18" s="334"/>
      <c r="BN18" s="334"/>
      <c r="BO18" s="334" t="s">
        <v>30</v>
      </c>
      <c r="BP18" s="338"/>
      <c r="BQ18" s="334"/>
      <c r="BR18" s="334"/>
      <c r="BS18" s="330"/>
      <c r="BT18" s="330"/>
      <c r="BU18" s="334"/>
      <c r="BV18" s="334" t="s">
        <v>30</v>
      </c>
      <c r="BW18" s="334"/>
      <c r="BX18" s="330"/>
      <c r="BY18" s="330" t="s">
        <v>632</v>
      </c>
    </row>
    <row r="19" spans="1:77" x14ac:dyDescent="0.15">
      <c r="A19" s="330">
        <v>669</v>
      </c>
      <c r="B19" s="333">
        <v>43565</v>
      </c>
      <c r="C19" s="332" t="s">
        <v>325</v>
      </c>
      <c r="D19" s="330" t="s">
        <v>326</v>
      </c>
      <c r="E19" s="330">
        <v>2</v>
      </c>
      <c r="F19" s="330" t="s">
        <v>391</v>
      </c>
      <c r="G19" s="333">
        <v>43540</v>
      </c>
      <c r="H19" s="334" t="s">
        <v>342</v>
      </c>
      <c r="I19" s="334" t="s">
        <v>328</v>
      </c>
      <c r="J19" s="334">
        <v>3</v>
      </c>
      <c r="K19" s="330" t="s">
        <v>348</v>
      </c>
      <c r="L19" s="330" t="s">
        <v>952</v>
      </c>
      <c r="M19" s="335">
        <v>123.49999999999999</v>
      </c>
      <c r="N19" s="335">
        <v>26.927272727272726</v>
      </c>
      <c r="O19" s="330"/>
      <c r="P19" s="330"/>
      <c r="Q19" s="336"/>
      <c r="R19" s="330"/>
      <c r="S19" s="336"/>
      <c r="T19" s="330"/>
      <c r="U19" s="330"/>
      <c r="V19" s="336"/>
      <c r="W19" s="336"/>
      <c r="X19" s="330"/>
      <c r="Y19" s="330"/>
      <c r="Z19" s="330"/>
      <c r="AA19" s="330"/>
      <c r="AB19" s="330"/>
      <c r="AC19" s="330"/>
      <c r="AD19" s="330"/>
      <c r="AE19" s="336"/>
      <c r="AF19" s="335">
        <v>17.118181818181814</v>
      </c>
      <c r="AG19" s="330"/>
      <c r="AH19" s="330"/>
      <c r="AI19" s="336"/>
      <c r="AJ19" s="330"/>
      <c r="AK19" s="330"/>
      <c r="AL19" s="330"/>
      <c r="AM19" s="330"/>
      <c r="AN19" s="336"/>
      <c r="AO19" s="337"/>
      <c r="AP19" s="336"/>
      <c r="AQ19" s="330" t="s">
        <v>393</v>
      </c>
      <c r="AR19" s="334" t="s">
        <v>328</v>
      </c>
      <c r="AS19" s="334"/>
      <c r="AT19" s="334"/>
      <c r="AU19" s="334">
        <v>7.26</v>
      </c>
      <c r="AV19" s="334"/>
      <c r="AW19" s="334"/>
      <c r="AX19" s="334"/>
      <c r="AY19" s="334"/>
      <c r="AZ19" s="334" t="s">
        <v>334</v>
      </c>
      <c r="BA19" s="330"/>
      <c r="BB19" s="334">
        <v>5</v>
      </c>
      <c r="BC19" s="334">
        <v>0</v>
      </c>
      <c r="BD19" s="334">
        <v>0</v>
      </c>
      <c r="BE19" s="334">
        <v>0</v>
      </c>
      <c r="BF19" s="334">
        <v>0</v>
      </c>
      <c r="BG19" s="334">
        <v>0</v>
      </c>
      <c r="BH19" s="334">
        <v>0</v>
      </c>
      <c r="BI19" s="334">
        <v>0</v>
      </c>
      <c r="BJ19" s="334">
        <v>0</v>
      </c>
      <c r="BK19" s="334">
        <v>0</v>
      </c>
      <c r="BL19" s="334"/>
      <c r="BM19" s="334"/>
      <c r="BN19" s="334">
        <v>24</v>
      </c>
      <c r="BO19" s="334" t="s">
        <v>328</v>
      </c>
      <c r="BP19" s="338"/>
      <c r="BQ19" s="334"/>
      <c r="BR19" s="334"/>
      <c r="BS19" s="330"/>
      <c r="BT19" s="330"/>
      <c r="BU19" s="334"/>
      <c r="BV19" s="334" t="s">
        <v>328</v>
      </c>
      <c r="BW19" s="334"/>
      <c r="BX19" s="330"/>
      <c r="BY19" s="330" t="s">
        <v>430</v>
      </c>
    </row>
    <row r="20" spans="1:77" x14ac:dyDescent="0.15">
      <c r="A20" s="330">
        <v>1314</v>
      </c>
      <c r="B20" s="333">
        <v>43565</v>
      </c>
      <c r="C20" s="332" t="s">
        <v>821</v>
      </c>
      <c r="D20" s="330" t="s">
        <v>837</v>
      </c>
      <c r="E20" s="330">
        <v>2</v>
      </c>
      <c r="F20" s="330" t="s">
        <v>830</v>
      </c>
      <c r="G20" s="333">
        <v>43446</v>
      </c>
      <c r="H20" s="334" t="s">
        <v>824</v>
      </c>
      <c r="I20" s="334" t="s">
        <v>825</v>
      </c>
      <c r="J20" s="334">
        <v>4</v>
      </c>
      <c r="K20" s="330" t="s">
        <v>845</v>
      </c>
      <c r="L20" s="330" t="s">
        <v>846</v>
      </c>
      <c r="M20" s="335">
        <v>128.42727272727274</v>
      </c>
      <c r="N20" s="335">
        <v>24.227272727272723</v>
      </c>
      <c r="O20" s="330"/>
      <c r="P20" s="330"/>
      <c r="Q20" s="336"/>
      <c r="R20" s="330"/>
      <c r="S20" s="336"/>
      <c r="T20" s="330"/>
      <c r="U20" s="330"/>
      <c r="V20" s="336"/>
      <c r="W20" s="336"/>
      <c r="X20" s="330"/>
      <c r="Y20" s="330"/>
      <c r="Z20" s="330"/>
      <c r="AA20" s="330"/>
      <c r="AB20" s="330"/>
      <c r="AC20" s="330"/>
      <c r="AD20" s="330"/>
      <c r="AE20" s="336"/>
      <c r="AF20" s="335">
        <v>16.709090909090907</v>
      </c>
      <c r="AG20" s="330"/>
      <c r="AH20" s="330"/>
      <c r="AI20" s="336"/>
      <c r="AJ20" s="330"/>
      <c r="AK20" s="330"/>
      <c r="AL20" s="330"/>
      <c r="AM20" s="330"/>
      <c r="AN20" s="336"/>
      <c r="AO20" s="337"/>
      <c r="AP20" s="336"/>
      <c r="AQ20" s="330" t="s">
        <v>831</v>
      </c>
      <c r="AR20" s="334" t="s">
        <v>825</v>
      </c>
      <c r="AS20" s="334"/>
      <c r="AT20" s="334"/>
      <c r="AU20" s="334">
        <v>5</v>
      </c>
      <c r="AV20" s="334"/>
      <c r="AW20" s="334"/>
      <c r="AX20" s="334"/>
      <c r="AY20" s="334"/>
      <c r="AZ20" s="334" t="s">
        <v>840</v>
      </c>
      <c r="BA20" s="330"/>
      <c r="BB20" s="334">
        <v>0</v>
      </c>
      <c r="BC20" s="334">
        <v>0</v>
      </c>
      <c r="BD20" s="334">
        <v>0</v>
      </c>
      <c r="BE20" s="334">
        <v>0</v>
      </c>
      <c r="BF20" s="334">
        <v>0</v>
      </c>
      <c r="BG20" s="334">
        <v>0</v>
      </c>
      <c r="BH20" s="334">
        <v>0</v>
      </c>
      <c r="BI20" s="334">
        <v>0</v>
      </c>
      <c r="BJ20" s="334">
        <v>0</v>
      </c>
      <c r="BK20" s="334">
        <v>0</v>
      </c>
      <c r="BL20" s="334"/>
      <c r="BM20" s="334"/>
      <c r="BN20" s="334">
        <v>12</v>
      </c>
      <c r="BO20" s="334" t="s">
        <v>825</v>
      </c>
      <c r="BP20" s="338"/>
      <c r="BQ20" s="334"/>
      <c r="BR20" s="334"/>
      <c r="BS20" s="330"/>
      <c r="BT20" s="274"/>
      <c r="BU20" s="334"/>
      <c r="BV20" s="334" t="s">
        <v>825</v>
      </c>
      <c r="BW20" s="334"/>
      <c r="BX20" s="330"/>
      <c r="BY20" s="330" t="s">
        <v>430</v>
      </c>
    </row>
    <row r="21" spans="1:77" x14ac:dyDescent="0.15">
      <c r="A21" s="330">
        <v>1476</v>
      </c>
      <c r="B21" s="333">
        <v>43565</v>
      </c>
      <c r="C21" s="332" t="s">
        <v>821</v>
      </c>
      <c r="D21" s="330" t="s">
        <v>837</v>
      </c>
      <c r="E21" s="330">
        <v>2</v>
      </c>
      <c r="F21" s="330" t="s">
        <v>830</v>
      </c>
      <c r="G21" s="333">
        <v>43266</v>
      </c>
      <c r="H21" s="334" t="s">
        <v>824</v>
      </c>
      <c r="I21" s="334" t="s">
        <v>825</v>
      </c>
      <c r="J21" s="334">
        <v>5</v>
      </c>
      <c r="K21" s="330" t="s">
        <v>848</v>
      </c>
      <c r="L21" s="330" t="s">
        <v>849</v>
      </c>
      <c r="M21" s="335">
        <v>175.38181818181815</v>
      </c>
      <c r="N21" s="335">
        <v>23.799999999999997</v>
      </c>
      <c r="O21" s="330"/>
      <c r="P21" s="330"/>
      <c r="Q21" s="336"/>
      <c r="R21" s="330"/>
      <c r="S21" s="336"/>
      <c r="T21" s="330"/>
      <c r="U21" s="330"/>
      <c r="V21" s="336"/>
      <c r="W21" s="336"/>
      <c r="X21" s="330"/>
      <c r="Y21" s="330"/>
      <c r="Z21" s="330"/>
      <c r="AA21" s="330"/>
      <c r="AB21" s="330"/>
      <c r="AC21" s="330"/>
      <c r="AD21" s="330"/>
      <c r="AE21" s="336"/>
      <c r="AF21" s="335">
        <v>16.381818181818179</v>
      </c>
      <c r="AG21" s="330"/>
      <c r="AH21" s="330"/>
      <c r="AI21" s="336"/>
      <c r="AJ21" s="330"/>
      <c r="AK21" s="330"/>
      <c r="AL21" s="330"/>
      <c r="AM21" s="330"/>
      <c r="AN21" s="336"/>
      <c r="AO21" s="337"/>
      <c r="AP21" s="336"/>
      <c r="AQ21" s="330" t="s">
        <v>831</v>
      </c>
      <c r="AR21" s="334" t="s">
        <v>825</v>
      </c>
      <c r="AS21" s="334"/>
      <c r="AT21" s="334"/>
      <c r="AU21" s="334">
        <v>3.5</v>
      </c>
      <c r="AV21" s="334"/>
      <c r="AW21" s="334"/>
      <c r="AX21" s="334"/>
      <c r="AY21" s="334"/>
      <c r="AZ21" s="334" t="s">
        <v>840</v>
      </c>
      <c r="BA21" s="330"/>
      <c r="BB21" s="334">
        <v>0</v>
      </c>
      <c r="BC21" s="334">
        <v>0</v>
      </c>
      <c r="BD21" s="334">
        <v>0</v>
      </c>
      <c r="BE21" s="334">
        <v>0</v>
      </c>
      <c r="BF21" s="334">
        <v>0</v>
      </c>
      <c r="BG21" s="334">
        <v>0</v>
      </c>
      <c r="BH21" s="334">
        <v>0</v>
      </c>
      <c r="BI21" s="334">
        <v>0</v>
      </c>
      <c r="BJ21" s="334">
        <v>0</v>
      </c>
      <c r="BK21" s="334">
        <v>0</v>
      </c>
      <c r="BL21" s="334"/>
      <c r="BM21" s="334"/>
      <c r="BN21" s="334"/>
      <c r="BO21" s="334" t="s">
        <v>825</v>
      </c>
      <c r="BP21" s="338"/>
      <c r="BQ21" s="334"/>
      <c r="BR21" s="334"/>
      <c r="BS21" s="274"/>
      <c r="BT21" s="274"/>
      <c r="BU21" s="334"/>
      <c r="BV21" s="334" t="s">
        <v>825</v>
      </c>
      <c r="BW21" s="334">
        <v>1</v>
      </c>
      <c r="BX21" s="274"/>
      <c r="BY21" s="341" t="s">
        <v>985</v>
      </c>
    </row>
    <row r="22" spans="1:77" x14ac:dyDescent="0.15">
      <c r="A22" s="330">
        <v>574</v>
      </c>
      <c r="B22" s="333">
        <v>43565</v>
      </c>
      <c r="C22" s="332" t="s">
        <v>325</v>
      </c>
      <c r="D22" s="330" t="s">
        <v>326</v>
      </c>
      <c r="E22" s="330">
        <v>2</v>
      </c>
      <c r="F22" s="330" t="s">
        <v>391</v>
      </c>
      <c r="G22" s="333">
        <v>43504</v>
      </c>
      <c r="H22" s="334" t="s">
        <v>342</v>
      </c>
      <c r="I22" s="334" t="s">
        <v>328</v>
      </c>
      <c r="J22" s="334">
        <v>6</v>
      </c>
      <c r="K22" s="330" t="s">
        <v>371</v>
      </c>
      <c r="L22" s="330" t="s">
        <v>472</v>
      </c>
      <c r="M22" s="335">
        <v>160</v>
      </c>
      <c r="N22" s="335">
        <v>24.999999999999996</v>
      </c>
      <c r="O22" s="330"/>
      <c r="P22" s="330"/>
      <c r="Q22" s="336"/>
      <c r="R22" s="330"/>
      <c r="S22" s="336"/>
      <c r="T22" s="330"/>
      <c r="U22" s="330"/>
      <c r="V22" s="336"/>
      <c r="W22" s="336"/>
      <c r="X22" s="330"/>
      <c r="Y22" s="330"/>
      <c r="Z22" s="330"/>
      <c r="AA22" s="330"/>
      <c r="AB22" s="330"/>
      <c r="AC22" s="330"/>
      <c r="AD22" s="330"/>
      <c r="AE22" s="336"/>
      <c r="AF22" s="335">
        <v>20</v>
      </c>
      <c r="AG22" s="330"/>
      <c r="AH22" s="330"/>
      <c r="AI22" s="336"/>
      <c r="AJ22" s="330"/>
      <c r="AK22" s="330"/>
      <c r="AL22" s="330"/>
      <c r="AM22" s="330"/>
      <c r="AN22" s="336"/>
      <c r="AO22" s="337"/>
      <c r="AP22" s="336"/>
      <c r="AQ22" s="330" t="s">
        <v>393</v>
      </c>
      <c r="AR22" s="334" t="s">
        <v>328</v>
      </c>
      <c r="AS22" s="334"/>
      <c r="AT22" s="334"/>
      <c r="AU22" s="334">
        <v>10.199999999999999</v>
      </c>
      <c r="AV22" s="334" t="s">
        <v>957</v>
      </c>
      <c r="AW22" s="334">
        <v>10</v>
      </c>
      <c r="AX22" s="334"/>
      <c r="AY22" s="334">
        <v>6</v>
      </c>
      <c r="AZ22" s="334" t="s">
        <v>334</v>
      </c>
      <c r="BA22" s="330"/>
      <c r="BB22" s="334">
        <v>0</v>
      </c>
      <c r="BC22" s="334">
        <v>0</v>
      </c>
      <c r="BD22" s="334">
        <v>0</v>
      </c>
      <c r="BE22" s="334">
        <v>0</v>
      </c>
      <c r="BF22" s="334">
        <v>0</v>
      </c>
      <c r="BG22" s="334">
        <v>0</v>
      </c>
      <c r="BH22" s="334">
        <v>0</v>
      </c>
      <c r="BI22" s="334">
        <v>0</v>
      </c>
      <c r="BJ22" s="334">
        <v>0</v>
      </c>
      <c r="BK22" s="334">
        <v>0</v>
      </c>
      <c r="BL22" s="334"/>
      <c r="BM22" s="334"/>
      <c r="BN22" s="334"/>
      <c r="BO22" s="334" t="s">
        <v>328</v>
      </c>
      <c r="BP22" s="357">
        <v>163.58181818181816</v>
      </c>
      <c r="BQ22" s="334"/>
      <c r="BR22" s="343"/>
      <c r="BS22" s="274"/>
      <c r="BT22" s="274"/>
      <c r="BU22" s="274"/>
      <c r="BV22" s="334" t="s">
        <v>328</v>
      </c>
      <c r="BW22" s="334"/>
      <c r="BX22" s="330"/>
      <c r="BY22" s="330" t="s">
        <v>430</v>
      </c>
    </row>
    <row r="23" spans="1:77" x14ac:dyDescent="0.15">
      <c r="A23" s="330">
        <v>1132</v>
      </c>
      <c r="B23" s="333">
        <v>43565</v>
      </c>
      <c r="C23" s="332" t="s">
        <v>959</v>
      </c>
      <c r="D23" s="330" t="s">
        <v>960</v>
      </c>
      <c r="E23" s="330">
        <v>2</v>
      </c>
      <c r="F23" s="330" t="s">
        <v>987</v>
      </c>
      <c r="G23" s="333">
        <v>43510</v>
      </c>
      <c r="H23" s="334" t="s">
        <v>962</v>
      </c>
      <c r="I23" s="334" t="s">
        <v>963</v>
      </c>
      <c r="J23" s="334">
        <v>7</v>
      </c>
      <c r="K23" s="330" t="s">
        <v>964</v>
      </c>
      <c r="L23" s="330" t="s">
        <v>618</v>
      </c>
      <c r="M23" s="335">
        <v>116.3</v>
      </c>
      <c r="N23" s="335">
        <v>27.172727272727272</v>
      </c>
      <c r="O23" s="330" t="s">
        <v>453</v>
      </c>
      <c r="P23" s="340">
        <v>3822</v>
      </c>
      <c r="Q23" s="335">
        <v>28.672727272727268</v>
      </c>
      <c r="R23" s="340"/>
      <c r="S23" s="336"/>
      <c r="T23" s="330"/>
      <c r="U23" s="330"/>
      <c r="V23" s="336"/>
      <c r="W23" s="336"/>
      <c r="X23" s="330"/>
      <c r="Y23" s="330"/>
      <c r="Z23" s="330"/>
      <c r="AA23" s="330"/>
      <c r="AB23" s="330"/>
      <c r="AC23" s="330"/>
      <c r="AD23" s="330"/>
      <c r="AE23" s="336"/>
      <c r="AF23" s="335">
        <v>18.454545454545453</v>
      </c>
      <c r="AG23" s="330"/>
      <c r="AH23" s="330"/>
      <c r="AI23" s="336"/>
      <c r="AJ23" s="330"/>
      <c r="AK23" s="330"/>
      <c r="AL23" s="330"/>
      <c r="AM23" s="330"/>
      <c r="AN23" s="336"/>
      <c r="AO23" s="337"/>
      <c r="AP23" s="336"/>
      <c r="AQ23" s="330" t="s">
        <v>988</v>
      </c>
      <c r="AR23" s="334" t="s">
        <v>963</v>
      </c>
      <c r="AS23" s="334"/>
      <c r="AT23" s="334"/>
      <c r="AU23" s="334">
        <v>7</v>
      </c>
      <c r="AV23" s="334"/>
      <c r="AW23" s="334"/>
      <c r="AX23" s="334"/>
      <c r="AY23" s="334"/>
      <c r="AZ23" s="334" t="s">
        <v>967</v>
      </c>
      <c r="BA23" s="330"/>
      <c r="BB23" s="334">
        <v>6</v>
      </c>
      <c r="BC23" s="334">
        <v>0</v>
      </c>
      <c r="BD23" s="334">
        <v>0</v>
      </c>
      <c r="BE23" s="334">
        <v>0</v>
      </c>
      <c r="BF23" s="334">
        <v>0</v>
      </c>
      <c r="BG23" s="334">
        <v>0</v>
      </c>
      <c r="BH23" s="334">
        <v>0</v>
      </c>
      <c r="BI23" s="334">
        <v>0</v>
      </c>
      <c r="BJ23" s="334">
        <v>0</v>
      </c>
      <c r="BK23" s="334">
        <v>0</v>
      </c>
      <c r="BL23" s="334"/>
      <c r="BM23" s="334"/>
      <c r="BN23" s="334"/>
      <c r="BO23" s="334" t="s">
        <v>963</v>
      </c>
      <c r="BP23" s="338"/>
      <c r="BQ23" s="334"/>
      <c r="BR23" s="334"/>
      <c r="BS23" s="274"/>
      <c r="BT23" s="274"/>
      <c r="BU23" s="274"/>
      <c r="BV23" s="334" t="s">
        <v>963</v>
      </c>
      <c r="BW23" s="334"/>
      <c r="BX23" s="330"/>
      <c r="BY23" s="274" t="s">
        <v>430</v>
      </c>
    </row>
    <row r="24" spans="1:77" x14ac:dyDescent="0.15">
      <c r="A24" s="330">
        <v>159</v>
      </c>
      <c r="B24" s="333">
        <v>43565</v>
      </c>
      <c r="C24" s="332" t="s">
        <v>821</v>
      </c>
      <c r="D24" s="330" t="s">
        <v>837</v>
      </c>
      <c r="E24" s="330">
        <v>2</v>
      </c>
      <c r="F24" s="330" t="s">
        <v>830</v>
      </c>
      <c r="G24" s="344">
        <v>43343</v>
      </c>
      <c r="H24" s="334" t="s">
        <v>387</v>
      </c>
      <c r="I24" s="334" t="s">
        <v>390</v>
      </c>
      <c r="J24" s="334">
        <v>8</v>
      </c>
      <c r="K24" s="330" t="s">
        <v>857</v>
      </c>
      <c r="L24" s="330" t="s">
        <v>620</v>
      </c>
      <c r="M24" s="335">
        <v>121.22727272727271</v>
      </c>
      <c r="N24" s="335">
        <v>24.16363636363636</v>
      </c>
      <c r="O24" s="330"/>
      <c r="P24" s="330"/>
      <c r="Q24" s="336"/>
      <c r="R24" s="330"/>
      <c r="S24" s="336"/>
      <c r="T24" s="330"/>
      <c r="U24" s="330"/>
      <c r="V24" s="336"/>
      <c r="W24" s="336"/>
      <c r="X24" s="330"/>
      <c r="Y24" s="330"/>
      <c r="Z24" s="330"/>
      <c r="AA24" s="330"/>
      <c r="AB24" s="330"/>
      <c r="AC24" s="330"/>
      <c r="AD24" s="330"/>
      <c r="AE24" s="336"/>
      <c r="AF24" s="335">
        <v>17.818181818181817</v>
      </c>
      <c r="AG24" s="330"/>
      <c r="AH24" s="330"/>
      <c r="AI24" s="336"/>
      <c r="AJ24" s="330"/>
      <c r="AK24" s="330"/>
      <c r="AL24" s="330"/>
      <c r="AM24" s="330"/>
      <c r="AN24" s="336"/>
      <c r="AO24" s="337"/>
      <c r="AP24" s="336"/>
      <c r="AQ24" s="330" t="s">
        <v>831</v>
      </c>
      <c r="AR24" s="334" t="s">
        <v>825</v>
      </c>
      <c r="AS24" s="334"/>
      <c r="AT24" s="334"/>
      <c r="AU24" s="334">
        <v>8</v>
      </c>
      <c r="AV24" s="334"/>
      <c r="AW24" s="334"/>
      <c r="AX24" s="334"/>
      <c r="AY24" s="334"/>
      <c r="AZ24" s="334" t="s">
        <v>825</v>
      </c>
      <c r="BA24" s="330"/>
      <c r="BB24" s="334">
        <v>0</v>
      </c>
      <c r="BC24" s="334">
        <v>0</v>
      </c>
      <c r="BD24" s="334">
        <v>0</v>
      </c>
      <c r="BE24" s="334">
        <v>0</v>
      </c>
      <c r="BF24" s="334">
        <v>0</v>
      </c>
      <c r="BG24" s="334">
        <v>0</v>
      </c>
      <c r="BH24" s="334">
        <v>0</v>
      </c>
      <c r="BI24" s="334">
        <v>0</v>
      </c>
      <c r="BJ24" s="334">
        <v>0</v>
      </c>
      <c r="BK24" s="334">
        <v>0</v>
      </c>
      <c r="BL24" s="334"/>
      <c r="BM24" s="334"/>
      <c r="BN24" s="334"/>
      <c r="BO24" s="334" t="s">
        <v>825</v>
      </c>
      <c r="BP24" s="338"/>
      <c r="BQ24" s="334"/>
      <c r="BR24" s="334"/>
      <c r="BS24" s="330"/>
      <c r="BT24" s="330"/>
      <c r="BU24" s="334"/>
      <c r="BV24" s="334" t="s">
        <v>825</v>
      </c>
      <c r="BW24" s="334">
        <v>1</v>
      </c>
      <c r="BX24" s="330"/>
      <c r="BY24" s="330" t="s">
        <v>990</v>
      </c>
    </row>
    <row r="25" spans="1:77" x14ac:dyDescent="0.15">
      <c r="A25" s="330">
        <v>1647</v>
      </c>
      <c r="B25" s="333">
        <v>43565</v>
      </c>
      <c r="C25" s="332" t="s">
        <v>959</v>
      </c>
      <c r="D25" s="330" t="s">
        <v>960</v>
      </c>
      <c r="E25" s="330">
        <v>2</v>
      </c>
      <c r="F25" s="330" t="s">
        <v>987</v>
      </c>
      <c r="G25" s="333">
        <v>43302</v>
      </c>
      <c r="H25" s="334" t="s">
        <v>962</v>
      </c>
      <c r="I25" s="334" t="s">
        <v>963</v>
      </c>
      <c r="J25" s="334">
        <v>10</v>
      </c>
      <c r="K25" s="330" t="s">
        <v>973</v>
      </c>
      <c r="L25" s="330" t="s">
        <v>558</v>
      </c>
      <c r="M25" s="335">
        <v>135.99999999999997</v>
      </c>
      <c r="N25" s="335">
        <v>26.25454545454545</v>
      </c>
      <c r="O25" s="330"/>
      <c r="P25" s="330"/>
      <c r="Q25" s="336"/>
      <c r="R25" s="330"/>
      <c r="S25" s="336"/>
      <c r="T25" s="330"/>
      <c r="U25" s="330"/>
      <c r="V25" s="336"/>
      <c r="W25" s="336"/>
      <c r="X25" s="330"/>
      <c r="Y25" s="330"/>
      <c r="Z25" s="330"/>
      <c r="AA25" s="330"/>
      <c r="AB25" s="330"/>
      <c r="AC25" s="330"/>
      <c r="AD25" s="330"/>
      <c r="AE25" s="336"/>
      <c r="AF25" s="335">
        <v>18.799999999999997</v>
      </c>
      <c r="AG25" s="330"/>
      <c r="AH25" s="330"/>
      <c r="AI25" s="336"/>
      <c r="AJ25" s="330"/>
      <c r="AK25" s="330"/>
      <c r="AL25" s="330"/>
      <c r="AM25" s="330"/>
      <c r="AN25" s="336"/>
      <c r="AO25" s="337"/>
      <c r="AP25" s="336"/>
      <c r="AQ25" s="339" t="s">
        <v>988</v>
      </c>
      <c r="AR25" s="334" t="s">
        <v>963</v>
      </c>
      <c r="AS25" s="334"/>
      <c r="AT25" s="334"/>
      <c r="AU25" s="334">
        <v>11.5</v>
      </c>
      <c r="AV25" s="334" t="s">
        <v>957</v>
      </c>
      <c r="AW25" s="334">
        <v>5</v>
      </c>
      <c r="AX25" s="334"/>
      <c r="AY25" s="334">
        <v>5</v>
      </c>
      <c r="AZ25" s="334" t="s">
        <v>974</v>
      </c>
      <c r="BA25" s="330"/>
      <c r="BB25" s="334">
        <v>0</v>
      </c>
      <c r="BC25" s="334">
        <v>0</v>
      </c>
      <c r="BD25" s="334">
        <v>0</v>
      </c>
      <c r="BE25" s="334">
        <v>0</v>
      </c>
      <c r="BF25" s="334">
        <v>0</v>
      </c>
      <c r="BG25" s="334">
        <v>0</v>
      </c>
      <c r="BH25" s="334">
        <v>0</v>
      </c>
      <c r="BI25" s="334">
        <v>0</v>
      </c>
      <c r="BJ25" s="334">
        <v>0</v>
      </c>
      <c r="BK25" s="334">
        <v>0</v>
      </c>
      <c r="BL25" s="334"/>
      <c r="BM25" s="334"/>
      <c r="BN25" s="334"/>
      <c r="BO25" s="334" t="s">
        <v>963</v>
      </c>
      <c r="BP25" s="338"/>
      <c r="BQ25" s="334"/>
      <c r="BR25" s="334"/>
      <c r="BS25" s="274"/>
      <c r="BT25" s="274"/>
      <c r="BU25" s="274"/>
      <c r="BV25" s="334" t="s">
        <v>963</v>
      </c>
      <c r="BW25" s="334"/>
      <c r="BX25" s="330"/>
      <c r="BY25" s="330" t="s">
        <v>991</v>
      </c>
    </row>
    <row r="26" spans="1:77" x14ac:dyDescent="0.15">
      <c r="A26" s="330">
        <v>2091</v>
      </c>
      <c r="B26" s="333">
        <v>43565</v>
      </c>
      <c r="C26" s="332" t="s">
        <v>821</v>
      </c>
      <c r="D26" s="330" t="s">
        <v>837</v>
      </c>
      <c r="E26" s="330">
        <v>2</v>
      </c>
      <c r="F26" s="330" t="s">
        <v>830</v>
      </c>
      <c r="G26" s="344">
        <v>43558</v>
      </c>
      <c r="H26" s="334" t="s">
        <v>387</v>
      </c>
      <c r="I26" s="334" t="s">
        <v>390</v>
      </c>
      <c r="J26" s="334">
        <v>11</v>
      </c>
      <c r="K26" s="330" t="s">
        <v>875</v>
      </c>
      <c r="L26" s="330" t="s">
        <v>796</v>
      </c>
      <c r="M26" s="335">
        <v>147.77272727272728</v>
      </c>
      <c r="N26" s="335">
        <v>28.436363636363634</v>
      </c>
      <c r="O26" s="330"/>
      <c r="P26" s="330"/>
      <c r="Q26" s="336"/>
      <c r="R26" s="330"/>
      <c r="S26" s="336"/>
      <c r="T26" s="330"/>
      <c r="U26" s="330"/>
      <c r="V26" s="336"/>
      <c r="W26" s="336"/>
      <c r="X26" s="330"/>
      <c r="Y26" s="330"/>
      <c r="Z26" s="330"/>
      <c r="AA26" s="330"/>
      <c r="AB26" s="330"/>
      <c r="AC26" s="330"/>
      <c r="AD26" s="330"/>
      <c r="AE26" s="336"/>
      <c r="AF26" s="335">
        <v>19.609090909090909</v>
      </c>
      <c r="AG26" s="330"/>
      <c r="AH26" s="330"/>
      <c r="AI26" s="336"/>
      <c r="AJ26" s="330"/>
      <c r="AK26" s="330"/>
      <c r="AL26" s="330"/>
      <c r="AM26" s="330"/>
      <c r="AN26" s="336"/>
      <c r="AO26" s="337"/>
      <c r="AP26" s="336"/>
      <c r="AQ26" s="339" t="s">
        <v>831</v>
      </c>
      <c r="AR26" s="334" t="s">
        <v>825</v>
      </c>
      <c r="AS26" s="334"/>
      <c r="AT26" s="334"/>
      <c r="AU26" s="334">
        <v>5.5</v>
      </c>
      <c r="AV26" s="334"/>
      <c r="AW26" s="334"/>
      <c r="AX26" s="334"/>
      <c r="AY26" s="334"/>
      <c r="AZ26" s="334" t="s">
        <v>534</v>
      </c>
      <c r="BA26" s="330"/>
      <c r="BB26" s="334">
        <v>0</v>
      </c>
      <c r="BC26" s="334">
        <v>0</v>
      </c>
      <c r="BD26" s="334">
        <v>0</v>
      </c>
      <c r="BE26" s="334">
        <v>0</v>
      </c>
      <c r="BF26" s="334">
        <v>0</v>
      </c>
      <c r="BG26" s="334">
        <v>0</v>
      </c>
      <c r="BH26" s="334">
        <v>0</v>
      </c>
      <c r="BI26" s="334">
        <v>0</v>
      </c>
      <c r="BJ26" s="334">
        <v>0</v>
      </c>
      <c r="BK26" s="334">
        <v>0</v>
      </c>
      <c r="BL26" s="334"/>
      <c r="BM26" s="334"/>
      <c r="BN26" s="334"/>
      <c r="BO26" s="334" t="s">
        <v>825</v>
      </c>
      <c r="BP26" s="338"/>
      <c r="BQ26" s="334"/>
      <c r="BR26" s="334"/>
      <c r="BS26" s="274" t="s">
        <v>975</v>
      </c>
      <c r="BT26" s="274" t="s">
        <v>276</v>
      </c>
      <c r="BU26" s="334">
        <v>50</v>
      </c>
      <c r="BV26" s="334" t="s">
        <v>825</v>
      </c>
      <c r="BW26" s="334"/>
      <c r="BX26" s="274" t="s">
        <v>976</v>
      </c>
      <c r="BY26" s="330" t="s">
        <v>430</v>
      </c>
    </row>
    <row r="27" spans="1:77" x14ac:dyDescent="0.15">
      <c r="A27" s="330">
        <v>2025</v>
      </c>
      <c r="B27" s="333">
        <v>43565</v>
      </c>
      <c r="C27" s="332" t="s">
        <v>978</v>
      </c>
      <c r="D27" s="330" t="s">
        <v>970</v>
      </c>
      <c r="E27" s="330">
        <v>2</v>
      </c>
      <c r="F27" s="330" t="s">
        <v>993</v>
      </c>
      <c r="G27" s="333">
        <v>43273</v>
      </c>
      <c r="H27" s="334" t="s">
        <v>962</v>
      </c>
      <c r="I27" s="334" t="s">
        <v>963</v>
      </c>
      <c r="J27" s="334">
        <v>12</v>
      </c>
      <c r="K27" s="330" t="s">
        <v>679</v>
      </c>
      <c r="L27" s="330" t="s">
        <v>882</v>
      </c>
      <c r="M27" s="335">
        <v>151.32727272727271</v>
      </c>
      <c r="N27" s="335">
        <v>39.190909090909088</v>
      </c>
      <c r="O27" s="330"/>
      <c r="P27" s="330"/>
      <c r="Q27" s="336"/>
      <c r="R27" s="330"/>
      <c r="S27" s="336"/>
      <c r="T27" s="330"/>
      <c r="U27" s="330"/>
      <c r="V27" s="336"/>
      <c r="W27" s="336"/>
      <c r="X27" s="330"/>
      <c r="Y27" s="330"/>
      <c r="Z27" s="330"/>
      <c r="AA27" s="330"/>
      <c r="AB27" s="330"/>
      <c r="AC27" s="330"/>
      <c r="AD27" s="330"/>
      <c r="AE27" s="336"/>
      <c r="AF27" s="335">
        <v>32.418181818181814</v>
      </c>
      <c r="AG27" s="330"/>
      <c r="AH27" s="330"/>
      <c r="AI27" s="336"/>
      <c r="AJ27" s="330"/>
      <c r="AK27" s="330"/>
      <c r="AL27" s="330"/>
      <c r="AM27" s="330"/>
      <c r="AN27" s="336"/>
      <c r="AO27" s="337"/>
      <c r="AP27" s="336"/>
      <c r="AQ27" s="330" t="s">
        <v>994</v>
      </c>
      <c r="AR27" s="334" t="s">
        <v>967</v>
      </c>
      <c r="AS27" s="334"/>
      <c r="AT27" s="334"/>
      <c r="AU27" s="334"/>
      <c r="AV27" s="334"/>
      <c r="AW27" s="334"/>
      <c r="AX27" s="334"/>
      <c r="AY27" s="334"/>
      <c r="AZ27" s="334" t="s">
        <v>974</v>
      </c>
      <c r="BA27" s="330"/>
      <c r="BB27" s="334">
        <v>0</v>
      </c>
      <c r="BC27" s="334">
        <v>0</v>
      </c>
      <c r="BD27" s="334">
        <v>0</v>
      </c>
      <c r="BE27" s="334">
        <v>0</v>
      </c>
      <c r="BF27" s="334">
        <v>0</v>
      </c>
      <c r="BG27" s="334">
        <v>0</v>
      </c>
      <c r="BH27" s="334">
        <v>0</v>
      </c>
      <c r="BI27" s="334">
        <v>0</v>
      </c>
      <c r="BJ27" s="334">
        <v>0</v>
      </c>
      <c r="BK27" s="334">
        <v>0</v>
      </c>
      <c r="BL27" s="334"/>
      <c r="BM27" s="334"/>
      <c r="BN27" s="334"/>
      <c r="BO27" s="334" t="s">
        <v>967</v>
      </c>
      <c r="BP27" s="338"/>
      <c r="BQ27" s="334"/>
      <c r="BR27" s="334"/>
      <c r="BS27" s="274"/>
      <c r="BT27" s="274"/>
      <c r="BU27" s="334"/>
      <c r="BV27" s="334" t="s">
        <v>967</v>
      </c>
      <c r="BW27" s="334">
        <v>1</v>
      </c>
      <c r="BX27" s="330"/>
      <c r="BY27" s="330" t="s">
        <v>430</v>
      </c>
    </row>
    <row r="28" spans="1:77" x14ac:dyDescent="0.15">
      <c r="A28" s="330">
        <v>1798</v>
      </c>
      <c r="B28" s="333">
        <v>43565</v>
      </c>
      <c r="C28" s="332" t="s">
        <v>978</v>
      </c>
      <c r="D28" s="330" t="s">
        <v>970</v>
      </c>
      <c r="E28" s="330">
        <v>2</v>
      </c>
      <c r="F28" s="330" t="s">
        <v>993</v>
      </c>
      <c r="G28" s="344">
        <v>43256</v>
      </c>
      <c r="H28" s="334" t="s">
        <v>980</v>
      </c>
      <c r="I28" s="334" t="s">
        <v>967</v>
      </c>
      <c r="J28" s="334">
        <v>13</v>
      </c>
      <c r="K28" s="330" t="s">
        <v>981</v>
      </c>
      <c r="L28" s="330" t="s">
        <v>683</v>
      </c>
      <c r="M28" s="335">
        <v>124.99999999999999</v>
      </c>
      <c r="N28" s="335">
        <v>24.499999999999996</v>
      </c>
      <c r="O28" s="330"/>
      <c r="P28" s="330"/>
      <c r="Q28" s="336"/>
      <c r="R28" s="330"/>
      <c r="S28" s="336"/>
      <c r="T28" s="330"/>
      <c r="U28" s="330"/>
      <c r="V28" s="336"/>
      <c r="W28" s="336"/>
      <c r="X28" s="330"/>
      <c r="Y28" s="330"/>
      <c r="Z28" s="330"/>
      <c r="AA28" s="330"/>
      <c r="AB28" s="330"/>
      <c r="AC28" s="330"/>
      <c r="AD28" s="330"/>
      <c r="AE28" s="336"/>
      <c r="AF28" s="335">
        <v>18.2</v>
      </c>
      <c r="AG28" s="330"/>
      <c r="AH28" s="330"/>
      <c r="AI28" s="336"/>
      <c r="AJ28" s="330"/>
      <c r="AK28" s="330"/>
      <c r="AL28" s="330"/>
      <c r="AM28" s="330"/>
      <c r="AN28" s="336"/>
      <c r="AO28" s="337"/>
      <c r="AP28" s="336"/>
      <c r="AQ28" s="339" t="s">
        <v>994</v>
      </c>
      <c r="AR28" s="334" t="s">
        <v>967</v>
      </c>
      <c r="AS28" s="334"/>
      <c r="AT28" s="334"/>
      <c r="AU28" s="334">
        <v>6</v>
      </c>
      <c r="AV28" s="334"/>
      <c r="AW28" s="334"/>
      <c r="AX28" s="334"/>
      <c r="AY28" s="334"/>
      <c r="AZ28" s="334" t="s">
        <v>967</v>
      </c>
      <c r="BA28" s="330"/>
      <c r="BB28" s="334">
        <v>0</v>
      </c>
      <c r="BC28" s="334">
        <v>0</v>
      </c>
      <c r="BD28" s="334">
        <v>0</v>
      </c>
      <c r="BE28" s="334">
        <v>0</v>
      </c>
      <c r="BF28" s="334">
        <v>0</v>
      </c>
      <c r="BG28" s="334">
        <v>0</v>
      </c>
      <c r="BH28" s="334">
        <v>0</v>
      </c>
      <c r="BI28" s="334">
        <v>0</v>
      </c>
      <c r="BJ28" s="334">
        <v>0</v>
      </c>
      <c r="BK28" s="334">
        <v>0</v>
      </c>
      <c r="BL28" s="334"/>
      <c r="BM28" s="334"/>
      <c r="BN28" s="334"/>
      <c r="BO28" s="334" t="s">
        <v>967</v>
      </c>
      <c r="BP28" s="338"/>
      <c r="BQ28" s="334"/>
      <c r="BR28" s="334"/>
      <c r="BS28" s="274"/>
      <c r="BT28" s="274"/>
      <c r="BU28" s="334"/>
      <c r="BV28" s="334" t="s">
        <v>967</v>
      </c>
      <c r="BW28" s="334">
        <v>1</v>
      </c>
      <c r="BX28" s="330"/>
      <c r="BY28" s="330" t="s">
        <v>995</v>
      </c>
    </row>
    <row r="29" spans="1:77" x14ac:dyDescent="0.15">
      <c r="A29" s="330">
        <v>2205</v>
      </c>
      <c r="B29" s="333">
        <v>43565</v>
      </c>
      <c r="C29" s="332" t="s">
        <v>325</v>
      </c>
      <c r="D29" s="330" t="s">
        <v>326</v>
      </c>
      <c r="E29" s="330">
        <v>2</v>
      </c>
      <c r="F29" s="330" t="s">
        <v>391</v>
      </c>
      <c r="G29" s="333">
        <v>43543</v>
      </c>
      <c r="H29" s="334" t="s">
        <v>342</v>
      </c>
      <c r="I29" s="334" t="s">
        <v>328</v>
      </c>
      <c r="J29" s="334">
        <v>14</v>
      </c>
      <c r="K29" s="330" t="s">
        <v>700</v>
      </c>
      <c r="L29" s="330" t="s">
        <v>1025</v>
      </c>
      <c r="M29" s="335">
        <v>185.1</v>
      </c>
      <c r="N29" s="335">
        <v>23.9</v>
      </c>
      <c r="O29" s="330"/>
      <c r="P29" s="330"/>
      <c r="Q29" s="336"/>
      <c r="R29" s="330"/>
      <c r="S29" s="336"/>
      <c r="T29" s="330"/>
      <c r="U29" s="330"/>
      <c r="V29" s="336"/>
      <c r="W29" s="336"/>
      <c r="X29" s="330"/>
      <c r="Y29" s="330"/>
      <c r="Z29" s="330"/>
      <c r="AA29" s="330"/>
      <c r="AB29" s="330"/>
      <c r="AC29" s="330"/>
      <c r="AD29" s="330"/>
      <c r="AE29" s="336"/>
      <c r="AF29" s="335">
        <v>15.699999999999998</v>
      </c>
      <c r="AG29" s="330"/>
      <c r="AH29" s="330"/>
      <c r="AI29" s="336"/>
      <c r="AJ29" s="330"/>
      <c r="AK29" s="330"/>
      <c r="AL29" s="330"/>
      <c r="AM29" s="330"/>
      <c r="AN29" s="336"/>
      <c r="AO29" s="337"/>
      <c r="AP29" s="336"/>
      <c r="AQ29" s="330" t="s">
        <v>393</v>
      </c>
      <c r="AR29" s="334" t="s">
        <v>328</v>
      </c>
      <c r="AS29" s="334"/>
      <c r="AT29" s="334"/>
      <c r="AU29" s="334">
        <v>7</v>
      </c>
      <c r="AV29" s="334"/>
      <c r="AW29" s="334"/>
      <c r="AX29" s="334"/>
      <c r="AY29" s="334"/>
      <c r="AZ29" s="334" t="s">
        <v>334</v>
      </c>
      <c r="BA29" s="330"/>
      <c r="BB29" s="334">
        <v>0</v>
      </c>
      <c r="BC29" s="334">
        <v>0</v>
      </c>
      <c r="BD29" s="334">
        <v>0</v>
      </c>
      <c r="BE29" s="334">
        <v>0</v>
      </c>
      <c r="BF29" s="334">
        <v>0</v>
      </c>
      <c r="BG29" s="334">
        <v>0</v>
      </c>
      <c r="BH29" s="334">
        <v>0</v>
      </c>
      <c r="BI29" s="334">
        <v>0</v>
      </c>
      <c r="BJ29" s="334">
        <v>0</v>
      </c>
      <c r="BK29" s="334">
        <v>0</v>
      </c>
      <c r="BL29" s="334"/>
      <c r="BM29" s="334"/>
      <c r="BN29" s="334"/>
      <c r="BO29" s="334" t="s">
        <v>328</v>
      </c>
      <c r="BP29" s="338"/>
      <c r="BQ29" s="334"/>
      <c r="BR29" s="334"/>
      <c r="BS29" s="330"/>
      <c r="BT29" s="330"/>
      <c r="BU29" s="334"/>
      <c r="BV29" s="334" t="s">
        <v>328</v>
      </c>
      <c r="BW29" s="334"/>
      <c r="BX29" s="330"/>
      <c r="BY29" s="330" t="s">
        <v>1029</v>
      </c>
    </row>
    <row r="30" spans="1:77" x14ac:dyDescent="0.15">
      <c r="A30" s="330">
        <v>490</v>
      </c>
      <c r="B30" s="333">
        <v>43565</v>
      </c>
      <c r="C30" s="332" t="s">
        <v>821</v>
      </c>
      <c r="D30" s="330" t="s">
        <v>837</v>
      </c>
      <c r="E30" s="330">
        <v>2</v>
      </c>
      <c r="F30" s="330" t="s">
        <v>830</v>
      </c>
      <c r="G30" s="344">
        <v>43489</v>
      </c>
      <c r="H30" s="334" t="s">
        <v>387</v>
      </c>
      <c r="I30" s="334" t="s">
        <v>390</v>
      </c>
      <c r="J30" s="334">
        <v>15</v>
      </c>
      <c r="K30" s="330" t="s">
        <v>868</v>
      </c>
      <c r="L30" s="330" t="s">
        <v>1027</v>
      </c>
      <c r="M30" s="335">
        <v>82.22727272727272</v>
      </c>
      <c r="N30" s="335">
        <v>24.281818181818181</v>
      </c>
      <c r="O30" s="330"/>
      <c r="P30" s="330"/>
      <c r="Q30" s="336"/>
      <c r="R30" s="330"/>
      <c r="S30" s="336"/>
      <c r="T30" s="330"/>
      <c r="U30" s="330"/>
      <c r="V30" s="336"/>
      <c r="W30" s="336"/>
      <c r="X30" s="330"/>
      <c r="Y30" s="330"/>
      <c r="Z30" s="330"/>
      <c r="AA30" s="330"/>
      <c r="AB30" s="330"/>
      <c r="AC30" s="330"/>
      <c r="AD30" s="330"/>
      <c r="AE30" s="336"/>
      <c r="AF30" s="335">
        <v>16.718181818181819</v>
      </c>
      <c r="AG30" s="330"/>
      <c r="AH30" s="330"/>
      <c r="AI30" s="336"/>
      <c r="AJ30" s="330"/>
      <c r="AK30" s="330"/>
      <c r="AL30" s="330"/>
      <c r="AM30" s="330"/>
      <c r="AN30" s="336"/>
      <c r="AO30" s="337"/>
      <c r="AP30" s="336"/>
      <c r="AQ30" s="330" t="s">
        <v>831</v>
      </c>
      <c r="AR30" s="334" t="s">
        <v>825</v>
      </c>
      <c r="AS30" s="334"/>
      <c r="AT30" s="334"/>
      <c r="AU30" s="334">
        <v>5</v>
      </c>
      <c r="AV30" s="334"/>
      <c r="AW30" s="334"/>
      <c r="AX30" s="334"/>
      <c r="AY30" s="334"/>
      <c r="AZ30" s="334" t="s">
        <v>825</v>
      </c>
      <c r="BA30" s="330"/>
      <c r="BB30" s="334">
        <v>0</v>
      </c>
      <c r="BC30" s="334">
        <v>0</v>
      </c>
      <c r="BD30" s="334">
        <v>0</v>
      </c>
      <c r="BE30" s="334">
        <v>0</v>
      </c>
      <c r="BF30" s="334">
        <v>0</v>
      </c>
      <c r="BG30" s="334">
        <v>0</v>
      </c>
      <c r="BH30" s="334">
        <v>0</v>
      </c>
      <c r="BI30" s="334">
        <v>0</v>
      </c>
      <c r="BJ30" s="334">
        <v>0</v>
      </c>
      <c r="BK30" s="334">
        <v>0</v>
      </c>
      <c r="BL30" s="334"/>
      <c r="BM30" s="334"/>
      <c r="BN30" s="334"/>
      <c r="BO30" s="334" t="s">
        <v>825</v>
      </c>
      <c r="BP30" s="338"/>
      <c r="BQ30" s="334"/>
      <c r="BR30" s="334"/>
      <c r="BS30" s="330"/>
      <c r="BT30" s="330"/>
      <c r="BU30" s="334"/>
      <c r="BV30" s="334" t="s">
        <v>825</v>
      </c>
      <c r="BW30" s="334">
        <v>1</v>
      </c>
      <c r="BX30" s="330"/>
      <c r="BY30" s="330" t="s">
        <v>1030</v>
      </c>
    </row>
    <row r="31" spans="1:77" x14ac:dyDescent="0.15">
      <c r="A31" s="330">
        <v>1913</v>
      </c>
      <c r="B31" s="333">
        <v>43565</v>
      </c>
      <c r="C31" s="332" t="s">
        <v>821</v>
      </c>
      <c r="D31" s="330" t="s">
        <v>837</v>
      </c>
      <c r="E31" s="330">
        <v>3</v>
      </c>
      <c r="F31" s="330" t="s">
        <v>916</v>
      </c>
      <c r="G31" s="333">
        <v>43547</v>
      </c>
      <c r="H31" s="334" t="s">
        <v>824</v>
      </c>
      <c r="I31" s="334" t="s">
        <v>825</v>
      </c>
      <c r="J31" s="334">
        <v>1</v>
      </c>
      <c r="K31" s="330" t="s">
        <v>838</v>
      </c>
      <c r="L31" s="330" t="s">
        <v>839</v>
      </c>
      <c r="M31" s="335">
        <v>122.65454545454543</v>
      </c>
      <c r="N31" s="335">
        <v>29.318181818181817</v>
      </c>
      <c r="O31" s="330"/>
      <c r="P31" s="330"/>
      <c r="Q31" s="336"/>
      <c r="R31" s="330"/>
      <c r="S31" s="336"/>
      <c r="T31" s="330"/>
      <c r="U31" s="330"/>
      <c r="V31" s="336"/>
      <c r="W31" s="335">
        <v>23.463636363636361</v>
      </c>
      <c r="X31" s="330"/>
      <c r="Y31" s="330"/>
      <c r="Z31" s="330"/>
      <c r="AA31" s="330"/>
      <c r="AB31" s="330"/>
      <c r="AC31" s="330"/>
      <c r="AD31" s="330"/>
      <c r="AE31" s="336"/>
      <c r="AF31" s="336"/>
      <c r="AG31" s="330"/>
      <c r="AH31" s="330"/>
      <c r="AI31" s="336"/>
      <c r="AJ31" s="330"/>
      <c r="AK31" s="330"/>
      <c r="AL31" s="330"/>
      <c r="AM31" s="330"/>
      <c r="AN31" s="336"/>
      <c r="AO31" s="337"/>
      <c r="AP31" s="336"/>
      <c r="AQ31" s="339" t="s">
        <v>917</v>
      </c>
      <c r="AR31" s="334" t="s">
        <v>825</v>
      </c>
      <c r="AS31" s="334"/>
      <c r="AT31" s="334"/>
      <c r="AU31" s="334">
        <v>5</v>
      </c>
      <c r="AV31" s="334"/>
      <c r="AW31" s="334"/>
      <c r="AX31" s="334"/>
      <c r="AY31" s="334"/>
      <c r="AZ31" s="334" t="s">
        <v>840</v>
      </c>
      <c r="BA31" s="330"/>
      <c r="BB31" s="334">
        <v>0</v>
      </c>
      <c r="BC31" s="334">
        <v>0</v>
      </c>
      <c r="BD31" s="334">
        <v>0</v>
      </c>
      <c r="BE31" s="334">
        <v>0</v>
      </c>
      <c r="BF31" s="334">
        <v>0</v>
      </c>
      <c r="BG31" s="334">
        <v>0</v>
      </c>
      <c r="BH31" s="334">
        <v>0</v>
      </c>
      <c r="BI31" s="334">
        <v>0</v>
      </c>
      <c r="BJ31" s="334">
        <v>0</v>
      </c>
      <c r="BK31" s="334">
        <v>0</v>
      </c>
      <c r="BL31" s="334"/>
      <c r="BM31" s="334"/>
      <c r="BN31" s="334">
        <v>12</v>
      </c>
      <c r="BO31" s="334" t="s">
        <v>825</v>
      </c>
      <c r="BP31" s="338"/>
      <c r="BQ31" s="334"/>
      <c r="BR31" s="334"/>
      <c r="BS31" s="330"/>
      <c r="BT31" s="330"/>
      <c r="BU31" s="334"/>
      <c r="BV31" s="334" t="s">
        <v>825</v>
      </c>
      <c r="BW31" s="334"/>
      <c r="BX31" s="330" t="s">
        <v>841</v>
      </c>
      <c r="BY31" s="274" t="s">
        <v>1031</v>
      </c>
    </row>
    <row r="32" spans="1:77" x14ac:dyDescent="0.15">
      <c r="A32" s="330">
        <v>407</v>
      </c>
      <c r="B32" s="333">
        <v>43565</v>
      </c>
      <c r="C32" s="332" t="s">
        <v>26</v>
      </c>
      <c r="D32" s="330" t="s">
        <v>114</v>
      </c>
      <c r="E32" s="330">
        <v>3</v>
      </c>
      <c r="F32" s="330" t="s">
        <v>115</v>
      </c>
      <c r="G32" s="333">
        <v>43281</v>
      </c>
      <c r="H32" s="334" t="s">
        <v>387</v>
      </c>
      <c r="I32" s="334" t="s">
        <v>390</v>
      </c>
      <c r="J32" s="334">
        <v>2</v>
      </c>
      <c r="K32" s="330" t="s">
        <v>110</v>
      </c>
      <c r="L32" s="330" t="s">
        <v>1019</v>
      </c>
      <c r="M32" s="335">
        <v>149.89999999999998</v>
      </c>
      <c r="N32" s="335">
        <v>28.663636363636364</v>
      </c>
      <c r="O32" s="330"/>
      <c r="P32" s="330"/>
      <c r="Q32" s="336"/>
      <c r="R32" s="330"/>
      <c r="S32" s="336"/>
      <c r="T32" s="330"/>
      <c r="U32" s="330"/>
      <c r="V32" s="336"/>
      <c r="W32" s="335">
        <v>22.463636363636361</v>
      </c>
      <c r="X32" s="330"/>
      <c r="Y32" s="330"/>
      <c r="Z32" s="330"/>
      <c r="AA32" s="330"/>
      <c r="AB32" s="330"/>
      <c r="AC32" s="330"/>
      <c r="AD32" s="330"/>
      <c r="AE32" s="336"/>
      <c r="AF32" s="336"/>
      <c r="AG32" s="330"/>
      <c r="AH32" s="330"/>
      <c r="AI32" s="336"/>
      <c r="AJ32" s="330"/>
      <c r="AK32" s="330"/>
      <c r="AL32" s="330"/>
      <c r="AM32" s="330"/>
      <c r="AN32" s="336"/>
      <c r="AO32" s="337"/>
      <c r="AP32" s="336"/>
      <c r="AQ32" s="330" t="s">
        <v>117</v>
      </c>
      <c r="AR32" s="334" t="s">
        <v>30</v>
      </c>
      <c r="AS32" s="334"/>
      <c r="AT32" s="334"/>
      <c r="AU32" s="334">
        <v>5.2</v>
      </c>
      <c r="AV32" s="334"/>
      <c r="AW32" s="334"/>
      <c r="AX32" s="334"/>
      <c r="AY32" s="334"/>
      <c r="AZ32" s="334" t="s">
        <v>34</v>
      </c>
      <c r="BA32" s="330"/>
      <c r="BB32" s="334">
        <v>0</v>
      </c>
      <c r="BC32" s="334">
        <v>0</v>
      </c>
      <c r="BD32" s="334">
        <v>2</v>
      </c>
      <c r="BE32" s="334">
        <v>0</v>
      </c>
      <c r="BF32" s="334">
        <v>0</v>
      </c>
      <c r="BG32" s="334">
        <v>0</v>
      </c>
      <c r="BH32" s="334">
        <v>0</v>
      </c>
      <c r="BI32" s="334">
        <v>0</v>
      </c>
      <c r="BJ32" s="334">
        <v>0</v>
      </c>
      <c r="BK32" s="334">
        <v>0</v>
      </c>
      <c r="BL32" s="334"/>
      <c r="BM32" s="334"/>
      <c r="BN32" s="334"/>
      <c r="BO32" s="334" t="s">
        <v>30</v>
      </c>
      <c r="BP32" s="338"/>
      <c r="BQ32" s="334"/>
      <c r="BR32" s="334"/>
      <c r="BS32" s="330"/>
      <c r="BT32" s="330"/>
      <c r="BU32" s="334"/>
      <c r="BV32" s="334" t="s">
        <v>30</v>
      </c>
      <c r="BW32" s="334"/>
      <c r="BX32" s="330"/>
      <c r="BY32" s="330" t="s">
        <v>641</v>
      </c>
    </row>
    <row r="33" spans="1:77" x14ac:dyDescent="0.15">
      <c r="A33" s="330">
        <v>673</v>
      </c>
      <c r="B33" s="333">
        <v>43565</v>
      </c>
      <c r="C33" s="332" t="s">
        <v>325</v>
      </c>
      <c r="D33" s="330" t="s">
        <v>326</v>
      </c>
      <c r="E33" s="330">
        <v>3</v>
      </c>
      <c r="F33" s="330" t="s">
        <v>402</v>
      </c>
      <c r="G33" s="333">
        <v>43540</v>
      </c>
      <c r="H33" s="334" t="s">
        <v>342</v>
      </c>
      <c r="I33" s="334" t="s">
        <v>328</v>
      </c>
      <c r="J33" s="334">
        <v>3</v>
      </c>
      <c r="K33" s="330" t="s">
        <v>348</v>
      </c>
      <c r="L33" s="330" t="s">
        <v>952</v>
      </c>
      <c r="M33" s="335">
        <v>127.3</v>
      </c>
      <c r="N33" s="335">
        <v>33.118181818181817</v>
      </c>
      <c r="O33" s="330"/>
      <c r="P33" s="330"/>
      <c r="Q33" s="336"/>
      <c r="R33" s="330"/>
      <c r="S33" s="336"/>
      <c r="T33" s="330"/>
      <c r="U33" s="330"/>
      <c r="V33" s="336"/>
      <c r="W33" s="335">
        <v>27.254545454545454</v>
      </c>
      <c r="X33" s="330"/>
      <c r="Y33" s="330"/>
      <c r="Z33" s="330"/>
      <c r="AA33" s="330"/>
      <c r="AB33" s="330"/>
      <c r="AC33" s="330"/>
      <c r="AD33" s="330"/>
      <c r="AE33" s="336"/>
      <c r="AF33" s="336"/>
      <c r="AG33" s="330"/>
      <c r="AH33" s="330"/>
      <c r="AI33" s="336"/>
      <c r="AJ33" s="330"/>
      <c r="AK33" s="330"/>
      <c r="AL33" s="330"/>
      <c r="AM33" s="330"/>
      <c r="AN33" s="336"/>
      <c r="AO33" s="337"/>
      <c r="AP33" s="336"/>
      <c r="AQ33" s="330" t="s">
        <v>403</v>
      </c>
      <c r="AR33" s="334" t="s">
        <v>328</v>
      </c>
      <c r="AS33" s="334"/>
      <c r="AT33" s="334"/>
      <c r="AU33" s="334">
        <v>7.26</v>
      </c>
      <c r="AV33" s="334"/>
      <c r="AW33" s="334"/>
      <c r="AX33" s="334"/>
      <c r="AY33" s="334"/>
      <c r="AZ33" s="334" t="s">
        <v>334</v>
      </c>
      <c r="BA33" s="330"/>
      <c r="BB33" s="334">
        <v>5</v>
      </c>
      <c r="BC33" s="334">
        <v>0</v>
      </c>
      <c r="BD33" s="334">
        <v>0</v>
      </c>
      <c r="BE33" s="334">
        <v>0</v>
      </c>
      <c r="BF33" s="334">
        <v>0</v>
      </c>
      <c r="BG33" s="334">
        <v>0</v>
      </c>
      <c r="BH33" s="334">
        <v>0</v>
      </c>
      <c r="BI33" s="334">
        <v>0</v>
      </c>
      <c r="BJ33" s="334">
        <v>0</v>
      </c>
      <c r="BK33" s="334">
        <v>0</v>
      </c>
      <c r="BL33" s="334"/>
      <c r="BM33" s="334"/>
      <c r="BN33" s="334">
        <v>24</v>
      </c>
      <c r="BO33" s="334" t="s">
        <v>328</v>
      </c>
      <c r="BP33" s="338"/>
      <c r="BQ33" s="334"/>
      <c r="BR33" s="334"/>
      <c r="BS33" s="330"/>
      <c r="BT33" s="330"/>
      <c r="BU33" s="334"/>
      <c r="BV33" s="334" t="s">
        <v>328</v>
      </c>
      <c r="BW33" s="334"/>
      <c r="BX33" s="330"/>
      <c r="BY33" s="330" t="s">
        <v>430</v>
      </c>
    </row>
    <row r="34" spans="1:77" x14ac:dyDescent="0.15">
      <c r="A34" s="330">
        <v>1317</v>
      </c>
      <c r="B34" s="333">
        <v>43565</v>
      </c>
      <c r="C34" s="332" t="s">
        <v>821</v>
      </c>
      <c r="D34" s="330" t="s">
        <v>837</v>
      </c>
      <c r="E34" s="330">
        <v>3</v>
      </c>
      <c r="F34" s="330" t="s">
        <v>916</v>
      </c>
      <c r="G34" s="333">
        <v>43446</v>
      </c>
      <c r="H34" s="334" t="s">
        <v>824</v>
      </c>
      <c r="I34" s="334" t="s">
        <v>825</v>
      </c>
      <c r="J34" s="334">
        <v>4</v>
      </c>
      <c r="K34" s="330" t="s">
        <v>845</v>
      </c>
      <c r="L34" s="330" t="s">
        <v>846</v>
      </c>
      <c r="M34" s="335">
        <v>123.10909090909088</v>
      </c>
      <c r="N34" s="335">
        <v>25.590909090909086</v>
      </c>
      <c r="O34" s="330"/>
      <c r="P34" s="330"/>
      <c r="Q34" s="336"/>
      <c r="R34" s="330"/>
      <c r="S34" s="336"/>
      <c r="T34" s="330"/>
      <c r="U34" s="330"/>
      <c r="V34" s="336"/>
      <c r="W34" s="335">
        <v>21.918181818181814</v>
      </c>
      <c r="X34" s="330"/>
      <c r="Y34" s="330"/>
      <c r="Z34" s="330"/>
      <c r="AA34" s="330"/>
      <c r="AB34" s="330"/>
      <c r="AC34" s="330"/>
      <c r="AD34" s="330"/>
      <c r="AE34" s="336"/>
      <c r="AF34" s="336"/>
      <c r="AG34" s="330"/>
      <c r="AH34" s="330"/>
      <c r="AI34" s="336"/>
      <c r="AJ34" s="330"/>
      <c r="AK34" s="330"/>
      <c r="AL34" s="330"/>
      <c r="AM34" s="330"/>
      <c r="AN34" s="336"/>
      <c r="AO34" s="337"/>
      <c r="AP34" s="336"/>
      <c r="AQ34" s="339" t="s">
        <v>917</v>
      </c>
      <c r="AR34" s="334" t="s">
        <v>825</v>
      </c>
      <c r="AS34" s="334"/>
      <c r="AT34" s="334"/>
      <c r="AU34" s="334">
        <v>5</v>
      </c>
      <c r="AV34" s="334"/>
      <c r="AW34" s="334"/>
      <c r="AX34" s="334"/>
      <c r="AY34" s="334"/>
      <c r="AZ34" s="334" t="s">
        <v>840</v>
      </c>
      <c r="BA34" s="330"/>
      <c r="BB34" s="334">
        <v>0</v>
      </c>
      <c r="BC34" s="334">
        <v>0</v>
      </c>
      <c r="BD34" s="334">
        <v>0</v>
      </c>
      <c r="BE34" s="334">
        <v>0</v>
      </c>
      <c r="BF34" s="334">
        <v>0</v>
      </c>
      <c r="BG34" s="334">
        <v>0</v>
      </c>
      <c r="BH34" s="334">
        <v>0</v>
      </c>
      <c r="BI34" s="334">
        <v>0</v>
      </c>
      <c r="BJ34" s="334">
        <v>0</v>
      </c>
      <c r="BK34" s="334">
        <v>0</v>
      </c>
      <c r="BL34" s="334"/>
      <c r="BM34" s="334"/>
      <c r="BN34" s="334">
        <v>12</v>
      </c>
      <c r="BO34" s="334" t="s">
        <v>825</v>
      </c>
      <c r="BP34" s="338"/>
      <c r="BQ34" s="334"/>
      <c r="BR34" s="334"/>
      <c r="BS34" s="330"/>
      <c r="BT34" s="330"/>
      <c r="BU34" s="334"/>
      <c r="BV34" s="334" t="s">
        <v>825</v>
      </c>
      <c r="BW34" s="334"/>
      <c r="BX34" s="330"/>
      <c r="BY34" s="330" t="s">
        <v>430</v>
      </c>
    </row>
    <row r="35" spans="1:77" x14ac:dyDescent="0.15">
      <c r="A35" s="330">
        <v>1479</v>
      </c>
      <c r="B35" s="333">
        <v>43565</v>
      </c>
      <c r="C35" s="332" t="s">
        <v>821</v>
      </c>
      <c r="D35" s="330" t="s">
        <v>837</v>
      </c>
      <c r="E35" s="330">
        <v>3</v>
      </c>
      <c r="F35" s="330" t="s">
        <v>921</v>
      </c>
      <c r="G35" s="333">
        <v>43266</v>
      </c>
      <c r="H35" s="334" t="s">
        <v>824</v>
      </c>
      <c r="I35" s="334" t="s">
        <v>825</v>
      </c>
      <c r="J35" s="334">
        <v>5</v>
      </c>
      <c r="K35" s="330" t="s">
        <v>848</v>
      </c>
      <c r="L35" s="330" t="s">
        <v>849</v>
      </c>
      <c r="M35" s="335">
        <v>170.88181818181818</v>
      </c>
      <c r="N35" s="335">
        <v>26.909090909090907</v>
      </c>
      <c r="O35" s="330"/>
      <c r="P35" s="330"/>
      <c r="Q35" s="336"/>
      <c r="R35" s="330"/>
      <c r="S35" s="336"/>
      <c r="T35" s="330"/>
      <c r="U35" s="330"/>
      <c r="V35" s="336"/>
      <c r="W35" s="335">
        <v>20.209090909090907</v>
      </c>
      <c r="X35" s="335"/>
      <c r="Y35" s="335"/>
      <c r="Z35" s="335"/>
      <c r="AA35" s="335"/>
      <c r="AB35" s="335"/>
      <c r="AC35" s="335"/>
      <c r="AD35" s="335"/>
      <c r="AE35" s="336"/>
      <c r="AF35" s="336"/>
      <c r="AG35" s="330"/>
      <c r="AH35" s="330"/>
      <c r="AI35" s="336"/>
      <c r="AJ35" s="330"/>
      <c r="AK35" s="330"/>
      <c r="AL35" s="330"/>
      <c r="AM35" s="330"/>
      <c r="AN35" s="336"/>
      <c r="AO35" s="337"/>
      <c r="AP35" s="336"/>
      <c r="AQ35" s="330" t="s">
        <v>917</v>
      </c>
      <c r="AR35" s="334" t="s">
        <v>825</v>
      </c>
      <c r="AS35" s="334"/>
      <c r="AT35" s="334"/>
      <c r="AU35" s="334">
        <v>3.5</v>
      </c>
      <c r="AV35" s="334"/>
      <c r="AW35" s="334"/>
      <c r="AX35" s="334"/>
      <c r="AY35" s="334"/>
      <c r="AZ35" s="334" t="s">
        <v>840</v>
      </c>
      <c r="BA35" s="330"/>
      <c r="BB35" s="334">
        <v>0</v>
      </c>
      <c r="BC35" s="334">
        <v>0</v>
      </c>
      <c r="BD35" s="334">
        <v>0</v>
      </c>
      <c r="BE35" s="334">
        <v>0</v>
      </c>
      <c r="BF35" s="334">
        <v>0</v>
      </c>
      <c r="BG35" s="334">
        <v>0</v>
      </c>
      <c r="BH35" s="334">
        <v>0</v>
      </c>
      <c r="BI35" s="334">
        <v>0</v>
      </c>
      <c r="BJ35" s="334">
        <v>0</v>
      </c>
      <c r="BK35" s="334">
        <v>0</v>
      </c>
      <c r="BL35" s="334"/>
      <c r="BM35" s="334"/>
      <c r="BN35" s="334"/>
      <c r="BO35" s="334" t="s">
        <v>825</v>
      </c>
      <c r="BP35" s="338"/>
      <c r="BQ35" s="334"/>
      <c r="BR35" s="334"/>
      <c r="BS35" s="274"/>
      <c r="BT35" s="274"/>
      <c r="BU35" s="334"/>
      <c r="BV35" s="334" t="s">
        <v>825</v>
      </c>
      <c r="BW35" s="334">
        <v>1</v>
      </c>
      <c r="BX35" s="274"/>
      <c r="BY35" s="341" t="s">
        <v>998</v>
      </c>
    </row>
    <row r="36" spans="1:77" x14ac:dyDescent="0.15">
      <c r="A36" s="330">
        <v>576</v>
      </c>
      <c r="B36" s="333">
        <v>43565</v>
      </c>
      <c r="C36" s="332" t="s">
        <v>325</v>
      </c>
      <c r="D36" s="330" t="s">
        <v>326</v>
      </c>
      <c r="E36" s="330">
        <v>3</v>
      </c>
      <c r="F36" s="330" t="s">
        <v>402</v>
      </c>
      <c r="G36" s="333">
        <v>43504</v>
      </c>
      <c r="H36" s="334" t="s">
        <v>342</v>
      </c>
      <c r="I36" s="334" t="s">
        <v>328</v>
      </c>
      <c r="J36" s="334">
        <v>6</v>
      </c>
      <c r="K36" s="330" t="s">
        <v>371</v>
      </c>
      <c r="L36" s="330" t="s">
        <v>472</v>
      </c>
      <c r="M36" s="335">
        <v>98.181818181818173</v>
      </c>
      <c r="N36" s="335">
        <v>28.18181818181818</v>
      </c>
      <c r="O36" s="330"/>
      <c r="P36" s="330"/>
      <c r="Q36" s="336"/>
      <c r="R36" s="330"/>
      <c r="S36" s="336"/>
      <c r="T36" s="330"/>
      <c r="U36" s="330"/>
      <c r="V36" s="336"/>
      <c r="W36" s="335">
        <v>20.909090909090907</v>
      </c>
      <c r="X36" s="330"/>
      <c r="Y36" s="330"/>
      <c r="Z36" s="330"/>
      <c r="AA36" s="330"/>
      <c r="AB36" s="330"/>
      <c r="AC36" s="330"/>
      <c r="AD36" s="330"/>
      <c r="AE36" s="336"/>
      <c r="AF36" s="336"/>
      <c r="AG36" s="330"/>
      <c r="AH36" s="330"/>
      <c r="AI36" s="336"/>
      <c r="AJ36" s="330"/>
      <c r="AK36" s="330"/>
      <c r="AL36" s="330"/>
      <c r="AM36" s="330"/>
      <c r="AN36" s="336"/>
      <c r="AO36" s="337"/>
      <c r="AP36" s="336"/>
      <c r="AQ36" s="339" t="s">
        <v>403</v>
      </c>
      <c r="AR36" s="334" t="s">
        <v>328</v>
      </c>
      <c r="AS36" s="334"/>
      <c r="AT36" s="334"/>
      <c r="AU36" s="334">
        <v>10.199999999999999</v>
      </c>
      <c r="AV36" s="334" t="s">
        <v>957</v>
      </c>
      <c r="AW36" s="334">
        <v>10</v>
      </c>
      <c r="AX36" s="334"/>
      <c r="AY36" s="334">
        <v>6</v>
      </c>
      <c r="AZ36" s="334" t="s">
        <v>334</v>
      </c>
      <c r="BA36" s="330"/>
      <c r="BB36" s="334">
        <v>0</v>
      </c>
      <c r="BC36" s="334">
        <v>0</v>
      </c>
      <c r="BD36" s="334">
        <v>0</v>
      </c>
      <c r="BE36" s="334">
        <v>0</v>
      </c>
      <c r="BF36" s="334">
        <v>0</v>
      </c>
      <c r="BG36" s="334">
        <v>0</v>
      </c>
      <c r="BH36" s="334">
        <v>0</v>
      </c>
      <c r="BI36" s="334">
        <v>0</v>
      </c>
      <c r="BJ36" s="334">
        <v>0</v>
      </c>
      <c r="BK36" s="334">
        <v>0</v>
      </c>
      <c r="BL36" s="334"/>
      <c r="BM36" s="334"/>
      <c r="BN36" s="334"/>
      <c r="BO36" s="334" t="s">
        <v>328</v>
      </c>
      <c r="BP36" s="357">
        <v>163.58181818181816</v>
      </c>
      <c r="BQ36" s="334"/>
      <c r="BR36" s="343"/>
      <c r="BS36" s="274"/>
      <c r="BT36" s="274"/>
      <c r="BU36" s="274"/>
      <c r="BV36" s="334" t="s">
        <v>328</v>
      </c>
      <c r="BW36" s="334"/>
      <c r="BX36" s="330"/>
      <c r="BY36" s="330" t="s">
        <v>430</v>
      </c>
    </row>
    <row r="37" spans="1:77" x14ac:dyDescent="0.15">
      <c r="A37" s="330">
        <v>1135</v>
      </c>
      <c r="B37" s="333">
        <v>43565</v>
      </c>
      <c r="C37" s="332" t="s">
        <v>959</v>
      </c>
      <c r="D37" s="330" t="s">
        <v>960</v>
      </c>
      <c r="E37" s="330">
        <v>3</v>
      </c>
      <c r="F37" s="330" t="s">
        <v>1000</v>
      </c>
      <c r="G37" s="333">
        <v>43510</v>
      </c>
      <c r="H37" s="334" t="s">
        <v>962</v>
      </c>
      <c r="I37" s="334" t="s">
        <v>963</v>
      </c>
      <c r="J37" s="334">
        <v>7</v>
      </c>
      <c r="K37" s="330" t="s">
        <v>964</v>
      </c>
      <c r="L37" s="330" t="s">
        <v>618</v>
      </c>
      <c r="M37" s="335">
        <v>139.22727272727272</v>
      </c>
      <c r="N37" s="335">
        <v>27.4</v>
      </c>
      <c r="O37" s="330"/>
      <c r="P37" s="330"/>
      <c r="Q37" s="336"/>
      <c r="R37" s="330"/>
      <c r="S37" s="336"/>
      <c r="T37" s="330"/>
      <c r="U37" s="330"/>
      <c r="V37" s="336"/>
      <c r="W37" s="335">
        <v>22.309090909090905</v>
      </c>
      <c r="X37" s="330"/>
      <c r="Y37" s="330"/>
      <c r="Z37" s="330"/>
      <c r="AA37" s="330"/>
      <c r="AB37" s="330"/>
      <c r="AC37" s="330"/>
      <c r="AD37" s="330"/>
      <c r="AE37" s="336"/>
      <c r="AF37" s="336"/>
      <c r="AG37" s="330"/>
      <c r="AH37" s="330"/>
      <c r="AI37" s="336"/>
      <c r="AJ37" s="330"/>
      <c r="AK37" s="330"/>
      <c r="AL37" s="330"/>
      <c r="AM37" s="330"/>
      <c r="AN37" s="336"/>
      <c r="AO37" s="337"/>
      <c r="AP37" s="336"/>
      <c r="AQ37" s="330" t="s">
        <v>1001</v>
      </c>
      <c r="AR37" s="334" t="s">
        <v>963</v>
      </c>
      <c r="AS37" s="334"/>
      <c r="AT37" s="334"/>
      <c r="AU37" s="334">
        <v>7</v>
      </c>
      <c r="AV37" s="334"/>
      <c r="AW37" s="334"/>
      <c r="AX37" s="334"/>
      <c r="AY37" s="334"/>
      <c r="AZ37" s="334" t="s">
        <v>967</v>
      </c>
      <c r="BA37" s="330"/>
      <c r="BB37" s="334">
        <v>6</v>
      </c>
      <c r="BC37" s="334">
        <v>0</v>
      </c>
      <c r="BD37" s="334">
        <v>0</v>
      </c>
      <c r="BE37" s="334">
        <v>0</v>
      </c>
      <c r="BF37" s="334">
        <v>0</v>
      </c>
      <c r="BG37" s="334">
        <v>0</v>
      </c>
      <c r="BH37" s="334">
        <v>0</v>
      </c>
      <c r="BI37" s="334">
        <v>0</v>
      </c>
      <c r="BJ37" s="334">
        <v>0</v>
      </c>
      <c r="BK37" s="334">
        <v>0</v>
      </c>
      <c r="BL37" s="334"/>
      <c r="BM37" s="334"/>
      <c r="BN37" s="334"/>
      <c r="BO37" s="334" t="s">
        <v>963</v>
      </c>
      <c r="BP37" s="338"/>
      <c r="BQ37" s="334"/>
      <c r="BR37" s="334"/>
      <c r="BS37" s="274"/>
      <c r="BT37" s="274"/>
      <c r="BU37" s="274"/>
      <c r="BV37" s="334" t="s">
        <v>963</v>
      </c>
      <c r="BW37" s="334"/>
      <c r="BX37" s="330"/>
      <c r="BY37" s="274" t="s">
        <v>430</v>
      </c>
    </row>
    <row r="38" spans="1:77" x14ac:dyDescent="0.15">
      <c r="A38" s="330">
        <v>162</v>
      </c>
      <c r="B38" s="333">
        <v>43565</v>
      </c>
      <c r="C38" s="332" t="s">
        <v>821</v>
      </c>
      <c r="D38" s="330" t="s">
        <v>837</v>
      </c>
      <c r="E38" s="330">
        <v>3</v>
      </c>
      <c r="F38" s="330" t="s">
        <v>916</v>
      </c>
      <c r="G38" s="344">
        <v>43343</v>
      </c>
      <c r="H38" s="334" t="s">
        <v>387</v>
      </c>
      <c r="I38" s="334" t="s">
        <v>390</v>
      </c>
      <c r="J38" s="334">
        <v>8</v>
      </c>
      <c r="K38" s="330" t="s">
        <v>857</v>
      </c>
      <c r="L38" s="330" t="s">
        <v>620</v>
      </c>
      <c r="M38" s="335">
        <v>120.32727272727273</v>
      </c>
      <c r="N38" s="335">
        <v>29.799999999999997</v>
      </c>
      <c r="O38" s="330"/>
      <c r="P38" s="330"/>
      <c r="Q38" s="336"/>
      <c r="R38" s="330"/>
      <c r="S38" s="336"/>
      <c r="T38" s="330"/>
      <c r="U38" s="330"/>
      <c r="V38" s="336"/>
      <c r="W38" s="335">
        <v>24.018181818181819</v>
      </c>
      <c r="X38" s="330"/>
      <c r="Y38" s="330"/>
      <c r="Z38" s="330"/>
      <c r="AA38" s="330"/>
      <c r="AB38" s="330"/>
      <c r="AC38" s="330"/>
      <c r="AD38" s="330"/>
      <c r="AE38" s="336"/>
      <c r="AF38" s="336"/>
      <c r="AG38" s="330"/>
      <c r="AH38" s="330"/>
      <c r="AI38" s="336"/>
      <c r="AJ38" s="330"/>
      <c r="AK38" s="330"/>
      <c r="AL38" s="330"/>
      <c r="AM38" s="330"/>
      <c r="AN38" s="336"/>
      <c r="AO38" s="337"/>
      <c r="AP38" s="336"/>
      <c r="AQ38" s="330" t="s">
        <v>917</v>
      </c>
      <c r="AR38" s="334" t="s">
        <v>825</v>
      </c>
      <c r="AS38" s="334"/>
      <c r="AT38" s="334"/>
      <c r="AU38" s="334">
        <v>8</v>
      </c>
      <c r="AV38" s="334"/>
      <c r="AW38" s="334"/>
      <c r="AX38" s="334"/>
      <c r="AY38" s="334"/>
      <c r="AZ38" s="334" t="s">
        <v>825</v>
      </c>
      <c r="BA38" s="330"/>
      <c r="BB38" s="334">
        <v>0</v>
      </c>
      <c r="BC38" s="334">
        <v>0</v>
      </c>
      <c r="BD38" s="334">
        <v>0</v>
      </c>
      <c r="BE38" s="334">
        <v>0</v>
      </c>
      <c r="BF38" s="334">
        <v>0</v>
      </c>
      <c r="BG38" s="334">
        <v>0</v>
      </c>
      <c r="BH38" s="334">
        <v>0</v>
      </c>
      <c r="BI38" s="334">
        <v>0</v>
      </c>
      <c r="BJ38" s="334">
        <v>0</v>
      </c>
      <c r="BK38" s="334">
        <v>0</v>
      </c>
      <c r="BL38" s="334"/>
      <c r="BM38" s="334"/>
      <c r="BN38" s="334"/>
      <c r="BO38" s="334" t="s">
        <v>825</v>
      </c>
      <c r="BP38" s="338"/>
      <c r="BQ38" s="334"/>
      <c r="BR38" s="334"/>
      <c r="BS38" s="330"/>
      <c r="BT38" s="330"/>
      <c r="BU38" s="334"/>
      <c r="BV38" s="334" t="s">
        <v>825</v>
      </c>
      <c r="BW38" s="334">
        <v>1</v>
      </c>
      <c r="BX38" s="330"/>
      <c r="BY38" s="330" t="s">
        <v>1003</v>
      </c>
    </row>
    <row r="39" spans="1:77" x14ac:dyDescent="0.15">
      <c r="A39" s="330">
        <v>1650</v>
      </c>
      <c r="B39" s="333">
        <v>43565</v>
      </c>
      <c r="C39" s="332" t="s">
        <v>959</v>
      </c>
      <c r="D39" s="330" t="s">
        <v>960</v>
      </c>
      <c r="E39" s="330">
        <v>3</v>
      </c>
      <c r="F39" s="330" t="s">
        <v>1000</v>
      </c>
      <c r="G39" s="333">
        <v>43302</v>
      </c>
      <c r="H39" s="334" t="s">
        <v>962</v>
      </c>
      <c r="I39" s="334" t="s">
        <v>963</v>
      </c>
      <c r="J39" s="334">
        <v>10</v>
      </c>
      <c r="K39" s="330" t="s">
        <v>973</v>
      </c>
      <c r="L39" s="330" t="s">
        <v>558</v>
      </c>
      <c r="M39" s="335">
        <v>135.99999999999997</v>
      </c>
      <c r="N39" s="335">
        <v>28.25454545454545</v>
      </c>
      <c r="O39" s="330"/>
      <c r="P39" s="330"/>
      <c r="Q39" s="336"/>
      <c r="R39" s="330"/>
      <c r="S39" s="336"/>
      <c r="T39" s="330"/>
      <c r="U39" s="330"/>
      <c r="V39" s="336"/>
      <c r="W39" s="335">
        <v>21.999999999999996</v>
      </c>
      <c r="X39" s="330"/>
      <c r="Y39" s="330"/>
      <c r="Z39" s="330"/>
      <c r="AA39" s="330"/>
      <c r="AB39" s="330"/>
      <c r="AC39" s="330"/>
      <c r="AD39" s="330"/>
      <c r="AE39" s="336"/>
      <c r="AF39" s="336"/>
      <c r="AG39" s="330"/>
      <c r="AH39" s="330"/>
      <c r="AI39" s="336"/>
      <c r="AJ39" s="330"/>
      <c r="AK39" s="330"/>
      <c r="AL39" s="330"/>
      <c r="AM39" s="330"/>
      <c r="AN39" s="336"/>
      <c r="AO39" s="337"/>
      <c r="AP39" s="336"/>
      <c r="AQ39" s="339" t="s">
        <v>1001</v>
      </c>
      <c r="AR39" s="334" t="s">
        <v>963</v>
      </c>
      <c r="AS39" s="334"/>
      <c r="AT39" s="334"/>
      <c r="AU39" s="334">
        <v>11.5</v>
      </c>
      <c r="AV39" s="334" t="s">
        <v>957</v>
      </c>
      <c r="AW39" s="334">
        <v>5</v>
      </c>
      <c r="AX39" s="334"/>
      <c r="AY39" s="334">
        <v>5</v>
      </c>
      <c r="AZ39" s="334" t="s">
        <v>974</v>
      </c>
      <c r="BA39" s="330"/>
      <c r="BB39" s="334">
        <v>0</v>
      </c>
      <c r="BC39" s="334">
        <v>0</v>
      </c>
      <c r="BD39" s="334">
        <v>0</v>
      </c>
      <c r="BE39" s="334">
        <v>0</v>
      </c>
      <c r="BF39" s="334">
        <v>0</v>
      </c>
      <c r="BG39" s="334">
        <v>0</v>
      </c>
      <c r="BH39" s="334">
        <v>0</v>
      </c>
      <c r="BI39" s="334">
        <v>0</v>
      </c>
      <c r="BJ39" s="334">
        <v>0</v>
      </c>
      <c r="BK39" s="334">
        <v>0</v>
      </c>
      <c r="BL39" s="334"/>
      <c r="BM39" s="334"/>
      <c r="BN39" s="334"/>
      <c r="BO39" s="334" t="s">
        <v>963</v>
      </c>
      <c r="BP39" s="338"/>
      <c r="BQ39" s="334"/>
      <c r="BR39" s="334"/>
      <c r="BS39" s="274"/>
      <c r="BT39" s="274"/>
      <c r="BU39" s="274"/>
      <c r="BV39" s="334" t="s">
        <v>963</v>
      </c>
      <c r="BW39" s="334"/>
      <c r="BX39" s="330"/>
      <c r="BY39" s="330" t="s">
        <v>1004</v>
      </c>
    </row>
    <row r="40" spans="1:77" x14ac:dyDescent="0.15">
      <c r="A40" s="330">
        <v>2094</v>
      </c>
      <c r="B40" s="333">
        <v>43565</v>
      </c>
      <c r="C40" s="332" t="s">
        <v>821</v>
      </c>
      <c r="D40" s="330" t="s">
        <v>837</v>
      </c>
      <c r="E40" s="330">
        <v>3</v>
      </c>
      <c r="F40" s="330" t="s">
        <v>916</v>
      </c>
      <c r="G40" s="344">
        <v>43558</v>
      </c>
      <c r="H40" s="334" t="s">
        <v>387</v>
      </c>
      <c r="I40" s="334" t="s">
        <v>390</v>
      </c>
      <c r="J40" s="334">
        <v>11</v>
      </c>
      <c r="K40" s="330" t="s">
        <v>875</v>
      </c>
      <c r="L40" s="330" t="s">
        <v>796</v>
      </c>
      <c r="M40" s="335">
        <v>144.5181818181818</v>
      </c>
      <c r="N40" s="335">
        <v>30.054545454545455</v>
      </c>
      <c r="O40" s="330"/>
      <c r="P40" s="330"/>
      <c r="Q40" s="336"/>
      <c r="R40" s="330"/>
      <c r="S40" s="336"/>
      <c r="T40" s="330"/>
      <c r="U40" s="330"/>
      <c r="V40" s="336"/>
      <c r="W40" s="335">
        <v>25.727272727272727</v>
      </c>
      <c r="X40" s="330"/>
      <c r="Y40" s="330"/>
      <c r="Z40" s="330"/>
      <c r="AA40" s="330"/>
      <c r="AB40" s="330"/>
      <c r="AC40" s="330"/>
      <c r="AD40" s="330"/>
      <c r="AE40" s="336"/>
      <c r="AF40" s="336"/>
      <c r="AG40" s="330"/>
      <c r="AH40" s="330"/>
      <c r="AI40" s="336"/>
      <c r="AJ40" s="330"/>
      <c r="AK40" s="330"/>
      <c r="AL40" s="330"/>
      <c r="AM40" s="330"/>
      <c r="AN40" s="336"/>
      <c r="AO40" s="337"/>
      <c r="AP40" s="336"/>
      <c r="AQ40" s="339" t="s">
        <v>917</v>
      </c>
      <c r="AR40" s="334" t="s">
        <v>825</v>
      </c>
      <c r="AS40" s="334"/>
      <c r="AT40" s="334"/>
      <c r="AU40" s="334">
        <v>5.5</v>
      </c>
      <c r="AV40" s="334"/>
      <c r="AW40" s="334"/>
      <c r="AX40" s="334"/>
      <c r="AY40" s="334"/>
      <c r="AZ40" s="334" t="s">
        <v>534</v>
      </c>
      <c r="BA40" s="330"/>
      <c r="BB40" s="334">
        <v>0</v>
      </c>
      <c r="BC40" s="334">
        <v>0</v>
      </c>
      <c r="BD40" s="334">
        <v>0</v>
      </c>
      <c r="BE40" s="334">
        <v>0</v>
      </c>
      <c r="BF40" s="334">
        <v>0</v>
      </c>
      <c r="BG40" s="334">
        <v>0</v>
      </c>
      <c r="BH40" s="334">
        <v>0</v>
      </c>
      <c r="BI40" s="334">
        <v>0</v>
      </c>
      <c r="BJ40" s="334">
        <v>0</v>
      </c>
      <c r="BK40" s="334">
        <v>0</v>
      </c>
      <c r="BL40" s="334"/>
      <c r="BM40" s="334"/>
      <c r="BN40" s="334"/>
      <c r="BO40" s="334" t="s">
        <v>825</v>
      </c>
      <c r="BP40" s="338"/>
      <c r="BQ40" s="334"/>
      <c r="BR40" s="334"/>
      <c r="BS40" s="274" t="s">
        <v>975</v>
      </c>
      <c r="BT40" s="274" t="s">
        <v>276</v>
      </c>
      <c r="BU40" s="334">
        <v>50</v>
      </c>
      <c r="BV40" s="334" t="s">
        <v>825</v>
      </c>
      <c r="BW40" s="334"/>
      <c r="BX40" s="274" t="s">
        <v>976</v>
      </c>
      <c r="BY40" s="330" t="s">
        <v>430</v>
      </c>
    </row>
    <row r="41" spans="1:77" x14ac:dyDescent="0.15">
      <c r="A41" s="330">
        <v>2027</v>
      </c>
      <c r="B41" s="333">
        <v>43565</v>
      </c>
      <c r="C41" s="332" t="s">
        <v>978</v>
      </c>
      <c r="D41" s="330" t="s">
        <v>970</v>
      </c>
      <c r="E41" s="330">
        <v>3</v>
      </c>
      <c r="F41" s="330" t="s">
        <v>1006</v>
      </c>
      <c r="G41" s="333">
        <v>43273</v>
      </c>
      <c r="H41" s="334" t="s">
        <v>962</v>
      </c>
      <c r="I41" s="334" t="s">
        <v>963</v>
      </c>
      <c r="J41" s="334">
        <v>12</v>
      </c>
      <c r="K41" s="330" t="s">
        <v>679</v>
      </c>
      <c r="L41" s="330" t="s">
        <v>882</v>
      </c>
      <c r="M41" s="335">
        <v>128.49090909090907</v>
      </c>
      <c r="N41" s="335">
        <v>41.781818181818181</v>
      </c>
      <c r="O41" s="330"/>
      <c r="P41" s="330"/>
      <c r="Q41" s="336"/>
      <c r="R41" s="330"/>
      <c r="S41" s="336"/>
      <c r="T41" s="330"/>
      <c r="U41" s="330"/>
      <c r="V41" s="336"/>
      <c r="W41" s="335">
        <v>36.018181818181816</v>
      </c>
      <c r="X41" s="330"/>
      <c r="Y41" s="330"/>
      <c r="Z41" s="330"/>
      <c r="AA41" s="330"/>
      <c r="AB41" s="330"/>
      <c r="AC41" s="330"/>
      <c r="AD41" s="330"/>
      <c r="AE41" s="336"/>
      <c r="AF41" s="336"/>
      <c r="AG41" s="330"/>
      <c r="AH41" s="330"/>
      <c r="AI41" s="336"/>
      <c r="AJ41" s="330"/>
      <c r="AK41" s="330"/>
      <c r="AL41" s="330"/>
      <c r="AM41" s="330"/>
      <c r="AN41" s="336"/>
      <c r="AO41" s="337"/>
      <c r="AP41" s="336"/>
      <c r="AQ41" s="339" t="s">
        <v>1007</v>
      </c>
      <c r="AR41" s="334" t="s">
        <v>967</v>
      </c>
      <c r="AS41" s="334"/>
      <c r="AT41" s="334"/>
      <c r="AU41" s="334"/>
      <c r="AV41" s="334"/>
      <c r="AW41" s="334"/>
      <c r="AX41" s="334"/>
      <c r="AY41" s="334"/>
      <c r="AZ41" s="334" t="s">
        <v>974</v>
      </c>
      <c r="BA41" s="330"/>
      <c r="BB41" s="334">
        <v>0</v>
      </c>
      <c r="BC41" s="334">
        <v>0</v>
      </c>
      <c r="BD41" s="334">
        <v>0</v>
      </c>
      <c r="BE41" s="334">
        <v>0</v>
      </c>
      <c r="BF41" s="334">
        <v>0</v>
      </c>
      <c r="BG41" s="334">
        <v>0</v>
      </c>
      <c r="BH41" s="334">
        <v>0</v>
      </c>
      <c r="BI41" s="334">
        <v>0</v>
      </c>
      <c r="BJ41" s="334">
        <v>0</v>
      </c>
      <c r="BK41" s="334">
        <v>0</v>
      </c>
      <c r="BL41" s="334"/>
      <c r="BM41" s="334"/>
      <c r="BN41" s="334"/>
      <c r="BO41" s="334" t="s">
        <v>967</v>
      </c>
      <c r="BP41" s="338"/>
      <c r="BQ41" s="334"/>
      <c r="BR41" s="334"/>
      <c r="BS41" s="274"/>
      <c r="BT41" s="274"/>
      <c r="BU41" s="334"/>
      <c r="BV41" s="334" t="s">
        <v>967</v>
      </c>
      <c r="BW41" s="334">
        <v>1</v>
      </c>
      <c r="BX41" s="330"/>
      <c r="BY41" s="330" t="s">
        <v>430</v>
      </c>
    </row>
    <row r="42" spans="1:77" x14ac:dyDescent="0.15">
      <c r="A42" s="330">
        <v>1801</v>
      </c>
      <c r="B42" s="333">
        <v>43565</v>
      </c>
      <c r="C42" s="332" t="s">
        <v>978</v>
      </c>
      <c r="D42" s="330" t="s">
        <v>970</v>
      </c>
      <c r="E42" s="330">
        <v>3</v>
      </c>
      <c r="F42" s="330" t="s">
        <v>1006</v>
      </c>
      <c r="G42" s="344">
        <v>43256</v>
      </c>
      <c r="H42" s="334" t="s">
        <v>980</v>
      </c>
      <c r="I42" s="334" t="s">
        <v>967</v>
      </c>
      <c r="J42" s="334">
        <v>13</v>
      </c>
      <c r="K42" s="330" t="s">
        <v>981</v>
      </c>
      <c r="L42" s="330" t="s">
        <v>683</v>
      </c>
      <c r="M42" s="335">
        <v>119.99999999999999</v>
      </c>
      <c r="N42" s="335">
        <v>28</v>
      </c>
      <c r="O42" s="330"/>
      <c r="P42" s="330"/>
      <c r="Q42" s="336"/>
      <c r="R42" s="330"/>
      <c r="S42" s="336"/>
      <c r="T42" s="330"/>
      <c r="U42" s="330"/>
      <c r="V42" s="336"/>
      <c r="W42" s="335">
        <v>21.999999999999996</v>
      </c>
      <c r="X42" s="330"/>
      <c r="Y42" s="330"/>
      <c r="Z42" s="330"/>
      <c r="AA42" s="330"/>
      <c r="AB42" s="330"/>
      <c r="AC42" s="330"/>
      <c r="AD42" s="330"/>
      <c r="AE42" s="336"/>
      <c r="AF42" s="336"/>
      <c r="AG42" s="330"/>
      <c r="AH42" s="330"/>
      <c r="AI42" s="336"/>
      <c r="AJ42" s="330"/>
      <c r="AK42" s="330"/>
      <c r="AL42" s="330"/>
      <c r="AM42" s="330"/>
      <c r="AN42" s="336"/>
      <c r="AO42" s="337"/>
      <c r="AP42" s="336"/>
      <c r="AQ42" s="339" t="s">
        <v>1007</v>
      </c>
      <c r="AR42" s="334" t="s">
        <v>967</v>
      </c>
      <c r="AS42" s="334"/>
      <c r="AT42" s="334"/>
      <c r="AU42" s="334">
        <v>6</v>
      </c>
      <c r="AV42" s="334"/>
      <c r="AW42" s="334"/>
      <c r="AX42" s="334"/>
      <c r="AY42" s="334"/>
      <c r="AZ42" s="334" t="s">
        <v>967</v>
      </c>
      <c r="BA42" s="330"/>
      <c r="BB42" s="334">
        <v>0</v>
      </c>
      <c r="BC42" s="334">
        <v>0</v>
      </c>
      <c r="BD42" s="334">
        <v>0</v>
      </c>
      <c r="BE42" s="334">
        <v>0</v>
      </c>
      <c r="BF42" s="334">
        <v>0</v>
      </c>
      <c r="BG42" s="334">
        <v>0</v>
      </c>
      <c r="BH42" s="334">
        <v>0</v>
      </c>
      <c r="BI42" s="334">
        <v>0</v>
      </c>
      <c r="BJ42" s="334">
        <v>0</v>
      </c>
      <c r="BK42" s="334">
        <v>0</v>
      </c>
      <c r="BL42" s="334"/>
      <c r="BM42" s="334"/>
      <c r="BN42" s="334"/>
      <c r="BO42" s="334" t="s">
        <v>967</v>
      </c>
      <c r="BP42" s="338"/>
      <c r="BQ42" s="334"/>
      <c r="BR42" s="334"/>
      <c r="BS42" s="274"/>
      <c r="BT42" s="274"/>
      <c r="BU42" s="334"/>
      <c r="BV42" s="334" t="s">
        <v>967</v>
      </c>
      <c r="BW42" s="334">
        <v>1</v>
      </c>
      <c r="BX42" s="330"/>
      <c r="BY42" s="330" t="s">
        <v>1008</v>
      </c>
    </row>
    <row r="43" spans="1:77" x14ac:dyDescent="0.15">
      <c r="A43" s="330">
        <v>2208</v>
      </c>
      <c r="B43" s="333">
        <v>43565</v>
      </c>
      <c r="C43" s="332" t="s">
        <v>325</v>
      </c>
      <c r="D43" s="330" t="s">
        <v>326</v>
      </c>
      <c r="E43" s="330">
        <v>3</v>
      </c>
      <c r="F43" s="330" t="s">
        <v>402</v>
      </c>
      <c r="G43" s="333">
        <v>43543</v>
      </c>
      <c r="H43" s="334" t="s">
        <v>342</v>
      </c>
      <c r="I43" s="334" t="s">
        <v>328</v>
      </c>
      <c r="J43" s="334">
        <v>14</v>
      </c>
      <c r="K43" s="330" t="s">
        <v>700</v>
      </c>
      <c r="L43" s="330" t="s">
        <v>1025</v>
      </c>
      <c r="M43" s="335">
        <v>184.2</v>
      </c>
      <c r="N43" s="335">
        <v>37.999999999999993</v>
      </c>
      <c r="O43" s="330"/>
      <c r="P43" s="330"/>
      <c r="Q43" s="336"/>
      <c r="R43" s="330"/>
      <c r="S43" s="336"/>
      <c r="T43" s="330"/>
      <c r="U43" s="330"/>
      <c r="V43" s="336"/>
      <c r="W43" s="335">
        <v>33.099999999999994</v>
      </c>
      <c r="X43" s="330"/>
      <c r="Y43" s="330"/>
      <c r="Z43" s="330"/>
      <c r="AA43" s="330"/>
      <c r="AB43" s="330"/>
      <c r="AC43" s="330"/>
      <c r="AD43" s="330"/>
      <c r="AE43" s="336"/>
      <c r="AF43" s="336"/>
      <c r="AG43" s="330"/>
      <c r="AH43" s="330"/>
      <c r="AI43" s="336"/>
      <c r="AJ43" s="330"/>
      <c r="AK43" s="330"/>
      <c r="AL43" s="330"/>
      <c r="AM43" s="330"/>
      <c r="AN43" s="336"/>
      <c r="AO43" s="337"/>
      <c r="AP43" s="336"/>
      <c r="AQ43" s="339" t="s">
        <v>403</v>
      </c>
      <c r="AR43" s="334" t="s">
        <v>328</v>
      </c>
      <c r="AS43" s="334"/>
      <c r="AT43" s="334"/>
      <c r="AU43" s="334">
        <v>7</v>
      </c>
      <c r="AV43" s="334"/>
      <c r="AW43" s="334"/>
      <c r="AX43" s="334"/>
      <c r="AY43" s="334"/>
      <c r="AZ43" s="334" t="s">
        <v>334</v>
      </c>
      <c r="BA43" s="330"/>
      <c r="BB43" s="334">
        <v>0</v>
      </c>
      <c r="BC43" s="334">
        <v>0</v>
      </c>
      <c r="BD43" s="334">
        <v>0</v>
      </c>
      <c r="BE43" s="334">
        <v>0</v>
      </c>
      <c r="BF43" s="334">
        <v>0</v>
      </c>
      <c r="BG43" s="334">
        <v>0</v>
      </c>
      <c r="BH43" s="334">
        <v>0</v>
      </c>
      <c r="BI43" s="334">
        <v>0</v>
      </c>
      <c r="BJ43" s="334">
        <v>0</v>
      </c>
      <c r="BK43" s="334">
        <v>0</v>
      </c>
      <c r="BL43" s="334"/>
      <c r="BM43" s="334"/>
      <c r="BN43" s="334"/>
      <c r="BO43" s="334" t="s">
        <v>328</v>
      </c>
      <c r="BP43" s="338"/>
      <c r="BQ43" s="334"/>
      <c r="BR43" s="334"/>
      <c r="BS43" s="330"/>
      <c r="BT43" s="330"/>
      <c r="BU43" s="334"/>
      <c r="BV43" s="334" t="s">
        <v>328</v>
      </c>
      <c r="BW43" s="334"/>
      <c r="BX43" s="330"/>
      <c r="BY43" s="330" t="s">
        <v>1032</v>
      </c>
    </row>
    <row r="44" spans="1:77" x14ac:dyDescent="0.15">
      <c r="A44" s="330">
        <v>493</v>
      </c>
      <c r="B44" s="333">
        <v>43565</v>
      </c>
      <c r="C44" s="332" t="s">
        <v>821</v>
      </c>
      <c r="D44" s="330" t="s">
        <v>837</v>
      </c>
      <c r="E44" s="330">
        <v>3</v>
      </c>
      <c r="F44" s="330" t="s">
        <v>916</v>
      </c>
      <c r="G44" s="344">
        <v>43489</v>
      </c>
      <c r="H44" s="334" t="s">
        <v>387</v>
      </c>
      <c r="I44" s="334" t="s">
        <v>390</v>
      </c>
      <c r="J44" s="334">
        <v>15</v>
      </c>
      <c r="K44" s="330" t="s">
        <v>868</v>
      </c>
      <c r="L44" s="330" t="s">
        <v>1027</v>
      </c>
      <c r="M44" s="335">
        <v>84.090909090909079</v>
      </c>
      <c r="N44" s="335">
        <v>29.418181818181814</v>
      </c>
      <c r="O44" s="330"/>
      <c r="P44" s="330"/>
      <c r="Q44" s="336"/>
      <c r="R44" s="330"/>
      <c r="S44" s="336"/>
      <c r="T44" s="330"/>
      <c r="U44" s="330"/>
      <c r="V44" s="336"/>
      <c r="W44" s="335">
        <v>19.654545454545453</v>
      </c>
      <c r="X44" s="330"/>
      <c r="Y44" s="330"/>
      <c r="Z44" s="330"/>
      <c r="AA44" s="330"/>
      <c r="AB44" s="330"/>
      <c r="AC44" s="330"/>
      <c r="AD44" s="330"/>
      <c r="AE44" s="336"/>
      <c r="AF44" s="336"/>
      <c r="AG44" s="330"/>
      <c r="AH44" s="330"/>
      <c r="AI44" s="336"/>
      <c r="AJ44" s="330"/>
      <c r="AK44" s="330"/>
      <c r="AL44" s="330"/>
      <c r="AM44" s="330"/>
      <c r="AN44" s="336"/>
      <c r="AO44" s="337"/>
      <c r="AP44" s="336"/>
      <c r="AQ44" s="330" t="s">
        <v>917</v>
      </c>
      <c r="AR44" s="334" t="s">
        <v>825</v>
      </c>
      <c r="AS44" s="334"/>
      <c r="AT44" s="334"/>
      <c r="AU44" s="334">
        <v>5</v>
      </c>
      <c r="AV44" s="334"/>
      <c r="AW44" s="334"/>
      <c r="AX44" s="334"/>
      <c r="AY44" s="334"/>
      <c r="AZ44" s="334" t="s">
        <v>825</v>
      </c>
      <c r="BA44" s="330"/>
      <c r="BB44" s="334">
        <v>0</v>
      </c>
      <c r="BC44" s="334">
        <v>0</v>
      </c>
      <c r="BD44" s="334">
        <v>0</v>
      </c>
      <c r="BE44" s="334">
        <v>0</v>
      </c>
      <c r="BF44" s="334">
        <v>0</v>
      </c>
      <c r="BG44" s="334">
        <v>0</v>
      </c>
      <c r="BH44" s="334">
        <v>0</v>
      </c>
      <c r="BI44" s="334">
        <v>0</v>
      </c>
      <c r="BJ44" s="334">
        <v>0</v>
      </c>
      <c r="BK44" s="334">
        <v>0</v>
      </c>
      <c r="BL44" s="334"/>
      <c r="BM44" s="334"/>
      <c r="BN44" s="334"/>
      <c r="BO44" s="334" t="s">
        <v>825</v>
      </c>
      <c r="BP44" s="338"/>
      <c r="BQ44" s="334"/>
      <c r="BR44" s="334"/>
      <c r="BS44" s="330"/>
      <c r="BT44" s="330"/>
      <c r="BU44" s="334"/>
      <c r="BV44" s="334" t="s">
        <v>825</v>
      </c>
      <c r="BW44" s="334">
        <v>1</v>
      </c>
      <c r="BX44" s="330"/>
      <c r="BY44" s="330" t="s">
        <v>1033</v>
      </c>
    </row>
    <row r="45" spans="1:77" x14ac:dyDescent="0.15">
      <c r="A45" s="330">
        <v>1912</v>
      </c>
      <c r="B45" s="333">
        <v>43565</v>
      </c>
      <c r="C45" s="332" t="s">
        <v>821</v>
      </c>
      <c r="D45" s="330" t="s">
        <v>837</v>
      </c>
      <c r="E45" s="330">
        <v>4</v>
      </c>
      <c r="F45" s="330" t="s">
        <v>1009</v>
      </c>
      <c r="G45" s="333">
        <v>43547</v>
      </c>
      <c r="H45" s="334" t="s">
        <v>824</v>
      </c>
      <c r="I45" s="334" t="s">
        <v>825</v>
      </c>
      <c r="J45" s="334">
        <v>1</v>
      </c>
      <c r="K45" s="330" t="s">
        <v>838</v>
      </c>
      <c r="L45" s="330" t="s">
        <v>839</v>
      </c>
      <c r="M45" s="335">
        <v>135.20909090909089</v>
      </c>
      <c r="N45" s="335">
        <v>22.236363636363635</v>
      </c>
      <c r="O45" s="330"/>
      <c r="P45" s="330"/>
      <c r="Q45" s="336"/>
      <c r="R45" s="330"/>
      <c r="S45" s="336"/>
      <c r="T45" s="330"/>
      <c r="U45" s="330"/>
      <c r="V45" s="336"/>
      <c r="W45" s="336"/>
      <c r="X45" s="330"/>
      <c r="Y45" s="330"/>
      <c r="Z45" s="330"/>
      <c r="AA45" s="330"/>
      <c r="AB45" s="330"/>
      <c r="AC45" s="330"/>
      <c r="AD45" s="330"/>
      <c r="AE45" s="336"/>
      <c r="AF45" s="336"/>
      <c r="AG45" s="330"/>
      <c r="AH45" s="330"/>
      <c r="AI45" s="336"/>
      <c r="AJ45" s="330"/>
      <c r="AK45" s="330"/>
      <c r="AL45" s="330"/>
      <c r="AM45" s="330"/>
      <c r="AN45" s="335">
        <v>10.790909090909089</v>
      </c>
      <c r="AO45" s="337"/>
      <c r="AP45" s="336"/>
      <c r="AQ45" s="30" t="s">
        <v>1010</v>
      </c>
      <c r="AR45" s="334" t="s">
        <v>825</v>
      </c>
      <c r="AS45" s="334"/>
      <c r="AT45" s="334"/>
      <c r="AU45" s="334">
        <v>5</v>
      </c>
      <c r="AV45" s="334"/>
      <c r="AW45" s="334"/>
      <c r="AX45" s="334"/>
      <c r="AY45" s="334"/>
      <c r="AZ45" s="334" t="s">
        <v>840</v>
      </c>
      <c r="BA45" s="330"/>
      <c r="BB45" s="334">
        <v>0</v>
      </c>
      <c r="BC45" s="334">
        <v>0</v>
      </c>
      <c r="BD45" s="334">
        <v>0</v>
      </c>
      <c r="BE45" s="334">
        <v>0</v>
      </c>
      <c r="BF45" s="334">
        <v>0</v>
      </c>
      <c r="BG45" s="334">
        <v>0</v>
      </c>
      <c r="BH45" s="334">
        <v>0</v>
      </c>
      <c r="BI45" s="334">
        <v>0</v>
      </c>
      <c r="BJ45" s="334">
        <v>0</v>
      </c>
      <c r="BK45" s="334">
        <v>0</v>
      </c>
      <c r="BL45" s="334"/>
      <c r="BM45" s="334"/>
      <c r="BN45" s="334">
        <v>12</v>
      </c>
      <c r="BO45" s="334" t="s">
        <v>825</v>
      </c>
      <c r="BP45" s="338"/>
      <c r="BQ45" s="334"/>
      <c r="BR45" s="334"/>
      <c r="BS45" s="330"/>
      <c r="BT45" s="274"/>
      <c r="BU45" s="334"/>
      <c r="BV45" s="334" t="s">
        <v>825</v>
      </c>
      <c r="BW45" s="334"/>
      <c r="BX45" s="330" t="s">
        <v>841</v>
      </c>
      <c r="BY45" s="274" t="s">
        <v>430</v>
      </c>
    </row>
    <row r="46" spans="1:77" x14ac:dyDescent="0.15">
      <c r="A46" s="330">
        <v>672</v>
      </c>
      <c r="B46" s="333">
        <v>43565</v>
      </c>
      <c r="C46" s="332" t="s">
        <v>821</v>
      </c>
      <c r="D46" s="330" t="s">
        <v>837</v>
      </c>
      <c r="E46" s="330">
        <v>4</v>
      </c>
      <c r="F46" s="330" t="s">
        <v>1009</v>
      </c>
      <c r="G46" s="333">
        <v>43540</v>
      </c>
      <c r="H46" s="334" t="s">
        <v>342</v>
      </c>
      <c r="I46" s="334" t="s">
        <v>328</v>
      </c>
      <c r="J46" s="334">
        <v>3</v>
      </c>
      <c r="K46" s="330" t="s">
        <v>348</v>
      </c>
      <c r="L46" s="330" t="s">
        <v>952</v>
      </c>
      <c r="M46" s="335">
        <v>140</v>
      </c>
      <c r="N46" s="335">
        <v>26.945454545454545</v>
      </c>
      <c r="O46" s="330"/>
      <c r="P46" s="330"/>
      <c r="Q46" s="336"/>
      <c r="R46" s="330"/>
      <c r="S46" s="336"/>
      <c r="T46" s="330"/>
      <c r="U46" s="330"/>
      <c r="V46" s="336"/>
      <c r="W46" s="336"/>
      <c r="X46" s="330"/>
      <c r="Y46" s="330"/>
      <c r="Z46" s="330"/>
      <c r="AA46" s="330"/>
      <c r="AB46" s="330"/>
      <c r="AC46" s="330"/>
      <c r="AD46" s="330"/>
      <c r="AE46" s="336"/>
      <c r="AF46" s="336"/>
      <c r="AG46" s="330"/>
      <c r="AH46" s="330"/>
      <c r="AI46" s="336"/>
      <c r="AJ46" s="330"/>
      <c r="AK46" s="330"/>
      <c r="AL46" s="330"/>
      <c r="AM46" s="330"/>
      <c r="AN46" s="335">
        <v>12.263636363636364</v>
      </c>
      <c r="AO46" s="337"/>
      <c r="AP46" s="336"/>
      <c r="AQ46" s="30" t="s">
        <v>1012</v>
      </c>
      <c r="AR46" s="334" t="s">
        <v>825</v>
      </c>
      <c r="AS46" s="334"/>
      <c r="AT46" s="334"/>
      <c r="AU46" s="334">
        <v>7.26</v>
      </c>
      <c r="AV46" s="334"/>
      <c r="AW46" s="334"/>
      <c r="AX46" s="334"/>
      <c r="AY46" s="334"/>
      <c r="AZ46" s="334" t="s">
        <v>534</v>
      </c>
      <c r="BA46" s="330"/>
      <c r="BB46" s="334">
        <v>5</v>
      </c>
      <c r="BC46" s="334">
        <v>0</v>
      </c>
      <c r="BD46" s="334">
        <v>0</v>
      </c>
      <c r="BE46" s="334">
        <v>0</v>
      </c>
      <c r="BF46" s="334">
        <v>0</v>
      </c>
      <c r="BG46" s="334">
        <v>0</v>
      </c>
      <c r="BH46" s="334">
        <v>0</v>
      </c>
      <c r="BI46" s="334">
        <v>0</v>
      </c>
      <c r="BJ46" s="334">
        <v>0</v>
      </c>
      <c r="BK46" s="334">
        <v>0</v>
      </c>
      <c r="BL46" s="334"/>
      <c r="BM46" s="334"/>
      <c r="BN46" s="334">
        <v>24</v>
      </c>
      <c r="BO46" s="334" t="s">
        <v>825</v>
      </c>
      <c r="BP46" s="338"/>
      <c r="BQ46" s="334"/>
      <c r="BR46" s="334"/>
      <c r="BS46" s="330"/>
      <c r="BT46" s="274"/>
      <c r="BU46" s="334"/>
      <c r="BV46" s="334" t="s">
        <v>825</v>
      </c>
      <c r="BW46" s="334"/>
      <c r="BX46" s="330"/>
      <c r="BY46" s="330" t="s">
        <v>430</v>
      </c>
    </row>
  </sheetData>
  <sheetProtection algorithmName="SHA-512" hashValue="UC9oTHr0lvvefse/bt1mxCvgG94xEdDVpCuWmvy0XXtU9O5e8m3mokuIQ8i6UgRcDG1Qd/dHVH61PkWz4hsuCQ==" saltValue="z+HNdb6Tr1W4OX4Yu0zodg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B2103-CC41-4843-B824-B94064720479}">
  <sheetPr codeName="Sheet55"/>
  <dimension ref="A1:BZ3"/>
  <sheetViews>
    <sheetView workbookViewId="0">
      <selection activeCell="B45" sqref="B2:B45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30">
        <v>793</v>
      </c>
      <c r="B2" s="331">
        <v>43565</v>
      </c>
      <c r="C2" s="332" t="s">
        <v>937</v>
      </c>
      <c r="D2" s="330" t="s">
        <v>938</v>
      </c>
      <c r="E2" s="330"/>
      <c r="F2" s="330" t="s">
        <v>939</v>
      </c>
      <c r="G2" s="333">
        <v>43281</v>
      </c>
      <c r="H2" s="334" t="s">
        <v>940</v>
      </c>
      <c r="I2" s="334" t="s">
        <v>941</v>
      </c>
      <c r="J2" s="334"/>
      <c r="K2" s="330" t="s">
        <v>942</v>
      </c>
      <c r="L2" s="330" t="s">
        <v>943</v>
      </c>
      <c r="M2" s="335">
        <v>123.13636363636361</v>
      </c>
      <c r="N2" s="335">
        <v>25.409090909090907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0" t="s">
        <v>944</v>
      </c>
      <c r="AR2" s="334" t="s">
        <v>941</v>
      </c>
      <c r="AS2" s="334"/>
      <c r="AT2" s="334"/>
      <c r="AU2" s="334"/>
      <c r="AV2" s="334">
        <v>9.3000000000000007</v>
      </c>
      <c r="AW2" s="334"/>
      <c r="AX2" s="334"/>
      <c r="AY2" s="334"/>
      <c r="AZ2" s="334" t="s">
        <v>390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/>
      <c r="BO2" s="334" t="s">
        <v>941</v>
      </c>
      <c r="BP2" s="338"/>
      <c r="BQ2" s="334"/>
      <c r="BR2" s="334"/>
      <c r="BS2" s="330"/>
      <c r="BT2" s="330"/>
      <c r="BU2" s="334"/>
      <c r="BV2" s="334" t="s">
        <v>941</v>
      </c>
      <c r="BW2" s="334"/>
      <c r="BX2" s="330"/>
      <c r="BY2" s="372" t="s">
        <v>945</v>
      </c>
      <c r="BZ2" s="311" t="s">
        <v>429</v>
      </c>
    </row>
    <row r="3" spans="1:78" x14ac:dyDescent="0.15">
      <c r="A3" s="330">
        <v>791</v>
      </c>
      <c r="B3" s="331">
        <v>43565</v>
      </c>
      <c r="C3" s="332" t="s">
        <v>937</v>
      </c>
      <c r="D3" s="330" t="s">
        <v>938</v>
      </c>
      <c r="E3" s="330"/>
      <c r="F3" s="330" t="s">
        <v>946</v>
      </c>
      <c r="G3" s="333">
        <v>43281</v>
      </c>
      <c r="H3" s="334" t="s">
        <v>940</v>
      </c>
      <c r="I3" s="334" t="s">
        <v>941</v>
      </c>
      <c r="J3" s="334"/>
      <c r="K3" s="330" t="s">
        <v>942</v>
      </c>
      <c r="L3" s="330" t="s">
        <v>943</v>
      </c>
      <c r="M3" s="335">
        <v>123.13636363636361</v>
      </c>
      <c r="N3" s="335">
        <v>22.254545454545454</v>
      </c>
      <c r="O3" s="330"/>
      <c r="P3" s="330"/>
      <c r="Q3" s="336"/>
      <c r="R3" s="33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5">
        <v>15.699999999999998</v>
      </c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947</v>
      </c>
      <c r="AR3" s="334" t="s">
        <v>941</v>
      </c>
      <c r="AS3" s="334"/>
      <c r="AT3" s="334"/>
      <c r="AU3" s="334"/>
      <c r="AV3" s="334">
        <v>9.3000000000000007</v>
      </c>
      <c r="AW3" s="334"/>
      <c r="AX3" s="334"/>
      <c r="AY3" s="334"/>
      <c r="AZ3" s="334" t="s">
        <v>390</v>
      </c>
      <c r="BA3" s="330"/>
      <c r="BB3" s="334">
        <v>0</v>
      </c>
      <c r="BC3" s="334">
        <v>0</v>
      </c>
      <c r="BD3" s="334">
        <v>0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941</v>
      </c>
      <c r="BP3" s="338"/>
      <c r="BQ3" s="334"/>
      <c r="BR3" s="334"/>
      <c r="BS3" s="274"/>
      <c r="BT3" s="274"/>
      <c r="BU3" s="334"/>
      <c r="BV3" s="334" t="s">
        <v>941</v>
      </c>
      <c r="BW3" s="334"/>
      <c r="BX3" s="330"/>
      <c r="BY3" s="330" t="s">
        <v>948</v>
      </c>
      <c r="BZ3" s="311" t="s">
        <v>429</v>
      </c>
    </row>
  </sheetData>
  <sheetProtection algorithmName="SHA-512" hashValue="BOftQ2BasLCvm5xtlct4K09Th4DqXM6pj66TZDRydWeNB6KkYciXkrtUx1ZskVNSk+iY+GpLxVoo6MSfTZ4A4A==" saltValue="U6kgabKR8GSwEVkIYSXWdw==" spinCount="100000" sheet="1" objects="1" scenarios="1"/>
  <hyperlinks>
    <hyperlink ref="BY2" r:id="rId1" xr:uid="{9EF056B3-492D-D444-9AD8-82121217448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A4BD1-FE2F-3147-ACA6-9AEF327D8F08}">
  <sheetPr codeName="Sheet60">
    <tabColor theme="4" tint="0.59999389629810485"/>
  </sheetPr>
  <dimension ref="A1:AM107"/>
  <sheetViews>
    <sheetView zoomScale="110" zoomScaleNormal="110" zoomScalePageLayoutView="120" workbookViewId="0">
      <selection activeCell="A8" sqref="A8:A22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0" width="12.1640625" customWidth="1"/>
    <col min="21" max="49" width="7.5" customWidth="1"/>
  </cols>
  <sheetData>
    <row r="1" spans="1:39" ht="14" x14ac:dyDescent="0.15">
      <c r="A1" s="364" t="s">
        <v>270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364"/>
      <c r="AK1" s="364"/>
      <c r="AL1" s="364"/>
      <c r="AM1" s="364"/>
    </row>
    <row r="2" spans="1:39" ht="14" x14ac:dyDescent="0.15">
      <c r="A2" s="365" t="s">
        <v>221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364"/>
      <c r="AK2" s="364"/>
      <c r="AL2" s="364"/>
      <c r="AM2" s="364"/>
    </row>
    <row r="3" spans="1:39" ht="15" thickBot="1" x14ac:dyDescent="0.2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364"/>
      <c r="AK3" s="364"/>
      <c r="AL3" s="364"/>
      <c r="AM3" s="364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</row>
    <row r="5" spans="1:3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6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</row>
    <row r="6" spans="1:3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6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</row>
    <row r="7" spans="1:39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58" t="s">
        <v>272</v>
      </c>
      <c r="U7" s="364"/>
      <c r="V7" s="364"/>
      <c r="W7" s="364"/>
      <c r="X7" s="364"/>
      <c r="Y7" s="364"/>
      <c r="Z7" s="364"/>
      <c r="AA7" s="364"/>
      <c r="AB7" s="364"/>
      <c r="AC7" s="364"/>
      <c r="AD7" s="364"/>
      <c r="AE7" s="364"/>
      <c r="AF7" s="364"/>
      <c r="AG7" s="364"/>
      <c r="AH7" s="364"/>
      <c r="AI7" s="364"/>
      <c r="AJ7" s="364"/>
      <c r="AK7" s="364"/>
      <c r="AL7" s="364"/>
      <c r="AM7" s="364"/>
    </row>
    <row r="8" spans="1:39" ht="14" x14ac:dyDescent="0.15">
      <c r="A8" s="131" t="str">
        <f>'SEQ Oct 2023'!K2</f>
        <v>AGL</v>
      </c>
      <c r="B8" s="132" t="str">
        <f>'SEQ Oct 2023'!L2</f>
        <v>Business Value Saver</v>
      </c>
      <c r="C8" s="133">
        <f>IF('SEQ Oct 2023'!BP2=0,91*'SEQ Oct 2023'!M2/100,(91*'SEQ Oct 2023'!M2/100)+'SEQ Oct 2023'!BP2/4)</f>
        <v>122.12199999999999</v>
      </c>
      <c r="D8" s="134">
        <f>IF('SEQ Oct 2023'!O2="",$C$5*'SEQ Oct 2023'!N2/100,IF($C$5&gt;='SEQ Oct 2023'!P2,('SEQ Oct 2023'!P2*'SEQ Oct 2023'!N2/100),($C$5*'SEQ Oct 2023'!N2/100)))</f>
        <v>1469.0909090909088</v>
      </c>
      <c r="E8" s="134">
        <f>IF(AND('SEQ Oct 2023'!P2&gt;0,'SEQ Oct 2023'!R2&gt;0),IF($C$5&lt;'SEQ Oct 2023'!P2,0,IF($C$5&lt;=('SEQ Oct 2023'!R2+'SEQ Oct 2023'!P2),(($C$5-'SEQ Oct 2023'!P2)*'SEQ Oct 2023'!Q2/100),(('SEQ Oct 2023'!R2)*'SEQ Oct 2023'!Q2/100))),0)</f>
        <v>0</v>
      </c>
      <c r="F8" s="134">
        <f>IF(AND('SEQ Oct 2023'!R2&gt;0,'SEQ Oct 2023'!T2&gt;0),IF(($C$5&lt;'SEQ Oct 2023'!T2),(0),($C$5-'SEQ Oct 2023'!T2)*'SEQ Oct 2023'!U2/100),IF(AND('SEQ Oct 2023'!R2&gt;0,'SEQ Oct 2023'!T2=""),IF(($C$5&lt;'SEQ Oct 2023'!R2+'SEQ Oct 2023'!P2),(0),(($C$5-('SEQ Oct 2023'!R2+'SEQ Oct 2023'!P2))*'SEQ Oct 2023'!S2/100)),IF(AND('SEQ Oct 2023'!P2&gt;0,'SEQ Oct 2023'!R2=""&gt;0),IF(($C$5&lt;'SEQ Oct 2023'!P2),(0),($C$5-'SEQ Oct 2023'!P2)*'SEQ Oct 2023'!Q2/100),0)))</f>
        <v>0</v>
      </c>
      <c r="G8" s="232">
        <f>SUM(C8:F8)</f>
        <v>1591.2129090909089</v>
      </c>
      <c r="H8" s="239">
        <f t="shared" ref="H8:H20" si="0">(G8-C8)*4</f>
        <v>5876.3636363636351</v>
      </c>
      <c r="I8" s="239">
        <f t="shared" ref="I8:I20" si="1">G8*4</f>
        <v>6364.8516363636354</v>
      </c>
      <c r="J8" s="136">
        <f>I8*1.1</f>
        <v>7001.3367999999991</v>
      </c>
      <c r="K8" s="137">
        <f>'SEQ Oct 2023'!BB2</f>
        <v>0</v>
      </c>
      <c r="L8" s="137">
        <f>'SEQ Oct 2023'!BC2</f>
        <v>0</v>
      </c>
      <c r="M8" s="137">
        <f>'SEQ Oct 2023'!BD2</f>
        <v>0</v>
      </c>
      <c r="N8" s="137">
        <f>'SEQ Oct 2023'!BE2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0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6364.8516363636354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6364.8516363636354</v>
      </c>
      <c r="S8" s="236">
        <f>Q8*1.1</f>
        <v>7001.3367999999991</v>
      </c>
      <c r="T8" s="361">
        <f>R8*1.1</f>
        <v>7001.3367999999991</v>
      </c>
      <c r="U8" s="364"/>
      <c r="V8" s="364"/>
      <c r="W8" s="364"/>
      <c r="X8" s="364"/>
      <c r="Y8" s="364"/>
      <c r="Z8" s="364"/>
      <c r="AA8" s="364"/>
      <c r="AB8" s="364"/>
      <c r="AC8" s="364"/>
      <c r="AD8" s="364"/>
      <c r="AE8" s="364"/>
      <c r="AF8" s="364"/>
      <c r="AG8" s="364"/>
      <c r="AH8" s="364"/>
      <c r="AI8" s="364"/>
      <c r="AJ8" s="364"/>
      <c r="AK8" s="364"/>
      <c r="AL8" s="364"/>
      <c r="AM8" s="364"/>
    </row>
    <row r="9" spans="1:39" ht="14" x14ac:dyDescent="0.15">
      <c r="A9" s="131" t="str">
        <f>'SEQ Oct 2023'!K3</f>
        <v>Diamond Energy</v>
      </c>
      <c r="B9" s="132" t="str">
        <f>'SEQ Oct 2023'!L3</f>
        <v>Renewable Saver</v>
      </c>
      <c r="C9" s="133">
        <f>IF('SEQ Oct 2023'!BP3=0,91*'SEQ Oct 2023'!M3/100,(91*'SEQ Oct 2023'!M3/100)+'SEQ Oct 2023'!BP3/4)</f>
        <v>112.84</v>
      </c>
      <c r="D9" s="134">
        <f>IF('SEQ Oct 2023'!O3="",$C$5*'SEQ Oct 2023'!N3/100,IF($C$5&gt;='SEQ Oct 2023'!P3,('SEQ Oct 2023'!P3*'SEQ Oct 2023'!N3/100),($C$5*'SEQ Oct 2023'!N3/100)))</f>
        <v>1487.7272727272727</v>
      </c>
      <c r="E9" s="134">
        <f>IF(AND('SEQ Oct 2023'!P3&gt;0,'SEQ Oct 2023'!R3&gt;0),IF($C$5&lt;'SEQ Oct 2023'!P3,0,IF($C$5&lt;=('SEQ Oct 2023'!R3+'SEQ Oct 2023'!P3),(($C$5-'SEQ Oct 2023'!P3)*'SEQ Oct 2023'!Q3/100),(('SEQ Oct 2023'!R3)*'SEQ Oct 2023'!Q3/100))),0)</f>
        <v>0</v>
      </c>
      <c r="F9" s="134">
        <f>IF(AND('SEQ Oct 2023'!R3&gt;0,'SEQ Oct 2023'!T3&gt;0),IF(($C$5&lt;'SEQ Oct 2023'!T3),(0),($C$5-'SEQ Oct 2023'!T3)*'SEQ Oct 2023'!U3/100),IF(AND('SEQ Oct 2023'!R3&gt;0,'SEQ Oct 2023'!T3=""),IF(($C$5&lt;'SEQ Oct 2023'!R3+'SEQ Oct 2023'!P3),(0),(($C$5-('SEQ Oct 2023'!R3+'SEQ Oct 2023'!P3))*'SEQ Oct 2023'!S3/100)),IF(AND('SEQ Oct 2023'!P3&gt;0,'SEQ Oct 2023'!R3=""&gt;0),IF(($C$5&lt;'SEQ Oct 2023'!P3),(0),($C$5-'SEQ Oct 2023'!P3)*'SEQ Oct 2023'!Q3/100),0)))</f>
        <v>0</v>
      </c>
      <c r="G9" s="232">
        <f t="shared" ref="G9:G16" si="3">SUM(C9:F9)</f>
        <v>1600.5672727272727</v>
      </c>
      <c r="H9" s="239">
        <f t="shared" si="0"/>
        <v>5950.909090909091</v>
      </c>
      <c r="I9" s="239">
        <f t="shared" si="1"/>
        <v>6402.2690909090907</v>
      </c>
      <c r="J9" s="136">
        <f t="shared" ref="J9:J20" si="4">I9*1.1</f>
        <v>7042.4960000000001</v>
      </c>
      <c r="K9" s="137">
        <f>'SEQ Oct 2023'!BB3</f>
        <v>0</v>
      </c>
      <c r="L9" s="137">
        <f>'SEQ Oct 2023'!BC3</f>
        <v>0</v>
      </c>
      <c r="M9" s="137">
        <f>'SEQ Oct 2023'!BD3</f>
        <v>2</v>
      </c>
      <c r="N9" s="137">
        <f>'SEQ Oct 2023'!BE3</f>
        <v>0</v>
      </c>
      <c r="O9" s="144" t="str">
        <f t="shared" ref="O9:O18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2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6402.2690909090907</v>
      </c>
      <c r="R9" s="240">
        <f t="shared" ref="R9:R2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6274.2237090909084</v>
      </c>
      <c r="S9" s="136">
        <f t="shared" ref="S9:T20" si="8">Q9*1.1</f>
        <v>7042.4960000000001</v>
      </c>
      <c r="T9" s="361">
        <f t="shared" si="8"/>
        <v>6901.6460799999995</v>
      </c>
      <c r="U9" s="364"/>
      <c r="V9" s="364"/>
      <c r="W9" s="364"/>
      <c r="X9" s="364"/>
      <c r="Y9" s="364"/>
      <c r="Z9" s="364"/>
      <c r="AA9" s="364"/>
      <c r="AB9" s="364"/>
      <c r="AC9" s="364"/>
      <c r="AD9" s="364"/>
      <c r="AE9" s="364"/>
      <c r="AF9" s="364"/>
      <c r="AG9" s="364"/>
      <c r="AH9" s="364"/>
      <c r="AI9" s="364"/>
      <c r="AJ9" s="364"/>
      <c r="AK9" s="364"/>
      <c r="AL9" s="364"/>
      <c r="AM9" s="364"/>
    </row>
    <row r="10" spans="1:39" ht="14" x14ac:dyDescent="0.15">
      <c r="A10" s="131" t="str">
        <f>'SEQ Oct 2023'!K4</f>
        <v>EnergyAustralia</v>
      </c>
      <c r="B10" s="132" t="str">
        <f>'SEQ Oct 2023'!L4</f>
        <v>Balance Plan</v>
      </c>
      <c r="C10" s="133">
        <f>IF('SEQ Oct 2023'!BP4=0,91*'SEQ Oct 2023'!M4/100,(91*'SEQ Oct 2023'!M4/100)+'SEQ Oct 2023'!BP4/4)</f>
        <v>118.3</v>
      </c>
      <c r="D10" s="134">
        <f>IF('SEQ Oct 2023'!O4="",$C$5*'SEQ Oct 2023'!N4/100,IF($C$5&gt;='SEQ Oct 2023'!P4,('SEQ Oct 2023'!P4*'SEQ Oct 2023'!N4/100),($C$5*'SEQ Oct 2023'!N4/100)))</f>
        <v>1667.7272727272727</v>
      </c>
      <c r="E10" s="134">
        <f>IF(AND('SEQ Oct 2023'!P4&gt;0,'SEQ Oct 2023'!R4&gt;0),IF($C$5&lt;'SEQ Oct 2023'!P4,0,IF($C$5&lt;=('SEQ Oct 2023'!R4+'SEQ Oct 2023'!P4),(($C$5-'SEQ Oct 2023'!P4)*'SEQ Oct 2023'!Q4/100),(('SEQ Oct 2023'!R4)*'SEQ Oct 2023'!Q4/100))),0)</f>
        <v>0</v>
      </c>
      <c r="F10" s="134">
        <f>IF(AND('SEQ Oct 2023'!R4&gt;0,'SEQ Oct 2023'!T4&gt;0),IF(($C$5&lt;'SEQ Oct 2023'!T4),(0),($C$5-'SEQ Oct 2023'!T4)*'SEQ Oct 2023'!U4/100),IF(AND('SEQ Oct 2023'!R4&gt;0,'SEQ Oct 2023'!T4=""),IF(($C$5&lt;'SEQ Oct 2023'!R4+'SEQ Oct 2023'!P4),(0),(($C$5-('SEQ Oct 2023'!R4+'SEQ Oct 2023'!P4))*'SEQ Oct 2023'!S4/100)),IF(AND('SEQ Oct 2023'!P4&gt;0,'SEQ Oct 2023'!R4=""&gt;0),IF(($C$5&lt;'SEQ Oct 2023'!P4),(0),($C$5-'SEQ Oct 2023'!P4)*'SEQ Oct 2023'!Q4/100),0)))</f>
        <v>0</v>
      </c>
      <c r="G10" s="232">
        <f t="shared" si="3"/>
        <v>1786.0272727272727</v>
      </c>
      <c r="H10" s="239">
        <f t="shared" si="0"/>
        <v>6670.909090909091</v>
      </c>
      <c r="I10" s="239">
        <f t="shared" si="1"/>
        <v>7144.1090909090908</v>
      </c>
      <c r="J10" s="136">
        <f t="shared" si="4"/>
        <v>7858.52</v>
      </c>
      <c r="K10" s="137">
        <f>'SEQ Oct 2023'!BB4</f>
        <v>7</v>
      </c>
      <c r="L10" s="137">
        <f>'SEQ Oct 2023'!BC4</f>
        <v>0</v>
      </c>
      <c r="M10" s="137">
        <f>'SEQ Oct 2023'!BD4</f>
        <v>0</v>
      </c>
      <c r="N10" s="137">
        <f>'SEQ Oct 2023'!BE4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6644.0214545454546</v>
      </c>
      <c r="R10" s="240">
        <f t="shared" si="7"/>
        <v>6644.0214545454546</v>
      </c>
      <c r="S10" s="136">
        <f t="shared" si="8"/>
        <v>7308.423600000001</v>
      </c>
      <c r="T10" s="361">
        <f t="shared" si="8"/>
        <v>7308.423600000001</v>
      </c>
      <c r="U10" s="364"/>
      <c r="V10" s="364"/>
      <c r="W10" s="364"/>
      <c r="X10" s="364"/>
      <c r="Y10" s="364"/>
      <c r="Z10" s="364"/>
      <c r="AA10" s="364"/>
      <c r="AB10" s="364"/>
      <c r="AC10" s="364"/>
      <c r="AD10" s="364"/>
      <c r="AE10" s="364"/>
      <c r="AF10" s="364"/>
      <c r="AG10" s="364"/>
      <c r="AH10" s="364"/>
      <c r="AI10" s="364"/>
      <c r="AJ10" s="364"/>
      <c r="AK10" s="364"/>
      <c r="AL10" s="364"/>
      <c r="AM10" s="364"/>
    </row>
    <row r="11" spans="1:39" ht="14" x14ac:dyDescent="0.15">
      <c r="A11" s="131" t="str">
        <f>'SEQ Oct 2023'!K5</f>
        <v>Origin Energy</v>
      </c>
      <c r="B11" s="132" t="str">
        <f>'SEQ Oct 2023'!L5</f>
        <v>Go Variable</v>
      </c>
      <c r="C11" s="133">
        <f>IF('SEQ Oct 2023'!BP5=0,91*'SEQ Oct 2023'!M5/100,(91*'SEQ Oct 2023'!M5/100)+'SEQ Oct 2023'!BP5/4)</f>
        <v>126.87054545454545</v>
      </c>
      <c r="D11" s="134">
        <f>IF('SEQ Oct 2023'!O5="",$C$5*'SEQ Oct 2023'!N5/100,IF($C$5&gt;='SEQ Oct 2023'!P5,('SEQ Oct 2023'!P5*'SEQ Oct 2023'!N5/100),($C$5*'SEQ Oct 2023'!N5/100)))</f>
        <v>1497.7272727272727</v>
      </c>
      <c r="E11" s="134">
        <f>IF(AND('SEQ Oct 2023'!P5&gt;0,'SEQ Oct 2023'!R5&gt;0),IF($C$5&lt;'SEQ Oct 2023'!P5,0,IF($C$5&lt;=('SEQ Oct 2023'!R5+'SEQ Oct 2023'!P5),(($C$5-'SEQ Oct 2023'!P5)*'SEQ Oct 2023'!Q5/100),(('SEQ Oct 2023'!R5)*'SEQ Oct 2023'!Q5/100))),0)</f>
        <v>0</v>
      </c>
      <c r="F11" s="134">
        <f>IF(AND('SEQ Oct 2023'!R5&gt;0,'SEQ Oct 2023'!T5&gt;0),IF(($C$5&lt;'SEQ Oct 2023'!T5),(0),($C$5-'SEQ Oct 2023'!T5)*'SEQ Oct 2023'!U5/100),IF(AND('SEQ Oct 2023'!R5&gt;0,'SEQ Oct 2023'!T5=""),IF(($C$5&lt;'SEQ Oct 2023'!R5+'SEQ Oct 2023'!P5),(0),(($C$5-('SEQ Oct 2023'!R5+'SEQ Oct 2023'!P5))*'SEQ Oct 2023'!S5/100)),IF(AND('SEQ Oct 2023'!P5&gt;0,'SEQ Oct 2023'!R5=""&gt;0),IF(($C$5&lt;'SEQ Oct 2023'!P5),(0),($C$5-'SEQ Oct 2023'!P5)*'SEQ Oct 2023'!Q5/100),0)))</f>
        <v>0</v>
      </c>
      <c r="G11" s="232">
        <f t="shared" si="3"/>
        <v>1624.5978181818182</v>
      </c>
      <c r="H11" s="239">
        <f t="shared" si="0"/>
        <v>5990.909090909091</v>
      </c>
      <c r="I11" s="239">
        <f t="shared" si="1"/>
        <v>6498.3912727272727</v>
      </c>
      <c r="J11" s="136">
        <f t="shared" si="4"/>
        <v>7148.2304000000004</v>
      </c>
      <c r="K11" s="137">
        <f>'SEQ Oct 2023'!BB5</f>
        <v>0</v>
      </c>
      <c r="L11" s="137">
        <f>'SEQ Oct 2023'!BC5</f>
        <v>0</v>
      </c>
      <c r="M11" s="137">
        <f>'SEQ Oct 2023'!BD5</f>
        <v>0</v>
      </c>
      <c r="N11" s="137">
        <f>'SEQ Oct 2023'!BE5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6498.3912727272727</v>
      </c>
      <c r="R11" s="240">
        <f t="shared" si="7"/>
        <v>6498.3912727272727</v>
      </c>
      <c r="S11" s="136">
        <f t="shared" si="8"/>
        <v>7148.2304000000004</v>
      </c>
      <c r="T11" s="361">
        <f t="shared" si="8"/>
        <v>7148.2304000000004</v>
      </c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4"/>
      <c r="AG11" s="364"/>
      <c r="AH11" s="364"/>
      <c r="AI11" s="364"/>
      <c r="AJ11" s="364"/>
      <c r="AK11" s="364"/>
      <c r="AL11" s="364"/>
      <c r="AM11" s="364"/>
    </row>
    <row r="12" spans="1:39" ht="14" x14ac:dyDescent="0.15">
      <c r="A12" s="131" t="str">
        <f>'SEQ Oct 2023'!K6</f>
        <v>Powershop</v>
      </c>
      <c r="B12" s="132" t="str">
        <f>'SEQ Oct 2023'!L6</f>
        <v>100% Carbon Neutral</v>
      </c>
      <c r="C12" s="133">
        <f>IF('SEQ Oct 2023'!BP6=0,91*'SEQ Oct 2023'!M6/100,(91*'SEQ Oct 2023'!M6/100)+'SEQ Oct 2023'!BP6/4)</f>
        <v>131.47845454545453</v>
      </c>
      <c r="D12" s="134">
        <f>IF('SEQ Oct 2023'!O6="",$C$5*'SEQ Oct 2023'!N6/100,IF($C$5&gt;='SEQ Oct 2023'!P6,('SEQ Oct 2023'!P6*'SEQ Oct 2023'!N6/100),($C$5*'SEQ Oct 2023'!N6/100)))</f>
        <v>1639.5454545454545</v>
      </c>
      <c r="E12" s="134">
        <f>IF(AND('SEQ Oct 2023'!P6&gt;0,'SEQ Oct 2023'!R6&gt;0),IF($C$5&lt;'SEQ Oct 2023'!P6,0,IF($C$5&lt;=('SEQ Oct 2023'!R6+'SEQ Oct 2023'!P6),(($C$5-'SEQ Oct 2023'!P6)*'SEQ Oct 2023'!Q6/100),(('SEQ Oct 2023'!R6)*'SEQ Oct 2023'!Q6/100))),0)</f>
        <v>0</v>
      </c>
      <c r="F12" s="134">
        <f>IF(AND('SEQ Oct 2023'!R6&gt;0,'SEQ Oct 2023'!T6&gt;0),IF(($C$5&lt;'SEQ Oct 2023'!T6),(0),($C$5-'SEQ Oct 2023'!T6)*'SEQ Oct 2023'!U6/100),IF(AND('SEQ Oct 2023'!R6&gt;0,'SEQ Oct 2023'!T6=""),IF(($C$5&lt;'SEQ Oct 2023'!R6+'SEQ Oct 2023'!P6),(0),(($C$5-('SEQ Oct 2023'!R6+'SEQ Oct 2023'!P6))*'SEQ Oct 2023'!S6/100)),IF(AND('SEQ Oct 2023'!P6&gt;0,'SEQ Oct 2023'!R6=""&gt;0),IF(($C$5&lt;'SEQ Oct 2023'!P6),(0),($C$5-'SEQ Oct 2023'!P6)*'SEQ Oct 2023'!Q6/100),0)))</f>
        <v>0</v>
      </c>
      <c r="G12" s="232">
        <f t="shared" si="3"/>
        <v>1771.023909090909</v>
      </c>
      <c r="H12" s="239">
        <f t="shared" si="0"/>
        <v>6558.181818181818</v>
      </c>
      <c r="I12" s="239">
        <f t="shared" si="1"/>
        <v>7084.095636363636</v>
      </c>
      <c r="J12" s="136">
        <f t="shared" si="4"/>
        <v>7792.5052000000005</v>
      </c>
      <c r="K12" s="137">
        <f>'SEQ Oct 2023'!BB6</f>
        <v>0</v>
      </c>
      <c r="L12" s="137">
        <f>'SEQ Oct 2023'!BC6</f>
        <v>0</v>
      </c>
      <c r="M12" s="137">
        <f>'SEQ Oct 2023'!BD6</f>
        <v>0</v>
      </c>
      <c r="N12" s="137">
        <f>'SEQ Oct 2023'!BE6</f>
        <v>0</v>
      </c>
      <c r="O12" s="144" t="str">
        <f t="shared" si="5"/>
        <v>No discount</v>
      </c>
      <c r="P12" s="226" t="str">
        <f t="shared" si="2"/>
        <v>Inclusive</v>
      </c>
      <c r="Q12" s="240">
        <f t="shared" si="6"/>
        <v>7084.095636363636</v>
      </c>
      <c r="R12" s="240">
        <f t="shared" si="7"/>
        <v>7084.095636363636</v>
      </c>
      <c r="S12" s="136">
        <f t="shared" si="8"/>
        <v>7792.5052000000005</v>
      </c>
      <c r="T12" s="361">
        <f t="shared" si="8"/>
        <v>7792.5052000000005</v>
      </c>
      <c r="U12" s="364"/>
      <c r="V12" s="364"/>
      <c r="W12" s="364"/>
      <c r="X12" s="364"/>
      <c r="Y12" s="364"/>
      <c r="Z12" s="364"/>
      <c r="AA12" s="364"/>
      <c r="AB12" s="364"/>
      <c r="AC12" s="364"/>
      <c r="AD12" s="364"/>
      <c r="AE12" s="364"/>
      <c r="AF12" s="364"/>
      <c r="AG12" s="364"/>
      <c r="AH12" s="364"/>
      <c r="AI12" s="364"/>
      <c r="AJ12" s="364"/>
      <c r="AK12" s="364"/>
      <c r="AL12" s="364"/>
      <c r="AM12" s="364"/>
    </row>
    <row r="13" spans="1:39" ht="14" x14ac:dyDescent="0.15">
      <c r="A13" s="131" t="str">
        <f>'SEQ Oct 2023'!K7</f>
        <v>Energy Locals</v>
      </c>
      <c r="B13" s="132" t="str">
        <f>'SEQ Oct 2023'!L7</f>
        <v>Business Member</v>
      </c>
      <c r="C13" s="133">
        <f>IF('SEQ Oct 2023'!BP7=0,91*'SEQ Oct 2023'!M7/100,(91*'SEQ Oct 2023'!M7/100)+'SEQ Oct 2023'!BP7/4)</f>
        <v>131.16818181818181</v>
      </c>
      <c r="D13" s="134">
        <f>IF('SEQ Oct 2023'!O7="",$C$5*'SEQ Oct 2023'!N7/100,IF($C$5&gt;='SEQ Oct 2023'!P7,('SEQ Oct 2023'!P7*'SEQ Oct 2023'!N7/100),($C$5*'SEQ Oct 2023'!N7/100)))</f>
        <v>1340.909090909091</v>
      </c>
      <c r="E13" s="134">
        <f>IF(AND('SEQ Oct 2023'!P7&gt;0,'SEQ Oct 2023'!R7&gt;0),IF($C$5&lt;'SEQ Oct 2023'!P7,0,IF($C$5&lt;=('SEQ Oct 2023'!R7+'SEQ Oct 2023'!P7),(($C$5-'SEQ Oct 2023'!P7)*'SEQ Oct 2023'!Q7/100),(('SEQ Oct 2023'!R7)*'SEQ Oct 2023'!Q7/100))),0)</f>
        <v>0</v>
      </c>
      <c r="F13" s="134">
        <f>IF(AND('SEQ Oct 2023'!R7&gt;0,'SEQ Oct 2023'!T7&gt;0),IF(($C$5&lt;'SEQ Oct 2023'!T7),(0),($C$5-'SEQ Oct 2023'!T7)*'SEQ Oct 2023'!U7/100),IF(AND('SEQ Oct 2023'!R7&gt;0,'SEQ Oct 2023'!T7=""),IF(($C$5&lt;'SEQ Oct 2023'!R7+'SEQ Oct 2023'!P7),(0),(($C$5-('SEQ Oct 2023'!R7+'SEQ Oct 2023'!P7))*'SEQ Oct 2023'!S7/100)),IF(AND('SEQ Oct 2023'!P7&gt;0,'SEQ Oct 2023'!R7=""&gt;0),IF(($C$5&lt;'SEQ Oct 2023'!P7),(0),($C$5-'SEQ Oct 2023'!P7)*'SEQ Oct 2023'!Q7/100),0)))</f>
        <v>0</v>
      </c>
      <c r="G13" s="232">
        <f t="shared" si="3"/>
        <v>1472.0772727272729</v>
      </c>
      <c r="H13" s="239">
        <f t="shared" si="0"/>
        <v>5363.636363636364</v>
      </c>
      <c r="I13" s="239">
        <f t="shared" si="1"/>
        <v>5888.3090909090915</v>
      </c>
      <c r="J13" s="136">
        <f t="shared" si="4"/>
        <v>6477.1400000000012</v>
      </c>
      <c r="K13" s="137">
        <f>'SEQ Oct 2023'!BB7</f>
        <v>0</v>
      </c>
      <c r="L13" s="137">
        <f>'SEQ Oct 2023'!BC7</f>
        <v>0</v>
      </c>
      <c r="M13" s="137">
        <f>'SEQ Oct 2023'!BD7</f>
        <v>0</v>
      </c>
      <c r="N13" s="137">
        <f>'SEQ Oct 2023'!BE7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5888.3090909090915</v>
      </c>
      <c r="R13" s="240">
        <f t="shared" si="7"/>
        <v>5888.3090909090915</v>
      </c>
      <c r="S13" s="136">
        <f t="shared" si="8"/>
        <v>6477.1400000000012</v>
      </c>
      <c r="T13" s="361">
        <f t="shared" si="8"/>
        <v>6477.1400000000012</v>
      </c>
      <c r="U13" s="364"/>
      <c r="V13" s="364"/>
      <c r="W13" s="364"/>
      <c r="X13" s="364"/>
      <c r="Y13" s="364"/>
      <c r="Z13" s="364"/>
      <c r="AA13" s="364"/>
      <c r="AB13" s="364"/>
      <c r="AC13" s="364"/>
      <c r="AD13" s="364"/>
      <c r="AE13" s="364"/>
      <c r="AF13" s="364"/>
      <c r="AG13" s="364"/>
      <c r="AH13" s="364"/>
      <c r="AI13" s="364"/>
      <c r="AJ13" s="364"/>
      <c r="AK13" s="364"/>
      <c r="AL13" s="364"/>
      <c r="AM13" s="364"/>
    </row>
    <row r="14" spans="1:39" ht="14" x14ac:dyDescent="0.15">
      <c r="A14" s="131" t="str">
        <f>'SEQ Oct 2023'!K8</f>
        <v>Simply Energy</v>
      </c>
      <c r="B14" s="132" t="str">
        <f>'SEQ Oct 2023'!L8</f>
        <v>Business Saver</v>
      </c>
      <c r="C14" s="133">
        <f>IF('SEQ Oct 2023'!BP8=0,91*'SEQ Oct 2023'!M8/100,(91*'SEQ Oct 2023'!M8/100)+'SEQ Oct 2023'!BP8/4)</f>
        <v>109.77081818181816</v>
      </c>
      <c r="D14" s="134">
        <f>IF('SEQ Oct 2023'!O8="",$C$5*'SEQ Oct 2023'!N8/100,IF($C$5&gt;='SEQ Oct 2023'!P8,('SEQ Oct 2023'!P8*'SEQ Oct 2023'!N8/100),($C$5*'SEQ Oct 2023'!N8/100)))</f>
        <v>1287.6665454545453</v>
      </c>
      <c r="E14" s="134">
        <f>IF(AND('SEQ Oct 2023'!P8&gt;0,'SEQ Oct 2023'!R8&gt;0),IF($C$5&lt;'SEQ Oct 2023'!P8,0,IF($C$5&lt;=('SEQ Oct 2023'!R8+'SEQ Oct 2023'!P8),(($C$5-'SEQ Oct 2023'!P8)*'SEQ Oct 2023'!Q8/100),(('SEQ Oct 2023'!R8)*'SEQ Oct 2023'!Q8/100))),0)</f>
        <v>0</v>
      </c>
      <c r="F14" s="134">
        <f>IF(AND('SEQ Oct 2023'!R8&gt;0,'SEQ Oct 2023'!T8&gt;0),IF(($C$5&lt;'SEQ Oct 2023'!T8),(0),($C$5-'SEQ Oct 2023'!T8)*'SEQ Oct 2023'!U8/100),IF(AND('SEQ Oct 2023'!R8&gt;0,'SEQ Oct 2023'!T8=""),IF(($C$5&lt;'SEQ Oct 2023'!R8+'SEQ Oct 2023'!P8),(0),(($C$5-('SEQ Oct 2023'!R8+'SEQ Oct 2023'!P8))*'SEQ Oct 2023'!S8/100)),IF(AND('SEQ Oct 2023'!P8&gt;0,'SEQ Oct 2023'!R8=""&gt;0),IF(($C$5&lt;'SEQ Oct 2023'!P8),(0),($C$5-'SEQ Oct 2023'!P8)*'SEQ Oct 2023'!Q8/100),0)))</f>
        <v>416.69072727272726</v>
      </c>
      <c r="G14" s="232">
        <f t="shared" si="3"/>
        <v>1814.1280909090906</v>
      </c>
      <c r="H14" s="239">
        <f t="shared" si="0"/>
        <v>6817.4290909090896</v>
      </c>
      <c r="I14" s="239">
        <f t="shared" si="1"/>
        <v>7256.5123636363624</v>
      </c>
      <c r="J14" s="136">
        <f t="shared" si="4"/>
        <v>7982.163599999999</v>
      </c>
      <c r="K14" s="137">
        <f>'SEQ Oct 2023'!BB8</f>
        <v>0</v>
      </c>
      <c r="L14" s="137">
        <f>'SEQ Oct 2023'!BC8</f>
        <v>0</v>
      </c>
      <c r="M14" s="137">
        <f>'SEQ Oct 2023'!BD8</f>
        <v>0</v>
      </c>
      <c r="N14" s="137">
        <f>'SEQ Oct 2023'!BE8</f>
        <v>0</v>
      </c>
      <c r="O14" s="144" t="str">
        <f t="shared" si="5"/>
        <v>No discount</v>
      </c>
      <c r="P14" s="226" t="str">
        <f t="shared" si="2"/>
        <v>Exclusive</v>
      </c>
      <c r="Q14" s="240">
        <f t="shared" si="6"/>
        <v>7256.5123636363624</v>
      </c>
      <c r="R14" s="240">
        <f t="shared" si="7"/>
        <v>7256.5123636363624</v>
      </c>
      <c r="S14" s="136">
        <f t="shared" si="8"/>
        <v>7982.163599999999</v>
      </c>
      <c r="T14" s="361">
        <f t="shared" si="8"/>
        <v>7982.163599999999</v>
      </c>
      <c r="U14" s="364"/>
      <c r="V14" s="364"/>
      <c r="W14" s="364"/>
      <c r="X14" s="364"/>
      <c r="Y14" s="364"/>
      <c r="Z14" s="364"/>
      <c r="AA14" s="364"/>
      <c r="AB14" s="364"/>
      <c r="AC14" s="364"/>
      <c r="AD14" s="364"/>
      <c r="AE14" s="364"/>
      <c r="AF14" s="364"/>
      <c r="AG14" s="364"/>
      <c r="AH14" s="364"/>
      <c r="AI14" s="364"/>
      <c r="AJ14" s="364"/>
      <c r="AK14" s="364"/>
      <c r="AL14" s="364"/>
      <c r="AM14" s="364"/>
    </row>
    <row r="15" spans="1:39" ht="14" x14ac:dyDescent="0.15">
      <c r="A15" s="131" t="str">
        <f>'SEQ Oct 2023'!K9</f>
        <v>Alinta Energy</v>
      </c>
      <c r="B15" s="132" t="str">
        <f>'SEQ Oct 2023'!L9</f>
        <v>BusinessDeal</v>
      </c>
      <c r="C15" s="133">
        <f>IF('SEQ Oct 2023'!BP9=0,91*'SEQ Oct 2023'!M9/100,(91*'SEQ Oct 2023'!M9/100)+'SEQ Oct 2023'!BP9/4)</f>
        <v>118.23381818181817</v>
      </c>
      <c r="D15" s="134">
        <f>IF('SEQ Oct 2023'!O9="",$C$5*'SEQ Oct 2023'!N9/100,IF($C$5&gt;='SEQ Oct 2023'!P9,('SEQ Oct 2023'!P9*'SEQ Oct 2023'!N9/100),($C$5*'SEQ Oct 2023'!N9/100)))</f>
        <v>1495.9090909090905</v>
      </c>
      <c r="E15" s="134">
        <f>IF(AND('SEQ Oct 2023'!P9&gt;0,'SEQ Oct 2023'!R9&gt;0),IF($C$5&lt;'SEQ Oct 2023'!P9,0,IF($C$5&lt;=('SEQ Oct 2023'!R9+'SEQ Oct 2023'!P9),(($C$5-'SEQ Oct 2023'!P9)*'SEQ Oct 2023'!Q9/100),(('SEQ Oct 2023'!R9)*'SEQ Oct 2023'!Q9/100))),0)</f>
        <v>0</v>
      </c>
      <c r="F15" s="134">
        <f>IF(AND('SEQ Oct 2023'!R9&gt;0,'SEQ Oct 2023'!T9&gt;0),IF(($C$5&lt;'SEQ Oct 2023'!T9),(0),($C$5-'SEQ Oct 2023'!T9)*'SEQ Oct 2023'!U9/100),IF(AND('SEQ Oct 2023'!R9&gt;0,'SEQ Oct 2023'!T9=""),IF(($C$5&lt;'SEQ Oct 2023'!R9+'SEQ Oct 2023'!P9),(0),(($C$5-('SEQ Oct 2023'!R9+'SEQ Oct 2023'!P9))*'SEQ Oct 2023'!S9/100)),IF(AND('SEQ Oct 2023'!P9&gt;0,'SEQ Oct 2023'!R9=""&gt;0),IF(($C$5&lt;'SEQ Oct 2023'!P9),(0),($C$5-'SEQ Oct 2023'!P9)*'SEQ Oct 2023'!Q9/100),0)))</f>
        <v>0</v>
      </c>
      <c r="G15" s="232">
        <f t="shared" si="3"/>
        <v>1614.1429090909087</v>
      </c>
      <c r="H15" s="239">
        <f t="shared" si="0"/>
        <v>5983.6363636363621</v>
      </c>
      <c r="I15" s="239">
        <f t="shared" si="1"/>
        <v>6456.5716363636348</v>
      </c>
      <c r="J15" s="136">
        <f t="shared" si="4"/>
        <v>7102.228799999999</v>
      </c>
      <c r="K15" s="137">
        <f>'SEQ Oct 2023'!BB9</f>
        <v>0</v>
      </c>
      <c r="L15" s="137">
        <f>'SEQ Oct 2023'!BC9</f>
        <v>0</v>
      </c>
      <c r="M15" s="137">
        <f>'SEQ Oct 2023'!BD9</f>
        <v>0</v>
      </c>
      <c r="N15" s="137">
        <f>'SEQ Oct 2023'!BE9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6456.5716363636348</v>
      </c>
      <c r="R15" s="240">
        <f t="shared" si="7"/>
        <v>6456.5716363636348</v>
      </c>
      <c r="S15" s="136">
        <f t="shared" si="8"/>
        <v>7102.228799999999</v>
      </c>
      <c r="T15" s="361">
        <f t="shared" si="8"/>
        <v>7102.228799999999</v>
      </c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364"/>
    </row>
    <row r="16" spans="1:39" ht="14" x14ac:dyDescent="0.15">
      <c r="A16" s="131" t="str">
        <f>'SEQ Oct 2023'!K10</f>
        <v>Red Energy</v>
      </c>
      <c r="B16" s="132" t="str">
        <f>'SEQ Oct 2023'!L10</f>
        <v>Red Business Saver</v>
      </c>
      <c r="C16" s="133">
        <f>IF('SEQ Oct 2023'!BP10=0,91*'SEQ Oct 2023'!M10/100,(91*'SEQ Oct 2023'!M10/100)+'SEQ Oct 2023'!BP10/4)</f>
        <v>126.86227272727272</v>
      </c>
      <c r="D16" s="134">
        <f>IF('SEQ Oct 2023'!O10="",$C$5*'SEQ Oct 2023'!N10/100,IF($C$5&gt;='SEQ Oct 2023'!P10,('SEQ Oct 2023'!P10*'SEQ Oct 2023'!N10/100),($C$5*'SEQ Oct 2023'!N10/100)))</f>
        <v>1477.7272727272727</v>
      </c>
      <c r="E16" s="134">
        <f>IF(AND('SEQ Oct 2023'!P10&gt;0,'SEQ Oct 2023'!R10&gt;0),IF($C$5&lt;'SEQ Oct 2023'!P10,0,IF($C$5&lt;=('SEQ Oct 2023'!R10+'SEQ Oct 2023'!P10),(($C$5-'SEQ Oct 2023'!P10)*'SEQ Oct 2023'!Q10/100),(('SEQ Oct 2023'!R10)*'SEQ Oct 2023'!Q10/100))),0)</f>
        <v>0</v>
      </c>
      <c r="F16" s="134">
        <f>IF(AND('SEQ Oct 2023'!R10&gt;0,'SEQ Oct 2023'!T10&gt;0),IF(($C$5&lt;'SEQ Oct 2023'!T10),(0),($C$5-'SEQ Oct 2023'!T10)*'SEQ Oct 2023'!U10/100),IF(AND('SEQ Oct 2023'!R10&gt;0,'SEQ Oct 2023'!T10=""),IF(($C$5&lt;'SEQ Oct 2023'!R10+'SEQ Oct 2023'!P10),(0),(($C$5-('SEQ Oct 2023'!R10+'SEQ Oct 2023'!P10))*'SEQ Oct 2023'!S10/100)),IF(AND('SEQ Oct 2023'!P10&gt;0,'SEQ Oct 2023'!R10=""&gt;0),IF(($C$5&lt;'SEQ Oct 2023'!P10),(0),($C$5-'SEQ Oct 2023'!P10)*'SEQ Oct 2023'!Q10/100),0)))</f>
        <v>0</v>
      </c>
      <c r="G16" s="232">
        <f t="shared" si="3"/>
        <v>1604.5895454545455</v>
      </c>
      <c r="H16" s="239">
        <f t="shared" si="0"/>
        <v>5910.909090909091</v>
      </c>
      <c r="I16" s="239">
        <f t="shared" si="1"/>
        <v>6418.3581818181819</v>
      </c>
      <c r="J16" s="136">
        <f t="shared" si="4"/>
        <v>7060.1940000000004</v>
      </c>
      <c r="K16" s="137">
        <f>'SEQ Oct 2023'!BB10</f>
        <v>0</v>
      </c>
      <c r="L16" s="137">
        <f>'SEQ Oct 2023'!BC10</f>
        <v>0</v>
      </c>
      <c r="M16" s="137">
        <f>'SEQ Oct 2023'!BD10</f>
        <v>0</v>
      </c>
      <c r="N16" s="137">
        <f>'SEQ Oct 2023'!BE10</f>
        <v>0</v>
      </c>
      <c r="O16" s="144" t="str">
        <f t="shared" si="5"/>
        <v>No discount</v>
      </c>
      <c r="P16" s="226" t="str">
        <f t="shared" si="2"/>
        <v>Inclusive</v>
      </c>
      <c r="Q16" s="240">
        <f t="shared" si="6"/>
        <v>6418.3581818181819</v>
      </c>
      <c r="R16" s="240">
        <f t="shared" si="7"/>
        <v>6418.3581818181819</v>
      </c>
      <c r="S16" s="136">
        <f t="shared" si="8"/>
        <v>7060.1940000000004</v>
      </c>
      <c r="T16" s="361">
        <f t="shared" si="8"/>
        <v>7060.1940000000004</v>
      </c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4"/>
      <c r="AG16" s="364"/>
      <c r="AH16" s="364"/>
      <c r="AI16" s="364"/>
      <c r="AJ16" s="364"/>
      <c r="AK16" s="364"/>
      <c r="AL16" s="364"/>
      <c r="AM16" s="364"/>
    </row>
    <row r="17" spans="1:39" ht="14" x14ac:dyDescent="0.15">
      <c r="A17" s="131" t="str">
        <f>'SEQ Oct 2023'!K11</f>
        <v>CovaU</v>
      </c>
      <c r="B17" s="132" t="str">
        <f>'SEQ Oct 2023'!L11</f>
        <v>Freedom</v>
      </c>
      <c r="C17" s="133">
        <f>IF('SEQ Oct 2023'!BP11=0,91*'SEQ Oct 2023'!M11/100,(91*'SEQ Oct 2023'!M11/100)+'SEQ Oct 2023'!BP11/4)</f>
        <v>116.48</v>
      </c>
      <c r="D17" s="134">
        <f>IF('SEQ Oct 2023'!O11="",$C$5*'SEQ Oct 2023'!N11/100,IF($C$5&gt;='SEQ Oct 2023'!P11,('SEQ Oct 2023'!P11*'SEQ Oct 2023'!N11/100),($C$5*'SEQ Oct 2023'!N11/100)))</f>
        <v>1656.3636363636363</v>
      </c>
      <c r="E17" s="134">
        <f>IF(AND('SEQ Oct 2023'!P11&gt;0,'SEQ Oct 2023'!R11&gt;0),IF($C$5&lt;'SEQ Oct 2023'!P11,0,IF($C$5&lt;=('SEQ Oct 2023'!R11+'SEQ Oct 2023'!P11),(($C$5-'SEQ Oct 2023'!P11)*'SEQ Oct 2023'!Q11/100),(('SEQ Oct 2023'!R11)*'SEQ Oct 2023'!Q11/100))),0)</f>
        <v>0</v>
      </c>
      <c r="F17" s="134">
        <f>IF(AND('SEQ Oct 2023'!R11&gt;0,'SEQ Oct 2023'!T11&gt;0),IF(($C$5&lt;'SEQ Oct 2023'!T11),(0),($C$5-'SEQ Oct 2023'!T11)*'SEQ Oct 2023'!U11/100),IF(AND('SEQ Oct 2023'!R11&gt;0,'SEQ Oct 2023'!T11=""),IF(($C$5&lt;'SEQ Oct 2023'!R11+'SEQ Oct 2023'!P11),(0),(($C$5-('SEQ Oct 2023'!R11+'SEQ Oct 2023'!P11))*'SEQ Oct 2023'!S11/100)),IF(AND('SEQ Oct 2023'!P11&gt;0,'SEQ Oct 2023'!R11=""&gt;0),IF(($C$5&lt;'SEQ Oct 2023'!P11),(0),($C$5-'SEQ Oct 2023'!P11)*'SEQ Oct 2023'!Q11/100),0)))</f>
        <v>0</v>
      </c>
      <c r="G17" s="232">
        <f t="shared" ref="G17" si="9">SUM(C17:F17)</f>
        <v>1772.8436363636363</v>
      </c>
      <c r="H17" s="239">
        <f t="shared" si="0"/>
        <v>6625.454545454545</v>
      </c>
      <c r="I17" s="239">
        <f t="shared" si="1"/>
        <v>7091.3745454545451</v>
      </c>
      <c r="J17" s="136">
        <f t="shared" si="4"/>
        <v>7800.5120000000006</v>
      </c>
      <c r="K17" s="137">
        <f>'SEQ Oct 2023'!BB11</f>
        <v>0</v>
      </c>
      <c r="L17" s="137">
        <f>'SEQ Oct 2023'!BC11</f>
        <v>0</v>
      </c>
      <c r="M17" s="137">
        <f>'SEQ Oct 2023'!BD11</f>
        <v>0</v>
      </c>
      <c r="N17" s="137">
        <f>'SEQ Oct 2023'!BE11</f>
        <v>0</v>
      </c>
      <c r="O17" s="144" t="str">
        <f t="shared" si="5"/>
        <v>No discount</v>
      </c>
      <c r="P17" s="226" t="str">
        <f t="shared" si="2"/>
        <v>Exclusive</v>
      </c>
      <c r="Q17" s="240">
        <f t="shared" si="6"/>
        <v>7091.3745454545451</v>
      </c>
      <c r="R17" s="240">
        <f t="shared" si="7"/>
        <v>7091.3745454545451</v>
      </c>
      <c r="S17" s="136">
        <f t="shared" si="8"/>
        <v>7800.5120000000006</v>
      </c>
      <c r="T17" s="361">
        <f t="shared" si="8"/>
        <v>7800.5120000000006</v>
      </c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4"/>
      <c r="AG17" s="364"/>
      <c r="AH17" s="364"/>
      <c r="AI17" s="364"/>
      <c r="AJ17" s="364"/>
      <c r="AK17" s="364"/>
      <c r="AL17" s="364"/>
      <c r="AM17" s="364"/>
    </row>
    <row r="18" spans="1:39" ht="14" x14ac:dyDescent="0.15">
      <c r="A18" s="131" t="str">
        <f>'SEQ Oct 2023'!K12</f>
        <v>ReAmped Energy</v>
      </c>
      <c r="B18" s="132" t="str">
        <f>'SEQ Oct 2023'!L12</f>
        <v>Business</v>
      </c>
      <c r="C18" s="133">
        <f>IF('SEQ Oct 2023'!BP12=0,91*'SEQ Oct 2023'!M12/100,(91*'SEQ Oct 2023'!M12/100)+'SEQ Oct 2023'!BP12/4)</f>
        <v>109.46472727272725</v>
      </c>
      <c r="D18" s="134">
        <f>IF('SEQ Oct 2023'!O12="",$C$5*'SEQ Oct 2023'!N12/100,IF($C$5&gt;='SEQ Oct 2023'!P12,('SEQ Oct 2023'!P12*'SEQ Oct 2023'!N12/100),($C$5*'SEQ Oct 2023'!N12/100)))</f>
        <v>1685.4545454545453</v>
      </c>
      <c r="E18" s="134">
        <f>IF(AND('SEQ Oct 2023'!P12&gt;0,'SEQ Oct 2023'!R12&gt;0),IF($C$5&lt;'SEQ Oct 2023'!P12,0,IF($C$5&lt;=('SEQ Oct 2023'!R12+'SEQ Oct 2023'!P12),(($C$5-'SEQ Oct 2023'!P12)*'SEQ Oct 2023'!Q12/100),(('SEQ Oct 2023'!R12)*'SEQ Oct 2023'!Q12/100))),0)</f>
        <v>0</v>
      </c>
      <c r="F18" s="134">
        <f>IF(AND('SEQ Oct 2023'!R12&gt;0,'SEQ Oct 2023'!T12&gt;0),IF(($C$5&lt;'SEQ Oct 2023'!T12),(0),($C$5-'SEQ Oct 2023'!T12)*'SEQ Oct 2023'!U12/100),IF(AND('SEQ Oct 2023'!R12&gt;0,'SEQ Oct 2023'!T12=""),IF(($C$5&lt;'SEQ Oct 2023'!R12+'SEQ Oct 2023'!P12),(0),(($C$5-('SEQ Oct 2023'!R12+'SEQ Oct 2023'!P12))*'SEQ Oct 2023'!S12/100)),IF(AND('SEQ Oct 2023'!P12&gt;0,'SEQ Oct 2023'!R12=""&gt;0),IF(($C$5&lt;'SEQ Oct 2023'!P12),(0),($C$5-'SEQ Oct 2023'!P12)*'SEQ Oct 2023'!Q12/100),0)))</f>
        <v>0</v>
      </c>
      <c r="G18" s="232">
        <f t="shared" ref="G18" si="10">SUM(C18:F18)</f>
        <v>1794.9192727272725</v>
      </c>
      <c r="H18" s="239">
        <f t="shared" si="0"/>
        <v>6741.8181818181811</v>
      </c>
      <c r="I18" s="239">
        <f t="shared" si="1"/>
        <v>7179.6770909090901</v>
      </c>
      <c r="J18" s="136">
        <f t="shared" si="4"/>
        <v>7897.6448</v>
      </c>
      <c r="K18" s="137">
        <f>'SEQ Oct 2023'!BB12</f>
        <v>0</v>
      </c>
      <c r="L18" s="137">
        <f>'SEQ Oct 2023'!BC12</f>
        <v>0</v>
      </c>
      <c r="M18" s="137">
        <f>'SEQ Oct 2023'!BD12</f>
        <v>0</v>
      </c>
      <c r="N18" s="137">
        <f>'SEQ Oct 2023'!BE12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7179.6770909090901</v>
      </c>
      <c r="R18" s="240">
        <f t="shared" si="7"/>
        <v>7179.6770909090901</v>
      </c>
      <c r="S18" s="136">
        <f t="shared" si="8"/>
        <v>7897.6448</v>
      </c>
      <c r="T18" s="361">
        <f t="shared" si="8"/>
        <v>7897.6448</v>
      </c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4"/>
      <c r="AG18" s="364"/>
      <c r="AH18" s="364"/>
      <c r="AI18" s="364"/>
      <c r="AJ18" s="364"/>
      <c r="AK18" s="364"/>
      <c r="AL18" s="364"/>
      <c r="AM18" s="364"/>
    </row>
    <row r="19" spans="1:39" ht="14" x14ac:dyDescent="0.15">
      <c r="A19" s="131" t="str">
        <f>'SEQ Oct 2023'!K13</f>
        <v>Momentum Energy</v>
      </c>
      <c r="B19" s="132" t="str">
        <f>'SEQ Oct 2023'!L13</f>
        <v>Thrifty Business</v>
      </c>
      <c r="C19" s="133">
        <f>IF('SEQ Oct 2023'!BP13=0,91*'SEQ Oct 2023'!M13/100,(91*'SEQ Oct 2023'!M13/100)+'SEQ Oct 2023'!BP13/4)</f>
        <v>158.24899999999997</v>
      </c>
      <c r="D19" s="134">
        <f>IF('SEQ Oct 2023'!O13="",$C$5*'SEQ Oct 2023'!N13/100,IF($C$5&gt;='SEQ Oct 2023'!P13,('SEQ Oct 2023'!P13*'SEQ Oct 2023'!N13/100),($C$5*'SEQ Oct 2023'!N13/100)))</f>
        <v>1409.9999999999998</v>
      </c>
      <c r="E19" s="134">
        <f>IF(AND('SEQ Oct 2023'!P13&gt;0,'SEQ Oct 2023'!R13&gt;0),IF($C$5&lt;'SEQ Oct 2023'!P13,0,IF($C$5&lt;=('SEQ Oct 2023'!R13+'SEQ Oct 2023'!P13),(($C$5-'SEQ Oct 2023'!P13)*'SEQ Oct 2023'!Q13/100),(('SEQ Oct 2023'!R13)*'SEQ Oct 2023'!Q13/100))),0)</f>
        <v>0</v>
      </c>
      <c r="F19" s="134">
        <f>IF(AND('SEQ Oct 2023'!R13&gt;0,'SEQ Oct 2023'!T13&gt;0),IF(($C$5&lt;'SEQ Oct 2023'!T13),(0),($C$5-'SEQ Oct 2023'!T13)*'SEQ Oct 2023'!U13/100),IF(AND('SEQ Oct 2023'!R13&gt;0,'SEQ Oct 2023'!T13=""),IF(($C$5&lt;'SEQ Oct 2023'!R13+'SEQ Oct 2023'!P13),(0),(($C$5-('SEQ Oct 2023'!R13+'SEQ Oct 2023'!P13))*'SEQ Oct 2023'!S13/100)),IF(AND('SEQ Oct 2023'!P13&gt;0,'SEQ Oct 2023'!R13=""&gt;0),IF(($C$5&lt;'SEQ Oct 2023'!P13),(0),($C$5-'SEQ Oct 2023'!P13)*'SEQ Oct 2023'!Q13/100),0)))</f>
        <v>0</v>
      </c>
      <c r="G19" s="232">
        <f t="shared" ref="G19:G20" si="11">SUM(C19:F19)</f>
        <v>1568.2489999999998</v>
      </c>
      <c r="H19" s="239">
        <f t="shared" si="0"/>
        <v>5639.9999999999991</v>
      </c>
      <c r="I19" s="239">
        <f t="shared" si="1"/>
        <v>6272.9959999999992</v>
      </c>
      <c r="J19" s="136">
        <f t="shared" si="4"/>
        <v>6900.2955999999995</v>
      </c>
      <c r="K19" s="137">
        <f>'SEQ Oct 2023'!BB13</f>
        <v>0</v>
      </c>
      <c r="L19" s="137">
        <f>'SEQ Oct 2023'!BC13</f>
        <v>0</v>
      </c>
      <c r="M19" s="137">
        <f>'SEQ Oct 2023'!BD13</f>
        <v>0</v>
      </c>
      <c r="N19" s="137">
        <f>'SEQ Oct 2023'!BE13</f>
        <v>0</v>
      </c>
      <c r="O19" s="144" t="str">
        <f t="shared" ref="O19:O20" si="12">IF(SUM(K19:N19)=0,"No discount",IF(K19&gt;0,"Guaranteed off bill",IF(L19&gt;0,"Guaranteed off usage",IF(M19&gt;0,"Pay-on-time off bill","Pay-on-time off usage"))))</f>
        <v>No discount</v>
      </c>
      <c r="P19" s="226" t="str">
        <f t="shared" si="2"/>
        <v>Exclusive</v>
      </c>
      <c r="Q19" s="240">
        <f t="shared" si="6"/>
        <v>6272.9959999999992</v>
      </c>
      <c r="R19" s="240">
        <f t="shared" si="7"/>
        <v>6272.9959999999992</v>
      </c>
      <c r="S19" s="136">
        <f t="shared" si="8"/>
        <v>6900.2955999999995</v>
      </c>
      <c r="T19" s="361">
        <f t="shared" si="8"/>
        <v>6900.2955999999995</v>
      </c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4"/>
      <c r="AG19" s="364"/>
      <c r="AH19" s="364"/>
      <c r="AI19" s="364"/>
      <c r="AJ19" s="364"/>
      <c r="AK19" s="364"/>
      <c r="AL19" s="364"/>
      <c r="AM19" s="364"/>
    </row>
    <row r="20" spans="1:39" ht="14" x14ac:dyDescent="0.15">
      <c r="A20" s="131" t="str">
        <f>'SEQ Oct 2023'!K14</f>
        <v>Blue NRG</v>
      </c>
      <c r="B20" s="132" t="str">
        <f>'SEQ Oct 2023'!L14</f>
        <v>Blue Anytime</v>
      </c>
      <c r="C20" s="133">
        <f>IF('SEQ Oct 2023'!BP14=0,91*'SEQ Oct 2023'!M14/100,(91*'SEQ Oct 2023'!M14/100)+'SEQ Oct 2023'!BP14/4)</f>
        <v>91.686636363636353</v>
      </c>
      <c r="D20" s="134">
        <f>IF('SEQ Oct 2023'!O14="",$C$5*'SEQ Oct 2023'!N14/100,IF($C$5&gt;='SEQ Oct 2023'!P14,('SEQ Oct 2023'!P14*'SEQ Oct 2023'!N14/100),($C$5*'SEQ Oct 2023'!N14/100)))</f>
        <v>1434.5454545454545</v>
      </c>
      <c r="E20" s="134">
        <f>IF(AND('SEQ Oct 2023'!P14&gt;0,'SEQ Oct 2023'!R14&gt;0),IF($C$5&lt;'SEQ Oct 2023'!P14,0,IF($C$5&lt;=('SEQ Oct 2023'!R14+'SEQ Oct 2023'!P14),(($C$5-'SEQ Oct 2023'!P14)*'SEQ Oct 2023'!Q14/100),(('SEQ Oct 2023'!R14)*'SEQ Oct 2023'!Q14/100))),0)</f>
        <v>0</v>
      </c>
      <c r="F20" s="134">
        <f>IF(AND('SEQ Oct 2023'!R14&gt;0,'SEQ Oct 2023'!T14&gt;0),IF(($C$5&lt;'SEQ Oct 2023'!T14),(0),($C$5-'SEQ Oct 2023'!T14)*'SEQ Oct 2023'!U14/100),IF(AND('SEQ Oct 2023'!R14&gt;0,'SEQ Oct 2023'!T14=""),IF(($C$5&lt;'SEQ Oct 2023'!R14+'SEQ Oct 2023'!P14),(0),(($C$5-('SEQ Oct 2023'!R14+'SEQ Oct 2023'!P14))*'SEQ Oct 2023'!S14/100)),IF(AND('SEQ Oct 2023'!P14&gt;0,'SEQ Oct 2023'!R14=""&gt;0),IF(($C$5&lt;'SEQ Oct 2023'!P14),(0),($C$5-'SEQ Oct 2023'!P14)*'SEQ Oct 2023'!Q14/100),0)))</f>
        <v>0</v>
      </c>
      <c r="G20" s="232">
        <f t="shared" si="11"/>
        <v>1526.2320909090909</v>
      </c>
      <c r="H20" s="239">
        <f t="shared" si="0"/>
        <v>5738.181818181818</v>
      </c>
      <c r="I20" s="239">
        <f t="shared" si="1"/>
        <v>6104.9283636363634</v>
      </c>
      <c r="J20" s="136">
        <f t="shared" si="4"/>
        <v>6715.4212000000007</v>
      </c>
      <c r="K20" s="137">
        <f>'SEQ Oct 2023'!BB14</f>
        <v>0</v>
      </c>
      <c r="L20" s="137">
        <f>'SEQ Oct 2023'!BC14</f>
        <v>0</v>
      </c>
      <c r="M20" s="137">
        <f>'SEQ Oct 2023'!BD14</f>
        <v>0</v>
      </c>
      <c r="N20" s="137">
        <f>'SEQ Oct 2023'!BE14</f>
        <v>0</v>
      </c>
      <c r="O20" s="144" t="str">
        <f t="shared" si="12"/>
        <v>No discount</v>
      </c>
      <c r="P20" s="226" t="str">
        <f t="shared" si="2"/>
        <v>Exclusive</v>
      </c>
      <c r="Q20" s="240">
        <f t="shared" si="6"/>
        <v>6104.9283636363634</v>
      </c>
      <c r="R20" s="240">
        <f t="shared" si="7"/>
        <v>6104.9283636363634</v>
      </c>
      <c r="S20" s="136">
        <f t="shared" si="8"/>
        <v>6715.4212000000007</v>
      </c>
      <c r="T20" s="361">
        <f t="shared" si="8"/>
        <v>6715.4212000000007</v>
      </c>
      <c r="U20" s="364"/>
      <c r="V20" s="364"/>
      <c r="W20" s="364"/>
      <c r="X20" s="364"/>
      <c r="Y20" s="364"/>
      <c r="Z20" s="364"/>
      <c r="AA20" s="364"/>
      <c r="AB20" s="364"/>
      <c r="AC20" s="364"/>
      <c r="AD20" s="364"/>
      <c r="AE20" s="364"/>
      <c r="AF20" s="364"/>
      <c r="AG20" s="364"/>
      <c r="AH20" s="364"/>
      <c r="AI20" s="364"/>
      <c r="AJ20" s="364"/>
      <c r="AK20" s="364"/>
      <c r="AL20" s="364"/>
      <c r="AM20" s="364"/>
    </row>
    <row r="21" spans="1:39" ht="14" x14ac:dyDescent="0.15">
      <c r="A21" s="131" t="str">
        <f>'SEQ Oct 2023'!K15</f>
        <v>Tango Energy</v>
      </c>
      <c r="B21" s="132" t="str">
        <f>'SEQ Oct 2023'!L15</f>
        <v>Business Select</v>
      </c>
      <c r="C21" s="133">
        <f>IF('SEQ Oct 2023'!BP15=0,91*'SEQ Oct 2023'!M15/100,(91*'SEQ Oct 2023'!M15/100)+'SEQ Oct 2023'!BP15/4)</f>
        <v>104.64999999999998</v>
      </c>
      <c r="D21" s="134">
        <f>IF('SEQ Oct 2023'!O15="",$C$5*'SEQ Oct 2023'!N15/100,IF($C$5&gt;='SEQ Oct 2023'!P15,('SEQ Oct 2023'!P15*'SEQ Oct 2023'!N15/100),($C$5*'SEQ Oct 2023'!N15/100)))</f>
        <v>1447.7272727272727</v>
      </c>
      <c r="E21" s="134">
        <f>IF(AND('SEQ Oct 2023'!P15&gt;0,'SEQ Oct 2023'!R15&gt;0),IF($C$5&lt;'SEQ Oct 2023'!P15,0,IF($C$5&lt;=('SEQ Oct 2023'!R15+'SEQ Oct 2023'!P15),(($C$5-'SEQ Oct 2023'!P15)*'SEQ Oct 2023'!Q15/100),(('SEQ Oct 2023'!R15)*'SEQ Oct 2023'!Q15/100))),0)</f>
        <v>0</v>
      </c>
      <c r="F21" s="134">
        <f>IF(AND('SEQ Oct 2023'!R15&gt;0,'SEQ Oct 2023'!T15&gt;0),IF(($C$5&lt;'SEQ Oct 2023'!T15),(0),($C$5-'SEQ Oct 2023'!T15)*'SEQ Oct 2023'!U15/100),IF(AND('SEQ Oct 2023'!R15&gt;0,'SEQ Oct 2023'!T15=""),IF(($C$5&lt;'SEQ Oct 2023'!R15+'SEQ Oct 2023'!P15),(0),(($C$5-('SEQ Oct 2023'!R15+'SEQ Oct 2023'!P15))*'SEQ Oct 2023'!S15/100)),IF(AND('SEQ Oct 2023'!P15&gt;0,'SEQ Oct 2023'!R15=""&gt;0),IF(($C$5&lt;'SEQ Oct 2023'!P15),(0),($C$5-'SEQ Oct 2023'!P15)*'SEQ Oct 2023'!Q15/100),0)))</f>
        <v>0</v>
      </c>
      <c r="G21" s="232">
        <f t="shared" ref="G21:G22" si="13">SUM(C21:F21)</f>
        <v>1552.3772727272726</v>
      </c>
      <c r="H21" s="239">
        <f t="shared" ref="H21:H22" si="14">(G21-C21)*4</f>
        <v>5790.9090909090901</v>
      </c>
      <c r="I21" s="239">
        <f t="shared" ref="I21:I22" si="15">G21*4</f>
        <v>6209.5090909090904</v>
      </c>
      <c r="J21" s="136">
        <f t="shared" ref="J21:J22" si="16">I21*1.1</f>
        <v>6830.46</v>
      </c>
      <c r="K21" s="137">
        <f>'SEQ Oct 2023'!BB15</f>
        <v>0</v>
      </c>
      <c r="L21" s="137">
        <f>'SEQ Oct 2023'!BC15</f>
        <v>0</v>
      </c>
      <c r="M21" s="137">
        <f>'SEQ Oct 2023'!BD15</f>
        <v>0</v>
      </c>
      <c r="N21" s="137">
        <f>'SEQ Oct 2023'!BE15</f>
        <v>0</v>
      </c>
      <c r="O21" s="144" t="str">
        <f t="shared" ref="O21:O22" si="17">IF(SUM(K21:N21)=0,"No discount",IF(K21&gt;0,"Guaranteed off bill",IF(L21&gt;0,"Guaranteed off usage",IF(M21&gt;0,"Pay-on-time off bill","Pay-on-time off usage"))))</f>
        <v>No discount</v>
      </c>
      <c r="P21" s="226" t="str">
        <f t="shared" ref="P21:P22" si="18">IF(OR(A21="Origin Energy",A21="Red Energy",A21="Powershop"),"Inclusive","Exclusive")</f>
        <v>Exclusive</v>
      </c>
      <c r="Q21" s="240">
        <f t="shared" ref="Q21:Q22" si="19">IF(AND(O21="Guaranteed off bill",P21="Inclusive"),((I21*1.1)-((I21*1.1)*K21/100))/1.1,IF(AND(O21="Guaranteed off usage",P21="Inclusive"),((I21*1.1)-((H21*1.1)*L21/100))/1.1,IF(AND(O21="Guaranteed off bill",P21="Exclusive"),I21-(I21*K21/100),IF(AND(O21="Guaranteed off usage",P21="Exclusive"),I21-(H21*L21/100),IF(P21="Inclusive",((I21*1.1))/1.1,I21)))))</f>
        <v>6209.5090909090904</v>
      </c>
      <c r="R21" s="240">
        <f t="shared" ref="R21:R22" si="20">IF(AND(O21="Pay-on-time off bill",P21="Inclusive"),((Q21*1.1)-((Q21*1.1)*M21/100))/1.1,IF(AND(O21="Pay-on-time off usage",P21="Inclusive"),((Q21*1.1)-((H21*1.1)*N21/100))/1.1,IF(AND(O21="Pay-on-time off bill",P21="Exclusive"),Q21-(Q21*M21/100),IF(AND(O21="Pay-on-time off usage",P21="Exclusive"),Q21-(H21*N21/100),IF(P21="Inclusive",((Q21*1.1))/1.1,Q21)))))</f>
        <v>6209.5090909090904</v>
      </c>
      <c r="S21" s="136">
        <f t="shared" ref="S21:S22" si="21">Q21*1.1</f>
        <v>6830.46</v>
      </c>
      <c r="T21" s="361">
        <f t="shared" ref="T21:T22" si="22">R21*1.1</f>
        <v>6830.46</v>
      </c>
      <c r="U21" s="364"/>
      <c r="V21" s="364"/>
      <c r="W21" s="364"/>
      <c r="X21" s="364"/>
      <c r="Y21" s="364"/>
      <c r="Z21" s="364"/>
      <c r="AA21" s="364"/>
      <c r="AB21" s="364"/>
      <c r="AC21" s="364"/>
      <c r="AD21" s="364"/>
      <c r="AE21" s="364"/>
      <c r="AF21" s="364"/>
      <c r="AG21" s="364"/>
      <c r="AH21" s="364"/>
      <c r="AI21" s="364"/>
      <c r="AJ21" s="364"/>
      <c r="AK21" s="364"/>
      <c r="AL21" s="364"/>
      <c r="AM21" s="364"/>
    </row>
    <row r="22" spans="1:39" ht="14" x14ac:dyDescent="0.15">
      <c r="A22" s="131" t="str">
        <f>'SEQ Oct 2023'!K16</f>
        <v>Next Business Energy</v>
      </c>
      <c r="B22" s="132" t="str">
        <f>'SEQ Oct 2023'!L16</f>
        <v>Assured</v>
      </c>
      <c r="C22" s="133">
        <f>IF('SEQ Oct 2023'!BP16=0,91*'SEQ Oct 2023'!M16/100,(91*'SEQ Oct 2023'!M16/100)+'SEQ Oct 2023'!BP16/4)</f>
        <v>93.192272727272723</v>
      </c>
      <c r="D22" s="134">
        <f>IF('SEQ Oct 2023'!O16="",$C$5*'SEQ Oct 2023'!N16/100,IF($C$5&gt;='SEQ Oct 2023'!P16,('SEQ Oct 2023'!P16*'SEQ Oct 2023'!N16/100),($C$5*'SEQ Oct 2023'!N16/100)))</f>
        <v>1575.909090909091</v>
      </c>
      <c r="E22" s="134">
        <f>IF(AND('SEQ Oct 2023'!P16&gt;0,'SEQ Oct 2023'!R16&gt;0),IF($C$5&lt;'SEQ Oct 2023'!P16,0,IF($C$5&lt;=('SEQ Oct 2023'!R16+'SEQ Oct 2023'!P16),(($C$5-'SEQ Oct 2023'!P16)*'SEQ Oct 2023'!Q16/100),(('SEQ Oct 2023'!R16)*'SEQ Oct 2023'!Q16/100))),0)</f>
        <v>0</v>
      </c>
      <c r="F22" s="134">
        <f>IF(AND('SEQ Oct 2023'!R16&gt;0,'SEQ Oct 2023'!T16&gt;0),IF(($C$5&lt;'SEQ Oct 2023'!T16),(0),($C$5-'SEQ Oct 2023'!T16)*'SEQ Oct 2023'!U16/100),IF(AND('SEQ Oct 2023'!R16&gt;0,'SEQ Oct 2023'!T16=""),IF(($C$5&lt;'SEQ Oct 2023'!R16+'SEQ Oct 2023'!P16),(0),(($C$5-('SEQ Oct 2023'!R16+'SEQ Oct 2023'!P16))*'SEQ Oct 2023'!S16/100)),IF(AND('SEQ Oct 2023'!P16&gt;0,'SEQ Oct 2023'!R16=""&gt;0),IF(($C$5&lt;'SEQ Oct 2023'!P16),(0),($C$5-'SEQ Oct 2023'!P16)*'SEQ Oct 2023'!Q16/100),0)))</f>
        <v>0</v>
      </c>
      <c r="G22" s="232">
        <f t="shared" si="13"/>
        <v>1669.1013636363637</v>
      </c>
      <c r="H22" s="239">
        <f t="shared" si="14"/>
        <v>6303.636363636364</v>
      </c>
      <c r="I22" s="239">
        <f t="shared" si="15"/>
        <v>6676.4054545454546</v>
      </c>
      <c r="J22" s="136">
        <f t="shared" si="16"/>
        <v>7344.0460000000003</v>
      </c>
      <c r="K22" s="137">
        <f>'SEQ Oct 2023'!BB16</f>
        <v>7</v>
      </c>
      <c r="L22" s="137">
        <f>'SEQ Oct 2023'!BC16</f>
        <v>0</v>
      </c>
      <c r="M22" s="137">
        <f>'SEQ Oct 2023'!BD16</f>
        <v>0</v>
      </c>
      <c r="N22" s="137">
        <f>'SEQ Oct 2023'!BE16</f>
        <v>0</v>
      </c>
      <c r="O22" s="144" t="str">
        <f t="shared" si="17"/>
        <v>Guaranteed off bill</v>
      </c>
      <c r="P22" s="226" t="str">
        <f t="shared" si="18"/>
        <v>Exclusive</v>
      </c>
      <c r="Q22" s="240">
        <f t="shared" si="19"/>
        <v>6209.0570727272725</v>
      </c>
      <c r="R22" s="240">
        <f t="shared" si="20"/>
        <v>6209.0570727272725</v>
      </c>
      <c r="S22" s="136">
        <f t="shared" si="21"/>
        <v>6829.9627800000007</v>
      </c>
      <c r="T22" s="361">
        <f t="shared" si="22"/>
        <v>6829.9627800000007</v>
      </c>
      <c r="U22" s="364"/>
      <c r="V22" s="364"/>
      <c r="W22" s="364"/>
      <c r="X22" s="364"/>
      <c r="Y22" s="364"/>
      <c r="Z22" s="364"/>
      <c r="AA22" s="364"/>
      <c r="AB22" s="364"/>
      <c r="AC22" s="364"/>
      <c r="AD22" s="364"/>
      <c r="AE22" s="364"/>
      <c r="AF22" s="364"/>
      <c r="AG22" s="364"/>
      <c r="AH22" s="364"/>
      <c r="AI22" s="364"/>
      <c r="AJ22" s="364"/>
      <c r="AK22" s="364"/>
      <c r="AL22" s="364"/>
      <c r="AM22" s="364"/>
    </row>
    <row r="23" spans="1:39" ht="14" x14ac:dyDescent="0.15">
      <c r="A23" s="364"/>
      <c r="B23" s="364"/>
      <c r="C23" s="364"/>
      <c r="D23" s="364"/>
      <c r="E23" s="364"/>
      <c r="F23" s="364"/>
      <c r="G23" s="364"/>
      <c r="H23" s="364"/>
      <c r="I23" s="364"/>
      <c r="J23" s="364"/>
      <c r="K23" s="364"/>
      <c r="L23" s="364"/>
      <c r="M23" s="364"/>
      <c r="N23" s="364"/>
      <c r="O23" s="364"/>
      <c r="P23" s="364"/>
      <c r="Q23" s="364"/>
      <c r="R23" s="364"/>
      <c r="S23" s="364"/>
      <c r="T23" s="364"/>
      <c r="U23" s="364"/>
      <c r="V23" s="364"/>
      <c r="W23" s="364"/>
      <c r="X23" s="364"/>
      <c r="Y23" s="364"/>
      <c r="Z23" s="364"/>
      <c r="AA23" s="364"/>
      <c r="AB23" s="364"/>
      <c r="AC23" s="364"/>
      <c r="AD23" s="364"/>
      <c r="AE23" s="364"/>
      <c r="AF23" s="364"/>
      <c r="AG23" s="364"/>
      <c r="AH23" s="364"/>
      <c r="AI23" s="364"/>
      <c r="AJ23" s="364"/>
      <c r="AK23" s="364"/>
      <c r="AL23" s="364"/>
      <c r="AM23" s="364"/>
    </row>
    <row r="24" spans="1:39" ht="15" thickBot="1" x14ac:dyDescent="0.2">
      <c r="A24" s="364"/>
      <c r="B24" s="364"/>
      <c r="C24" s="364"/>
      <c r="D24" s="364"/>
      <c r="E24" s="364"/>
      <c r="F24" s="364"/>
      <c r="G24" s="364"/>
      <c r="H24" s="364"/>
      <c r="I24" s="364"/>
      <c r="J24" s="364"/>
      <c r="K24" s="364"/>
      <c r="L24" s="364"/>
      <c r="M24" s="364"/>
      <c r="N24" s="364"/>
      <c r="O24" s="364"/>
      <c r="P24" s="364"/>
      <c r="Q24" s="364"/>
      <c r="R24" s="364"/>
      <c r="S24" s="364"/>
      <c r="T24" s="364"/>
      <c r="U24" s="364"/>
      <c r="V24" s="364"/>
      <c r="W24" s="364"/>
      <c r="X24" s="364"/>
      <c r="Y24" s="364"/>
      <c r="Z24" s="364"/>
      <c r="AA24" s="364"/>
      <c r="AB24" s="364"/>
      <c r="AC24" s="364"/>
      <c r="AD24" s="364"/>
      <c r="AE24" s="364"/>
      <c r="AF24" s="364"/>
      <c r="AG24" s="364"/>
      <c r="AH24" s="364"/>
      <c r="AI24" s="364"/>
      <c r="AJ24" s="364"/>
      <c r="AK24" s="364"/>
      <c r="AL24" s="364"/>
      <c r="AM24" s="364"/>
    </row>
    <row r="25" spans="1:39" ht="14" x14ac:dyDescent="0.15">
      <c r="A25" s="72" t="s">
        <v>265</v>
      </c>
      <c r="B25" s="73"/>
      <c r="C25" s="73"/>
      <c r="D25" s="86"/>
      <c r="E25" s="86"/>
      <c r="F25" s="86"/>
      <c r="G25" s="87"/>
      <c r="H25" s="87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4"/>
      <c r="U25" s="364"/>
      <c r="V25" s="364"/>
      <c r="W25" s="364"/>
      <c r="X25" s="364"/>
      <c r="Y25" s="364"/>
      <c r="Z25" s="364"/>
      <c r="AA25" s="364"/>
      <c r="AB25" s="364"/>
      <c r="AC25" s="364"/>
      <c r="AD25" s="364"/>
      <c r="AE25" s="364"/>
      <c r="AF25" s="364"/>
      <c r="AG25" s="364"/>
      <c r="AH25" s="364"/>
      <c r="AI25" s="364"/>
      <c r="AJ25" s="364"/>
      <c r="AK25" s="364"/>
      <c r="AL25" s="364"/>
      <c r="AM25" s="364"/>
    </row>
    <row r="26" spans="1:39" ht="14" x14ac:dyDescent="0.15">
      <c r="A26" s="75" t="s">
        <v>198</v>
      </c>
      <c r="B26" s="47"/>
      <c r="C26" s="91">
        <v>5000</v>
      </c>
      <c r="D26" s="88"/>
      <c r="E26" s="88"/>
      <c r="F26" s="88"/>
      <c r="G26" s="89"/>
      <c r="H26" s="89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76"/>
      <c r="U26" s="364"/>
      <c r="V26" s="364"/>
      <c r="W26" s="364"/>
      <c r="X26" s="364"/>
      <c r="Y26" s="364"/>
      <c r="Z26" s="364"/>
      <c r="AA26" s="364"/>
      <c r="AB26" s="364"/>
      <c r="AC26" s="364"/>
      <c r="AD26" s="364"/>
      <c r="AE26" s="364"/>
      <c r="AF26" s="364"/>
      <c r="AG26" s="364"/>
      <c r="AH26" s="364"/>
      <c r="AI26" s="364"/>
      <c r="AJ26" s="364"/>
      <c r="AK26" s="364"/>
      <c r="AL26" s="364"/>
      <c r="AM26" s="364"/>
    </row>
    <row r="27" spans="1:39" ht="14" x14ac:dyDescent="0.15">
      <c r="A27" s="75" t="s">
        <v>266</v>
      </c>
      <c r="B27" s="47"/>
      <c r="C27" s="92">
        <v>0.7</v>
      </c>
      <c r="D27" s="88"/>
      <c r="E27" s="88"/>
      <c r="F27" s="88"/>
      <c r="G27" s="89"/>
      <c r="H27" s="89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76"/>
      <c r="U27" s="364"/>
      <c r="V27" s="364"/>
      <c r="W27" s="364"/>
      <c r="X27" s="364"/>
      <c r="Y27" s="364"/>
      <c r="Z27" s="364"/>
      <c r="AA27" s="364"/>
      <c r="AB27" s="364"/>
      <c r="AC27" s="364"/>
      <c r="AD27" s="364"/>
      <c r="AE27" s="364"/>
      <c r="AF27" s="364"/>
      <c r="AG27" s="364"/>
      <c r="AH27" s="364"/>
      <c r="AI27" s="364"/>
      <c r="AJ27" s="364"/>
      <c r="AK27" s="364"/>
      <c r="AL27" s="364"/>
      <c r="AM27" s="364"/>
    </row>
    <row r="28" spans="1:39" ht="14" x14ac:dyDescent="0.15">
      <c r="A28" s="75" t="s">
        <v>267</v>
      </c>
      <c r="B28" s="47"/>
      <c r="C28" s="92">
        <v>0.3</v>
      </c>
      <c r="D28" s="88"/>
      <c r="E28" s="88"/>
      <c r="F28" s="88"/>
      <c r="G28" s="89"/>
      <c r="H28" s="89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76"/>
      <c r="U28" s="364"/>
      <c r="V28" s="364"/>
      <c r="W28" s="364"/>
      <c r="X28" s="364"/>
      <c r="Y28" s="364"/>
      <c r="Z28" s="364"/>
      <c r="AA28" s="364"/>
      <c r="AB28" s="364"/>
      <c r="AC28" s="364"/>
      <c r="AD28" s="364"/>
      <c r="AE28" s="364"/>
      <c r="AF28" s="364"/>
      <c r="AG28" s="364"/>
      <c r="AH28" s="364"/>
      <c r="AI28" s="364"/>
      <c r="AJ28" s="364"/>
      <c r="AK28" s="364"/>
      <c r="AL28" s="364"/>
      <c r="AM28" s="364"/>
    </row>
    <row r="29" spans="1:39" ht="14" x14ac:dyDescent="0.15">
      <c r="A29" s="75"/>
      <c r="B29" s="47"/>
      <c r="C29" s="88"/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76"/>
      <c r="U29" s="364"/>
      <c r="V29" s="364"/>
      <c r="W29" s="364"/>
      <c r="X29" s="364"/>
      <c r="Y29" s="364"/>
      <c r="Z29" s="364"/>
      <c r="AA29" s="364"/>
      <c r="AB29" s="364"/>
      <c r="AC29" s="364"/>
      <c r="AD29" s="364"/>
      <c r="AE29" s="364"/>
      <c r="AF29" s="364"/>
      <c r="AG29" s="364"/>
      <c r="AH29" s="364"/>
      <c r="AI29" s="364"/>
      <c r="AJ29" s="364"/>
      <c r="AK29" s="364"/>
      <c r="AL29" s="364"/>
      <c r="AM29" s="364"/>
    </row>
    <row r="30" spans="1:39" ht="75" x14ac:dyDescent="0.15">
      <c r="A30" s="276" t="s">
        <v>144</v>
      </c>
      <c r="B30" s="122" t="s">
        <v>320</v>
      </c>
      <c r="C30" s="120" t="s">
        <v>204</v>
      </c>
      <c r="D30" s="120" t="s">
        <v>463</v>
      </c>
      <c r="E30" s="120" t="s">
        <v>205</v>
      </c>
      <c r="F30" s="122" t="s">
        <v>265</v>
      </c>
      <c r="G30" s="120" t="s">
        <v>206</v>
      </c>
      <c r="H30" s="277" t="s">
        <v>570</v>
      </c>
      <c r="I30" s="278" t="s">
        <v>207</v>
      </c>
      <c r="J30" s="123" t="s">
        <v>23</v>
      </c>
      <c r="K30" s="124" t="s">
        <v>286</v>
      </c>
      <c r="L30" s="124" t="s">
        <v>287</v>
      </c>
      <c r="M30" s="124" t="s">
        <v>288</v>
      </c>
      <c r="N30" s="124" t="s">
        <v>289</v>
      </c>
      <c r="O30" s="279" t="s">
        <v>571</v>
      </c>
      <c r="P30" s="279" t="s">
        <v>572</v>
      </c>
      <c r="Q30" s="280" t="s">
        <v>574</v>
      </c>
      <c r="R30" s="280" t="s">
        <v>575</v>
      </c>
      <c r="S30" s="125" t="s">
        <v>271</v>
      </c>
      <c r="T30" s="358" t="s">
        <v>272</v>
      </c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64"/>
      <c r="AL30" s="364"/>
      <c r="AM30" s="364"/>
    </row>
    <row r="31" spans="1:39" ht="14" x14ac:dyDescent="0.15">
      <c r="A31" s="131" t="str">
        <f>'SEQ Oct 2023'!K17</f>
        <v>AGL</v>
      </c>
      <c r="B31" s="132" t="str">
        <f>'SEQ Oct 2023'!L17</f>
        <v>Business Value Saver</v>
      </c>
      <c r="C31" s="133">
        <f>IF('SEQ Oct 2023'!BP17=0,91*'SEQ Oct 2023'!M17/100,(91*'SEQ Oct 2023'!M17/100)+'SEQ Oct 2023'!BP17/4)</f>
        <v>122.12199999999999</v>
      </c>
      <c r="D31" s="133">
        <f>IF('SEQ Oct 2023'!O17="",$C$26*$C$27*'SEQ Oct 2023'!N17/100,IF($C$26*$C$27&gt;='SEQ Oct 2023'!P17,('SEQ Oct 2023'!P17*'SEQ Oct 2023'!N17/100),($C$26*$C$27*'SEQ Oct 2023'!N17/100)))</f>
        <v>1028.3636363636363</v>
      </c>
      <c r="E31" s="133">
        <f>IF(AND('SEQ Oct 2023'!R17&gt;0,'SEQ Oct 2023'!T17&gt;0),IF(($C$26*$C$27&lt;'SEQ Oct 2023'!T17),(0),($C$26*$C$27-'SEQ Oct 2023'!T17)*'SEQ Oct 2023'!U17/100),IF(AND('SEQ Oct 2023'!R17&gt;0,'SEQ Oct 2023'!T17=""),IF(($C$26*$C$27&lt;'SEQ Oct 2023'!R17+'SEQ Oct 2023'!P17),(0),(($C$26*$C$27-('SEQ Oct 2023'!R17+'SEQ Oct 2023'!P17))*'SEQ Oct 2023'!S17/100)),IF(AND('SEQ Oct 2023'!P17&gt;0,'SEQ Oct 2023'!R17=""&gt;0),IF(($C$26*$C$27&lt;'SEQ Oct 2023'!P17),(0),($C$26*$C$27-'SEQ Oct 2023'!P17)*'SEQ Oct 2023'!Q17/100),0)))</f>
        <v>0</v>
      </c>
      <c r="F31" s="134">
        <f>($C$26*$C$28)*'SEQ Oct 2023'!AF17/100</f>
        <v>295.36363636363632</v>
      </c>
      <c r="G31" s="135">
        <f>SUM(C31:F31)</f>
        <v>1445.8492727272726</v>
      </c>
      <c r="H31" s="239">
        <f>(G31-C31)*4</f>
        <v>5294.9090909090901</v>
      </c>
      <c r="I31" s="239">
        <f t="shared" ref="I31:I43" si="23">G31*4</f>
        <v>5783.3970909090904</v>
      </c>
      <c r="J31" s="136">
        <f>I31*1.1</f>
        <v>6361.7367999999997</v>
      </c>
      <c r="K31" s="137">
        <f>'SEQ Oct 2023'!BB17</f>
        <v>0</v>
      </c>
      <c r="L31" s="137">
        <f>'SEQ Oct 2023'!BC17</f>
        <v>0</v>
      </c>
      <c r="M31" s="137">
        <f>'SEQ Oct 2023'!BD17</f>
        <v>0</v>
      </c>
      <c r="N31" s="137">
        <f>'SEQ Oct 2023'!BE17</f>
        <v>0</v>
      </c>
      <c r="O31" s="144" t="str">
        <f>IF(SUM(K31:N31)=0,"No discount",IF(K31&gt;0,"Guaranteed off bill",IF(L31&gt;0,"Guaranteed off usage",IF(M31&gt;0,"Pay-on-time off bill","Pay-on-time off usage"))))</f>
        <v>No discount</v>
      </c>
      <c r="P31" s="226" t="str">
        <f>IF(OR(A31="Origin Energy",A31="Red Energy",A31="Powershop"),"Inclusive","Exclusive")</f>
        <v>Exclusive</v>
      </c>
      <c r="Q31" s="240">
        <f>IF(AND(O31="Guaranteed off bill",P31="Inclusive"),((I31*1.1)-((I31*1.1)*K31/100))/1.1,IF(AND(O31="Guaranteed off usage",P31="Inclusive"),((I31*1.1)-((H31*1.1)*L31/100))/1.1,IF(AND(O31="Guaranteed off bill",P31="Exclusive"),I31-(I31*K31/100),IF(AND(O31="Guaranteed off usage",P31="Exclusive"),I31-(H31*L31/100),IF(P31="Inclusive",((I31*1.1))/1.1,I31)))))</f>
        <v>5783.3970909090904</v>
      </c>
      <c r="R31" s="240">
        <f>IF(AND(O31="Pay-on-time off bill",P31="Inclusive"),((Q31*1.1)-((Q31*1.1)*M31/100))/1.1,IF(AND(O31="Pay-on-time off usage",P31="Inclusive"),((Q31*1.1)-((H31*1.1)*N31/100))/1.1,IF(AND(O31="Pay-on-time off bill",P31="Exclusive"),Q31-(Q31*M31/100),IF(AND(O31="Pay-on-time off usage",P31="Exclusive"),Q31-(H31*N31/100),IF(P31="Inclusive",((Q31*1.1))/1.1,Q31)))))</f>
        <v>5783.3970909090904</v>
      </c>
      <c r="S31" s="136">
        <f>Q31*1.1</f>
        <v>6361.7367999999997</v>
      </c>
      <c r="T31" s="361">
        <f>R31*1.1</f>
        <v>6361.7367999999997</v>
      </c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64"/>
      <c r="AL31" s="364"/>
      <c r="AM31" s="364"/>
    </row>
    <row r="32" spans="1:39" ht="14" x14ac:dyDescent="0.15">
      <c r="A32" s="131" t="str">
        <f>'SEQ Oct 2023'!K18</f>
        <v>Diamond Energy</v>
      </c>
      <c r="B32" s="132" t="str">
        <f>'SEQ Oct 2023'!L18</f>
        <v>Renewable Saver</v>
      </c>
      <c r="C32" s="133">
        <f>IF('SEQ Oct 2023'!BP18=0,91*'SEQ Oct 2023'!M18/100,(91*'SEQ Oct 2023'!M18/100)+'SEQ Oct 2023'!BP18/4)</f>
        <v>113.74999999999999</v>
      </c>
      <c r="D32" s="133">
        <f>IF('SEQ Oct 2023'!O18="",$C$26*$C$27*'SEQ Oct 2023'!N18/100,IF($C$26*$C$27&gt;='SEQ Oct 2023'!P18,('SEQ Oct 2023'!P18*'SEQ Oct 2023'!N18/100),($C$26*$C$27*'SEQ Oct 2023'!N18/100)))</f>
        <v>1041.4090909090908</v>
      </c>
      <c r="E32" s="133">
        <f>IF(AND('SEQ Oct 2023'!R18&gt;0,'SEQ Oct 2023'!T18&gt;0),IF(($C$26*$C$27&lt;'SEQ Oct 2023'!T18),(0),($C$26*$C$27-'SEQ Oct 2023'!T18)*'SEQ Oct 2023'!U18/100),IF(AND('SEQ Oct 2023'!R18&gt;0,'SEQ Oct 2023'!T18=""),IF(($C$26*$C$27&lt;'SEQ Oct 2023'!R18+'SEQ Oct 2023'!P18),(0),(($C$26*$C$27-('SEQ Oct 2023'!R18+'SEQ Oct 2023'!P18))*'SEQ Oct 2023'!S18/100)),IF(AND('SEQ Oct 2023'!P18&gt;0,'SEQ Oct 2023'!R18=""&gt;0),IF(($C$26*$C$27&lt;'SEQ Oct 2023'!P18),(0),($C$26*$C$27-'SEQ Oct 2023'!P18)*'SEQ Oct 2023'!Q18/100),0)))</f>
        <v>0</v>
      </c>
      <c r="F32" s="134">
        <f>($C$26*$C$28)*'SEQ Oct 2023'!AF18/100</f>
        <v>337.49999999999994</v>
      </c>
      <c r="G32" s="135">
        <f t="shared" ref="G32:G43" si="24">SUM(C32:F32)</f>
        <v>1492.6590909090908</v>
      </c>
      <c r="H32" s="239">
        <f t="shared" ref="H32:H43" si="25">(G32-C32)*4</f>
        <v>5515.6363636363631</v>
      </c>
      <c r="I32" s="239">
        <f t="shared" si="23"/>
        <v>5970.6363636363631</v>
      </c>
      <c r="J32" s="136">
        <f t="shared" ref="J32:J43" si="26">I32*1.1</f>
        <v>6567.7</v>
      </c>
      <c r="K32" s="137">
        <f>'SEQ Oct 2023'!BB18</f>
        <v>0</v>
      </c>
      <c r="L32" s="137">
        <f>'SEQ Oct 2023'!BC18</f>
        <v>0</v>
      </c>
      <c r="M32" s="137">
        <f>'SEQ Oct 2023'!BD18</f>
        <v>2</v>
      </c>
      <c r="N32" s="137">
        <f>'SEQ Oct 2023'!BE18</f>
        <v>0</v>
      </c>
      <c r="O32" s="144" t="str">
        <f t="shared" ref="O32:O43" si="27">IF(SUM(K32:N32)=0,"No discount",IF(K32&gt;0,"Guaranteed off bill",IF(L32&gt;0,"Guaranteed off usage",IF(M32&gt;0,"Pay-on-time off bill","Pay-on-time off usage"))))</f>
        <v>Pay-on-time off bill</v>
      </c>
      <c r="P32" s="226" t="str">
        <f t="shared" ref="P32:P43" si="28">IF(OR(A32="Origin Energy",A32="Red Energy",A32="Powershop"),"Inclusive","Exclusive")</f>
        <v>Exclusive</v>
      </c>
      <c r="Q32" s="240">
        <f t="shared" ref="Q32:Q43" si="29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5970.6363636363631</v>
      </c>
      <c r="R32" s="240">
        <f t="shared" ref="R32:R43" si="30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5851.2236363636357</v>
      </c>
      <c r="S32" s="136">
        <f t="shared" ref="S32:T43" si="31">Q32*1.1</f>
        <v>6567.7</v>
      </c>
      <c r="T32" s="361">
        <f t="shared" si="31"/>
        <v>6436.3459999999995</v>
      </c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64"/>
      <c r="AL32" s="364"/>
      <c r="AM32" s="364"/>
    </row>
    <row r="33" spans="1:39" ht="14" x14ac:dyDescent="0.15">
      <c r="A33" s="131" t="str">
        <f>'SEQ Oct 2023'!K19</f>
        <v>EnergyAustralia</v>
      </c>
      <c r="B33" s="132" t="str">
        <f>'SEQ Oct 2023'!L19</f>
        <v>Balance Plan</v>
      </c>
      <c r="C33" s="133">
        <f>IF('SEQ Oct 2023'!BP19=0,91*'SEQ Oct 2023'!M19/100,(91*'SEQ Oct 2023'!M19/100)+'SEQ Oct 2023'!BP19/4)</f>
        <v>121.03</v>
      </c>
      <c r="D33" s="133">
        <f>IF('SEQ Oct 2023'!O19="",$C$26*$C$27*'SEQ Oct 2023'!N19/100,IF($C$26*$C$27&gt;='SEQ Oct 2023'!P19,('SEQ Oct 2023'!P19*'SEQ Oct 2023'!N19/100),($C$26*$C$27*'SEQ Oct 2023'!N19/100)))</f>
        <v>1167.409090909091</v>
      </c>
      <c r="E33" s="133">
        <f>IF(AND('SEQ Oct 2023'!R19&gt;0,'SEQ Oct 2023'!T19&gt;0),IF(($C$26*$C$27&lt;'SEQ Oct 2023'!T19),(0),($C$26*$C$27-'SEQ Oct 2023'!T19)*'SEQ Oct 2023'!U19/100),IF(AND('SEQ Oct 2023'!R19&gt;0,'SEQ Oct 2023'!T19=""),IF(($C$26*$C$27&lt;'SEQ Oct 2023'!R19+'SEQ Oct 2023'!P19),(0),(($C$26*$C$27-('SEQ Oct 2023'!R19+'SEQ Oct 2023'!P19))*'SEQ Oct 2023'!S19/100)),IF(AND('SEQ Oct 2023'!P19&gt;0,'SEQ Oct 2023'!R19=""&gt;0),IF(($C$26*$C$27&lt;'SEQ Oct 2023'!P19),(0),($C$26*$C$27-'SEQ Oct 2023'!P19)*'SEQ Oct 2023'!Q19/100),0)))</f>
        <v>0</v>
      </c>
      <c r="F33" s="134">
        <f>($C$26*$C$28)*'SEQ Oct 2023'!AF19/100</f>
        <v>305.18181818181819</v>
      </c>
      <c r="G33" s="135">
        <f t="shared" si="24"/>
        <v>1593.6209090909092</v>
      </c>
      <c r="H33" s="239">
        <f t="shared" si="25"/>
        <v>5890.3636363636369</v>
      </c>
      <c r="I33" s="239">
        <f t="shared" si="23"/>
        <v>6374.4836363636368</v>
      </c>
      <c r="J33" s="136">
        <f t="shared" si="26"/>
        <v>7011.9320000000007</v>
      </c>
      <c r="K33" s="137">
        <f>'SEQ Oct 2023'!BB19</f>
        <v>7</v>
      </c>
      <c r="L33" s="137">
        <f>'SEQ Oct 2023'!BC19</f>
        <v>0</v>
      </c>
      <c r="M33" s="137">
        <f>'SEQ Oct 2023'!BD19</f>
        <v>0</v>
      </c>
      <c r="N33" s="137">
        <f>'SEQ Oct 2023'!BE19</f>
        <v>0</v>
      </c>
      <c r="O33" s="144" t="str">
        <f t="shared" si="27"/>
        <v>Guaranteed off bill</v>
      </c>
      <c r="P33" s="226" t="str">
        <f t="shared" si="28"/>
        <v>Exclusive</v>
      </c>
      <c r="Q33" s="240">
        <f t="shared" si="29"/>
        <v>5928.2697818181823</v>
      </c>
      <c r="R33" s="240">
        <f t="shared" si="30"/>
        <v>5928.2697818181823</v>
      </c>
      <c r="S33" s="136">
        <f t="shared" si="31"/>
        <v>6521.0967600000013</v>
      </c>
      <c r="T33" s="361">
        <f t="shared" si="31"/>
        <v>6521.0967600000013</v>
      </c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</row>
    <row r="34" spans="1:39" ht="14" x14ac:dyDescent="0.15">
      <c r="A34" s="131" t="str">
        <f>'SEQ Oct 2023'!K20</f>
        <v>Origin Energy</v>
      </c>
      <c r="B34" s="132" t="str">
        <f>'SEQ Oct 2023'!L20</f>
        <v>Go Variable</v>
      </c>
      <c r="C34" s="133">
        <f>IF('SEQ Oct 2023'!BP20=0,91*'SEQ Oct 2023'!M20/100,(91*'SEQ Oct 2023'!M20/100)+'SEQ Oct 2023'!BP20/4)</f>
        <v>129.70809090909088</v>
      </c>
      <c r="D34" s="133">
        <f>IF('SEQ Oct 2023'!O20="",$C$26*$C$27*'SEQ Oct 2023'!N20/100,IF($C$26*$C$27&gt;='SEQ Oct 2023'!P20,('SEQ Oct 2023'!P20*'SEQ Oct 2023'!N20/100),($C$26*$C$27*'SEQ Oct 2023'!N20/100)))</f>
        <v>1048.409090909091</v>
      </c>
      <c r="E34" s="133">
        <f>IF(AND('SEQ Oct 2023'!R20&gt;0,'SEQ Oct 2023'!T20&gt;0),IF(($C$26*$C$27&lt;'SEQ Oct 2023'!T20),(0),($C$26*$C$27-'SEQ Oct 2023'!T20)*'SEQ Oct 2023'!U20/100),IF(AND('SEQ Oct 2023'!R20&gt;0,'SEQ Oct 2023'!T20=""),IF(($C$26*$C$27&lt;'SEQ Oct 2023'!R20+'SEQ Oct 2023'!P20),(0),(($C$26*$C$27-('SEQ Oct 2023'!R20+'SEQ Oct 2023'!P20))*'SEQ Oct 2023'!S20/100)),IF(AND('SEQ Oct 2023'!P20&gt;0,'SEQ Oct 2023'!R20=""&gt;0),IF(($C$26*$C$27&lt;'SEQ Oct 2023'!P20),(0),($C$26*$C$27-'SEQ Oct 2023'!P20)*'SEQ Oct 2023'!Q20/100),0)))</f>
        <v>0</v>
      </c>
      <c r="F34" s="134">
        <f>($C$26*$C$28)*'SEQ Oct 2023'!AF20/100</f>
        <v>293.0454545454545</v>
      </c>
      <c r="G34" s="135">
        <f t="shared" si="24"/>
        <v>1471.1626363636365</v>
      </c>
      <c r="H34" s="239">
        <f t="shared" si="25"/>
        <v>5365.818181818182</v>
      </c>
      <c r="I34" s="239">
        <f t="shared" si="23"/>
        <v>5884.6505454545459</v>
      </c>
      <c r="J34" s="136">
        <f t="shared" si="26"/>
        <v>6473.115600000001</v>
      </c>
      <c r="K34" s="137">
        <f>'SEQ Oct 2023'!BB20</f>
        <v>0</v>
      </c>
      <c r="L34" s="137">
        <f>'SEQ Oct 2023'!BC20</f>
        <v>0</v>
      </c>
      <c r="M34" s="137">
        <f>'SEQ Oct 2023'!BD20</f>
        <v>0</v>
      </c>
      <c r="N34" s="137">
        <f>'SEQ Oct 2023'!BE20</f>
        <v>0</v>
      </c>
      <c r="O34" s="144" t="str">
        <f t="shared" si="27"/>
        <v>No discount</v>
      </c>
      <c r="P34" s="226" t="str">
        <f t="shared" si="28"/>
        <v>Inclusive</v>
      </c>
      <c r="Q34" s="240">
        <f t="shared" si="29"/>
        <v>5884.6505454545459</v>
      </c>
      <c r="R34" s="240">
        <f t="shared" si="30"/>
        <v>5884.6505454545459</v>
      </c>
      <c r="S34" s="136">
        <f t="shared" si="31"/>
        <v>6473.115600000001</v>
      </c>
      <c r="T34" s="361">
        <f t="shared" si="31"/>
        <v>6473.115600000001</v>
      </c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</row>
    <row r="35" spans="1:39" ht="14" x14ac:dyDescent="0.15">
      <c r="A35" s="131" t="str">
        <f>'SEQ Oct 2023'!K21</f>
        <v>Powershop</v>
      </c>
      <c r="B35" s="132" t="str">
        <f>'SEQ Oct 2023'!L21</f>
        <v>100% Carbon Neutral</v>
      </c>
      <c r="C35" s="133">
        <f>IF('SEQ Oct 2023'!BP21=0,91*'SEQ Oct 2023'!M21/100,(91*'SEQ Oct 2023'!M21/100)+'SEQ Oct 2023'!BP21/4)</f>
        <v>135.87127272727272</v>
      </c>
      <c r="D35" s="133">
        <f>IF('SEQ Oct 2023'!O21="",$C$26*$C$27*'SEQ Oct 2023'!N21/100,IF($C$26*$C$27&gt;='SEQ Oct 2023'!P21,('SEQ Oct 2023'!P21*'SEQ Oct 2023'!N21/100),($C$26*$C$27*'SEQ Oct 2023'!N21/100)))</f>
        <v>1147.681818181818</v>
      </c>
      <c r="E35" s="133">
        <f>IF(AND('SEQ Oct 2023'!R21&gt;0,'SEQ Oct 2023'!T21&gt;0),IF(($C$26*$C$27&lt;'SEQ Oct 2023'!T21),(0),($C$26*$C$27-'SEQ Oct 2023'!T21)*'SEQ Oct 2023'!U21/100),IF(AND('SEQ Oct 2023'!R21&gt;0,'SEQ Oct 2023'!T21=""),IF(($C$26*$C$27&lt;'SEQ Oct 2023'!R21+'SEQ Oct 2023'!P21),(0),(($C$26*$C$27-('SEQ Oct 2023'!R21+'SEQ Oct 2023'!P21))*'SEQ Oct 2023'!S21/100)),IF(AND('SEQ Oct 2023'!P21&gt;0,'SEQ Oct 2023'!R21=""&gt;0),IF(($C$26*$C$27&lt;'SEQ Oct 2023'!P21),(0),($C$26*$C$27-'SEQ Oct 2023'!P21)*'SEQ Oct 2023'!Q21/100),0)))</f>
        <v>0</v>
      </c>
      <c r="F35" s="134">
        <f>($C$26*$C$28)*'SEQ Oct 2023'!AF21/100</f>
        <v>302.31818181818181</v>
      </c>
      <c r="G35" s="135">
        <f t="shared" si="24"/>
        <v>1585.8712727272725</v>
      </c>
      <c r="H35" s="239">
        <f t="shared" si="25"/>
        <v>5799.9999999999991</v>
      </c>
      <c r="I35" s="239">
        <f t="shared" si="23"/>
        <v>6343.4850909090901</v>
      </c>
      <c r="J35" s="136">
        <f t="shared" si="26"/>
        <v>6977.8335999999999</v>
      </c>
      <c r="K35" s="137">
        <f>'SEQ Oct 2023'!BB21</f>
        <v>0</v>
      </c>
      <c r="L35" s="137">
        <f>'SEQ Oct 2023'!BC21</f>
        <v>0</v>
      </c>
      <c r="M35" s="137">
        <f>'SEQ Oct 2023'!BD21</f>
        <v>0</v>
      </c>
      <c r="N35" s="137">
        <f>'SEQ Oct 2023'!BE21</f>
        <v>0</v>
      </c>
      <c r="O35" s="144" t="str">
        <f t="shared" si="27"/>
        <v>No discount</v>
      </c>
      <c r="P35" s="226" t="str">
        <f t="shared" si="28"/>
        <v>Inclusive</v>
      </c>
      <c r="Q35" s="240">
        <f t="shared" si="29"/>
        <v>6343.4850909090901</v>
      </c>
      <c r="R35" s="240">
        <f t="shared" si="30"/>
        <v>6343.4850909090901</v>
      </c>
      <c r="S35" s="136">
        <f t="shared" si="31"/>
        <v>6977.8335999999999</v>
      </c>
      <c r="T35" s="361">
        <f t="shared" si="31"/>
        <v>6977.8335999999999</v>
      </c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64"/>
      <c r="AL35" s="364"/>
      <c r="AM35" s="364"/>
    </row>
    <row r="36" spans="1:39" ht="14" x14ac:dyDescent="0.15">
      <c r="A36" s="131" t="str">
        <f>'SEQ Oct 2023'!K22</f>
        <v>Energy Locals</v>
      </c>
      <c r="B36" s="132" t="str">
        <f>'SEQ Oct 2023'!L22</f>
        <v>Business Member</v>
      </c>
      <c r="C36" s="133">
        <f>IF('SEQ Oct 2023'!BP22=0,91*'SEQ Oct 2023'!M22/100,(91*'SEQ Oct 2023'!M22/100)+'SEQ Oct 2023'!BP22/4)</f>
        <v>191.57272727272726</v>
      </c>
      <c r="D36" s="133">
        <f>IF('SEQ Oct 2023'!O22="",$C$26*$C$27*'SEQ Oct 2023'!N22/100,IF($C$26*$C$27&gt;='SEQ Oct 2023'!P22,('SEQ Oct 2023'!P22*'SEQ Oct 2023'!N22/100),($C$26*$C$27*'SEQ Oct 2023'!N22/100)))</f>
        <v>938.63636363636351</v>
      </c>
      <c r="E36" s="133">
        <f>IF(AND('SEQ Oct 2023'!R22&gt;0,'SEQ Oct 2023'!T22&gt;0),IF(($C$26*$C$27&lt;'SEQ Oct 2023'!T22),(0),($C$26*$C$27-'SEQ Oct 2023'!T22)*'SEQ Oct 2023'!U22/100),IF(AND('SEQ Oct 2023'!R22&gt;0,'SEQ Oct 2023'!T22=""),IF(($C$26*$C$27&lt;'SEQ Oct 2023'!R22+'SEQ Oct 2023'!P22),(0),(($C$26*$C$27-('SEQ Oct 2023'!R22+'SEQ Oct 2023'!P22))*'SEQ Oct 2023'!S22/100)),IF(AND('SEQ Oct 2023'!P22&gt;0,'SEQ Oct 2023'!R22=""&gt;0),IF(($C$26*$C$27&lt;'SEQ Oct 2023'!P22),(0),($C$26*$C$27-'SEQ Oct 2023'!P22)*'SEQ Oct 2023'!Q22/100),0)))</f>
        <v>0</v>
      </c>
      <c r="F36" s="134">
        <f>($C$26*$C$28)*'SEQ Oct 2023'!AF22/100</f>
        <v>340.90909090909088</v>
      </c>
      <c r="G36" s="135">
        <f t="shared" si="24"/>
        <v>1471.1181818181817</v>
      </c>
      <c r="H36" s="239">
        <f t="shared" si="25"/>
        <v>5118.181818181818</v>
      </c>
      <c r="I36" s="239">
        <f t="shared" si="23"/>
        <v>5884.4727272727268</v>
      </c>
      <c r="J36" s="136">
        <f t="shared" si="26"/>
        <v>6472.92</v>
      </c>
      <c r="K36" s="137">
        <f>'SEQ Oct 2023'!BB22</f>
        <v>0</v>
      </c>
      <c r="L36" s="137">
        <f>'SEQ Oct 2023'!BC22</f>
        <v>0</v>
      </c>
      <c r="M36" s="137">
        <f>'SEQ Oct 2023'!BD22</f>
        <v>0</v>
      </c>
      <c r="N36" s="137">
        <f>'SEQ Oct 2023'!BE22</f>
        <v>0</v>
      </c>
      <c r="O36" s="144" t="str">
        <f t="shared" si="27"/>
        <v>No discount</v>
      </c>
      <c r="P36" s="226" t="str">
        <f t="shared" si="28"/>
        <v>Exclusive</v>
      </c>
      <c r="Q36" s="240">
        <f t="shared" si="29"/>
        <v>5884.4727272727268</v>
      </c>
      <c r="R36" s="240">
        <f t="shared" si="30"/>
        <v>5884.4727272727268</v>
      </c>
      <c r="S36" s="136">
        <f t="shared" si="31"/>
        <v>6472.92</v>
      </c>
      <c r="T36" s="361">
        <f t="shared" si="31"/>
        <v>6472.92</v>
      </c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</row>
    <row r="37" spans="1:39" ht="14" x14ac:dyDescent="0.15">
      <c r="A37" s="131" t="str">
        <f>'SEQ Oct 2023'!K23</f>
        <v>Simply Energy</v>
      </c>
      <c r="B37" s="132" t="str">
        <f>'SEQ Oct 2023'!L23</f>
        <v>Business Saver</v>
      </c>
      <c r="C37" s="133">
        <f>IF('SEQ Oct 2023'!BP23=0,91*'SEQ Oct 2023'!M23/100,(91*'SEQ Oct 2023'!M23/100)+'SEQ Oct 2023'!BP23/4)</f>
        <v>112.39327272727273</v>
      </c>
      <c r="D37" s="133">
        <f>IF('SEQ Oct 2023'!O23="",$C$26*$C$27*'SEQ Oct 2023'!N23/100,IF($C$26*$C$27&gt;='SEQ Oct 2023'!P23,('SEQ Oct 2023'!P23*'SEQ Oct 2023'!N23/100),($C$26*$C$27*'SEQ Oct 2023'!N23/100)))</f>
        <v>1179.181818181818</v>
      </c>
      <c r="E37" s="133">
        <f>IF(AND('SEQ Oct 2023'!R23&gt;0,'SEQ Oct 2023'!T23&gt;0),IF(($C$26*$C$27&lt;'SEQ Oct 2023'!T23),(0),($C$26*$C$27-'SEQ Oct 2023'!T23)*'SEQ Oct 2023'!U23/100),IF(AND('SEQ Oct 2023'!R23&gt;0,'SEQ Oct 2023'!T23=""),IF(($C$26*$C$27&lt;'SEQ Oct 2023'!R23+'SEQ Oct 2023'!P23),(0),(($C$26*$C$27-('SEQ Oct 2023'!R23+'SEQ Oct 2023'!P23))*'SEQ Oct 2023'!S23/100)),IF(AND('SEQ Oct 2023'!P23&gt;0,'SEQ Oct 2023'!R23=""&gt;0),IF(($C$26*$C$27&lt;'SEQ Oct 2023'!P23),(0),($C$26*$C$27-'SEQ Oct 2023'!P23)*'SEQ Oct 2023'!Q23/100),0)))</f>
        <v>0</v>
      </c>
      <c r="F37" s="134">
        <f>($C$26*$C$28)*'SEQ Oct 2023'!AF23/100</f>
        <v>322.22727272727275</v>
      </c>
      <c r="G37" s="135">
        <f t="shared" si="24"/>
        <v>1613.8023636363635</v>
      </c>
      <c r="H37" s="239">
        <f t="shared" si="25"/>
        <v>6005.6363636363631</v>
      </c>
      <c r="I37" s="239">
        <f t="shared" si="23"/>
        <v>6455.2094545454538</v>
      </c>
      <c r="J37" s="136">
        <f t="shared" si="26"/>
        <v>7100.7303999999995</v>
      </c>
      <c r="K37" s="137">
        <f>'SEQ Oct 2023'!BB23</f>
        <v>0</v>
      </c>
      <c r="L37" s="137">
        <f>'SEQ Oct 2023'!BC23</f>
        <v>0</v>
      </c>
      <c r="M37" s="137">
        <f>'SEQ Oct 2023'!BD23</f>
        <v>0</v>
      </c>
      <c r="N37" s="137">
        <f>'SEQ Oct 2023'!BE23</f>
        <v>0</v>
      </c>
      <c r="O37" s="144" t="str">
        <f t="shared" si="27"/>
        <v>No discount</v>
      </c>
      <c r="P37" s="226" t="str">
        <f t="shared" si="28"/>
        <v>Exclusive</v>
      </c>
      <c r="Q37" s="240">
        <f t="shared" si="29"/>
        <v>6455.2094545454538</v>
      </c>
      <c r="R37" s="240">
        <f t="shared" si="30"/>
        <v>6455.2094545454538</v>
      </c>
      <c r="S37" s="136">
        <f t="shared" si="31"/>
        <v>7100.7303999999995</v>
      </c>
      <c r="T37" s="361">
        <f t="shared" si="31"/>
        <v>7100.7303999999995</v>
      </c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64"/>
      <c r="AL37" s="364"/>
      <c r="AM37" s="364"/>
    </row>
    <row r="38" spans="1:39" ht="14" x14ac:dyDescent="0.15">
      <c r="A38" s="131" t="str">
        <f>'SEQ Oct 2023'!K24</f>
        <v>Alinta Energy</v>
      </c>
      <c r="B38" s="132" t="str">
        <f>'SEQ Oct 2023'!L24</f>
        <v>BusinessDeal</v>
      </c>
      <c r="C38" s="133">
        <f>IF('SEQ Oct 2023'!BP24=0,91*'SEQ Oct 2023'!M24/100,(91*'SEQ Oct 2023'!M24/100)+'SEQ Oct 2023'!BP24/4)</f>
        <v>120.64945454545453</v>
      </c>
      <c r="D38" s="133">
        <f>IF('SEQ Oct 2023'!O24="",$C$26*$C$27*'SEQ Oct 2023'!N24/100,IF($C$26*$C$27&gt;='SEQ Oct 2023'!P24,('SEQ Oct 2023'!P24*'SEQ Oct 2023'!N24/100),($C$26*$C$27*'SEQ Oct 2023'!N24/100)))</f>
        <v>1047.1363636363635</v>
      </c>
      <c r="E38" s="133">
        <f>IF(AND('SEQ Oct 2023'!R24&gt;0,'SEQ Oct 2023'!T24&gt;0),IF(($C$26*$C$27&lt;'SEQ Oct 2023'!T24),(0),($C$26*$C$27-'SEQ Oct 2023'!T24)*'SEQ Oct 2023'!U24/100),IF(AND('SEQ Oct 2023'!R24&gt;0,'SEQ Oct 2023'!T24=""),IF(($C$26*$C$27&lt;'SEQ Oct 2023'!R24+'SEQ Oct 2023'!P24),(0),(($C$26*$C$27-('SEQ Oct 2023'!R24+'SEQ Oct 2023'!P24))*'SEQ Oct 2023'!S24/100)),IF(AND('SEQ Oct 2023'!P24&gt;0,'SEQ Oct 2023'!R24=""&gt;0),IF(($C$26*$C$27&lt;'SEQ Oct 2023'!P24),(0),($C$26*$C$27-'SEQ Oct 2023'!P24)*'SEQ Oct 2023'!Q24/100),0)))</f>
        <v>0</v>
      </c>
      <c r="F38" s="134">
        <f>($C$26*$C$28)*'SEQ Oct 2023'!AF24/100</f>
        <v>265.36363636363637</v>
      </c>
      <c r="G38" s="135">
        <f t="shared" si="24"/>
        <v>1433.1494545454543</v>
      </c>
      <c r="H38" s="239">
        <f t="shared" si="25"/>
        <v>5249.9999999999991</v>
      </c>
      <c r="I38" s="239">
        <f t="shared" si="23"/>
        <v>5732.5978181818173</v>
      </c>
      <c r="J38" s="136">
        <f t="shared" si="26"/>
        <v>6305.8575999999994</v>
      </c>
      <c r="K38" s="137">
        <f>'SEQ Oct 2023'!BB24</f>
        <v>0</v>
      </c>
      <c r="L38" s="137">
        <f>'SEQ Oct 2023'!BC24</f>
        <v>0</v>
      </c>
      <c r="M38" s="137">
        <f>'SEQ Oct 2023'!BD24</f>
        <v>0</v>
      </c>
      <c r="N38" s="137">
        <f>'SEQ Oct 2023'!BE24</f>
        <v>0</v>
      </c>
      <c r="O38" s="144" t="str">
        <f t="shared" si="27"/>
        <v>No discount</v>
      </c>
      <c r="P38" s="226" t="str">
        <f t="shared" si="28"/>
        <v>Exclusive</v>
      </c>
      <c r="Q38" s="240">
        <f t="shared" si="29"/>
        <v>5732.5978181818173</v>
      </c>
      <c r="R38" s="240">
        <f t="shared" si="30"/>
        <v>5732.5978181818173</v>
      </c>
      <c r="S38" s="136">
        <f t="shared" si="31"/>
        <v>6305.8575999999994</v>
      </c>
      <c r="T38" s="361">
        <f t="shared" si="31"/>
        <v>6305.8575999999994</v>
      </c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</row>
    <row r="39" spans="1:39" ht="14" x14ac:dyDescent="0.15">
      <c r="A39" s="131" t="str">
        <f>'SEQ Oct 2023'!K25</f>
        <v>Red Energy</v>
      </c>
      <c r="B39" s="132" t="str">
        <f>'SEQ Oct 2023'!L25</f>
        <v>Red Business Saver</v>
      </c>
      <c r="C39" s="133">
        <f>IF('SEQ Oct 2023'!BP25=0,91*'SEQ Oct 2023'!M25/100,(91*'SEQ Oct 2023'!M25/100)+'SEQ Oct 2023'!BP25/4)</f>
        <v>126.86227272727272</v>
      </c>
      <c r="D39" s="133">
        <f>IF('SEQ Oct 2023'!O25="",$C$26*$C$27*'SEQ Oct 2023'!N25/100,IF($C$26*$C$27&gt;='SEQ Oct 2023'!P25,('SEQ Oct 2023'!P25*'SEQ Oct 2023'!N25/100),($C$26*$C$27*'SEQ Oct 2023'!N25/100)))</f>
        <v>1034.4090909090908</v>
      </c>
      <c r="E39" s="133">
        <f>IF(AND('SEQ Oct 2023'!R25&gt;0,'SEQ Oct 2023'!T25&gt;0),IF(($C$26*$C$27&lt;'SEQ Oct 2023'!T25),(0),($C$26*$C$27-'SEQ Oct 2023'!T25)*'SEQ Oct 2023'!U25/100),IF(AND('SEQ Oct 2023'!R25&gt;0,'SEQ Oct 2023'!T25=""),IF(($C$26*$C$27&lt;'SEQ Oct 2023'!R25+'SEQ Oct 2023'!P25),(0),(($C$26*$C$27-('SEQ Oct 2023'!R25+'SEQ Oct 2023'!P25))*'SEQ Oct 2023'!S25/100)),IF(AND('SEQ Oct 2023'!P25&gt;0,'SEQ Oct 2023'!R25=""&gt;0),IF(($C$26*$C$27&lt;'SEQ Oct 2023'!P25),(0),($C$26*$C$27-'SEQ Oct 2023'!P25)*'SEQ Oct 2023'!Q25/100),0)))</f>
        <v>0</v>
      </c>
      <c r="F39" s="134">
        <f>($C$26*$C$28)*'SEQ Oct 2023'!AF25/100</f>
        <v>291.81818181818181</v>
      </c>
      <c r="G39" s="135">
        <f t="shared" si="24"/>
        <v>1453.0895454545453</v>
      </c>
      <c r="H39" s="239">
        <f t="shared" si="25"/>
        <v>5304.9090909090901</v>
      </c>
      <c r="I39" s="239">
        <f t="shared" si="23"/>
        <v>5812.358181818181</v>
      </c>
      <c r="J39" s="136">
        <f t="shared" si="26"/>
        <v>6393.5940000000001</v>
      </c>
      <c r="K39" s="137">
        <f>'SEQ Oct 2023'!BB25</f>
        <v>0</v>
      </c>
      <c r="L39" s="137">
        <f>'SEQ Oct 2023'!BC25</f>
        <v>0</v>
      </c>
      <c r="M39" s="137">
        <f>'SEQ Oct 2023'!BD25</f>
        <v>0</v>
      </c>
      <c r="N39" s="137">
        <f>'SEQ Oct 2023'!BE25</f>
        <v>0</v>
      </c>
      <c r="O39" s="144" t="str">
        <f t="shared" si="27"/>
        <v>No discount</v>
      </c>
      <c r="P39" s="226" t="str">
        <f t="shared" si="28"/>
        <v>Inclusive</v>
      </c>
      <c r="Q39" s="240">
        <f t="shared" si="29"/>
        <v>5812.358181818181</v>
      </c>
      <c r="R39" s="240">
        <f t="shared" si="30"/>
        <v>5812.358181818181</v>
      </c>
      <c r="S39" s="136">
        <f t="shared" si="31"/>
        <v>6393.5940000000001</v>
      </c>
      <c r="T39" s="361">
        <f t="shared" si="31"/>
        <v>6393.5940000000001</v>
      </c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64"/>
      <c r="AL39" s="364"/>
      <c r="AM39" s="364"/>
    </row>
    <row r="40" spans="1:39" ht="14" x14ac:dyDescent="0.15">
      <c r="A40" s="131" t="str">
        <f>'SEQ Oct 2023'!K26</f>
        <v>CovaU</v>
      </c>
      <c r="B40" s="132" t="str">
        <f>'SEQ Oct 2023'!L26</f>
        <v>Freedom</v>
      </c>
      <c r="C40" s="133">
        <f>IF('SEQ Oct 2023'!BP26=0,91*'SEQ Oct 2023'!M26/100,(91*'SEQ Oct 2023'!M26/100)+'SEQ Oct 2023'!BP26/4)</f>
        <v>116.48</v>
      </c>
      <c r="D40" s="133">
        <f>IF('SEQ Oct 2023'!O26="",$C$26*$C$27*'SEQ Oct 2023'!N26/100,IF($C$26*$C$27&gt;='SEQ Oct 2023'!P26,('SEQ Oct 2023'!P26*'SEQ Oct 2023'!N26/100),($C$26*$C$27*'SEQ Oct 2023'!N26/100)))</f>
        <v>1159.4545454545455</v>
      </c>
      <c r="E40" s="133">
        <f>IF(AND('SEQ Oct 2023'!R26&gt;0,'SEQ Oct 2023'!T26&gt;0),IF(($C$26*$C$27&lt;'SEQ Oct 2023'!T26),(0),($C$26*$C$27-'SEQ Oct 2023'!T26)*'SEQ Oct 2023'!U26/100),IF(AND('SEQ Oct 2023'!R26&gt;0,'SEQ Oct 2023'!T26=""),IF(($C$26*$C$27&lt;'SEQ Oct 2023'!R26+'SEQ Oct 2023'!P26),(0),(($C$26*$C$27-('SEQ Oct 2023'!R26+'SEQ Oct 2023'!P26))*'SEQ Oct 2023'!S26/100)),IF(AND('SEQ Oct 2023'!P26&gt;0,'SEQ Oct 2023'!R26=""&gt;0),IF(($C$26*$C$27&lt;'SEQ Oct 2023'!P26),(0),($C$26*$C$27-'SEQ Oct 2023'!P26)*'SEQ Oct 2023'!Q26/100),0)))</f>
        <v>0</v>
      </c>
      <c r="F40" s="134">
        <f>($C$26*$C$28)*'SEQ Oct 2023'!AF26/100</f>
        <v>336.5454545454545</v>
      </c>
      <c r="G40" s="135">
        <f t="shared" si="24"/>
        <v>1612.48</v>
      </c>
      <c r="H40" s="239">
        <f t="shared" si="25"/>
        <v>5984</v>
      </c>
      <c r="I40" s="239">
        <f t="shared" si="23"/>
        <v>6449.92</v>
      </c>
      <c r="J40" s="136">
        <f t="shared" si="26"/>
        <v>7094.9120000000003</v>
      </c>
      <c r="K40" s="137">
        <f>'SEQ Oct 2023'!BB26</f>
        <v>0</v>
      </c>
      <c r="L40" s="137">
        <f>'SEQ Oct 2023'!BC26</f>
        <v>0</v>
      </c>
      <c r="M40" s="137">
        <f>'SEQ Oct 2023'!BD26</f>
        <v>0</v>
      </c>
      <c r="N40" s="137">
        <f>'SEQ Oct 2023'!BE26</f>
        <v>0</v>
      </c>
      <c r="O40" s="144" t="str">
        <f t="shared" si="27"/>
        <v>No discount</v>
      </c>
      <c r="P40" s="226" t="str">
        <f t="shared" si="28"/>
        <v>Exclusive</v>
      </c>
      <c r="Q40" s="240">
        <f t="shared" si="29"/>
        <v>6449.92</v>
      </c>
      <c r="R40" s="240">
        <f t="shared" si="30"/>
        <v>6449.92</v>
      </c>
      <c r="S40" s="136">
        <f t="shared" si="31"/>
        <v>7094.9120000000003</v>
      </c>
      <c r="T40" s="361">
        <f t="shared" si="31"/>
        <v>7094.9120000000003</v>
      </c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64"/>
      <c r="AL40" s="364"/>
      <c r="AM40" s="364"/>
    </row>
    <row r="41" spans="1:39" ht="14" x14ac:dyDescent="0.15">
      <c r="A41" s="131" t="str">
        <f>'SEQ Oct 2023'!K27</f>
        <v>ReAmped Energy</v>
      </c>
      <c r="B41" s="132" t="str">
        <f>'SEQ Oct 2023'!L27</f>
        <v>Business</v>
      </c>
      <c r="C41" s="133">
        <f>IF('SEQ Oct 2023'!BP27=0,91*'SEQ Oct 2023'!M27/100,(91*'SEQ Oct 2023'!M27/100)+'SEQ Oct 2023'!BP27/4)</f>
        <v>109.46472727272725</v>
      </c>
      <c r="D41" s="133">
        <f>IF('SEQ Oct 2023'!O27="",$C$26*$C$27*'SEQ Oct 2023'!N27/100,IF($C$26*$C$27&gt;='SEQ Oct 2023'!P27,('SEQ Oct 2023'!P27*'SEQ Oct 2023'!N27/100),($C$26*$C$27*'SEQ Oct 2023'!N27/100)))</f>
        <v>1179.8181818181815</v>
      </c>
      <c r="E41" s="133">
        <f>IF(AND('SEQ Oct 2023'!R27&gt;0,'SEQ Oct 2023'!T27&gt;0),IF(($C$26*$C$27&lt;'SEQ Oct 2023'!T27),(0),($C$26*$C$27-'SEQ Oct 2023'!T27)*'SEQ Oct 2023'!U27/100),IF(AND('SEQ Oct 2023'!R27&gt;0,'SEQ Oct 2023'!T27=""),IF(($C$26*$C$27&lt;'SEQ Oct 2023'!R27+'SEQ Oct 2023'!P27),(0),(($C$26*$C$27-('SEQ Oct 2023'!R27+'SEQ Oct 2023'!P27))*'SEQ Oct 2023'!S27/100)),IF(AND('SEQ Oct 2023'!P27&gt;0,'SEQ Oct 2023'!R27=""&gt;0),IF(($C$26*$C$27&lt;'SEQ Oct 2023'!P27),(0),($C$26*$C$27-'SEQ Oct 2023'!P27)*'SEQ Oct 2023'!Q27/100),0)))</f>
        <v>0</v>
      </c>
      <c r="F41" s="134">
        <f>($C$26*$C$28)*'SEQ Oct 2023'!AF27/100</f>
        <v>333.81818181818181</v>
      </c>
      <c r="G41" s="135">
        <f t="shared" si="24"/>
        <v>1623.1010909090905</v>
      </c>
      <c r="H41" s="239">
        <f t="shared" si="25"/>
        <v>6054.5454545454531</v>
      </c>
      <c r="I41" s="239">
        <f t="shared" si="23"/>
        <v>6492.4043636363622</v>
      </c>
      <c r="J41" s="136">
        <f t="shared" si="26"/>
        <v>7141.6447999999991</v>
      </c>
      <c r="K41" s="137">
        <f>'SEQ Oct 2023'!BB27</f>
        <v>0</v>
      </c>
      <c r="L41" s="137">
        <f>'SEQ Oct 2023'!BC27</f>
        <v>0</v>
      </c>
      <c r="M41" s="137">
        <f>'SEQ Oct 2023'!BD27</f>
        <v>0</v>
      </c>
      <c r="N41" s="137">
        <f>'SEQ Oct 2023'!BE27</f>
        <v>0</v>
      </c>
      <c r="O41" s="144" t="str">
        <f t="shared" si="27"/>
        <v>No discount</v>
      </c>
      <c r="P41" s="226" t="str">
        <f t="shared" si="28"/>
        <v>Exclusive</v>
      </c>
      <c r="Q41" s="240">
        <f t="shared" si="29"/>
        <v>6492.4043636363622</v>
      </c>
      <c r="R41" s="240">
        <f t="shared" si="30"/>
        <v>6492.4043636363622</v>
      </c>
      <c r="S41" s="136">
        <f t="shared" si="31"/>
        <v>7141.6447999999991</v>
      </c>
      <c r="T41" s="361">
        <f t="shared" si="31"/>
        <v>7141.6447999999991</v>
      </c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64"/>
      <c r="AL41" s="364"/>
      <c r="AM41" s="364"/>
    </row>
    <row r="42" spans="1:39" ht="14" x14ac:dyDescent="0.15">
      <c r="A42" s="131" t="str">
        <f>'SEQ Oct 2023'!K28</f>
        <v>Momentum Energy</v>
      </c>
      <c r="B42" s="132" t="str">
        <f>'SEQ Oct 2023'!L28</f>
        <v>Thrifty Business</v>
      </c>
      <c r="C42" s="133">
        <f>IF('SEQ Oct 2023'!BP28=0,91*'SEQ Oct 2023'!M28/100,(91*'SEQ Oct 2023'!M28/100)+'SEQ Oct 2023'!BP28/4)</f>
        <v>237.41899999999998</v>
      </c>
      <c r="D42" s="133">
        <f>IF('SEQ Oct 2023'!O28="",$C$26*$C$27*'SEQ Oct 2023'!N28/100,IF($C$26*$C$27&gt;='SEQ Oct 2023'!P28,('SEQ Oct 2023'!P28*'SEQ Oct 2023'!N28/100),($C$26*$C$27*'SEQ Oct 2023'!N28/100)))</f>
        <v>1014.9999999999999</v>
      </c>
      <c r="E42" s="133">
        <f>IF(AND('SEQ Oct 2023'!R28&gt;0,'SEQ Oct 2023'!T28&gt;0),IF(($C$26*$C$27&lt;'SEQ Oct 2023'!T28),(0),($C$26*$C$27-'SEQ Oct 2023'!T28)*'SEQ Oct 2023'!U28/100),IF(AND('SEQ Oct 2023'!R28&gt;0,'SEQ Oct 2023'!T28=""),IF(($C$26*$C$27&lt;'SEQ Oct 2023'!R28+'SEQ Oct 2023'!P28),(0),(($C$26*$C$27-('SEQ Oct 2023'!R28+'SEQ Oct 2023'!P28))*'SEQ Oct 2023'!S28/100)),IF(AND('SEQ Oct 2023'!P28&gt;0,'SEQ Oct 2023'!R28=""&gt;0),IF(($C$26*$C$27&lt;'SEQ Oct 2023'!P28),(0),($C$26*$C$27-'SEQ Oct 2023'!P28)*'SEQ Oct 2023'!Q28/100),0)))</f>
        <v>0</v>
      </c>
      <c r="F42" s="134">
        <f>($C$26*$C$28)*'SEQ Oct 2023'!AF28/100</f>
        <v>262.5</v>
      </c>
      <c r="G42" s="135">
        <f t="shared" si="24"/>
        <v>1514.9189999999999</v>
      </c>
      <c r="H42" s="239">
        <f t="shared" si="25"/>
        <v>5110</v>
      </c>
      <c r="I42" s="239">
        <f t="shared" si="23"/>
        <v>6059.6759999999995</v>
      </c>
      <c r="J42" s="136">
        <f t="shared" si="26"/>
        <v>6665.6436000000003</v>
      </c>
      <c r="K42" s="137">
        <f>'SEQ Oct 2023'!BB28</f>
        <v>0</v>
      </c>
      <c r="L42" s="137">
        <f>'SEQ Oct 2023'!BC28</f>
        <v>0</v>
      </c>
      <c r="M42" s="137">
        <f>'SEQ Oct 2023'!BD28</f>
        <v>0</v>
      </c>
      <c r="N42" s="137">
        <f>'SEQ Oct 2023'!BE28</f>
        <v>0</v>
      </c>
      <c r="O42" s="144" t="str">
        <f t="shared" si="27"/>
        <v>No discount</v>
      </c>
      <c r="P42" s="226" t="str">
        <f t="shared" si="28"/>
        <v>Exclusive</v>
      </c>
      <c r="Q42" s="240">
        <f t="shared" si="29"/>
        <v>6059.6759999999995</v>
      </c>
      <c r="R42" s="240">
        <f t="shared" si="30"/>
        <v>6059.6759999999995</v>
      </c>
      <c r="S42" s="136">
        <f t="shared" si="31"/>
        <v>6665.6436000000003</v>
      </c>
      <c r="T42" s="361">
        <f t="shared" si="31"/>
        <v>6665.6436000000003</v>
      </c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</row>
    <row r="43" spans="1:39" ht="14" x14ac:dyDescent="0.15">
      <c r="A43" s="131" t="str">
        <f>'SEQ Oct 2023'!K29</f>
        <v>Blue NRG</v>
      </c>
      <c r="B43" s="132" t="str">
        <f>'SEQ Oct 2023'!L29</f>
        <v>Blue Anytime</v>
      </c>
      <c r="C43" s="133">
        <f>IF('SEQ Oct 2023'!BP29=0,91*'SEQ Oct 2023'!M29/100,(91*'SEQ Oct 2023'!M29/100)+'SEQ Oct 2023'!BP29/4)</f>
        <v>91.686636363636353</v>
      </c>
      <c r="D43" s="133">
        <f>IF('SEQ Oct 2023'!O29="",$C$26*$C$27*'SEQ Oct 2023'!N29/100,IF($C$26*$C$27&gt;='SEQ Oct 2023'!P29,('SEQ Oct 2023'!P29*'SEQ Oct 2023'!N29/100),($C$26*$C$27*'SEQ Oct 2023'!N29/100)))</f>
        <v>1004.1818181818181</v>
      </c>
      <c r="E43" s="133">
        <f>IF(AND('SEQ Oct 2023'!R29&gt;0,'SEQ Oct 2023'!T29&gt;0),IF(($C$26*$C$27&lt;'SEQ Oct 2023'!T29),(0),($C$26*$C$27-'SEQ Oct 2023'!T29)*'SEQ Oct 2023'!U29/100),IF(AND('SEQ Oct 2023'!R29&gt;0,'SEQ Oct 2023'!T29=""),IF(($C$26*$C$27&lt;'SEQ Oct 2023'!R29+'SEQ Oct 2023'!P29),(0),(($C$26*$C$27-('SEQ Oct 2023'!R29+'SEQ Oct 2023'!P29))*'SEQ Oct 2023'!S29/100)),IF(AND('SEQ Oct 2023'!P29&gt;0,'SEQ Oct 2023'!R29=""&gt;0),IF(($C$26*$C$27&lt;'SEQ Oct 2023'!P29),(0),($C$26*$C$27-'SEQ Oct 2023'!P29)*'SEQ Oct 2023'!Q29/100),0)))</f>
        <v>0</v>
      </c>
      <c r="F43" s="134">
        <f>($C$26*$C$28)*'SEQ Oct 2023'!AF29/100</f>
        <v>303.40909090909088</v>
      </c>
      <c r="G43" s="135">
        <f t="shared" si="24"/>
        <v>1399.2775454545454</v>
      </c>
      <c r="H43" s="239">
        <f t="shared" si="25"/>
        <v>5230.363636363636</v>
      </c>
      <c r="I43" s="239">
        <f t="shared" si="23"/>
        <v>5597.1101818181814</v>
      </c>
      <c r="J43" s="136">
        <f t="shared" si="26"/>
        <v>6156.8212000000003</v>
      </c>
      <c r="K43" s="137">
        <f>'SEQ Oct 2023'!BB29</f>
        <v>0</v>
      </c>
      <c r="L43" s="137">
        <f>'SEQ Oct 2023'!BC29</f>
        <v>0</v>
      </c>
      <c r="M43" s="137">
        <f>'SEQ Oct 2023'!BD29</f>
        <v>0</v>
      </c>
      <c r="N43" s="137">
        <f>'SEQ Oct 2023'!BE29</f>
        <v>0</v>
      </c>
      <c r="O43" s="144" t="str">
        <f t="shared" si="27"/>
        <v>No discount</v>
      </c>
      <c r="P43" s="226" t="str">
        <f t="shared" si="28"/>
        <v>Exclusive</v>
      </c>
      <c r="Q43" s="240">
        <f t="shared" si="29"/>
        <v>5597.1101818181814</v>
      </c>
      <c r="R43" s="240">
        <f t="shared" si="30"/>
        <v>5597.1101818181814</v>
      </c>
      <c r="S43" s="136">
        <f t="shared" si="31"/>
        <v>6156.8212000000003</v>
      </c>
      <c r="T43" s="361">
        <f t="shared" si="31"/>
        <v>6156.8212000000003</v>
      </c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64"/>
      <c r="AL43" s="364"/>
      <c r="AM43" s="364"/>
    </row>
    <row r="44" spans="1:39" ht="14" x14ac:dyDescent="0.15">
      <c r="A44" s="131" t="str">
        <f>'SEQ Oct 2023'!K30</f>
        <v>Tango Energy</v>
      </c>
      <c r="B44" s="132" t="str">
        <f>'SEQ Oct 2023'!L30</f>
        <v>Business Select</v>
      </c>
      <c r="C44" s="133">
        <f>IF('SEQ Oct 2023'!BP30=0,91*'SEQ Oct 2023'!M30/100,(91*'SEQ Oct 2023'!M30/100)+'SEQ Oct 2023'!BP30/4)</f>
        <v>104.64999999999998</v>
      </c>
      <c r="D44" s="133">
        <f>IF('SEQ Oct 2023'!O30="",$C$26*$C$27*'SEQ Oct 2023'!N30/100,IF($C$26*$C$27&gt;='SEQ Oct 2023'!P30,('SEQ Oct 2023'!P30*'SEQ Oct 2023'!N30/100),($C$26*$C$27*'SEQ Oct 2023'!N30/100)))</f>
        <v>1013.4090909090909</v>
      </c>
      <c r="E44" s="133">
        <f>IF(AND('SEQ Oct 2023'!R30&gt;0,'SEQ Oct 2023'!T30&gt;0),IF(($C$26*$C$27&lt;'SEQ Oct 2023'!T30),(0),($C$26*$C$27-'SEQ Oct 2023'!T30)*'SEQ Oct 2023'!U30/100),IF(AND('SEQ Oct 2023'!R30&gt;0,'SEQ Oct 2023'!T30=""),IF(($C$26*$C$27&lt;'SEQ Oct 2023'!R30+'SEQ Oct 2023'!P30),(0),(($C$26*$C$27-('SEQ Oct 2023'!R30+'SEQ Oct 2023'!P30))*'SEQ Oct 2023'!S30/100)),IF(AND('SEQ Oct 2023'!P30&gt;0,'SEQ Oct 2023'!R30=""&gt;0),IF(($C$26*$C$27&lt;'SEQ Oct 2023'!P30),(0),($C$26*$C$27-'SEQ Oct 2023'!P30)*'SEQ Oct 2023'!Q30/100),0)))</f>
        <v>0</v>
      </c>
      <c r="F44" s="134">
        <f>($C$26*$C$28)*'SEQ Oct 2023'!AF30/100</f>
        <v>330.5454545454545</v>
      </c>
      <c r="G44" s="135">
        <f t="shared" ref="G44:G45" si="32">SUM(C44:F44)</f>
        <v>1448.6045454545454</v>
      </c>
      <c r="H44" s="239">
        <f t="shared" ref="H44:H45" si="33">(G44-C44)*4</f>
        <v>5375.818181818182</v>
      </c>
      <c r="I44" s="239">
        <f t="shared" ref="I44:I45" si="34">G44*4</f>
        <v>5794.4181818181814</v>
      </c>
      <c r="J44" s="136">
        <f t="shared" ref="J44:J45" si="35">I44*1.1</f>
        <v>6373.86</v>
      </c>
      <c r="K44" s="137">
        <f>'SEQ Oct 2023'!BB30</f>
        <v>0</v>
      </c>
      <c r="L44" s="137">
        <f>'SEQ Oct 2023'!BC30</f>
        <v>0</v>
      </c>
      <c r="M44" s="137">
        <f>'SEQ Oct 2023'!BD30</f>
        <v>0</v>
      </c>
      <c r="N44" s="137">
        <f>'SEQ Oct 2023'!BE30</f>
        <v>0</v>
      </c>
      <c r="O44" s="144" t="str">
        <f t="shared" ref="O44:O45" si="36">IF(SUM(K44:N44)=0,"No discount",IF(K44&gt;0,"Guaranteed off bill",IF(L44&gt;0,"Guaranteed off usage",IF(M44&gt;0,"Pay-on-time off bill","Pay-on-time off usage"))))</f>
        <v>No discount</v>
      </c>
      <c r="P44" s="226" t="str">
        <f t="shared" ref="P44:P45" si="37">IF(OR(A44="Origin Energy",A44="Red Energy",A44="Powershop"),"Inclusive","Exclusive")</f>
        <v>Exclusive</v>
      </c>
      <c r="Q44" s="240">
        <f t="shared" ref="Q44:Q45" si="38"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5794.4181818181814</v>
      </c>
      <c r="R44" s="240">
        <f t="shared" ref="R44:R45" si="39"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5794.4181818181814</v>
      </c>
      <c r="S44" s="136">
        <f t="shared" ref="S44:S45" si="40">Q44*1.1</f>
        <v>6373.86</v>
      </c>
      <c r="T44" s="361">
        <f t="shared" ref="T44:T45" si="41">R44*1.1</f>
        <v>6373.86</v>
      </c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364"/>
      <c r="AH44" s="364"/>
      <c r="AI44" s="364"/>
      <c r="AJ44" s="364"/>
      <c r="AK44" s="364"/>
      <c r="AL44" s="364"/>
      <c r="AM44" s="364"/>
    </row>
    <row r="45" spans="1:39" ht="14" x14ac:dyDescent="0.15">
      <c r="A45" s="131" t="str">
        <f>'SEQ Oct 2023'!K31</f>
        <v>Next Business Energy</v>
      </c>
      <c r="B45" s="132" t="str">
        <f>'SEQ Oct 2023'!L31</f>
        <v>Assured</v>
      </c>
      <c r="C45" s="133">
        <f>IF('SEQ Oct 2023'!BP31=0,91*'SEQ Oct 2023'!M31/100,(91*'SEQ Oct 2023'!M31/100)+'SEQ Oct 2023'!BP31/4)</f>
        <v>93.192272727272723</v>
      </c>
      <c r="D45" s="133">
        <f>IF('SEQ Oct 2023'!O31="",$C$26*$C$27*'SEQ Oct 2023'!N31/100,IF($C$26*$C$27&gt;='SEQ Oct 2023'!P31,('SEQ Oct 2023'!P31*'SEQ Oct 2023'!N31/100),($C$26*$C$27*'SEQ Oct 2023'!N31/100)))</f>
        <v>1103.1363636363635</v>
      </c>
      <c r="E45" s="133">
        <f>IF(AND('SEQ Oct 2023'!R31&gt;0,'SEQ Oct 2023'!T31&gt;0),IF(($C$26*$C$27&lt;'SEQ Oct 2023'!T31),(0),($C$26*$C$27-'SEQ Oct 2023'!T31)*'SEQ Oct 2023'!U31/100),IF(AND('SEQ Oct 2023'!R31&gt;0,'SEQ Oct 2023'!T31=""),IF(($C$26*$C$27&lt;'SEQ Oct 2023'!R31+'SEQ Oct 2023'!P31),(0),(($C$26*$C$27-('SEQ Oct 2023'!R31+'SEQ Oct 2023'!P31))*'SEQ Oct 2023'!S31/100)),IF(AND('SEQ Oct 2023'!P31&gt;0,'SEQ Oct 2023'!R31=""&gt;0),IF(($C$26*$C$27&lt;'SEQ Oct 2023'!P31),(0),($C$26*$C$27-'SEQ Oct 2023'!P31)*'SEQ Oct 2023'!Q31/100),0)))</f>
        <v>0</v>
      </c>
      <c r="F45" s="134">
        <f>($C$26*$C$28)*'SEQ Oct 2023'!AF31/100</f>
        <v>366.81818181818176</v>
      </c>
      <c r="G45" s="135">
        <f t="shared" si="32"/>
        <v>1563.1468181818179</v>
      </c>
      <c r="H45" s="239">
        <f t="shared" si="33"/>
        <v>5879.8181818181811</v>
      </c>
      <c r="I45" s="239">
        <f t="shared" si="34"/>
        <v>6252.5872727272717</v>
      </c>
      <c r="J45" s="136">
        <f t="shared" si="35"/>
        <v>6877.8459999999995</v>
      </c>
      <c r="K45" s="137">
        <f>'SEQ Oct 2023'!BB31</f>
        <v>7</v>
      </c>
      <c r="L45" s="137">
        <f>'SEQ Oct 2023'!BC31</f>
        <v>0</v>
      </c>
      <c r="M45" s="137">
        <f>'SEQ Oct 2023'!BD31</f>
        <v>0</v>
      </c>
      <c r="N45" s="137">
        <f>'SEQ Oct 2023'!BE31</f>
        <v>0</v>
      </c>
      <c r="O45" s="144" t="str">
        <f t="shared" si="36"/>
        <v>Guaranteed off bill</v>
      </c>
      <c r="P45" s="226" t="str">
        <f t="shared" si="37"/>
        <v>Exclusive</v>
      </c>
      <c r="Q45" s="240">
        <f t="shared" si="38"/>
        <v>5814.9061636363631</v>
      </c>
      <c r="R45" s="240">
        <f t="shared" si="39"/>
        <v>5814.9061636363631</v>
      </c>
      <c r="S45" s="136">
        <f t="shared" si="40"/>
        <v>6396.39678</v>
      </c>
      <c r="T45" s="361">
        <f t="shared" si="41"/>
        <v>6396.39678</v>
      </c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4"/>
      <c r="AK45" s="364"/>
      <c r="AL45" s="364"/>
      <c r="AM45" s="364"/>
    </row>
    <row r="46" spans="1:39" ht="14" x14ac:dyDescent="0.15">
      <c r="A46" s="364"/>
      <c r="B46" s="364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</row>
    <row r="47" spans="1:39" ht="15" thickBot="1" x14ac:dyDescent="0.2">
      <c r="A47" s="364"/>
      <c r="B47" s="364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4"/>
      <c r="AG47" s="364"/>
      <c r="AH47" s="364"/>
      <c r="AI47" s="364"/>
      <c r="AJ47" s="364"/>
      <c r="AK47" s="364"/>
      <c r="AL47" s="364"/>
      <c r="AM47" s="364"/>
    </row>
    <row r="48" spans="1:39" ht="14" x14ac:dyDescent="0.15">
      <c r="A48" s="72" t="s">
        <v>220</v>
      </c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73"/>
      <c r="M48" s="73"/>
      <c r="N48" s="73"/>
      <c r="O48" s="73"/>
      <c r="P48" s="73"/>
      <c r="Q48" s="73"/>
      <c r="R48" s="73"/>
      <c r="S48" s="73"/>
      <c r="T48" s="74"/>
      <c r="U48" s="364"/>
      <c r="V48" s="364"/>
      <c r="W48" s="364"/>
      <c r="X48" s="364"/>
      <c r="Y48" s="364"/>
      <c r="Z48" s="364"/>
      <c r="AA48" s="364"/>
      <c r="AB48" s="364"/>
      <c r="AC48" s="364"/>
      <c r="AD48" s="364"/>
      <c r="AE48" s="364"/>
      <c r="AF48" s="364"/>
      <c r="AG48" s="364"/>
      <c r="AH48" s="364"/>
      <c r="AI48" s="364"/>
      <c r="AJ48" s="364"/>
      <c r="AK48" s="364"/>
      <c r="AL48" s="364"/>
      <c r="AM48" s="364"/>
    </row>
    <row r="49" spans="1:39" ht="14" x14ac:dyDescent="0.15">
      <c r="A49" s="75" t="s">
        <v>198</v>
      </c>
      <c r="B49" s="47"/>
      <c r="C49" s="91">
        <v>5000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76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</row>
    <row r="50" spans="1:39" ht="14" x14ac:dyDescent="0.15">
      <c r="A50" s="75" t="s">
        <v>266</v>
      </c>
      <c r="B50" s="47"/>
      <c r="C50" s="92">
        <v>0.7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76"/>
      <c r="U50" s="364"/>
      <c r="V50" s="364"/>
      <c r="W50" s="364"/>
      <c r="X50" s="364"/>
      <c r="Y50" s="364"/>
      <c r="Z50" s="364"/>
      <c r="AA50" s="364"/>
      <c r="AB50" s="364"/>
      <c r="AC50" s="364"/>
      <c r="AD50" s="364"/>
      <c r="AE50" s="364"/>
      <c r="AF50" s="364"/>
      <c r="AG50" s="364"/>
      <c r="AH50" s="364"/>
      <c r="AI50" s="364"/>
      <c r="AJ50" s="364"/>
      <c r="AK50" s="364"/>
      <c r="AL50" s="364"/>
      <c r="AM50" s="364"/>
    </row>
    <row r="51" spans="1:39" ht="14" x14ac:dyDescent="0.15">
      <c r="A51" s="75" t="s">
        <v>218</v>
      </c>
      <c r="B51" s="47"/>
      <c r="C51" s="92">
        <v>0.3</v>
      </c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76"/>
      <c r="U51" s="364"/>
      <c r="V51" s="364"/>
      <c r="W51" s="364"/>
      <c r="X51" s="364"/>
      <c r="Y51" s="364"/>
      <c r="Z51" s="364"/>
      <c r="AA51" s="364"/>
      <c r="AB51" s="364"/>
      <c r="AC51" s="364"/>
      <c r="AD51" s="364"/>
      <c r="AE51" s="364"/>
      <c r="AF51" s="364"/>
      <c r="AG51" s="364"/>
      <c r="AH51" s="364"/>
      <c r="AI51" s="364"/>
      <c r="AJ51" s="364"/>
      <c r="AK51" s="364"/>
      <c r="AL51" s="364"/>
      <c r="AM51" s="364"/>
    </row>
    <row r="52" spans="1:39" ht="14" x14ac:dyDescent="0.15">
      <c r="A52" s="75"/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76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4"/>
      <c r="AG52" s="364"/>
      <c r="AH52" s="364"/>
      <c r="AI52" s="364"/>
      <c r="AJ52" s="364"/>
      <c r="AK52" s="364"/>
      <c r="AL52" s="364"/>
      <c r="AM52" s="364"/>
    </row>
    <row r="53" spans="1:39" ht="75" x14ac:dyDescent="0.15">
      <c r="A53" s="276" t="s">
        <v>144</v>
      </c>
      <c r="B53" s="122" t="s">
        <v>320</v>
      </c>
      <c r="C53" s="120" t="s">
        <v>204</v>
      </c>
      <c r="D53" s="120" t="s">
        <v>465</v>
      </c>
      <c r="E53" s="120" t="s">
        <v>205</v>
      </c>
      <c r="F53" s="122" t="s">
        <v>219</v>
      </c>
      <c r="G53" s="120" t="s">
        <v>206</v>
      </c>
      <c r="H53" s="277" t="s">
        <v>570</v>
      </c>
      <c r="I53" s="278" t="s">
        <v>207</v>
      </c>
      <c r="J53" s="123" t="s">
        <v>23</v>
      </c>
      <c r="K53" s="124" t="s">
        <v>286</v>
      </c>
      <c r="L53" s="124" t="s">
        <v>287</v>
      </c>
      <c r="M53" s="124" t="s">
        <v>288</v>
      </c>
      <c r="N53" s="124" t="s">
        <v>289</v>
      </c>
      <c r="O53" s="279" t="s">
        <v>571</v>
      </c>
      <c r="P53" s="279" t="s">
        <v>572</v>
      </c>
      <c r="Q53" s="280" t="s">
        <v>574</v>
      </c>
      <c r="R53" s="280" t="s">
        <v>575</v>
      </c>
      <c r="S53" s="125" t="s">
        <v>271</v>
      </c>
      <c r="T53" s="358" t="s">
        <v>272</v>
      </c>
      <c r="U53" s="364"/>
      <c r="V53" s="364"/>
      <c r="W53" s="364"/>
      <c r="X53" s="364"/>
      <c r="Y53" s="364"/>
      <c r="Z53" s="364"/>
      <c r="AA53" s="364"/>
      <c r="AB53" s="364"/>
      <c r="AC53" s="364"/>
      <c r="AD53" s="364"/>
      <c r="AE53" s="364"/>
      <c r="AF53" s="364"/>
      <c r="AG53" s="364"/>
      <c r="AH53" s="364"/>
      <c r="AI53" s="364"/>
      <c r="AJ53" s="364"/>
      <c r="AK53" s="364"/>
      <c r="AL53" s="364"/>
      <c r="AM53" s="364"/>
    </row>
    <row r="54" spans="1:39" ht="14" x14ac:dyDescent="0.15">
      <c r="A54" s="131" t="str">
        <f>'SEQ Oct 2023'!K32</f>
        <v>AGL</v>
      </c>
      <c r="B54" s="132" t="str">
        <f>'SEQ Oct 2023'!L32</f>
        <v>Business Value Saver</v>
      </c>
      <c r="C54" s="133">
        <f>IF('SEQ Oct 2023'!BP32=0,91*'SEQ Oct 2023'!M32/100,(91*'SEQ Oct 2023'!M32/100)+'SEQ Oct 2023'!BP32/4)</f>
        <v>119.86354545454543</v>
      </c>
      <c r="D54" s="133">
        <f>IF('SEQ Oct 2023'!O32="",$C$49*$C$50*'SEQ Oct 2023'!N32/100,IF($C$49*$C$50&gt;='SEQ Oct 2023'!P32,('SEQ Oct 2023'!P32*'SEQ Oct 2023'!N32/100),($C$49*$C$50*'SEQ Oct 2023'!N32/100)))</f>
        <v>1271.772727272727</v>
      </c>
      <c r="E54" s="133">
        <f>IF(AND('SEQ Oct 2023'!R32&gt;0,'SEQ Oct 2023'!T32&gt;0),IF(($C$49*$C$50&lt;'SEQ Oct 2023'!T32),(0),($C$49*$C$50-'SEQ Oct 2023'!T32)*'SEQ Oct 2023'!U32/100),IF(AND('SEQ Oct 2023'!R32&gt;0,'SEQ Oct 2023'!T32=""),IF(($C$49*$C$50&lt;'SEQ Oct 2023'!R32+'SEQ Oct 2023'!P32),(0),(($C$49*$C$50-('SEQ Oct 2023'!R32+'SEQ Oct 2023'!P32))*'SEQ Oct 2023'!S32/100)),IF(AND('SEQ Oct 2023'!P32&gt;0,'SEQ Oct 2023'!R32=""&gt;0),IF(($C$49*$C$50&lt;'SEQ Oct 2023'!P32),(0),($C$49*$C$50-'SEQ Oct 2023'!P32)*'SEQ Oct 2023'!Q32/100),0)))</f>
        <v>0</v>
      </c>
      <c r="F54" s="134">
        <f>($C$49*$C$51)*'SEQ Oct 2023'!W32/100</f>
        <v>430.22727272727275</v>
      </c>
      <c r="G54" s="135">
        <f>SUM(C54:F54)</f>
        <v>1821.8635454545451</v>
      </c>
      <c r="H54" s="239">
        <f>(G54-C54)*4</f>
        <v>6807.9999999999991</v>
      </c>
      <c r="I54" s="239">
        <f t="shared" ref="I54:I66" si="42">G54*4</f>
        <v>7287.4541818181806</v>
      </c>
      <c r="J54" s="136">
        <f>I54*1.1</f>
        <v>8016.199599999999</v>
      </c>
      <c r="K54" s="137">
        <f>'SEQ Oct 2023'!BB32</f>
        <v>0</v>
      </c>
      <c r="L54" s="137">
        <f>'SEQ Oct 2023'!BC32</f>
        <v>0</v>
      </c>
      <c r="M54" s="137">
        <f>'SEQ Oct 2023'!BD32</f>
        <v>0</v>
      </c>
      <c r="N54" s="137">
        <f>'SEQ Oct 2023'!BE32</f>
        <v>0</v>
      </c>
      <c r="O54" s="144" t="str">
        <f>IF(SUM(K54:N54)=0,"No discount",IF(K54&gt;0,"Guaranteed off bill",IF(L54&gt;0,"Guaranteed off usage",IF(M54&gt;0,"Pay-on-time off bill","Pay-on-time off usage"))))</f>
        <v>No discount</v>
      </c>
      <c r="P54" s="226" t="str">
        <f>IF(OR(A54="Origin Energy",A54="Red Energy",A54="Powershop"),"Inclusive","Exclusive")</f>
        <v>Exclusive</v>
      </c>
      <c r="Q54" s="240">
        <f>IF(AND(O54="Guaranteed off bill",P54="Inclusive"),((I54*1.1)-((I54*1.1)*K54/100))/1.1,IF(AND(O54="Guaranteed off usage",P54="Inclusive"),((I54*1.1)-((H54*1.1)*L54/100))/1.1,IF(AND(O54="Guaranteed off bill",P54="Exclusive"),I54-(I54*K54/100),IF(AND(O54="Guaranteed off usage",P54="Exclusive"),I54-(H54*L54/100),IF(P54="Inclusive",((I54*1.1))/1.1,I54)))))</f>
        <v>7287.4541818181806</v>
      </c>
      <c r="R54" s="240">
        <f>IF(AND(O54="Pay-on-time off bill",P54="Inclusive"),((Q54*1.1)-((Q54*1.1)*M54/100))/1.1,IF(AND(O54="Pay-on-time off usage",P54="Inclusive"),((Q54*1.1)-((H54*1.1)*N54/100))/1.1,IF(AND(O54="Pay-on-time off bill",P54="Exclusive"),Q54-(Q54*M54/100),IF(AND(O54="Pay-on-time off usage",P54="Exclusive"),Q54-(H54*N54/100),IF(P54="Inclusive",((Q54*1.1))/1.1,Q54)))))</f>
        <v>7287.4541818181806</v>
      </c>
      <c r="S54" s="136">
        <f>Q54*1.1</f>
        <v>8016.199599999999</v>
      </c>
      <c r="T54" s="361">
        <f>R54*1.1</f>
        <v>8016.199599999999</v>
      </c>
      <c r="U54" s="364"/>
      <c r="V54" s="364"/>
      <c r="W54" s="364"/>
      <c r="X54" s="364"/>
      <c r="Y54" s="364"/>
      <c r="Z54" s="364"/>
      <c r="AA54" s="364"/>
      <c r="AB54" s="364"/>
      <c r="AC54" s="364"/>
      <c r="AD54" s="364"/>
      <c r="AE54" s="364"/>
      <c r="AF54" s="364"/>
      <c r="AG54" s="364"/>
      <c r="AH54" s="364"/>
      <c r="AI54" s="364"/>
      <c r="AJ54" s="364"/>
      <c r="AK54" s="364"/>
      <c r="AL54" s="364"/>
      <c r="AM54" s="364"/>
    </row>
    <row r="55" spans="1:39" ht="14" x14ac:dyDescent="0.15">
      <c r="A55" s="131" t="str">
        <f>'SEQ Oct 2023'!K33</f>
        <v>Diamond Energy</v>
      </c>
      <c r="B55" s="132" t="str">
        <f>'SEQ Oct 2023'!L33</f>
        <v>Renewable Saver</v>
      </c>
      <c r="C55" s="133">
        <f>IF('SEQ Oct 2023'!BP33=0,91*'SEQ Oct 2023'!M33/100,(91*'SEQ Oct 2023'!M33/100)+'SEQ Oct 2023'!BP33/4)</f>
        <v>163.69245454545455</v>
      </c>
      <c r="D55" s="133">
        <f>IF('SEQ Oct 2023'!O33="",$C$49*$C$50*'SEQ Oct 2023'!N33/100,IF($C$49*$C$50&gt;='SEQ Oct 2023'!P33,('SEQ Oct 2023'!P33*'SEQ Oct 2023'!N33/100),($C$49*$C$50*'SEQ Oct 2023'!N33/100)))</f>
        <v>1203.681818181818</v>
      </c>
      <c r="E55" s="133">
        <f>IF(AND('SEQ Oct 2023'!R33&gt;0,'SEQ Oct 2023'!T33&gt;0),IF(($C$49*$C$50&lt;'SEQ Oct 2023'!T33),(0),($C$49*$C$50-'SEQ Oct 2023'!T33)*'SEQ Oct 2023'!U33/100),IF(AND('SEQ Oct 2023'!R33&gt;0,'SEQ Oct 2023'!T33=""),IF(($C$49*$C$50&lt;'SEQ Oct 2023'!R33+'SEQ Oct 2023'!P33),(0),(($C$49*$C$50-('SEQ Oct 2023'!R33+'SEQ Oct 2023'!P33))*'SEQ Oct 2023'!S33/100)),IF(AND('SEQ Oct 2023'!P33&gt;0,'SEQ Oct 2023'!R33=""&gt;0),IF(($C$49*$C$50&lt;'SEQ Oct 2023'!P33),(0),($C$49*$C$50-'SEQ Oct 2023'!P33)*'SEQ Oct 2023'!Q33/100),0)))</f>
        <v>0</v>
      </c>
      <c r="F55" s="134">
        <f>($C$49*$C$51)*'SEQ Oct 2023'!W33/100</f>
        <v>404.45454545454544</v>
      </c>
      <c r="G55" s="135">
        <f t="shared" ref="G55:G66" si="43">SUM(C55:F55)</f>
        <v>1771.828818181818</v>
      </c>
      <c r="H55" s="239">
        <f t="shared" ref="H55:H66" si="44">(G55-C55)*4</f>
        <v>6432.545454545454</v>
      </c>
      <c r="I55" s="239">
        <f t="shared" si="42"/>
        <v>7087.3152727272718</v>
      </c>
      <c r="J55" s="136">
        <f t="shared" ref="J55:J66" si="45">I55*1.1</f>
        <v>7796.0467999999992</v>
      </c>
      <c r="K55" s="137">
        <f>'SEQ Oct 2023'!BB33</f>
        <v>0</v>
      </c>
      <c r="L55" s="137">
        <f>'SEQ Oct 2023'!BC33</f>
        <v>0</v>
      </c>
      <c r="M55" s="137">
        <f>'SEQ Oct 2023'!BD33</f>
        <v>2</v>
      </c>
      <c r="N55" s="137">
        <f>'SEQ Oct 2023'!BE33</f>
        <v>0</v>
      </c>
      <c r="O55" s="144" t="str">
        <f t="shared" ref="O55" si="46">IF(SUM(K55:N55)=0,"No discount",IF(K55&gt;0,"Guaranteed off bill",IF(L55&gt;0,"Guaranteed off usage",IF(M55&gt;0,"Pay-on-time off bill","Pay-on-time off usage"))))</f>
        <v>Pay-on-time off bill</v>
      </c>
      <c r="P55" s="226" t="str">
        <f t="shared" ref="P55:P66" si="47">IF(OR(A55="Origin Energy",A55="Red Energy",A55="Powershop"),"Inclusive","Exclusive")</f>
        <v>Exclusive</v>
      </c>
      <c r="Q55" s="240">
        <f t="shared" ref="Q55:Q66" si="48">IF(AND(O55="Guaranteed off bill",P55="Inclusive"),((I55*1.1)-((I55*1.1)*K55/100))/1.1,IF(AND(O55="Guaranteed off usage",P55="Inclusive"),((I55*1.1)-((H55*1.1)*L55/100))/1.1,IF(AND(O55="Guaranteed off bill",P55="Exclusive"),I55-(I55*K55/100),IF(AND(O55="Guaranteed off usage",P55="Exclusive"),I55-(H55*L55/100),IF(P55="Inclusive",((I55*1.1))/1.1,I55)))))</f>
        <v>7087.3152727272718</v>
      </c>
      <c r="R55" s="240">
        <f t="shared" ref="R55:R66" si="49">IF(AND(O55="Pay-on-time off bill",P55="Inclusive"),((Q55*1.1)-((Q55*1.1)*M55/100))/1.1,IF(AND(O55="Pay-on-time off usage",P55="Inclusive"),((Q55*1.1)-((H55*1.1)*N55/100))/1.1,IF(AND(O55="Pay-on-time off bill",P55="Exclusive"),Q55-(Q55*M55/100),IF(AND(O55="Pay-on-time off usage",P55="Exclusive"),Q55-(H55*N55/100),IF(P55="Inclusive",((Q55*1.1))/1.1,Q55)))))</f>
        <v>6945.5689672727267</v>
      </c>
      <c r="S55" s="136">
        <f t="shared" ref="S55:T66" si="50">Q55*1.1</f>
        <v>7796.0467999999992</v>
      </c>
      <c r="T55" s="361">
        <f t="shared" si="50"/>
        <v>7640.1258639999996</v>
      </c>
      <c r="U55" s="364"/>
      <c r="V55" s="364"/>
      <c r="W55" s="364"/>
      <c r="X55" s="364"/>
      <c r="Y55" s="364"/>
      <c r="Z55" s="364"/>
      <c r="AA55" s="364"/>
      <c r="AB55" s="364"/>
      <c r="AC55" s="364"/>
      <c r="AD55" s="364"/>
      <c r="AE55" s="364"/>
      <c r="AF55" s="364"/>
      <c r="AG55" s="364"/>
      <c r="AH55" s="364"/>
      <c r="AI55" s="364"/>
      <c r="AJ55" s="364"/>
      <c r="AK55" s="364"/>
      <c r="AL55" s="364"/>
      <c r="AM55" s="364"/>
    </row>
    <row r="56" spans="1:39" ht="14" x14ac:dyDescent="0.15">
      <c r="A56" s="131" t="str">
        <f>'SEQ Oct 2023'!K34</f>
        <v>EnergyAustralia</v>
      </c>
      <c r="B56" s="132" t="str">
        <f>'SEQ Oct 2023'!L34</f>
        <v>Balance Plan</v>
      </c>
      <c r="C56" s="133">
        <f>IF('SEQ Oct 2023'!BP34=0,91*'SEQ Oct 2023'!M34/100,(91*'SEQ Oct 2023'!M34/100)+'SEQ Oct 2023'!BP34/4)</f>
        <v>122.85</v>
      </c>
      <c r="D56" s="133">
        <f>IF('SEQ Oct 2023'!O34="",$C$49*$C$50*'SEQ Oct 2023'!N34/100,IF($C$49*$C$50&gt;='SEQ Oct 2023'!P34,('SEQ Oct 2023'!P34*'SEQ Oct 2023'!N34/100),($C$49*$C$50*'SEQ Oct 2023'!N34/100)))</f>
        <v>1345.2727272727273</v>
      </c>
      <c r="E56" s="133">
        <f>IF(AND('SEQ Oct 2023'!R34&gt;0,'SEQ Oct 2023'!T34&gt;0),IF(($C$49*$C$50&lt;'SEQ Oct 2023'!T34),(0),($C$49*$C$50-'SEQ Oct 2023'!T34)*'SEQ Oct 2023'!U34/100),IF(AND('SEQ Oct 2023'!R34&gt;0,'SEQ Oct 2023'!T34=""),IF(($C$49*$C$50&lt;'SEQ Oct 2023'!R34+'SEQ Oct 2023'!P34),(0),(($C$49*$C$50-('SEQ Oct 2023'!R34+'SEQ Oct 2023'!P34))*'SEQ Oct 2023'!S34/100)),IF(AND('SEQ Oct 2023'!P34&gt;0,'SEQ Oct 2023'!R34=""&gt;0),IF(($C$49*$C$50&lt;'SEQ Oct 2023'!P34),(0),($C$49*$C$50-'SEQ Oct 2023'!P34)*'SEQ Oct 2023'!Q34/100),0)))</f>
        <v>0</v>
      </c>
      <c r="F56" s="134">
        <f>($C$49*$C$51)*'SEQ Oct 2023'!W34/100</f>
        <v>466.90909090909088</v>
      </c>
      <c r="G56" s="135">
        <f t="shared" si="43"/>
        <v>1935.0318181818179</v>
      </c>
      <c r="H56" s="239">
        <f t="shared" si="44"/>
        <v>7248.7272727272721</v>
      </c>
      <c r="I56" s="239">
        <f t="shared" si="42"/>
        <v>7740.1272727272717</v>
      </c>
      <c r="J56" s="136">
        <f t="shared" si="45"/>
        <v>8514.14</v>
      </c>
      <c r="K56" s="137">
        <f>'SEQ Oct 2023'!BB34</f>
        <v>7</v>
      </c>
      <c r="L56" s="137">
        <f>'SEQ Oct 2023'!BC34</f>
        <v>0</v>
      </c>
      <c r="M56" s="137">
        <f>'SEQ Oct 2023'!BD34</f>
        <v>0</v>
      </c>
      <c r="N56" s="137">
        <f>'SEQ Oct 2023'!BE34</f>
        <v>0</v>
      </c>
      <c r="O56" s="144" t="str">
        <f t="shared" ref="O56:O64" si="51">IF(SUM(K56:N56)=0,"No discount",IF(K56&gt;0,"Guaranteed off bill",IF(L56&gt;0,"Guaranteed off usage",IF(M56&gt;0,"Pay-on-time off bill","Pay-on-time off usage"))))</f>
        <v>Guaranteed off bill</v>
      </c>
      <c r="P56" s="226" t="str">
        <f t="shared" si="47"/>
        <v>Exclusive</v>
      </c>
      <c r="Q56" s="240">
        <f t="shared" si="48"/>
        <v>7198.3183636363628</v>
      </c>
      <c r="R56" s="240">
        <f t="shared" si="49"/>
        <v>7198.3183636363628</v>
      </c>
      <c r="S56" s="136">
        <f t="shared" si="50"/>
        <v>7918.1502</v>
      </c>
      <c r="T56" s="361">
        <f t="shared" si="50"/>
        <v>7918.1502</v>
      </c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4"/>
      <c r="AG56" s="364"/>
      <c r="AH56" s="364"/>
      <c r="AI56" s="364"/>
      <c r="AJ56" s="364"/>
      <c r="AK56" s="364"/>
      <c r="AL56" s="364"/>
      <c r="AM56" s="364"/>
    </row>
    <row r="57" spans="1:39" ht="14" x14ac:dyDescent="0.15">
      <c r="A57" s="131" t="str">
        <f>'SEQ Oct 2023'!K35</f>
        <v>Origin Energy</v>
      </c>
      <c r="B57" s="132" t="str">
        <f>'SEQ Oct 2023'!L35</f>
        <v>Go Variable</v>
      </c>
      <c r="C57" s="133">
        <f>IF('SEQ Oct 2023'!BP35=0,91*'SEQ Oct 2023'!M35/100,(91*'SEQ Oct 2023'!M35/100)+'SEQ Oct 2023'!BP35/4)</f>
        <v>116.22354545454546</v>
      </c>
      <c r="D57" s="133">
        <f>IF('SEQ Oct 2023'!O35="",$C$49*$C$50*'SEQ Oct 2023'!N35/100,IF($C$49*$C$50&gt;='SEQ Oct 2023'!P35,('SEQ Oct 2023'!P35*'SEQ Oct 2023'!N35/100),($C$49*$C$50*'SEQ Oct 2023'!N35/100)))</f>
        <v>1124.1363636363637</v>
      </c>
      <c r="E57" s="133">
        <f>IF(AND('SEQ Oct 2023'!R35&gt;0,'SEQ Oct 2023'!T35&gt;0),IF(($C$49*$C$50&lt;'SEQ Oct 2023'!T35),(0),($C$49*$C$50-'SEQ Oct 2023'!T35)*'SEQ Oct 2023'!U35/100),IF(AND('SEQ Oct 2023'!R35&gt;0,'SEQ Oct 2023'!T35=""),IF(($C$49*$C$50&lt;'SEQ Oct 2023'!R35+'SEQ Oct 2023'!P35),(0),(($C$49*$C$50-('SEQ Oct 2023'!R35+'SEQ Oct 2023'!P35))*'SEQ Oct 2023'!S35/100)),IF(AND('SEQ Oct 2023'!P35&gt;0,'SEQ Oct 2023'!R35=""&gt;0),IF(($C$49*$C$50&lt;'SEQ Oct 2023'!P35),(0),($C$49*$C$50-'SEQ Oct 2023'!P35)*'SEQ Oct 2023'!Q35/100),0)))</f>
        <v>0</v>
      </c>
      <c r="F57" s="134">
        <f>($C$49*$C$51)*'SEQ Oct 2023'!W35/100</f>
        <v>415.90909090909088</v>
      </c>
      <c r="G57" s="135">
        <f t="shared" si="43"/>
        <v>1656.2690000000002</v>
      </c>
      <c r="H57" s="239">
        <f t="shared" si="44"/>
        <v>6160.1818181818189</v>
      </c>
      <c r="I57" s="239">
        <f t="shared" si="42"/>
        <v>6625.0760000000009</v>
      </c>
      <c r="J57" s="136">
        <f t="shared" si="45"/>
        <v>7287.5836000000018</v>
      </c>
      <c r="K57" s="137">
        <f>'SEQ Oct 2023'!BB35</f>
        <v>0</v>
      </c>
      <c r="L57" s="137">
        <f>'SEQ Oct 2023'!BC35</f>
        <v>0</v>
      </c>
      <c r="M57" s="137">
        <f>'SEQ Oct 2023'!BD35</f>
        <v>0</v>
      </c>
      <c r="N57" s="137">
        <f>'SEQ Oct 2023'!BE35</f>
        <v>0</v>
      </c>
      <c r="O57" s="144" t="str">
        <f t="shared" si="51"/>
        <v>No discount</v>
      </c>
      <c r="P57" s="226" t="str">
        <f t="shared" si="47"/>
        <v>Inclusive</v>
      </c>
      <c r="Q57" s="240">
        <f t="shared" si="48"/>
        <v>6625.0760000000009</v>
      </c>
      <c r="R57" s="240">
        <f t="shared" si="49"/>
        <v>6625.0760000000009</v>
      </c>
      <c r="S57" s="136">
        <f t="shared" si="50"/>
        <v>7287.5836000000018</v>
      </c>
      <c r="T57" s="361">
        <f t="shared" si="50"/>
        <v>7287.5836000000018</v>
      </c>
      <c r="U57" s="364"/>
      <c r="V57" s="364"/>
      <c r="W57" s="364"/>
      <c r="X57" s="364"/>
      <c r="Y57" s="364"/>
      <c r="Z57" s="364"/>
      <c r="AA57" s="364"/>
      <c r="AB57" s="364"/>
      <c r="AC57" s="364"/>
      <c r="AD57" s="364"/>
      <c r="AE57" s="364"/>
      <c r="AF57" s="364"/>
      <c r="AG57" s="364"/>
      <c r="AH57" s="364"/>
      <c r="AI57" s="364"/>
      <c r="AJ57" s="364"/>
      <c r="AK57" s="364"/>
      <c r="AL57" s="364"/>
      <c r="AM57" s="364"/>
    </row>
    <row r="58" spans="1:39" ht="14" x14ac:dyDescent="0.15">
      <c r="A58" s="131" t="str">
        <f>'SEQ Oct 2023'!K36</f>
        <v>Powershop</v>
      </c>
      <c r="B58" s="132" t="str">
        <f>'SEQ Oct 2023'!L36</f>
        <v>100% Carbon Neutral</v>
      </c>
      <c r="C58" s="133">
        <f>IF('SEQ Oct 2023'!BP36=0,91*'SEQ Oct 2023'!M36/100,(91*'SEQ Oct 2023'!M36/100)+'SEQ Oct 2023'!BP36/4)</f>
        <v>127.67300000000002</v>
      </c>
      <c r="D58" s="133">
        <f>IF('SEQ Oct 2023'!O36="",$C$49*$C$50*'SEQ Oct 2023'!N36/100,IF($C$49*$C$50&gt;='SEQ Oct 2023'!P36,('SEQ Oct 2023'!P36*'SEQ Oct 2023'!N36/100),($C$49*$C$50*'SEQ Oct 2023'!N36/100)))</f>
        <v>1193.181818181818</v>
      </c>
      <c r="E58" s="133">
        <f>IF(AND('SEQ Oct 2023'!R36&gt;0,'SEQ Oct 2023'!T36&gt;0),IF(($C$49*$C$50&lt;'SEQ Oct 2023'!T36),(0),($C$49*$C$50-'SEQ Oct 2023'!T36)*'SEQ Oct 2023'!U36/100),IF(AND('SEQ Oct 2023'!R36&gt;0,'SEQ Oct 2023'!T36=""),IF(($C$49*$C$50&lt;'SEQ Oct 2023'!R36+'SEQ Oct 2023'!P36),(0),(($C$49*$C$50-('SEQ Oct 2023'!R36+'SEQ Oct 2023'!P36))*'SEQ Oct 2023'!S36/100)),IF(AND('SEQ Oct 2023'!P36&gt;0,'SEQ Oct 2023'!R36=""&gt;0),IF(($C$49*$C$50&lt;'SEQ Oct 2023'!P36),(0),($C$49*$C$50-'SEQ Oct 2023'!P36)*'SEQ Oct 2023'!Q36/100),0)))</f>
        <v>0</v>
      </c>
      <c r="F58" s="134">
        <f>($C$49*$C$51)*'SEQ Oct 2023'!W36/100</f>
        <v>465.8181818181817</v>
      </c>
      <c r="G58" s="135">
        <f t="shared" si="43"/>
        <v>1786.6729999999998</v>
      </c>
      <c r="H58" s="239">
        <f t="shared" si="44"/>
        <v>6635.9999999999991</v>
      </c>
      <c r="I58" s="239">
        <f t="shared" si="42"/>
        <v>7146.6919999999991</v>
      </c>
      <c r="J58" s="136">
        <f t="shared" si="45"/>
        <v>7861.3611999999994</v>
      </c>
      <c r="K58" s="137">
        <f>'SEQ Oct 2023'!BB36</f>
        <v>0</v>
      </c>
      <c r="L58" s="137">
        <f>'SEQ Oct 2023'!BC36</f>
        <v>0</v>
      </c>
      <c r="M58" s="137">
        <f>'SEQ Oct 2023'!BD36</f>
        <v>0</v>
      </c>
      <c r="N58" s="137">
        <f>'SEQ Oct 2023'!BE36</f>
        <v>0</v>
      </c>
      <c r="O58" s="144" t="str">
        <f t="shared" si="51"/>
        <v>No discount</v>
      </c>
      <c r="P58" s="226" t="str">
        <f t="shared" si="47"/>
        <v>Inclusive</v>
      </c>
      <c r="Q58" s="240">
        <f t="shared" si="48"/>
        <v>7146.6919999999991</v>
      </c>
      <c r="R58" s="240">
        <f t="shared" si="49"/>
        <v>7146.6919999999991</v>
      </c>
      <c r="S58" s="136">
        <f t="shared" si="50"/>
        <v>7861.3611999999994</v>
      </c>
      <c r="T58" s="361">
        <f t="shared" si="50"/>
        <v>7861.3611999999994</v>
      </c>
      <c r="U58" s="364"/>
      <c r="V58" s="364"/>
      <c r="W58" s="364"/>
      <c r="X58" s="364"/>
      <c r="Y58" s="364"/>
      <c r="Z58" s="364"/>
      <c r="AA58" s="364"/>
      <c r="AB58" s="364"/>
      <c r="AC58" s="364"/>
      <c r="AD58" s="364"/>
      <c r="AE58" s="364"/>
      <c r="AF58" s="364"/>
      <c r="AG58" s="364"/>
      <c r="AH58" s="364"/>
      <c r="AI58" s="364"/>
      <c r="AJ58" s="364"/>
      <c r="AK58" s="364"/>
      <c r="AL58" s="364"/>
      <c r="AM58" s="364"/>
    </row>
    <row r="59" spans="1:39" ht="14" x14ac:dyDescent="0.15">
      <c r="A59" s="131" t="str">
        <f>'SEQ Oct 2023'!K37</f>
        <v>Energy Locals</v>
      </c>
      <c r="B59" s="132" t="str">
        <f>'SEQ Oct 2023'!L37</f>
        <v>Business Member</v>
      </c>
      <c r="C59" s="133">
        <f>IF('SEQ Oct 2023'!BP37=0,91*'SEQ Oct 2023'!M37/100,(91*'SEQ Oct 2023'!M37/100)+'SEQ Oct 2023'!BP37/4)</f>
        <v>132.83636363636361</v>
      </c>
      <c r="D59" s="133">
        <f>IF('SEQ Oct 2023'!O37="",$C$49*$C$50*'SEQ Oct 2023'!N37/100,IF($C$49*$C$50&gt;='SEQ Oct 2023'!P37,('SEQ Oct 2023'!P37*'SEQ Oct 2023'!N37/100),($C$49*$C$50*'SEQ Oct 2023'!N37/100)))</f>
        <v>1034.090909090909</v>
      </c>
      <c r="E59" s="133">
        <f>IF(AND('SEQ Oct 2023'!R37&gt;0,'SEQ Oct 2023'!T37&gt;0),IF(($C$49*$C$50&lt;'SEQ Oct 2023'!T37),(0),($C$49*$C$50-'SEQ Oct 2023'!T37)*'SEQ Oct 2023'!U37/100),IF(AND('SEQ Oct 2023'!R37&gt;0,'SEQ Oct 2023'!T37=""),IF(($C$49*$C$50&lt;'SEQ Oct 2023'!R37+'SEQ Oct 2023'!P37),(0),(($C$49*$C$50-('SEQ Oct 2023'!R37+'SEQ Oct 2023'!P37))*'SEQ Oct 2023'!S37/100)),IF(AND('SEQ Oct 2023'!P37&gt;0,'SEQ Oct 2023'!R37=""&gt;0),IF(($C$49*$C$50&lt;'SEQ Oct 2023'!P37),(0),($C$49*$C$50-'SEQ Oct 2023'!P37)*'SEQ Oct 2023'!Q37/100),0)))</f>
        <v>0</v>
      </c>
      <c r="F59" s="134">
        <f>($C$49*$C$51)*'SEQ Oct 2023'!W37/100</f>
        <v>368.18181818181819</v>
      </c>
      <c r="G59" s="135">
        <f t="shared" si="43"/>
        <v>1535.1090909090908</v>
      </c>
      <c r="H59" s="239">
        <f t="shared" si="44"/>
        <v>5609.090909090909</v>
      </c>
      <c r="I59" s="239">
        <f t="shared" si="42"/>
        <v>6140.4363636363632</v>
      </c>
      <c r="J59" s="136">
        <f t="shared" si="45"/>
        <v>6754.4800000000005</v>
      </c>
      <c r="K59" s="137">
        <f>'SEQ Oct 2023'!BB37</f>
        <v>0</v>
      </c>
      <c r="L59" s="137">
        <f>'SEQ Oct 2023'!BC37</f>
        <v>0</v>
      </c>
      <c r="M59" s="137">
        <f>'SEQ Oct 2023'!BD37</f>
        <v>0</v>
      </c>
      <c r="N59" s="137">
        <f>'SEQ Oct 2023'!BE37</f>
        <v>0</v>
      </c>
      <c r="O59" s="144" t="str">
        <f t="shared" si="51"/>
        <v>No discount</v>
      </c>
      <c r="P59" s="226" t="str">
        <f t="shared" si="47"/>
        <v>Exclusive</v>
      </c>
      <c r="Q59" s="240">
        <f t="shared" si="48"/>
        <v>6140.4363636363632</v>
      </c>
      <c r="R59" s="240">
        <f t="shared" si="49"/>
        <v>6140.4363636363632</v>
      </c>
      <c r="S59" s="136">
        <f t="shared" si="50"/>
        <v>6754.4800000000005</v>
      </c>
      <c r="T59" s="361">
        <f t="shared" si="50"/>
        <v>6754.4800000000005</v>
      </c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4"/>
      <c r="AL59" s="364"/>
      <c r="AM59" s="364"/>
    </row>
    <row r="60" spans="1:39" ht="14" x14ac:dyDescent="0.15">
      <c r="A60" s="131" t="str">
        <f>'SEQ Oct 2023'!K38</f>
        <v>Simply Energy</v>
      </c>
      <c r="B60" s="132" t="str">
        <f>'SEQ Oct 2023'!L38</f>
        <v>Business Saver</v>
      </c>
      <c r="C60" s="133">
        <f>IF('SEQ Oct 2023'!BP38=0,91*'SEQ Oct 2023'!M38/100,(91*'SEQ Oct 2023'!M38/100)+'SEQ Oct 2023'!BP38/4)</f>
        <v>111.59081818181816</v>
      </c>
      <c r="D60" s="133">
        <f>IF('SEQ Oct 2023'!O38="",$C$49*$C$50*'SEQ Oct 2023'!N38/100,IF($C$49*$C$50&gt;='SEQ Oct 2023'!P38,('SEQ Oct 2023'!P38*'SEQ Oct 2023'!N38/100),($C$49*$C$50*'SEQ Oct 2023'!N38/100)))</f>
        <v>2009</v>
      </c>
      <c r="E60" s="133">
        <f>IF(AND('SEQ Oct 2023'!R38&gt;0,'SEQ Oct 2023'!T38&gt;0),IF(($C$49*$C$50&lt;'SEQ Oct 2023'!T38),(0),($C$49*$C$50-'SEQ Oct 2023'!T38)*'SEQ Oct 2023'!U38/100),IF(AND('SEQ Oct 2023'!R38&gt;0,'SEQ Oct 2023'!T38=""),IF(($C$49*$C$50&lt;'SEQ Oct 2023'!R38+'SEQ Oct 2023'!P38),(0),(($C$49*$C$50-('SEQ Oct 2023'!R38+'SEQ Oct 2023'!P38))*'SEQ Oct 2023'!S38/100)),IF(AND('SEQ Oct 2023'!P38&gt;0,'SEQ Oct 2023'!R38=""&gt;0),IF(($C$49*$C$50&lt;'SEQ Oct 2023'!P38),(0),($C$49*$C$50-'SEQ Oct 2023'!P38)*'SEQ Oct 2023'!Q38/100),0)))</f>
        <v>0</v>
      </c>
      <c r="F60" s="134">
        <f>($C$49*$C$51)*'SEQ Oct 2023'!W38/100</f>
        <v>415.49999999999994</v>
      </c>
      <c r="G60" s="135">
        <f t="shared" si="43"/>
        <v>2536.0908181818181</v>
      </c>
      <c r="H60" s="239">
        <f t="shared" si="44"/>
        <v>9698</v>
      </c>
      <c r="I60" s="239">
        <f t="shared" si="42"/>
        <v>10144.363272727272</v>
      </c>
      <c r="J60" s="136">
        <f t="shared" si="45"/>
        <v>11158.7996</v>
      </c>
      <c r="K60" s="137">
        <f>'SEQ Oct 2023'!BB38</f>
        <v>0</v>
      </c>
      <c r="L60" s="137">
        <f>'SEQ Oct 2023'!BC38</f>
        <v>0</v>
      </c>
      <c r="M60" s="137">
        <f>'SEQ Oct 2023'!BD38</f>
        <v>0</v>
      </c>
      <c r="N60" s="137">
        <f>'SEQ Oct 2023'!BE38</f>
        <v>0</v>
      </c>
      <c r="O60" s="144" t="str">
        <f t="shared" si="51"/>
        <v>No discount</v>
      </c>
      <c r="P60" s="226" t="str">
        <f t="shared" si="47"/>
        <v>Exclusive</v>
      </c>
      <c r="Q60" s="240">
        <f t="shared" si="48"/>
        <v>10144.363272727272</v>
      </c>
      <c r="R60" s="240">
        <f t="shared" si="49"/>
        <v>10144.363272727272</v>
      </c>
      <c r="S60" s="136">
        <f t="shared" si="50"/>
        <v>11158.7996</v>
      </c>
      <c r="T60" s="361">
        <f t="shared" si="50"/>
        <v>11158.7996</v>
      </c>
      <c r="U60" s="364"/>
      <c r="V60" s="364"/>
      <c r="W60" s="364"/>
      <c r="X60" s="364"/>
      <c r="Y60" s="364"/>
      <c r="Z60" s="364"/>
      <c r="AA60" s="364"/>
      <c r="AB60" s="364"/>
      <c r="AC60" s="364"/>
      <c r="AD60" s="364"/>
      <c r="AE60" s="364"/>
      <c r="AF60" s="364"/>
      <c r="AG60" s="364"/>
      <c r="AH60" s="364"/>
      <c r="AI60" s="364"/>
      <c r="AJ60" s="364"/>
      <c r="AK60" s="364"/>
      <c r="AL60" s="364"/>
      <c r="AM60" s="364"/>
    </row>
    <row r="61" spans="1:39" ht="14" x14ac:dyDescent="0.15">
      <c r="A61" s="131" t="str">
        <f>'SEQ Oct 2023'!K39</f>
        <v>Alinta Energy</v>
      </c>
      <c r="B61" s="132" t="str">
        <f>'SEQ Oct 2023'!L39</f>
        <v>BusinessDeal</v>
      </c>
      <c r="C61" s="133">
        <f>IF('SEQ Oct 2023'!BP39=0,91*'SEQ Oct 2023'!M39/100,(91*'SEQ Oct 2023'!M39/100)+'SEQ Oct 2023'!BP39/4)</f>
        <v>114.65999999999998</v>
      </c>
      <c r="D61" s="133">
        <f>IF('SEQ Oct 2023'!O39="",$C$49*$C$50*'SEQ Oct 2023'!N39/100,IF($C$49*$C$50&gt;='SEQ Oct 2023'!P39,('SEQ Oct 2023'!P39*'SEQ Oct 2023'!N39/100),($C$49*$C$50*'SEQ Oct 2023'!N39/100)))</f>
        <v>1437.5454545454545</v>
      </c>
      <c r="E61" s="133">
        <f>IF(AND('SEQ Oct 2023'!R39&gt;0,'SEQ Oct 2023'!T39&gt;0),IF(($C$49*$C$50&lt;'SEQ Oct 2023'!T39),(0),($C$49*$C$50-'SEQ Oct 2023'!T39)*'SEQ Oct 2023'!U39/100),IF(AND('SEQ Oct 2023'!R39&gt;0,'SEQ Oct 2023'!T39=""),IF(($C$49*$C$50&lt;'SEQ Oct 2023'!R39+'SEQ Oct 2023'!P39),(0),(($C$49*$C$50-('SEQ Oct 2023'!R39+'SEQ Oct 2023'!P39))*'SEQ Oct 2023'!S39/100)),IF(AND('SEQ Oct 2023'!P39&gt;0,'SEQ Oct 2023'!R39=""&gt;0),IF(($C$49*$C$50&lt;'SEQ Oct 2023'!P39),(0),($C$49*$C$50-'SEQ Oct 2023'!P39)*'SEQ Oct 2023'!Q39/100),0)))</f>
        <v>0</v>
      </c>
      <c r="F61" s="134">
        <f>($C$49*$C$51)*'SEQ Oct 2023'!W39/100</f>
        <v>529.36363636363637</v>
      </c>
      <c r="G61" s="135">
        <f t="shared" si="43"/>
        <v>2081.5690909090908</v>
      </c>
      <c r="H61" s="239">
        <f t="shared" si="44"/>
        <v>7867.6363636363631</v>
      </c>
      <c r="I61" s="239">
        <f t="shared" si="42"/>
        <v>8326.2763636363634</v>
      </c>
      <c r="J61" s="136">
        <f t="shared" si="45"/>
        <v>9158.9040000000005</v>
      </c>
      <c r="K61" s="137">
        <f>'SEQ Oct 2023'!BB39</f>
        <v>0</v>
      </c>
      <c r="L61" s="137">
        <f>'SEQ Oct 2023'!BC39</f>
        <v>0</v>
      </c>
      <c r="M61" s="137">
        <f>'SEQ Oct 2023'!BD39</f>
        <v>0</v>
      </c>
      <c r="N61" s="137">
        <f>'SEQ Oct 2023'!BE39</f>
        <v>0</v>
      </c>
      <c r="O61" s="144" t="str">
        <f t="shared" si="51"/>
        <v>No discount</v>
      </c>
      <c r="P61" s="226" t="str">
        <f t="shared" si="47"/>
        <v>Exclusive</v>
      </c>
      <c r="Q61" s="240">
        <f t="shared" si="48"/>
        <v>8326.2763636363634</v>
      </c>
      <c r="R61" s="240">
        <f t="shared" si="49"/>
        <v>8326.2763636363634</v>
      </c>
      <c r="S61" s="136">
        <f t="shared" si="50"/>
        <v>9158.9040000000005</v>
      </c>
      <c r="T61" s="361">
        <f t="shared" si="50"/>
        <v>9158.9040000000005</v>
      </c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4"/>
      <c r="AL61" s="364"/>
      <c r="AM61" s="364"/>
    </row>
    <row r="62" spans="1:39" ht="14" x14ac:dyDescent="0.15">
      <c r="A62" s="131" t="str">
        <f>'SEQ Oct 2023'!K40</f>
        <v>Red Energy</v>
      </c>
      <c r="B62" s="132" t="str">
        <f>'SEQ Oct 2023'!L40</f>
        <v>Red Business Saver</v>
      </c>
      <c r="C62" s="133">
        <f>IF('SEQ Oct 2023'!BP40=0,91*'SEQ Oct 2023'!M40/100,(91*'SEQ Oct 2023'!M40/100)+'SEQ Oct 2023'!BP40/4)</f>
        <v>126.86227272727272</v>
      </c>
      <c r="D62" s="133">
        <f>IF('SEQ Oct 2023'!O40="",$C$49*$C$50*'SEQ Oct 2023'!N40/100,IF($C$49*$C$50&gt;='SEQ Oct 2023'!P40,('SEQ Oct 2023'!P40*'SEQ Oct 2023'!N40/100),($C$49*$C$50*'SEQ Oct 2023'!N40/100)))</f>
        <v>1119.3636363636363</v>
      </c>
      <c r="E62" s="133">
        <f>IF(AND('SEQ Oct 2023'!R40&gt;0,'SEQ Oct 2023'!T40&gt;0),IF(($C$49*$C$50&lt;'SEQ Oct 2023'!T40),(0),($C$49*$C$50-'SEQ Oct 2023'!T40)*'SEQ Oct 2023'!U40/100),IF(AND('SEQ Oct 2023'!R40&gt;0,'SEQ Oct 2023'!T40=""),IF(($C$49*$C$50&lt;'SEQ Oct 2023'!R40+'SEQ Oct 2023'!P40),(0),(($C$49*$C$50-('SEQ Oct 2023'!R40+'SEQ Oct 2023'!P40))*'SEQ Oct 2023'!S40/100)),IF(AND('SEQ Oct 2023'!P40&gt;0,'SEQ Oct 2023'!R40=""&gt;0),IF(($C$49*$C$50&lt;'SEQ Oct 2023'!P40),(0),($C$49*$C$50-'SEQ Oct 2023'!P40)*'SEQ Oct 2023'!Q40/100),0)))</f>
        <v>0</v>
      </c>
      <c r="F62" s="134">
        <f>($C$49*$C$51)*'SEQ Oct 2023'!W40/100</f>
        <v>402.27272727272725</v>
      </c>
      <c r="G62" s="135">
        <f t="shared" si="43"/>
        <v>1648.4986363636363</v>
      </c>
      <c r="H62" s="239">
        <f t="shared" si="44"/>
        <v>6086.545454545454</v>
      </c>
      <c r="I62" s="239">
        <f t="shared" si="42"/>
        <v>6593.994545454545</v>
      </c>
      <c r="J62" s="136">
        <f t="shared" si="45"/>
        <v>7253.3940000000002</v>
      </c>
      <c r="K62" s="137">
        <f>'SEQ Oct 2023'!BB40</f>
        <v>0</v>
      </c>
      <c r="L62" s="137">
        <f>'SEQ Oct 2023'!BC40</f>
        <v>0</v>
      </c>
      <c r="M62" s="137">
        <f>'SEQ Oct 2023'!BD40</f>
        <v>0</v>
      </c>
      <c r="N62" s="137">
        <f>'SEQ Oct 2023'!BE40</f>
        <v>0</v>
      </c>
      <c r="O62" s="144" t="str">
        <f t="shared" si="51"/>
        <v>No discount</v>
      </c>
      <c r="P62" s="226" t="str">
        <f t="shared" si="47"/>
        <v>Inclusive</v>
      </c>
      <c r="Q62" s="240">
        <f t="shared" si="48"/>
        <v>6593.994545454545</v>
      </c>
      <c r="R62" s="240">
        <f t="shared" si="49"/>
        <v>6593.994545454545</v>
      </c>
      <c r="S62" s="136">
        <f t="shared" si="50"/>
        <v>7253.3940000000002</v>
      </c>
      <c r="T62" s="361">
        <f t="shared" si="50"/>
        <v>7253.3940000000002</v>
      </c>
      <c r="U62" s="364"/>
      <c r="V62" s="364"/>
      <c r="W62" s="364"/>
      <c r="X62" s="364"/>
      <c r="Y62" s="364"/>
      <c r="Z62" s="364"/>
      <c r="AA62" s="364"/>
      <c r="AB62" s="364"/>
      <c r="AC62" s="364"/>
      <c r="AD62" s="364"/>
      <c r="AE62" s="364"/>
      <c r="AF62" s="364"/>
      <c r="AG62" s="364"/>
      <c r="AH62" s="364"/>
      <c r="AI62" s="364"/>
      <c r="AJ62" s="364"/>
      <c r="AK62" s="364"/>
      <c r="AL62" s="364"/>
      <c r="AM62" s="364"/>
    </row>
    <row r="63" spans="1:39" ht="14" x14ac:dyDescent="0.15">
      <c r="A63" s="131" t="str">
        <f>'SEQ Oct 2023'!K41</f>
        <v>CovaU</v>
      </c>
      <c r="B63" s="132" t="str">
        <f>'SEQ Oct 2023'!L41</f>
        <v>Freedom</v>
      </c>
      <c r="C63" s="133">
        <f>IF('SEQ Oct 2023'!BP41=0,91*'SEQ Oct 2023'!M41/100,(91*'SEQ Oct 2023'!M41/100)+'SEQ Oct 2023'!BP41/4)</f>
        <v>115.85127272727271</v>
      </c>
      <c r="D63" s="133">
        <f>IF('SEQ Oct 2023'!O41="",$C$49*$C$50*'SEQ Oct 2023'!N41/100,IF($C$49*$C$50&gt;='SEQ Oct 2023'!P41,('SEQ Oct 2023'!P41*'SEQ Oct 2023'!N41/100),($C$49*$C$50*'SEQ Oct 2023'!N41/100)))</f>
        <v>1249.181818181818</v>
      </c>
      <c r="E63" s="133">
        <f>IF(AND('SEQ Oct 2023'!R41&gt;0,'SEQ Oct 2023'!T41&gt;0),IF(($C$49*$C$50&lt;'SEQ Oct 2023'!T41),(0),($C$49*$C$50-'SEQ Oct 2023'!T41)*'SEQ Oct 2023'!U41/100),IF(AND('SEQ Oct 2023'!R41&gt;0,'SEQ Oct 2023'!T41=""),IF(($C$49*$C$50&lt;'SEQ Oct 2023'!R41+'SEQ Oct 2023'!P41),(0),(($C$49*$C$50-('SEQ Oct 2023'!R41+'SEQ Oct 2023'!P41))*'SEQ Oct 2023'!S41/100)),IF(AND('SEQ Oct 2023'!P41&gt;0,'SEQ Oct 2023'!R41=""&gt;0),IF(($C$49*$C$50&lt;'SEQ Oct 2023'!P41),(0),($C$49*$C$50-'SEQ Oct 2023'!P41)*'SEQ Oct 2023'!Q41/100),0)))</f>
        <v>0</v>
      </c>
      <c r="F63" s="134">
        <f>($C$49*$C$51)*'SEQ Oct 2023'!W41/100</f>
        <v>462.13636363636363</v>
      </c>
      <c r="G63" s="135">
        <f t="shared" si="43"/>
        <v>1827.1694545454543</v>
      </c>
      <c r="H63" s="239">
        <f t="shared" si="44"/>
        <v>6845.2727272727261</v>
      </c>
      <c r="I63" s="239">
        <f t="shared" si="42"/>
        <v>7308.6778181818172</v>
      </c>
      <c r="J63" s="136">
        <f t="shared" si="45"/>
        <v>8039.5455999999995</v>
      </c>
      <c r="K63" s="137">
        <f>'SEQ Oct 2023'!BB41</f>
        <v>0</v>
      </c>
      <c r="L63" s="137">
        <f>'SEQ Oct 2023'!BC41</f>
        <v>0</v>
      </c>
      <c r="M63" s="137">
        <f>'SEQ Oct 2023'!BD41</f>
        <v>0</v>
      </c>
      <c r="N63" s="137">
        <f>'SEQ Oct 2023'!BE41</f>
        <v>0</v>
      </c>
      <c r="O63" s="144" t="str">
        <f t="shared" si="51"/>
        <v>No discount</v>
      </c>
      <c r="P63" s="226" t="str">
        <f t="shared" si="47"/>
        <v>Exclusive</v>
      </c>
      <c r="Q63" s="240">
        <f t="shared" si="48"/>
        <v>7308.6778181818172</v>
      </c>
      <c r="R63" s="240">
        <f t="shared" si="49"/>
        <v>7308.6778181818172</v>
      </c>
      <c r="S63" s="136">
        <f t="shared" si="50"/>
        <v>8039.5455999999995</v>
      </c>
      <c r="T63" s="361">
        <f t="shared" si="50"/>
        <v>8039.5455999999995</v>
      </c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4"/>
      <c r="AL63" s="364"/>
      <c r="AM63" s="364"/>
    </row>
    <row r="64" spans="1:39" ht="14" x14ac:dyDescent="0.15">
      <c r="A64" s="131" t="str">
        <f>'SEQ Oct 2023'!K42</f>
        <v>ReAmped Energy</v>
      </c>
      <c r="B64" s="132" t="str">
        <f>'SEQ Oct 2023'!L42</f>
        <v>Business</v>
      </c>
      <c r="C64" s="133">
        <f>IF('SEQ Oct 2023'!BP42=0,91*'SEQ Oct 2023'!M42/100,(91*'SEQ Oct 2023'!M42/100)+'SEQ Oct 2023'!BP42/4)</f>
        <v>112.31881818181817</v>
      </c>
      <c r="D64" s="133">
        <f>IF('SEQ Oct 2023'!O42="",$C$49*$C$50*'SEQ Oct 2023'!N42/100,IF($C$49*$C$50&gt;='SEQ Oct 2023'!P42,('SEQ Oct 2023'!P42*'SEQ Oct 2023'!N42/100),($C$49*$C$50*'SEQ Oct 2023'!N42/100)))</f>
        <v>1250.7727272727273</v>
      </c>
      <c r="E64" s="133">
        <f>IF(AND('SEQ Oct 2023'!R42&gt;0,'SEQ Oct 2023'!T42&gt;0),IF(($C$49*$C$50&lt;'SEQ Oct 2023'!T42),(0),($C$49*$C$50-'SEQ Oct 2023'!T42)*'SEQ Oct 2023'!U42/100),IF(AND('SEQ Oct 2023'!R42&gt;0,'SEQ Oct 2023'!T42=""),IF(($C$49*$C$50&lt;'SEQ Oct 2023'!R42+'SEQ Oct 2023'!P42),(0),(($C$49*$C$50-('SEQ Oct 2023'!R42+'SEQ Oct 2023'!P42))*'SEQ Oct 2023'!S42/100)),IF(AND('SEQ Oct 2023'!P42&gt;0,'SEQ Oct 2023'!R42=""&gt;0),IF(($C$49*$C$50&lt;'SEQ Oct 2023'!P42),(0),($C$49*$C$50-'SEQ Oct 2023'!P42)*'SEQ Oct 2023'!Q42/100),0)))</f>
        <v>0</v>
      </c>
      <c r="F64" s="134">
        <f>($C$49*$C$51)*'SEQ Oct 2023'!W42/100</f>
        <v>476.0454545454545</v>
      </c>
      <c r="G64" s="135">
        <f t="shared" si="43"/>
        <v>1839.1369999999999</v>
      </c>
      <c r="H64" s="239">
        <f t="shared" si="44"/>
        <v>6907.272727272727</v>
      </c>
      <c r="I64" s="239">
        <f t="shared" si="42"/>
        <v>7356.5479999999998</v>
      </c>
      <c r="J64" s="136">
        <f t="shared" si="45"/>
        <v>8092.2028</v>
      </c>
      <c r="K64" s="137">
        <f>'SEQ Oct 2023'!BB42</f>
        <v>0</v>
      </c>
      <c r="L64" s="137">
        <f>'SEQ Oct 2023'!BC42</f>
        <v>0</v>
      </c>
      <c r="M64" s="137">
        <f>'SEQ Oct 2023'!BD42</f>
        <v>0</v>
      </c>
      <c r="N64" s="137">
        <f>'SEQ Oct 2023'!BE42</f>
        <v>0</v>
      </c>
      <c r="O64" s="144" t="str">
        <f t="shared" si="51"/>
        <v>No discount</v>
      </c>
      <c r="P64" s="226" t="str">
        <f t="shared" si="47"/>
        <v>Exclusive</v>
      </c>
      <c r="Q64" s="240">
        <f t="shared" si="48"/>
        <v>7356.5479999999998</v>
      </c>
      <c r="R64" s="240">
        <f t="shared" si="49"/>
        <v>7356.5479999999998</v>
      </c>
      <c r="S64" s="136">
        <f t="shared" si="50"/>
        <v>8092.2028</v>
      </c>
      <c r="T64" s="361">
        <f t="shared" si="50"/>
        <v>8092.2028</v>
      </c>
      <c r="U64" s="364"/>
      <c r="V64" s="364"/>
      <c r="W64" s="364"/>
      <c r="X64" s="364"/>
      <c r="Y64" s="364"/>
      <c r="Z64" s="364"/>
      <c r="AA64" s="364"/>
      <c r="AB64" s="364"/>
      <c r="AC64" s="364"/>
      <c r="AD64" s="364"/>
      <c r="AE64" s="364"/>
      <c r="AF64" s="364"/>
      <c r="AG64" s="364"/>
      <c r="AH64" s="364"/>
      <c r="AI64" s="364"/>
      <c r="AJ64" s="364"/>
      <c r="AK64" s="364"/>
      <c r="AL64" s="364"/>
      <c r="AM64" s="364"/>
    </row>
    <row r="65" spans="1:39" ht="14" x14ac:dyDescent="0.15">
      <c r="A65" s="131" t="str">
        <f>'SEQ Oct 2023'!K43</f>
        <v>Momentum Energy</v>
      </c>
      <c r="B65" s="132" t="str">
        <f>'SEQ Oct 2023'!L43</f>
        <v>Thrifty Business</v>
      </c>
      <c r="C65" s="133">
        <f>IF('SEQ Oct 2023'!BP43=0,91*'SEQ Oct 2023'!M43/100,(91*'SEQ Oct 2023'!M43/100)+'SEQ Oct 2023'!BP43/4)</f>
        <v>236.50899999999999</v>
      </c>
      <c r="D65" s="133">
        <f>IF('SEQ Oct 2023'!O43="",$C$49*$C$50*'SEQ Oct 2023'!N43/100,IF($C$49*$C$50&gt;='SEQ Oct 2023'!P43,('SEQ Oct 2023'!P43*'SEQ Oct 2023'!N43/100),($C$49*$C$50*'SEQ Oct 2023'!N43/100)))</f>
        <v>1126.9999999999998</v>
      </c>
      <c r="E65" s="133">
        <f>IF(AND('SEQ Oct 2023'!R43&gt;0,'SEQ Oct 2023'!T43&gt;0),IF(($C$49*$C$50&lt;'SEQ Oct 2023'!T43),(0),($C$49*$C$50-'SEQ Oct 2023'!T43)*'SEQ Oct 2023'!U43/100),IF(AND('SEQ Oct 2023'!R43&gt;0,'SEQ Oct 2023'!T43=""),IF(($C$49*$C$50&lt;'SEQ Oct 2023'!R43+'SEQ Oct 2023'!P43),(0),(($C$49*$C$50-('SEQ Oct 2023'!R43+'SEQ Oct 2023'!P43))*'SEQ Oct 2023'!S43/100)),IF(AND('SEQ Oct 2023'!P43&gt;0,'SEQ Oct 2023'!R43=""&gt;0),IF(($C$49*$C$50&lt;'SEQ Oct 2023'!P43),(0),($C$49*$C$50-'SEQ Oct 2023'!P43)*'SEQ Oct 2023'!Q43/100),0)))</f>
        <v>0</v>
      </c>
      <c r="F65" s="134">
        <f>($C$49*$C$51)*'SEQ Oct 2023'!W43/100</f>
        <v>399</v>
      </c>
      <c r="G65" s="135">
        <f t="shared" si="43"/>
        <v>1762.5089999999998</v>
      </c>
      <c r="H65" s="239">
        <f t="shared" si="44"/>
        <v>6103.9999999999991</v>
      </c>
      <c r="I65" s="239">
        <f t="shared" si="42"/>
        <v>7050.0359999999991</v>
      </c>
      <c r="J65" s="136">
        <f t="shared" si="45"/>
        <v>7755.0396000000001</v>
      </c>
      <c r="K65" s="137">
        <f>'SEQ Oct 2023'!BB43</f>
        <v>0</v>
      </c>
      <c r="L65" s="137">
        <f>'SEQ Oct 2023'!BC43</f>
        <v>0</v>
      </c>
      <c r="M65" s="137">
        <f>'SEQ Oct 2023'!BD43</f>
        <v>0</v>
      </c>
      <c r="N65" s="137">
        <f>'SEQ Oct 2023'!BE43</f>
        <v>0</v>
      </c>
      <c r="O65" s="144" t="str">
        <f t="shared" ref="O65:O66" si="52">IF(SUM(K65:N65)=0,"No discount",IF(K65&gt;0,"Guaranteed off bill",IF(L65&gt;0,"Guaranteed off usage",IF(M65&gt;0,"Pay-on-time off bill","Pay-on-time off usage"))))</f>
        <v>No discount</v>
      </c>
      <c r="P65" s="226" t="str">
        <f t="shared" si="47"/>
        <v>Exclusive</v>
      </c>
      <c r="Q65" s="240">
        <f t="shared" si="48"/>
        <v>7050.0359999999991</v>
      </c>
      <c r="R65" s="240">
        <f t="shared" si="49"/>
        <v>7050.0359999999991</v>
      </c>
      <c r="S65" s="136">
        <f t="shared" si="50"/>
        <v>7755.0396000000001</v>
      </c>
      <c r="T65" s="361">
        <f t="shared" si="50"/>
        <v>7755.0396000000001</v>
      </c>
      <c r="U65" s="364"/>
      <c r="V65" s="364"/>
      <c r="W65" s="364"/>
      <c r="X65" s="364"/>
      <c r="Y65" s="364"/>
      <c r="Z65" s="364"/>
      <c r="AA65" s="364"/>
      <c r="AB65" s="364"/>
      <c r="AC65" s="364"/>
      <c r="AD65" s="364"/>
      <c r="AE65" s="364"/>
      <c r="AF65" s="364"/>
      <c r="AG65" s="364"/>
      <c r="AH65" s="364"/>
      <c r="AI65" s="364"/>
      <c r="AJ65" s="364"/>
      <c r="AK65" s="364"/>
      <c r="AL65" s="364"/>
      <c r="AM65" s="364"/>
    </row>
    <row r="66" spans="1:39" ht="14" x14ac:dyDescent="0.15">
      <c r="A66" s="131" t="str">
        <f>'SEQ Oct 2023'!K44</f>
        <v>Blue NRG</v>
      </c>
      <c r="B66" s="132" t="str">
        <f>'SEQ Oct 2023'!L44</f>
        <v>Blue TOU</v>
      </c>
      <c r="C66" s="133">
        <f>IF('SEQ Oct 2023'!BP44=0,91*'SEQ Oct 2023'!M44/100,(91*'SEQ Oct 2023'!M44/100)+'SEQ Oct 2023'!BP44/4)</f>
        <v>87.144909090909096</v>
      </c>
      <c r="D66" s="133">
        <f>IF('SEQ Oct 2023'!O44="",$C$49*$C$50*'SEQ Oct 2023'!N44/100,IF($C$49*$C$50&gt;='SEQ Oct 2023'!P44,('SEQ Oct 2023'!P44*'SEQ Oct 2023'!N44/100),($C$49*$C$50*'SEQ Oct 2023'!N44/100)))</f>
        <v>1210.681818181818</v>
      </c>
      <c r="E66" s="133">
        <f>IF(AND('SEQ Oct 2023'!R44&gt;0,'SEQ Oct 2023'!T44&gt;0),IF(($C$49*$C$50&lt;'SEQ Oct 2023'!T44),(0),($C$49*$C$50-'SEQ Oct 2023'!T44)*'SEQ Oct 2023'!U44/100),IF(AND('SEQ Oct 2023'!R44&gt;0,'SEQ Oct 2023'!T44=""),IF(($C$49*$C$50&lt;'SEQ Oct 2023'!R44+'SEQ Oct 2023'!P44),(0),(($C$49*$C$50-('SEQ Oct 2023'!R44+'SEQ Oct 2023'!P44))*'SEQ Oct 2023'!S44/100)),IF(AND('SEQ Oct 2023'!P44&gt;0,'SEQ Oct 2023'!R44=""&gt;0),IF(($C$49*$C$50&lt;'SEQ Oct 2023'!P44),(0),($C$49*$C$50-'SEQ Oct 2023'!P44)*'SEQ Oct 2023'!Q44/100),0)))</f>
        <v>0</v>
      </c>
      <c r="F66" s="134">
        <f>($C$49*$C$51)*'SEQ Oct 2023'!W44/100</f>
        <v>368.59090909090907</v>
      </c>
      <c r="G66" s="135">
        <f t="shared" si="43"/>
        <v>1666.4176363636361</v>
      </c>
      <c r="H66" s="239">
        <f t="shared" si="44"/>
        <v>6317.0909090909081</v>
      </c>
      <c r="I66" s="239">
        <f t="shared" si="42"/>
        <v>6665.6705454545445</v>
      </c>
      <c r="J66" s="136">
        <f t="shared" si="45"/>
        <v>7332.2375999999995</v>
      </c>
      <c r="K66" s="137">
        <f>'SEQ Oct 2023'!BB44</f>
        <v>0</v>
      </c>
      <c r="L66" s="137">
        <f>'SEQ Oct 2023'!BC44</f>
        <v>0</v>
      </c>
      <c r="M66" s="137">
        <f>'SEQ Oct 2023'!BD44</f>
        <v>0</v>
      </c>
      <c r="N66" s="137">
        <f>'SEQ Oct 2023'!BE44</f>
        <v>0</v>
      </c>
      <c r="O66" s="144" t="str">
        <f t="shared" si="52"/>
        <v>No discount</v>
      </c>
      <c r="P66" s="226" t="str">
        <f t="shared" si="47"/>
        <v>Exclusive</v>
      </c>
      <c r="Q66" s="240">
        <f t="shared" si="48"/>
        <v>6665.6705454545445</v>
      </c>
      <c r="R66" s="240">
        <f t="shared" si="49"/>
        <v>6665.6705454545445</v>
      </c>
      <c r="S66" s="136">
        <f t="shared" si="50"/>
        <v>7332.2375999999995</v>
      </c>
      <c r="T66" s="361">
        <f t="shared" si="50"/>
        <v>7332.2375999999995</v>
      </c>
      <c r="U66" s="364"/>
      <c r="V66" s="364"/>
      <c r="W66" s="364"/>
      <c r="X66" s="364"/>
      <c r="Y66" s="364"/>
      <c r="Z66" s="364"/>
      <c r="AA66" s="364"/>
      <c r="AB66" s="364"/>
      <c r="AC66" s="364"/>
      <c r="AD66" s="364"/>
      <c r="AE66" s="364"/>
      <c r="AF66" s="364"/>
      <c r="AG66" s="364"/>
      <c r="AH66" s="364"/>
      <c r="AI66" s="364"/>
      <c r="AJ66" s="364"/>
      <c r="AK66" s="364"/>
      <c r="AL66" s="364"/>
      <c r="AM66" s="364"/>
    </row>
    <row r="67" spans="1:39" ht="14" x14ac:dyDescent="0.15">
      <c r="A67" s="131" t="str">
        <f>'SEQ Oct 2023'!K45</f>
        <v>Tango Energy</v>
      </c>
      <c r="B67" s="132" t="str">
        <f>'SEQ Oct 2023'!L45</f>
        <v>Business Select</v>
      </c>
      <c r="C67" s="133">
        <f>IF('SEQ Oct 2023'!BP45=0,91*'SEQ Oct 2023'!M45/100,(91*'SEQ Oct 2023'!M45/100)+'SEQ Oct 2023'!BP45/4)</f>
        <v>113.74999999999999</v>
      </c>
      <c r="D67" s="133">
        <f>IF('SEQ Oct 2023'!O45="",$C$49*$C$50*'SEQ Oct 2023'!N45/100,IF($C$49*$C$50&gt;='SEQ Oct 2023'!P45,('SEQ Oct 2023'!P45*'SEQ Oct 2023'!N45/100),($C$49*$C$50*'SEQ Oct 2023'!N45/100)))</f>
        <v>1154.9999999999998</v>
      </c>
      <c r="E67" s="133">
        <f>IF(AND('SEQ Oct 2023'!R45&gt;0,'SEQ Oct 2023'!T45&gt;0),IF(($C$49*$C$50&lt;'SEQ Oct 2023'!T45),(0),($C$49*$C$50-'SEQ Oct 2023'!T45)*'SEQ Oct 2023'!U45/100),IF(AND('SEQ Oct 2023'!R45&gt;0,'SEQ Oct 2023'!T45=""),IF(($C$49*$C$50&lt;'SEQ Oct 2023'!R45+'SEQ Oct 2023'!P45),(0),(($C$49*$C$50-('SEQ Oct 2023'!R45+'SEQ Oct 2023'!P45))*'SEQ Oct 2023'!S45/100)),IF(AND('SEQ Oct 2023'!P45&gt;0,'SEQ Oct 2023'!R45=""&gt;0),IF(($C$49*$C$50&lt;'SEQ Oct 2023'!P45),(0),($C$49*$C$50-'SEQ Oct 2023'!P45)*'SEQ Oct 2023'!Q45/100),0)))</f>
        <v>0</v>
      </c>
      <c r="F67" s="134">
        <f>($C$49*$C$51)*'SEQ Oct 2023'!W45/100</f>
        <v>390</v>
      </c>
      <c r="G67" s="135">
        <f t="shared" ref="G67:G68" si="53">SUM(C67:F67)</f>
        <v>1658.7499999999998</v>
      </c>
      <c r="H67" s="239">
        <f t="shared" ref="H67:H68" si="54">(G67-C67)*4</f>
        <v>6179.9999999999991</v>
      </c>
      <c r="I67" s="239">
        <f t="shared" ref="I67:I68" si="55">G67*4</f>
        <v>6634.9999999999991</v>
      </c>
      <c r="J67" s="136">
        <f t="shared" ref="J67:J68" si="56">I67*1.1</f>
        <v>7298.5</v>
      </c>
      <c r="K67" s="137">
        <f>'SEQ Oct 2023'!BB45</f>
        <v>0</v>
      </c>
      <c r="L67" s="137">
        <f>'SEQ Oct 2023'!BC45</f>
        <v>0</v>
      </c>
      <c r="M67" s="137">
        <f>'SEQ Oct 2023'!BD45</f>
        <v>0</v>
      </c>
      <c r="N67" s="137">
        <f>'SEQ Oct 2023'!BE45</f>
        <v>0</v>
      </c>
      <c r="O67" s="144" t="str">
        <f t="shared" ref="O67:O68" si="57">IF(SUM(K67:N67)=0,"No discount",IF(K67&gt;0,"Guaranteed off bill",IF(L67&gt;0,"Guaranteed off usage",IF(M67&gt;0,"Pay-on-time off bill","Pay-on-time off usage"))))</f>
        <v>No discount</v>
      </c>
      <c r="P67" s="226" t="str">
        <f t="shared" ref="P67:P68" si="58">IF(OR(A67="Origin Energy",A67="Red Energy",A67="Powershop"),"Inclusive","Exclusive")</f>
        <v>Exclusive</v>
      </c>
      <c r="Q67" s="240">
        <f t="shared" ref="Q67:Q68" si="59">IF(AND(O67="Guaranteed off bill",P67="Inclusive"),((I67*1.1)-((I67*1.1)*K67/100))/1.1,IF(AND(O67="Guaranteed off usage",P67="Inclusive"),((I67*1.1)-((H67*1.1)*L67/100))/1.1,IF(AND(O67="Guaranteed off bill",P67="Exclusive"),I67-(I67*K67/100),IF(AND(O67="Guaranteed off usage",P67="Exclusive"),I67-(H67*L67/100),IF(P67="Inclusive",((I67*1.1))/1.1,I67)))))</f>
        <v>6634.9999999999991</v>
      </c>
      <c r="R67" s="240">
        <f t="shared" ref="R67:R68" si="60">IF(AND(O67="Pay-on-time off bill",P67="Inclusive"),((Q67*1.1)-((Q67*1.1)*M67/100))/1.1,IF(AND(O67="Pay-on-time off usage",P67="Inclusive"),((Q67*1.1)-((H67*1.1)*N67/100))/1.1,IF(AND(O67="Pay-on-time off bill",P67="Exclusive"),Q67-(Q67*M67/100),IF(AND(O67="Pay-on-time off usage",P67="Exclusive"),Q67-(H67*N67/100),IF(P67="Inclusive",((Q67*1.1))/1.1,Q67)))))</f>
        <v>6634.9999999999991</v>
      </c>
      <c r="S67" s="136">
        <f t="shared" ref="S67:S68" si="61">Q67*1.1</f>
        <v>7298.5</v>
      </c>
      <c r="T67" s="361">
        <f t="shared" ref="T67:T68" si="62">R67*1.1</f>
        <v>7298.5</v>
      </c>
      <c r="U67" s="364"/>
      <c r="V67" s="364"/>
      <c r="W67" s="364"/>
      <c r="X67" s="364"/>
      <c r="Y67" s="364"/>
      <c r="Z67" s="364"/>
      <c r="AA67" s="364"/>
      <c r="AB67" s="364"/>
      <c r="AC67" s="364"/>
      <c r="AD67" s="364"/>
      <c r="AE67" s="364"/>
      <c r="AF67" s="364"/>
      <c r="AG67" s="364"/>
      <c r="AH67" s="364"/>
      <c r="AI67" s="364"/>
      <c r="AJ67" s="364"/>
      <c r="AK67" s="364"/>
      <c r="AL67" s="364"/>
      <c r="AM67" s="364"/>
    </row>
    <row r="68" spans="1:39" ht="14" x14ac:dyDescent="0.15">
      <c r="A68" s="131" t="str">
        <f>'SEQ Oct 2023'!K46</f>
        <v>Next Business Energy</v>
      </c>
      <c r="B68" s="132" t="str">
        <f>'SEQ Oct 2023'!L46</f>
        <v>Assured</v>
      </c>
      <c r="C68" s="133">
        <f>IF('SEQ Oct 2023'!BP46=0,91*'SEQ Oct 2023'!M46/100,(91*'SEQ Oct 2023'!M46/100)+'SEQ Oct 2023'!BP46/4)</f>
        <v>95.045363636363632</v>
      </c>
      <c r="D68" s="133">
        <f>IF('SEQ Oct 2023'!O46="",$C$49*$C$50*'SEQ Oct 2023'!N46/100,IF($C$49*$C$50&gt;='SEQ Oct 2023'!P46,('SEQ Oct 2023'!P46*'SEQ Oct 2023'!N46/100),($C$49*$C$50*'SEQ Oct 2023'!N46/100)))</f>
        <v>1221.5</v>
      </c>
      <c r="E68" s="133">
        <f>IF(AND('SEQ Oct 2023'!R46&gt;0,'SEQ Oct 2023'!T46&gt;0),IF(($C$49*$C$50&lt;'SEQ Oct 2023'!T46),(0),($C$49*$C$50-'SEQ Oct 2023'!T46)*'SEQ Oct 2023'!U46/100),IF(AND('SEQ Oct 2023'!R46&gt;0,'SEQ Oct 2023'!T46=""),IF(($C$49*$C$50&lt;'SEQ Oct 2023'!R46+'SEQ Oct 2023'!P46),(0),(($C$49*$C$50-('SEQ Oct 2023'!R46+'SEQ Oct 2023'!P46))*'SEQ Oct 2023'!S46/100)),IF(AND('SEQ Oct 2023'!P46&gt;0,'SEQ Oct 2023'!R46=""&gt;0),IF(($C$49*$C$50&lt;'SEQ Oct 2023'!P46),(0),($C$49*$C$50-'SEQ Oct 2023'!P46)*'SEQ Oct 2023'!Q46/100),0)))</f>
        <v>0</v>
      </c>
      <c r="F68" s="134">
        <f>($C$49*$C$51)*'SEQ Oct 2023'!W46/100</f>
        <v>434.45454545454544</v>
      </c>
      <c r="G68" s="135">
        <f t="shared" si="53"/>
        <v>1750.9999090909091</v>
      </c>
      <c r="H68" s="239">
        <f t="shared" si="54"/>
        <v>6623.818181818182</v>
      </c>
      <c r="I68" s="239">
        <f t="shared" si="55"/>
        <v>7003.9996363636365</v>
      </c>
      <c r="J68" s="136">
        <f t="shared" si="56"/>
        <v>7704.3996000000006</v>
      </c>
      <c r="K68" s="137">
        <f>'SEQ Oct 2023'!BB46</f>
        <v>7</v>
      </c>
      <c r="L68" s="137">
        <f>'SEQ Oct 2023'!BC46</f>
        <v>0</v>
      </c>
      <c r="M68" s="137">
        <f>'SEQ Oct 2023'!BD46</f>
        <v>0</v>
      </c>
      <c r="N68" s="137">
        <f>'SEQ Oct 2023'!BE46</f>
        <v>0</v>
      </c>
      <c r="O68" s="144" t="str">
        <f t="shared" si="57"/>
        <v>Guaranteed off bill</v>
      </c>
      <c r="P68" s="226" t="str">
        <f t="shared" si="58"/>
        <v>Exclusive</v>
      </c>
      <c r="Q68" s="240">
        <f t="shared" si="59"/>
        <v>6513.7196618181815</v>
      </c>
      <c r="R68" s="240">
        <f t="shared" si="60"/>
        <v>6513.7196618181815</v>
      </c>
      <c r="S68" s="136">
        <f t="shared" si="61"/>
        <v>7165.0916280000001</v>
      </c>
      <c r="T68" s="361">
        <f t="shared" si="62"/>
        <v>7165.0916280000001</v>
      </c>
      <c r="U68" s="364"/>
      <c r="V68" s="364"/>
      <c r="W68" s="364"/>
      <c r="X68" s="364"/>
      <c r="Y68" s="364"/>
      <c r="Z68" s="364"/>
      <c r="AA68" s="364"/>
      <c r="AB68" s="364"/>
      <c r="AC68" s="364"/>
      <c r="AD68" s="364"/>
      <c r="AE68" s="364"/>
      <c r="AF68" s="364"/>
      <c r="AG68" s="364"/>
      <c r="AH68" s="364"/>
      <c r="AI68" s="364"/>
      <c r="AJ68" s="364"/>
      <c r="AK68" s="364"/>
      <c r="AL68" s="364"/>
      <c r="AM68" s="364"/>
    </row>
    <row r="69" spans="1:39" ht="14" x14ac:dyDescent="0.15">
      <c r="A69" s="364"/>
      <c r="B69" s="364"/>
      <c r="C69" s="364"/>
      <c r="D69" s="364"/>
      <c r="E69" s="364"/>
      <c r="F69" s="364"/>
      <c r="G69" s="364"/>
      <c r="H69" s="364"/>
      <c r="I69" s="364"/>
      <c r="J69" s="364"/>
      <c r="K69" s="364"/>
      <c r="L69" s="364"/>
      <c r="M69" s="364"/>
      <c r="N69" s="364"/>
      <c r="O69" s="364"/>
      <c r="P69" s="364"/>
      <c r="Q69" s="364"/>
      <c r="R69" s="364"/>
      <c r="S69" s="364"/>
      <c r="T69" s="364"/>
      <c r="U69" s="366"/>
      <c r="V69" s="366"/>
      <c r="W69" s="366"/>
      <c r="X69" s="366"/>
      <c r="Y69" s="366"/>
      <c r="Z69" s="366"/>
      <c r="AA69" s="366"/>
      <c r="AB69" s="366"/>
      <c r="AC69" s="366"/>
      <c r="AD69" s="366"/>
      <c r="AE69" s="366"/>
      <c r="AF69" s="366"/>
      <c r="AG69" s="366"/>
      <c r="AH69" s="366"/>
      <c r="AI69" s="366"/>
      <c r="AJ69" s="366"/>
      <c r="AK69" s="366"/>
      <c r="AL69" s="366"/>
      <c r="AM69" s="366"/>
    </row>
    <row r="70" spans="1:39" ht="14" x14ac:dyDescent="0.15">
      <c r="A70" s="364"/>
      <c r="B70" s="364"/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  <c r="R70" s="364"/>
      <c r="S70" s="364"/>
      <c r="T70" s="364"/>
      <c r="U70" s="366"/>
      <c r="V70" s="366"/>
      <c r="W70" s="366"/>
      <c r="X70" s="366"/>
      <c r="Y70" s="366"/>
      <c r="Z70" s="366"/>
      <c r="AA70" s="366"/>
      <c r="AB70" s="366"/>
      <c r="AC70" s="366"/>
      <c r="AD70" s="366"/>
      <c r="AE70" s="366"/>
      <c r="AF70" s="366"/>
      <c r="AG70" s="366"/>
      <c r="AH70" s="366"/>
      <c r="AI70" s="366"/>
      <c r="AJ70" s="366"/>
      <c r="AK70" s="366"/>
      <c r="AL70" s="366"/>
      <c r="AM70" s="366"/>
    </row>
    <row r="71" spans="1:39" ht="14" x14ac:dyDescent="0.15">
      <c r="A71" s="364"/>
      <c r="B71" s="364"/>
      <c r="C71" s="364"/>
      <c r="D71" s="364"/>
      <c r="E71" s="364"/>
      <c r="F71" s="364"/>
      <c r="G71" s="364"/>
      <c r="H71" s="364"/>
      <c r="I71" s="364"/>
      <c r="J71" s="364"/>
      <c r="K71" s="364"/>
      <c r="L71" s="364"/>
      <c r="M71" s="364"/>
      <c r="N71" s="364"/>
      <c r="O71" s="364"/>
      <c r="P71" s="364"/>
      <c r="Q71" s="364"/>
      <c r="R71" s="364"/>
      <c r="S71" s="364"/>
      <c r="T71" s="364"/>
      <c r="U71" s="366"/>
      <c r="V71" s="366"/>
      <c r="W71" s="366"/>
      <c r="X71" s="366"/>
      <c r="Y71" s="366"/>
      <c r="Z71" s="366"/>
      <c r="AA71" s="366"/>
      <c r="AB71" s="366"/>
      <c r="AC71" s="366"/>
      <c r="AD71" s="366"/>
      <c r="AE71" s="366"/>
      <c r="AF71" s="366"/>
      <c r="AG71" s="366"/>
      <c r="AH71" s="366"/>
      <c r="AI71" s="366"/>
      <c r="AJ71" s="366"/>
      <c r="AK71" s="366"/>
      <c r="AL71" s="366"/>
      <c r="AM71" s="366"/>
    </row>
    <row r="72" spans="1:39" ht="14" x14ac:dyDescent="0.15">
      <c r="A72" s="364"/>
      <c r="B72" s="364"/>
      <c r="C72" s="364"/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364"/>
      <c r="R72" s="364"/>
      <c r="S72" s="364"/>
      <c r="T72" s="364"/>
      <c r="U72" s="366"/>
      <c r="V72" s="366"/>
      <c r="W72" s="366"/>
      <c r="X72" s="366"/>
      <c r="Y72" s="366"/>
      <c r="Z72" s="366"/>
      <c r="AA72" s="366"/>
      <c r="AB72" s="366"/>
      <c r="AC72" s="366"/>
      <c r="AD72" s="366"/>
      <c r="AE72" s="366"/>
      <c r="AF72" s="366"/>
      <c r="AG72" s="366"/>
      <c r="AH72" s="366"/>
      <c r="AI72" s="366"/>
      <c r="AJ72" s="366"/>
      <c r="AK72" s="366"/>
      <c r="AL72" s="366"/>
      <c r="AM72" s="366"/>
    </row>
    <row r="73" spans="1:39" ht="14" x14ac:dyDescent="0.15">
      <c r="A73" s="364"/>
      <c r="B73" s="364"/>
      <c r="C73" s="364"/>
      <c r="D73" s="364"/>
      <c r="E73" s="364"/>
      <c r="F73" s="364"/>
      <c r="G73" s="364"/>
      <c r="H73" s="364"/>
      <c r="I73" s="364"/>
      <c r="J73" s="364"/>
      <c r="K73" s="364"/>
      <c r="L73" s="364"/>
      <c r="M73" s="364"/>
      <c r="N73" s="364"/>
      <c r="O73" s="364"/>
      <c r="P73" s="364"/>
      <c r="Q73" s="364"/>
      <c r="R73" s="364"/>
      <c r="S73" s="364"/>
      <c r="T73" s="364"/>
      <c r="U73" s="366"/>
      <c r="V73" s="366"/>
      <c r="W73" s="366"/>
      <c r="X73" s="366"/>
      <c r="Y73" s="366"/>
      <c r="Z73" s="366"/>
      <c r="AA73" s="366"/>
      <c r="AB73" s="366"/>
      <c r="AC73" s="366"/>
      <c r="AD73" s="366"/>
      <c r="AE73" s="366"/>
      <c r="AF73" s="366"/>
      <c r="AG73" s="366"/>
      <c r="AH73" s="366"/>
      <c r="AI73" s="366"/>
      <c r="AJ73" s="366"/>
      <c r="AK73" s="366"/>
      <c r="AL73" s="366"/>
      <c r="AM73" s="366"/>
    </row>
    <row r="74" spans="1:39" ht="14" x14ac:dyDescent="0.15">
      <c r="A74" s="364"/>
      <c r="B74" s="364"/>
      <c r="C74" s="364"/>
      <c r="D74" s="364"/>
      <c r="E74" s="364"/>
      <c r="F74" s="364"/>
      <c r="G74" s="364"/>
      <c r="H74" s="364"/>
      <c r="I74" s="364"/>
      <c r="J74" s="364"/>
      <c r="K74" s="364"/>
      <c r="L74" s="364"/>
      <c r="M74" s="364"/>
      <c r="N74" s="364"/>
      <c r="O74" s="364"/>
      <c r="P74" s="364"/>
      <c r="Q74" s="364"/>
      <c r="R74" s="364"/>
      <c r="S74" s="364"/>
      <c r="T74" s="364"/>
      <c r="U74" s="366"/>
      <c r="V74" s="366"/>
      <c r="W74" s="366"/>
      <c r="X74" s="366"/>
      <c r="Y74" s="366"/>
      <c r="Z74" s="366"/>
      <c r="AA74" s="366"/>
      <c r="AB74" s="366"/>
      <c r="AC74" s="366"/>
      <c r="AD74" s="366"/>
      <c r="AE74" s="366"/>
      <c r="AF74" s="366"/>
      <c r="AG74" s="366"/>
      <c r="AH74" s="366"/>
      <c r="AI74" s="366"/>
      <c r="AJ74" s="366"/>
      <c r="AK74" s="366"/>
      <c r="AL74" s="366"/>
      <c r="AM74" s="366"/>
    </row>
    <row r="75" spans="1:39" ht="14" x14ac:dyDescent="0.15">
      <c r="A75" s="364"/>
      <c r="B75" s="364"/>
      <c r="C75" s="364"/>
      <c r="D75" s="364"/>
      <c r="E75" s="364"/>
      <c r="F75" s="364"/>
      <c r="G75" s="364"/>
      <c r="H75" s="364"/>
      <c r="I75" s="364"/>
      <c r="J75" s="364"/>
      <c r="K75" s="364"/>
      <c r="L75" s="364"/>
      <c r="M75" s="364"/>
      <c r="N75" s="364"/>
      <c r="O75" s="364"/>
      <c r="P75" s="364"/>
      <c r="Q75" s="364"/>
      <c r="R75" s="364"/>
      <c r="S75" s="364"/>
      <c r="T75" s="364"/>
      <c r="U75" s="366"/>
      <c r="V75" s="366"/>
      <c r="W75" s="366"/>
      <c r="X75" s="366"/>
      <c r="Y75" s="366"/>
      <c r="Z75" s="366"/>
      <c r="AA75" s="366"/>
      <c r="AB75" s="366"/>
      <c r="AC75" s="366"/>
      <c r="AD75" s="366"/>
      <c r="AE75" s="366"/>
      <c r="AF75" s="366"/>
      <c r="AG75" s="366"/>
      <c r="AH75" s="366"/>
      <c r="AI75" s="366"/>
      <c r="AJ75" s="366"/>
      <c r="AK75" s="366"/>
      <c r="AL75" s="366"/>
      <c r="AM75" s="366"/>
    </row>
    <row r="76" spans="1:39" ht="14" x14ac:dyDescent="0.15">
      <c r="A76" s="364"/>
      <c r="B76" s="364"/>
      <c r="C76" s="364"/>
      <c r="D76" s="364"/>
      <c r="E76" s="364"/>
      <c r="F76" s="364"/>
      <c r="G76" s="364"/>
      <c r="H76" s="364"/>
      <c r="I76" s="364"/>
      <c r="J76" s="364"/>
      <c r="K76" s="364"/>
      <c r="L76" s="364"/>
      <c r="M76" s="364"/>
      <c r="N76" s="364"/>
      <c r="O76" s="364"/>
      <c r="P76" s="364"/>
      <c r="Q76" s="364"/>
      <c r="R76" s="364"/>
      <c r="S76" s="364"/>
      <c r="T76" s="364"/>
      <c r="U76" s="366"/>
      <c r="V76" s="366"/>
      <c r="W76" s="366"/>
      <c r="X76" s="366"/>
      <c r="Y76" s="366"/>
      <c r="Z76" s="366"/>
      <c r="AA76" s="366"/>
      <c r="AB76" s="366"/>
      <c r="AC76" s="366"/>
      <c r="AD76" s="366"/>
      <c r="AE76" s="366"/>
      <c r="AF76" s="366"/>
      <c r="AG76" s="366"/>
      <c r="AH76" s="366"/>
      <c r="AI76" s="366"/>
      <c r="AJ76" s="366"/>
      <c r="AK76" s="366"/>
      <c r="AL76" s="366"/>
      <c r="AM76" s="366"/>
    </row>
    <row r="77" spans="1:39" ht="14" x14ac:dyDescent="0.15">
      <c r="A77" s="364"/>
      <c r="B77" s="364"/>
      <c r="C77" s="364"/>
      <c r="D77" s="364"/>
      <c r="E77" s="364"/>
      <c r="F77" s="364"/>
      <c r="G77" s="364"/>
      <c r="H77" s="364"/>
      <c r="I77" s="364"/>
      <c r="J77" s="364"/>
      <c r="K77" s="364"/>
      <c r="L77" s="364"/>
      <c r="M77" s="364"/>
      <c r="N77" s="364"/>
      <c r="O77" s="364"/>
      <c r="P77" s="364"/>
      <c r="Q77" s="364"/>
      <c r="R77" s="364"/>
      <c r="S77" s="364"/>
      <c r="T77" s="364"/>
      <c r="U77" s="366"/>
      <c r="V77" s="366"/>
      <c r="W77" s="366"/>
      <c r="X77" s="366"/>
      <c r="Y77" s="366"/>
      <c r="Z77" s="366"/>
      <c r="AA77" s="366"/>
      <c r="AB77" s="366"/>
      <c r="AC77" s="366"/>
      <c r="AD77" s="366"/>
      <c r="AE77" s="366"/>
      <c r="AF77" s="366"/>
      <c r="AG77" s="366"/>
      <c r="AH77" s="366"/>
      <c r="AI77" s="366"/>
      <c r="AJ77" s="366"/>
      <c r="AK77" s="366"/>
      <c r="AL77" s="366"/>
      <c r="AM77" s="366"/>
    </row>
    <row r="78" spans="1:39" ht="14" x14ac:dyDescent="0.15">
      <c r="A78" s="364"/>
      <c r="B78" s="364"/>
      <c r="C78" s="364"/>
      <c r="D78" s="364"/>
      <c r="E78" s="364"/>
      <c r="F78" s="364"/>
      <c r="G78" s="364"/>
      <c r="H78" s="364"/>
      <c r="I78" s="364"/>
      <c r="J78" s="364"/>
      <c r="K78" s="364"/>
      <c r="L78" s="364"/>
      <c r="M78" s="364"/>
      <c r="N78" s="364"/>
      <c r="O78" s="364"/>
      <c r="P78" s="364"/>
      <c r="Q78" s="364"/>
      <c r="R78" s="364"/>
      <c r="S78" s="364"/>
      <c r="T78" s="364"/>
      <c r="U78" s="366"/>
      <c r="V78" s="366"/>
      <c r="W78" s="366"/>
      <c r="X78" s="366"/>
      <c r="Y78" s="366"/>
      <c r="Z78" s="366"/>
      <c r="AA78" s="366"/>
      <c r="AB78" s="366"/>
      <c r="AC78" s="366"/>
      <c r="AD78" s="366"/>
      <c r="AE78" s="366"/>
      <c r="AF78" s="366"/>
      <c r="AG78" s="366"/>
      <c r="AH78" s="366"/>
      <c r="AI78" s="366"/>
      <c r="AJ78" s="366"/>
      <c r="AK78" s="366"/>
      <c r="AL78" s="366"/>
      <c r="AM78" s="366"/>
    </row>
    <row r="79" spans="1:39" ht="14" x14ac:dyDescent="0.15">
      <c r="A79" s="364"/>
      <c r="B79" s="364"/>
      <c r="C79" s="364"/>
      <c r="D79" s="364"/>
      <c r="E79" s="364"/>
      <c r="F79" s="364"/>
      <c r="G79" s="364"/>
      <c r="H79" s="364"/>
      <c r="I79" s="364"/>
      <c r="J79" s="364"/>
      <c r="K79" s="364"/>
      <c r="L79" s="364"/>
      <c r="M79" s="364"/>
      <c r="N79" s="364"/>
      <c r="O79" s="364"/>
      <c r="P79" s="364"/>
      <c r="Q79" s="364"/>
      <c r="R79" s="364"/>
      <c r="S79" s="364"/>
      <c r="T79" s="364"/>
      <c r="U79" s="366"/>
      <c r="V79" s="366"/>
      <c r="W79" s="366"/>
      <c r="X79" s="366"/>
      <c r="Y79" s="366"/>
      <c r="Z79" s="366"/>
      <c r="AA79" s="366"/>
      <c r="AB79" s="366"/>
      <c r="AC79" s="366"/>
      <c r="AD79" s="366"/>
      <c r="AE79" s="366"/>
      <c r="AF79" s="366"/>
      <c r="AG79" s="366"/>
      <c r="AH79" s="366"/>
      <c r="AI79" s="366"/>
      <c r="AJ79" s="366"/>
      <c r="AK79" s="366"/>
      <c r="AL79" s="366"/>
      <c r="AM79" s="366"/>
    </row>
    <row r="80" spans="1:39" ht="14" x14ac:dyDescent="0.15">
      <c r="A80" s="364"/>
      <c r="B80" s="364"/>
      <c r="C80" s="364"/>
      <c r="D80" s="364"/>
      <c r="E80" s="364"/>
      <c r="F80" s="364"/>
      <c r="G80" s="364"/>
      <c r="H80" s="364"/>
      <c r="I80" s="364"/>
      <c r="J80" s="364"/>
      <c r="K80" s="364"/>
      <c r="L80" s="364"/>
      <c r="M80" s="364"/>
      <c r="N80" s="364"/>
      <c r="O80" s="364"/>
      <c r="P80" s="364"/>
      <c r="Q80" s="364"/>
      <c r="R80" s="364"/>
      <c r="S80" s="364"/>
      <c r="T80" s="364"/>
      <c r="U80" s="366"/>
      <c r="V80" s="366"/>
      <c r="W80" s="366"/>
      <c r="X80" s="366"/>
      <c r="Y80" s="366"/>
      <c r="Z80" s="366"/>
      <c r="AA80" s="366"/>
      <c r="AB80" s="366"/>
      <c r="AC80" s="366"/>
      <c r="AD80" s="366"/>
      <c r="AE80" s="366"/>
      <c r="AF80" s="366"/>
      <c r="AG80" s="366"/>
      <c r="AH80" s="366"/>
      <c r="AI80" s="366"/>
      <c r="AJ80" s="366"/>
      <c r="AK80" s="366"/>
      <c r="AL80" s="366"/>
      <c r="AM80" s="366"/>
    </row>
    <row r="81" spans="1:39" ht="14" x14ac:dyDescent="0.15">
      <c r="A81" s="364"/>
      <c r="B81" s="364"/>
      <c r="C81" s="364"/>
      <c r="D81" s="364"/>
      <c r="E81" s="364"/>
      <c r="F81" s="364"/>
      <c r="G81" s="364"/>
      <c r="H81" s="364"/>
      <c r="I81" s="364"/>
      <c r="J81" s="364"/>
      <c r="K81" s="364"/>
      <c r="L81" s="364"/>
      <c r="M81" s="364"/>
      <c r="N81" s="364"/>
      <c r="O81" s="364"/>
      <c r="P81" s="364"/>
      <c r="Q81" s="364"/>
      <c r="R81" s="364"/>
      <c r="S81" s="364"/>
      <c r="T81" s="364"/>
      <c r="U81" s="366"/>
      <c r="V81" s="366"/>
      <c r="W81" s="366"/>
      <c r="X81" s="366"/>
      <c r="Y81" s="366"/>
      <c r="Z81" s="366"/>
      <c r="AA81" s="366"/>
      <c r="AB81" s="366"/>
      <c r="AC81" s="366"/>
      <c r="AD81" s="366"/>
      <c r="AE81" s="366"/>
      <c r="AF81" s="366"/>
      <c r="AG81" s="366"/>
      <c r="AH81" s="366"/>
      <c r="AI81" s="366"/>
      <c r="AJ81" s="366"/>
      <c r="AK81" s="366"/>
      <c r="AL81" s="366"/>
      <c r="AM81" s="366"/>
    </row>
    <row r="82" spans="1:39" ht="14" x14ac:dyDescent="0.15">
      <c r="A82" s="364"/>
      <c r="B82" s="364"/>
      <c r="C82" s="364"/>
      <c r="D82" s="364"/>
      <c r="E82" s="364"/>
      <c r="F82" s="364"/>
      <c r="G82" s="364"/>
      <c r="H82" s="364"/>
      <c r="I82" s="364"/>
      <c r="J82" s="364"/>
      <c r="K82" s="364"/>
      <c r="L82" s="364"/>
      <c r="M82" s="364"/>
      <c r="N82" s="364"/>
      <c r="O82" s="364"/>
      <c r="P82" s="364"/>
      <c r="Q82" s="364"/>
      <c r="R82" s="364"/>
      <c r="S82" s="364"/>
      <c r="T82" s="364"/>
      <c r="U82" s="366"/>
      <c r="V82" s="366"/>
      <c r="W82" s="366"/>
      <c r="X82" s="366"/>
      <c r="Y82" s="366"/>
      <c r="Z82" s="366"/>
      <c r="AA82" s="366"/>
      <c r="AB82" s="366"/>
      <c r="AC82" s="366"/>
      <c r="AD82" s="366"/>
      <c r="AE82" s="366"/>
      <c r="AF82" s="366"/>
      <c r="AG82" s="366"/>
      <c r="AH82" s="366"/>
      <c r="AI82" s="366"/>
      <c r="AJ82" s="366"/>
      <c r="AK82" s="366"/>
      <c r="AL82" s="366"/>
      <c r="AM82" s="366"/>
    </row>
    <row r="83" spans="1:39" ht="14" x14ac:dyDescent="0.15">
      <c r="A83" s="364"/>
      <c r="B83" s="364"/>
      <c r="C83" s="364"/>
      <c r="D83" s="364"/>
      <c r="E83" s="364"/>
      <c r="F83" s="364"/>
      <c r="G83" s="364"/>
      <c r="H83" s="364"/>
      <c r="I83" s="364"/>
      <c r="J83" s="364"/>
      <c r="K83" s="364"/>
      <c r="L83" s="364"/>
      <c r="M83" s="364"/>
      <c r="N83" s="364"/>
      <c r="O83" s="364"/>
      <c r="P83" s="364"/>
      <c r="Q83" s="364"/>
      <c r="R83" s="364"/>
      <c r="S83" s="364"/>
      <c r="T83" s="364"/>
      <c r="U83" s="366"/>
      <c r="V83" s="366"/>
      <c r="W83" s="366"/>
      <c r="X83" s="366"/>
      <c r="Y83" s="366"/>
      <c r="Z83" s="366"/>
      <c r="AA83" s="366"/>
      <c r="AB83" s="366"/>
      <c r="AC83" s="366"/>
      <c r="AD83" s="366"/>
      <c r="AE83" s="366"/>
      <c r="AF83" s="366"/>
      <c r="AG83" s="366"/>
      <c r="AH83" s="366"/>
      <c r="AI83" s="366"/>
      <c r="AJ83" s="366"/>
      <c r="AK83" s="366"/>
      <c r="AL83" s="366"/>
      <c r="AM83" s="366"/>
    </row>
    <row r="84" spans="1:39" ht="14" x14ac:dyDescent="0.15">
      <c r="A84" s="364"/>
      <c r="B84" s="364"/>
      <c r="C84" s="364"/>
      <c r="D84" s="364"/>
      <c r="E84" s="364"/>
      <c r="F84" s="364"/>
      <c r="G84" s="364"/>
      <c r="H84" s="364"/>
      <c r="I84" s="364"/>
      <c r="J84" s="364"/>
      <c r="K84" s="364"/>
      <c r="L84" s="364"/>
      <c r="M84" s="364"/>
      <c r="N84" s="364"/>
      <c r="O84" s="364"/>
      <c r="P84" s="364"/>
      <c r="Q84" s="364"/>
      <c r="R84" s="364"/>
      <c r="S84" s="364"/>
      <c r="T84" s="364"/>
      <c r="U84" s="366"/>
      <c r="V84" s="366"/>
      <c r="W84" s="366"/>
      <c r="X84" s="366"/>
      <c r="Y84" s="366"/>
      <c r="Z84" s="366"/>
      <c r="AA84" s="366"/>
      <c r="AB84" s="366"/>
      <c r="AC84" s="366"/>
      <c r="AD84" s="366"/>
      <c r="AE84" s="366"/>
      <c r="AF84" s="366"/>
      <c r="AG84" s="366"/>
      <c r="AH84" s="366"/>
      <c r="AI84" s="366"/>
      <c r="AJ84" s="366"/>
      <c r="AK84" s="366"/>
      <c r="AL84" s="366"/>
      <c r="AM84" s="366"/>
    </row>
    <row r="85" spans="1:39" ht="14" x14ac:dyDescent="0.15">
      <c r="A85" s="364"/>
      <c r="B85" s="364"/>
      <c r="C85" s="364"/>
      <c r="D85" s="364"/>
      <c r="E85" s="364"/>
      <c r="F85" s="364"/>
      <c r="G85" s="364"/>
      <c r="H85" s="364"/>
      <c r="I85" s="364"/>
      <c r="J85" s="364"/>
      <c r="K85" s="364"/>
      <c r="L85" s="364"/>
      <c r="M85" s="364"/>
      <c r="N85" s="364"/>
      <c r="O85" s="364"/>
      <c r="P85" s="364"/>
      <c r="Q85" s="364"/>
      <c r="R85" s="364"/>
      <c r="S85" s="364"/>
      <c r="T85" s="364"/>
      <c r="U85" s="366"/>
      <c r="V85" s="366"/>
      <c r="W85" s="366"/>
      <c r="X85" s="366"/>
      <c r="Y85" s="366"/>
      <c r="Z85" s="366"/>
      <c r="AA85" s="366"/>
      <c r="AB85" s="366"/>
      <c r="AC85" s="366"/>
      <c r="AD85" s="366"/>
      <c r="AE85" s="366"/>
      <c r="AF85" s="366"/>
      <c r="AG85" s="366"/>
      <c r="AH85" s="366"/>
      <c r="AI85" s="366"/>
      <c r="AJ85" s="366"/>
      <c r="AK85" s="366"/>
      <c r="AL85" s="366"/>
      <c r="AM85" s="366"/>
    </row>
    <row r="86" spans="1:39" ht="14" x14ac:dyDescent="0.15">
      <c r="A86" s="364"/>
      <c r="B86" s="364"/>
      <c r="C86" s="364"/>
      <c r="D86" s="364"/>
      <c r="E86" s="364"/>
      <c r="F86" s="364"/>
      <c r="G86" s="364"/>
      <c r="H86" s="364"/>
      <c r="I86" s="364"/>
      <c r="J86" s="364"/>
      <c r="K86" s="364"/>
      <c r="L86" s="364"/>
      <c r="M86" s="364"/>
      <c r="N86" s="364"/>
      <c r="O86" s="364"/>
      <c r="P86" s="364"/>
      <c r="Q86" s="364"/>
      <c r="R86" s="364"/>
      <c r="S86" s="364"/>
      <c r="T86" s="364"/>
      <c r="U86" s="366"/>
      <c r="V86" s="366"/>
      <c r="W86" s="366"/>
      <c r="X86" s="366"/>
      <c r="Y86" s="366"/>
      <c r="Z86" s="366"/>
      <c r="AA86" s="366"/>
      <c r="AB86" s="366"/>
      <c r="AC86" s="366"/>
      <c r="AD86" s="366"/>
      <c r="AE86" s="366"/>
      <c r="AF86" s="366"/>
      <c r="AG86" s="366"/>
      <c r="AH86" s="366"/>
      <c r="AI86" s="366"/>
      <c r="AJ86" s="366"/>
      <c r="AK86" s="366"/>
      <c r="AL86" s="366"/>
      <c r="AM86" s="366"/>
    </row>
    <row r="87" spans="1:39" ht="14" x14ac:dyDescent="0.15">
      <c r="A87" s="364"/>
      <c r="B87" s="364"/>
      <c r="C87" s="364"/>
      <c r="D87" s="364"/>
      <c r="E87" s="364"/>
      <c r="F87" s="364"/>
      <c r="G87" s="364"/>
      <c r="H87" s="364"/>
      <c r="I87" s="364"/>
      <c r="J87" s="364"/>
      <c r="K87" s="364"/>
      <c r="L87" s="364"/>
      <c r="M87" s="364"/>
      <c r="N87" s="364"/>
      <c r="O87" s="364"/>
      <c r="P87" s="364"/>
      <c r="Q87" s="364"/>
      <c r="R87" s="364"/>
      <c r="S87" s="364"/>
      <c r="T87" s="364"/>
      <c r="U87" s="366"/>
      <c r="V87" s="366"/>
      <c r="W87" s="366"/>
      <c r="X87" s="366"/>
      <c r="Y87" s="366"/>
      <c r="Z87" s="366"/>
      <c r="AA87" s="366"/>
      <c r="AB87" s="366"/>
      <c r="AC87" s="366"/>
      <c r="AD87" s="366"/>
      <c r="AE87" s="366"/>
      <c r="AF87" s="366"/>
      <c r="AG87" s="366"/>
      <c r="AH87" s="366"/>
      <c r="AI87" s="366"/>
      <c r="AJ87" s="366"/>
      <c r="AK87" s="366"/>
      <c r="AL87" s="366"/>
      <c r="AM87" s="366"/>
    </row>
    <row r="88" spans="1:39" ht="14" x14ac:dyDescent="0.15">
      <c r="A88" s="364"/>
      <c r="B88" s="364"/>
      <c r="C88" s="364"/>
      <c r="D88" s="364"/>
      <c r="E88" s="364"/>
      <c r="F88" s="364"/>
      <c r="G88" s="364"/>
      <c r="H88" s="364"/>
      <c r="I88" s="364"/>
      <c r="J88" s="364"/>
      <c r="K88" s="364"/>
      <c r="L88" s="364"/>
      <c r="M88" s="364"/>
      <c r="N88" s="364"/>
      <c r="O88" s="364"/>
      <c r="P88" s="364"/>
      <c r="Q88" s="364"/>
      <c r="R88" s="364"/>
      <c r="S88" s="364"/>
      <c r="T88" s="364"/>
      <c r="U88" s="366"/>
      <c r="V88" s="366"/>
      <c r="W88" s="366"/>
      <c r="X88" s="366"/>
      <c r="Y88" s="366"/>
      <c r="Z88" s="366"/>
      <c r="AA88" s="366"/>
      <c r="AB88" s="366"/>
      <c r="AC88" s="366"/>
      <c r="AD88" s="366"/>
      <c r="AE88" s="366"/>
      <c r="AF88" s="366"/>
      <c r="AG88" s="366"/>
      <c r="AH88" s="366"/>
      <c r="AI88" s="366"/>
      <c r="AJ88" s="366"/>
      <c r="AK88" s="366"/>
      <c r="AL88" s="366"/>
      <c r="AM88" s="366"/>
    </row>
    <row r="89" spans="1:39" ht="14" x14ac:dyDescent="0.15">
      <c r="A89" s="364"/>
      <c r="B89" s="364"/>
      <c r="C89" s="364"/>
      <c r="D89" s="364"/>
      <c r="E89" s="364"/>
      <c r="F89" s="364"/>
      <c r="G89" s="364"/>
      <c r="H89" s="364"/>
      <c r="I89" s="364"/>
      <c r="J89" s="364"/>
      <c r="K89" s="364"/>
      <c r="L89" s="364"/>
      <c r="M89" s="364"/>
      <c r="N89" s="364"/>
      <c r="O89" s="364"/>
      <c r="P89" s="364"/>
      <c r="Q89" s="364"/>
      <c r="R89" s="364"/>
      <c r="S89" s="364"/>
      <c r="T89" s="364"/>
      <c r="U89" s="366"/>
      <c r="V89" s="366"/>
      <c r="W89" s="366"/>
      <c r="X89" s="366"/>
      <c r="Y89" s="366"/>
      <c r="Z89" s="366"/>
      <c r="AA89" s="366"/>
      <c r="AB89" s="366"/>
      <c r="AC89" s="366"/>
      <c r="AD89" s="366"/>
      <c r="AE89" s="366"/>
      <c r="AF89" s="366"/>
      <c r="AG89" s="366"/>
      <c r="AH89" s="366"/>
      <c r="AI89" s="366"/>
      <c r="AJ89" s="366"/>
      <c r="AK89" s="366"/>
      <c r="AL89" s="366"/>
      <c r="AM89" s="366"/>
    </row>
    <row r="90" spans="1:39" ht="14" x14ac:dyDescent="0.15">
      <c r="A90" s="364"/>
      <c r="B90" s="364"/>
      <c r="C90" s="364"/>
      <c r="D90" s="364"/>
      <c r="E90" s="364"/>
      <c r="F90" s="364"/>
      <c r="G90" s="364"/>
      <c r="H90" s="364"/>
      <c r="I90" s="364"/>
      <c r="J90" s="364"/>
      <c r="K90" s="364"/>
      <c r="L90" s="364"/>
      <c r="M90" s="364"/>
      <c r="N90" s="364"/>
      <c r="O90" s="364"/>
      <c r="P90" s="364"/>
      <c r="Q90" s="364"/>
      <c r="R90" s="364"/>
      <c r="S90" s="364"/>
      <c r="T90" s="364"/>
      <c r="U90" s="366"/>
      <c r="V90" s="366"/>
      <c r="W90" s="366"/>
      <c r="X90" s="366"/>
      <c r="Y90" s="366"/>
      <c r="Z90" s="366"/>
      <c r="AA90" s="366"/>
      <c r="AB90" s="366"/>
      <c r="AC90" s="366"/>
      <c r="AD90" s="366"/>
      <c r="AE90" s="366"/>
      <c r="AF90" s="366"/>
      <c r="AG90" s="366"/>
      <c r="AH90" s="366"/>
      <c r="AI90" s="366"/>
      <c r="AJ90" s="366"/>
      <c r="AK90" s="366"/>
      <c r="AL90" s="366"/>
      <c r="AM90" s="366"/>
    </row>
    <row r="91" spans="1:39" ht="14" x14ac:dyDescent="0.15">
      <c r="A91" s="364"/>
      <c r="B91" s="364"/>
      <c r="C91" s="364"/>
      <c r="D91" s="364"/>
      <c r="E91" s="364"/>
      <c r="F91" s="364"/>
      <c r="G91" s="364"/>
      <c r="H91" s="364"/>
      <c r="I91" s="364"/>
      <c r="J91" s="364"/>
      <c r="K91" s="364"/>
      <c r="L91" s="364"/>
      <c r="M91" s="364"/>
      <c r="N91" s="364"/>
      <c r="O91" s="364"/>
      <c r="P91" s="364"/>
      <c r="Q91" s="364"/>
      <c r="R91" s="364"/>
      <c r="S91" s="364"/>
      <c r="T91" s="364"/>
      <c r="U91" s="366"/>
      <c r="V91" s="366"/>
      <c r="W91" s="366"/>
      <c r="X91" s="366"/>
      <c r="Y91" s="366"/>
      <c r="Z91" s="366"/>
      <c r="AA91" s="366"/>
      <c r="AB91" s="366"/>
      <c r="AC91" s="366"/>
      <c r="AD91" s="366"/>
      <c r="AE91" s="366"/>
      <c r="AF91" s="366"/>
      <c r="AG91" s="366"/>
      <c r="AH91" s="366"/>
      <c r="AI91" s="366"/>
      <c r="AJ91" s="366"/>
      <c r="AK91" s="366"/>
      <c r="AL91" s="366"/>
      <c r="AM91" s="366"/>
    </row>
    <row r="92" spans="1:39" ht="14" x14ac:dyDescent="0.15">
      <c r="A92" s="364"/>
      <c r="B92" s="364"/>
      <c r="C92" s="364"/>
      <c r="D92" s="364"/>
      <c r="E92" s="364"/>
      <c r="F92" s="364"/>
      <c r="G92" s="364"/>
      <c r="H92" s="364"/>
      <c r="I92" s="364"/>
      <c r="J92" s="364"/>
      <c r="K92" s="364"/>
      <c r="L92" s="364"/>
      <c r="M92" s="364"/>
      <c r="N92" s="364"/>
      <c r="O92" s="364"/>
      <c r="P92" s="364"/>
      <c r="Q92" s="364"/>
      <c r="R92" s="364"/>
      <c r="S92" s="364"/>
      <c r="T92" s="364"/>
      <c r="U92" s="366"/>
      <c r="V92" s="366"/>
      <c r="W92" s="366"/>
      <c r="X92" s="366"/>
      <c r="Y92" s="366"/>
      <c r="Z92" s="366"/>
      <c r="AA92" s="366"/>
      <c r="AB92" s="366"/>
      <c r="AC92" s="366"/>
      <c r="AD92" s="366"/>
      <c r="AE92" s="366"/>
      <c r="AF92" s="366"/>
      <c r="AG92" s="366"/>
      <c r="AH92" s="366"/>
      <c r="AI92" s="366"/>
      <c r="AJ92" s="366"/>
      <c r="AK92" s="366"/>
      <c r="AL92" s="366"/>
      <c r="AM92" s="366"/>
    </row>
    <row r="93" spans="1:39" ht="14" x14ac:dyDescent="0.15">
      <c r="A93" s="364"/>
      <c r="B93" s="364"/>
      <c r="C93" s="364"/>
      <c r="D93" s="364"/>
      <c r="E93" s="364"/>
      <c r="F93" s="364"/>
      <c r="G93" s="364"/>
      <c r="H93" s="364"/>
      <c r="I93" s="364"/>
      <c r="J93" s="364"/>
      <c r="K93" s="364"/>
      <c r="L93" s="364"/>
      <c r="M93" s="364"/>
      <c r="N93" s="364"/>
      <c r="O93" s="364"/>
      <c r="P93" s="364"/>
      <c r="Q93" s="364"/>
      <c r="R93" s="364"/>
      <c r="S93" s="364"/>
      <c r="T93" s="364"/>
      <c r="U93" s="366"/>
      <c r="V93" s="366"/>
      <c r="W93" s="366"/>
      <c r="X93" s="366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  <c r="AJ93" s="366"/>
      <c r="AK93" s="366"/>
      <c r="AL93" s="366"/>
      <c r="AM93" s="366"/>
    </row>
    <row r="94" spans="1:39" ht="14" x14ac:dyDescent="0.15">
      <c r="A94" s="364"/>
      <c r="B94" s="364"/>
      <c r="C94" s="364"/>
      <c r="D94" s="364"/>
      <c r="E94" s="364"/>
      <c r="F94" s="364"/>
      <c r="G94" s="364"/>
      <c r="H94" s="364"/>
      <c r="I94" s="364"/>
      <c r="J94" s="364"/>
      <c r="K94" s="364"/>
      <c r="L94" s="364"/>
      <c r="M94" s="364"/>
      <c r="N94" s="364"/>
      <c r="O94" s="364"/>
      <c r="P94" s="364"/>
      <c r="Q94" s="364"/>
      <c r="R94" s="364"/>
      <c r="S94" s="364"/>
      <c r="T94" s="364"/>
      <c r="U94" s="366"/>
      <c r="V94" s="366"/>
      <c r="W94" s="366"/>
      <c r="X94" s="366"/>
      <c r="Y94" s="366"/>
      <c r="Z94" s="366"/>
      <c r="AA94" s="366"/>
      <c r="AB94" s="366"/>
      <c r="AC94" s="366"/>
      <c r="AD94" s="366"/>
      <c r="AE94" s="366"/>
      <c r="AF94" s="366"/>
      <c r="AG94" s="366"/>
      <c r="AH94" s="366"/>
      <c r="AI94" s="366"/>
      <c r="AJ94" s="366"/>
      <c r="AK94" s="366"/>
      <c r="AL94" s="366"/>
      <c r="AM94" s="366"/>
    </row>
    <row r="95" spans="1:39" ht="14" x14ac:dyDescent="0.15">
      <c r="A95" s="364"/>
      <c r="B95" s="364"/>
      <c r="C95" s="364"/>
      <c r="D95" s="364"/>
      <c r="E95" s="364"/>
      <c r="F95" s="364"/>
      <c r="G95" s="364"/>
      <c r="H95" s="364"/>
      <c r="I95" s="364"/>
      <c r="J95" s="364"/>
      <c r="K95" s="364"/>
      <c r="L95" s="364"/>
      <c r="M95" s="364"/>
      <c r="N95" s="364"/>
      <c r="O95" s="364"/>
      <c r="P95" s="364"/>
      <c r="Q95" s="364"/>
      <c r="R95" s="364"/>
      <c r="S95" s="364"/>
      <c r="T95" s="364"/>
      <c r="U95" s="366"/>
      <c r="V95" s="366"/>
      <c r="W95" s="366"/>
      <c r="X95" s="366"/>
      <c r="Y95" s="366"/>
      <c r="Z95" s="366"/>
      <c r="AA95" s="366"/>
      <c r="AB95" s="366"/>
      <c r="AC95" s="366"/>
      <c r="AD95" s="366"/>
      <c r="AE95" s="366"/>
      <c r="AF95" s="366"/>
      <c r="AG95" s="366"/>
      <c r="AH95" s="366"/>
      <c r="AI95" s="366"/>
      <c r="AJ95" s="366"/>
      <c r="AK95" s="366"/>
      <c r="AL95" s="366"/>
      <c r="AM95" s="366"/>
    </row>
    <row r="96" spans="1:39" ht="14" x14ac:dyDescent="0.15">
      <c r="A96" s="364"/>
      <c r="B96" s="364"/>
      <c r="C96" s="364"/>
      <c r="D96" s="364"/>
      <c r="E96" s="364"/>
      <c r="F96" s="364"/>
      <c r="G96" s="364"/>
      <c r="H96" s="364"/>
      <c r="I96" s="364"/>
      <c r="J96" s="364"/>
      <c r="K96" s="364"/>
      <c r="L96" s="364"/>
      <c r="M96" s="364"/>
      <c r="N96" s="364"/>
      <c r="O96" s="364"/>
      <c r="P96" s="364"/>
      <c r="Q96" s="364"/>
      <c r="R96" s="364"/>
      <c r="S96" s="364"/>
      <c r="T96" s="364"/>
      <c r="U96" s="366"/>
      <c r="V96" s="366"/>
      <c r="W96" s="366"/>
      <c r="X96" s="366"/>
      <c r="Y96" s="366"/>
      <c r="Z96" s="366"/>
      <c r="AA96" s="366"/>
      <c r="AB96" s="366"/>
      <c r="AC96" s="366"/>
      <c r="AD96" s="366"/>
      <c r="AE96" s="366"/>
      <c r="AF96" s="366"/>
      <c r="AG96" s="366"/>
      <c r="AH96" s="366"/>
      <c r="AI96" s="366"/>
      <c r="AJ96" s="366"/>
      <c r="AK96" s="366"/>
      <c r="AL96" s="366"/>
      <c r="AM96" s="366"/>
    </row>
    <row r="97" spans="1:39" ht="14" x14ac:dyDescent="0.15">
      <c r="A97" s="364"/>
      <c r="B97" s="364"/>
      <c r="C97" s="364"/>
      <c r="D97" s="364"/>
      <c r="E97" s="364"/>
      <c r="F97" s="364"/>
      <c r="G97" s="364"/>
      <c r="H97" s="364"/>
      <c r="I97" s="364"/>
      <c r="J97" s="364"/>
      <c r="K97" s="364"/>
      <c r="L97" s="364"/>
      <c r="M97" s="364"/>
      <c r="N97" s="364"/>
      <c r="O97" s="364"/>
      <c r="P97" s="364"/>
      <c r="Q97" s="364"/>
      <c r="R97" s="364"/>
      <c r="S97" s="364"/>
      <c r="T97" s="364"/>
      <c r="U97" s="366"/>
      <c r="V97" s="366"/>
      <c r="W97" s="366"/>
      <c r="X97" s="366"/>
      <c r="Y97" s="366"/>
      <c r="Z97" s="366"/>
      <c r="AA97" s="366"/>
      <c r="AB97" s="366"/>
      <c r="AC97" s="366"/>
      <c r="AD97" s="366"/>
      <c r="AE97" s="366"/>
      <c r="AF97" s="366"/>
      <c r="AG97" s="366"/>
      <c r="AH97" s="366"/>
      <c r="AI97" s="366"/>
      <c r="AJ97" s="366"/>
      <c r="AK97" s="366"/>
      <c r="AL97" s="366"/>
      <c r="AM97" s="366"/>
    </row>
    <row r="98" spans="1:39" ht="14" x14ac:dyDescent="0.15">
      <c r="A98" s="364"/>
      <c r="B98" s="364"/>
      <c r="C98" s="364"/>
      <c r="D98" s="364"/>
      <c r="E98" s="364"/>
      <c r="F98" s="364"/>
      <c r="G98" s="364"/>
      <c r="H98" s="364"/>
      <c r="I98" s="364"/>
      <c r="J98" s="364"/>
      <c r="K98" s="364"/>
      <c r="L98" s="364"/>
      <c r="M98" s="364"/>
      <c r="N98" s="364"/>
      <c r="O98" s="364"/>
      <c r="P98" s="364"/>
      <c r="Q98" s="364"/>
      <c r="R98" s="364"/>
      <c r="S98" s="364"/>
      <c r="T98" s="364"/>
      <c r="U98" s="366"/>
      <c r="V98" s="366"/>
      <c r="W98" s="366"/>
      <c r="X98" s="366"/>
      <c r="Y98" s="366"/>
      <c r="Z98" s="366"/>
      <c r="AA98" s="366"/>
      <c r="AB98" s="366"/>
      <c r="AC98" s="366"/>
      <c r="AD98" s="366"/>
      <c r="AE98" s="366"/>
      <c r="AF98" s="366"/>
      <c r="AG98" s="366"/>
      <c r="AH98" s="366"/>
      <c r="AI98" s="366"/>
      <c r="AJ98" s="366"/>
      <c r="AK98" s="366"/>
      <c r="AL98" s="366"/>
      <c r="AM98" s="366"/>
    </row>
    <row r="99" spans="1:39" ht="14" x14ac:dyDescent="0.15">
      <c r="A99" s="364"/>
      <c r="B99" s="364"/>
      <c r="C99" s="364"/>
      <c r="D99" s="364"/>
      <c r="E99" s="364"/>
      <c r="F99" s="364"/>
      <c r="G99" s="364"/>
      <c r="H99" s="364"/>
      <c r="I99" s="364"/>
      <c r="J99" s="364"/>
      <c r="K99" s="364"/>
      <c r="L99" s="364"/>
      <c r="M99" s="364"/>
      <c r="N99" s="364"/>
      <c r="O99" s="364"/>
      <c r="P99" s="364"/>
      <c r="Q99" s="364"/>
      <c r="R99" s="364"/>
      <c r="S99" s="364"/>
      <c r="T99" s="364"/>
      <c r="U99" s="366"/>
      <c r="V99" s="366"/>
      <c r="W99" s="366"/>
      <c r="X99" s="366"/>
      <c r="Y99" s="366"/>
      <c r="Z99" s="366"/>
      <c r="AA99" s="366"/>
      <c r="AB99" s="366"/>
      <c r="AC99" s="366"/>
      <c r="AD99" s="366"/>
      <c r="AE99" s="366"/>
      <c r="AF99" s="366"/>
      <c r="AG99" s="366"/>
      <c r="AH99" s="366"/>
      <c r="AI99" s="366"/>
      <c r="AJ99" s="366"/>
      <c r="AK99" s="366"/>
      <c r="AL99" s="366"/>
      <c r="AM99" s="366"/>
    </row>
    <row r="100" spans="1:39" ht="14" x14ac:dyDescent="0.15">
      <c r="A100" s="364"/>
      <c r="B100" s="364"/>
      <c r="C100" s="364"/>
      <c r="D100" s="364"/>
      <c r="E100" s="364"/>
      <c r="F100" s="364"/>
      <c r="G100" s="364"/>
      <c r="H100" s="364"/>
      <c r="I100" s="364"/>
      <c r="J100" s="364"/>
      <c r="K100" s="364"/>
      <c r="L100" s="364"/>
      <c r="M100" s="364"/>
      <c r="N100" s="364"/>
      <c r="O100" s="364"/>
      <c r="P100" s="364"/>
      <c r="Q100" s="364"/>
      <c r="R100" s="364"/>
      <c r="S100" s="364"/>
      <c r="T100" s="364"/>
      <c r="U100" s="366"/>
      <c r="V100" s="366"/>
      <c r="W100" s="366"/>
      <c r="X100" s="366"/>
      <c r="Y100" s="366"/>
      <c r="Z100" s="366"/>
      <c r="AA100" s="366"/>
      <c r="AB100" s="366"/>
      <c r="AC100" s="366"/>
      <c r="AD100" s="366"/>
      <c r="AE100" s="366"/>
      <c r="AF100" s="366"/>
      <c r="AG100" s="366"/>
      <c r="AH100" s="366"/>
      <c r="AI100" s="366"/>
      <c r="AJ100" s="366"/>
      <c r="AK100" s="366"/>
      <c r="AL100" s="366"/>
      <c r="AM100" s="366"/>
    </row>
    <row r="101" spans="1:39" ht="14" x14ac:dyDescent="0.15">
      <c r="A101" s="364"/>
      <c r="B101" s="364"/>
      <c r="C101" s="364"/>
      <c r="D101" s="364"/>
      <c r="E101" s="364"/>
      <c r="F101" s="364"/>
      <c r="G101" s="364"/>
      <c r="H101" s="364"/>
      <c r="I101" s="364"/>
      <c r="J101" s="364"/>
      <c r="K101" s="364"/>
      <c r="L101" s="364"/>
      <c r="M101" s="364"/>
      <c r="N101" s="364"/>
      <c r="O101" s="364"/>
      <c r="P101" s="364"/>
      <c r="Q101" s="364"/>
      <c r="R101" s="364"/>
      <c r="S101" s="364"/>
      <c r="T101" s="364"/>
      <c r="U101" s="366"/>
      <c r="V101" s="366"/>
      <c r="W101" s="366"/>
      <c r="X101" s="366"/>
      <c r="Y101" s="366"/>
      <c r="Z101" s="366"/>
      <c r="AA101" s="366"/>
      <c r="AB101" s="366"/>
      <c r="AC101" s="366"/>
      <c r="AD101" s="366"/>
      <c r="AE101" s="366"/>
      <c r="AF101" s="366"/>
      <c r="AG101" s="366"/>
      <c r="AH101" s="366"/>
      <c r="AI101" s="366"/>
      <c r="AJ101" s="366"/>
      <c r="AK101" s="366"/>
      <c r="AL101" s="366"/>
      <c r="AM101" s="366"/>
    </row>
    <row r="102" spans="1:39" ht="14" x14ac:dyDescent="0.15">
      <c r="A102" s="364"/>
      <c r="B102" s="364"/>
      <c r="C102" s="364"/>
      <c r="D102" s="364"/>
      <c r="E102" s="364"/>
      <c r="F102" s="364"/>
      <c r="G102" s="364"/>
      <c r="H102" s="364"/>
      <c r="I102" s="364"/>
      <c r="J102" s="364"/>
      <c r="K102" s="364"/>
      <c r="L102" s="364"/>
      <c r="M102" s="364"/>
      <c r="N102" s="364"/>
      <c r="O102" s="364"/>
      <c r="P102" s="364"/>
      <c r="Q102" s="364"/>
      <c r="R102" s="364"/>
      <c r="S102" s="364"/>
      <c r="T102" s="364"/>
      <c r="U102" s="366"/>
      <c r="V102" s="366"/>
      <c r="W102" s="366"/>
      <c r="X102" s="366"/>
      <c r="Y102" s="366"/>
      <c r="Z102" s="366"/>
      <c r="AA102" s="366"/>
      <c r="AB102" s="366"/>
      <c r="AC102" s="366"/>
      <c r="AD102" s="366"/>
      <c r="AE102" s="366"/>
      <c r="AF102" s="366"/>
      <c r="AG102" s="366"/>
      <c r="AH102" s="366"/>
      <c r="AI102" s="366"/>
      <c r="AJ102" s="366"/>
      <c r="AK102" s="366"/>
      <c r="AL102" s="366"/>
      <c r="AM102" s="366"/>
    </row>
    <row r="103" spans="1:39" ht="14" x14ac:dyDescent="0.15">
      <c r="A103" s="364"/>
      <c r="B103" s="364"/>
      <c r="C103" s="364"/>
      <c r="D103" s="364"/>
      <c r="E103" s="364"/>
      <c r="F103" s="364"/>
      <c r="G103" s="364"/>
      <c r="H103" s="364"/>
      <c r="I103" s="364"/>
      <c r="J103" s="364"/>
      <c r="K103" s="364"/>
      <c r="L103" s="364"/>
      <c r="M103" s="364"/>
      <c r="N103" s="364"/>
      <c r="O103" s="364"/>
      <c r="P103" s="364"/>
      <c r="Q103" s="364"/>
      <c r="R103" s="364"/>
      <c r="S103" s="364"/>
      <c r="T103" s="364"/>
      <c r="U103" s="366"/>
      <c r="V103" s="366"/>
      <c r="W103" s="366"/>
      <c r="X103" s="366"/>
      <c r="Y103" s="366"/>
      <c r="Z103" s="366"/>
      <c r="AA103" s="366"/>
      <c r="AB103" s="366"/>
      <c r="AC103" s="366"/>
      <c r="AD103" s="366"/>
      <c r="AE103" s="366"/>
      <c r="AF103" s="366"/>
      <c r="AG103" s="366"/>
      <c r="AH103" s="366"/>
      <c r="AI103" s="366"/>
      <c r="AJ103" s="366"/>
      <c r="AK103" s="366"/>
      <c r="AL103" s="366"/>
      <c r="AM103" s="366"/>
    </row>
    <row r="104" spans="1:39" ht="14" x14ac:dyDescent="0.15">
      <c r="A104" s="364"/>
      <c r="B104" s="364"/>
      <c r="C104" s="364"/>
      <c r="D104" s="364"/>
      <c r="E104" s="364"/>
      <c r="F104" s="364"/>
      <c r="G104" s="364"/>
      <c r="H104" s="364"/>
      <c r="I104" s="364"/>
      <c r="J104" s="364"/>
      <c r="K104" s="364"/>
      <c r="L104" s="364"/>
      <c r="M104" s="364"/>
      <c r="N104" s="364"/>
      <c r="O104" s="364"/>
      <c r="P104" s="364"/>
      <c r="Q104" s="364"/>
      <c r="R104" s="364"/>
      <c r="S104" s="364"/>
      <c r="T104" s="364"/>
      <c r="U104" s="366"/>
      <c r="V104" s="366"/>
      <c r="W104" s="366"/>
      <c r="X104" s="366"/>
      <c r="Y104" s="366"/>
      <c r="Z104" s="366"/>
      <c r="AA104" s="366"/>
      <c r="AB104" s="366"/>
      <c r="AC104" s="366"/>
      <c r="AD104" s="366"/>
      <c r="AE104" s="366"/>
      <c r="AF104" s="366"/>
      <c r="AG104" s="366"/>
      <c r="AH104" s="366"/>
      <c r="AI104" s="366"/>
      <c r="AJ104" s="366"/>
      <c r="AK104" s="366"/>
      <c r="AL104" s="366"/>
      <c r="AM104" s="366"/>
    </row>
    <row r="105" spans="1:39" ht="14" x14ac:dyDescent="0.15">
      <c r="A105" s="364"/>
      <c r="B105" s="364"/>
      <c r="C105" s="364"/>
      <c r="D105" s="364"/>
      <c r="E105" s="364"/>
      <c r="F105" s="364"/>
      <c r="G105" s="364"/>
      <c r="H105" s="364"/>
      <c r="I105" s="364"/>
      <c r="J105" s="364"/>
      <c r="K105" s="364"/>
      <c r="L105" s="364"/>
      <c r="M105" s="364"/>
      <c r="N105" s="364"/>
      <c r="O105" s="364"/>
      <c r="P105" s="364"/>
      <c r="Q105" s="364"/>
      <c r="R105" s="364"/>
      <c r="S105" s="364"/>
      <c r="T105" s="364"/>
      <c r="U105" s="366"/>
      <c r="V105" s="366"/>
      <c r="W105" s="366"/>
      <c r="X105" s="366"/>
      <c r="Y105" s="366"/>
      <c r="Z105" s="366"/>
      <c r="AA105" s="366"/>
      <c r="AB105" s="366"/>
      <c r="AC105" s="366"/>
      <c r="AD105" s="366"/>
      <c r="AE105" s="366"/>
      <c r="AF105" s="366"/>
      <c r="AG105" s="366"/>
      <c r="AH105" s="366"/>
      <c r="AI105" s="366"/>
      <c r="AJ105" s="366"/>
      <c r="AK105" s="366"/>
      <c r="AL105" s="366"/>
      <c r="AM105" s="366"/>
    </row>
    <row r="106" spans="1:39" ht="14" x14ac:dyDescent="0.15">
      <c r="A106" s="364"/>
      <c r="B106" s="364"/>
      <c r="C106" s="364"/>
      <c r="D106" s="364"/>
      <c r="E106" s="364"/>
      <c r="F106" s="364"/>
      <c r="G106" s="364"/>
      <c r="H106" s="364"/>
      <c r="I106" s="364"/>
      <c r="J106" s="364"/>
      <c r="K106" s="364"/>
      <c r="L106" s="364"/>
      <c r="M106" s="364"/>
      <c r="N106" s="364"/>
      <c r="O106" s="364"/>
      <c r="P106" s="364"/>
      <c r="Q106" s="364"/>
      <c r="R106" s="364"/>
      <c r="S106" s="364"/>
      <c r="T106" s="364"/>
      <c r="U106" s="366"/>
      <c r="V106" s="366"/>
      <c r="W106" s="366"/>
      <c r="X106" s="366"/>
      <c r="Y106" s="366"/>
      <c r="Z106" s="366"/>
      <c r="AA106" s="366"/>
      <c r="AB106" s="366"/>
      <c r="AC106" s="366"/>
      <c r="AD106" s="366"/>
      <c r="AE106" s="366"/>
      <c r="AF106" s="366"/>
      <c r="AG106" s="366"/>
      <c r="AH106" s="366"/>
      <c r="AI106" s="366"/>
      <c r="AJ106" s="366"/>
      <c r="AK106" s="366"/>
      <c r="AL106" s="366"/>
      <c r="AM106" s="366"/>
    </row>
    <row r="107" spans="1:39" ht="14" x14ac:dyDescent="0.15">
      <c r="A107" s="364"/>
      <c r="B107" s="364"/>
      <c r="C107" s="364"/>
      <c r="D107" s="364"/>
      <c r="E107" s="364"/>
      <c r="F107" s="364"/>
      <c r="G107" s="364"/>
      <c r="H107" s="364"/>
      <c r="I107" s="364"/>
      <c r="J107" s="364"/>
      <c r="K107" s="364"/>
      <c r="L107" s="364"/>
      <c r="M107" s="364"/>
      <c r="N107" s="364"/>
      <c r="O107" s="364"/>
      <c r="P107" s="364"/>
      <c r="Q107" s="364"/>
      <c r="R107" s="364"/>
      <c r="S107" s="364"/>
      <c r="T107" s="364"/>
      <c r="U107" s="366"/>
      <c r="V107" s="366"/>
      <c r="W107" s="366"/>
      <c r="X107" s="366"/>
      <c r="Y107" s="366"/>
      <c r="Z107" s="366"/>
      <c r="AA107" s="366"/>
      <c r="AB107" s="366"/>
      <c r="AC107" s="366"/>
      <c r="AD107" s="366"/>
      <c r="AE107" s="366"/>
      <c r="AF107" s="366"/>
      <c r="AG107" s="366"/>
      <c r="AH107" s="366"/>
      <c r="AI107" s="366"/>
      <c r="AJ107" s="366"/>
      <c r="AK107" s="366"/>
      <c r="AL107" s="366"/>
      <c r="AM107" s="366"/>
    </row>
  </sheetData>
  <sheetProtection algorithmName="SHA-512" hashValue="JTAa3tS5448AtTs3ACSj8Vcaq8JSYX7rBvZ4Cr0g5bHFGyz52ZqQvv62gdUU1IYu8JhSx/yRaFogSgjvrwMwxg==" saltValue="hMWpjHimrBA3fakHyyKqCQ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B6C51-1346-2147-BAFB-9E382C50CB47}">
  <sheetPr codeName="Sheet56"/>
  <dimension ref="A1:BY40"/>
  <sheetViews>
    <sheetView zoomScale="120" zoomScaleNormal="120" zoomScalePageLayoutView="120" workbookViewId="0">
      <pane ySplit="1" topLeftCell="A2" activePane="bottomLeft" state="frozen"/>
      <selection activeCell="O35" sqref="O35"/>
      <selection pane="bottomLeft" activeCell="O35" sqref="O35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30">
        <v>1911</v>
      </c>
      <c r="B2" s="331">
        <v>43383</v>
      </c>
      <c r="C2" s="332" t="s">
        <v>821</v>
      </c>
      <c r="D2" s="330" t="s">
        <v>837</v>
      </c>
      <c r="E2" s="330"/>
      <c r="F2" s="330" t="s">
        <v>823</v>
      </c>
      <c r="G2" s="333">
        <v>43284</v>
      </c>
      <c r="H2" s="334" t="s">
        <v>824</v>
      </c>
      <c r="I2" s="334" t="s">
        <v>825</v>
      </c>
      <c r="J2" s="334">
        <v>1</v>
      </c>
      <c r="K2" s="330" t="s">
        <v>838</v>
      </c>
      <c r="L2" s="330" t="s">
        <v>949</v>
      </c>
      <c r="M2" s="335">
        <v>128.68181818181819</v>
      </c>
      <c r="N2" s="335">
        <v>24.118181818181817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9" t="s">
        <v>828</v>
      </c>
      <c r="AR2" s="334" t="s">
        <v>825</v>
      </c>
      <c r="AS2" s="334"/>
      <c r="AT2" s="334"/>
      <c r="AU2" s="334"/>
      <c r="AV2" s="334">
        <v>5</v>
      </c>
      <c r="AW2" s="334"/>
      <c r="AX2" s="334"/>
      <c r="AY2" s="334"/>
      <c r="AZ2" s="334" t="s">
        <v>840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>
        <v>12</v>
      </c>
      <c r="BO2" s="334" t="s">
        <v>825</v>
      </c>
      <c r="BP2" s="338"/>
      <c r="BQ2" s="334"/>
      <c r="BR2" s="334"/>
      <c r="BS2" s="330"/>
      <c r="BT2" s="330"/>
      <c r="BU2" s="334"/>
      <c r="BV2" s="334" t="s">
        <v>825</v>
      </c>
      <c r="BW2" s="334"/>
      <c r="BX2" s="330" t="s">
        <v>841</v>
      </c>
      <c r="BY2" s="274" t="s">
        <v>950</v>
      </c>
    </row>
    <row r="3" spans="1:77" x14ac:dyDescent="0.15">
      <c r="A3" s="330">
        <v>406</v>
      </c>
      <c r="B3" s="331">
        <v>43383</v>
      </c>
      <c r="C3" s="332" t="s">
        <v>26</v>
      </c>
      <c r="D3" s="330" t="s">
        <v>114</v>
      </c>
      <c r="E3" s="330"/>
      <c r="F3" s="330" t="s">
        <v>28</v>
      </c>
      <c r="G3" s="333">
        <v>43281</v>
      </c>
      <c r="H3" s="334" t="s">
        <v>387</v>
      </c>
      <c r="I3" s="334" t="s">
        <v>390</v>
      </c>
      <c r="J3" s="334">
        <v>2</v>
      </c>
      <c r="K3" s="330" t="s">
        <v>110</v>
      </c>
      <c r="L3" s="330" t="s">
        <v>951</v>
      </c>
      <c r="M3" s="335">
        <v>124</v>
      </c>
      <c r="N3" s="335">
        <v>25.75454545454545</v>
      </c>
      <c r="O3" s="330" t="s">
        <v>453</v>
      </c>
      <c r="P3" s="340">
        <v>45500</v>
      </c>
      <c r="Q3" s="335">
        <v>28.354545454545452</v>
      </c>
      <c r="R3" s="340"/>
      <c r="S3" s="335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6"/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173</v>
      </c>
      <c r="AR3" s="334" t="s">
        <v>30</v>
      </c>
      <c r="AS3" s="334"/>
      <c r="AT3" s="334"/>
      <c r="AU3" s="334"/>
      <c r="AV3" s="334">
        <v>5.2</v>
      </c>
      <c r="AW3" s="334"/>
      <c r="AX3" s="334"/>
      <c r="AY3" s="334"/>
      <c r="AZ3" s="334" t="s">
        <v>34</v>
      </c>
      <c r="BA3" s="330"/>
      <c r="BB3" s="334">
        <v>0</v>
      </c>
      <c r="BC3" s="334">
        <v>0</v>
      </c>
      <c r="BD3" s="334">
        <v>2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30</v>
      </c>
      <c r="BP3" s="338"/>
      <c r="BQ3" s="334"/>
      <c r="BR3" s="334"/>
      <c r="BS3" s="330"/>
      <c r="BT3" s="330"/>
      <c r="BU3" s="334"/>
      <c r="BV3" s="334" t="s">
        <v>30</v>
      </c>
      <c r="BW3" s="334"/>
      <c r="BX3" s="330"/>
      <c r="BY3" s="330" t="s">
        <v>612</v>
      </c>
    </row>
    <row r="4" spans="1:77" x14ac:dyDescent="0.15">
      <c r="A4" s="330">
        <v>671</v>
      </c>
      <c r="B4" s="331">
        <v>43383</v>
      </c>
      <c r="C4" s="332" t="s">
        <v>325</v>
      </c>
      <c r="D4" s="330" t="s">
        <v>326</v>
      </c>
      <c r="E4" s="330"/>
      <c r="F4" s="330" t="s">
        <v>327</v>
      </c>
      <c r="G4" s="333">
        <v>43356</v>
      </c>
      <c r="H4" s="334" t="s">
        <v>342</v>
      </c>
      <c r="I4" s="334" t="s">
        <v>328</v>
      </c>
      <c r="J4" s="334">
        <v>3</v>
      </c>
      <c r="K4" s="330" t="s">
        <v>348</v>
      </c>
      <c r="L4" s="330" t="s">
        <v>952</v>
      </c>
      <c r="M4" s="335">
        <v>120.5</v>
      </c>
      <c r="N4" s="335">
        <v>26.927272727272726</v>
      </c>
      <c r="O4" s="330"/>
      <c r="P4" s="330"/>
      <c r="Q4" s="336"/>
      <c r="R4" s="330"/>
      <c r="S4" s="336"/>
      <c r="T4" s="330"/>
      <c r="U4" s="330"/>
      <c r="V4" s="336"/>
      <c r="W4" s="336"/>
      <c r="X4" s="330"/>
      <c r="Y4" s="330"/>
      <c r="Z4" s="330"/>
      <c r="AA4" s="330"/>
      <c r="AB4" s="330"/>
      <c r="AC4" s="330"/>
      <c r="AD4" s="330"/>
      <c r="AE4" s="336"/>
      <c r="AF4" s="336"/>
      <c r="AG4" s="330"/>
      <c r="AH4" s="330"/>
      <c r="AI4" s="336"/>
      <c r="AJ4" s="330"/>
      <c r="AK4" s="330"/>
      <c r="AL4" s="330"/>
      <c r="AM4" s="330"/>
      <c r="AN4" s="336"/>
      <c r="AO4" s="337"/>
      <c r="AP4" s="336"/>
      <c r="AQ4" s="330" t="s">
        <v>332</v>
      </c>
      <c r="AR4" s="334" t="s">
        <v>328</v>
      </c>
      <c r="AS4" s="334"/>
      <c r="AT4" s="334"/>
      <c r="AU4" s="334"/>
      <c r="AV4" s="334">
        <v>7.26</v>
      </c>
      <c r="AW4" s="334"/>
      <c r="AX4" s="334"/>
      <c r="AY4" s="334"/>
      <c r="AZ4" s="334" t="s">
        <v>334</v>
      </c>
      <c r="BA4" s="330"/>
      <c r="BB4" s="334">
        <v>5</v>
      </c>
      <c r="BC4" s="334">
        <v>0</v>
      </c>
      <c r="BD4" s="334">
        <v>0</v>
      </c>
      <c r="BE4" s="334">
        <v>0</v>
      </c>
      <c r="BF4" s="334">
        <v>0</v>
      </c>
      <c r="BG4" s="334">
        <v>0</v>
      </c>
      <c r="BH4" s="334">
        <v>0</v>
      </c>
      <c r="BI4" s="334">
        <v>0</v>
      </c>
      <c r="BJ4" s="334">
        <v>0</v>
      </c>
      <c r="BK4" s="334">
        <v>0</v>
      </c>
      <c r="BL4" s="334"/>
      <c r="BM4" s="334"/>
      <c r="BN4" s="334">
        <v>24</v>
      </c>
      <c r="BO4" s="334" t="s">
        <v>328</v>
      </c>
      <c r="BP4" s="338"/>
      <c r="BQ4" s="334"/>
      <c r="BR4" s="334"/>
      <c r="BS4" s="330"/>
      <c r="BT4" s="330"/>
      <c r="BU4" s="334"/>
      <c r="BV4" s="334" t="s">
        <v>328</v>
      </c>
      <c r="BW4" s="334"/>
      <c r="BX4" s="330"/>
      <c r="BY4" s="330" t="s">
        <v>953</v>
      </c>
    </row>
    <row r="5" spans="1:77" x14ac:dyDescent="0.15">
      <c r="A5" s="330">
        <v>1316</v>
      </c>
      <c r="B5" s="331">
        <v>43383</v>
      </c>
      <c r="C5" s="332" t="s">
        <v>821</v>
      </c>
      <c r="D5" s="330" t="s">
        <v>837</v>
      </c>
      <c r="E5" s="330"/>
      <c r="F5" s="330" t="s">
        <v>823</v>
      </c>
      <c r="G5" s="333">
        <v>43281</v>
      </c>
      <c r="H5" s="334" t="s">
        <v>824</v>
      </c>
      <c r="I5" s="334" t="s">
        <v>825</v>
      </c>
      <c r="J5" s="334">
        <v>4</v>
      </c>
      <c r="K5" s="330" t="s">
        <v>845</v>
      </c>
      <c r="L5" s="330" t="s">
        <v>846</v>
      </c>
      <c r="M5" s="335">
        <v>125.88181818181818</v>
      </c>
      <c r="N5" s="335">
        <v>24.227272727272723</v>
      </c>
      <c r="O5" s="330"/>
      <c r="P5" s="330"/>
      <c r="Q5" s="330"/>
      <c r="R5" s="330"/>
      <c r="S5" s="336"/>
      <c r="T5" s="330"/>
      <c r="U5" s="330"/>
      <c r="V5" s="336"/>
      <c r="W5" s="336"/>
      <c r="X5" s="330"/>
      <c r="Y5" s="330"/>
      <c r="Z5" s="330"/>
      <c r="AA5" s="330"/>
      <c r="AB5" s="330"/>
      <c r="AC5" s="330"/>
      <c r="AD5" s="330"/>
      <c r="AE5" s="336"/>
      <c r="AF5" s="336"/>
      <c r="AG5" s="330"/>
      <c r="AH5" s="330"/>
      <c r="AI5" s="336"/>
      <c r="AJ5" s="330"/>
      <c r="AK5" s="330"/>
      <c r="AL5" s="330"/>
      <c r="AM5" s="330"/>
      <c r="AN5" s="330"/>
      <c r="AO5" s="337"/>
      <c r="AP5" s="336"/>
      <c r="AQ5" s="339" t="s">
        <v>828</v>
      </c>
      <c r="AR5" s="334" t="s">
        <v>825</v>
      </c>
      <c r="AS5" s="334"/>
      <c r="AT5" s="334"/>
      <c r="AU5" s="334"/>
      <c r="AV5" s="334">
        <v>5</v>
      </c>
      <c r="AW5" s="334"/>
      <c r="AX5" s="334"/>
      <c r="AY5" s="334"/>
      <c r="AZ5" s="334" t="s">
        <v>840</v>
      </c>
      <c r="BA5" s="330"/>
      <c r="BB5" s="334">
        <v>0</v>
      </c>
      <c r="BC5" s="334">
        <v>0</v>
      </c>
      <c r="BD5" s="334">
        <v>0</v>
      </c>
      <c r="BE5" s="334">
        <v>0</v>
      </c>
      <c r="BF5" s="334">
        <v>0</v>
      </c>
      <c r="BG5" s="334">
        <v>0</v>
      </c>
      <c r="BH5" s="334">
        <v>0</v>
      </c>
      <c r="BI5" s="334">
        <v>0</v>
      </c>
      <c r="BJ5" s="334">
        <v>0</v>
      </c>
      <c r="BK5" s="334">
        <v>0</v>
      </c>
      <c r="BL5" s="334"/>
      <c r="BM5" s="334"/>
      <c r="BN5" s="334">
        <v>12</v>
      </c>
      <c r="BO5" s="334" t="s">
        <v>825</v>
      </c>
      <c r="BP5" s="338"/>
      <c r="BQ5" s="334"/>
      <c r="BR5" s="334"/>
      <c r="BS5" s="330"/>
      <c r="BT5" s="274"/>
      <c r="BU5" s="334"/>
      <c r="BV5" s="334" t="s">
        <v>825</v>
      </c>
      <c r="BW5" s="334"/>
      <c r="BX5" s="330"/>
      <c r="BY5" s="330" t="s">
        <v>954</v>
      </c>
    </row>
    <row r="6" spans="1:77" x14ac:dyDescent="0.15">
      <c r="A6" s="330">
        <v>1478</v>
      </c>
      <c r="B6" s="331">
        <v>43383</v>
      </c>
      <c r="C6" s="332" t="s">
        <v>821</v>
      </c>
      <c r="D6" s="330" t="s">
        <v>837</v>
      </c>
      <c r="E6" s="330"/>
      <c r="F6" s="330" t="s">
        <v>823</v>
      </c>
      <c r="G6" s="333">
        <v>43266</v>
      </c>
      <c r="H6" s="334" t="s">
        <v>824</v>
      </c>
      <c r="I6" s="334" t="s">
        <v>825</v>
      </c>
      <c r="J6" s="334">
        <v>5</v>
      </c>
      <c r="K6" s="330" t="s">
        <v>848</v>
      </c>
      <c r="L6" s="330" t="s">
        <v>955</v>
      </c>
      <c r="M6" s="335">
        <v>170.88181818181818</v>
      </c>
      <c r="N6" s="335">
        <v>23.799999999999997</v>
      </c>
      <c r="O6" s="330"/>
      <c r="P6" s="330"/>
      <c r="Q6" s="336"/>
      <c r="R6" s="330"/>
      <c r="S6" s="336"/>
      <c r="T6" s="330"/>
      <c r="U6" s="330"/>
      <c r="V6" s="336"/>
      <c r="W6" s="336"/>
      <c r="X6" s="335"/>
      <c r="Y6" s="335"/>
      <c r="Z6" s="335"/>
      <c r="AA6" s="335"/>
      <c r="AB6" s="335"/>
      <c r="AC6" s="335"/>
      <c r="AD6" s="335"/>
      <c r="AE6" s="336"/>
      <c r="AF6" s="336"/>
      <c r="AG6" s="330"/>
      <c r="AH6" s="330"/>
      <c r="AI6" s="336"/>
      <c r="AJ6" s="330"/>
      <c r="AK6" s="330"/>
      <c r="AL6" s="330"/>
      <c r="AM6" s="330"/>
      <c r="AN6" s="336"/>
      <c r="AO6" s="337"/>
      <c r="AP6" s="336"/>
      <c r="AQ6" s="330" t="s">
        <v>828</v>
      </c>
      <c r="AR6" s="334" t="s">
        <v>825</v>
      </c>
      <c r="AS6" s="334"/>
      <c r="AT6" s="334"/>
      <c r="AU6" s="334"/>
      <c r="AV6" s="334">
        <v>3.5</v>
      </c>
      <c r="AW6" s="334"/>
      <c r="AX6" s="334"/>
      <c r="AY6" s="334"/>
      <c r="AZ6" s="334" t="s">
        <v>840</v>
      </c>
      <c r="BA6" s="330"/>
      <c r="BB6" s="334">
        <v>0</v>
      </c>
      <c r="BC6" s="334">
        <v>0</v>
      </c>
      <c r="BD6" s="334">
        <v>0</v>
      </c>
      <c r="BE6" s="334">
        <v>0</v>
      </c>
      <c r="BF6" s="334">
        <v>0</v>
      </c>
      <c r="BG6" s="334">
        <v>0</v>
      </c>
      <c r="BH6" s="334">
        <v>0</v>
      </c>
      <c r="BI6" s="334">
        <v>0</v>
      </c>
      <c r="BJ6" s="334">
        <v>0</v>
      </c>
      <c r="BK6" s="334">
        <v>0</v>
      </c>
      <c r="BL6" s="334"/>
      <c r="BM6" s="334"/>
      <c r="BN6" s="334"/>
      <c r="BO6" s="334" t="s">
        <v>825</v>
      </c>
      <c r="BP6" s="338"/>
      <c r="BQ6" s="334"/>
      <c r="BR6" s="334"/>
      <c r="BS6" s="274"/>
      <c r="BT6" s="274"/>
      <c r="BU6" s="334"/>
      <c r="BV6" s="334" t="s">
        <v>825</v>
      </c>
      <c r="BW6" s="334">
        <v>1</v>
      </c>
      <c r="BX6" s="274"/>
      <c r="BY6" s="341" t="s">
        <v>956</v>
      </c>
    </row>
    <row r="7" spans="1:77" x14ac:dyDescent="0.15">
      <c r="A7" s="330">
        <v>575</v>
      </c>
      <c r="B7" s="331">
        <v>43383</v>
      </c>
      <c r="C7" s="332" t="s">
        <v>325</v>
      </c>
      <c r="D7" s="330" t="s">
        <v>326</v>
      </c>
      <c r="E7" s="330"/>
      <c r="F7" s="330" t="s">
        <v>327</v>
      </c>
      <c r="G7" s="333">
        <v>43312</v>
      </c>
      <c r="H7" s="334" t="s">
        <v>342</v>
      </c>
      <c r="I7" s="334" t="s">
        <v>328</v>
      </c>
      <c r="J7" s="334">
        <v>6</v>
      </c>
      <c r="K7" s="330" t="s">
        <v>371</v>
      </c>
      <c r="L7" s="330" t="s">
        <v>472</v>
      </c>
      <c r="M7" s="335">
        <v>94.545454545454533</v>
      </c>
      <c r="N7" s="335">
        <v>24.545454545454543</v>
      </c>
      <c r="O7" s="330"/>
      <c r="P7" s="330"/>
      <c r="Q7" s="336"/>
      <c r="R7" s="330"/>
      <c r="S7" s="336"/>
      <c r="T7" s="330"/>
      <c r="U7" s="330"/>
      <c r="V7" s="336"/>
      <c r="W7" s="336"/>
      <c r="X7" s="330"/>
      <c r="Y7" s="330"/>
      <c r="Z7" s="330"/>
      <c r="AA7" s="330"/>
      <c r="AB7" s="330"/>
      <c r="AC7" s="330"/>
      <c r="AD7" s="330"/>
      <c r="AE7" s="336"/>
      <c r="AF7" s="336"/>
      <c r="AG7" s="330"/>
      <c r="AH7" s="330"/>
      <c r="AI7" s="336"/>
      <c r="AJ7" s="330"/>
      <c r="AK7" s="330"/>
      <c r="AL7" s="330"/>
      <c r="AM7" s="330"/>
      <c r="AN7" s="336"/>
      <c r="AO7" s="337"/>
      <c r="AP7" s="336"/>
      <c r="AQ7" s="330" t="s">
        <v>332</v>
      </c>
      <c r="AR7" s="334" t="s">
        <v>328</v>
      </c>
      <c r="AS7" s="334"/>
      <c r="AT7" s="334"/>
      <c r="AU7" s="334"/>
      <c r="AV7" s="334">
        <v>10.199999999999999</v>
      </c>
      <c r="AW7" s="334" t="s">
        <v>957</v>
      </c>
      <c r="AX7" s="334">
        <v>10</v>
      </c>
      <c r="AY7" s="334">
        <v>6</v>
      </c>
      <c r="AZ7" s="334" t="s">
        <v>334</v>
      </c>
      <c r="BA7" s="330"/>
      <c r="BB7" s="334">
        <v>0</v>
      </c>
      <c r="BC7" s="334">
        <v>0</v>
      </c>
      <c r="BD7" s="334">
        <v>0</v>
      </c>
      <c r="BE7" s="334">
        <v>0</v>
      </c>
      <c r="BF7" s="334">
        <v>0</v>
      </c>
      <c r="BG7" s="334">
        <v>0</v>
      </c>
      <c r="BH7" s="334">
        <v>0</v>
      </c>
      <c r="BI7" s="334">
        <v>0</v>
      </c>
      <c r="BJ7" s="334">
        <v>0</v>
      </c>
      <c r="BK7" s="334">
        <v>0</v>
      </c>
      <c r="BL7" s="334"/>
      <c r="BM7" s="334"/>
      <c r="BN7" s="334"/>
      <c r="BO7" s="334" t="s">
        <v>328</v>
      </c>
      <c r="BP7" s="342">
        <v>163.58181818181816</v>
      </c>
      <c r="BQ7" s="334"/>
      <c r="BR7" s="343"/>
      <c r="BS7" s="274"/>
      <c r="BT7" s="274"/>
      <c r="BU7" s="274"/>
      <c r="BV7" s="334" t="s">
        <v>328</v>
      </c>
      <c r="BW7" s="334"/>
      <c r="BX7" s="330"/>
      <c r="BY7" s="330" t="s">
        <v>958</v>
      </c>
    </row>
    <row r="8" spans="1:77" x14ac:dyDescent="0.15">
      <c r="A8" s="330">
        <v>2030</v>
      </c>
      <c r="B8" s="331">
        <v>43383</v>
      </c>
      <c r="C8" s="332" t="s">
        <v>959</v>
      </c>
      <c r="D8" s="330" t="s">
        <v>960</v>
      </c>
      <c r="E8" s="330"/>
      <c r="F8" s="330" t="s">
        <v>961</v>
      </c>
      <c r="G8" s="333">
        <v>43281</v>
      </c>
      <c r="H8" s="334" t="s">
        <v>962</v>
      </c>
      <c r="I8" s="334" t="s">
        <v>963</v>
      </c>
      <c r="J8" s="334">
        <v>7</v>
      </c>
      <c r="K8" s="330" t="s">
        <v>964</v>
      </c>
      <c r="L8" s="330" t="s">
        <v>965</v>
      </c>
      <c r="M8" s="335">
        <v>113.8</v>
      </c>
      <c r="N8" s="335">
        <v>27.172727272727272</v>
      </c>
      <c r="O8" s="330" t="s">
        <v>453</v>
      </c>
      <c r="P8" s="340">
        <v>3822</v>
      </c>
      <c r="Q8" s="335">
        <v>28.672727272727268</v>
      </c>
      <c r="R8" s="340"/>
      <c r="S8" s="335"/>
      <c r="T8" s="330"/>
      <c r="U8" s="330"/>
      <c r="V8" s="336"/>
      <c r="W8" s="336"/>
      <c r="X8" s="330"/>
      <c r="Y8" s="330"/>
      <c r="Z8" s="330"/>
      <c r="AA8" s="330"/>
      <c r="AB8" s="330"/>
      <c r="AC8" s="330"/>
      <c r="AD8" s="330"/>
      <c r="AE8" s="336"/>
      <c r="AF8" s="336"/>
      <c r="AG8" s="330"/>
      <c r="AH8" s="330"/>
      <c r="AI8" s="336"/>
      <c r="AJ8" s="330"/>
      <c r="AK8" s="330"/>
      <c r="AL8" s="330"/>
      <c r="AM8" s="330"/>
      <c r="AN8" s="336"/>
      <c r="AO8" s="337"/>
      <c r="AP8" s="336"/>
      <c r="AQ8" s="339" t="s">
        <v>966</v>
      </c>
      <c r="AR8" s="334" t="s">
        <v>963</v>
      </c>
      <c r="AS8" s="334"/>
      <c r="AT8" s="334"/>
      <c r="AU8" s="334"/>
      <c r="AV8" s="334">
        <v>7</v>
      </c>
      <c r="AW8" s="334"/>
      <c r="AX8" s="334"/>
      <c r="AY8" s="334"/>
      <c r="AZ8" s="334" t="s">
        <v>967</v>
      </c>
      <c r="BA8" s="330"/>
      <c r="BB8" s="334">
        <v>0</v>
      </c>
      <c r="BC8" s="334">
        <v>0</v>
      </c>
      <c r="BD8" s="334">
        <v>0</v>
      </c>
      <c r="BE8" s="334">
        <v>0</v>
      </c>
      <c r="BF8" s="334">
        <v>0</v>
      </c>
      <c r="BG8" s="334">
        <v>0</v>
      </c>
      <c r="BH8" s="334">
        <v>0</v>
      </c>
      <c r="BI8" s="334">
        <v>0</v>
      </c>
      <c r="BJ8" s="334">
        <v>0</v>
      </c>
      <c r="BK8" s="334">
        <v>0</v>
      </c>
      <c r="BL8" s="334"/>
      <c r="BM8" s="334"/>
      <c r="BN8" s="334"/>
      <c r="BO8" s="334" t="s">
        <v>963</v>
      </c>
      <c r="BP8" s="338"/>
      <c r="BQ8" s="334"/>
      <c r="BR8" s="334"/>
      <c r="BS8" s="274"/>
      <c r="BT8" s="274"/>
      <c r="BU8" s="274"/>
      <c r="BV8" s="334" t="s">
        <v>963</v>
      </c>
      <c r="BW8" s="334"/>
      <c r="BX8" s="330"/>
      <c r="BY8" s="330" t="s">
        <v>968</v>
      </c>
    </row>
    <row r="9" spans="1:77" x14ac:dyDescent="0.15">
      <c r="A9" s="330">
        <v>161</v>
      </c>
      <c r="B9" s="331">
        <v>43383</v>
      </c>
      <c r="C9" s="332" t="s">
        <v>821</v>
      </c>
      <c r="D9" s="330" t="s">
        <v>837</v>
      </c>
      <c r="E9" s="330"/>
      <c r="F9" s="330" t="s">
        <v>823</v>
      </c>
      <c r="G9" s="344">
        <v>43343</v>
      </c>
      <c r="H9" s="334" t="s">
        <v>387</v>
      </c>
      <c r="I9" s="334" t="s">
        <v>390</v>
      </c>
      <c r="J9" s="334">
        <v>8</v>
      </c>
      <c r="K9" s="330" t="s">
        <v>857</v>
      </c>
      <c r="L9" s="330" t="s">
        <v>620</v>
      </c>
      <c r="M9" s="335">
        <v>118.76363636363634</v>
      </c>
      <c r="N9" s="335">
        <v>24.16363636363636</v>
      </c>
      <c r="O9" s="330"/>
      <c r="P9" s="330"/>
      <c r="Q9" s="336"/>
      <c r="R9" s="330"/>
      <c r="S9" s="336"/>
      <c r="T9" s="330"/>
      <c r="U9" s="330"/>
      <c r="V9" s="336"/>
      <c r="W9" s="336"/>
      <c r="X9" s="330"/>
      <c r="Y9" s="330"/>
      <c r="Z9" s="330"/>
      <c r="AA9" s="330"/>
      <c r="AB9" s="330"/>
      <c r="AC9" s="330"/>
      <c r="AD9" s="330"/>
      <c r="AE9" s="336"/>
      <c r="AF9" s="336"/>
      <c r="AG9" s="330"/>
      <c r="AH9" s="330"/>
      <c r="AI9" s="336"/>
      <c r="AJ9" s="330"/>
      <c r="AK9" s="330"/>
      <c r="AL9" s="330"/>
      <c r="AM9" s="330"/>
      <c r="AN9" s="336"/>
      <c r="AO9" s="337"/>
      <c r="AP9" s="336"/>
      <c r="AQ9" s="339" t="s">
        <v>828</v>
      </c>
      <c r="AR9" s="334" t="s">
        <v>825</v>
      </c>
      <c r="AS9" s="334"/>
      <c r="AT9" s="334"/>
      <c r="AU9" s="334"/>
      <c r="AV9" s="334">
        <v>8</v>
      </c>
      <c r="AW9" s="334"/>
      <c r="AX9" s="334"/>
      <c r="AY9" s="334"/>
      <c r="AZ9" s="334" t="s">
        <v>825</v>
      </c>
      <c r="BA9" s="330"/>
      <c r="BB9" s="334">
        <v>0</v>
      </c>
      <c r="BC9" s="334">
        <v>0</v>
      </c>
      <c r="BD9" s="334">
        <v>0</v>
      </c>
      <c r="BE9" s="334">
        <v>0</v>
      </c>
      <c r="BF9" s="334">
        <v>0</v>
      </c>
      <c r="BG9" s="334">
        <v>0</v>
      </c>
      <c r="BH9" s="334">
        <v>0</v>
      </c>
      <c r="BI9" s="334">
        <v>0</v>
      </c>
      <c r="BJ9" s="334">
        <v>0</v>
      </c>
      <c r="BK9" s="334">
        <v>0</v>
      </c>
      <c r="BL9" s="334"/>
      <c r="BM9" s="334"/>
      <c r="BN9" s="334"/>
      <c r="BO9" s="334" t="s">
        <v>825</v>
      </c>
      <c r="BP9" s="338"/>
      <c r="BQ9" s="334"/>
      <c r="BR9" s="334"/>
      <c r="BS9" s="330"/>
      <c r="BT9" s="330"/>
      <c r="BU9" s="334"/>
      <c r="BV9" s="334" t="s">
        <v>825</v>
      </c>
      <c r="BW9" s="334">
        <v>1</v>
      </c>
      <c r="BX9" s="330"/>
      <c r="BY9" s="330" t="s">
        <v>969</v>
      </c>
    </row>
    <row r="10" spans="1:77" x14ac:dyDescent="0.15">
      <c r="A10" s="330">
        <v>1896</v>
      </c>
      <c r="B10" s="331">
        <v>43383</v>
      </c>
      <c r="C10" s="332" t="s">
        <v>530</v>
      </c>
      <c r="D10" s="330" t="s">
        <v>970</v>
      </c>
      <c r="E10" s="330"/>
      <c r="F10" s="330" t="s">
        <v>823</v>
      </c>
      <c r="G10" s="333">
        <v>43281</v>
      </c>
      <c r="H10" s="334" t="s">
        <v>824</v>
      </c>
      <c r="I10" s="334" t="s">
        <v>825</v>
      </c>
      <c r="J10" s="334">
        <v>8</v>
      </c>
      <c r="K10" s="330" t="s">
        <v>858</v>
      </c>
      <c r="L10" s="330" t="s">
        <v>859</v>
      </c>
      <c r="M10" s="335">
        <v>125.66363636363634</v>
      </c>
      <c r="N10" s="335">
        <v>29.199999999999996</v>
      </c>
      <c r="O10" s="330" t="s">
        <v>453</v>
      </c>
      <c r="P10" s="340">
        <v>2492.4900000000002</v>
      </c>
      <c r="Q10" s="335">
        <v>36.199999999999996</v>
      </c>
      <c r="R10" s="340"/>
      <c r="S10" s="335"/>
      <c r="T10" s="330"/>
      <c r="U10" s="330"/>
      <c r="V10" s="336"/>
      <c r="W10" s="336"/>
      <c r="X10" s="330"/>
      <c r="Y10" s="330"/>
      <c r="Z10" s="330"/>
      <c r="AA10" s="330"/>
      <c r="AB10" s="330"/>
      <c r="AC10" s="330"/>
      <c r="AD10" s="330"/>
      <c r="AE10" s="336"/>
      <c r="AF10" s="336"/>
      <c r="AG10" s="330"/>
      <c r="AH10" s="330"/>
      <c r="AI10" s="336"/>
      <c r="AJ10" s="330"/>
      <c r="AK10" s="330"/>
      <c r="AL10" s="330"/>
      <c r="AM10" s="330"/>
      <c r="AN10" s="336"/>
      <c r="AO10" s="337"/>
      <c r="AP10" s="336"/>
      <c r="AQ10" s="339" t="s">
        <v>971</v>
      </c>
      <c r="AR10" s="334" t="s">
        <v>825</v>
      </c>
      <c r="AS10" s="334"/>
      <c r="AT10" s="334"/>
      <c r="AU10" s="334"/>
      <c r="AV10" s="334"/>
      <c r="AW10" s="334"/>
      <c r="AX10" s="334"/>
      <c r="AY10" s="334"/>
      <c r="AZ10" s="334" t="s">
        <v>387</v>
      </c>
      <c r="BA10" s="330"/>
      <c r="BB10" s="334">
        <v>0</v>
      </c>
      <c r="BC10" s="334">
        <v>0</v>
      </c>
      <c r="BD10" s="334">
        <v>0</v>
      </c>
      <c r="BE10" s="334">
        <v>0</v>
      </c>
      <c r="BF10" s="334">
        <v>0</v>
      </c>
      <c r="BG10" s="334">
        <v>0</v>
      </c>
      <c r="BH10" s="334">
        <v>0</v>
      </c>
      <c r="BI10" s="334">
        <v>0</v>
      </c>
      <c r="BJ10" s="334">
        <v>0</v>
      </c>
      <c r="BK10" s="334">
        <v>0</v>
      </c>
      <c r="BL10" s="334"/>
      <c r="BM10" s="334"/>
      <c r="BN10" s="334"/>
      <c r="BO10" s="334" t="s">
        <v>825</v>
      </c>
      <c r="BP10" s="342">
        <v>163.63636363636363</v>
      </c>
      <c r="BQ10" s="334"/>
      <c r="BR10" s="334"/>
      <c r="BS10" s="274"/>
      <c r="BT10" s="274"/>
      <c r="BU10" s="334"/>
      <c r="BV10" s="334" t="s">
        <v>825</v>
      </c>
      <c r="BW10" s="334">
        <v>1</v>
      </c>
      <c r="BX10" s="330"/>
      <c r="BY10" s="341" t="s">
        <v>972</v>
      </c>
    </row>
    <row r="11" spans="1:77" x14ac:dyDescent="0.15">
      <c r="A11" s="330">
        <v>1649</v>
      </c>
      <c r="B11" s="331">
        <v>43383</v>
      </c>
      <c r="C11" s="332" t="s">
        <v>959</v>
      </c>
      <c r="D11" s="330" t="s">
        <v>960</v>
      </c>
      <c r="E11" s="330"/>
      <c r="F11" s="330" t="s">
        <v>961</v>
      </c>
      <c r="G11" s="333">
        <v>43302</v>
      </c>
      <c r="H11" s="334" t="s">
        <v>962</v>
      </c>
      <c r="I11" s="334" t="s">
        <v>963</v>
      </c>
      <c r="J11" s="334">
        <v>9</v>
      </c>
      <c r="K11" s="330" t="s">
        <v>973</v>
      </c>
      <c r="L11" s="330" t="s">
        <v>558</v>
      </c>
      <c r="M11" s="335">
        <v>135.99999999999997</v>
      </c>
      <c r="N11" s="335">
        <v>26.25454545454545</v>
      </c>
      <c r="O11" s="330"/>
      <c r="P11" s="330"/>
      <c r="Q11" s="336"/>
      <c r="R11" s="330"/>
      <c r="S11" s="336"/>
      <c r="T11" s="330"/>
      <c r="U11" s="330"/>
      <c r="V11" s="336"/>
      <c r="W11" s="336"/>
      <c r="X11" s="330"/>
      <c r="Y11" s="330"/>
      <c r="Z11" s="330"/>
      <c r="AA11" s="330"/>
      <c r="AB11" s="330"/>
      <c r="AC11" s="330"/>
      <c r="AD11" s="330"/>
      <c r="AE11" s="336"/>
      <c r="AF11" s="336"/>
      <c r="AG11" s="330"/>
      <c r="AH11" s="330"/>
      <c r="AI11" s="336"/>
      <c r="AJ11" s="330"/>
      <c r="AK11" s="330"/>
      <c r="AL11" s="330"/>
      <c r="AM11" s="330"/>
      <c r="AN11" s="336"/>
      <c r="AO11" s="337"/>
      <c r="AP11" s="336"/>
      <c r="AQ11" s="330" t="s">
        <v>966</v>
      </c>
      <c r="AR11" s="334" t="s">
        <v>963</v>
      </c>
      <c r="AS11" s="334"/>
      <c r="AT11" s="334"/>
      <c r="AU11" s="334"/>
      <c r="AV11" s="334">
        <v>11.5</v>
      </c>
      <c r="AW11" s="334" t="s">
        <v>957</v>
      </c>
      <c r="AX11" s="334">
        <v>5</v>
      </c>
      <c r="AY11" s="334">
        <v>5</v>
      </c>
      <c r="AZ11" s="334" t="s">
        <v>974</v>
      </c>
      <c r="BA11" s="330"/>
      <c r="BB11" s="334">
        <v>0</v>
      </c>
      <c r="BC11" s="334">
        <v>0</v>
      </c>
      <c r="BD11" s="334">
        <v>0</v>
      </c>
      <c r="BE11" s="334">
        <v>0</v>
      </c>
      <c r="BF11" s="334">
        <v>0</v>
      </c>
      <c r="BG11" s="334">
        <v>0</v>
      </c>
      <c r="BH11" s="334">
        <v>0</v>
      </c>
      <c r="BI11" s="334">
        <v>0</v>
      </c>
      <c r="BJ11" s="334">
        <v>0</v>
      </c>
      <c r="BK11" s="334">
        <v>0</v>
      </c>
      <c r="BL11" s="334"/>
      <c r="BM11" s="334"/>
      <c r="BN11" s="334"/>
      <c r="BO11" s="334" t="s">
        <v>963</v>
      </c>
      <c r="BP11" s="338"/>
      <c r="BQ11" s="334"/>
      <c r="BR11" s="334"/>
      <c r="BS11" s="274"/>
      <c r="BT11" s="274"/>
      <c r="BU11" s="274"/>
      <c r="BV11" s="334" t="s">
        <v>963</v>
      </c>
      <c r="BW11" s="334"/>
      <c r="BX11" s="330"/>
      <c r="BY11" s="330" t="s">
        <v>430</v>
      </c>
    </row>
    <row r="12" spans="1:77" x14ac:dyDescent="0.15">
      <c r="A12" s="330">
        <v>2093</v>
      </c>
      <c r="B12" s="331">
        <v>43383</v>
      </c>
      <c r="C12" s="332" t="s">
        <v>821</v>
      </c>
      <c r="D12" s="330" t="s">
        <v>837</v>
      </c>
      <c r="E12" s="330"/>
      <c r="F12" s="330" t="s">
        <v>823</v>
      </c>
      <c r="G12" s="344">
        <v>43350</v>
      </c>
      <c r="H12" s="334" t="s">
        <v>825</v>
      </c>
      <c r="I12" s="334" t="s">
        <v>856</v>
      </c>
      <c r="J12" s="334">
        <v>10</v>
      </c>
      <c r="K12" s="330" t="s">
        <v>875</v>
      </c>
      <c r="L12" s="330" t="s">
        <v>796</v>
      </c>
      <c r="M12" s="335">
        <v>119</v>
      </c>
      <c r="N12" s="335">
        <v>45.672727272727272</v>
      </c>
      <c r="O12" s="330"/>
      <c r="P12" s="330"/>
      <c r="Q12" s="336"/>
      <c r="R12" s="330"/>
      <c r="S12" s="336"/>
      <c r="T12" s="330"/>
      <c r="U12" s="330"/>
      <c r="V12" s="336"/>
      <c r="W12" s="336"/>
      <c r="X12" s="330"/>
      <c r="Y12" s="330"/>
      <c r="Z12" s="330"/>
      <c r="AA12" s="330"/>
      <c r="AB12" s="330"/>
      <c r="AC12" s="330"/>
      <c r="AD12" s="330"/>
      <c r="AE12" s="336"/>
      <c r="AF12" s="336"/>
      <c r="AG12" s="330"/>
      <c r="AH12" s="330"/>
      <c r="AI12" s="336"/>
      <c r="AJ12" s="330"/>
      <c r="AK12" s="330"/>
      <c r="AL12" s="330"/>
      <c r="AM12" s="330"/>
      <c r="AN12" s="336"/>
      <c r="AO12" s="337"/>
      <c r="AP12" s="336"/>
      <c r="AQ12" s="330" t="s">
        <v>828</v>
      </c>
      <c r="AR12" s="334" t="s">
        <v>825</v>
      </c>
      <c r="AS12" s="334"/>
      <c r="AT12" s="334"/>
      <c r="AU12" s="334"/>
      <c r="AV12" s="334"/>
      <c r="AW12" s="334"/>
      <c r="AX12" s="334"/>
      <c r="AY12" s="334"/>
      <c r="AZ12" s="334" t="s">
        <v>825</v>
      </c>
      <c r="BA12" s="330"/>
      <c r="BB12" s="334">
        <v>0</v>
      </c>
      <c r="BC12" s="334">
        <v>15</v>
      </c>
      <c r="BD12" s="334">
        <v>0</v>
      </c>
      <c r="BE12" s="334">
        <v>0</v>
      </c>
      <c r="BF12" s="334">
        <v>0</v>
      </c>
      <c r="BG12" s="334">
        <v>0</v>
      </c>
      <c r="BH12" s="334">
        <v>0</v>
      </c>
      <c r="BI12" s="334">
        <v>0</v>
      </c>
      <c r="BJ12" s="334">
        <v>0</v>
      </c>
      <c r="BK12" s="334">
        <v>0</v>
      </c>
      <c r="BL12" s="334"/>
      <c r="BM12" s="334"/>
      <c r="BN12" s="334"/>
      <c r="BO12" s="334" t="s">
        <v>825</v>
      </c>
      <c r="BP12" s="338"/>
      <c r="BQ12" s="334"/>
      <c r="BR12" s="334"/>
      <c r="BS12" s="274" t="s">
        <v>975</v>
      </c>
      <c r="BT12" s="274" t="s">
        <v>276</v>
      </c>
      <c r="BU12" s="334">
        <v>50</v>
      </c>
      <c r="BV12" s="334" t="s">
        <v>825</v>
      </c>
      <c r="BW12" s="334"/>
      <c r="BX12" s="274" t="s">
        <v>976</v>
      </c>
      <c r="BY12" s="330" t="s">
        <v>977</v>
      </c>
    </row>
    <row r="13" spans="1:77" x14ac:dyDescent="0.15">
      <c r="A13" s="330">
        <v>2024</v>
      </c>
      <c r="B13" s="331">
        <v>43383</v>
      </c>
      <c r="C13" s="332" t="s">
        <v>978</v>
      </c>
      <c r="D13" s="330" t="s">
        <v>970</v>
      </c>
      <c r="E13" s="330"/>
      <c r="F13" s="330" t="s">
        <v>979</v>
      </c>
      <c r="G13" s="333">
        <v>43273</v>
      </c>
      <c r="H13" s="334" t="s">
        <v>962</v>
      </c>
      <c r="I13" s="334" t="s">
        <v>963</v>
      </c>
      <c r="J13" s="334">
        <v>11</v>
      </c>
      <c r="K13" s="330" t="s">
        <v>679</v>
      </c>
      <c r="L13" s="330" t="s">
        <v>882</v>
      </c>
      <c r="M13" s="335">
        <v>151.32727272727271</v>
      </c>
      <c r="N13" s="335">
        <v>39.190909090909088</v>
      </c>
      <c r="O13" s="330"/>
      <c r="P13" s="330"/>
      <c r="Q13" s="336"/>
      <c r="R13" s="330"/>
      <c r="S13" s="336"/>
      <c r="T13" s="330"/>
      <c r="U13" s="330"/>
      <c r="V13" s="336"/>
      <c r="W13" s="336"/>
      <c r="X13" s="330"/>
      <c r="Y13" s="330"/>
      <c r="Z13" s="330"/>
      <c r="AA13" s="330"/>
      <c r="AB13" s="330"/>
      <c r="AC13" s="330"/>
      <c r="AD13" s="330"/>
      <c r="AE13" s="336"/>
      <c r="AF13" s="336"/>
      <c r="AG13" s="330"/>
      <c r="AH13" s="330"/>
      <c r="AI13" s="336"/>
      <c r="AJ13" s="330"/>
      <c r="AK13" s="330"/>
      <c r="AL13" s="330"/>
      <c r="AM13" s="330"/>
      <c r="AN13" s="336"/>
      <c r="AO13" s="337"/>
      <c r="AP13" s="336"/>
      <c r="AQ13" s="339" t="s">
        <v>971</v>
      </c>
      <c r="AR13" s="334" t="s">
        <v>967</v>
      </c>
      <c r="AS13" s="334"/>
      <c r="AT13" s="334"/>
      <c r="AU13" s="334"/>
      <c r="AV13" s="334"/>
      <c r="AW13" s="334"/>
      <c r="AX13" s="334"/>
      <c r="AY13" s="334"/>
      <c r="AZ13" s="334" t="s">
        <v>974</v>
      </c>
      <c r="BA13" s="330"/>
      <c r="BB13" s="334">
        <v>0</v>
      </c>
      <c r="BC13" s="334">
        <v>0</v>
      </c>
      <c r="BD13" s="334">
        <v>0</v>
      </c>
      <c r="BE13" s="334">
        <v>0</v>
      </c>
      <c r="BF13" s="334">
        <v>0</v>
      </c>
      <c r="BG13" s="334">
        <v>0</v>
      </c>
      <c r="BH13" s="334">
        <v>0</v>
      </c>
      <c r="BI13" s="334">
        <v>0</v>
      </c>
      <c r="BJ13" s="334">
        <v>0</v>
      </c>
      <c r="BK13" s="334">
        <v>0</v>
      </c>
      <c r="BL13" s="334"/>
      <c r="BM13" s="334"/>
      <c r="BN13" s="334"/>
      <c r="BO13" s="334" t="s">
        <v>967</v>
      </c>
      <c r="BP13" s="338"/>
      <c r="BQ13" s="334"/>
      <c r="BR13" s="334"/>
      <c r="BS13" s="274"/>
      <c r="BT13" s="274"/>
      <c r="BU13" s="334"/>
      <c r="BV13" s="334" t="s">
        <v>967</v>
      </c>
      <c r="BW13" s="334">
        <v>1</v>
      </c>
      <c r="BX13" s="330"/>
      <c r="BY13" s="330" t="s">
        <v>430</v>
      </c>
    </row>
    <row r="14" spans="1:77" x14ac:dyDescent="0.15">
      <c r="A14" s="330">
        <v>1800</v>
      </c>
      <c r="B14" s="331">
        <v>43383</v>
      </c>
      <c r="C14" s="332" t="s">
        <v>978</v>
      </c>
      <c r="D14" s="330" t="s">
        <v>970</v>
      </c>
      <c r="E14" s="330"/>
      <c r="F14" s="330" t="s">
        <v>979</v>
      </c>
      <c r="G14" s="344">
        <v>43256</v>
      </c>
      <c r="H14" s="334" t="s">
        <v>980</v>
      </c>
      <c r="I14" s="334" t="s">
        <v>967</v>
      </c>
      <c r="J14" s="334">
        <v>12</v>
      </c>
      <c r="K14" s="330" t="s">
        <v>981</v>
      </c>
      <c r="L14" s="330" t="s">
        <v>683</v>
      </c>
      <c r="M14" s="335">
        <v>119.99999999999999</v>
      </c>
      <c r="N14" s="335">
        <v>24.499999999999996</v>
      </c>
      <c r="O14" s="330"/>
      <c r="P14" s="330"/>
      <c r="Q14" s="336"/>
      <c r="R14" s="330"/>
      <c r="S14" s="336"/>
      <c r="T14" s="330"/>
      <c r="U14" s="330"/>
      <c r="V14" s="336"/>
      <c r="W14" s="336"/>
      <c r="X14" s="330"/>
      <c r="Y14" s="330"/>
      <c r="Z14" s="330"/>
      <c r="AA14" s="330"/>
      <c r="AB14" s="330"/>
      <c r="AC14" s="330"/>
      <c r="AD14" s="330"/>
      <c r="AE14" s="336"/>
      <c r="AF14" s="336"/>
      <c r="AG14" s="330"/>
      <c r="AH14" s="330"/>
      <c r="AI14" s="336"/>
      <c r="AJ14" s="330"/>
      <c r="AK14" s="330"/>
      <c r="AL14" s="330"/>
      <c r="AM14" s="330"/>
      <c r="AN14" s="336"/>
      <c r="AO14" s="337"/>
      <c r="AP14" s="336"/>
      <c r="AQ14" s="339" t="s">
        <v>971</v>
      </c>
      <c r="AR14" s="334" t="s">
        <v>967</v>
      </c>
      <c r="AS14" s="334"/>
      <c r="AT14" s="334"/>
      <c r="AU14" s="334"/>
      <c r="AV14" s="334">
        <v>6</v>
      </c>
      <c r="AW14" s="334"/>
      <c r="AX14" s="334"/>
      <c r="AY14" s="334"/>
      <c r="AZ14" s="334" t="s">
        <v>967</v>
      </c>
      <c r="BA14" s="330"/>
      <c r="BB14" s="334">
        <v>0</v>
      </c>
      <c r="BC14" s="334">
        <v>0</v>
      </c>
      <c r="BD14" s="334">
        <v>0</v>
      </c>
      <c r="BE14" s="334">
        <v>0</v>
      </c>
      <c r="BF14" s="334">
        <v>0</v>
      </c>
      <c r="BG14" s="334">
        <v>0</v>
      </c>
      <c r="BH14" s="334">
        <v>0</v>
      </c>
      <c r="BI14" s="334">
        <v>0</v>
      </c>
      <c r="BJ14" s="334">
        <v>0</v>
      </c>
      <c r="BK14" s="334">
        <v>0</v>
      </c>
      <c r="BL14" s="334"/>
      <c r="BM14" s="334"/>
      <c r="BN14" s="334"/>
      <c r="BO14" s="334" t="s">
        <v>967</v>
      </c>
      <c r="BP14" s="338"/>
      <c r="BQ14" s="334"/>
      <c r="BR14" s="334"/>
      <c r="BS14" s="274"/>
      <c r="BT14" s="274"/>
      <c r="BU14" s="334"/>
      <c r="BV14" s="334" t="s">
        <v>967</v>
      </c>
      <c r="BW14" s="334">
        <v>1</v>
      </c>
      <c r="BX14" s="330"/>
      <c r="BY14" s="330" t="s">
        <v>982</v>
      </c>
    </row>
    <row r="15" spans="1:77" x14ac:dyDescent="0.15">
      <c r="A15" s="330">
        <v>1909</v>
      </c>
      <c r="B15" s="331">
        <v>43383</v>
      </c>
      <c r="C15" s="332" t="s">
        <v>821</v>
      </c>
      <c r="D15" s="330" t="s">
        <v>837</v>
      </c>
      <c r="E15" s="330"/>
      <c r="F15" s="330" t="s">
        <v>830</v>
      </c>
      <c r="G15" s="333">
        <v>43284</v>
      </c>
      <c r="H15" s="334" t="s">
        <v>824</v>
      </c>
      <c r="I15" s="334" t="s">
        <v>825</v>
      </c>
      <c r="J15" s="334">
        <v>1</v>
      </c>
      <c r="K15" s="330" t="s">
        <v>838</v>
      </c>
      <c r="L15" s="330" t="s">
        <v>949</v>
      </c>
      <c r="M15" s="335">
        <v>128.68181818181819</v>
      </c>
      <c r="N15" s="335">
        <v>24.118181818181817</v>
      </c>
      <c r="O15" s="330"/>
      <c r="P15" s="330"/>
      <c r="Q15" s="336"/>
      <c r="R15" s="330"/>
      <c r="S15" s="336"/>
      <c r="T15" s="330"/>
      <c r="U15" s="330"/>
      <c r="V15" s="336"/>
      <c r="W15" s="336"/>
      <c r="X15" s="330"/>
      <c r="Y15" s="330"/>
      <c r="Z15" s="330"/>
      <c r="AA15" s="330"/>
      <c r="AB15" s="330"/>
      <c r="AC15" s="330"/>
      <c r="AD15" s="330"/>
      <c r="AE15" s="336"/>
      <c r="AF15" s="335">
        <v>17.236363636363635</v>
      </c>
      <c r="AG15" s="330"/>
      <c r="AH15" s="330"/>
      <c r="AI15" s="336"/>
      <c r="AJ15" s="330"/>
      <c r="AK15" s="330"/>
      <c r="AL15" s="330"/>
      <c r="AM15" s="330"/>
      <c r="AN15" s="336"/>
      <c r="AO15" s="337"/>
      <c r="AP15" s="336"/>
      <c r="AQ15" s="339" t="s">
        <v>831</v>
      </c>
      <c r="AR15" s="334" t="s">
        <v>825</v>
      </c>
      <c r="AS15" s="334"/>
      <c r="AT15" s="334"/>
      <c r="AU15" s="334"/>
      <c r="AV15" s="334">
        <v>5</v>
      </c>
      <c r="AW15" s="334"/>
      <c r="AX15" s="334"/>
      <c r="AY15" s="334"/>
      <c r="AZ15" s="334" t="s">
        <v>840</v>
      </c>
      <c r="BA15" s="330"/>
      <c r="BB15" s="334">
        <v>0</v>
      </c>
      <c r="BC15" s="334">
        <v>0</v>
      </c>
      <c r="BD15" s="334">
        <v>0</v>
      </c>
      <c r="BE15" s="334">
        <v>0</v>
      </c>
      <c r="BF15" s="334">
        <v>0</v>
      </c>
      <c r="BG15" s="334">
        <v>0</v>
      </c>
      <c r="BH15" s="334">
        <v>0</v>
      </c>
      <c r="BI15" s="334">
        <v>0</v>
      </c>
      <c r="BJ15" s="334">
        <v>0</v>
      </c>
      <c r="BK15" s="334">
        <v>0</v>
      </c>
      <c r="BL15" s="334"/>
      <c r="BM15" s="334"/>
      <c r="BN15" s="334">
        <v>12</v>
      </c>
      <c r="BO15" s="334" t="s">
        <v>825</v>
      </c>
      <c r="BP15" s="338"/>
      <c r="BQ15" s="334"/>
      <c r="BR15" s="334"/>
      <c r="BS15" s="330"/>
      <c r="BT15" s="330"/>
      <c r="BU15" s="334"/>
      <c r="BV15" s="334" t="s">
        <v>825</v>
      </c>
      <c r="BW15" s="334"/>
      <c r="BX15" s="330" t="s">
        <v>841</v>
      </c>
      <c r="BY15" s="275" t="s">
        <v>983</v>
      </c>
    </row>
    <row r="16" spans="1:77" x14ac:dyDescent="0.15">
      <c r="A16" s="330">
        <v>404</v>
      </c>
      <c r="B16" s="331">
        <v>43383</v>
      </c>
      <c r="C16" s="332" t="s">
        <v>26</v>
      </c>
      <c r="D16" s="330" t="s">
        <v>114</v>
      </c>
      <c r="E16" s="330"/>
      <c r="F16" s="330" t="s">
        <v>37</v>
      </c>
      <c r="G16" s="333">
        <v>43281</v>
      </c>
      <c r="H16" s="334" t="s">
        <v>387</v>
      </c>
      <c r="I16" s="334" t="s">
        <v>390</v>
      </c>
      <c r="J16" s="334">
        <v>2</v>
      </c>
      <c r="K16" s="330" t="s">
        <v>110</v>
      </c>
      <c r="L16" s="330" t="s">
        <v>951</v>
      </c>
      <c r="M16" s="335">
        <v>124.99999999999999</v>
      </c>
      <c r="N16" s="335">
        <v>25.75454545454545</v>
      </c>
      <c r="O16" s="330" t="s">
        <v>453</v>
      </c>
      <c r="P16" s="340">
        <v>45500</v>
      </c>
      <c r="Q16" s="335">
        <v>28.354545454545452</v>
      </c>
      <c r="R16" s="340"/>
      <c r="S16" s="335"/>
      <c r="T16" s="330"/>
      <c r="U16" s="330"/>
      <c r="V16" s="336"/>
      <c r="W16" s="336"/>
      <c r="X16" s="330"/>
      <c r="Y16" s="330"/>
      <c r="Z16" s="330"/>
      <c r="AA16" s="330"/>
      <c r="AB16" s="330"/>
      <c r="AC16" s="330"/>
      <c r="AD16" s="330"/>
      <c r="AE16" s="336"/>
      <c r="AF16" s="335">
        <v>18.718181818181815</v>
      </c>
      <c r="AG16" s="330"/>
      <c r="AH16" s="330"/>
      <c r="AI16" s="336"/>
      <c r="AJ16" s="330"/>
      <c r="AK16" s="330"/>
      <c r="AL16" s="330"/>
      <c r="AM16" s="330"/>
      <c r="AN16" s="336"/>
      <c r="AO16" s="337"/>
      <c r="AP16" s="336"/>
      <c r="AQ16" s="330" t="s">
        <v>39</v>
      </c>
      <c r="AR16" s="334" t="s">
        <v>30</v>
      </c>
      <c r="AS16" s="334"/>
      <c r="AT16" s="334"/>
      <c r="AU16" s="334"/>
      <c r="AV16" s="334">
        <v>5.2</v>
      </c>
      <c r="AW16" s="334"/>
      <c r="AX16" s="334"/>
      <c r="AY16" s="334"/>
      <c r="AZ16" s="334" t="s">
        <v>34</v>
      </c>
      <c r="BA16" s="330"/>
      <c r="BB16" s="334">
        <v>0</v>
      </c>
      <c r="BC16" s="334">
        <v>0</v>
      </c>
      <c r="BD16" s="334">
        <v>2</v>
      </c>
      <c r="BE16" s="334">
        <v>0</v>
      </c>
      <c r="BF16" s="334">
        <v>0</v>
      </c>
      <c r="BG16" s="334">
        <v>0</v>
      </c>
      <c r="BH16" s="334">
        <v>0</v>
      </c>
      <c r="BI16" s="334">
        <v>0</v>
      </c>
      <c r="BJ16" s="334">
        <v>0</v>
      </c>
      <c r="BK16" s="334">
        <v>0</v>
      </c>
      <c r="BL16" s="334"/>
      <c r="BM16" s="334"/>
      <c r="BN16" s="334"/>
      <c r="BO16" s="334" t="s">
        <v>30</v>
      </c>
      <c r="BP16" s="338"/>
      <c r="BQ16" s="334"/>
      <c r="BR16" s="334"/>
      <c r="BS16" s="330"/>
      <c r="BT16" s="330"/>
      <c r="BU16" s="334"/>
      <c r="BV16" s="334" t="s">
        <v>30</v>
      </c>
      <c r="BW16" s="334"/>
      <c r="BX16" s="330"/>
      <c r="BY16" s="339" t="s">
        <v>632</v>
      </c>
    </row>
    <row r="17" spans="1:77" x14ac:dyDescent="0.15">
      <c r="A17" s="330">
        <v>669</v>
      </c>
      <c r="B17" s="331">
        <v>43383</v>
      </c>
      <c r="C17" s="332" t="s">
        <v>325</v>
      </c>
      <c r="D17" s="330" t="s">
        <v>326</v>
      </c>
      <c r="E17" s="330"/>
      <c r="F17" s="330" t="s">
        <v>391</v>
      </c>
      <c r="G17" s="333">
        <v>43356</v>
      </c>
      <c r="H17" s="334" t="s">
        <v>342</v>
      </c>
      <c r="I17" s="334" t="s">
        <v>328</v>
      </c>
      <c r="J17" s="334">
        <v>3</v>
      </c>
      <c r="K17" s="330" t="s">
        <v>348</v>
      </c>
      <c r="L17" s="330" t="s">
        <v>952</v>
      </c>
      <c r="M17" s="335">
        <v>123.49999999999999</v>
      </c>
      <c r="N17" s="335">
        <v>26.927272727272726</v>
      </c>
      <c r="O17" s="330"/>
      <c r="P17" s="330"/>
      <c r="Q17" s="336"/>
      <c r="R17" s="330"/>
      <c r="S17" s="336"/>
      <c r="T17" s="330"/>
      <c r="U17" s="330"/>
      <c r="V17" s="336"/>
      <c r="W17" s="336"/>
      <c r="X17" s="330"/>
      <c r="Y17" s="330"/>
      <c r="Z17" s="330"/>
      <c r="AA17" s="330"/>
      <c r="AB17" s="330"/>
      <c r="AC17" s="330"/>
      <c r="AD17" s="330"/>
      <c r="AE17" s="336"/>
      <c r="AF17" s="335">
        <v>17.118181818181814</v>
      </c>
      <c r="AG17" s="330"/>
      <c r="AH17" s="330"/>
      <c r="AI17" s="336"/>
      <c r="AJ17" s="330"/>
      <c r="AK17" s="330"/>
      <c r="AL17" s="330"/>
      <c r="AM17" s="330"/>
      <c r="AN17" s="336"/>
      <c r="AO17" s="337"/>
      <c r="AP17" s="336"/>
      <c r="AQ17" s="330" t="s">
        <v>393</v>
      </c>
      <c r="AR17" s="334" t="s">
        <v>328</v>
      </c>
      <c r="AS17" s="334"/>
      <c r="AT17" s="334"/>
      <c r="AU17" s="334"/>
      <c r="AV17" s="334">
        <v>7.26</v>
      </c>
      <c r="AW17" s="334"/>
      <c r="AX17" s="334"/>
      <c r="AY17" s="334"/>
      <c r="AZ17" s="334" t="s">
        <v>334</v>
      </c>
      <c r="BA17" s="330"/>
      <c r="BB17" s="334">
        <v>5</v>
      </c>
      <c r="BC17" s="334">
        <v>0</v>
      </c>
      <c r="BD17" s="334">
        <v>0</v>
      </c>
      <c r="BE17" s="334">
        <v>0</v>
      </c>
      <c r="BF17" s="334">
        <v>0</v>
      </c>
      <c r="BG17" s="334">
        <v>0</v>
      </c>
      <c r="BH17" s="334">
        <v>0</v>
      </c>
      <c r="BI17" s="334">
        <v>0</v>
      </c>
      <c r="BJ17" s="334">
        <v>0</v>
      </c>
      <c r="BK17" s="334">
        <v>0</v>
      </c>
      <c r="BL17" s="334"/>
      <c r="BM17" s="334"/>
      <c r="BN17" s="334">
        <v>24</v>
      </c>
      <c r="BO17" s="334" t="s">
        <v>328</v>
      </c>
      <c r="BP17" s="338"/>
      <c r="BQ17" s="334"/>
      <c r="BR17" s="334"/>
      <c r="BS17" s="330"/>
      <c r="BT17" s="330"/>
      <c r="BU17" s="334"/>
      <c r="BV17" s="334" t="s">
        <v>328</v>
      </c>
      <c r="BW17" s="334"/>
      <c r="BX17" s="330"/>
      <c r="BY17" s="339" t="s">
        <v>430</v>
      </c>
    </row>
    <row r="18" spans="1:77" x14ac:dyDescent="0.15">
      <c r="A18" s="330">
        <v>1314</v>
      </c>
      <c r="B18" s="331">
        <v>43383</v>
      </c>
      <c r="C18" s="332" t="s">
        <v>821</v>
      </c>
      <c r="D18" s="330" t="s">
        <v>837</v>
      </c>
      <c r="E18" s="330"/>
      <c r="F18" s="330" t="s">
        <v>830</v>
      </c>
      <c r="G18" s="333">
        <v>43281</v>
      </c>
      <c r="H18" s="334" t="s">
        <v>824</v>
      </c>
      <c r="I18" s="334" t="s">
        <v>825</v>
      </c>
      <c r="J18" s="334">
        <v>4</v>
      </c>
      <c r="K18" s="330" t="s">
        <v>845</v>
      </c>
      <c r="L18" s="330" t="s">
        <v>846</v>
      </c>
      <c r="M18" s="335">
        <v>128.42727272727274</v>
      </c>
      <c r="N18" s="335">
        <v>24.227272727272723</v>
      </c>
      <c r="O18" s="330"/>
      <c r="P18" s="330"/>
      <c r="Q18" s="330"/>
      <c r="R18" s="330"/>
      <c r="S18" s="336"/>
      <c r="T18" s="330"/>
      <c r="U18" s="330"/>
      <c r="V18" s="336"/>
      <c r="W18" s="336"/>
      <c r="X18" s="330"/>
      <c r="Y18" s="330"/>
      <c r="Z18" s="330"/>
      <c r="AA18" s="330"/>
      <c r="AB18" s="330"/>
      <c r="AC18" s="330"/>
      <c r="AD18" s="330"/>
      <c r="AE18" s="336"/>
      <c r="AF18" s="335">
        <v>16.709090909090907</v>
      </c>
      <c r="AG18" s="330"/>
      <c r="AH18" s="330"/>
      <c r="AI18" s="336"/>
      <c r="AJ18" s="330"/>
      <c r="AK18" s="330"/>
      <c r="AL18" s="330"/>
      <c r="AM18" s="330"/>
      <c r="AN18" s="330"/>
      <c r="AO18" s="337"/>
      <c r="AP18" s="336"/>
      <c r="AQ18" s="330" t="s">
        <v>831</v>
      </c>
      <c r="AR18" s="334" t="s">
        <v>825</v>
      </c>
      <c r="AS18" s="334"/>
      <c r="AT18" s="334"/>
      <c r="AU18" s="334"/>
      <c r="AV18" s="334">
        <v>5</v>
      </c>
      <c r="AW18" s="334"/>
      <c r="AX18" s="334"/>
      <c r="AY18" s="334"/>
      <c r="AZ18" s="334" t="s">
        <v>840</v>
      </c>
      <c r="BA18" s="330"/>
      <c r="BB18" s="334">
        <v>0</v>
      </c>
      <c r="BC18" s="334">
        <v>0</v>
      </c>
      <c r="BD18" s="334">
        <v>0</v>
      </c>
      <c r="BE18" s="334">
        <v>0</v>
      </c>
      <c r="BF18" s="334">
        <v>0</v>
      </c>
      <c r="BG18" s="334">
        <v>0</v>
      </c>
      <c r="BH18" s="334">
        <v>0</v>
      </c>
      <c r="BI18" s="334">
        <v>0</v>
      </c>
      <c r="BJ18" s="334">
        <v>0</v>
      </c>
      <c r="BK18" s="334">
        <v>0</v>
      </c>
      <c r="BL18" s="334"/>
      <c r="BM18" s="334"/>
      <c r="BN18" s="334">
        <v>12</v>
      </c>
      <c r="BO18" s="334" t="s">
        <v>825</v>
      </c>
      <c r="BP18" s="338"/>
      <c r="BQ18" s="334"/>
      <c r="BR18" s="334"/>
      <c r="BS18" s="330"/>
      <c r="BT18" s="274"/>
      <c r="BU18" s="334"/>
      <c r="BV18" s="334" t="s">
        <v>825</v>
      </c>
      <c r="BW18" s="334"/>
      <c r="BX18" s="330"/>
      <c r="BY18" s="339" t="s">
        <v>984</v>
      </c>
    </row>
    <row r="19" spans="1:77" x14ac:dyDescent="0.15">
      <c r="A19" s="330">
        <v>1476</v>
      </c>
      <c r="B19" s="331">
        <v>43383</v>
      </c>
      <c r="C19" s="332" t="s">
        <v>821</v>
      </c>
      <c r="D19" s="330" t="s">
        <v>837</v>
      </c>
      <c r="E19" s="330"/>
      <c r="F19" s="330" t="s">
        <v>830</v>
      </c>
      <c r="G19" s="333">
        <v>43266</v>
      </c>
      <c r="H19" s="334" t="s">
        <v>824</v>
      </c>
      <c r="I19" s="334" t="s">
        <v>825</v>
      </c>
      <c r="J19" s="334">
        <v>5</v>
      </c>
      <c r="K19" s="330" t="s">
        <v>848</v>
      </c>
      <c r="L19" s="330" t="s">
        <v>955</v>
      </c>
      <c r="M19" s="335">
        <v>175.38181818181815</v>
      </c>
      <c r="N19" s="335">
        <v>23.799999999999997</v>
      </c>
      <c r="O19" s="330"/>
      <c r="P19" s="330"/>
      <c r="Q19" s="336"/>
      <c r="R19" s="330"/>
      <c r="S19" s="336"/>
      <c r="T19" s="330"/>
      <c r="U19" s="330"/>
      <c r="V19" s="336"/>
      <c r="W19" s="336"/>
      <c r="X19" s="330"/>
      <c r="Y19" s="330"/>
      <c r="Z19" s="330"/>
      <c r="AA19" s="330"/>
      <c r="AB19" s="330"/>
      <c r="AC19" s="330"/>
      <c r="AD19" s="330"/>
      <c r="AE19" s="336"/>
      <c r="AF19" s="335">
        <v>16.381818181818179</v>
      </c>
      <c r="AG19" s="330"/>
      <c r="AH19" s="330"/>
      <c r="AI19" s="336"/>
      <c r="AJ19" s="330"/>
      <c r="AK19" s="330"/>
      <c r="AL19" s="330"/>
      <c r="AM19" s="330"/>
      <c r="AN19" s="336"/>
      <c r="AO19" s="337"/>
      <c r="AP19" s="336"/>
      <c r="AQ19" s="330" t="s">
        <v>831</v>
      </c>
      <c r="AR19" s="334" t="s">
        <v>825</v>
      </c>
      <c r="AS19" s="334"/>
      <c r="AT19" s="334"/>
      <c r="AU19" s="334"/>
      <c r="AV19" s="334">
        <v>3.5</v>
      </c>
      <c r="AW19" s="334"/>
      <c r="AX19" s="334"/>
      <c r="AY19" s="334"/>
      <c r="AZ19" s="334" t="s">
        <v>840</v>
      </c>
      <c r="BA19" s="330"/>
      <c r="BB19" s="334">
        <v>0</v>
      </c>
      <c r="BC19" s="334">
        <v>0</v>
      </c>
      <c r="BD19" s="334">
        <v>0</v>
      </c>
      <c r="BE19" s="334">
        <v>0</v>
      </c>
      <c r="BF19" s="334">
        <v>0</v>
      </c>
      <c r="BG19" s="334">
        <v>0</v>
      </c>
      <c r="BH19" s="334">
        <v>0</v>
      </c>
      <c r="BI19" s="334">
        <v>0</v>
      </c>
      <c r="BJ19" s="334">
        <v>0</v>
      </c>
      <c r="BK19" s="334">
        <v>0</v>
      </c>
      <c r="BL19" s="334"/>
      <c r="BM19" s="334"/>
      <c r="BN19" s="334"/>
      <c r="BO19" s="334" t="s">
        <v>825</v>
      </c>
      <c r="BP19" s="338"/>
      <c r="BQ19" s="334"/>
      <c r="BR19" s="334"/>
      <c r="BS19" s="274"/>
      <c r="BT19" s="274"/>
      <c r="BU19" s="334"/>
      <c r="BV19" s="334" t="s">
        <v>825</v>
      </c>
      <c r="BW19" s="334">
        <v>1</v>
      </c>
      <c r="BX19" s="274"/>
      <c r="BY19" s="345" t="s">
        <v>985</v>
      </c>
    </row>
    <row r="20" spans="1:77" x14ac:dyDescent="0.15">
      <c r="A20" s="330">
        <v>574</v>
      </c>
      <c r="B20" s="331">
        <v>43383</v>
      </c>
      <c r="C20" s="332" t="s">
        <v>325</v>
      </c>
      <c r="D20" s="330" t="s">
        <v>326</v>
      </c>
      <c r="E20" s="330"/>
      <c r="F20" s="330" t="s">
        <v>391</v>
      </c>
      <c r="G20" s="333">
        <v>43312</v>
      </c>
      <c r="H20" s="334" t="s">
        <v>342</v>
      </c>
      <c r="I20" s="334" t="s">
        <v>328</v>
      </c>
      <c r="J20" s="334">
        <v>6</v>
      </c>
      <c r="K20" s="330" t="s">
        <v>371</v>
      </c>
      <c r="L20" s="330" t="s">
        <v>472</v>
      </c>
      <c r="M20" s="335">
        <v>160</v>
      </c>
      <c r="N20" s="335">
        <v>24.999999999999996</v>
      </c>
      <c r="O20" s="330"/>
      <c r="P20" s="330"/>
      <c r="Q20" s="336"/>
      <c r="R20" s="330"/>
      <c r="S20" s="336"/>
      <c r="T20" s="330"/>
      <c r="U20" s="330"/>
      <c r="V20" s="336"/>
      <c r="W20" s="336"/>
      <c r="X20" s="330"/>
      <c r="Y20" s="330"/>
      <c r="Z20" s="330"/>
      <c r="AA20" s="330"/>
      <c r="AB20" s="330"/>
      <c r="AC20" s="330"/>
      <c r="AD20" s="330"/>
      <c r="AE20" s="336"/>
      <c r="AF20" s="335">
        <v>20</v>
      </c>
      <c r="AG20" s="330"/>
      <c r="AH20" s="330"/>
      <c r="AI20" s="336"/>
      <c r="AJ20" s="330"/>
      <c r="AK20" s="330"/>
      <c r="AL20" s="330"/>
      <c r="AM20" s="330"/>
      <c r="AN20" s="336"/>
      <c r="AO20" s="337"/>
      <c r="AP20" s="336"/>
      <c r="AQ20" s="339" t="s">
        <v>393</v>
      </c>
      <c r="AR20" s="334" t="s">
        <v>328</v>
      </c>
      <c r="AS20" s="334"/>
      <c r="AT20" s="334"/>
      <c r="AU20" s="334"/>
      <c r="AV20" s="334">
        <v>10.199999999999999</v>
      </c>
      <c r="AW20" s="334" t="s">
        <v>957</v>
      </c>
      <c r="AX20" s="334">
        <v>10</v>
      </c>
      <c r="AY20" s="334">
        <v>6</v>
      </c>
      <c r="AZ20" s="334" t="s">
        <v>334</v>
      </c>
      <c r="BA20" s="330"/>
      <c r="BB20" s="334">
        <v>0</v>
      </c>
      <c r="BC20" s="334">
        <v>0</v>
      </c>
      <c r="BD20" s="334">
        <v>0</v>
      </c>
      <c r="BE20" s="334">
        <v>0</v>
      </c>
      <c r="BF20" s="334">
        <v>0</v>
      </c>
      <c r="BG20" s="334">
        <v>0</v>
      </c>
      <c r="BH20" s="334">
        <v>0</v>
      </c>
      <c r="BI20" s="334">
        <v>0</v>
      </c>
      <c r="BJ20" s="334">
        <v>0</v>
      </c>
      <c r="BK20" s="334">
        <v>0</v>
      </c>
      <c r="BL20" s="334"/>
      <c r="BM20" s="334"/>
      <c r="BN20" s="334"/>
      <c r="BO20" s="334" t="s">
        <v>328</v>
      </c>
      <c r="BP20" s="342">
        <v>163.58181818181816</v>
      </c>
      <c r="BQ20" s="334"/>
      <c r="BR20" s="343"/>
      <c r="BS20" s="274"/>
      <c r="BT20" s="274"/>
      <c r="BU20" s="274"/>
      <c r="BV20" s="334" t="s">
        <v>328</v>
      </c>
      <c r="BW20" s="334"/>
      <c r="BX20" s="330"/>
      <c r="BY20" s="339" t="s">
        <v>986</v>
      </c>
    </row>
    <row r="21" spans="1:77" x14ac:dyDescent="0.15">
      <c r="A21" s="330">
        <v>2028</v>
      </c>
      <c r="B21" s="331">
        <v>43383</v>
      </c>
      <c r="C21" s="332" t="s">
        <v>959</v>
      </c>
      <c r="D21" s="330" t="s">
        <v>960</v>
      </c>
      <c r="E21" s="330"/>
      <c r="F21" s="330" t="s">
        <v>987</v>
      </c>
      <c r="G21" s="333">
        <v>43281</v>
      </c>
      <c r="H21" s="334" t="s">
        <v>962</v>
      </c>
      <c r="I21" s="334" t="s">
        <v>963</v>
      </c>
      <c r="J21" s="334">
        <v>7</v>
      </c>
      <c r="K21" s="330" t="s">
        <v>964</v>
      </c>
      <c r="L21" s="330" t="s">
        <v>965</v>
      </c>
      <c r="M21" s="335">
        <v>116.3</v>
      </c>
      <c r="N21" s="335">
        <v>27.172727272727272</v>
      </c>
      <c r="O21" s="330" t="s">
        <v>453</v>
      </c>
      <c r="P21" s="340">
        <v>3822</v>
      </c>
      <c r="Q21" s="335">
        <v>28.672727272727268</v>
      </c>
      <c r="R21" s="340"/>
      <c r="S21" s="335"/>
      <c r="T21" s="330"/>
      <c r="U21" s="330"/>
      <c r="V21" s="336"/>
      <c r="W21" s="336"/>
      <c r="X21" s="330"/>
      <c r="Y21" s="330"/>
      <c r="Z21" s="330"/>
      <c r="AA21" s="330"/>
      <c r="AB21" s="330"/>
      <c r="AC21" s="330"/>
      <c r="AD21" s="330"/>
      <c r="AE21" s="336"/>
      <c r="AF21" s="335">
        <v>18.454545454545453</v>
      </c>
      <c r="AG21" s="330"/>
      <c r="AH21" s="330"/>
      <c r="AI21" s="336"/>
      <c r="AJ21" s="330"/>
      <c r="AK21" s="330"/>
      <c r="AL21" s="330"/>
      <c r="AM21" s="330"/>
      <c r="AN21" s="336"/>
      <c r="AO21" s="337"/>
      <c r="AP21" s="336"/>
      <c r="AQ21" s="330" t="s">
        <v>988</v>
      </c>
      <c r="AR21" s="334" t="s">
        <v>963</v>
      </c>
      <c r="AS21" s="334"/>
      <c r="AT21" s="334"/>
      <c r="AU21" s="334"/>
      <c r="AV21" s="334">
        <v>7</v>
      </c>
      <c r="AW21" s="334"/>
      <c r="AX21" s="334"/>
      <c r="AY21" s="334"/>
      <c r="AZ21" s="334" t="s">
        <v>967</v>
      </c>
      <c r="BA21" s="330"/>
      <c r="BB21" s="334">
        <v>0</v>
      </c>
      <c r="BC21" s="334">
        <v>0</v>
      </c>
      <c r="BD21" s="334">
        <v>0</v>
      </c>
      <c r="BE21" s="334">
        <v>0</v>
      </c>
      <c r="BF21" s="334">
        <v>0</v>
      </c>
      <c r="BG21" s="334">
        <v>0</v>
      </c>
      <c r="BH21" s="334">
        <v>0</v>
      </c>
      <c r="BI21" s="334">
        <v>0</v>
      </c>
      <c r="BJ21" s="334">
        <v>0</v>
      </c>
      <c r="BK21" s="334">
        <v>0</v>
      </c>
      <c r="BL21" s="334"/>
      <c r="BM21" s="334"/>
      <c r="BN21" s="334"/>
      <c r="BO21" s="334" t="s">
        <v>963</v>
      </c>
      <c r="BP21" s="338"/>
      <c r="BQ21" s="334"/>
      <c r="BR21" s="334"/>
      <c r="BS21" s="274"/>
      <c r="BT21" s="274"/>
      <c r="BU21" s="274"/>
      <c r="BV21" s="334" t="s">
        <v>963</v>
      </c>
      <c r="BW21" s="334"/>
      <c r="BX21" s="330"/>
      <c r="BY21" s="339" t="s">
        <v>989</v>
      </c>
    </row>
    <row r="22" spans="1:77" x14ac:dyDescent="0.15">
      <c r="A22" s="330">
        <v>159</v>
      </c>
      <c r="B22" s="331">
        <v>43383</v>
      </c>
      <c r="C22" s="332" t="s">
        <v>821</v>
      </c>
      <c r="D22" s="330" t="s">
        <v>837</v>
      </c>
      <c r="E22" s="330"/>
      <c r="F22" s="330" t="s">
        <v>830</v>
      </c>
      <c r="G22" s="344">
        <v>43343</v>
      </c>
      <c r="H22" s="334" t="s">
        <v>387</v>
      </c>
      <c r="I22" s="334" t="s">
        <v>390</v>
      </c>
      <c r="J22" s="334">
        <v>8</v>
      </c>
      <c r="K22" s="330" t="s">
        <v>857</v>
      </c>
      <c r="L22" s="330" t="s">
        <v>620</v>
      </c>
      <c r="M22" s="335">
        <v>121.22727272727271</v>
      </c>
      <c r="N22" s="335">
        <v>24.16363636363636</v>
      </c>
      <c r="O22" s="330"/>
      <c r="P22" s="330"/>
      <c r="Q22" s="336"/>
      <c r="R22" s="330"/>
      <c r="S22" s="336"/>
      <c r="T22" s="330"/>
      <c r="U22" s="330"/>
      <c r="V22" s="336"/>
      <c r="W22" s="336"/>
      <c r="X22" s="330"/>
      <c r="Y22" s="330"/>
      <c r="Z22" s="330"/>
      <c r="AA22" s="330"/>
      <c r="AB22" s="330"/>
      <c r="AC22" s="330"/>
      <c r="AD22" s="330"/>
      <c r="AE22" s="336"/>
      <c r="AF22" s="335">
        <v>17.818181818181817</v>
      </c>
      <c r="AG22" s="330"/>
      <c r="AH22" s="330"/>
      <c r="AI22" s="336"/>
      <c r="AJ22" s="330"/>
      <c r="AK22" s="330"/>
      <c r="AL22" s="330"/>
      <c r="AM22" s="330"/>
      <c r="AN22" s="336"/>
      <c r="AO22" s="337"/>
      <c r="AP22" s="336"/>
      <c r="AQ22" s="339" t="s">
        <v>831</v>
      </c>
      <c r="AR22" s="334" t="s">
        <v>825</v>
      </c>
      <c r="AS22" s="334"/>
      <c r="AT22" s="334"/>
      <c r="AU22" s="334"/>
      <c r="AV22" s="334">
        <v>8</v>
      </c>
      <c r="AW22" s="334"/>
      <c r="AX22" s="334"/>
      <c r="AY22" s="334"/>
      <c r="AZ22" s="334" t="s">
        <v>825</v>
      </c>
      <c r="BA22" s="330"/>
      <c r="BB22" s="334">
        <v>0</v>
      </c>
      <c r="BC22" s="334">
        <v>0</v>
      </c>
      <c r="BD22" s="334">
        <v>0</v>
      </c>
      <c r="BE22" s="334">
        <v>0</v>
      </c>
      <c r="BF22" s="334">
        <v>0</v>
      </c>
      <c r="BG22" s="334">
        <v>0</v>
      </c>
      <c r="BH22" s="334">
        <v>0</v>
      </c>
      <c r="BI22" s="334">
        <v>0</v>
      </c>
      <c r="BJ22" s="334">
        <v>0</v>
      </c>
      <c r="BK22" s="334">
        <v>0</v>
      </c>
      <c r="BL22" s="334"/>
      <c r="BM22" s="334"/>
      <c r="BN22" s="334"/>
      <c r="BO22" s="334" t="s">
        <v>825</v>
      </c>
      <c r="BP22" s="338"/>
      <c r="BQ22" s="334"/>
      <c r="BR22" s="334"/>
      <c r="BS22" s="330"/>
      <c r="BT22" s="330"/>
      <c r="BU22" s="334"/>
      <c r="BV22" s="334" t="s">
        <v>825</v>
      </c>
      <c r="BW22" s="334">
        <v>1</v>
      </c>
      <c r="BX22" s="330"/>
      <c r="BY22" s="339" t="s">
        <v>990</v>
      </c>
    </row>
    <row r="23" spans="1:77" x14ac:dyDescent="0.15">
      <c r="A23" s="330">
        <v>1647</v>
      </c>
      <c r="B23" s="331">
        <v>43383</v>
      </c>
      <c r="C23" s="332" t="s">
        <v>959</v>
      </c>
      <c r="D23" s="330" t="s">
        <v>960</v>
      </c>
      <c r="E23" s="330"/>
      <c r="F23" s="330" t="s">
        <v>987</v>
      </c>
      <c r="G23" s="333">
        <v>43302</v>
      </c>
      <c r="H23" s="334" t="s">
        <v>962</v>
      </c>
      <c r="I23" s="334" t="s">
        <v>963</v>
      </c>
      <c r="J23" s="334">
        <v>9</v>
      </c>
      <c r="K23" s="330" t="s">
        <v>973</v>
      </c>
      <c r="L23" s="330" t="s">
        <v>558</v>
      </c>
      <c r="M23" s="335">
        <v>135.99999999999997</v>
      </c>
      <c r="N23" s="335">
        <v>26.25454545454545</v>
      </c>
      <c r="O23" s="330"/>
      <c r="P23" s="330"/>
      <c r="Q23" s="336"/>
      <c r="R23" s="330"/>
      <c r="S23" s="336"/>
      <c r="T23" s="330"/>
      <c r="U23" s="330"/>
      <c r="V23" s="336"/>
      <c r="W23" s="336"/>
      <c r="X23" s="330"/>
      <c r="Y23" s="330"/>
      <c r="Z23" s="330"/>
      <c r="AA23" s="330"/>
      <c r="AB23" s="330"/>
      <c r="AC23" s="330"/>
      <c r="AD23" s="330"/>
      <c r="AE23" s="336"/>
      <c r="AF23" s="335">
        <v>18.799999999999997</v>
      </c>
      <c r="AG23" s="330"/>
      <c r="AH23" s="330"/>
      <c r="AI23" s="336"/>
      <c r="AJ23" s="330"/>
      <c r="AK23" s="330"/>
      <c r="AL23" s="330"/>
      <c r="AM23" s="330"/>
      <c r="AN23" s="336"/>
      <c r="AO23" s="337"/>
      <c r="AP23" s="336"/>
      <c r="AQ23" s="330" t="s">
        <v>988</v>
      </c>
      <c r="AR23" s="334" t="s">
        <v>963</v>
      </c>
      <c r="AS23" s="334"/>
      <c r="AT23" s="334"/>
      <c r="AU23" s="334"/>
      <c r="AV23" s="334">
        <v>11.5</v>
      </c>
      <c r="AW23" s="334" t="s">
        <v>957</v>
      </c>
      <c r="AX23" s="334">
        <v>5</v>
      </c>
      <c r="AY23" s="334">
        <v>5</v>
      </c>
      <c r="AZ23" s="334" t="s">
        <v>974</v>
      </c>
      <c r="BA23" s="330"/>
      <c r="BB23" s="334">
        <v>0</v>
      </c>
      <c r="BC23" s="334">
        <v>0</v>
      </c>
      <c r="BD23" s="334">
        <v>0</v>
      </c>
      <c r="BE23" s="334">
        <v>0</v>
      </c>
      <c r="BF23" s="334">
        <v>0</v>
      </c>
      <c r="BG23" s="334">
        <v>0</v>
      </c>
      <c r="BH23" s="334">
        <v>0</v>
      </c>
      <c r="BI23" s="334">
        <v>0</v>
      </c>
      <c r="BJ23" s="334">
        <v>0</v>
      </c>
      <c r="BK23" s="334">
        <v>0</v>
      </c>
      <c r="BL23" s="334"/>
      <c r="BM23" s="334"/>
      <c r="BN23" s="334"/>
      <c r="BO23" s="334" t="s">
        <v>963</v>
      </c>
      <c r="BP23" s="338"/>
      <c r="BQ23" s="334"/>
      <c r="BR23" s="334"/>
      <c r="BS23" s="274"/>
      <c r="BT23" s="274"/>
      <c r="BU23" s="274"/>
      <c r="BV23" s="334" t="s">
        <v>963</v>
      </c>
      <c r="BW23" s="334"/>
      <c r="BX23" s="330"/>
      <c r="BY23" s="339" t="s">
        <v>991</v>
      </c>
    </row>
    <row r="24" spans="1:77" x14ac:dyDescent="0.15">
      <c r="A24" s="330">
        <v>2091</v>
      </c>
      <c r="B24" s="331">
        <v>43383</v>
      </c>
      <c r="C24" s="332" t="s">
        <v>821</v>
      </c>
      <c r="D24" s="330" t="s">
        <v>837</v>
      </c>
      <c r="E24" s="330"/>
      <c r="F24" s="330" t="s">
        <v>830</v>
      </c>
      <c r="G24" s="344">
        <v>43350</v>
      </c>
      <c r="H24" s="334" t="s">
        <v>825</v>
      </c>
      <c r="I24" s="334" t="s">
        <v>856</v>
      </c>
      <c r="J24" s="334">
        <v>10</v>
      </c>
      <c r="K24" s="330" t="s">
        <v>875</v>
      </c>
      <c r="L24" s="330" t="s">
        <v>796</v>
      </c>
      <c r="M24" s="335">
        <v>119</v>
      </c>
      <c r="N24" s="335">
        <v>45.672727272727272</v>
      </c>
      <c r="O24" s="330"/>
      <c r="P24" s="330"/>
      <c r="Q24" s="336"/>
      <c r="R24" s="330"/>
      <c r="S24" s="336"/>
      <c r="T24" s="330"/>
      <c r="U24" s="330"/>
      <c r="V24" s="336"/>
      <c r="W24" s="336"/>
      <c r="X24" s="330"/>
      <c r="Y24" s="330"/>
      <c r="Z24" s="330"/>
      <c r="AA24" s="330"/>
      <c r="AB24" s="330"/>
      <c r="AC24" s="330"/>
      <c r="AD24" s="330"/>
      <c r="AE24" s="336"/>
      <c r="AF24" s="335">
        <v>39.781818181818174</v>
      </c>
      <c r="AG24" s="330"/>
      <c r="AH24" s="330"/>
      <c r="AI24" s="336"/>
      <c r="AJ24" s="330"/>
      <c r="AK24" s="330"/>
      <c r="AL24" s="330"/>
      <c r="AM24" s="330"/>
      <c r="AN24" s="336"/>
      <c r="AO24" s="337"/>
      <c r="AP24" s="336"/>
      <c r="AQ24" s="330" t="s">
        <v>831</v>
      </c>
      <c r="AR24" s="334" t="s">
        <v>825</v>
      </c>
      <c r="AS24" s="334"/>
      <c r="AT24" s="334"/>
      <c r="AU24" s="334"/>
      <c r="AV24" s="334"/>
      <c r="AW24" s="334"/>
      <c r="AX24" s="334"/>
      <c r="AY24" s="334"/>
      <c r="AZ24" s="334" t="s">
        <v>825</v>
      </c>
      <c r="BA24" s="330"/>
      <c r="BB24" s="334">
        <v>0</v>
      </c>
      <c r="BC24" s="334">
        <v>15</v>
      </c>
      <c r="BD24" s="334">
        <v>0</v>
      </c>
      <c r="BE24" s="334">
        <v>0</v>
      </c>
      <c r="BF24" s="334">
        <v>0</v>
      </c>
      <c r="BG24" s="334">
        <v>0</v>
      </c>
      <c r="BH24" s="334">
        <v>0</v>
      </c>
      <c r="BI24" s="334">
        <v>0</v>
      </c>
      <c r="BJ24" s="334">
        <v>0</v>
      </c>
      <c r="BK24" s="334">
        <v>0</v>
      </c>
      <c r="BL24" s="334"/>
      <c r="BM24" s="334"/>
      <c r="BN24" s="334"/>
      <c r="BO24" s="334" t="s">
        <v>825</v>
      </c>
      <c r="BP24" s="338"/>
      <c r="BQ24" s="334"/>
      <c r="BR24" s="334"/>
      <c r="BS24" s="274" t="s">
        <v>975</v>
      </c>
      <c r="BT24" s="274" t="s">
        <v>276</v>
      </c>
      <c r="BU24" s="334">
        <v>50</v>
      </c>
      <c r="BV24" s="334" t="s">
        <v>825</v>
      </c>
      <c r="BW24" s="334"/>
      <c r="BX24" s="274" t="s">
        <v>976</v>
      </c>
      <c r="BY24" s="330" t="s">
        <v>992</v>
      </c>
    </row>
    <row r="25" spans="1:77" x14ac:dyDescent="0.15">
      <c r="A25" s="330">
        <v>2025</v>
      </c>
      <c r="B25" s="331">
        <v>43383</v>
      </c>
      <c r="C25" s="332" t="s">
        <v>978</v>
      </c>
      <c r="D25" s="330" t="s">
        <v>970</v>
      </c>
      <c r="E25" s="330"/>
      <c r="F25" s="330" t="s">
        <v>993</v>
      </c>
      <c r="G25" s="333">
        <v>43273</v>
      </c>
      <c r="H25" s="334" t="s">
        <v>962</v>
      </c>
      <c r="I25" s="334" t="s">
        <v>963</v>
      </c>
      <c r="J25" s="334">
        <v>11</v>
      </c>
      <c r="K25" s="330" t="s">
        <v>679</v>
      </c>
      <c r="L25" s="330" t="s">
        <v>882</v>
      </c>
      <c r="M25" s="335">
        <v>151.32727272727271</v>
      </c>
      <c r="N25" s="335">
        <v>39.190909090909088</v>
      </c>
      <c r="O25" s="330"/>
      <c r="P25" s="330"/>
      <c r="Q25" s="336"/>
      <c r="R25" s="330"/>
      <c r="S25" s="336"/>
      <c r="T25" s="330"/>
      <c r="U25" s="330"/>
      <c r="V25" s="336"/>
      <c r="W25" s="336"/>
      <c r="X25" s="330"/>
      <c r="Y25" s="330"/>
      <c r="Z25" s="330"/>
      <c r="AA25" s="330"/>
      <c r="AB25" s="330"/>
      <c r="AC25" s="330"/>
      <c r="AD25" s="330"/>
      <c r="AE25" s="336"/>
      <c r="AF25" s="335">
        <v>32.418181818181814</v>
      </c>
      <c r="AG25" s="330"/>
      <c r="AH25" s="330"/>
      <c r="AI25" s="336"/>
      <c r="AJ25" s="330"/>
      <c r="AK25" s="330"/>
      <c r="AL25" s="330"/>
      <c r="AM25" s="330"/>
      <c r="AN25" s="336"/>
      <c r="AO25" s="337"/>
      <c r="AP25" s="336"/>
      <c r="AQ25" s="339" t="s">
        <v>994</v>
      </c>
      <c r="AR25" s="334" t="s">
        <v>967</v>
      </c>
      <c r="AS25" s="334"/>
      <c r="AT25" s="334"/>
      <c r="AU25" s="334"/>
      <c r="AV25" s="334"/>
      <c r="AW25" s="334"/>
      <c r="AX25" s="334"/>
      <c r="AY25" s="334"/>
      <c r="AZ25" s="334" t="s">
        <v>974</v>
      </c>
      <c r="BA25" s="330"/>
      <c r="BB25" s="334">
        <v>0</v>
      </c>
      <c r="BC25" s="334">
        <v>0</v>
      </c>
      <c r="BD25" s="334">
        <v>0</v>
      </c>
      <c r="BE25" s="334">
        <v>0</v>
      </c>
      <c r="BF25" s="334">
        <v>0</v>
      </c>
      <c r="BG25" s="334">
        <v>0</v>
      </c>
      <c r="BH25" s="334">
        <v>0</v>
      </c>
      <c r="BI25" s="334">
        <v>0</v>
      </c>
      <c r="BJ25" s="334">
        <v>0</v>
      </c>
      <c r="BK25" s="334">
        <v>0</v>
      </c>
      <c r="BL25" s="334"/>
      <c r="BM25" s="334"/>
      <c r="BN25" s="334"/>
      <c r="BO25" s="334" t="s">
        <v>967</v>
      </c>
      <c r="BP25" s="338"/>
      <c r="BQ25" s="334"/>
      <c r="BR25" s="334"/>
      <c r="BS25" s="274"/>
      <c r="BT25" s="274"/>
      <c r="BU25" s="334"/>
      <c r="BV25" s="334" t="s">
        <v>967</v>
      </c>
      <c r="BW25" s="334">
        <v>1</v>
      </c>
      <c r="BX25" s="330"/>
      <c r="BY25" s="330" t="s">
        <v>430</v>
      </c>
    </row>
    <row r="26" spans="1:77" x14ac:dyDescent="0.15">
      <c r="A26" s="330">
        <v>1798</v>
      </c>
      <c r="B26" s="331">
        <v>43383</v>
      </c>
      <c r="C26" s="332" t="s">
        <v>978</v>
      </c>
      <c r="D26" s="330" t="s">
        <v>970</v>
      </c>
      <c r="E26" s="330"/>
      <c r="F26" s="330" t="s">
        <v>993</v>
      </c>
      <c r="G26" s="344">
        <v>43256</v>
      </c>
      <c r="H26" s="334" t="s">
        <v>980</v>
      </c>
      <c r="I26" s="334" t="s">
        <v>967</v>
      </c>
      <c r="J26" s="334">
        <v>12</v>
      </c>
      <c r="K26" s="330" t="s">
        <v>981</v>
      </c>
      <c r="L26" s="330" t="s">
        <v>683</v>
      </c>
      <c r="M26" s="335">
        <v>124.99999999999999</v>
      </c>
      <c r="N26" s="335">
        <v>24.499999999999996</v>
      </c>
      <c r="O26" s="330"/>
      <c r="P26" s="330"/>
      <c r="Q26" s="336"/>
      <c r="R26" s="330"/>
      <c r="S26" s="336"/>
      <c r="T26" s="330"/>
      <c r="U26" s="330"/>
      <c r="V26" s="336"/>
      <c r="W26" s="336"/>
      <c r="X26" s="330"/>
      <c r="Y26" s="330"/>
      <c r="Z26" s="330"/>
      <c r="AA26" s="330"/>
      <c r="AB26" s="330"/>
      <c r="AC26" s="330"/>
      <c r="AD26" s="330"/>
      <c r="AE26" s="336"/>
      <c r="AF26" s="335">
        <v>18.2</v>
      </c>
      <c r="AG26" s="330"/>
      <c r="AH26" s="330"/>
      <c r="AI26" s="336"/>
      <c r="AJ26" s="330"/>
      <c r="AK26" s="330"/>
      <c r="AL26" s="330"/>
      <c r="AM26" s="330"/>
      <c r="AN26" s="336"/>
      <c r="AO26" s="337"/>
      <c r="AP26" s="336"/>
      <c r="AQ26" s="330" t="s">
        <v>994</v>
      </c>
      <c r="AR26" s="334" t="s">
        <v>967</v>
      </c>
      <c r="AS26" s="334"/>
      <c r="AT26" s="334"/>
      <c r="AU26" s="334"/>
      <c r="AV26" s="334">
        <v>6</v>
      </c>
      <c r="AW26" s="334"/>
      <c r="AX26" s="334"/>
      <c r="AY26" s="334"/>
      <c r="AZ26" s="334" t="s">
        <v>967</v>
      </c>
      <c r="BA26" s="330"/>
      <c r="BB26" s="334">
        <v>0</v>
      </c>
      <c r="BC26" s="334">
        <v>0</v>
      </c>
      <c r="BD26" s="334">
        <v>0</v>
      </c>
      <c r="BE26" s="334">
        <v>0</v>
      </c>
      <c r="BF26" s="334">
        <v>0</v>
      </c>
      <c r="BG26" s="334">
        <v>0</v>
      </c>
      <c r="BH26" s="334">
        <v>0</v>
      </c>
      <c r="BI26" s="334">
        <v>0</v>
      </c>
      <c r="BJ26" s="334">
        <v>0</v>
      </c>
      <c r="BK26" s="334">
        <v>0</v>
      </c>
      <c r="BL26" s="334"/>
      <c r="BM26" s="334"/>
      <c r="BN26" s="334"/>
      <c r="BO26" s="334" t="s">
        <v>967</v>
      </c>
      <c r="BP26" s="338"/>
      <c r="BQ26" s="334"/>
      <c r="BR26" s="334"/>
      <c r="BS26" s="274"/>
      <c r="BT26" s="274"/>
      <c r="BU26" s="334"/>
      <c r="BV26" s="334" t="s">
        <v>967</v>
      </c>
      <c r="BW26" s="334">
        <v>1</v>
      </c>
      <c r="BX26" s="330"/>
      <c r="BY26" s="330" t="s">
        <v>995</v>
      </c>
    </row>
    <row r="27" spans="1:77" x14ac:dyDescent="0.15">
      <c r="A27" s="330">
        <v>1913</v>
      </c>
      <c r="B27" s="331">
        <v>43383</v>
      </c>
      <c r="C27" s="332" t="s">
        <v>821</v>
      </c>
      <c r="D27" s="330" t="s">
        <v>837</v>
      </c>
      <c r="E27" s="330"/>
      <c r="F27" s="330" t="s">
        <v>916</v>
      </c>
      <c r="G27" s="333">
        <v>43284</v>
      </c>
      <c r="H27" s="334" t="s">
        <v>824</v>
      </c>
      <c r="I27" s="334" t="s">
        <v>825</v>
      </c>
      <c r="J27" s="334">
        <v>1</v>
      </c>
      <c r="K27" s="330" t="s">
        <v>838</v>
      </c>
      <c r="L27" s="330" t="s">
        <v>949</v>
      </c>
      <c r="M27" s="335">
        <v>120.03636363636362</v>
      </c>
      <c r="N27" s="335">
        <v>28.7</v>
      </c>
      <c r="O27" s="330"/>
      <c r="P27" s="330"/>
      <c r="Q27" s="336"/>
      <c r="R27" s="330"/>
      <c r="S27" s="336"/>
      <c r="T27" s="330"/>
      <c r="U27" s="330"/>
      <c r="V27" s="336"/>
      <c r="W27" s="335">
        <v>22.963636363636365</v>
      </c>
      <c r="X27" s="330"/>
      <c r="Y27" s="330"/>
      <c r="Z27" s="330"/>
      <c r="AA27" s="330"/>
      <c r="AB27" s="330"/>
      <c r="AC27" s="330"/>
      <c r="AD27" s="330"/>
      <c r="AE27" s="336"/>
      <c r="AF27" s="336"/>
      <c r="AG27" s="330"/>
      <c r="AH27" s="330"/>
      <c r="AI27" s="336"/>
      <c r="AJ27" s="330"/>
      <c r="AK27" s="330"/>
      <c r="AL27" s="330"/>
      <c r="AM27" s="330"/>
      <c r="AN27" s="336"/>
      <c r="AO27" s="337"/>
      <c r="AP27" s="336"/>
      <c r="AQ27" s="339" t="s">
        <v>917</v>
      </c>
      <c r="AR27" s="334" t="s">
        <v>825</v>
      </c>
      <c r="AS27" s="334"/>
      <c r="AT27" s="334"/>
      <c r="AU27" s="334"/>
      <c r="AV27" s="334">
        <v>5</v>
      </c>
      <c r="AW27" s="334"/>
      <c r="AX27" s="334"/>
      <c r="AY27" s="334"/>
      <c r="AZ27" s="334" t="s">
        <v>840</v>
      </c>
      <c r="BA27" s="330"/>
      <c r="BB27" s="334">
        <v>0</v>
      </c>
      <c r="BC27" s="334">
        <v>0</v>
      </c>
      <c r="BD27" s="334">
        <v>0</v>
      </c>
      <c r="BE27" s="334">
        <v>0</v>
      </c>
      <c r="BF27" s="334">
        <v>0</v>
      </c>
      <c r="BG27" s="334">
        <v>0</v>
      </c>
      <c r="BH27" s="334">
        <v>0</v>
      </c>
      <c r="BI27" s="334">
        <v>0</v>
      </c>
      <c r="BJ27" s="334">
        <v>0</v>
      </c>
      <c r="BK27" s="334">
        <v>0</v>
      </c>
      <c r="BL27" s="334"/>
      <c r="BM27" s="334"/>
      <c r="BN27" s="334">
        <v>12</v>
      </c>
      <c r="BO27" s="334" t="s">
        <v>825</v>
      </c>
      <c r="BP27" s="338"/>
      <c r="BQ27" s="334"/>
      <c r="BR27" s="334"/>
      <c r="BS27" s="330"/>
      <c r="BT27" s="330"/>
      <c r="BU27" s="334"/>
      <c r="BV27" s="334" t="s">
        <v>825</v>
      </c>
      <c r="BW27" s="334"/>
      <c r="BX27" s="330" t="s">
        <v>841</v>
      </c>
      <c r="BY27" s="274" t="s">
        <v>996</v>
      </c>
    </row>
    <row r="28" spans="1:77" x14ac:dyDescent="0.15">
      <c r="A28" s="330">
        <v>407</v>
      </c>
      <c r="B28" s="331">
        <v>43383</v>
      </c>
      <c r="C28" s="332" t="s">
        <v>26</v>
      </c>
      <c r="D28" s="330" t="s">
        <v>114</v>
      </c>
      <c r="E28" s="330"/>
      <c r="F28" s="330" t="s">
        <v>115</v>
      </c>
      <c r="G28" s="333">
        <v>43281</v>
      </c>
      <c r="H28" s="334" t="s">
        <v>387</v>
      </c>
      <c r="I28" s="334" t="s">
        <v>390</v>
      </c>
      <c r="J28" s="334">
        <v>2</v>
      </c>
      <c r="K28" s="330" t="s">
        <v>110</v>
      </c>
      <c r="L28" s="330" t="s">
        <v>951</v>
      </c>
      <c r="M28" s="335">
        <v>149.89999999999998</v>
      </c>
      <c r="N28" s="335">
        <v>28.663636363636364</v>
      </c>
      <c r="O28" s="330"/>
      <c r="P28" s="330"/>
      <c r="Q28" s="336"/>
      <c r="R28" s="330"/>
      <c r="S28" s="336"/>
      <c r="T28" s="330"/>
      <c r="U28" s="330"/>
      <c r="V28" s="336"/>
      <c r="W28" s="335">
        <v>22.463636363636361</v>
      </c>
      <c r="X28" s="330"/>
      <c r="Y28" s="330"/>
      <c r="Z28" s="330"/>
      <c r="AA28" s="330"/>
      <c r="AB28" s="330"/>
      <c r="AC28" s="330"/>
      <c r="AD28" s="330"/>
      <c r="AE28" s="336"/>
      <c r="AF28" s="336"/>
      <c r="AG28" s="330"/>
      <c r="AH28" s="330"/>
      <c r="AI28" s="336"/>
      <c r="AJ28" s="330"/>
      <c r="AK28" s="330"/>
      <c r="AL28" s="330"/>
      <c r="AM28" s="330"/>
      <c r="AN28" s="336"/>
      <c r="AO28" s="337"/>
      <c r="AP28" s="336"/>
      <c r="AQ28" s="330" t="s">
        <v>117</v>
      </c>
      <c r="AR28" s="334" t="s">
        <v>30</v>
      </c>
      <c r="AS28" s="334"/>
      <c r="AT28" s="334"/>
      <c r="AU28" s="334"/>
      <c r="AV28" s="334">
        <v>5.2</v>
      </c>
      <c r="AW28" s="334"/>
      <c r="AX28" s="334"/>
      <c r="AY28" s="334"/>
      <c r="AZ28" s="334" t="s">
        <v>34</v>
      </c>
      <c r="BA28" s="330"/>
      <c r="BB28" s="334">
        <v>0</v>
      </c>
      <c r="BC28" s="334">
        <v>0</v>
      </c>
      <c r="BD28" s="334">
        <v>2</v>
      </c>
      <c r="BE28" s="334">
        <v>0</v>
      </c>
      <c r="BF28" s="334">
        <v>0</v>
      </c>
      <c r="BG28" s="334">
        <v>0</v>
      </c>
      <c r="BH28" s="334">
        <v>0</v>
      </c>
      <c r="BI28" s="334">
        <v>0</v>
      </c>
      <c r="BJ28" s="334">
        <v>0</v>
      </c>
      <c r="BK28" s="334">
        <v>0</v>
      </c>
      <c r="BL28" s="334"/>
      <c r="BM28" s="334"/>
      <c r="BN28" s="334"/>
      <c r="BO28" s="334" t="s">
        <v>30</v>
      </c>
      <c r="BP28" s="338"/>
      <c r="BQ28" s="334"/>
      <c r="BR28" s="334"/>
      <c r="BS28" s="330"/>
      <c r="BT28" s="330"/>
      <c r="BU28" s="334"/>
      <c r="BV28" s="334" t="s">
        <v>30</v>
      </c>
      <c r="BW28" s="334"/>
      <c r="BX28" s="330"/>
      <c r="BY28" s="339" t="s">
        <v>641</v>
      </c>
    </row>
    <row r="29" spans="1:77" x14ac:dyDescent="0.15">
      <c r="A29" s="330">
        <v>673</v>
      </c>
      <c r="B29" s="331">
        <v>43383</v>
      </c>
      <c r="C29" s="332" t="s">
        <v>325</v>
      </c>
      <c r="D29" s="330" t="s">
        <v>326</v>
      </c>
      <c r="E29" s="330"/>
      <c r="F29" s="330" t="s">
        <v>402</v>
      </c>
      <c r="G29" s="333">
        <v>43356</v>
      </c>
      <c r="H29" s="334" t="s">
        <v>342</v>
      </c>
      <c r="I29" s="334" t="s">
        <v>328</v>
      </c>
      <c r="J29" s="334">
        <v>3</v>
      </c>
      <c r="K29" s="330" t="s">
        <v>348</v>
      </c>
      <c r="L29" s="330" t="s">
        <v>952</v>
      </c>
      <c r="M29" s="335">
        <v>127.3</v>
      </c>
      <c r="N29" s="335">
        <v>33.118181818181817</v>
      </c>
      <c r="O29" s="330"/>
      <c r="P29" s="330"/>
      <c r="Q29" s="336"/>
      <c r="R29" s="330"/>
      <c r="S29" s="336"/>
      <c r="T29" s="330"/>
      <c r="U29" s="330"/>
      <c r="V29" s="336"/>
      <c r="W29" s="335">
        <v>27.254545454545454</v>
      </c>
      <c r="X29" s="330"/>
      <c r="Y29" s="330"/>
      <c r="Z29" s="330"/>
      <c r="AA29" s="330"/>
      <c r="AB29" s="330"/>
      <c r="AC29" s="330"/>
      <c r="AD29" s="330"/>
      <c r="AE29" s="336"/>
      <c r="AF29" s="336"/>
      <c r="AG29" s="330"/>
      <c r="AH29" s="330"/>
      <c r="AI29" s="336"/>
      <c r="AJ29" s="330"/>
      <c r="AK29" s="330"/>
      <c r="AL29" s="330"/>
      <c r="AM29" s="330"/>
      <c r="AN29" s="336"/>
      <c r="AO29" s="337"/>
      <c r="AP29" s="336"/>
      <c r="AQ29" s="339" t="s">
        <v>403</v>
      </c>
      <c r="AR29" s="334" t="s">
        <v>328</v>
      </c>
      <c r="AS29" s="334"/>
      <c r="AT29" s="334"/>
      <c r="AU29" s="334"/>
      <c r="AV29" s="334">
        <v>7.26</v>
      </c>
      <c r="AW29" s="334"/>
      <c r="AX29" s="334"/>
      <c r="AY29" s="334"/>
      <c r="AZ29" s="334" t="s">
        <v>334</v>
      </c>
      <c r="BA29" s="330"/>
      <c r="BB29" s="334">
        <v>5</v>
      </c>
      <c r="BC29" s="334">
        <v>0</v>
      </c>
      <c r="BD29" s="334">
        <v>0</v>
      </c>
      <c r="BE29" s="334">
        <v>0</v>
      </c>
      <c r="BF29" s="334">
        <v>0</v>
      </c>
      <c r="BG29" s="334">
        <v>0</v>
      </c>
      <c r="BH29" s="334">
        <v>0</v>
      </c>
      <c r="BI29" s="334">
        <v>0</v>
      </c>
      <c r="BJ29" s="334">
        <v>0</v>
      </c>
      <c r="BK29" s="334">
        <v>0</v>
      </c>
      <c r="BL29" s="334"/>
      <c r="BM29" s="334"/>
      <c r="BN29" s="334">
        <v>24</v>
      </c>
      <c r="BO29" s="334" t="s">
        <v>328</v>
      </c>
      <c r="BP29" s="338"/>
      <c r="BQ29" s="334"/>
      <c r="BR29" s="334"/>
      <c r="BS29" s="330"/>
      <c r="BT29" s="330"/>
      <c r="BU29" s="334"/>
      <c r="BV29" s="334" t="s">
        <v>328</v>
      </c>
      <c r="BW29" s="334"/>
      <c r="BX29" s="330"/>
      <c r="BY29" s="330" t="s">
        <v>430</v>
      </c>
    </row>
    <row r="30" spans="1:77" x14ac:dyDescent="0.15">
      <c r="A30" s="330">
        <v>1317</v>
      </c>
      <c r="B30" s="331">
        <v>43383</v>
      </c>
      <c r="C30" s="332" t="s">
        <v>821</v>
      </c>
      <c r="D30" s="330" t="s">
        <v>837</v>
      </c>
      <c r="E30" s="330"/>
      <c r="F30" s="330" t="s">
        <v>916</v>
      </c>
      <c r="G30" s="333">
        <v>43281</v>
      </c>
      <c r="H30" s="334" t="s">
        <v>824</v>
      </c>
      <c r="I30" s="334" t="s">
        <v>825</v>
      </c>
      <c r="J30" s="334">
        <v>4</v>
      </c>
      <c r="K30" s="330" t="s">
        <v>845</v>
      </c>
      <c r="L30" s="330" t="s">
        <v>846</v>
      </c>
      <c r="M30" s="335">
        <v>123.10909090909088</v>
      </c>
      <c r="N30" s="335">
        <v>25.590909090909086</v>
      </c>
      <c r="O30" s="330"/>
      <c r="P30" s="330"/>
      <c r="Q30" s="336"/>
      <c r="R30" s="330"/>
      <c r="S30" s="336"/>
      <c r="T30" s="330"/>
      <c r="U30" s="330"/>
      <c r="V30" s="336"/>
      <c r="W30" s="335">
        <v>21.918181818181814</v>
      </c>
      <c r="X30" s="330"/>
      <c r="Y30" s="330"/>
      <c r="Z30" s="330"/>
      <c r="AA30" s="330"/>
      <c r="AB30" s="330"/>
      <c r="AC30" s="330"/>
      <c r="AD30" s="330"/>
      <c r="AE30" s="336"/>
      <c r="AF30" s="336"/>
      <c r="AG30" s="330"/>
      <c r="AH30" s="330"/>
      <c r="AI30" s="336"/>
      <c r="AJ30" s="330"/>
      <c r="AK30" s="330"/>
      <c r="AL30" s="330"/>
      <c r="AM30" s="330"/>
      <c r="AN30" s="330"/>
      <c r="AO30" s="337"/>
      <c r="AP30" s="336"/>
      <c r="AQ30" s="339" t="s">
        <v>917</v>
      </c>
      <c r="AR30" s="334" t="s">
        <v>825</v>
      </c>
      <c r="AS30" s="334"/>
      <c r="AT30" s="334"/>
      <c r="AU30" s="334"/>
      <c r="AV30" s="334">
        <v>5</v>
      </c>
      <c r="AW30" s="334"/>
      <c r="AX30" s="334"/>
      <c r="AY30" s="334"/>
      <c r="AZ30" s="334" t="s">
        <v>840</v>
      </c>
      <c r="BA30" s="330"/>
      <c r="BB30" s="334">
        <v>0</v>
      </c>
      <c r="BC30" s="334">
        <v>0</v>
      </c>
      <c r="BD30" s="334">
        <v>0</v>
      </c>
      <c r="BE30" s="334">
        <v>0</v>
      </c>
      <c r="BF30" s="334">
        <v>0</v>
      </c>
      <c r="BG30" s="334">
        <v>0</v>
      </c>
      <c r="BH30" s="334">
        <v>0</v>
      </c>
      <c r="BI30" s="334">
        <v>0</v>
      </c>
      <c r="BJ30" s="334">
        <v>0</v>
      </c>
      <c r="BK30" s="334">
        <v>0</v>
      </c>
      <c r="BL30" s="334"/>
      <c r="BM30" s="334"/>
      <c r="BN30" s="334">
        <v>12</v>
      </c>
      <c r="BO30" s="334" t="s">
        <v>825</v>
      </c>
      <c r="BP30" s="338"/>
      <c r="BQ30" s="334"/>
      <c r="BR30" s="334"/>
      <c r="BS30" s="330"/>
      <c r="BT30" s="330"/>
      <c r="BU30" s="334"/>
      <c r="BV30" s="334" t="s">
        <v>825</v>
      </c>
      <c r="BW30" s="334"/>
      <c r="BX30" s="330"/>
      <c r="BY30" s="330" t="s">
        <v>997</v>
      </c>
    </row>
    <row r="31" spans="1:77" x14ac:dyDescent="0.15">
      <c r="A31" s="330">
        <v>1479</v>
      </c>
      <c r="B31" s="331">
        <v>43383</v>
      </c>
      <c r="C31" s="332" t="s">
        <v>821</v>
      </c>
      <c r="D31" s="330" t="s">
        <v>837</v>
      </c>
      <c r="E31" s="330"/>
      <c r="F31" s="330" t="s">
        <v>921</v>
      </c>
      <c r="G31" s="333">
        <v>43266</v>
      </c>
      <c r="H31" s="334" t="s">
        <v>824</v>
      </c>
      <c r="I31" s="334" t="s">
        <v>825</v>
      </c>
      <c r="J31" s="334">
        <v>5</v>
      </c>
      <c r="K31" s="330" t="s">
        <v>848</v>
      </c>
      <c r="L31" s="330" t="s">
        <v>955</v>
      </c>
      <c r="M31" s="335">
        <v>170.88181818181818</v>
      </c>
      <c r="N31" s="335">
        <v>26.909090909090907</v>
      </c>
      <c r="O31" s="330"/>
      <c r="P31" s="330"/>
      <c r="Q31" s="336"/>
      <c r="R31" s="330"/>
      <c r="S31" s="336"/>
      <c r="T31" s="330"/>
      <c r="U31" s="330"/>
      <c r="V31" s="336"/>
      <c r="W31" s="335">
        <v>20.209090909090907</v>
      </c>
      <c r="X31" s="335"/>
      <c r="Y31" s="335"/>
      <c r="Z31" s="335"/>
      <c r="AA31" s="335"/>
      <c r="AB31" s="335"/>
      <c r="AC31" s="335"/>
      <c r="AD31" s="335"/>
      <c r="AE31" s="336"/>
      <c r="AF31" s="336"/>
      <c r="AG31" s="330"/>
      <c r="AH31" s="330"/>
      <c r="AI31" s="336"/>
      <c r="AJ31" s="330"/>
      <c r="AK31" s="330"/>
      <c r="AL31" s="330"/>
      <c r="AM31" s="330"/>
      <c r="AN31" s="336"/>
      <c r="AO31" s="337"/>
      <c r="AP31" s="336"/>
      <c r="AQ31" s="330" t="s">
        <v>917</v>
      </c>
      <c r="AR31" s="334" t="s">
        <v>825</v>
      </c>
      <c r="AS31" s="334"/>
      <c r="AT31" s="334"/>
      <c r="AU31" s="334"/>
      <c r="AV31" s="334">
        <v>3.5</v>
      </c>
      <c r="AW31" s="334"/>
      <c r="AX31" s="334"/>
      <c r="AY31" s="334"/>
      <c r="AZ31" s="334" t="s">
        <v>840</v>
      </c>
      <c r="BA31" s="330"/>
      <c r="BB31" s="334">
        <v>0</v>
      </c>
      <c r="BC31" s="334">
        <v>0</v>
      </c>
      <c r="BD31" s="334">
        <v>0</v>
      </c>
      <c r="BE31" s="334">
        <v>0</v>
      </c>
      <c r="BF31" s="334">
        <v>0</v>
      </c>
      <c r="BG31" s="334">
        <v>0</v>
      </c>
      <c r="BH31" s="334">
        <v>0</v>
      </c>
      <c r="BI31" s="334">
        <v>0</v>
      </c>
      <c r="BJ31" s="334">
        <v>0</v>
      </c>
      <c r="BK31" s="334">
        <v>0</v>
      </c>
      <c r="BL31" s="334"/>
      <c r="BM31" s="334"/>
      <c r="BN31" s="334"/>
      <c r="BO31" s="334" t="s">
        <v>825</v>
      </c>
      <c r="BP31" s="338"/>
      <c r="BQ31" s="334"/>
      <c r="BR31" s="334"/>
      <c r="BS31" s="274"/>
      <c r="BT31" s="274"/>
      <c r="BU31" s="334"/>
      <c r="BV31" s="334" t="s">
        <v>825</v>
      </c>
      <c r="BW31" s="334">
        <v>1</v>
      </c>
      <c r="BX31" s="274"/>
      <c r="BY31" s="341" t="s">
        <v>998</v>
      </c>
    </row>
    <row r="32" spans="1:77" x14ac:dyDescent="0.15">
      <c r="A32" s="330">
        <v>576</v>
      </c>
      <c r="B32" s="331">
        <v>43383</v>
      </c>
      <c r="C32" s="332" t="s">
        <v>325</v>
      </c>
      <c r="D32" s="330" t="s">
        <v>326</v>
      </c>
      <c r="E32" s="330"/>
      <c r="F32" s="330" t="s">
        <v>402</v>
      </c>
      <c r="G32" s="333">
        <v>43312</v>
      </c>
      <c r="H32" s="334" t="s">
        <v>342</v>
      </c>
      <c r="I32" s="334" t="s">
        <v>328</v>
      </c>
      <c r="J32" s="334">
        <v>6</v>
      </c>
      <c r="K32" s="330" t="s">
        <v>371</v>
      </c>
      <c r="L32" s="330" t="s">
        <v>472</v>
      </c>
      <c r="M32" s="335">
        <v>98.181818181818173</v>
      </c>
      <c r="N32" s="335">
        <v>28.18181818181818</v>
      </c>
      <c r="O32" s="330"/>
      <c r="P32" s="330"/>
      <c r="Q32" s="336"/>
      <c r="R32" s="330"/>
      <c r="S32" s="336"/>
      <c r="T32" s="330"/>
      <c r="U32" s="330"/>
      <c r="V32" s="336"/>
      <c r="W32" s="335">
        <v>20.909090909090907</v>
      </c>
      <c r="X32" s="330"/>
      <c r="Y32" s="330"/>
      <c r="Z32" s="330"/>
      <c r="AA32" s="330"/>
      <c r="AB32" s="330"/>
      <c r="AC32" s="330"/>
      <c r="AD32" s="330"/>
      <c r="AE32" s="336"/>
      <c r="AF32" s="336"/>
      <c r="AG32" s="330"/>
      <c r="AH32" s="330"/>
      <c r="AI32" s="336"/>
      <c r="AJ32" s="330"/>
      <c r="AK32" s="330"/>
      <c r="AL32" s="330"/>
      <c r="AM32" s="330"/>
      <c r="AN32" s="336"/>
      <c r="AO32" s="337"/>
      <c r="AP32" s="336"/>
      <c r="AQ32" s="330" t="s">
        <v>403</v>
      </c>
      <c r="AR32" s="334" t="s">
        <v>328</v>
      </c>
      <c r="AS32" s="334"/>
      <c r="AT32" s="334"/>
      <c r="AU32" s="334"/>
      <c r="AV32" s="334">
        <v>10.199999999999999</v>
      </c>
      <c r="AW32" s="334" t="s">
        <v>957</v>
      </c>
      <c r="AX32" s="334">
        <v>10</v>
      </c>
      <c r="AY32" s="334">
        <v>6</v>
      </c>
      <c r="AZ32" s="334" t="s">
        <v>334</v>
      </c>
      <c r="BA32" s="330"/>
      <c r="BB32" s="334">
        <v>0</v>
      </c>
      <c r="BC32" s="334">
        <v>0</v>
      </c>
      <c r="BD32" s="334">
        <v>0</v>
      </c>
      <c r="BE32" s="334">
        <v>0</v>
      </c>
      <c r="BF32" s="334">
        <v>0</v>
      </c>
      <c r="BG32" s="334">
        <v>0</v>
      </c>
      <c r="BH32" s="334">
        <v>0</v>
      </c>
      <c r="BI32" s="334">
        <v>0</v>
      </c>
      <c r="BJ32" s="334">
        <v>0</v>
      </c>
      <c r="BK32" s="334">
        <v>0</v>
      </c>
      <c r="BL32" s="334"/>
      <c r="BM32" s="334"/>
      <c r="BN32" s="334"/>
      <c r="BO32" s="334" t="s">
        <v>328</v>
      </c>
      <c r="BP32" s="342">
        <v>163.58181818181816</v>
      </c>
      <c r="BQ32" s="334"/>
      <c r="BR32" s="343"/>
      <c r="BS32" s="274"/>
      <c r="BT32" s="274"/>
      <c r="BU32" s="274"/>
      <c r="BV32" s="334" t="s">
        <v>328</v>
      </c>
      <c r="BW32" s="334"/>
      <c r="BX32" s="330"/>
      <c r="BY32" s="330" t="s">
        <v>999</v>
      </c>
    </row>
    <row r="33" spans="1:77" x14ac:dyDescent="0.15">
      <c r="A33" s="330">
        <v>2031</v>
      </c>
      <c r="B33" s="331">
        <v>43383</v>
      </c>
      <c r="C33" s="332" t="s">
        <v>959</v>
      </c>
      <c r="D33" s="330" t="s">
        <v>960</v>
      </c>
      <c r="E33" s="330"/>
      <c r="F33" s="330" t="s">
        <v>1000</v>
      </c>
      <c r="G33" s="333">
        <v>43281</v>
      </c>
      <c r="H33" s="334" t="s">
        <v>962</v>
      </c>
      <c r="I33" s="334" t="s">
        <v>963</v>
      </c>
      <c r="J33" s="334">
        <v>7</v>
      </c>
      <c r="K33" s="330" t="s">
        <v>964</v>
      </c>
      <c r="L33" s="330" t="s">
        <v>965</v>
      </c>
      <c r="M33" s="335">
        <v>139.22727272727272</v>
      </c>
      <c r="N33" s="335">
        <v>27.4</v>
      </c>
      <c r="O33" s="330"/>
      <c r="P33" s="330"/>
      <c r="Q33" s="336"/>
      <c r="R33" s="330"/>
      <c r="S33" s="336"/>
      <c r="T33" s="330"/>
      <c r="U33" s="330"/>
      <c r="V33" s="336"/>
      <c r="W33" s="335">
        <v>22.309090909090905</v>
      </c>
      <c r="X33" s="330"/>
      <c r="Y33" s="330"/>
      <c r="Z33" s="330"/>
      <c r="AA33" s="330"/>
      <c r="AB33" s="330"/>
      <c r="AC33" s="330"/>
      <c r="AD33" s="330"/>
      <c r="AE33" s="336"/>
      <c r="AF33" s="336"/>
      <c r="AG33" s="330"/>
      <c r="AH33" s="330"/>
      <c r="AI33" s="336"/>
      <c r="AJ33" s="330"/>
      <c r="AK33" s="330"/>
      <c r="AL33" s="330"/>
      <c r="AM33" s="330"/>
      <c r="AN33" s="336"/>
      <c r="AO33" s="337"/>
      <c r="AP33" s="336"/>
      <c r="AQ33" s="339" t="s">
        <v>1001</v>
      </c>
      <c r="AR33" s="334" t="s">
        <v>963</v>
      </c>
      <c r="AS33" s="334"/>
      <c r="AT33" s="334"/>
      <c r="AU33" s="334"/>
      <c r="AV33" s="334">
        <v>7</v>
      </c>
      <c r="AW33" s="334"/>
      <c r="AX33" s="334"/>
      <c r="AY33" s="334"/>
      <c r="AZ33" s="334" t="s">
        <v>967</v>
      </c>
      <c r="BA33" s="330"/>
      <c r="BB33" s="334">
        <v>0</v>
      </c>
      <c r="BC33" s="334">
        <v>0</v>
      </c>
      <c r="BD33" s="334">
        <v>0</v>
      </c>
      <c r="BE33" s="334">
        <v>0</v>
      </c>
      <c r="BF33" s="334">
        <v>0</v>
      </c>
      <c r="BG33" s="334">
        <v>0</v>
      </c>
      <c r="BH33" s="334">
        <v>0</v>
      </c>
      <c r="BI33" s="334">
        <v>0</v>
      </c>
      <c r="BJ33" s="334">
        <v>0</v>
      </c>
      <c r="BK33" s="334">
        <v>0</v>
      </c>
      <c r="BL33" s="334"/>
      <c r="BM33" s="334"/>
      <c r="BN33" s="334"/>
      <c r="BO33" s="334" t="s">
        <v>963</v>
      </c>
      <c r="BP33" s="338"/>
      <c r="BQ33" s="334"/>
      <c r="BR33" s="334"/>
      <c r="BS33" s="274"/>
      <c r="BT33" s="274"/>
      <c r="BU33" s="274"/>
      <c r="BV33" s="334" t="s">
        <v>963</v>
      </c>
      <c r="BW33" s="334"/>
      <c r="BX33" s="330"/>
      <c r="BY33" s="330" t="s">
        <v>1002</v>
      </c>
    </row>
    <row r="34" spans="1:77" x14ac:dyDescent="0.15">
      <c r="A34" s="330">
        <v>162</v>
      </c>
      <c r="B34" s="331">
        <v>43383</v>
      </c>
      <c r="C34" s="332" t="s">
        <v>821</v>
      </c>
      <c r="D34" s="330" t="s">
        <v>837</v>
      </c>
      <c r="E34" s="330"/>
      <c r="F34" s="330" t="s">
        <v>916</v>
      </c>
      <c r="G34" s="344">
        <v>43343</v>
      </c>
      <c r="H34" s="334" t="s">
        <v>387</v>
      </c>
      <c r="I34" s="334" t="s">
        <v>390</v>
      </c>
      <c r="J34" s="334">
        <v>8</v>
      </c>
      <c r="K34" s="330" t="s">
        <v>857</v>
      </c>
      <c r="L34" s="330" t="s">
        <v>620</v>
      </c>
      <c r="M34" s="335">
        <v>120.32727272727273</v>
      </c>
      <c r="N34" s="335">
        <v>29.799999999999997</v>
      </c>
      <c r="O34" s="330"/>
      <c r="P34" s="330"/>
      <c r="Q34" s="336"/>
      <c r="R34" s="330"/>
      <c r="S34" s="336"/>
      <c r="T34" s="330"/>
      <c r="U34" s="330"/>
      <c r="V34" s="336"/>
      <c r="W34" s="335">
        <v>24.018181818181819</v>
      </c>
      <c r="X34" s="330"/>
      <c r="Y34" s="330"/>
      <c r="Z34" s="330"/>
      <c r="AA34" s="330"/>
      <c r="AB34" s="330"/>
      <c r="AC34" s="330"/>
      <c r="AD34" s="330"/>
      <c r="AE34" s="336"/>
      <c r="AF34" s="336"/>
      <c r="AG34" s="330"/>
      <c r="AH34" s="330"/>
      <c r="AI34" s="336"/>
      <c r="AJ34" s="330"/>
      <c r="AK34" s="330"/>
      <c r="AL34" s="330"/>
      <c r="AM34" s="330"/>
      <c r="AN34" s="336"/>
      <c r="AO34" s="337"/>
      <c r="AP34" s="336"/>
      <c r="AQ34" s="330" t="s">
        <v>917</v>
      </c>
      <c r="AR34" s="334" t="s">
        <v>825</v>
      </c>
      <c r="AS34" s="334"/>
      <c r="AT34" s="334"/>
      <c r="AU34" s="334"/>
      <c r="AV34" s="334">
        <v>8</v>
      </c>
      <c r="AW34" s="334"/>
      <c r="AX34" s="334"/>
      <c r="AY34" s="334"/>
      <c r="AZ34" s="334" t="s">
        <v>825</v>
      </c>
      <c r="BA34" s="330"/>
      <c r="BB34" s="334">
        <v>0</v>
      </c>
      <c r="BC34" s="334">
        <v>0</v>
      </c>
      <c r="BD34" s="334">
        <v>0</v>
      </c>
      <c r="BE34" s="334">
        <v>0</v>
      </c>
      <c r="BF34" s="334">
        <v>0</v>
      </c>
      <c r="BG34" s="334">
        <v>0</v>
      </c>
      <c r="BH34" s="334">
        <v>0</v>
      </c>
      <c r="BI34" s="334">
        <v>0</v>
      </c>
      <c r="BJ34" s="334">
        <v>0</v>
      </c>
      <c r="BK34" s="334">
        <v>0</v>
      </c>
      <c r="BL34" s="334"/>
      <c r="BM34" s="334"/>
      <c r="BN34" s="334"/>
      <c r="BO34" s="334" t="s">
        <v>825</v>
      </c>
      <c r="BP34" s="338"/>
      <c r="BQ34" s="334"/>
      <c r="BR34" s="334"/>
      <c r="BS34" s="330"/>
      <c r="BT34" s="330"/>
      <c r="BU34" s="334"/>
      <c r="BV34" s="334" t="s">
        <v>825</v>
      </c>
      <c r="BW34" s="334">
        <v>1</v>
      </c>
      <c r="BX34" s="330"/>
      <c r="BY34" s="330" t="s">
        <v>1003</v>
      </c>
    </row>
    <row r="35" spans="1:77" x14ac:dyDescent="0.15">
      <c r="A35" s="330">
        <v>1650</v>
      </c>
      <c r="B35" s="331">
        <v>43383</v>
      </c>
      <c r="C35" s="332" t="s">
        <v>959</v>
      </c>
      <c r="D35" s="330" t="s">
        <v>960</v>
      </c>
      <c r="E35" s="330"/>
      <c r="F35" s="330" t="s">
        <v>1000</v>
      </c>
      <c r="G35" s="333">
        <v>43302</v>
      </c>
      <c r="H35" s="334" t="s">
        <v>962</v>
      </c>
      <c r="I35" s="334" t="s">
        <v>963</v>
      </c>
      <c r="J35" s="334">
        <v>9</v>
      </c>
      <c r="K35" s="330" t="s">
        <v>973</v>
      </c>
      <c r="L35" s="330" t="s">
        <v>558</v>
      </c>
      <c r="M35" s="335">
        <v>135.99999999999997</v>
      </c>
      <c r="N35" s="335">
        <v>28.25454545454545</v>
      </c>
      <c r="O35" s="330"/>
      <c r="P35" s="330"/>
      <c r="Q35" s="336"/>
      <c r="R35" s="330"/>
      <c r="S35" s="336"/>
      <c r="T35" s="330"/>
      <c r="U35" s="330"/>
      <c r="V35" s="336"/>
      <c r="W35" s="335">
        <v>21.999999999999996</v>
      </c>
      <c r="X35" s="330"/>
      <c r="Y35" s="330"/>
      <c r="Z35" s="330"/>
      <c r="AA35" s="330"/>
      <c r="AB35" s="330"/>
      <c r="AC35" s="330"/>
      <c r="AD35" s="330"/>
      <c r="AE35" s="336"/>
      <c r="AF35" s="336"/>
      <c r="AG35" s="330"/>
      <c r="AH35" s="330"/>
      <c r="AI35" s="336"/>
      <c r="AJ35" s="330"/>
      <c r="AK35" s="330"/>
      <c r="AL35" s="330"/>
      <c r="AM35" s="330"/>
      <c r="AN35" s="336"/>
      <c r="AO35" s="337"/>
      <c r="AP35" s="336"/>
      <c r="AQ35" s="330" t="s">
        <v>1001</v>
      </c>
      <c r="AR35" s="334" t="s">
        <v>963</v>
      </c>
      <c r="AS35" s="334"/>
      <c r="AT35" s="334"/>
      <c r="AU35" s="334"/>
      <c r="AV35" s="334">
        <v>11.5</v>
      </c>
      <c r="AW35" s="334" t="s">
        <v>957</v>
      </c>
      <c r="AX35" s="334">
        <v>5</v>
      </c>
      <c r="AY35" s="334">
        <v>5</v>
      </c>
      <c r="AZ35" s="334" t="s">
        <v>974</v>
      </c>
      <c r="BA35" s="330"/>
      <c r="BB35" s="334">
        <v>0</v>
      </c>
      <c r="BC35" s="334">
        <v>0</v>
      </c>
      <c r="BD35" s="334">
        <v>0</v>
      </c>
      <c r="BE35" s="334">
        <v>0</v>
      </c>
      <c r="BF35" s="334">
        <v>0</v>
      </c>
      <c r="BG35" s="334">
        <v>0</v>
      </c>
      <c r="BH35" s="334">
        <v>0</v>
      </c>
      <c r="BI35" s="334">
        <v>0</v>
      </c>
      <c r="BJ35" s="334">
        <v>0</v>
      </c>
      <c r="BK35" s="334">
        <v>0</v>
      </c>
      <c r="BL35" s="334"/>
      <c r="BM35" s="334"/>
      <c r="BN35" s="334"/>
      <c r="BO35" s="334" t="s">
        <v>963</v>
      </c>
      <c r="BP35" s="338"/>
      <c r="BQ35" s="334"/>
      <c r="BR35" s="334"/>
      <c r="BS35" s="274"/>
      <c r="BT35" s="274"/>
      <c r="BU35" s="274"/>
      <c r="BV35" s="334" t="s">
        <v>963</v>
      </c>
      <c r="BW35" s="334"/>
      <c r="BX35" s="330"/>
      <c r="BY35" s="330" t="s">
        <v>1004</v>
      </c>
    </row>
    <row r="36" spans="1:77" x14ac:dyDescent="0.15">
      <c r="A36" s="330">
        <v>2094</v>
      </c>
      <c r="B36" s="331">
        <v>43383</v>
      </c>
      <c r="C36" s="332" t="s">
        <v>821</v>
      </c>
      <c r="D36" s="330" t="s">
        <v>837</v>
      </c>
      <c r="E36" s="330"/>
      <c r="F36" s="330" t="s">
        <v>916</v>
      </c>
      <c r="G36" s="344">
        <v>43350</v>
      </c>
      <c r="H36" s="334" t="s">
        <v>825</v>
      </c>
      <c r="I36" s="334" t="s">
        <v>856</v>
      </c>
      <c r="J36" s="334">
        <v>10</v>
      </c>
      <c r="K36" s="330" t="s">
        <v>875</v>
      </c>
      <c r="L36" s="330" t="s">
        <v>796</v>
      </c>
      <c r="M36" s="335">
        <v>119</v>
      </c>
      <c r="N36" s="335">
        <v>52.11818181818181</v>
      </c>
      <c r="O36" s="330"/>
      <c r="P36" s="330"/>
      <c r="Q36" s="336"/>
      <c r="R36" s="330"/>
      <c r="S36" s="336"/>
      <c r="T36" s="330"/>
      <c r="U36" s="330"/>
      <c r="V36" s="336"/>
      <c r="W36" s="335">
        <v>43.22727272727272</v>
      </c>
      <c r="X36" s="330"/>
      <c r="Y36" s="330"/>
      <c r="Z36" s="330"/>
      <c r="AA36" s="330"/>
      <c r="AB36" s="330"/>
      <c r="AC36" s="330"/>
      <c r="AD36" s="330"/>
      <c r="AE36" s="336"/>
      <c r="AF36" s="336"/>
      <c r="AG36" s="330"/>
      <c r="AH36" s="330"/>
      <c r="AI36" s="336"/>
      <c r="AJ36" s="330"/>
      <c r="AK36" s="330"/>
      <c r="AL36" s="330"/>
      <c r="AM36" s="330"/>
      <c r="AN36" s="336"/>
      <c r="AO36" s="337"/>
      <c r="AP36" s="336"/>
      <c r="AQ36" s="330" t="s">
        <v>917</v>
      </c>
      <c r="AR36" s="334" t="s">
        <v>825</v>
      </c>
      <c r="AS36" s="334"/>
      <c r="AT36" s="334"/>
      <c r="AU36" s="334"/>
      <c r="AV36" s="334"/>
      <c r="AW36" s="334"/>
      <c r="AX36" s="334"/>
      <c r="AY36" s="334"/>
      <c r="AZ36" s="334" t="s">
        <v>825</v>
      </c>
      <c r="BA36" s="330"/>
      <c r="BB36" s="334">
        <v>0</v>
      </c>
      <c r="BC36" s="334">
        <v>15</v>
      </c>
      <c r="BD36" s="334">
        <v>0</v>
      </c>
      <c r="BE36" s="334">
        <v>0</v>
      </c>
      <c r="BF36" s="334">
        <v>0</v>
      </c>
      <c r="BG36" s="334">
        <v>0</v>
      </c>
      <c r="BH36" s="334">
        <v>0</v>
      </c>
      <c r="BI36" s="334">
        <v>0</v>
      </c>
      <c r="BJ36" s="334">
        <v>0</v>
      </c>
      <c r="BK36" s="334">
        <v>0</v>
      </c>
      <c r="BL36" s="334"/>
      <c r="BM36" s="334"/>
      <c r="BN36" s="334"/>
      <c r="BO36" s="334" t="s">
        <v>825</v>
      </c>
      <c r="BP36" s="338"/>
      <c r="BQ36" s="334"/>
      <c r="BR36" s="334"/>
      <c r="BS36" s="274" t="s">
        <v>975</v>
      </c>
      <c r="BT36" s="274" t="s">
        <v>276</v>
      </c>
      <c r="BU36" s="334">
        <v>50</v>
      </c>
      <c r="BV36" s="334" t="s">
        <v>825</v>
      </c>
      <c r="BW36" s="334"/>
      <c r="BX36" s="274" t="s">
        <v>976</v>
      </c>
      <c r="BY36" s="330" t="s">
        <v>1005</v>
      </c>
    </row>
    <row r="37" spans="1:77" x14ac:dyDescent="0.15">
      <c r="A37" s="330">
        <v>2027</v>
      </c>
      <c r="B37" s="331">
        <v>43383</v>
      </c>
      <c r="C37" s="332" t="s">
        <v>978</v>
      </c>
      <c r="D37" s="330" t="s">
        <v>970</v>
      </c>
      <c r="E37" s="330"/>
      <c r="F37" s="330" t="s">
        <v>1006</v>
      </c>
      <c r="G37" s="333">
        <v>43273</v>
      </c>
      <c r="H37" s="334" t="s">
        <v>962</v>
      </c>
      <c r="I37" s="334" t="s">
        <v>963</v>
      </c>
      <c r="J37" s="334">
        <v>11</v>
      </c>
      <c r="K37" s="330" t="s">
        <v>679</v>
      </c>
      <c r="L37" s="330" t="s">
        <v>882</v>
      </c>
      <c r="M37" s="335">
        <v>128.49090909090907</v>
      </c>
      <c r="N37" s="335">
        <v>41.781818181818181</v>
      </c>
      <c r="O37" s="330"/>
      <c r="P37" s="330"/>
      <c r="Q37" s="336"/>
      <c r="R37" s="330"/>
      <c r="S37" s="336"/>
      <c r="T37" s="330"/>
      <c r="U37" s="330"/>
      <c r="V37" s="336"/>
      <c r="W37" s="335">
        <v>36.018181818181816</v>
      </c>
      <c r="X37" s="330"/>
      <c r="Y37" s="330"/>
      <c r="Z37" s="330"/>
      <c r="AA37" s="330"/>
      <c r="AB37" s="330"/>
      <c r="AC37" s="330"/>
      <c r="AD37" s="330"/>
      <c r="AE37" s="336"/>
      <c r="AF37" s="336"/>
      <c r="AG37" s="330"/>
      <c r="AH37" s="330"/>
      <c r="AI37" s="336"/>
      <c r="AJ37" s="330"/>
      <c r="AK37" s="330"/>
      <c r="AL37" s="330"/>
      <c r="AM37" s="330"/>
      <c r="AN37" s="336"/>
      <c r="AO37" s="337"/>
      <c r="AP37" s="336"/>
      <c r="AQ37" s="339" t="s">
        <v>1007</v>
      </c>
      <c r="AR37" s="334" t="s">
        <v>967</v>
      </c>
      <c r="AS37" s="334"/>
      <c r="AT37" s="334"/>
      <c r="AU37" s="334"/>
      <c r="AV37" s="334"/>
      <c r="AW37" s="334"/>
      <c r="AX37" s="334"/>
      <c r="AY37" s="334"/>
      <c r="AZ37" s="334" t="s">
        <v>974</v>
      </c>
      <c r="BA37" s="330"/>
      <c r="BB37" s="334">
        <v>0</v>
      </c>
      <c r="BC37" s="334">
        <v>0</v>
      </c>
      <c r="BD37" s="334">
        <v>0</v>
      </c>
      <c r="BE37" s="334">
        <v>0</v>
      </c>
      <c r="BF37" s="334">
        <v>0</v>
      </c>
      <c r="BG37" s="334">
        <v>0</v>
      </c>
      <c r="BH37" s="334">
        <v>0</v>
      </c>
      <c r="BI37" s="334">
        <v>0</v>
      </c>
      <c r="BJ37" s="334">
        <v>0</v>
      </c>
      <c r="BK37" s="334">
        <v>0</v>
      </c>
      <c r="BL37" s="334"/>
      <c r="BM37" s="334"/>
      <c r="BN37" s="334"/>
      <c r="BO37" s="334" t="s">
        <v>967</v>
      </c>
      <c r="BP37" s="338"/>
      <c r="BQ37" s="334"/>
      <c r="BR37" s="334"/>
      <c r="BS37" s="274"/>
      <c r="BT37" s="274"/>
      <c r="BU37" s="334"/>
      <c r="BV37" s="334" t="s">
        <v>967</v>
      </c>
      <c r="BW37" s="334">
        <v>1</v>
      </c>
      <c r="BX37" s="330"/>
      <c r="BY37" s="339" t="s">
        <v>430</v>
      </c>
    </row>
    <row r="38" spans="1:77" x14ac:dyDescent="0.15">
      <c r="A38" s="330">
        <v>1801</v>
      </c>
      <c r="B38" s="331">
        <v>43383</v>
      </c>
      <c r="C38" s="332" t="s">
        <v>978</v>
      </c>
      <c r="D38" s="330" t="s">
        <v>970</v>
      </c>
      <c r="E38" s="330"/>
      <c r="F38" s="330" t="s">
        <v>1006</v>
      </c>
      <c r="G38" s="344">
        <v>43256</v>
      </c>
      <c r="H38" s="334" t="s">
        <v>980</v>
      </c>
      <c r="I38" s="334" t="s">
        <v>967</v>
      </c>
      <c r="J38" s="334">
        <v>12</v>
      </c>
      <c r="K38" s="330" t="s">
        <v>981</v>
      </c>
      <c r="L38" s="330" t="s">
        <v>683</v>
      </c>
      <c r="M38" s="335">
        <v>119.99999999999999</v>
      </c>
      <c r="N38" s="335">
        <v>28</v>
      </c>
      <c r="O38" s="330"/>
      <c r="P38" s="330"/>
      <c r="Q38" s="336"/>
      <c r="R38" s="330"/>
      <c r="S38" s="336"/>
      <c r="T38" s="330"/>
      <c r="U38" s="330"/>
      <c r="V38" s="336"/>
      <c r="W38" s="335">
        <v>21.999999999999996</v>
      </c>
      <c r="X38" s="330"/>
      <c r="Y38" s="330"/>
      <c r="Z38" s="330"/>
      <c r="AA38" s="330"/>
      <c r="AB38" s="330"/>
      <c r="AC38" s="330"/>
      <c r="AD38" s="330"/>
      <c r="AE38" s="336"/>
      <c r="AF38" s="336"/>
      <c r="AG38" s="330"/>
      <c r="AH38" s="330"/>
      <c r="AI38" s="336"/>
      <c r="AJ38" s="330"/>
      <c r="AK38" s="330"/>
      <c r="AL38" s="330"/>
      <c r="AM38" s="330"/>
      <c r="AN38" s="336"/>
      <c r="AO38" s="337"/>
      <c r="AP38" s="336"/>
      <c r="AQ38" s="330" t="s">
        <v>1007</v>
      </c>
      <c r="AR38" s="334" t="s">
        <v>967</v>
      </c>
      <c r="AS38" s="334"/>
      <c r="AT38" s="334"/>
      <c r="AU38" s="334"/>
      <c r="AV38" s="334">
        <v>6</v>
      </c>
      <c r="AW38" s="334"/>
      <c r="AX38" s="334"/>
      <c r="AY38" s="334"/>
      <c r="AZ38" s="334" t="s">
        <v>967</v>
      </c>
      <c r="BA38" s="330"/>
      <c r="BB38" s="334">
        <v>0</v>
      </c>
      <c r="BC38" s="334">
        <v>0</v>
      </c>
      <c r="BD38" s="334">
        <v>0</v>
      </c>
      <c r="BE38" s="334">
        <v>0</v>
      </c>
      <c r="BF38" s="334">
        <v>0</v>
      </c>
      <c r="BG38" s="334">
        <v>0</v>
      </c>
      <c r="BH38" s="334">
        <v>0</v>
      </c>
      <c r="BI38" s="334">
        <v>0</v>
      </c>
      <c r="BJ38" s="334">
        <v>0</v>
      </c>
      <c r="BK38" s="334">
        <v>0</v>
      </c>
      <c r="BL38" s="334"/>
      <c r="BM38" s="334"/>
      <c r="BN38" s="334"/>
      <c r="BO38" s="334" t="s">
        <v>967</v>
      </c>
      <c r="BP38" s="338"/>
      <c r="BQ38" s="334"/>
      <c r="BR38" s="334"/>
      <c r="BS38" s="274"/>
      <c r="BT38" s="274"/>
      <c r="BU38" s="334"/>
      <c r="BV38" s="334" t="s">
        <v>967</v>
      </c>
      <c r="BW38" s="334">
        <v>1</v>
      </c>
      <c r="BX38" s="330"/>
      <c r="BY38" s="330" t="s">
        <v>1008</v>
      </c>
    </row>
    <row r="39" spans="1:77" x14ac:dyDescent="0.15">
      <c r="A39" s="330">
        <v>1912</v>
      </c>
      <c r="B39" s="331">
        <v>43383</v>
      </c>
      <c r="C39" s="332" t="s">
        <v>821</v>
      </c>
      <c r="D39" s="330" t="s">
        <v>837</v>
      </c>
      <c r="E39" s="330"/>
      <c r="F39" s="330" t="s">
        <v>1009</v>
      </c>
      <c r="G39" s="333">
        <v>43284</v>
      </c>
      <c r="H39" s="334" t="s">
        <v>824</v>
      </c>
      <c r="I39" s="334" t="s">
        <v>825</v>
      </c>
      <c r="J39" s="334">
        <v>1</v>
      </c>
      <c r="K39" s="330" t="s">
        <v>838</v>
      </c>
      <c r="L39" s="330" t="s">
        <v>949</v>
      </c>
      <c r="M39" s="335">
        <v>132.33636363636361</v>
      </c>
      <c r="N39" s="335">
        <v>21.77272727272727</v>
      </c>
      <c r="O39" s="330"/>
      <c r="P39" s="330"/>
      <c r="Q39" s="336"/>
      <c r="R39" s="330"/>
      <c r="S39" s="336"/>
      <c r="T39" s="330"/>
      <c r="U39" s="330"/>
      <c r="V39" s="336"/>
      <c r="W39" s="336"/>
      <c r="X39" s="330"/>
      <c r="Y39" s="330"/>
      <c r="Z39" s="330"/>
      <c r="AA39" s="330"/>
      <c r="AB39" s="330"/>
      <c r="AC39" s="330"/>
      <c r="AD39" s="330"/>
      <c r="AE39" s="336"/>
      <c r="AF39" s="336"/>
      <c r="AG39" s="330"/>
      <c r="AH39" s="330"/>
      <c r="AI39" s="336"/>
      <c r="AJ39" s="330"/>
      <c r="AK39" s="330"/>
      <c r="AL39" s="330"/>
      <c r="AM39" s="330"/>
      <c r="AN39" s="335">
        <v>10.790909090909089</v>
      </c>
      <c r="AO39" s="337"/>
      <c r="AP39" s="336"/>
      <c r="AQ39" s="30" t="s">
        <v>1010</v>
      </c>
      <c r="AR39" s="334" t="s">
        <v>825</v>
      </c>
      <c r="AS39" s="334"/>
      <c r="AT39" s="334"/>
      <c r="AU39" s="334"/>
      <c r="AV39" s="334">
        <v>5</v>
      </c>
      <c r="AW39" s="334"/>
      <c r="AX39" s="334"/>
      <c r="AY39" s="334"/>
      <c r="AZ39" s="334" t="s">
        <v>840</v>
      </c>
      <c r="BA39" s="330"/>
      <c r="BB39" s="334">
        <v>0</v>
      </c>
      <c r="BC39" s="334">
        <v>0</v>
      </c>
      <c r="BD39" s="334">
        <v>0</v>
      </c>
      <c r="BE39" s="334">
        <v>0</v>
      </c>
      <c r="BF39" s="334">
        <v>0</v>
      </c>
      <c r="BG39" s="334">
        <v>0</v>
      </c>
      <c r="BH39" s="334">
        <v>0</v>
      </c>
      <c r="BI39" s="334">
        <v>0</v>
      </c>
      <c r="BJ39" s="334">
        <v>0</v>
      </c>
      <c r="BK39" s="334">
        <v>0</v>
      </c>
      <c r="BL39" s="334"/>
      <c r="BM39" s="334"/>
      <c r="BN39" s="334">
        <v>12</v>
      </c>
      <c r="BO39" s="334" t="s">
        <v>825</v>
      </c>
      <c r="BP39" s="338"/>
      <c r="BQ39" s="334"/>
      <c r="BR39" s="334"/>
      <c r="BS39" s="330"/>
      <c r="BT39" s="274"/>
      <c r="BU39" s="334"/>
      <c r="BV39" s="334" t="s">
        <v>825</v>
      </c>
      <c r="BW39" s="334"/>
      <c r="BX39" s="330" t="s">
        <v>841</v>
      </c>
      <c r="BY39" s="274" t="s">
        <v>1011</v>
      </c>
    </row>
    <row r="40" spans="1:77" x14ac:dyDescent="0.15">
      <c r="A40" s="330">
        <v>672</v>
      </c>
      <c r="B40" s="331">
        <v>43383</v>
      </c>
      <c r="C40" s="332" t="s">
        <v>821</v>
      </c>
      <c r="D40" s="330" t="s">
        <v>837</v>
      </c>
      <c r="E40" s="330"/>
      <c r="F40" s="330" t="s">
        <v>1009</v>
      </c>
      <c r="G40" s="333">
        <v>43356</v>
      </c>
      <c r="H40" s="334" t="s">
        <v>342</v>
      </c>
      <c r="I40" s="334" t="s">
        <v>328</v>
      </c>
      <c r="J40" s="334">
        <v>3</v>
      </c>
      <c r="K40" s="330" t="s">
        <v>348</v>
      </c>
      <c r="L40" s="330" t="s">
        <v>952</v>
      </c>
      <c r="M40" s="335">
        <v>140</v>
      </c>
      <c r="N40" s="335">
        <v>26.945454545454545</v>
      </c>
      <c r="O40" s="330"/>
      <c r="P40" s="330"/>
      <c r="Q40" s="336"/>
      <c r="R40" s="330"/>
      <c r="S40" s="336"/>
      <c r="T40" s="330"/>
      <c r="U40" s="330"/>
      <c r="V40" s="336"/>
      <c r="W40" s="336"/>
      <c r="X40" s="330"/>
      <c r="Y40" s="330"/>
      <c r="Z40" s="330"/>
      <c r="AA40" s="330"/>
      <c r="AB40" s="330"/>
      <c r="AC40" s="330"/>
      <c r="AD40" s="330"/>
      <c r="AE40" s="336"/>
      <c r="AF40" s="336"/>
      <c r="AG40" s="330"/>
      <c r="AH40" s="330"/>
      <c r="AI40" s="336"/>
      <c r="AJ40" s="330"/>
      <c r="AK40" s="330"/>
      <c r="AL40" s="330"/>
      <c r="AM40" s="330"/>
      <c r="AN40" s="335">
        <v>12.263636363636364</v>
      </c>
      <c r="AO40" s="337"/>
      <c r="AP40" s="336"/>
      <c r="AQ40" s="30" t="s">
        <v>1012</v>
      </c>
      <c r="AR40" s="334" t="s">
        <v>825</v>
      </c>
      <c r="AS40" s="334"/>
      <c r="AT40" s="334"/>
      <c r="AU40" s="334"/>
      <c r="AV40" s="334">
        <v>7.26</v>
      </c>
      <c r="AW40" s="334"/>
      <c r="AX40" s="334"/>
      <c r="AY40" s="334"/>
      <c r="AZ40" s="334" t="s">
        <v>534</v>
      </c>
      <c r="BA40" s="330"/>
      <c r="BB40" s="334">
        <v>5</v>
      </c>
      <c r="BC40" s="334">
        <v>0</v>
      </c>
      <c r="BD40" s="334">
        <v>0</v>
      </c>
      <c r="BE40" s="334">
        <v>0</v>
      </c>
      <c r="BF40" s="334">
        <v>0</v>
      </c>
      <c r="BG40" s="334">
        <v>0</v>
      </c>
      <c r="BH40" s="334">
        <v>0</v>
      </c>
      <c r="BI40" s="334">
        <v>0</v>
      </c>
      <c r="BJ40" s="334">
        <v>0</v>
      </c>
      <c r="BK40" s="334">
        <v>0</v>
      </c>
      <c r="BL40" s="334"/>
      <c r="BM40" s="334"/>
      <c r="BN40" s="334">
        <v>24</v>
      </c>
      <c r="BO40" s="334" t="s">
        <v>825</v>
      </c>
      <c r="BP40" s="338"/>
      <c r="BQ40" s="334"/>
      <c r="BR40" s="334"/>
      <c r="BS40" s="330"/>
      <c r="BT40" s="274"/>
      <c r="BU40" s="334"/>
      <c r="BV40" s="334" t="s">
        <v>825</v>
      </c>
      <c r="BW40" s="334"/>
      <c r="BX40" s="330"/>
      <c r="BY40" s="339" t="s">
        <v>430</v>
      </c>
    </row>
  </sheetData>
  <sheetProtection algorithmName="SHA-512" hashValue="gfN3dDEeuH0w+wplN+h3Ry/KVvsu/WSCXYnv695UGSiYd6RexbbuaG2vONAydwGcIdgJ8qLMY3mtFe6MQIqRWg==" saltValue="0zArlOvZyJ3wxpgiCDjAfg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B1B0-4CED-784E-B426-1DEDA6A64CD1}">
  <sheetPr codeName="Sheet57"/>
  <dimension ref="A1:BZ3"/>
  <sheetViews>
    <sheetView workbookViewId="0">
      <selection activeCell="O35" sqref="O35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30">
        <v>793</v>
      </c>
      <c r="B2" s="331">
        <v>43383</v>
      </c>
      <c r="C2" s="332" t="s">
        <v>937</v>
      </c>
      <c r="D2" s="330" t="s">
        <v>938</v>
      </c>
      <c r="E2" s="330"/>
      <c r="F2" s="330" t="s">
        <v>939</v>
      </c>
      <c r="G2" s="333">
        <v>43281</v>
      </c>
      <c r="H2" s="334" t="s">
        <v>940</v>
      </c>
      <c r="I2" s="334" t="s">
        <v>941</v>
      </c>
      <c r="J2" s="334"/>
      <c r="K2" s="330" t="s">
        <v>942</v>
      </c>
      <c r="L2" s="330" t="s">
        <v>943</v>
      </c>
      <c r="M2" s="335">
        <v>123.13636363636361</v>
      </c>
      <c r="N2" s="335">
        <v>25.409090909090907</v>
      </c>
      <c r="O2" s="330"/>
      <c r="P2" s="330"/>
      <c r="Q2" s="336"/>
      <c r="R2" s="330"/>
      <c r="S2" s="336"/>
      <c r="T2" s="330"/>
      <c r="U2" s="330"/>
      <c r="V2" s="336"/>
      <c r="W2" s="336"/>
      <c r="X2" s="330"/>
      <c r="Y2" s="330"/>
      <c r="Z2" s="330"/>
      <c r="AA2" s="330"/>
      <c r="AB2" s="330"/>
      <c r="AC2" s="330"/>
      <c r="AD2" s="330"/>
      <c r="AE2" s="336"/>
      <c r="AF2" s="336"/>
      <c r="AG2" s="330"/>
      <c r="AH2" s="330"/>
      <c r="AI2" s="336"/>
      <c r="AJ2" s="330"/>
      <c r="AK2" s="330"/>
      <c r="AL2" s="330"/>
      <c r="AM2" s="330"/>
      <c r="AN2" s="336"/>
      <c r="AO2" s="337"/>
      <c r="AP2" s="336"/>
      <c r="AQ2" s="330" t="s">
        <v>944</v>
      </c>
      <c r="AR2" s="334" t="s">
        <v>941</v>
      </c>
      <c r="AS2" s="334"/>
      <c r="AT2" s="334"/>
      <c r="AU2" s="334"/>
      <c r="AV2" s="334">
        <v>9.3000000000000007</v>
      </c>
      <c r="AW2" s="334"/>
      <c r="AX2" s="334"/>
      <c r="AY2" s="334"/>
      <c r="AZ2" s="334" t="s">
        <v>390</v>
      </c>
      <c r="BA2" s="330"/>
      <c r="BB2" s="334">
        <v>0</v>
      </c>
      <c r="BC2" s="334">
        <v>0</v>
      </c>
      <c r="BD2" s="334">
        <v>0</v>
      </c>
      <c r="BE2" s="334">
        <v>0</v>
      </c>
      <c r="BF2" s="334">
        <v>0</v>
      </c>
      <c r="BG2" s="334">
        <v>0</v>
      </c>
      <c r="BH2" s="334">
        <v>0</v>
      </c>
      <c r="BI2" s="334">
        <v>0</v>
      </c>
      <c r="BJ2" s="334">
        <v>0</v>
      </c>
      <c r="BK2" s="334">
        <v>0</v>
      </c>
      <c r="BL2" s="334"/>
      <c r="BM2" s="334"/>
      <c r="BN2" s="334"/>
      <c r="BO2" s="334" t="s">
        <v>941</v>
      </c>
      <c r="BP2" s="338"/>
      <c r="BQ2" s="334"/>
      <c r="BR2" s="334"/>
      <c r="BS2" s="330"/>
      <c r="BT2" s="330"/>
      <c r="BU2" s="334"/>
      <c r="BV2" s="334" t="s">
        <v>941</v>
      </c>
      <c r="BW2" s="334"/>
      <c r="BX2" s="330"/>
      <c r="BY2" s="330" t="s">
        <v>945</v>
      </c>
      <c r="BZ2" s="311" t="s">
        <v>429</v>
      </c>
    </row>
    <row r="3" spans="1:78" x14ac:dyDescent="0.15">
      <c r="A3" s="330">
        <v>791</v>
      </c>
      <c r="B3" s="331">
        <v>43383</v>
      </c>
      <c r="C3" s="332" t="s">
        <v>937</v>
      </c>
      <c r="D3" s="330" t="s">
        <v>938</v>
      </c>
      <c r="E3" s="330"/>
      <c r="F3" s="330" t="s">
        <v>946</v>
      </c>
      <c r="G3" s="333">
        <v>43281</v>
      </c>
      <c r="H3" s="334" t="s">
        <v>940</v>
      </c>
      <c r="I3" s="334" t="s">
        <v>941</v>
      </c>
      <c r="J3" s="334"/>
      <c r="K3" s="330" t="s">
        <v>942</v>
      </c>
      <c r="L3" s="330" t="s">
        <v>943</v>
      </c>
      <c r="M3" s="335">
        <v>123.13636363636361</v>
      </c>
      <c r="N3" s="335">
        <v>22.254545454545454</v>
      </c>
      <c r="O3" s="330"/>
      <c r="P3" s="330"/>
      <c r="Q3" s="336"/>
      <c r="R3" s="330"/>
      <c r="S3" s="336"/>
      <c r="T3" s="330"/>
      <c r="U3" s="330"/>
      <c r="V3" s="336"/>
      <c r="W3" s="336"/>
      <c r="X3" s="330"/>
      <c r="Y3" s="330"/>
      <c r="Z3" s="330"/>
      <c r="AA3" s="330"/>
      <c r="AB3" s="330"/>
      <c r="AC3" s="330"/>
      <c r="AD3" s="330"/>
      <c r="AE3" s="336"/>
      <c r="AF3" s="335">
        <v>15.699999999999998</v>
      </c>
      <c r="AG3" s="330"/>
      <c r="AH3" s="330"/>
      <c r="AI3" s="336"/>
      <c r="AJ3" s="330"/>
      <c r="AK3" s="330"/>
      <c r="AL3" s="330"/>
      <c r="AM3" s="330"/>
      <c r="AN3" s="336"/>
      <c r="AO3" s="337"/>
      <c r="AP3" s="336"/>
      <c r="AQ3" s="330" t="s">
        <v>947</v>
      </c>
      <c r="AR3" s="334" t="s">
        <v>941</v>
      </c>
      <c r="AS3" s="334"/>
      <c r="AT3" s="334"/>
      <c r="AU3" s="334"/>
      <c r="AV3" s="334">
        <v>9.3000000000000007</v>
      </c>
      <c r="AW3" s="334"/>
      <c r="AX3" s="334"/>
      <c r="AY3" s="334"/>
      <c r="AZ3" s="334" t="s">
        <v>390</v>
      </c>
      <c r="BA3" s="330"/>
      <c r="BB3" s="334">
        <v>0</v>
      </c>
      <c r="BC3" s="334">
        <v>0</v>
      </c>
      <c r="BD3" s="334">
        <v>0</v>
      </c>
      <c r="BE3" s="334">
        <v>0</v>
      </c>
      <c r="BF3" s="334">
        <v>0</v>
      </c>
      <c r="BG3" s="334">
        <v>0</v>
      </c>
      <c r="BH3" s="334">
        <v>0</v>
      </c>
      <c r="BI3" s="334">
        <v>0</v>
      </c>
      <c r="BJ3" s="334">
        <v>0</v>
      </c>
      <c r="BK3" s="334">
        <v>0</v>
      </c>
      <c r="BL3" s="334"/>
      <c r="BM3" s="334"/>
      <c r="BN3" s="334"/>
      <c r="BO3" s="334" t="s">
        <v>941</v>
      </c>
      <c r="BP3" s="338"/>
      <c r="BQ3" s="334"/>
      <c r="BR3" s="334"/>
      <c r="BS3" s="274"/>
      <c r="BT3" s="274"/>
      <c r="BU3" s="334"/>
      <c r="BV3" s="334" t="s">
        <v>941</v>
      </c>
      <c r="BW3" s="334"/>
      <c r="BX3" s="330"/>
      <c r="BY3" s="330" t="s">
        <v>948</v>
      </c>
      <c r="BZ3" s="311" t="s">
        <v>429</v>
      </c>
    </row>
  </sheetData>
  <sheetProtection algorithmName="SHA-512" hashValue="mU0vscljgGRf6LUIQWoiJe1dOwBp8MEVsBm+5E9X096/fj+dN7zqXesrqU4LcwPfeae3HX4xsR54FlKj4OfXfQ==" saltValue="iLmjUyH0ys2R3UyjerGVzA==" spinCount="100000" sheet="1" objects="1" scenarios="1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6C91A-62A2-5642-9B0B-39A5461C4EAA}">
  <sheetPr codeName="Sheet46"/>
  <dimension ref="A1:BY77"/>
  <sheetViews>
    <sheetView zoomScale="120" zoomScaleNormal="120" zoomScalePageLayoutView="120" workbookViewId="0">
      <pane ySplit="1" topLeftCell="A43" activePane="bottomLeft" state="frozen"/>
      <selection activeCell="B2" sqref="B2"/>
      <selection pane="bottomLeft" activeCell="A45" sqref="A45:XFD45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03">
        <v>1911</v>
      </c>
      <c r="B2" s="304">
        <v>43200</v>
      </c>
      <c r="C2" s="305" t="s">
        <v>821</v>
      </c>
      <c r="D2" s="303" t="s">
        <v>837</v>
      </c>
      <c r="E2" s="303"/>
      <c r="F2" s="303" t="s">
        <v>823</v>
      </c>
      <c r="G2" s="304">
        <v>43194</v>
      </c>
      <c r="H2" s="306" t="s">
        <v>824</v>
      </c>
      <c r="I2" s="306" t="s">
        <v>825</v>
      </c>
      <c r="J2" s="306">
        <v>1</v>
      </c>
      <c r="K2" s="303" t="s">
        <v>838</v>
      </c>
      <c r="L2" s="303" t="s">
        <v>839</v>
      </c>
      <c r="M2" s="307">
        <v>113.29090909090908</v>
      </c>
      <c r="N2" s="307">
        <v>18.236363636363635</v>
      </c>
      <c r="O2" s="303"/>
      <c r="P2" s="303"/>
      <c r="Q2" s="308"/>
      <c r="R2" s="303"/>
      <c r="S2" s="308"/>
      <c r="T2" s="303"/>
      <c r="U2" s="303"/>
      <c r="V2" s="308"/>
      <c r="W2" s="308"/>
      <c r="X2" s="303"/>
      <c r="Y2" s="303"/>
      <c r="Z2" s="303"/>
      <c r="AA2" s="303"/>
      <c r="AB2" s="303"/>
      <c r="AC2" s="303"/>
      <c r="AD2" s="303"/>
      <c r="AE2" s="308"/>
      <c r="AF2" s="308"/>
      <c r="AG2" s="303"/>
      <c r="AH2" s="303"/>
      <c r="AI2" s="308"/>
      <c r="AJ2" s="303"/>
      <c r="AK2" s="303"/>
      <c r="AL2" s="303"/>
      <c r="AM2" s="303"/>
      <c r="AN2" s="308"/>
      <c r="AO2" s="309"/>
      <c r="AP2" s="308"/>
      <c r="AQ2" s="303" t="s">
        <v>828</v>
      </c>
      <c r="AR2" s="306" t="s">
        <v>825</v>
      </c>
      <c r="AS2" s="306"/>
      <c r="AT2" s="306"/>
      <c r="AU2" s="306"/>
      <c r="AV2" s="306">
        <v>5</v>
      </c>
      <c r="AW2" s="306"/>
      <c r="AX2" s="306"/>
      <c r="AY2" s="306"/>
      <c r="AZ2" s="306" t="s">
        <v>840</v>
      </c>
      <c r="BA2" s="303"/>
      <c r="BB2" s="306">
        <v>0</v>
      </c>
      <c r="BC2" s="306">
        <v>0</v>
      </c>
      <c r="BD2" s="306">
        <v>0</v>
      </c>
      <c r="BE2" s="306">
        <v>0</v>
      </c>
      <c r="BF2" s="306">
        <v>0</v>
      </c>
      <c r="BG2" s="306">
        <v>0</v>
      </c>
      <c r="BH2" s="306">
        <v>0</v>
      </c>
      <c r="BI2" s="306">
        <v>0</v>
      </c>
      <c r="BJ2" s="306">
        <v>0</v>
      </c>
      <c r="BK2" s="306">
        <v>0</v>
      </c>
      <c r="BL2" s="306"/>
      <c r="BM2" s="306"/>
      <c r="BN2" s="306">
        <v>12</v>
      </c>
      <c r="BO2" s="306" t="s">
        <v>825</v>
      </c>
      <c r="BP2" s="310"/>
      <c r="BQ2" s="306"/>
      <c r="BR2" s="306"/>
      <c r="BS2" s="303"/>
      <c r="BT2" s="303"/>
      <c r="BU2" s="306"/>
      <c r="BV2" s="306" t="s">
        <v>825</v>
      </c>
      <c r="BW2" s="306"/>
      <c r="BX2" s="303" t="s">
        <v>841</v>
      </c>
      <c r="BY2" s="311" t="s">
        <v>842</v>
      </c>
    </row>
    <row r="3" spans="1:77" x14ac:dyDescent="0.15">
      <c r="A3" s="303">
        <v>406</v>
      </c>
      <c r="B3" s="304">
        <v>43200</v>
      </c>
      <c r="C3" s="305" t="s">
        <v>821</v>
      </c>
      <c r="D3" s="303" t="s">
        <v>837</v>
      </c>
      <c r="E3" s="303"/>
      <c r="F3" s="303" t="s">
        <v>823</v>
      </c>
      <c r="G3" s="304">
        <v>42948</v>
      </c>
      <c r="H3" s="306" t="s">
        <v>387</v>
      </c>
      <c r="I3" s="306" t="s">
        <v>390</v>
      </c>
      <c r="J3" s="306">
        <v>2</v>
      </c>
      <c r="K3" s="303" t="s">
        <v>843</v>
      </c>
      <c r="L3" s="303" t="s">
        <v>545</v>
      </c>
      <c r="M3" s="307">
        <v>127.0090909090909</v>
      </c>
      <c r="N3" s="307">
        <v>21.299999999999997</v>
      </c>
      <c r="O3" s="303"/>
      <c r="P3" s="303"/>
      <c r="Q3" s="308"/>
      <c r="R3" s="303"/>
      <c r="S3" s="308"/>
      <c r="T3" s="303"/>
      <c r="U3" s="303"/>
      <c r="V3" s="308"/>
      <c r="W3" s="308"/>
      <c r="X3" s="303"/>
      <c r="Y3" s="303"/>
      <c r="Z3" s="303"/>
      <c r="AA3" s="303"/>
      <c r="AB3" s="303"/>
      <c r="AC3" s="303"/>
      <c r="AD3" s="303"/>
      <c r="AE3" s="308"/>
      <c r="AF3" s="308"/>
      <c r="AG3" s="303"/>
      <c r="AH3" s="303"/>
      <c r="AI3" s="308"/>
      <c r="AJ3" s="303"/>
      <c r="AK3" s="303"/>
      <c r="AL3" s="303"/>
      <c r="AM3" s="303"/>
      <c r="AN3" s="308"/>
      <c r="AO3" s="309"/>
      <c r="AP3" s="308"/>
      <c r="AQ3" s="303" t="s">
        <v>828</v>
      </c>
      <c r="AR3" s="306" t="s">
        <v>825</v>
      </c>
      <c r="AS3" s="306"/>
      <c r="AT3" s="306"/>
      <c r="AU3" s="306"/>
      <c r="AV3" s="306">
        <v>7</v>
      </c>
      <c r="AW3" s="306"/>
      <c r="AX3" s="306"/>
      <c r="AY3" s="306"/>
      <c r="AZ3" s="306" t="s">
        <v>840</v>
      </c>
      <c r="BA3" s="303"/>
      <c r="BB3" s="306">
        <v>0</v>
      </c>
      <c r="BC3" s="306">
        <v>0</v>
      </c>
      <c r="BD3" s="306">
        <v>7</v>
      </c>
      <c r="BE3" s="306">
        <v>0</v>
      </c>
      <c r="BF3" s="306">
        <v>0</v>
      </c>
      <c r="BG3" s="306">
        <v>0</v>
      </c>
      <c r="BH3" s="306">
        <v>0</v>
      </c>
      <c r="BI3" s="306">
        <v>0</v>
      </c>
      <c r="BJ3" s="306">
        <v>0</v>
      </c>
      <c r="BK3" s="306">
        <v>0</v>
      </c>
      <c r="BL3" s="306"/>
      <c r="BM3" s="306"/>
      <c r="BN3" s="306"/>
      <c r="BO3" s="306" t="s">
        <v>825</v>
      </c>
      <c r="BP3" s="310"/>
      <c r="BQ3" s="306"/>
      <c r="BR3" s="306"/>
      <c r="BS3" s="303"/>
      <c r="BT3" s="303"/>
      <c r="BU3" s="306"/>
      <c r="BV3" s="306" t="s">
        <v>825</v>
      </c>
      <c r="BW3" s="306"/>
      <c r="BX3" s="303"/>
      <c r="BY3" s="303" t="s">
        <v>809</v>
      </c>
    </row>
    <row r="4" spans="1:77" x14ac:dyDescent="0.15">
      <c r="A4" s="303">
        <v>685</v>
      </c>
      <c r="B4" s="304">
        <v>43200</v>
      </c>
      <c r="C4" s="305" t="s">
        <v>821</v>
      </c>
      <c r="D4" s="303" t="s">
        <v>837</v>
      </c>
      <c r="E4" s="303"/>
      <c r="F4" s="303" t="s">
        <v>823</v>
      </c>
      <c r="G4" s="304">
        <v>43008</v>
      </c>
      <c r="H4" s="306" t="s">
        <v>824</v>
      </c>
      <c r="I4" s="306" t="s">
        <v>825</v>
      </c>
      <c r="J4" s="306">
        <v>3</v>
      </c>
      <c r="K4" s="303" t="s">
        <v>844</v>
      </c>
      <c r="L4" s="303" t="s">
        <v>547</v>
      </c>
      <c r="M4" s="307">
        <v>114.99999999999999</v>
      </c>
      <c r="N4" s="307">
        <v>22.972727272727269</v>
      </c>
      <c r="O4" s="303"/>
      <c r="P4" s="303"/>
      <c r="Q4" s="308"/>
      <c r="R4" s="303"/>
      <c r="S4" s="308"/>
      <c r="T4" s="303"/>
      <c r="U4" s="303"/>
      <c r="V4" s="308"/>
      <c r="W4" s="308"/>
      <c r="X4" s="303"/>
      <c r="Y4" s="303"/>
      <c r="Z4" s="303"/>
      <c r="AA4" s="303"/>
      <c r="AB4" s="303"/>
      <c r="AC4" s="303"/>
      <c r="AD4" s="303"/>
      <c r="AE4" s="308"/>
      <c r="AF4" s="308"/>
      <c r="AG4" s="303"/>
      <c r="AH4" s="303"/>
      <c r="AI4" s="308"/>
      <c r="AJ4" s="303"/>
      <c r="AK4" s="303"/>
      <c r="AL4" s="303"/>
      <c r="AM4" s="303"/>
      <c r="AN4" s="308"/>
      <c r="AO4" s="309"/>
      <c r="AP4" s="308"/>
      <c r="AQ4" s="303" t="s">
        <v>828</v>
      </c>
      <c r="AR4" s="306" t="s">
        <v>825</v>
      </c>
      <c r="AS4" s="306"/>
      <c r="AT4" s="306"/>
      <c r="AU4" s="306"/>
      <c r="AV4" s="306">
        <v>7.26</v>
      </c>
      <c r="AW4" s="306"/>
      <c r="AX4" s="306"/>
      <c r="AY4" s="306"/>
      <c r="AZ4" s="306" t="s">
        <v>840</v>
      </c>
      <c r="BA4" s="303"/>
      <c r="BB4" s="306">
        <v>13</v>
      </c>
      <c r="BC4" s="306">
        <v>0</v>
      </c>
      <c r="BD4" s="306">
        <v>0</v>
      </c>
      <c r="BE4" s="306">
        <v>0</v>
      </c>
      <c r="BF4" s="306">
        <v>0</v>
      </c>
      <c r="BG4" s="306">
        <v>0</v>
      </c>
      <c r="BH4" s="306">
        <v>0</v>
      </c>
      <c r="BI4" s="306">
        <v>0</v>
      </c>
      <c r="BJ4" s="306">
        <v>0</v>
      </c>
      <c r="BK4" s="306">
        <v>0</v>
      </c>
      <c r="BL4" s="306"/>
      <c r="BM4" s="306"/>
      <c r="BN4" s="306">
        <v>12</v>
      </c>
      <c r="BO4" s="306" t="s">
        <v>825</v>
      </c>
      <c r="BP4" s="310"/>
      <c r="BQ4" s="306">
        <v>12</v>
      </c>
      <c r="BR4" s="306"/>
      <c r="BS4" s="303"/>
      <c r="BT4" s="303"/>
      <c r="BU4" s="306"/>
      <c r="BV4" s="306" t="s">
        <v>825</v>
      </c>
      <c r="BW4" s="306"/>
      <c r="BX4" s="303"/>
      <c r="BY4" s="303" t="s">
        <v>800</v>
      </c>
    </row>
    <row r="5" spans="1:77" x14ac:dyDescent="0.15">
      <c r="A5" s="303">
        <v>1316</v>
      </c>
      <c r="B5" s="304">
        <v>43200</v>
      </c>
      <c r="C5" s="305" t="s">
        <v>821</v>
      </c>
      <c r="D5" s="303" t="s">
        <v>837</v>
      </c>
      <c r="E5" s="303"/>
      <c r="F5" s="303" t="s">
        <v>823</v>
      </c>
      <c r="G5" s="304">
        <v>43075</v>
      </c>
      <c r="H5" s="306" t="s">
        <v>824</v>
      </c>
      <c r="I5" s="306" t="s">
        <v>825</v>
      </c>
      <c r="J5" s="306">
        <v>4</v>
      </c>
      <c r="K5" s="303" t="s">
        <v>845</v>
      </c>
      <c r="L5" s="303" t="s">
        <v>846</v>
      </c>
      <c r="M5" s="307">
        <v>106.79090909090908</v>
      </c>
      <c r="N5" s="307">
        <v>20.118181818181817</v>
      </c>
      <c r="O5" s="303"/>
      <c r="P5" s="303"/>
      <c r="Q5" s="308"/>
      <c r="R5" s="303"/>
      <c r="S5" s="308"/>
      <c r="T5" s="303"/>
      <c r="U5" s="303"/>
      <c r="V5" s="308"/>
      <c r="W5" s="308"/>
      <c r="X5" s="303"/>
      <c r="Y5" s="303"/>
      <c r="Z5" s="303"/>
      <c r="AA5" s="303"/>
      <c r="AB5" s="303"/>
      <c r="AC5" s="303"/>
      <c r="AD5" s="303"/>
      <c r="AE5" s="308"/>
      <c r="AF5" s="308"/>
      <c r="AG5" s="303"/>
      <c r="AH5" s="303"/>
      <c r="AI5" s="308"/>
      <c r="AJ5" s="303"/>
      <c r="AK5" s="303"/>
      <c r="AL5" s="303"/>
      <c r="AM5" s="303"/>
      <c r="AN5" s="308"/>
      <c r="AO5" s="309"/>
      <c r="AP5" s="308"/>
      <c r="AQ5" s="303" t="s">
        <v>828</v>
      </c>
      <c r="AR5" s="306" t="s">
        <v>825</v>
      </c>
      <c r="AS5" s="306"/>
      <c r="AT5" s="306"/>
      <c r="AU5" s="306"/>
      <c r="AV5" s="306">
        <v>5</v>
      </c>
      <c r="AW5" s="306"/>
      <c r="AX5" s="306"/>
      <c r="AY5" s="306"/>
      <c r="AZ5" s="306" t="s">
        <v>840</v>
      </c>
      <c r="BA5" s="303"/>
      <c r="BB5" s="306">
        <v>0</v>
      </c>
      <c r="BC5" s="306">
        <v>0</v>
      </c>
      <c r="BD5" s="306">
        <v>0</v>
      </c>
      <c r="BE5" s="306">
        <v>0</v>
      </c>
      <c r="BF5" s="306">
        <v>0</v>
      </c>
      <c r="BG5" s="306">
        <v>0</v>
      </c>
      <c r="BH5" s="306">
        <v>0</v>
      </c>
      <c r="BI5" s="306">
        <v>0</v>
      </c>
      <c r="BJ5" s="306">
        <v>0</v>
      </c>
      <c r="BK5" s="306">
        <v>0</v>
      </c>
      <c r="BL5" s="306"/>
      <c r="BM5" s="306"/>
      <c r="BN5" s="306">
        <v>12</v>
      </c>
      <c r="BO5" s="306" t="s">
        <v>825</v>
      </c>
      <c r="BP5" s="310"/>
      <c r="BQ5" s="306"/>
      <c r="BR5" s="306"/>
      <c r="BS5" s="303"/>
      <c r="BT5" s="311"/>
      <c r="BU5" s="306"/>
      <c r="BV5" s="306" t="s">
        <v>825</v>
      </c>
      <c r="BW5" s="306"/>
      <c r="BX5" s="303"/>
      <c r="BY5" s="303" t="s">
        <v>847</v>
      </c>
    </row>
    <row r="6" spans="1:77" x14ac:dyDescent="0.15">
      <c r="A6" s="303">
        <v>1478</v>
      </c>
      <c r="B6" s="304">
        <v>43200</v>
      </c>
      <c r="C6" s="305" t="s">
        <v>821</v>
      </c>
      <c r="D6" s="303" t="s">
        <v>837</v>
      </c>
      <c r="E6" s="303"/>
      <c r="F6" s="303" t="s">
        <v>823</v>
      </c>
      <c r="G6" s="304">
        <v>43131</v>
      </c>
      <c r="H6" s="306" t="s">
        <v>824</v>
      </c>
      <c r="I6" s="306" t="s">
        <v>825</v>
      </c>
      <c r="J6" s="306">
        <v>6</v>
      </c>
      <c r="K6" s="303" t="s">
        <v>848</v>
      </c>
      <c r="L6" s="303" t="s">
        <v>849</v>
      </c>
      <c r="M6" s="307">
        <v>140.99999999999997</v>
      </c>
      <c r="N6" s="307">
        <v>21.999999999999996</v>
      </c>
      <c r="O6" s="303"/>
      <c r="P6" s="303"/>
      <c r="Q6" s="308"/>
      <c r="R6" s="303"/>
      <c r="S6" s="308"/>
      <c r="T6" s="303"/>
      <c r="U6" s="303"/>
      <c r="V6" s="308"/>
      <c r="W6" s="308"/>
      <c r="X6" s="307"/>
      <c r="Y6" s="307"/>
      <c r="Z6" s="307"/>
      <c r="AA6" s="307"/>
      <c r="AB6" s="307"/>
      <c r="AC6" s="307"/>
      <c r="AD6" s="307"/>
      <c r="AE6" s="308"/>
      <c r="AF6" s="308"/>
      <c r="AG6" s="303"/>
      <c r="AH6" s="303"/>
      <c r="AI6" s="308"/>
      <c r="AJ6" s="303"/>
      <c r="AK6" s="303"/>
      <c r="AL6" s="303"/>
      <c r="AM6" s="303"/>
      <c r="AN6" s="308"/>
      <c r="AO6" s="309"/>
      <c r="AP6" s="308"/>
      <c r="AQ6" s="303" t="s">
        <v>828</v>
      </c>
      <c r="AR6" s="306" t="s">
        <v>825</v>
      </c>
      <c r="AS6" s="306"/>
      <c r="AT6" s="306"/>
      <c r="AU6" s="306"/>
      <c r="AV6" s="306">
        <v>3.5</v>
      </c>
      <c r="AW6" s="306"/>
      <c r="AX6" s="306"/>
      <c r="AY6" s="306"/>
      <c r="AZ6" s="306" t="s">
        <v>840</v>
      </c>
      <c r="BA6" s="303"/>
      <c r="BB6" s="306">
        <v>0</v>
      </c>
      <c r="BC6" s="306">
        <v>0</v>
      </c>
      <c r="BD6" s="306">
        <v>0</v>
      </c>
      <c r="BE6" s="306">
        <v>0</v>
      </c>
      <c r="BF6" s="306">
        <v>0</v>
      </c>
      <c r="BG6" s="306">
        <v>0</v>
      </c>
      <c r="BH6" s="306">
        <v>0</v>
      </c>
      <c r="BI6" s="306">
        <v>0</v>
      </c>
      <c r="BJ6" s="306">
        <v>0</v>
      </c>
      <c r="BK6" s="306">
        <v>0</v>
      </c>
      <c r="BL6" s="306"/>
      <c r="BM6" s="306"/>
      <c r="BN6" s="306"/>
      <c r="BO6" s="306" t="s">
        <v>825</v>
      </c>
      <c r="BP6" s="310"/>
      <c r="BQ6" s="306"/>
      <c r="BR6" s="306"/>
      <c r="BS6" s="311"/>
      <c r="BT6" s="311"/>
      <c r="BU6" s="306"/>
      <c r="BV6" s="306" t="s">
        <v>825</v>
      </c>
      <c r="BW6" s="306">
        <v>1</v>
      </c>
      <c r="BX6" s="311"/>
      <c r="BY6" s="313" t="s">
        <v>850</v>
      </c>
    </row>
    <row r="7" spans="1:77" x14ac:dyDescent="0.15">
      <c r="A7" s="303">
        <v>575</v>
      </c>
      <c r="B7" s="304">
        <v>43200</v>
      </c>
      <c r="C7" s="305" t="s">
        <v>821</v>
      </c>
      <c r="D7" s="303" t="s">
        <v>837</v>
      </c>
      <c r="E7" s="303"/>
      <c r="F7" s="303" t="s">
        <v>823</v>
      </c>
      <c r="G7" s="314">
        <v>43057</v>
      </c>
      <c r="H7" s="306" t="s">
        <v>824</v>
      </c>
      <c r="I7" s="306" t="s">
        <v>825</v>
      </c>
      <c r="J7" s="306">
        <v>7</v>
      </c>
      <c r="K7" s="303" t="s">
        <v>851</v>
      </c>
      <c r="L7" s="303" t="s">
        <v>472</v>
      </c>
      <c r="M7" s="307">
        <v>87.272727272727266</v>
      </c>
      <c r="N7" s="307">
        <v>17.727272727272727</v>
      </c>
      <c r="O7" s="303"/>
      <c r="P7" s="303"/>
      <c r="Q7" s="308"/>
      <c r="R7" s="303"/>
      <c r="S7" s="308"/>
      <c r="T7" s="303"/>
      <c r="U7" s="303"/>
      <c r="V7" s="308"/>
      <c r="W7" s="308"/>
      <c r="X7" s="303"/>
      <c r="Y7" s="303"/>
      <c r="Z7" s="303"/>
      <c r="AA7" s="303"/>
      <c r="AB7" s="303"/>
      <c r="AC7" s="303"/>
      <c r="AD7" s="303"/>
      <c r="AE7" s="308"/>
      <c r="AF7" s="308"/>
      <c r="AG7" s="303"/>
      <c r="AH7" s="303"/>
      <c r="AI7" s="308"/>
      <c r="AJ7" s="303"/>
      <c r="AK7" s="303"/>
      <c r="AL7" s="303"/>
      <c r="AM7" s="303"/>
      <c r="AN7" s="308"/>
      <c r="AO7" s="309"/>
      <c r="AP7" s="308"/>
      <c r="AQ7" s="303" t="s">
        <v>828</v>
      </c>
      <c r="AR7" s="306" t="s">
        <v>825</v>
      </c>
      <c r="AS7" s="306"/>
      <c r="AT7" s="306"/>
      <c r="AU7" s="306"/>
      <c r="AV7" s="306">
        <v>6</v>
      </c>
      <c r="AW7" s="306"/>
      <c r="AX7" s="306"/>
      <c r="AY7" s="306"/>
      <c r="AZ7" s="306" t="s">
        <v>840</v>
      </c>
      <c r="BA7" s="303"/>
      <c r="BB7" s="306">
        <v>0</v>
      </c>
      <c r="BC7" s="306">
        <v>0</v>
      </c>
      <c r="BD7" s="306">
        <v>0</v>
      </c>
      <c r="BE7" s="306">
        <v>0</v>
      </c>
      <c r="BF7" s="306">
        <v>0</v>
      </c>
      <c r="BG7" s="306">
        <v>0</v>
      </c>
      <c r="BH7" s="306">
        <v>0</v>
      </c>
      <c r="BI7" s="306">
        <v>0</v>
      </c>
      <c r="BJ7" s="306">
        <v>0</v>
      </c>
      <c r="BK7" s="306">
        <v>0</v>
      </c>
      <c r="BL7" s="306"/>
      <c r="BM7" s="306"/>
      <c r="BN7" s="306"/>
      <c r="BO7" s="306" t="s">
        <v>825</v>
      </c>
      <c r="BP7" s="315">
        <v>163.58181818181816</v>
      </c>
      <c r="BQ7" s="306"/>
      <c r="BR7" s="316"/>
      <c r="BS7" s="311" t="s">
        <v>852</v>
      </c>
      <c r="BT7" s="311" t="s">
        <v>276</v>
      </c>
      <c r="BU7" s="311">
        <v>89.97</v>
      </c>
      <c r="BV7" s="306" t="s">
        <v>825</v>
      </c>
      <c r="BW7" s="306"/>
      <c r="BX7" s="303"/>
      <c r="BY7" s="303" t="s">
        <v>853</v>
      </c>
    </row>
    <row r="8" spans="1:77" x14ac:dyDescent="0.15">
      <c r="A8" s="303">
        <v>1756</v>
      </c>
      <c r="B8" s="304">
        <v>43200</v>
      </c>
      <c r="C8" s="305" t="s">
        <v>821</v>
      </c>
      <c r="D8" s="303" t="s">
        <v>837</v>
      </c>
      <c r="E8" s="303"/>
      <c r="F8" s="303" t="s">
        <v>823</v>
      </c>
      <c r="G8" s="314">
        <v>42930</v>
      </c>
      <c r="H8" s="306" t="s">
        <v>824</v>
      </c>
      <c r="I8" s="306" t="s">
        <v>825</v>
      </c>
      <c r="J8" s="306">
        <v>8</v>
      </c>
      <c r="K8" s="303" t="s">
        <v>854</v>
      </c>
      <c r="L8" s="303" t="s">
        <v>855</v>
      </c>
      <c r="M8" s="307">
        <v>114.1</v>
      </c>
      <c r="N8" s="307">
        <v>22.781818181818178</v>
      </c>
      <c r="O8" s="303" t="s">
        <v>453</v>
      </c>
      <c r="P8" s="303">
        <v>3822</v>
      </c>
      <c r="Q8" s="307">
        <v>23.7</v>
      </c>
      <c r="R8" s="303"/>
      <c r="S8" s="308"/>
      <c r="T8" s="303"/>
      <c r="U8" s="303"/>
      <c r="V8" s="308"/>
      <c r="W8" s="308"/>
      <c r="X8" s="303"/>
      <c r="Y8" s="303"/>
      <c r="Z8" s="303"/>
      <c r="AA8" s="303"/>
      <c r="AB8" s="303"/>
      <c r="AC8" s="303"/>
      <c r="AD8" s="303"/>
      <c r="AE8" s="308"/>
      <c r="AF8" s="308"/>
      <c r="AG8" s="303"/>
      <c r="AH8" s="303"/>
      <c r="AI8" s="308"/>
      <c r="AJ8" s="303"/>
      <c r="AK8" s="303"/>
      <c r="AL8" s="303"/>
      <c r="AM8" s="303"/>
      <c r="AN8" s="308"/>
      <c r="AO8" s="309"/>
      <c r="AP8" s="308"/>
      <c r="AQ8" s="303" t="s">
        <v>828</v>
      </c>
      <c r="AR8" s="306" t="s">
        <v>825</v>
      </c>
      <c r="AS8" s="306"/>
      <c r="AT8" s="306"/>
      <c r="AU8" s="306"/>
      <c r="AV8" s="306">
        <v>4.5</v>
      </c>
      <c r="AW8" s="306"/>
      <c r="AX8" s="306"/>
      <c r="AY8" s="306"/>
      <c r="AZ8" s="306" t="s">
        <v>825</v>
      </c>
      <c r="BA8" s="303"/>
      <c r="BB8" s="306">
        <v>22</v>
      </c>
      <c r="BC8" s="306">
        <v>0</v>
      </c>
      <c r="BD8" s="306">
        <v>0</v>
      </c>
      <c r="BE8" s="306">
        <v>0</v>
      </c>
      <c r="BF8" s="306">
        <v>0</v>
      </c>
      <c r="BG8" s="306">
        <v>0</v>
      </c>
      <c r="BH8" s="306">
        <v>0</v>
      </c>
      <c r="BI8" s="306">
        <v>0</v>
      </c>
      <c r="BJ8" s="306">
        <v>0</v>
      </c>
      <c r="BK8" s="306">
        <v>0</v>
      </c>
      <c r="BL8" s="306"/>
      <c r="BM8" s="306"/>
      <c r="BN8" s="306"/>
      <c r="BO8" s="306" t="s">
        <v>825</v>
      </c>
      <c r="BP8" s="310"/>
      <c r="BQ8" s="306"/>
      <c r="BR8" s="306"/>
      <c r="BS8" s="311"/>
      <c r="BT8" s="311"/>
      <c r="BU8" s="306"/>
      <c r="BV8" s="306" t="s">
        <v>825</v>
      </c>
      <c r="BW8" s="306"/>
      <c r="BX8" s="303"/>
      <c r="BY8" s="303" t="s">
        <v>782</v>
      </c>
    </row>
    <row r="9" spans="1:77" x14ac:dyDescent="0.15">
      <c r="A9" s="303">
        <v>172</v>
      </c>
      <c r="B9" s="304">
        <v>43200</v>
      </c>
      <c r="C9" s="305" t="s">
        <v>821</v>
      </c>
      <c r="D9" s="303" t="s">
        <v>837</v>
      </c>
      <c r="E9" s="303"/>
      <c r="F9" s="303" t="s">
        <v>823</v>
      </c>
      <c r="G9" s="314">
        <v>43060</v>
      </c>
      <c r="H9" s="306" t="s">
        <v>825</v>
      </c>
      <c r="I9" s="306" t="s">
        <v>856</v>
      </c>
      <c r="J9" s="306">
        <v>9</v>
      </c>
      <c r="K9" s="303" t="s">
        <v>857</v>
      </c>
      <c r="L9" s="303" t="s">
        <v>620</v>
      </c>
      <c r="M9" s="307">
        <v>109.99999999999999</v>
      </c>
      <c r="N9" s="307">
        <v>17.436363636363634</v>
      </c>
      <c r="O9" s="303"/>
      <c r="P9" s="303"/>
      <c r="Q9" s="308"/>
      <c r="R9" s="303"/>
      <c r="S9" s="308"/>
      <c r="T9" s="303"/>
      <c r="U9" s="303"/>
      <c r="V9" s="308"/>
      <c r="W9" s="308"/>
      <c r="X9" s="303"/>
      <c r="Y9" s="303"/>
      <c r="Z9" s="303"/>
      <c r="AA9" s="303"/>
      <c r="AB9" s="303"/>
      <c r="AC9" s="303"/>
      <c r="AD9" s="303"/>
      <c r="AE9" s="308"/>
      <c r="AF9" s="308"/>
      <c r="AG9" s="303"/>
      <c r="AH9" s="303"/>
      <c r="AI9" s="308"/>
      <c r="AJ9" s="303"/>
      <c r="AK9" s="303"/>
      <c r="AL9" s="303"/>
      <c r="AM9" s="303"/>
      <c r="AN9" s="308"/>
      <c r="AO9" s="309"/>
      <c r="AP9" s="308"/>
      <c r="AQ9" s="303" t="s">
        <v>828</v>
      </c>
      <c r="AR9" s="306" t="s">
        <v>825</v>
      </c>
      <c r="AS9" s="306"/>
      <c r="AT9" s="306"/>
      <c r="AU9" s="306"/>
      <c r="AV9" s="306"/>
      <c r="AW9" s="306"/>
      <c r="AX9" s="306"/>
      <c r="AY9" s="306"/>
      <c r="AZ9" s="306" t="s">
        <v>825</v>
      </c>
      <c r="BA9" s="303"/>
      <c r="BB9" s="306">
        <v>0</v>
      </c>
      <c r="BC9" s="306">
        <v>0</v>
      </c>
      <c r="BD9" s="306">
        <v>0</v>
      </c>
      <c r="BE9" s="306">
        <v>0</v>
      </c>
      <c r="BF9" s="306">
        <v>0</v>
      </c>
      <c r="BG9" s="306">
        <v>0</v>
      </c>
      <c r="BH9" s="306">
        <v>0</v>
      </c>
      <c r="BI9" s="306">
        <v>0</v>
      </c>
      <c r="BJ9" s="306">
        <v>0</v>
      </c>
      <c r="BK9" s="306">
        <v>0</v>
      </c>
      <c r="BL9" s="306"/>
      <c r="BM9" s="306"/>
      <c r="BN9" s="306"/>
      <c r="BO9" s="306" t="s">
        <v>825</v>
      </c>
      <c r="BP9" s="310"/>
      <c r="BQ9" s="306"/>
      <c r="BR9" s="306"/>
      <c r="BS9" s="303"/>
      <c r="BT9" s="303"/>
      <c r="BU9" s="306"/>
      <c r="BV9" s="306" t="s">
        <v>825</v>
      </c>
      <c r="BW9" s="306">
        <v>1</v>
      </c>
      <c r="BX9" s="303"/>
      <c r="BY9" s="303" t="s">
        <v>712</v>
      </c>
    </row>
    <row r="10" spans="1:77" x14ac:dyDescent="0.15">
      <c r="A10" s="303">
        <v>1896</v>
      </c>
      <c r="B10" s="304">
        <v>43200</v>
      </c>
      <c r="C10" s="305" t="s">
        <v>530</v>
      </c>
      <c r="D10" s="303" t="s">
        <v>837</v>
      </c>
      <c r="E10" s="303"/>
      <c r="F10" s="303" t="s">
        <v>823</v>
      </c>
      <c r="G10" s="304">
        <v>43200</v>
      </c>
      <c r="H10" s="306" t="s">
        <v>824</v>
      </c>
      <c r="I10" s="306" t="s">
        <v>825</v>
      </c>
      <c r="J10" s="306">
        <v>9</v>
      </c>
      <c r="K10" s="303" t="s">
        <v>858</v>
      </c>
      <c r="L10" s="303" t="s">
        <v>859</v>
      </c>
      <c r="M10" s="307">
        <v>116.23636363636362</v>
      </c>
      <c r="N10" s="307">
        <v>22.136363636363637</v>
      </c>
      <c r="O10" s="303"/>
      <c r="P10" s="308"/>
      <c r="Q10" s="303"/>
      <c r="R10" s="308"/>
      <c r="S10" s="303"/>
      <c r="T10" s="303"/>
      <c r="U10" s="308"/>
      <c r="V10" s="308"/>
      <c r="W10" s="303"/>
      <c r="X10" s="303"/>
      <c r="Y10" s="303"/>
      <c r="Z10" s="303"/>
      <c r="AA10" s="303"/>
      <c r="AB10" s="303"/>
      <c r="AC10" s="303"/>
      <c r="AD10" s="308"/>
      <c r="AE10" s="308"/>
      <c r="AF10" s="303"/>
      <c r="AG10" s="303"/>
      <c r="AH10" s="308"/>
      <c r="AI10" s="303"/>
      <c r="AJ10" s="303"/>
      <c r="AK10" s="303"/>
      <c r="AL10" s="303"/>
      <c r="AM10" s="303"/>
      <c r="AN10" s="309"/>
      <c r="AO10" s="308"/>
      <c r="AP10" s="317"/>
      <c r="AQ10" s="303" t="s">
        <v>828</v>
      </c>
      <c r="AR10" s="306" t="s">
        <v>825</v>
      </c>
      <c r="AS10" s="306"/>
      <c r="AT10" s="306"/>
      <c r="AU10" s="306"/>
      <c r="AV10" s="306"/>
      <c r="AW10" s="306"/>
      <c r="AX10" s="306"/>
      <c r="AY10" s="306"/>
      <c r="AZ10" s="306" t="s">
        <v>387</v>
      </c>
      <c r="BA10" s="303"/>
      <c r="BB10" s="306">
        <v>0</v>
      </c>
      <c r="BC10" s="306">
        <v>0</v>
      </c>
      <c r="BD10" s="306">
        <v>0</v>
      </c>
      <c r="BE10" s="306">
        <v>0</v>
      </c>
      <c r="BF10" s="306">
        <v>0</v>
      </c>
      <c r="BG10" s="306">
        <v>0</v>
      </c>
      <c r="BH10" s="306">
        <v>0</v>
      </c>
      <c r="BI10" s="306">
        <v>0</v>
      </c>
      <c r="BJ10" s="306">
        <v>0</v>
      </c>
      <c r="BK10" s="306">
        <v>0</v>
      </c>
      <c r="BL10" s="306"/>
      <c r="BM10" s="306"/>
      <c r="BN10" s="306"/>
      <c r="BO10" s="306" t="s">
        <v>825</v>
      </c>
      <c r="BP10" s="315">
        <v>163.63636363636363</v>
      </c>
      <c r="BQ10" s="306"/>
      <c r="BR10" s="306"/>
      <c r="BS10" s="311"/>
      <c r="BT10" s="311"/>
      <c r="BU10" s="306"/>
      <c r="BV10" s="306" t="s">
        <v>825</v>
      </c>
      <c r="BW10" s="306">
        <v>1</v>
      </c>
      <c r="BX10" s="303"/>
      <c r="BY10" s="313" t="s">
        <v>860</v>
      </c>
    </row>
    <row r="11" spans="1:77" x14ac:dyDescent="0.15">
      <c r="A11" s="303">
        <v>11</v>
      </c>
      <c r="B11" s="304">
        <v>43200</v>
      </c>
      <c r="C11" s="305" t="s">
        <v>821</v>
      </c>
      <c r="D11" s="303" t="s">
        <v>837</v>
      </c>
      <c r="E11" s="303"/>
      <c r="F11" s="303" t="s">
        <v>823</v>
      </c>
      <c r="G11" s="304">
        <v>42916</v>
      </c>
      <c r="H11" s="306" t="s">
        <v>387</v>
      </c>
      <c r="I11" s="306" t="s">
        <v>390</v>
      </c>
      <c r="J11" s="306">
        <v>10</v>
      </c>
      <c r="K11" s="303" t="s">
        <v>861</v>
      </c>
      <c r="L11" s="303" t="s">
        <v>862</v>
      </c>
      <c r="M11" s="307">
        <v>149</v>
      </c>
      <c r="N11" s="307">
        <v>20.172727272727272</v>
      </c>
      <c r="O11" s="303" t="s">
        <v>453</v>
      </c>
      <c r="P11" s="303">
        <v>1800</v>
      </c>
      <c r="Q11" s="307">
        <v>23.490909090909089</v>
      </c>
      <c r="R11" s="303"/>
      <c r="S11" s="308"/>
      <c r="T11" s="303"/>
      <c r="U11" s="303"/>
      <c r="V11" s="308"/>
      <c r="W11" s="308"/>
      <c r="X11" s="303"/>
      <c r="Y11" s="303"/>
      <c r="Z11" s="303"/>
      <c r="AA11" s="303"/>
      <c r="AB11" s="303"/>
      <c r="AC11" s="303"/>
      <c r="AD11" s="303"/>
      <c r="AE11" s="308"/>
      <c r="AF11" s="308"/>
      <c r="AG11" s="303"/>
      <c r="AH11" s="303"/>
      <c r="AI11" s="308"/>
      <c r="AJ11" s="303"/>
      <c r="AK11" s="303"/>
      <c r="AL11" s="303"/>
      <c r="AM11" s="303"/>
      <c r="AN11" s="308"/>
      <c r="AO11" s="309"/>
      <c r="AP11" s="308"/>
      <c r="AQ11" s="303" t="s">
        <v>828</v>
      </c>
      <c r="AR11" s="306" t="s">
        <v>825</v>
      </c>
      <c r="AS11" s="306"/>
      <c r="AT11" s="306"/>
      <c r="AU11" s="306"/>
      <c r="AV11" s="306">
        <v>6</v>
      </c>
      <c r="AW11" s="306"/>
      <c r="AX11" s="306"/>
      <c r="AY11" s="306"/>
      <c r="AZ11" s="306" t="s">
        <v>390</v>
      </c>
      <c r="BA11" s="303"/>
      <c r="BB11" s="306">
        <v>0</v>
      </c>
      <c r="BC11" s="306">
        <v>0</v>
      </c>
      <c r="BD11" s="306">
        <v>10</v>
      </c>
      <c r="BE11" s="306">
        <v>0</v>
      </c>
      <c r="BF11" s="306">
        <v>0</v>
      </c>
      <c r="BG11" s="306">
        <v>0</v>
      </c>
      <c r="BH11" s="306">
        <v>0</v>
      </c>
      <c r="BI11" s="306">
        <v>0</v>
      </c>
      <c r="BJ11" s="306">
        <v>0</v>
      </c>
      <c r="BK11" s="306">
        <v>0</v>
      </c>
      <c r="BL11" s="306"/>
      <c r="BM11" s="306"/>
      <c r="BN11" s="306"/>
      <c r="BO11" s="306" t="s">
        <v>825</v>
      </c>
      <c r="BP11" s="310"/>
      <c r="BQ11" s="306"/>
      <c r="BR11" s="306"/>
      <c r="BS11" s="303"/>
      <c r="BT11" s="311"/>
      <c r="BU11" s="306"/>
      <c r="BV11" s="306" t="s">
        <v>825</v>
      </c>
      <c r="BW11" s="306">
        <v>1</v>
      </c>
      <c r="BX11" s="311"/>
      <c r="BY11" s="311" t="s">
        <v>814</v>
      </c>
    </row>
    <row r="12" spans="1:77" x14ac:dyDescent="0.15">
      <c r="A12" s="303">
        <v>1414</v>
      </c>
      <c r="B12" s="304">
        <v>43200</v>
      </c>
      <c r="C12" s="305" t="s">
        <v>821</v>
      </c>
      <c r="D12" s="303" t="s">
        <v>837</v>
      </c>
      <c r="E12" s="303"/>
      <c r="F12" s="303" t="s">
        <v>823</v>
      </c>
      <c r="G12" s="304">
        <v>42947</v>
      </c>
      <c r="H12" s="306" t="s">
        <v>390</v>
      </c>
      <c r="I12" s="306" t="s">
        <v>507</v>
      </c>
      <c r="J12" s="306">
        <v>11</v>
      </c>
      <c r="K12" s="303" t="s">
        <v>556</v>
      </c>
      <c r="L12" s="303" t="s">
        <v>863</v>
      </c>
      <c r="M12" s="307">
        <v>104.83636363636361</v>
      </c>
      <c r="N12" s="307">
        <v>17.363636363636363</v>
      </c>
      <c r="O12" s="303"/>
      <c r="P12" s="303"/>
      <c r="Q12" s="308"/>
      <c r="R12" s="303"/>
      <c r="S12" s="308"/>
      <c r="T12" s="303"/>
      <c r="U12" s="303"/>
      <c r="V12" s="308"/>
      <c r="W12" s="308"/>
      <c r="X12" s="303"/>
      <c r="Y12" s="303"/>
      <c r="Z12" s="303"/>
      <c r="AA12" s="303"/>
      <c r="AB12" s="303"/>
      <c r="AC12" s="303"/>
      <c r="AD12" s="303"/>
      <c r="AE12" s="308"/>
      <c r="AF12" s="308"/>
      <c r="AG12" s="303"/>
      <c r="AH12" s="303"/>
      <c r="AI12" s="308"/>
      <c r="AJ12" s="303"/>
      <c r="AK12" s="303"/>
      <c r="AL12" s="303"/>
      <c r="AM12" s="303"/>
      <c r="AN12" s="308"/>
      <c r="AO12" s="309"/>
      <c r="AP12" s="308"/>
      <c r="AQ12" s="303" t="s">
        <v>828</v>
      </c>
      <c r="AR12" s="306" t="s">
        <v>825</v>
      </c>
      <c r="AS12" s="306"/>
      <c r="AT12" s="306"/>
      <c r="AU12" s="306"/>
      <c r="AV12" s="306"/>
      <c r="AW12" s="306"/>
      <c r="AX12" s="306"/>
      <c r="AY12" s="306"/>
      <c r="AZ12" s="306" t="s">
        <v>390</v>
      </c>
      <c r="BA12" s="303"/>
      <c r="BB12" s="306">
        <v>0</v>
      </c>
      <c r="BC12" s="306">
        <v>0</v>
      </c>
      <c r="BD12" s="306">
        <v>0</v>
      </c>
      <c r="BE12" s="306">
        <v>0</v>
      </c>
      <c r="BF12" s="306">
        <v>0</v>
      </c>
      <c r="BG12" s="306">
        <v>0</v>
      </c>
      <c r="BH12" s="306">
        <v>0</v>
      </c>
      <c r="BI12" s="306">
        <v>0</v>
      </c>
      <c r="BJ12" s="306">
        <v>0</v>
      </c>
      <c r="BK12" s="306">
        <v>0</v>
      </c>
      <c r="BL12" s="306"/>
      <c r="BM12" s="306"/>
      <c r="BN12" s="306"/>
      <c r="BO12" s="306" t="s">
        <v>825</v>
      </c>
      <c r="BP12" s="315">
        <v>81.818181818181813</v>
      </c>
      <c r="BQ12" s="306"/>
      <c r="BR12" s="306"/>
      <c r="BS12" s="311"/>
      <c r="BT12" s="311"/>
      <c r="BU12" s="306"/>
      <c r="BV12" s="306" t="s">
        <v>825</v>
      </c>
      <c r="BW12" s="306">
        <v>1</v>
      </c>
      <c r="BX12" s="303" t="s">
        <v>584</v>
      </c>
      <c r="BY12" s="303" t="s">
        <v>864</v>
      </c>
    </row>
    <row r="13" spans="1:77" x14ac:dyDescent="0.15">
      <c r="A13" s="303">
        <v>1221</v>
      </c>
      <c r="B13" s="304">
        <v>43200</v>
      </c>
      <c r="C13" s="305" t="s">
        <v>821</v>
      </c>
      <c r="D13" s="303" t="s">
        <v>837</v>
      </c>
      <c r="E13" s="303"/>
      <c r="F13" s="303" t="s">
        <v>823</v>
      </c>
      <c r="G13" s="304">
        <v>43117</v>
      </c>
      <c r="H13" s="306" t="s">
        <v>824</v>
      </c>
      <c r="I13" s="306" t="s">
        <v>825</v>
      </c>
      <c r="J13" s="306">
        <v>12</v>
      </c>
      <c r="K13" s="303" t="s">
        <v>865</v>
      </c>
      <c r="L13" s="303" t="s">
        <v>626</v>
      </c>
      <c r="M13" s="307">
        <v>114.99999999999999</v>
      </c>
      <c r="N13" s="307">
        <v>18.5</v>
      </c>
      <c r="O13" s="303"/>
      <c r="P13" s="303"/>
      <c r="Q13" s="308"/>
      <c r="R13" s="303"/>
      <c r="S13" s="308"/>
      <c r="T13" s="303"/>
      <c r="U13" s="303"/>
      <c r="V13" s="308"/>
      <c r="W13" s="308"/>
      <c r="X13" s="303"/>
      <c r="Y13" s="303"/>
      <c r="Z13" s="303"/>
      <c r="AA13" s="303"/>
      <c r="AB13" s="303"/>
      <c r="AC13" s="303"/>
      <c r="AD13" s="303"/>
      <c r="AE13" s="308"/>
      <c r="AF13" s="308"/>
      <c r="AG13" s="303"/>
      <c r="AH13" s="303"/>
      <c r="AI13" s="308"/>
      <c r="AJ13" s="303"/>
      <c r="AK13" s="303"/>
      <c r="AL13" s="303"/>
      <c r="AM13" s="303"/>
      <c r="AN13" s="308"/>
      <c r="AO13" s="309"/>
      <c r="AP13" s="308"/>
      <c r="AQ13" s="303" t="s">
        <v>828</v>
      </c>
      <c r="AR13" s="306" t="s">
        <v>825</v>
      </c>
      <c r="AS13" s="306"/>
      <c r="AT13" s="306"/>
      <c r="AU13" s="306"/>
      <c r="AV13" s="306">
        <v>7</v>
      </c>
      <c r="AW13" s="306"/>
      <c r="AX13" s="306"/>
      <c r="AY13" s="306"/>
      <c r="AZ13" s="306" t="s">
        <v>825</v>
      </c>
      <c r="BA13" s="303"/>
      <c r="BB13" s="306">
        <v>0</v>
      </c>
      <c r="BC13" s="306">
        <v>0</v>
      </c>
      <c r="BD13" s="306">
        <v>0</v>
      </c>
      <c r="BE13" s="306">
        <v>0</v>
      </c>
      <c r="BF13" s="306">
        <v>0</v>
      </c>
      <c r="BG13" s="306">
        <v>0</v>
      </c>
      <c r="BH13" s="306">
        <v>0</v>
      </c>
      <c r="BI13" s="306">
        <v>0</v>
      </c>
      <c r="BJ13" s="306">
        <v>0</v>
      </c>
      <c r="BK13" s="306">
        <v>0</v>
      </c>
      <c r="BL13" s="306"/>
      <c r="BM13" s="306"/>
      <c r="BN13" s="306"/>
      <c r="BO13" s="306" t="s">
        <v>825</v>
      </c>
      <c r="BP13" s="310"/>
      <c r="BQ13" s="306"/>
      <c r="BR13" s="306"/>
      <c r="BS13" s="303"/>
      <c r="BT13" s="303"/>
      <c r="BU13" s="306"/>
      <c r="BV13" s="306" t="s">
        <v>825</v>
      </c>
      <c r="BW13" s="306"/>
      <c r="BX13" s="303"/>
      <c r="BY13" s="303" t="s">
        <v>866</v>
      </c>
    </row>
    <row r="14" spans="1:77" x14ac:dyDescent="0.15">
      <c r="A14" s="303">
        <v>1649</v>
      </c>
      <c r="B14" s="304">
        <v>43200</v>
      </c>
      <c r="C14" s="305" t="s">
        <v>821</v>
      </c>
      <c r="D14" s="303" t="s">
        <v>837</v>
      </c>
      <c r="E14" s="303"/>
      <c r="F14" s="303" t="s">
        <v>823</v>
      </c>
      <c r="G14" s="304">
        <v>42916</v>
      </c>
      <c r="H14" s="306" t="s">
        <v>824</v>
      </c>
      <c r="I14" s="306" t="s">
        <v>825</v>
      </c>
      <c r="J14" s="306">
        <v>13</v>
      </c>
      <c r="K14" s="303" t="s">
        <v>867</v>
      </c>
      <c r="L14" s="303" t="s">
        <v>558</v>
      </c>
      <c r="M14" s="307">
        <v>118.4</v>
      </c>
      <c r="N14" s="307">
        <v>19.18181818181818</v>
      </c>
      <c r="O14" s="303"/>
      <c r="P14" s="303"/>
      <c r="Q14" s="308"/>
      <c r="R14" s="303"/>
      <c r="S14" s="308"/>
      <c r="T14" s="303"/>
      <c r="U14" s="303"/>
      <c r="V14" s="308"/>
      <c r="W14" s="308"/>
      <c r="X14" s="303"/>
      <c r="Y14" s="303"/>
      <c r="Z14" s="303"/>
      <c r="AA14" s="303"/>
      <c r="AB14" s="303"/>
      <c r="AC14" s="303"/>
      <c r="AD14" s="303"/>
      <c r="AE14" s="308"/>
      <c r="AF14" s="308"/>
      <c r="AG14" s="303"/>
      <c r="AH14" s="303"/>
      <c r="AI14" s="308"/>
      <c r="AJ14" s="303"/>
      <c r="AK14" s="303"/>
      <c r="AL14" s="303"/>
      <c r="AM14" s="303"/>
      <c r="AN14" s="308"/>
      <c r="AO14" s="309"/>
      <c r="AP14" s="308"/>
      <c r="AQ14" s="303" t="s">
        <v>828</v>
      </c>
      <c r="AR14" s="306" t="s">
        <v>825</v>
      </c>
      <c r="AS14" s="306"/>
      <c r="AT14" s="306"/>
      <c r="AU14" s="306"/>
      <c r="AV14" s="306">
        <v>11.5</v>
      </c>
      <c r="AW14" s="306"/>
      <c r="AX14" s="306"/>
      <c r="AY14" s="306"/>
      <c r="AZ14" s="306" t="s">
        <v>840</v>
      </c>
      <c r="BA14" s="303"/>
      <c r="BB14" s="306">
        <v>0</v>
      </c>
      <c r="BC14" s="306">
        <v>0</v>
      </c>
      <c r="BD14" s="306">
        <v>0</v>
      </c>
      <c r="BE14" s="306">
        <v>0</v>
      </c>
      <c r="BF14" s="306">
        <v>0</v>
      </c>
      <c r="BG14" s="306">
        <v>0</v>
      </c>
      <c r="BH14" s="306">
        <v>0</v>
      </c>
      <c r="BI14" s="306">
        <v>0</v>
      </c>
      <c r="BJ14" s="306">
        <v>0</v>
      </c>
      <c r="BK14" s="306">
        <v>0</v>
      </c>
      <c r="BL14" s="306"/>
      <c r="BM14" s="306"/>
      <c r="BN14" s="306"/>
      <c r="BO14" s="306" t="s">
        <v>825</v>
      </c>
      <c r="BP14" s="310"/>
      <c r="BQ14" s="306"/>
      <c r="BR14" s="306"/>
      <c r="BS14" s="311"/>
      <c r="BT14" s="311"/>
      <c r="BU14" s="311"/>
      <c r="BV14" s="306" t="s">
        <v>825</v>
      </c>
      <c r="BW14" s="306"/>
      <c r="BX14" s="303"/>
      <c r="BY14" s="303" t="s">
        <v>587</v>
      </c>
    </row>
    <row r="15" spans="1:77" x14ac:dyDescent="0.15">
      <c r="A15" s="303">
        <v>244</v>
      </c>
      <c r="B15" s="304">
        <v>43200</v>
      </c>
      <c r="C15" s="305" t="s">
        <v>821</v>
      </c>
      <c r="D15" s="303" t="s">
        <v>837</v>
      </c>
      <c r="E15" s="303"/>
      <c r="F15" s="303" t="s">
        <v>823</v>
      </c>
      <c r="G15" s="314">
        <v>43021</v>
      </c>
      <c r="H15" s="306" t="s">
        <v>387</v>
      </c>
      <c r="I15" s="306" t="s">
        <v>390</v>
      </c>
      <c r="J15" s="306">
        <v>14</v>
      </c>
      <c r="K15" s="303" t="s">
        <v>868</v>
      </c>
      <c r="L15" s="303" t="s">
        <v>789</v>
      </c>
      <c r="M15" s="307">
        <v>89.999999999999986</v>
      </c>
      <c r="N15" s="307">
        <v>19.363636363636363</v>
      </c>
      <c r="O15" s="303"/>
      <c r="P15" s="303"/>
      <c r="Q15" s="308"/>
      <c r="R15" s="303"/>
      <c r="S15" s="308"/>
      <c r="T15" s="303"/>
      <c r="U15" s="303"/>
      <c r="V15" s="308"/>
      <c r="W15" s="308"/>
      <c r="X15" s="303"/>
      <c r="Y15" s="303"/>
      <c r="Z15" s="303"/>
      <c r="AA15" s="303"/>
      <c r="AB15" s="303"/>
      <c r="AC15" s="303"/>
      <c r="AD15" s="303"/>
      <c r="AE15" s="308"/>
      <c r="AF15" s="308"/>
      <c r="AG15" s="303"/>
      <c r="AH15" s="303"/>
      <c r="AI15" s="308"/>
      <c r="AJ15" s="303"/>
      <c r="AK15" s="303"/>
      <c r="AL15" s="303"/>
      <c r="AM15" s="303"/>
      <c r="AN15" s="308"/>
      <c r="AO15" s="309"/>
      <c r="AP15" s="308"/>
      <c r="AQ15" s="303" t="s">
        <v>828</v>
      </c>
      <c r="AR15" s="306" t="s">
        <v>825</v>
      </c>
      <c r="AS15" s="306"/>
      <c r="AT15" s="306"/>
      <c r="AU15" s="306"/>
      <c r="AV15" s="306">
        <v>8</v>
      </c>
      <c r="AW15" s="306"/>
      <c r="AX15" s="306"/>
      <c r="AY15" s="306"/>
      <c r="AZ15" s="306" t="s">
        <v>390</v>
      </c>
      <c r="BA15" s="303"/>
      <c r="BB15" s="306">
        <v>0</v>
      </c>
      <c r="BC15" s="306">
        <v>0</v>
      </c>
      <c r="BD15" s="306">
        <v>0</v>
      </c>
      <c r="BE15" s="306">
        <v>0</v>
      </c>
      <c r="BF15" s="306">
        <v>0</v>
      </c>
      <c r="BG15" s="306">
        <v>0</v>
      </c>
      <c r="BH15" s="306">
        <v>0</v>
      </c>
      <c r="BI15" s="306">
        <v>0</v>
      </c>
      <c r="BJ15" s="306">
        <v>0</v>
      </c>
      <c r="BK15" s="306">
        <v>0</v>
      </c>
      <c r="BL15" s="306"/>
      <c r="BM15" s="306"/>
      <c r="BN15" s="306"/>
      <c r="BO15" s="306" t="s">
        <v>825</v>
      </c>
      <c r="BP15" s="310"/>
      <c r="BQ15" s="306"/>
      <c r="BR15" s="306"/>
      <c r="BS15" s="303"/>
      <c r="BT15" s="311"/>
      <c r="BU15" s="306"/>
      <c r="BV15" s="306" t="s">
        <v>825</v>
      </c>
      <c r="BW15" s="306">
        <v>1</v>
      </c>
      <c r="BX15" s="303"/>
      <c r="BY15" s="303" t="s">
        <v>790</v>
      </c>
    </row>
    <row r="16" spans="1:77" x14ac:dyDescent="0.15">
      <c r="A16" s="303">
        <v>820</v>
      </c>
      <c r="B16" s="304">
        <v>43200</v>
      </c>
      <c r="C16" s="305" t="s">
        <v>821</v>
      </c>
      <c r="D16" s="303" t="s">
        <v>837</v>
      </c>
      <c r="E16" s="303"/>
      <c r="F16" s="303" t="s">
        <v>823</v>
      </c>
      <c r="G16" s="304">
        <v>42587</v>
      </c>
      <c r="H16" s="306" t="s">
        <v>824</v>
      </c>
      <c r="I16" s="306" t="s">
        <v>825</v>
      </c>
      <c r="J16" s="306">
        <v>15</v>
      </c>
      <c r="K16" s="303" t="s">
        <v>562</v>
      </c>
      <c r="L16" s="303" t="s">
        <v>869</v>
      </c>
      <c r="M16" s="307">
        <v>125.89090909090908</v>
      </c>
      <c r="N16" s="307">
        <v>19.909090909090907</v>
      </c>
      <c r="O16" s="303"/>
      <c r="P16" s="303"/>
      <c r="Q16" s="308"/>
      <c r="R16" s="303"/>
      <c r="S16" s="308"/>
      <c r="T16" s="303"/>
      <c r="U16" s="303"/>
      <c r="V16" s="308"/>
      <c r="W16" s="308"/>
      <c r="X16" s="303"/>
      <c r="Y16" s="303"/>
      <c r="Z16" s="303"/>
      <c r="AA16" s="303"/>
      <c r="AB16" s="303"/>
      <c r="AC16" s="303"/>
      <c r="AD16" s="303"/>
      <c r="AE16" s="308"/>
      <c r="AF16" s="308"/>
      <c r="AG16" s="303"/>
      <c r="AH16" s="303"/>
      <c r="AI16" s="308"/>
      <c r="AJ16" s="303"/>
      <c r="AK16" s="303"/>
      <c r="AL16" s="303"/>
      <c r="AM16" s="303"/>
      <c r="AN16" s="308"/>
      <c r="AO16" s="309"/>
      <c r="AP16" s="308"/>
      <c r="AQ16" s="303" t="s">
        <v>828</v>
      </c>
      <c r="AR16" s="306" t="s">
        <v>825</v>
      </c>
      <c r="AS16" s="306"/>
      <c r="AT16" s="306"/>
      <c r="AU16" s="306"/>
      <c r="AV16" s="306">
        <v>4</v>
      </c>
      <c r="AW16" s="306"/>
      <c r="AX16" s="306"/>
      <c r="AY16" s="306"/>
      <c r="AZ16" s="306" t="s">
        <v>825</v>
      </c>
      <c r="BA16" s="303"/>
      <c r="BB16" s="306">
        <v>0</v>
      </c>
      <c r="BC16" s="306">
        <v>0</v>
      </c>
      <c r="BD16" s="306">
        <v>0</v>
      </c>
      <c r="BE16" s="306">
        <v>0</v>
      </c>
      <c r="BF16" s="306">
        <v>0</v>
      </c>
      <c r="BG16" s="306">
        <v>0</v>
      </c>
      <c r="BH16" s="306">
        <v>0</v>
      </c>
      <c r="BI16" s="306">
        <v>0</v>
      </c>
      <c r="BJ16" s="306">
        <v>0</v>
      </c>
      <c r="BK16" s="306">
        <v>0</v>
      </c>
      <c r="BL16" s="306"/>
      <c r="BM16" s="306"/>
      <c r="BN16" s="306">
        <v>12</v>
      </c>
      <c r="BO16" s="306" t="s">
        <v>825</v>
      </c>
      <c r="BP16" s="310"/>
      <c r="BQ16" s="306"/>
      <c r="BR16" s="306"/>
      <c r="BS16" s="311"/>
      <c r="BT16" s="311"/>
      <c r="BU16" s="306"/>
      <c r="BV16" s="306" t="s">
        <v>825</v>
      </c>
      <c r="BW16" s="306"/>
      <c r="BX16" s="311"/>
      <c r="BY16" s="303" t="s">
        <v>870</v>
      </c>
    </row>
    <row r="17" spans="1:77" x14ac:dyDescent="0.15">
      <c r="A17" s="303">
        <v>1872</v>
      </c>
      <c r="B17" s="304">
        <v>43200</v>
      </c>
      <c r="C17" s="305" t="s">
        <v>821</v>
      </c>
      <c r="D17" s="303" t="s">
        <v>837</v>
      </c>
      <c r="E17" s="303"/>
      <c r="F17" s="303" t="s">
        <v>823</v>
      </c>
      <c r="G17" s="304">
        <v>43138</v>
      </c>
      <c r="H17" s="306" t="s">
        <v>390</v>
      </c>
      <c r="I17" s="306" t="s">
        <v>507</v>
      </c>
      <c r="J17" s="306">
        <v>16</v>
      </c>
      <c r="K17" s="318" t="s">
        <v>654</v>
      </c>
      <c r="L17" s="303" t="s">
        <v>554</v>
      </c>
      <c r="M17" s="307">
        <v>116.99999999999999</v>
      </c>
      <c r="N17" s="307">
        <v>18.7</v>
      </c>
      <c r="O17" s="303"/>
      <c r="P17" s="303"/>
      <c r="Q17" s="308"/>
      <c r="R17" s="303"/>
      <c r="S17" s="308"/>
      <c r="T17" s="303"/>
      <c r="U17" s="303"/>
      <c r="V17" s="308"/>
      <c r="W17" s="308"/>
      <c r="X17" s="303"/>
      <c r="Y17" s="303"/>
      <c r="Z17" s="303"/>
      <c r="AA17" s="303"/>
      <c r="AB17" s="303"/>
      <c r="AC17" s="303"/>
      <c r="AD17" s="303"/>
      <c r="AE17" s="308"/>
      <c r="AF17" s="308"/>
      <c r="AG17" s="303"/>
      <c r="AH17" s="303"/>
      <c r="AI17" s="308"/>
      <c r="AJ17" s="303"/>
      <c r="AK17" s="303"/>
      <c r="AL17" s="303"/>
      <c r="AM17" s="303"/>
      <c r="AN17" s="308"/>
      <c r="AO17" s="309"/>
      <c r="AP17" s="308"/>
      <c r="AQ17" s="303" t="s">
        <v>828</v>
      </c>
      <c r="AR17" s="306" t="s">
        <v>825</v>
      </c>
      <c r="AS17" s="306"/>
      <c r="AT17" s="306"/>
      <c r="AU17" s="306"/>
      <c r="AV17" s="306"/>
      <c r="AW17" s="306"/>
      <c r="AX17" s="306"/>
      <c r="AY17" s="306"/>
      <c r="AZ17" s="306" t="s">
        <v>390</v>
      </c>
      <c r="BA17" s="303"/>
      <c r="BB17" s="306">
        <v>0</v>
      </c>
      <c r="BC17" s="306">
        <v>0</v>
      </c>
      <c r="BD17" s="306">
        <v>0</v>
      </c>
      <c r="BE17" s="306">
        <v>0</v>
      </c>
      <c r="BF17" s="306">
        <v>0</v>
      </c>
      <c r="BG17" s="306">
        <v>0</v>
      </c>
      <c r="BH17" s="306">
        <v>0</v>
      </c>
      <c r="BI17" s="306">
        <v>0</v>
      </c>
      <c r="BJ17" s="306">
        <v>0</v>
      </c>
      <c r="BK17" s="306">
        <v>0</v>
      </c>
      <c r="BL17" s="306"/>
      <c r="BM17" s="306"/>
      <c r="BN17" s="306"/>
      <c r="BO17" s="306" t="s">
        <v>825</v>
      </c>
      <c r="BP17" s="310"/>
      <c r="BQ17" s="306"/>
      <c r="BR17" s="306"/>
      <c r="BS17" s="303"/>
      <c r="BT17" s="303"/>
      <c r="BU17" s="306"/>
      <c r="BV17" s="306" t="s">
        <v>825</v>
      </c>
      <c r="BW17" s="306"/>
      <c r="BX17" s="303"/>
      <c r="BY17" s="303" t="s">
        <v>871</v>
      </c>
    </row>
    <row r="18" spans="1:77" x14ac:dyDescent="0.15">
      <c r="A18" s="303">
        <v>275</v>
      </c>
      <c r="B18" s="304">
        <v>43200</v>
      </c>
      <c r="C18" s="305" t="s">
        <v>821</v>
      </c>
      <c r="D18" s="303" t="s">
        <v>837</v>
      </c>
      <c r="E18" s="303"/>
      <c r="F18" s="303" t="s">
        <v>823</v>
      </c>
      <c r="G18" s="314">
        <v>43026</v>
      </c>
      <c r="H18" s="306" t="s">
        <v>387</v>
      </c>
      <c r="I18" s="306" t="s">
        <v>390</v>
      </c>
      <c r="J18" s="306">
        <v>17</v>
      </c>
      <c r="K18" s="303" t="s">
        <v>872</v>
      </c>
      <c r="L18" s="303" t="s">
        <v>873</v>
      </c>
      <c r="M18" s="307">
        <v>89.090909090909079</v>
      </c>
      <c r="N18" s="307">
        <v>21.099999999999998</v>
      </c>
      <c r="O18" s="303"/>
      <c r="P18" s="303"/>
      <c r="Q18" s="308"/>
      <c r="R18" s="303"/>
      <c r="S18" s="308"/>
      <c r="T18" s="303"/>
      <c r="U18" s="303"/>
      <c r="V18" s="308"/>
      <c r="W18" s="308"/>
      <c r="X18" s="303"/>
      <c r="Y18" s="303"/>
      <c r="Z18" s="303"/>
      <c r="AA18" s="303"/>
      <c r="AB18" s="303"/>
      <c r="AC18" s="303"/>
      <c r="AD18" s="303"/>
      <c r="AE18" s="308"/>
      <c r="AF18" s="308"/>
      <c r="AG18" s="303"/>
      <c r="AH18" s="303"/>
      <c r="AI18" s="308"/>
      <c r="AJ18" s="303"/>
      <c r="AK18" s="303"/>
      <c r="AL18" s="303"/>
      <c r="AM18" s="303"/>
      <c r="AN18" s="308"/>
      <c r="AO18" s="309"/>
      <c r="AP18" s="308"/>
      <c r="AQ18" s="303" t="s">
        <v>828</v>
      </c>
      <c r="AR18" s="306" t="s">
        <v>825</v>
      </c>
      <c r="AS18" s="306"/>
      <c r="AT18" s="306"/>
      <c r="AU18" s="306"/>
      <c r="AV18" s="306">
        <v>6</v>
      </c>
      <c r="AW18" s="306"/>
      <c r="AX18" s="306"/>
      <c r="AY18" s="306"/>
      <c r="AZ18" s="306" t="s">
        <v>825</v>
      </c>
      <c r="BA18" s="303"/>
      <c r="BB18" s="306">
        <v>0</v>
      </c>
      <c r="BC18" s="306">
        <v>0</v>
      </c>
      <c r="BD18" s="306">
        <v>0</v>
      </c>
      <c r="BE18" s="306">
        <v>0</v>
      </c>
      <c r="BF18" s="306">
        <v>0</v>
      </c>
      <c r="BG18" s="306">
        <v>0</v>
      </c>
      <c r="BH18" s="306">
        <v>0</v>
      </c>
      <c r="BI18" s="306">
        <v>0</v>
      </c>
      <c r="BJ18" s="306">
        <v>0</v>
      </c>
      <c r="BK18" s="306">
        <v>0</v>
      </c>
      <c r="BL18" s="306"/>
      <c r="BM18" s="306"/>
      <c r="BN18" s="306"/>
      <c r="BO18" s="306" t="s">
        <v>825</v>
      </c>
      <c r="BP18" s="315">
        <v>141.81818181818181</v>
      </c>
      <c r="BQ18" s="306"/>
      <c r="BR18" s="306"/>
      <c r="BS18" s="303"/>
      <c r="BT18" s="303"/>
      <c r="BU18" s="306"/>
      <c r="BV18" s="306" t="s">
        <v>825</v>
      </c>
      <c r="BW18" s="306">
        <v>1</v>
      </c>
      <c r="BX18" s="303"/>
      <c r="BY18" s="319" t="s">
        <v>874</v>
      </c>
    </row>
    <row r="19" spans="1:77" x14ac:dyDescent="0.15">
      <c r="A19" s="303">
        <v>318</v>
      </c>
      <c r="B19" s="304">
        <v>43200</v>
      </c>
      <c r="C19" s="305" t="s">
        <v>821</v>
      </c>
      <c r="D19" s="303" t="s">
        <v>837</v>
      </c>
      <c r="E19" s="303"/>
      <c r="F19" s="303" t="s">
        <v>823</v>
      </c>
      <c r="G19" s="314">
        <v>42941</v>
      </c>
      <c r="H19" s="306" t="s">
        <v>825</v>
      </c>
      <c r="I19" s="306" t="s">
        <v>856</v>
      </c>
      <c r="J19" s="306">
        <v>18</v>
      </c>
      <c r="K19" s="303" t="s">
        <v>875</v>
      </c>
      <c r="L19" s="303" t="s">
        <v>796</v>
      </c>
      <c r="M19" s="307">
        <v>102.55454545454545</v>
      </c>
      <c r="N19" s="307">
        <v>23.672727272727268</v>
      </c>
      <c r="O19" s="303"/>
      <c r="P19" s="303"/>
      <c r="Q19" s="308"/>
      <c r="R19" s="303"/>
      <c r="S19" s="308"/>
      <c r="T19" s="303"/>
      <c r="U19" s="303"/>
      <c r="V19" s="308"/>
      <c r="W19" s="308"/>
      <c r="X19" s="303"/>
      <c r="Y19" s="303"/>
      <c r="Z19" s="303"/>
      <c r="AA19" s="303"/>
      <c r="AB19" s="303"/>
      <c r="AC19" s="303"/>
      <c r="AD19" s="303"/>
      <c r="AE19" s="308"/>
      <c r="AF19" s="308"/>
      <c r="AG19" s="303"/>
      <c r="AH19" s="303"/>
      <c r="AI19" s="308"/>
      <c r="AJ19" s="303"/>
      <c r="AK19" s="303"/>
      <c r="AL19" s="303"/>
      <c r="AM19" s="303"/>
      <c r="AN19" s="308"/>
      <c r="AO19" s="309"/>
      <c r="AP19" s="308"/>
      <c r="AQ19" s="303" t="s">
        <v>828</v>
      </c>
      <c r="AR19" s="306" t="s">
        <v>825</v>
      </c>
      <c r="AS19" s="306"/>
      <c r="AT19" s="306"/>
      <c r="AU19" s="306"/>
      <c r="AV19" s="306"/>
      <c r="AW19" s="306"/>
      <c r="AX19" s="306"/>
      <c r="AY19" s="306"/>
      <c r="AZ19" s="306" t="s">
        <v>825</v>
      </c>
      <c r="BA19" s="303"/>
      <c r="BB19" s="306">
        <v>0</v>
      </c>
      <c r="BC19" s="306">
        <v>15</v>
      </c>
      <c r="BD19" s="306">
        <v>0</v>
      </c>
      <c r="BE19" s="306">
        <v>0</v>
      </c>
      <c r="BF19" s="306">
        <v>0</v>
      </c>
      <c r="BG19" s="306">
        <v>0</v>
      </c>
      <c r="BH19" s="306">
        <v>0</v>
      </c>
      <c r="BI19" s="306">
        <v>0</v>
      </c>
      <c r="BJ19" s="306">
        <v>0</v>
      </c>
      <c r="BK19" s="306">
        <v>0</v>
      </c>
      <c r="BL19" s="306"/>
      <c r="BM19" s="306"/>
      <c r="BN19" s="306"/>
      <c r="BO19" s="306" t="s">
        <v>825</v>
      </c>
      <c r="BP19" s="310"/>
      <c r="BQ19" s="306"/>
      <c r="BR19" s="306"/>
      <c r="BS19" s="303"/>
      <c r="BT19" s="303"/>
      <c r="BU19" s="306"/>
      <c r="BV19" s="306" t="s">
        <v>825</v>
      </c>
      <c r="BW19" s="306"/>
      <c r="BX19" s="303"/>
      <c r="BY19" s="303" t="s">
        <v>876</v>
      </c>
    </row>
    <row r="20" spans="1:77" x14ac:dyDescent="0.15">
      <c r="A20" s="303">
        <v>478</v>
      </c>
      <c r="B20" s="304">
        <v>43200</v>
      </c>
      <c r="C20" s="305" t="s">
        <v>821</v>
      </c>
      <c r="D20" s="303" t="s">
        <v>837</v>
      </c>
      <c r="E20" s="303"/>
      <c r="F20" s="303" t="s">
        <v>823</v>
      </c>
      <c r="G20" s="304">
        <v>42916</v>
      </c>
      <c r="H20" s="306" t="s">
        <v>387</v>
      </c>
      <c r="I20" s="306" t="s">
        <v>390</v>
      </c>
      <c r="J20" s="306">
        <v>19</v>
      </c>
      <c r="K20" s="303" t="s">
        <v>661</v>
      </c>
      <c r="L20" s="303" t="s">
        <v>877</v>
      </c>
      <c r="M20" s="307">
        <v>102.89090909090909</v>
      </c>
      <c r="N20" s="307">
        <v>23.072727272727271</v>
      </c>
      <c r="O20" s="303"/>
      <c r="P20" s="303"/>
      <c r="Q20" s="308"/>
      <c r="R20" s="303"/>
      <c r="S20" s="308"/>
      <c r="T20" s="303"/>
      <c r="U20" s="303"/>
      <c r="V20" s="308"/>
      <c r="W20" s="308"/>
      <c r="X20" s="303"/>
      <c r="Y20" s="303"/>
      <c r="Z20" s="303"/>
      <c r="AA20" s="303"/>
      <c r="AB20" s="303"/>
      <c r="AC20" s="303"/>
      <c r="AD20" s="303"/>
      <c r="AE20" s="308"/>
      <c r="AF20" s="308"/>
      <c r="AG20" s="303"/>
      <c r="AH20" s="303"/>
      <c r="AI20" s="308"/>
      <c r="AJ20" s="303"/>
      <c r="AK20" s="303"/>
      <c r="AL20" s="303"/>
      <c r="AM20" s="303"/>
      <c r="AN20" s="308"/>
      <c r="AO20" s="309"/>
      <c r="AP20" s="308"/>
      <c r="AQ20" s="303" t="s">
        <v>828</v>
      </c>
      <c r="AR20" s="306" t="s">
        <v>825</v>
      </c>
      <c r="AS20" s="306"/>
      <c r="AT20" s="306"/>
      <c r="AU20" s="306"/>
      <c r="AV20" s="306">
        <v>6</v>
      </c>
      <c r="AW20" s="306"/>
      <c r="AX20" s="306"/>
      <c r="AY20" s="306"/>
      <c r="AZ20" s="306" t="s">
        <v>840</v>
      </c>
      <c r="BA20" s="303"/>
      <c r="BB20" s="306">
        <v>0</v>
      </c>
      <c r="BC20" s="306">
        <v>18</v>
      </c>
      <c r="BD20" s="306">
        <v>0</v>
      </c>
      <c r="BE20" s="306">
        <v>0</v>
      </c>
      <c r="BF20" s="306">
        <v>0</v>
      </c>
      <c r="BG20" s="306">
        <v>0</v>
      </c>
      <c r="BH20" s="306">
        <v>0</v>
      </c>
      <c r="BI20" s="306">
        <v>0</v>
      </c>
      <c r="BJ20" s="306">
        <v>0</v>
      </c>
      <c r="BK20" s="306">
        <v>0</v>
      </c>
      <c r="BL20" s="306"/>
      <c r="BM20" s="306"/>
      <c r="BN20" s="306"/>
      <c r="BO20" s="306" t="s">
        <v>825</v>
      </c>
      <c r="BP20" s="310"/>
      <c r="BQ20" s="306"/>
      <c r="BR20" s="306"/>
      <c r="BS20" s="303"/>
      <c r="BT20" s="303"/>
      <c r="BU20" s="306"/>
      <c r="BV20" s="306" t="s">
        <v>825</v>
      </c>
      <c r="BW20" s="306"/>
      <c r="BX20" s="303" t="s">
        <v>878</v>
      </c>
      <c r="BY20" s="320" t="s">
        <v>816</v>
      </c>
    </row>
    <row r="21" spans="1:77" x14ac:dyDescent="0.15">
      <c r="A21" s="303">
        <v>945</v>
      </c>
      <c r="B21" s="304">
        <v>43200</v>
      </c>
      <c r="C21" s="305" t="s">
        <v>821</v>
      </c>
      <c r="D21" s="303" t="s">
        <v>837</v>
      </c>
      <c r="E21" s="303"/>
      <c r="F21" s="303" t="s">
        <v>823</v>
      </c>
      <c r="G21" s="304">
        <v>42768</v>
      </c>
      <c r="H21" s="306" t="s">
        <v>824</v>
      </c>
      <c r="I21" s="306" t="s">
        <v>825</v>
      </c>
      <c r="J21" s="306">
        <v>20</v>
      </c>
      <c r="K21" s="303" t="s">
        <v>879</v>
      </c>
      <c r="L21" s="303" t="s">
        <v>709</v>
      </c>
      <c r="M21" s="307">
        <v>125.99999999999999</v>
      </c>
      <c r="N21" s="307">
        <v>19.890909090909087</v>
      </c>
      <c r="O21" s="303"/>
      <c r="P21" s="303"/>
      <c r="Q21" s="308"/>
      <c r="R21" s="303"/>
      <c r="S21" s="308"/>
      <c r="T21" s="303"/>
      <c r="U21" s="303"/>
      <c r="V21" s="308"/>
      <c r="W21" s="308"/>
      <c r="X21" s="303"/>
      <c r="Y21" s="303"/>
      <c r="Z21" s="303"/>
      <c r="AA21" s="303"/>
      <c r="AB21" s="303"/>
      <c r="AC21" s="303"/>
      <c r="AD21" s="303"/>
      <c r="AE21" s="308"/>
      <c r="AF21" s="308"/>
      <c r="AG21" s="303"/>
      <c r="AH21" s="303"/>
      <c r="AI21" s="308"/>
      <c r="AJ21" s="303"/>
      <c r="AK21" s="303"/>
      <c r="AL21" s="303"/>
      <c r="AM21" s="303"/>
      <c r="AN21" s="308"/>
      <c r="AO21" s="309"/>
      <c r="AP21" s="308"/>
      <c r="AQ21" s="303" t="s">
        <v>828</v>
      </c>
      <c r="AR21" s="306" t="s">
        <v>825</v>
      </c>
      <c r="AS21" s="306"/>
      <c r="AT21" s="306"/>
      <c r="AU21" s="306"/>
      <c r="AV21" s="306">
        <v>7</v>
      </c>
      <c r="AW21" s="306"/>
      <c r="AX21" s="306"/>
      <c r="AY21" s="306"/>
      <c r="AZ21" s="306" t="s">
        <v>390</v>
      </c>
      <c r="BA21" s="303"/>
      <c r="BB21" s="306">
        <v>0</v>
      </c>
      <c r="BC21" s="306">
        <v>0</v>
      </c>
      <c r="BD21" s="306">
        <v>0</v>
      </c>
      <c r="BE21" s="306">
        <v>0</v>
      </c>
      <c r="BF21" s="306">
        <v>0</v>
      </c>
      <c r="BG21" s="306">
        <v>0</v>
      </c>
      <c r="BH21" s="306">
        <v>0</v>
      </c>
      <c r="BI21" s="306">
        <v>0</v>
      </c>
      <c r="BJ21" s="306">
        <v>0</v>
      </c>
      <c r="BK21" s="306">
        <v>0</v>
      </c>
      <c r="BL21" s="306"/>
      <c r="BM21" s="306"/>
      <c r="BN21" s="306"/>
      <c r="BO21" s="306" t="s">
        <v>825</v>
      </c>
      <c r="BP21" s="310"/>
      <c r="BQ21" s="306"/>
      <c r="BR21" s="306"/>
      <c r="BS21" s="303"/>
      <c r="BT21" s="303"/>
      <c r="BU21" s="306"/>
      <c r="BV21" s="306" t="s">
        <v>825</v>
      </c>
      <c r="BW21" s="306">
        <v>1</v>
      </c>
      <c r="BX21" s="303"/>
      <c r="BY21" s="320" t="s">
        <v>708</v>
      </c>
    </row>
    <row r="22" spans="1:77" x14ac:dyDescent="0.15">
      <c r="A22" s="303">
        <v>1897</v>
      </c>
      <c r="B22" s="304">
        <v>43200</v>
      </c>
      <c r="C22" s="305" t="s">
        <v>530</v>
      </c>
      <c r="D22" s="303" t="s">
        <v>837</v>
      </c>
      <c r="E22" s="303"/>
      <c r="F22" s="303" t="s">
        <v>823</v>
      </c>
      <c r="G22" s="304">
        <v>43176</v>
      </c>
      <c r="H22" s="306" t="s">
        <v>824</v>
      </c>
      <c r="I22" s="306" t="s">
        <v>825</v>
      </c>
      <c r="J22" s="306">
        <v>21</v>
      </c>
      <c r="K22" s="303" t="s">
        <v>676</v>
      </c>
      <c r="L22" s="303" t="s">
        <v>880</v>
      </c>
      <c r="M22" s="307">
        <v>95.454545454545453</v>
      </c>
      <c r="N22" s="307">
        <v>20.099999999999998</v>
      </c>
      <c r="O22" s="303"/>
      <c r="P22" s="308"/>
      <c r="Q22" s="303"/>
      <c r="R22" s="308"/>
      <c r="S22" s="303"/>
      <c r="T22" s="303"/>
      <c r="U22" s="308"/>
      <c r="V22" s="308"/>
      <c r="W22" s="303"/>
      <c r="X22" s="303"/>
      <c r="Y22" s="303"/>
      <c r="Z22" s="303"/>
      <c r="AA22" s="303"/>
      <c r="AB22" s="303"/>
      <c r="AC22" s="303"/>
      <c r="AD22" s="308"/>
      <c r="AE22" s="308"/>
      <c r="AF22" s="303"/>
      <c r="AG22" s="303"/>
      <c r="AH22" s="308"/>
      <c r="AI22" s="303"/>
      <c r="AJ22" s="303"/>
      <c r="AK22" s="303"/>
      <c r="AL22" s="303"/>
      <c r="AM22" s="303"/>
      <c r="AN22" s="309"/>
      <c r="AO22" s="308"/>
      <c r="AP22" s="317"/>
      <c r="AQ22" s="303" t="s">
        <v>828</v>
      </c>
      <c r="AR22" s="306" t="s">
        <v>825</v>
      </c>
      <c r="AS22" s="306"/>
      <c r="AT22" s="306"/>
      <c r="AU22" s="306"/>
      <c r="AV22" s="306">
        <v>7</v>
      </c>
      <c r="AW22" s="306"/>
      <c r="AX22" s="306"/>
      <c r="AY22" s="306"/>
      <c r="AZ22" s="306" t="s">
        <v>390</v>
      </c>
      <c r="BA22" s="303"/>
      <c r="BB22" s="306">
        <v>0</v>
      </c>
      <c r="BC22" s="306">
        <v>0</v>
      </c>
      <c r="BD22" s="306">
        <v>0</v>
      </c>
      <c r="BE22" s="306">
        <v>0</v>
      </c>
      <c r="BF22" s="306">
        <v>0</v>
      </c>
      <c r="BG22" s="306">
        <v>0</v>
      </c>
      <c r="BH22" s="306">
        <v>0</v>
      </c>
      <c r="BI22" s="306">
        <v>0</v>
      </c>
      <c r="BJ22" s="306">
        <v>0</v>
      </c>
      <c r="BK22" s="306">
        <v>0</v>
      </c>
      <c r="BL22" s="306"/>
      <c r="BM22" s="306"/>
      <c r="BN22" s="306"/>
      <c r="BO22" s="306" t="s">
        <v>825</v>
      </c>
      <c r="BP22" s="310"/>
      <c r="BQ22" s="306"/>
      <c r="BR22" s="306"/>
      <c r="BS22" s="311"/>
      <c r="BT22" s="311"/>
      <c r="BU22" s="306"/>
      <c r="BV22" s="306" t="s">
        <v>825</v>
      </c>
      <c r="BW22" s="306">
        <v>1</v>
      </c>
      <c r="BX22" s="303"/>
      <c r="BY22" s="320" t="s">
        <v>881</v>
      </c>
    </row>
    <row r="23" spans="1:77" x14ac:dyDescent="0.15">
      <c r="A23" s="303">
        <v>1549</v>
      </c>
      <c r="B23" s="304">
        <v>43200</v>
      </c>
      <c r="C23" s="305" t="s">
        <v>821</v>
      </c>
      <c r="D23" s="303" t="s">
        <v>837</v>
      </c>
      <c r="E23" s="303"/>
      <c r="F23" s="303" t="s">
        <v>823</v>
      </c>
      <c r="G23" s="304">
        <v>43148</v>
      </c>
      <c r="H23" s="306" t="s">
        <v>824</v>
      </c>
      <c r="I23" s="306" t="s">
        <v>825</v>
      </c>
      <c r="J23" s="306">
        <v>22</v>
      </c>
      <c r="K23" s="303" t="s">
        <v>679</v>
      </c>
      <c r="L23" s="303" t="s">
        <v>882</v>
      </c>
      <c r="M23" s="307">
        <v>84.481818181818184</v>
      </c>
      <c r="N23" s="307">
        <v>19.68181818181818</v>
      </c>
      <c r="O23" s="303"/>
      <c r="P23" s="303"/>
      <c r="Q23" s="308"/>
      <c r="R23" s="303"/>
      <c r="S23" s="308"/>
      <c r="T23" s="303"/>
      <c r="U23" s="303"/>
      <c r="V23" s="308"/>
      <c r="W23" s="308"/>
      <c r="X23" s="303"/>
      <c r="Y23" s="303"/>
      <c r="Z23" s="303"/>
      <c r="AA23" s="303"/>
      <c r="AB23" s="303"/>
      <c r="AC23" s="303"/>
      <c r="AD23" s="303"/>
      <c r="AE23" s="308"/>
      <c r="AF23" s="308"/>
      <c r="AG23" s="303"/>
      <c r="AH23" s="303"/>
      <c r="AI23" s="308"/>
      <c r="AJ23" s="303"/>
      <c r="AK23" s="303"/>
      <c r="AL23" s="303"/>
      <c r="AM23" s="303"/>
      <c r="AN23" s="308"/>
      <c r="AO23" s="309"/>
      <c r="AP23" s="308"/>
      <c r="AQ23" s="303" t="s">
        <v>828</v>
      </c>
      <c r="AR23" s="306" t="s">
        <v>825</v>
      </c>
      <c r="AS23" s="306"/>
      <c r="AT23" s="306"/>
      <c r="AU23" s="306"/>
      <c r="AV23" s="306">
        <v>3</v>
      </c>
      <c r="AW23" s="306"/>
      <c r="AX23" s="306"/>
      <c r="AY23" s="306"/>
      <c r="AZ23" s="306" t="s">
        <v>840</v>
      </c>
      <c r="BA23" s="303"/>
      <c r="BB23" s="306">
        <v>0</v>
      </c>
      <c r="BC23" s="306">
        <v>0</v>
      </c>
      <c r="BD23" s="306">
        <v>0</v>
      </c>
      <c r="BE23" s="306">
        <v>0</v>
      </c>
      <c r="BF23" s="306">
        <v>0</v>
      </c>
      <c r="BG23" s="306">
        <v>0</v>
      </c>
      <c r="BH23" s="306">
        <v>0</v>
      </c>
      <c r="BI23" s="306">
        <v>0</v>
      </c>
      <c r="BJ23" s="306">
        <v>0</v>
      </c>
      <c r="BK23" s="306">
        <v>0</v>
      </c>
      <c r="BL23" s="306"/>
      <c r="BM23" s="306"/>
      <c r="BN23" s="306"/>
      <c r="BO23" s="306" t="s">
        <v>825</v>
      </c>
      <c r="BP23" s="310"/>
      <c r="BQ23" s="306"/>
      <c r="BR23" s="306"/>
      <c r="BS23" s="311"/>
      <c r="BT23" s="311"/>
      <c r="BU23" s="306"/>
      <c r="BV23" s="306" t="s">
        <v>825</v>
      </c>
      <c r="BW23" s="306">
        <v>1</v>
      </c>
      <c r="BX23" s="303" t="s">
        <v>883</v>
      </c>
      <c r="BY23" s="320" t="s">
        <v>884</v>
      </c>
    </row>
    <row r="24" spans="1:77" x14ac:dyDescent="0.15">
      <c r="A24" s="303">
        <v>1800</v>
      </c>
      <c r="B24" s="304">
        <v>43200</v>
      </c>
      <c r="C24" s="305" t="s">
        <v>821</v>
      </c>
      <c r="D24" s="303" t="s">
        <v>837</v>
      </c>
      <c r="E24" s="303"/>
      <c r="F24" s="303" t="s">
        <v>823</v>
      </c>
      <c r="G24" s="314">
        <v>42605</v>
      </c>
      <c r="H24" s="306" t="s">
        <v>824</v>
      </c>
      <c r="I24" s="306" t="s">
        <v>825</v>
      </c>
      <c r="J24" s="306">
        <v>23</v>
      </c>
      <c r="K24" s="303" t="s">
        <v>885</v>
      </c>
      <c r="L24" s="303" t="s">
        <v>683</v>
      </c>
      <c r="M24" s="307">
        <v>109.99999999999999</v>
      </c>
      <c r="N24" s="307">
        <v>19.2</v>
      </c>
      <c r="O24" s="303"/>
      <c r="P24" s="303"/>
      <c r="Q24" s="308"/>
      <c r="R24" s="303"/>
      <c r="S24" s="308"/>
      <c r="T24" s="303"/>
      <c r="U24" s="303"/>
      <c r="V24" s="308"/>
      <c r="W24" s="308"/>
      <c r="X24" s="303"/>
      <c r="Y24" s="303"/>
      <c r="Z24" s="303"/>
      <c r="AA24" s="303"/>
      <c r="AB24" s="303"/>
      <c r="AC24" s="303"/>
      <c r="AD24" s="303"/>
      <c r="AE24" s="308"/>
      <c r="AF24" s="308"/>
      <c r="AG24" s="303"/>
      <c r="AH24" s="303"/>
      <c r="AI24" s="308"/>
      <c r="AJ24" s="303"/>
      <c r="AK24" s="303"/>
      <c r="AL24" s="303"/>
      <c r="AM24" s="303"/>
      <c r="AN24" s="308"/>
      <c r="AO24" s="309"/>
      <c r="AP24" s="308"/>
      <c r="AQ24" s="303" t="s">
        <v>828</v>
      </c>
      <c r="AR24" s="306" t="s">
        <v>825</v>
      </c>
      <c r="AS24" s="306"/>
      <c r="AT24" s="306"/>
      <c r="AU24" s="306"/>
      <c r="AV24" s="306">
        <v>6</v>
      </c>
      <c r="AW24" s="306"/>
      <c r="AX24" s="306"/>
      <c r="AY24" s="306"/>
      <c r="AZ24" s="306" t="s">
        <v>825</v>
      </c>
      <c r="BA24" s="303"/>
      <c r="BB24" s="306">
        <v>0</v>
      </c>
      <c r="BC24" s="306">
        <v>0</v>
      </c>
      <c r="BD24" s="306">
        <v>0</v>
      </c>
      <c r="BE24" s="306">
        <v>0</v>
      </c>
      <c r="BF24" s="306">
        <v>0</v>
      </c>
      <c r="BG24" s="306">
        <v>0</v>
      </c>
      <c r="BH24" s="306">
        <v>0</v>
      </c>
      <c r="BI24" s="306">
        <v>0</v>
      </c>
      <c r="BJ24" s="306">
        <v>0</v>
      </c>
      <c r="BK24" s="306">
        <v>0</v>
      </c>
      <c r="BL24" s="306"/>
      <c r="BM24" s="306"/>
      <c r="BN24" s="306"/>
      <c r="BO24" s="306" t="s">
        <v>825</v>
      </c>
      <c r="BP24" s="310"/>
      <c r="BQ24" s="306"/>
      <c r="BR24" s="306"/>
      <c r="BS24" s="311"/>
      <c r="BT24" s="311"/>
      <c r="BU24" s="306"/>
      <c r="BV24" s="306" t="s">
        <v>825</v>
      </c>
      <c r="BW24" s="306">
        <v>1</v>
      </c>
      <c r="BX24" s="303"/>
      <c r="BY24" s="320" t="s">
        <v>684</v>
      </c>
    </row>
    <row r="25" spans="1:77" x14ac:dyDescent="0.15">
      <c r="A25" s="303">
        <v>786</v>
      </c>
      <c r="B25" s="304">
        <v>43200</v>
      </c>
      <c r="C25" s="305" t="s">
        <v>821</v>
      </c>
      <c r="D25" s="303" t="s">
        <v>837</v>
      </c>
      <c r="E25" s="303"/>
      <c r="F25" s="303" t="s">
        <v>823</v>
      </c>
      <c r="G25" s="304">
        <v>42978</v>
      </c>
      <c r="H25" s="306" t="s">
        <v>824</v>
      </c>
      <c r="I25" s="306" t="s">
        <v>825</v>
      </c>
      <c r="J25" s="306">
        <v>24</v>
      </c>
      <c r="K25" s="303" t="s">
        <v>886</v>
      </c>
      <c r="L25" s="303" t="s">
        <v>887</v>
      </c>
      <c r="M25" s="307">
        <v>135.45454545454544</v>
      </c>
      <c r="N25" s="307">
        <v>22.545454545454543</v>
      </c>
      <c r="O25" s="303"/>
      <c r="P25" s="303"/>
      <c r="Q25" s="308"/>
      <c r="R25" s="303"/>
      <c r="S25" s="308"/>
      <c r="T25" s="303"/>
      <c r="U25" s="303"/>
      <c r="V25" s="308"/>
      <c r="W25" s="308"/>
      <c r="X25" s="303"/>
      <c r="Y25" s="303"/>
      <c r="Z25" s="303"/>
      <c r="AA25" s="303"/>
      <c r="AB25" s="303"/>
      <c r="AC25" s="303"/>
      <c r="AD25" s="303"/>
      <c r="AE25" s="308"/>
      <c r="AF25" s="308"/>
      <c r="AG25" s="303"/>
      <c r="AH25" s="303"/>
      <c r="AI25" s="308"/>
      <c r="AJ25" s="303"/>
      <c r="AK25" s="303"/>
      <c r="AL25" s="303"/>
      <c r="AM25" s="303"/>
      <c r="AN25" s="308"/>
      <c r="AO25" s="309"/>
      <c r="AP25" s="308"/>
      <c r="AQ25" s="303" t="s">
        <v>828</v>
      </c>
      <c r="AR25" s="306" t="s">
        <v>825</v>
      </c>
      <c r="AS25" s="306"/>
      <c r="AT25" s="306"/>
      <c r="AU25" s="306"/>
      <c r="AV25" s="306">
        <v>3</v>
      </c>
      <c r="AW25" s="306"/>
      <c r="AX25" s="306"/>
      <c r="AY25" s="306"/>
      <c r="AZ25" s="306" t="s">
        <v>840</v>
      </c>
      <c r="BA25" s="303"/>
      <c r="BB25" s="306">
        <v>0</v>
      </c>
      <c r="BC25" s="306">
        <v>0</v>
      </c>
      <c r="BD25" s="306">
        <v>0</v>
      </c>
      <c r="BE25" s="306">
        <v>3</v>
      </c>
      <c r="BF25" s="306">
        <v>0</v>
      </c>
      <c r="BG25" s="306">
        <v>0</v>
      </c>
      <c r="BH25" s="306">
        <v>0</v>
      </c>
      <c r="BI25" s="306">
        <v>0</v>
      </c>
      <c r="BJ25" s="306">
        <v>0</v>
      </c>
      <c r="BK25" s="306">
        <v>0</v>
      </c>
      <c r="BL25" s="306"/>
      <c r="BM25" s="306"/>
      <c r="BN25" s="306"/>
      <c r="BO25" s="306" t="s">
        <v>825</v>
      </c>
      <c r="BP25" s="310"/>
      <c r="BQ25" s="306"/>
      <c r="BR25" s="306"/>
      <c r="BS25" s="303"/>
      <c r="BT25" s="303"/>
      <c r="BU25" s="306"/>
      <c r="BV25" s="306" t="s">
        <v>825</v>
      </c>
      <c r="BW25" s="306"/>
      <c r="BX25" s="303"/>
      <c r="BY25" s="303" t="s">
        <v>815</v>
      </c>
    </row>
    <row r="26" spans="1:77" x14ac:dyDescent="0.15">
      <c r="A26" s="303">
        <v>1090</v>
      </c>
      <c r="B26" s="304">
        <v>43200</v>
      </c>
      <c r="C26" s="305" t="s">
        <v>821</v>
      </c>
      <c r="D26" s="303" t="s">
        <v>837</v>
      </c>
      <c r="E26" s="303"/>
      <c r="F26" s="303" t="s">
        <v>823</v>
      </c>
      <c r="G26" s="304">
        <v>43070</v>
      </c>
      <c r="H26" s="306" t="s">
        <v>824</v>
      </c>
      <c r="I26" s="306" t="s">
        <v>825</v>
      </c>
      <c r="J26" s="306">
        <v>25</v>
      </c>
      <c r="K26" s="303" t="s">
        <v>700</v>
      </c>
      <c r="L26" s="303" t="s">
        <v>888</v>
      </c>
      <c r="M26" s="307">
        <v>109.23636363636362</v>
      </c>
      <c r="N26" s="307">
        <v>19.572727272727271</v>
      </c>
      <c r="O26" s="303"/>
      <c r="P26" s="303"/>
      <c r="Q26" s="308"/>
      <c r="R26" s="303"/>
      <c r="S26" s="308"/>
      <c r="T26" s="303"/>
      <c r="U26" s="303"/>
      <c r="V26" s="308"/>
      <c r="W26" s="308"/>
      <c r="X26" s="303"/>
      <c r="Y26" s="303"/>
      <c r="Z26" s="303"/>
      <c r="AA26" s="303"/>
      <c r="AB26" s="303"/>
      <c r="AC26" s="303"/>
      <c r="AD26" s="303"/>
      <c r="AE26" s="308"/>
      <c r="AF26" s="308"/>
      <c r="AG26" s="303"/>
      <c r="AH26" s="303"/>
      <c r="AI26" s="308"/>
      <c r="AJ26" s="303"/>
      <c r="AK26" s="303"/>
      <c r="AL26" s="303"/>
      <c r="AM26" s="303"/>
      <c r="AN26" s="308"/>
      <c r="AO26" s="309"/>
      <c r="AP26" s="308"/>
      <c r="AQ26" s="303" t="s">
        <v>828</v>
      </c>
      <c r="AR26" s="306" t="s">
        <v>825</v>
      </c>
      <c r="AS26" s="306"/>
      <c r="AT26" s="306"/>
      <c r="AU26" s="306"/>
      <c r="AV26" s="306">
        <v>7</v>
      </c>
      <c r="AW26" s="306"/>
      <c r="AX26" s="306"/>
      <c r="AY26" s="306"/>
      <c r="AZ26" s="306" t="s">
        <v>534</v>
      </c>
      <c r="BA26" s="303"/>
      <c r="BB26" s="306">
        <v>0</v>
      </c>
      <c r="BC26" s="306">
        <v>0</v>
      </c>
      <c r="BD26" s="306">
        <v>0</v>
      </c>
      <c r="BE26" s="306">
        <v>0</v>
      </c>
      <c r="BF26" s="306">
        <v>0</v>
      </c>
      <c r="BG26" s="306">
        <v>0</v>
      </c>
      <c r="BH26" s="306">
        <v>0</v>
      </c>
      <c r="BI26" s="306">
        <v>0</v>
      </c>
      <c r="BJ26" s="306">
        <v>0</v>
      </c>
      <c r="BK26" s="306">
        <v>0</v>
      </c>
      <c r="BL26" s="306"/>
      <c r="BM26" s="306"/>
      <c r="BN26" s="306"/>
      <c r="BO26" s="306" t="s">
        <v>825</v>
      </c>
      <c r="BP26" s="310"/>
      <c r="BQ26" s="306"/>
      <c r="BR26" s="306"/>
      <c r="BS26" s="311"/>
      <c r="BT26" s="303"/>
      <c r="BU26" s="306"/>
      <c r="BV26" s="306" t="s">
        <v>825</v>
      </c>
      <c r="BW26" s="306"/>
      <c r="BX26" s="303"/>
      <c r="BY26" s="320" t="s">
        <v>889</v>
      </c>
    </row>
    <row r="27" spans="1:77" x14ac:dyDescent="0.15">
      <c r="A27" s="303">
        <v>520</v>
      </c>
      <c r="B27" s="304">
        <v>43200</v>
      </c>
      <c r="C27" s="305" t="s">
        <v>821</v>
      </c>
      <c r="D27" s="303" t="s">
        <v>837</v>
      </c>
      <c r="E27" s="303"/>
      <c r="F27" s="303" t="s">
        <v>823</v>
      </c>
      <c r="G27" s="304">
        <v>42749</v>
      </c>
      <c r="H27" s="306" t="s">
        <v>387</v>
      </c>
      <c r="I27" s="306" t="s">
        <v>390</v>
      </c>
      <c r="J27" s="306">
        <v>26</v>
      </c>
      <c r="K27" s="303" t="s">
        <v>890</v>
      </c>
      <c r="L27" s="303" t="s">
        <v>891</v>
      </c>
      <c r="M27" s="307">
        <v>98.772727272727266</v>
      </c>
      <c r="N27" s="307">
        <v>19.918181818181818</v>
      </c>
      <c r="O27" s="303"/>
      <c r="P27" s="303"/>
      <c r="Q27" s="308"/>
      <c r="R27" s="303"/>
      <c r="S27" s="308"/>
      <c r="T27" s="303"/>
      <c r="U27" s="303"/>
      <c r="V27" s="308"/>
      <c r="W27" s="308"/>
      <c r="X27" s="303"/>
      <c r="Y27" s="303"/>
      <c r="Z27" s="303"/>
      <c r="AA27" s="303"/>
      <c r="AB27" s="303"/>
      <c r="AC27" s="303"/>
      <c r="AD27" s="303"/>
      <c r="AE27" s="308"/>
      <c r="AF27" s="308"/>
      <c r="AG27" s="303"/>
      <c r="AH27" s="303"/>
      <c r="AI27" s="308"/>
      <c r="AJ27" s="303"/>
      <c r="AK27" s="303"/>
      <c r="AL27" s="303"/>
      <c r="AM27" s="303"/>
      <c r="AN27" s="308"/>
      <c r="AO27" s="309"/>
      <c r="AP27" s="308"/>
      <c r="AQ27" s="303" t="s">
        <v>828</v>
      </c>
      <c r="AR27" s="306" t="s">
        <v>825</v>
      </c>
      <c r="AS27" s="306"/>
      <c r="AT27" s="306"/>
      <c r="AU27" s="306"/>
      <c r="AV27" s="306">
        <v>4</v>
      </c>
      <c r="AW27" s="306"/>
      <c r="AX27" s="306"/>
      <c r="AY27" s="306"/>
      <c r="AZ27" s="306" t="s">
        <v>840</v>
      </c>
      <c r="BA27" s="303"/>
      <c r="BB27" s="306">
        <v>0</v>
      </c>
      <c r="BC27" s="306">
        <v>0</v>
      </c>
      <c r="BD27" s="306">
        <v>0</v>
      </c>
      <c r="BE27" s="306">
        <v>0</v>
      </c>
      <c r="BF27" s="306">
        <v>0</v>
      </c>
      <c r="BG27" s="306">
        <v>0</v>
      </c>
      <c r="BH27" s="306">
        <v>0</v>
      </c>
      <c r="BI27" s="306">
        <v>0</v>
      </c>
      <c r="BJ27" s="306">
        <v>0</v>
      </c>
      <c r="BK27" s="306">
        <v>0</v>
      </c>
      <c r="BL27" s="306"/>
      <c r="BM27" s="306"/>
      <c r="BN27" s="306"/>
      <c r="BO27" s="306" t="s">
        <v>825</v>
      </c>
      <c r="BP27" s="310"/>
      <c r="BQ27" s="306"/>
      <c r="BR27" s="306"/>
      <c r="BS27" s="303"/>
      <c r="BT27" s="303"/>
      <c r="BU27" s="306"/>
      <c r="BV27" s="306" t="s">
        <v>825</v>
      </c>
      <c r="BW27" s="306">
        <v>1</v>
      </c>
      <c r="BX27" s="303"/>
      <c r="BY27" s="320" t="s">
        <v>705</v>
      </c>
    </row>
    <row r="28" spans="1:77" x14ac:dyDescent="0.15">
      <c r="A28" s="303">
        <v>1839</v>
      </c>
      <c r="B28" s="304">
        <v>43200</v>
      </c>
      <c r="C28" s="305" t="s">
        <v>821</v>
      </c>
      <c r="D28" s="303" t="s">
        <v>837</v>
      </c>
      <c r="E28" s="303"/>
      <c r="F28" s="303" t="s">
        <v>823</v>
      </c>
      <c r="G28" s="314">
        <v>43039</v>
      </c>
      <c r="H28" s="306" t="s">
        <v>824</v>
      </c>
      <c r="I28" s="306" t="s">
        <v>825</v>
      </c>
      <c r="J28" s="306">
        <v>28</v>
      </c>
      <c r="K28" s="303" t="s">
        <v>801</v>
      </c>
      <c r="L28" s="303" t="s">
        <v>802</v>
      </c>
      <c r="M28" s="307">
        <v>112</v>
      </c>
      <c r="N28" s="307">
        <v>19.599999999999998</v>
      </c>
      <c r="O28" s="303"/>
      <c r="P28" s="303"/>
      <c r="Q28" s="308"/>
      <c r="R28" s="303"/>
      <c r="S28" s="308"/>
      <c r="T28" s="303"/>
      <c r="U28" s="303"/>
      <c r="V28" s="308"/>
      <c r="W28" s="308"/>
      <c r="X28" s="303"/>
      <c r="Y28" s="303"/>
      <c r="Z28" s="303"/>
      <c r="AA28" s="303"/>
      <c r="AB28" s="303"/>
      <c r="AC28" s="303"/>
      <c r="AD28" s="303"/>
      <c r="AE28" s="308"/>
      <c r="AF28" s="308"/>
      <c r="AG28" s="303"/>
      <c r="AH28" s="303"/>
      <c r="AI28" s="308"/>
      <c r="AJ28" s="303"/>
      <c r="AK28" s="303"/>
      <c r="AL28" s="303"/>
      <c r="AM28" s="303"/>
      <c r="AN28" s="308"/>
      <c r="AO28" s="309"/>
      <c r="AP28" s="308"/>
      <c r="AQ28" s="303" t="s">
        <v>828</v>
      </c>
      <c r="AR28" s="306" t="s">
        <v>825</v>
      </c>
      <c r="AS28" s="306"/>
      <c r="AT28" s="306"/>
      <c r="AU28" s="306"/>
      <c r="AV28" s="306">
        <v>5</v>
      </c>
      <c r="AW28" s="306"/>
      <c r="AX28" s="306"/>
      <c r="AY28" s="306"/>
      <c r="AZ28" s="306" t="s">
        <v>390</v>
      </c>
      <c r="BA28" s="303"/>
      <c r="BB28" s="306">
        <v>0</v>
      </c>
      <c r="BC28" s="306">
        <v>0</v>
      </c>
      <c r="BD28" s="306">
        <v>0</v>
      </c>
      <c r="BE28" s="306">
        <v>0</v>
      </c>
      <c r="BF28" s="306">
        <v>0</v>
      </c>
      <c r="BG28" s="306">
        <v>0</v>
      </c>
      <c r="BH28" s="306">
        <v>0</v>
      </c>
      <c r="BI28" s="306">
        <v>0</v>
      </c>
      <c r="BJ28" s="306">
        <v>0</v>
      </c>
      <c r="BK28" s="306">
        <v>0</v>
      </c>
      <c r="BL28" s="306"/>
      <c r="BM28" s="306"/>
      <c r="BN28" s="306">
        <v>12</v>
      </c>
      <c r="BO28" s="306" t="s">
        <v>825</v>
      </c>
      <c r="BP28" s="310"/>
      <c r="BQ28" s="306">
        <v>12</v>
      </c>
      <c r="BR28" s="306"/>
      <c r="BS28" s="311"/>
      <c r="BT28" s="311"/>
      <c r="BU28" s="306"/>
      <c r="BV28" s="306" t="s">
        <v>825</v>
      </c>
      <c r="BW28" s="306"/>
      <c r="BX28" s="303"/>
      <c r="BY28" s="320" t="s">
        <v>892</v>
      </c>
    </row>
    <row r="29" spans="1:77" x14ac:dyDescent="0.15">
      <c r="A29" s="303">
        <v>805</v>
      </c>
      <c r="B29" s="304">
        <v>43200</v>
      </c>
      <c r="C29" s="305" t="s">
        <v>821</v>
      </c>
      <c r="D29" s="303" t="s">
        <v>837</v>
      </c>
      <c r="E29" s="303"/>
      <c r="F29" s="303" t="s">
        <v>823</v>
      </c>
      <c r="G29" s="304">
        <v>43148</v>
      </c>
      <c r="H29" s="306" t="s">
        <v>824</v>
      </c>
      <c r="I29" s="306" t="s">
        <v>825</v>
      </c>
      <c r="J29" s="306">
        <v>29</v>
      </c>
      <c r="K29" s="303" t="s">
        <v>893</v>
      </c>
      <c r="L29" s="303" t="s">
        <v>563</v>
      </c>
      <c r="M29" s="307">
        <v>129.19999999999999</v>
      </c>
      <c r="N29" s="307">
        <v>20.014545454545452</v>
      </c>
      <c r="O29" s="303"/>
      <c r="P29" s="303"/>
      <c r="Q29" s="308"/>
      <c r="R29" s="303"/>
      <c r="S29" s="308"/>
      <c r="T29" s="303"/>
      <c r="U29" s="303"/>
      <c r="V29" s="308"/>
      <c r="W29" s="308"/>
      <c r="X29" s="303"/>
      <c r="Y29" s="303"/>
      <c r="Z29" s="303"/>
      <c r="AA29" s="303"/>
      <c r="AB29" s="303"/>
      <c r="AC29" s="303"/>
      <c r="AD29" s="303"/>
      <c r="AE29" s="308"/>
      <c r="AF29" s="308"/>
      <c r="AG29" s="303"/>
      <c r="AH29" s="303"/>
      <c r="AI29" s="308"/>
      <c r="AJ29" s="303"/>
      <c r="AK29" s="303"/>
      <c r="AL29" s="303"/>
      <c r="AM29" s="303"/>
      <c r="AN29" s="308"/>
      <c r="AO29" s="309"/>
      <c r="AP29" s="308"/>
      <c r="AQ29" s="303" t="s">
        <v>828</v>
      </c>
      <c r="AR29" s="306" t="s">
        <v>825</v>
      </c>
      <c r="AS29" s="306"/>
      <c r="AT29" s="306"/>
      <c r="AU29" s="306"/>
      <c r="AV29" s="306">
        <v>7</v>
      </c>
      <c r="AW29" s="306"/>
      <c r="AX29" s="306"/>
      <c r="AY29" s="306"/>
      <c r="AZ29" s="306" t="s">
        <v>390</v>
      </c>
      <c r="BA29" s="303"/>
      <c r="BB29" s="306">
        <v>0</v>
      </c>
      <c r="BC29" s="306">
        <v>0</v>
      </c>
      <c r="BD29" s="306">
        <v>0</v>
      </c>
      <c r="BE29" s="306">
        <v>0</v>
      </c>
      <c r="BF29" s="306">
        <v>0</v>
      </c>
      <c r="BG29" s="306">
        <v>0</v>
      </c>
      <c r="BH29" s="306">
        <v>0</v>
      </c>
      <c r="BI29" s="306">
        <v>0</v>
      </c>
      <c r="BJ29" s="306">
        <v>0</v>
      </c>
      <c r="BK29" s="306">
        <v>0</v>
      </c>
      <c r="BL29" s="306"/>
      <c r="BM29" s="306"/>
      <c r="BN29" s="306">
        <v>24</v>
      </c>
      <c r="BO29" s="306" t="s">
        <v>825</v>
      </c>
      <c r="BP29" s="310"/>
      <c r="BQ29" s="306"/>
      <c r="BR29" s="306"/>
      <c r="BS29" s="311"/>
      <c r="BT29" s="311"/>
      <c r="BU29" s="306"/>
      <c r="BV29" s="306" t="s">
        <v>825</v>
      </c>
      <c r="BW29" s="306">
        <v>1</v>
      </c>
      <c r="BX29" s="311"/>
      <c r="BY29" s="320" t="s">
        <v>894</v>
      </c>
    </row>
    <row r="30" spans="1:77" x14ac:dyDescent="0.15">
      <c r="A30" s="303">
        <v>1909</v>
      </c>
      <c r="B30" s="304">
        <v>43200</v>
      </c>
      <c r="C30" s="305" t="s">
        <v>821</v>
      </c>
      <c r="D30" s="303" t="s">
        <v>837</v>
      </c>
      <c r="E30" s="303"/>
      <c r="F30" s="303" t="s">
        <v>830</v>
      </c>
      <c r="G30" s="304">
        <v>43194</v>
      </c>
      <c r="H30" s="306" t="s">
        <v>824</v>
      </c>
      <c r="I30" s="306" t="s">
        <v>825</v>
      </c>
      <c r="J30" s="306">
        <v>1</v>
      </c>
      <c r="K30" s="303" t="s">
        <v>838</v>
      </c>
      <c r="L30" s="303" t="s">
        <v>839</v>
      </c>
      <c r="M30" s="307">
        <v>113.29090909090908</v>
      </c>
      <c r="N30" s="307">
        <v>18.236363636363635</v>
      </c>
      <c r="O30" s="303"/>
      <c r="P30" s="303"/>
      <c r="Q30" s="308"/>
      <c r="R30" s="303"/>
      <c r="S30" s="308"/>
      <c r="T30" s="303"/>
      <c r="U30" s="303"/>
      <c r="V30" s="308"/>
      <c r="W30" s="308"/>
      <c r="X30" s="303"/>
      <c r="Y30" s="303"/>
      <c r="Z30" s="303"/>
      <c r="AA30" s="303"/>
      <c r="AB30" s="303"/>
      <c r="AC30" s="303"/>
      <c r="AD30" s="303"/>
      <c r="AE30" s="308"/>
      <c r="AF30" s="307">
        <v>12.790909090909091</v>
      </c>
      <c r="AG30" s="303"/>
      <c r="AH30" s="303"/>
      <c r="AI30" s="308"/>
      <c r="AJ30" s="303"/>
      <c r="AK30" s="303"/>
      <c r="AL30" s="303"/>
      <c r="AM30" s="303"/>
      <c r="AN30" s="308"/>
      <c r="AO30" s="309"/>
      <c r="AP30" s="321"/>
      <c r="AQ30" s="303" t="s">
        <v>831</v>
      </c>
      <c r="AR30" s="306" t="s">
        <v>825</v>
      </c>
      <c r="AS30" s="306"/>
      <c r="AT30" s="306"/>
      <c r="AU30" s="306"/>
      <c r="AV30" s="306">
        <v>5</v>
      </c>
      <c r="AW30" s="306"/>
      <c r="AX30" s="306"/>
      <c r="AY30" s="306"/>
      <c r="AZ30" s="306" t="s">
        <v>840</v>
      </c>
      <c r="BA30" s="303"/>
      <c r="BB30" s="306">
        <v>0</v>
      </c>
      <c r="BC30" s="306">
        <v>0</v>
      </c>
      <c r="BD30" s="306">
        <v>0</v>
      </c>
      <c r="BE30" s="306">
        <v>0</v>
      </c>
      <c r="BF30" s="306">
        <v>0</v>
      </c>
      <c r="BG30" s="306">
        <v>0</v>
      </c>
      <c r="BH30" s="306">
        <v>0</v>
      </c>
      <c r="BI30" s="306">
        <v>0</v>
      </c>
      <c r="BJ30" s="306">
        <v>0</v>
      </c>
      <c r="BK30" s="306">
        <v>0</v>
      </c>
      <c r="BL30" s="306"/>
      <c r="BM30" s="306"/>
      <c r="BN30" s="306">
        <v>12</v>
      </c>
      <c r="BO30" s="306" t="s">
        <v>825</v>
      </c>
      <c r="BP30" s="310"/>
      <c r="BQ30" s="306"/>
      <c r="BR30" s="306"/>
      <c r="BS30" s="303"/>
      <c r="BT30" s="303"/>
      <c r="BU30" s="306"/>
      <c r="BV30" s="306" t="s">
        <v>825</v>
      </c>
      <c r="BW30" s="306"/>
      <c r="BX30" s="303" t="s">
        <v>841</v>
      </c>
      <c r="BY30" s="311" t="s">
        <v>430</v>
      </c>
    </row>
    <row r="31" spans="1:77" x14ac:dyDescent="0.15">
      <c r="A31" s="303">
        <v>404</v>
      </c>
      <c r="B31" s="304">
        <v>43200</v>
      </c>
      <c r="C31" s="305" t="s">
        <v>821</v>
      </c>
      <c r="D31" s="303" t="s">
        <v>837</v>
      </c>
      <c r="E31" s="303"/>
      <c r="F31" s="303" t="s">
        <v>830</v>
      </c>
      <c r="G31" s="304">
        <v>42948</v>
      </c>
      <c r="H31" s="306" t="s">
        <v>387</v>
      </c>
      <c r="I31" s="306" t="s">
        <v>390</v>
      </c>
      <c r="J31" s="306">
        <v>2</v>
      </c>
      <c r="K31" s="303" t="s">
        <v>843</v>
      </c>
      <c r="L31" s="303" t="s">
        <v>545</v>
      </c>
      <c r="M31" s="307">
        <v>128.64545454545456</v>
      </c>
      <c r="N31" s="307">
        <v>21.299999999999997</v>
      </c>
      <c r="O31" s="303"/>
      <c r="P31" s="303"/>
      <c r="Q31" s="308"/>
      <c r="R31" s="303"/>
      <c r="S31" s="308"/>
      <c r="T31" s="303"/>
      <c r="U31" s="303"/>
      <c r="V31" s="308"/>
      <c r="W31" s="308"/>
      <c r="X31" s="303"/>
      <c r="Y31" s="303"/>
      <c r="Z31" s="303"/>
      <c r="AA31" s="303"/>
      <c r="AB31" s="303"/>
      <c r="AC31" s="303"/>
      <c r="AD31" s="303"/>
      <c r="AE31" s="308"/>
      <c r="AF31" s="307">
        <v>15.099999999999998</v>
      </c>
      <c r="AG31" s="303"/>
      <c r="AH31" s="303"/>
      <c r="AI31" s="308"/>
      <c r="AJ31" s="303"/>
      <c r="AK31" s="303"/>
      <c r="AL31" s="303"/>
      <c r="AM31" s="303"/>
      <c r="AN31" s="308"/>
      <c r="AO31" s="309"/>
      <c r="AP31" s="321"/>
      <c r="AQ31" s="303" t="s">
        <v>831</v>
      </c>
      <c r="AR31" s="306" t="s">
        <v>825</v>
      </c>
      <c r="AS31" s="306"/>
      <c r="AT31" s="306"/>
      <c r="AU31" s="306"/>
      <c r="AV31" s="306">
        <v>7</v>
      </c>
      <c r="AW31" s="306"/>
      <c r="AX31" s="306"/>
      <c r="AY31" s="306"/>
      <c r="AZ31" s="306" t="s">
        <v>840</v>
      </c>
      <c r="BA31" s="303"/>
      <c r="BB31" s="306">
        <v>0</v>
      </c>
      <c r="BC31" s="306">
        <v>0</v>
      </c>
      <c r="BD31" s="306">
        <v>7</v>
      </c>
      <c r="BE31" s="306">
        <v>0</v>
      </c>
      <c r="BF31" s="306">
        <v>0</v>
      </c>
      <c r="BG31" s="306">
        <v>0</v>
      </c>
      <c r="BH31" s="306">
        <v>0</v>
      </c>
      <c r="BI31" s="306">
        <v>0</v>
      </c>
      <c r="BJ31" s="306">
        <v>0</v>
      </c>
      <c r="BK31" s="306">
        <v>0</v>
      </c>
      <c r="BL31" s="306"/>
      <c r="BM31" s="306"/>
      <c r="BN31" s="306"/>
      <c r="BO31" s="306" t="s">
        <v>825</v>
      </c>
      <c r="BP31" s="310"/>
      <c r="BQ31" s="306"/>
      <c r="BR31" s="306"/>
      <c r="BS31" s="303"/>
      <c r="BT31" s="303"/>
      <c r="BU31" s="306"/>
      <c r="BV31" s="306" t="s">
        <v>825</v>
      </c>
      <c r="BW31" s="306"/>
      <c r="BX31" s="303"/>
      <c r="BY31" s="303" t="s">
        <v>895</v>
      </c>
    </row>
    <row r="32" spans="1:77" x14ac:dyDescent="0.15">
      <c r="A32" s="303">
        <v>683</v>
      </c>
      <c r="B32" s="304">
        <v>43200</v>
      </c>
      <c r="C32" s="305" t="s">
        <v>821</v>
      </c>
      <c r="D32" s="303" t="s">
        <v>837</v>
      </c>
      <c r="E32" s="303"/>
      <c r="F32" s="303" t="s">
        <v>830</v>
      </c>
      <c r="G32" s="304">
        <v>43008</v>
      </c>
      <c r="H32" s="306" t="s">
        <v>824</v>
      </c>
      <c r="I32" s="306" t="s">
        <v>825</v>
      </c>
      <c r="J32" s="306">
        <v>3</v>
      </c>
      <c r="K32" s="303" t="s">
        <v>844</v>
      </c>
      <c r="L32" s="303" t="s">
        <v>547</v>
      </c>
      <c r="M32" s="307">
        <v>118</v>
      </c>
      <c r="N32" s="307">
        <v>22.972727272727269</v>
      </c>
      <c r="O32" s="303"/>
      <c r="P32" s="303"/>
      <c r="Q32" s="308"/>
      <c r="R32" s="303"/>
      <c r="S32" s="308"/>
      <c r="T32" s="303"/>
      <c r="U32" s="303"/>
      <c r="V32" s="308"/>
      <c r="W32" s="308"/>
      <c r="X32" s="303"/>
      <c r="Y32" s="303"/>
      <c r="Z32" s="303"/>
      <c r="AA32" s="303"/>
      <c r="AB32" s="303"/>
      <c r="AC32" s="303"/>
      <c r="AD32" s="303"/>
      <c r="AE32" s="308"/>
      <c r="AF32" s="307">
        <v>14.154545454545454</v>
      </c>
      <c r="AG32" s="303"/>
      <c r="AH32" s="303"/>
      <c r="AI32" s="308"/>
      <c r="AJ32" s="303"/>
      <c r="AK32" s="303"/>
      <c r="AL32" s="303"/>
      <c r="AM32" s="303"/>
      <c r="AN32" s="308"/>
      <c r="AO32" s="309"/>
      <c r="AP32" s="321"/>
      <c r="AQ32" s="303" t="s">
        <v>831</v>
      </c>
      <c r="AR32" s="322" t="s">
        <v>825</v>
      </c>
      <c r="AS32" s="306"/>
      <c r="AT32" s="306"/>
      <c r="AU32" s="306"/>
      <c r="AV32" s="306">
        <v>7.26</v>
      </c>
      <c r="AW32" s="306"/>
      <c r="AX32" s="306"/>
      <c r="AY32" s="306"/>
      <c r="AZ32" s="306" t="s">
        <v>840</v>
      </c>
      <c r="BA32" s="303"/>
      <c r="BB32" s="306">
        <v>13</v>
      </c>
      <c r="BC32" s="306">
        <v>0</v>
      </c>
      <c r="BD32" s="306">
        <v>0</v>
      </c>
      <c r="BE32" s="306">
        <v>0</v>
      </c>
      <c r="BF32" s="306">
        <v>0</v>
      </c>
      <c r="BG32" s="306">
        <v>0</v>
      </c>
      <c r="BH32" s="306">
        <v>0</v>
      </c>
      <c r="BI32" s="306">
        <v>0</v>
      </c>
      <c r="BJ32" s="306">
        <v>0</v>
      </c>
      <c r="BK32" s="306">
        <v>0</v>
      </c>
      <c r="BL32" s="306"/>
      <c r="BM32" s="306"/>
      <c r="BN32" s="306">
        <v>12</v>
      </c>
      <c r="BO32" s="306" t="s">
        <v>825</v>
      </c>
      <c r="BP32" s="310"/>
      <c r="BQ32" s="306">
        <v>12</v>
      </c>
      <c r="BR32" s="306"/>
      <c r="BS32" s="303"/>
      <c r="BT32" s="303"/>
      <c r="BU32" s="306"/>
      <c r="BV32" s="306" t="s">
        <v>825</v>
      </c>
      <c r="BW32" s="306"/>
      <c r="BX32" s="303"/>
      <c r="BY32" s="303" t="s">
        <v>896</v>
      </c>
    </row>
    <row r="33" spans="1:77" x14ac:dyDescent="0.15">
      <c r="A33" s="303">
        <v>1314</v>
      </c>
      <c r="B33" s="304">
        <v>43200</v>
      </c>
      <c r="C33" s="305" t="s">
        <v>821</v>
      </c>
      <c r="D33" s="303" t="s">
        <v>837</v>
      </c>
      <c r="E33" s="303"/>
      <c r="F33" s="303" t="s">
        <v>830</v>
      </c>
      <c r="G33" s="304">
        <v>43075</v>
      </c>
      <c r="H33" s="306" t="s">
        <v>824</v>
      </c>
      <c r="I33" s="306" t="s">
        <v>825</v>
      </c>
      <c r="J33" s="306">
        <v>4</v>
      </c>
      <c r="K33" s="303" t="s">
        <v>845</v>
      </c>
      <c r="L33" s="303" t="s">
        <v>846</v>
      </c>
      <c r="M33" s="307">
        <v>108.86363636363636</v>
      </c>
      <c r="N33" s="307">
        <v>20.118181818181817</v>
      </c>
      <c r="O33" s="303"/>
      <c r="P33" s="303"/>
      <c r="Q33" s="308"/>
      <c r="R33" s="303"/>
      <c r="S33" s="308"/>
      <c r="T33" s="303"/>
      <c r="U33" s="303"/>
      <c r="V33" s="308"/>
      <c r="W33" s="308"/>
      <c r="X33" s="303"/>
      <c r="Y33" s="303"/>
      <c r="Z33" s="303"/>
      <c r="AA33" s="303"/>
      <c r="AB33" s="303"/>
      <c r="AC33" s="303"/>
      <c r="AD33" s="303"/>
      <c r="AE33" s="308"/>
      <c r="AF33" s="307">
        <v>13.545454545454545</v>
      </c>
      <c r="AG33" s="303"/>
      <c r="AH33" s="303"/>
      <c r="AI33" s="308"/>
      <c r="AJ33" s="303"/>
      <c r="AK33" s="303"/>
      <c r="AL33" s="303"/>
      <c r="AM33" s="303"/>
      <c r="AN33" s="308"/>
      <c r="AO33" s="309"/>
      <c r="AP33" s="308"/>
      <c r="AQ33" s="303" t="s">
        <v>831</v>
      </c>
      <c r="AR33" s="306" t="s">
        <v>825</v>
      </c>
      <c r="AS33" s="306"/>
      <c r="AT33" s="306"/>
      <c r="AU33" s="306"/>
      <c r="AV33" s="306">
        <v>5</v>
      </c>
      <c r="AW33" s="306"/>
      <c r="AX33" s="306"/>
      <c r="AY33" s="306"/>
      <c r="AZ33" s="306" t="s">
        <v>840</v>
      </c>
      <c r="BA33" s="303"/>
      <c r="BB33" s="306">
        <v>0</v>
      </c>
      <c r="BC33" s="306">
        <v>0</v>
      </c>
      <c r="BD33" s="306">
        <v>0</v>
      </c>
      <c r="BE33" s="306">
        <v>0</v>
      </c>
      <c r="BF33" s="306">
        <v>0</v>
      </c>
      <c r="BG33" s="306">
        <v>0</v>
      </c>
      <c r="BH33" s="306">
        <v>0</v>
      </c>
      <c r="BI33" s="306">
        <v>0</v>
      </c>
      <c r="BJ33" s="306">
        <v>0</v>
      </c>
      <c r="BK33" s="306">
        <v>0</v>
      </c>
      <c r="BL33" s="306"/>
      <c r="BM33" s="306"/>
      <c r="BN33" s="306">
        <v>12</v>
      </c>
      <c r="BO33" s="306" t="s">
        <v>825</v>
      </c>
      <c r="BP33" s="310"/>
      <c r="BQ33" s="306"/>
      <c r="BR33" s="306"/>
      <c r="BS33" s="303"/>
      <c r="BT33" s="311"/>
      <c r="BU33" s="306"/>
      <c r="BV33" s="306" t="s">
        <v>825</v>
      </c>
      <c r="BW33" s="306"/>
      <c r="BX33" s="303"/>
      <c r="BY33" s="303" t="s">
        <v>897</v>
      </c>
    </row>
    <row r="34" spans="1:77" x14ac:dyDescent="0.15">
      <c r="A34" s="303">
        <v>1476</v>
      </c>
      <c r="B34" s="304">
        <v>43200</v>
      </c>
      <c r="C34" s="305" t="s">
        <v>821</v>
      </c>
      <c r="D34" s="303" t="s">
        <v>837</v>
      </c>
      <c r="E34" s="303"/>
      <c r="F34" s="303" t="s">
        <v>830</v>
      </c>
      <c r="G34" s="304">
        <v>43131</v>
      </c>
      <c r="H34" s="306" t="s">
        <v>824</v>
      </c>
      <c r="I34" s="306" t="s">
        <v>825</v>
      </c>
      <c r="J34" s="306">
        <v>6</v>
      </c>
      <c r="K34" s="303" t="s">
        <v>848</v>
      </c>
      <c r="L34" s="303" t="s">
        <v>849</v>
      </c>
      <c r="M34" s="307">
        <v>140.99999999999997</v>
      </c>
      <c r="N34" s="307">
        <v>21.999999999999996</v>
      </c>
      <c r="O34" s="303"/>
      <c r="P34" s="303"/>
      <c r="Q34" s="308"/>
      <c r="R34" s="303"/>
      <c r="S34" s="308"/>
      <c r="T34" s="303"/>
      <c r="U34" s="303"/>
      <c r="V34" s="308"/>
      <c r="W34" s="308"/>
      <c r="X34" s="303"/>
      <c r="Y34" s="303"/>
      <c r="Z34" s="303"/>
      <c r="AA34" s="303"/>
      <c r="AB34" s="303"/>
      <c r="AC34" s="303"/>
      <c r="AD34" s="303"/>
      <c r="AE34" s="308"/>
      <c r="AF34" s="307">
        <v>16.454545454545453</v>
      </c>
      <c r="AG34" s="303"/>
      <c r="AH34" s="303"/>
      <c r="AI34" s="308"/>
      <c r="AJ34" s="303"/>
      <c r="AK34" s="303"/>
      <c r="AL34" s="303"/>
      <c r="AM34" s="303"/>
      <c r="AN34" s="308"/>
      <c r="AO34" s="309"/>
      <c r="AP34" s="308"/>
      <c r="AQ34" s="303" t="s">
        <v>831</v>
      </c>
      <c r="AR34" s="306" t="s">
        <v>825</v>
      </c>
      <c r="AS34" s="306"/>
      <c r="AT34" s="306"/>
      <c r="AU34" s="306"/>
      <c r="AV34" s="306">
        <v>3.5</v>
      </c>
      <c r="AW34" s="306"/>
      <c r="AX34" s="306"/>
      <c r="AY34" s="306"/>
      <c r="AZ34" s="306" t="s">
        <v>840</v>
      </c>
      <c r="BA34" s="303"/>
      <c r="BB34" s="306">
        <v>0</v>
      </c>
      <c r="BC34" s="306">
        <v>0</v>
      </c>
      <c r="BD34" s="306">
        <v>0</v>
      </c>
      <c r="BE34" s="306">
        <v>0</v>
      </c>
      <c r="BF34" s="306">
        <v>0</v>
      </c>
      <c r="BG34" s="306">
        <v>0</v>
      </c>
      <c r="BH34" s="306">
        <v>0</v>
      </c>
      <c r="BI34" s="306">
        <v>0</v>
      </c>
      <c r="BJ34" s="306">
        <v>0</v>
      </c>
      <c r="BK34" s="306">
        <v>0</v>
      </c>
      <c r="BL34" s="306"/>
      <c r="BM34" s="306"/>
      <c r="BN34" s="306"/>
      <c r="BO34" s="306" t="s">
        <v>825</v>
      </c>
      <c r="BP34" s="310"/>
      <c r="BQ34" s="306"/>
      <c r="BR34" s="306"/>
      <c r="BS34" s="311"/>
      <c r="BT34" s="311"/>
      <c r="BU34" s="306"/>
      <c r="BV34" s="306" t="s">
        <v>825</v>
      </c>
      <c r="BW34" s="306">
        <v>1</v>
      </c>
      <c r="BX34" s="311"/>
      <c r="BY34" s="313" t="s">
        <v>898</v>
      </c>
    </row>
    <row r="35" spans="1:77" x14ac:dyDescent="0.15">
      <c r="A35" s="303">
        <v>574</v>
      </c>
      <c r="B35" s="304">
        <v>43200</v>
      </c>
      <c r="C35" s="305" t="s">
        <v>821</v>
      </c>
      <c r="D35" s="303" t="s">
        <v>837</v>
      </c>
      <c r="E35" s="303"/>
      <c r="F35" s="303" t="s">
        <v>830</v>
      </c>
      <c r="G35" s="314">
        <v>43057</v>
      </c>
      <c r="H35" s="306" t="s">
        <v>824</v>
      </c>
      <c r="I35" s="306" t="s">
        <v>825</v>
      </c>
      <c r="J35" s="306">
        <v>7</v>
      </c>
      <c r="K35" s="303" t="s">
        <v>851</v>
      </c>
      <c r="L35" s="303" t="s">
        <v>472</v>
      </c>
      <c r="M35" s="307">
        <v>96.36363636363636</v>
      </c>
      <c r="N35" s="307">
        <v>17.727272727272727</v>
      </c>
      <c r="O35" s="303"/>
      <c r="P35" s="303"/>
      <c r="Q35" s="308"/>
      <c r="R35" s="303"/>
      <c r="S35" s="308"/>
      <c r="T35" s="303"/>
      <c r="U35" s="303"/>
      <c r="V35" s="308"/>
      <c r="W35" s="308"/>
      <c r="X35" s="303"/>
      <c r="Y35" s="303"/>
      <c r="Z35" s="303"/>
      <c r="AA35" s="303"/>
      <c r="AB35" s="303"/>
      <c r="AC35" s="303"/>
      <c r="AD35" s="303"/>
      <c r="AE35" s="308"/>
      <c r="AF35" s="307">
        <v>14.09090909090909</v>
      </c>
      <c r="AG35" s="303"/>
      <c r="AH35" s="303"/>
      <c r="AI35" s="308"/>
      <c r="AJ35" s="303"/>
      <c r="AK35" s="303"/>
      <c r="AL35" s="303"/>
      <c r="AM35" s="303"/>
      <c r="AN35" s="308"/>
      <c r="AO35" s="309"/>
      <c r="AP35" s="308"/>
      <c r="AQ35" s="303" t="s">
        <v>831</v>
      </c>
      <c r="AR35" s="306" t="s">
        <v>825</v>
      </c>
      <c r="AS35" s="306"/>
      <c r="AT35" s="306"/>
      <c r="AU35" s="306"/>
      <c r="AV35" s="306">
        <v>6</v>
      </c>
      <c r="AW35" s="306"/>
      <c r="AX35" s="306"/>
      <c r="AY35" s="306"/>
      <c r="AZ35" s="306" t="s">
        <v>840</v>
      </c>
      <c r="BA35" s="303"/>
      <c r="BB35" s="306">
        <v>0</v>
      </c>
      <c r="BC35" s="306">
        <v>0</v>
      </c>
      <c r="BD35" s="306">
        <v>0</v>
      </c>
      <c r="BE35" s="306">
        <v>0</v>
      </c>
      <c r="BF35" s="306">
        <v>0</v>
      </c>
      <c r="BG35" s="306">
        <v>0</v>
      </c>
      <c r="BH35" s="306">
        <v>0</v>
      </c>
      <c r="BI35" s="306">
        <v>0</v>
      </c>
      <c r="BJ35" s="306">
        <v>0</v>
      </c>
      <c r="BK35" s="306">
        <v>0</v>
      </c>
      <c r="BL35" s="306"/>
      <c r="BM35" s="306"/>
      <c r="BN35" s="306"/>
      <c r="BO35" s="306" t="s">
        <v>825</v>
      </c>
      <c r="BP35" s="315">
        <v>163.58181818181816</v>
      </c>
      <c r="BQ35" s="306"/>
      <c r="BR35" s="316"/>
      <c r="BS35" s="311" t="s">
        <v>852</v>
      </c>
      <c r="BT35" s="311" t="s">
        <v>276</v>
      </c>
      <c r="BU35" s="311">
        <v>89.97</v>
      </c>
      <c r="BV35" s="306" t="s">
        <v>825</v>
      </c>
      <c r="BW35" s="306"/>
      <c r="BX35" s="303"/>
      <c r="BY35" s="303" t="s">
        <v>899</v>
      </c>
    </row>
    <row r="36" spans="1:77" x14ac:dyDescent="0.15">
      <c r="A36" s="303">
        <v>1754</v>
      </c>
      <c r="B36" s="304">
        <v>43200</v>
      </c>
      <c r="C36" s="305" t="s">
        <v>821</v>
      </c>
      <c r="D36" s="303" t="s">
        <v>837</v>
      </c>
      <c r="E36" s="303"/>
      <c r="F36" s="303" t="s">
        <v>830</v>
      </c>
      <c r="G36" s="314">
        <v>42930</v>
      </c>
      <c r="H36" s="306" t="s">
        <v>824</v>
      </c>
      <c r="I36" s="306" t="s">
        <v>825</v>
      </c>
      <c r="J36" s="306">
        <v>8</v>
      </c>
      <c r="K36" s="303" t="s">
        <v>854</v>
      </c>
      <c r="L36" s="303" t="s">
        <v>855</v>
      </c>
      <c r="M36" s="307">
        <v>119.09999999999998</v>
      </c>
      <c r="N36" s="307">
        <v>22.781818181818178</v>
      </c>
      <c r="O36" s="303" t="s">
        <v>453</v>
      </c>
      <c r="P36" s="303">
        <v>3822</v>
      </c>
      <c r="Q36" s="307">
        <v>23.7</v>
      </c>
      <c r="R36" s="303"/>
      <c r="S36" s="308"/>
      <c r="T36" s="303"/>
      <c r="U36" s="303"/>
      <c r="V36" s="308"/>
      <c r="W36" s="308"/>
      <c r="X36" s="303"/>
      <c r="Y36" s="303"/>
      <c r="Z36" s="303"/>
      <c r="AA36" s="303"/>
      <c r="AB36" s="303"/>
      <c r="AC36" s="303"/>
      <c r="AD36" s="303"/>
      <c r="AE36" s="308"/>
      <c r="AF36" s="307">
        <v>15.481818181818182</v>
      </c>
      <c r="AG36" s="303"/>
      <c r="AH36" s="303"/>
      <c r="AI36" s="308"/>
      <c r="AJ36" s="303"/>
      <c r="AK36" s="303"/>
      <c r="AL36" s="303"/>
      <c r="AM36" s="303"/>
      <c r="AN36" s="308"/>
      <c r="AO36" s="309"/>
      <c r="AP36" s="308"/>
      <c r="AQ36" s="303" t="s">
        <v>831</v>
      </c>
      <c r="AR36" s="306" t="s">
        <v>825</v>
      </c>
      <c r="AS36" s="306"/>
      <c r="AT36" s="306"/>
      <c r="AU36" s="306"/>
      <c r="AV36" s="306">
        <v>4.5</v>
      </c>
      <c r="AW36" s="306"/>
      <c r="AX36" s="306"/>
      <c r="AY36" s="306"/>
      <c r="AZ36" s="306" t="s">
        <v>825</v>
      </c>
      <c r="BA36" s="303"/>
      <c r="BB36" s="306">
        <v>22</v>
      </c>
      <c r="BC36" s="306">
        <v>0</v>
      </c>
      <c r="BD36" s="306">
        <v>0</v>
      </c>
      <c r="BE36" s="306">
        <v>0</v>
      </c>
      <c r="BF36" s="306">
        <v>0</v>
      </c>
      <c r="BG36" s="306">
        <v>0</v>
      </c>
      <c r="BH36" s="306">
        <v>0</v>
      </c>
      <c r="BI36" s="306">
        <v>0</v>
      </c>
      <c r="BJ36" s="306">
        <v>0</v>
      </c>
      <c r="BK36" s="306">
        <v>0</v>
      </c>
      <c r="BL36" s="306"/>
      <c r="BM36" s="306"/>
      <c r="BN36" s="306"/>
      <c r="BO36" s="306" t="s">
        <v>825</v>
      </c>
      <c r="BP36" s="310"/>
      <c r="BQ36" s="306"/>
      <c r="BR36" s="306"/>
      <c r="BS36" s="311"/>
      <c r="BT36" s="311"/>
      <c r="BU36" s="306"/>
      <c r="BV36" s="306" t="s">
        <v>825</v>
      </c>
      <c r="BW36" s="306"/>
      <c r="BX36" s="303"/>
      <c r="BY36" s="303" t="s">
        <v>900</v>
      </c>
    </row>
    <row r="37" spans="1:77" x14ac:dyDescent="0.15">
      <c r="A37" s="303">
        <v>170</v>
      </c>
      <c r="B37" s="304">
        <v>43200</v>
      </c>
      <c r="C37" s="305" t="s">
        <v>821</v>
      </c>
      <c r="D37" s="303" t="s">
        <v>837</v>
      </c>
      <c r="E37" s="303"/>
      <c r="F37" s="303" t="s">
        <v>830</v>
      </c>
      <c r="G37" s="314">
        <v>43060</v>
      </c>
      <c r="H37" s="306" t="s">
        <v>825</v>
      </c>
      <c r="I37" s="306" t="s">
        <v>856</v>
      </c>
      <c r="J37" s="306">
        <v>9</v>
      </c>
      <c r="K37" s="303" t="s">
        <v>857</v>
      </c>
      <c r="L37" s="303" t="s">
        <v>620</v>
      </c>
      <c r="M37" s="307">
        <v>112.18181818181817</v>
      </c>
      <c r="N37" s="307">
        <v>17.436363636363634</v>
      </c>
      <c r="O37" s="303"/>
      <c r="P37" s="303"/>
      <c r="Q37" s="308"/>
      <c r="R37" s="303"/>
      <c r="S37" s="308"/>
      <c r="T37" s="303"/>
      <c r="U37" s="303"/>
      <c r="V37" s="308"/>
      <c r="W37" s="308"/>
      <c r="X37" s="303"/>
      <c r="Y37" s="303"/>
      <c r="Z37" s="303"/>
      <c r="AA37" s="303"/>
      <c r="AB37" s="303"/>
      <c r="AC37" s="303"/>
      <c r="AD37" s="303"/>
      <c r="AE37" s="308"/>
      <c r="AF37" s="307">
        <v>13.409090909090908</v>
      </c>
      <c r="AG37" s="303"/>
      <c r="AH37" s="303"/>
      <c r="AI37" s="308"/>
      <c r="AJ37" s="303"/>
      <c r="AK37" s="303"/>
      <c r="AL37" s="303"/>
      <c r="AM37" s="303"/>
      <c r="AN37" s="308"/>
      <c r="AO37" s="309"/>
      <c r="AP37" s="308"/>
      <c r="AQ37" s="303" t="s">
        <v>831</v>
      </c>
      <c r="AR37" s="306" t="s">
        <v>825</v>
      </c>
      <c r="AS37" s="306"/>
      <c r="AT37" s="306"/>
      <c r="AU37" s="306"/>
      <c r="AV37" s="306"/>
      <c r="AW37" s="306"/>
      <c r="AX37" s="306"/>
      <c r="AY37" s="306"/>
      <c r="AZ37" s="306" t="s">
        <v>825</v>
      </c>
      <c r="BA37" s="303"/>
      <c r="BB37" s="306">
        <v>0</v>
      </c>
      <c r="BC37" s="306">
        <v>0</v>
      </c>
      <c r="BD37" s="306">
        <v>0</v>
      </c>
      <c r="BE37" s="306">
        <v>0</v>
      </c>
      <c r="BF37" s="306">
        <v>0</v>
      </c>
      <c r="BG37" s="306">
        <v>0</v>
      </c>
      <c r="BH37" s="306">
        <v>0</v>
      </c>
      <c r="BI37" s="306">
        <v>0</v>
      </c>
      <c r="BJ37" s="306">
        <v>0</v>
      </c>
      <c r="BK37" s="306">
        <v>0</v>
      </c>
      <c r="BL37" s="306"/>
      <c r="BM37" s="306"/>
      <c r="BN37" s="306"/>
      <c r="BO37" s="306" t="s">
        <v>825</v>
      </c>
      <c r="BP37" s="310"/>
      <c r="BQ37" s="306"/>
      <c r="BR37" s="306"/>
      <c r="BS37" s="303"/>
      <c r="BT37" s="303"/>
      <c r="BU37" s="306"/>
      <c r="BV37" s="306" t="s">
        <v>825</v>
      </c>
      <c r="BW37" s="306">
        <v>1</v>
      </c>
      <c r="BX37" s="303"/>
      <c r="BY37" s="303" t="s">
        <v>901</v>
      </c>
    </row>
    <row r="38" spans="1:77" x14ac:dyDescent="0.15">
      <c r="A38" s="303">
        <v>9</v>
      </c>
      <c r="B38" s="304">
        <v>43200</v>
      </c>
      <c r="C38" s="305" t="s">
        <v>821</v>
      </c>
      <c r="D38" s="303" t="s">
        <v>837</v>
      </c>
      <c r="E38" s="303"/>
      <c r="F38" s="303" t="s">
        <v>830</v>
      </c>
      <c r="G38" s="304">
        <v>42916</v>
      </c>
      <c r="H38" s="306" t="s">
        <v>387</v>
      </c>
      <c r="I38" s="306" t="s">
        <v>390</v>
      </c>
      <c r="J38" s="306">
        <v>10</v>
      </c>
      <c r="K38" s="303" t="s">
        <v>861</v>
      </c>
      <c r="L38" s="303" t="s">
        <v>862</v>
      </c>
      <c r="M38" s="307">
        <v>154</v>
      </c>
      <c r="N38" s="307">
        <v>20.172727272727272</v>
      </c>
      <c r="O38" s="303" t="s">
        <v>453</v>
      </c>
      <c r="P38" s="303">
        <v>1800</v>
      </c>
      <c r="Q38" s="307">
        <v>23.490909090909089</v>
      </c>
      <c r="R38" s="303"/>
      <c r="S38" s="308"/>
      <c r="T38" s="303"/>
      <c r="U38" s="303"/>
      <c r="V38" s="308"/>
      <c r="W38" s="308"/>
      <c r="X38" s="303"/>
      <c r="Y38" s="303"/>
      <c r="Z38" s="303"/>
      <c r="AA38" s="303"/>
      <c r="AB38" s="303"/>
      <c r="AC38" s="303"/>
      <c r="AD38" s="303"/>
      <c r="AE38" s="308"/>
      <c r="AF38" s="307">
        <v>11.363636363636363</v>
      </c>
      <c r="AG38" s="303"/>
      <c r="AH38" s="303"/>
      <c r="AI38" s="308"/>
      <c r="AJ38" s="303"/>
      <c r="AK38" s="303"/>
      <c r="AL38" s="303"/>
      <c r="AM38" s="303"/>
      <c r="AN38" s="308"/>
      <c r="AO38" s="309"/>
      <c r="AP38" s="308"/>
      <c r="AQ38" s="303" t="s">
        <v>831</v>
      </c>
      <c r="AR38" s="306" t="s">
        <v>825</v>
      </c>
      <c r="AS38" s="306"/>
      <c r="AT38" s="306"/>
      <c r="AU38" s="306"/>
      <c r="AV38" s="306">
        <v>6</v>
      </c>
      <c r="AW38" s="306"/>
      <c r="AX38" s="306"/>
      <c r="AY38" s="306"/>
      <c r="AZ38" s="306" t="s">
        <v>390</v>
      </c>
      <c r="BA38" s="303"/>
      <c r="BB38" s="306">
        <v>0</v>
      </c>
      <c r="BC38" s="306">
        <v>0</v>
      </c>
      <c r="BD38" s="306">
        <v>10</v>
      </c>
      <c r="BE38" s="306">
        <v>0</v>
      </c>
      <c r="BF38" s="306">
        <v>0</v>
      </c>
      <c r="BG38" s="306">
        <v>0</v>
      </c>
      <c r="BH38" s="306">
        <v>0</v>
      </c>
      <c r="BI38" s="306">
        <v>0</v>
      </c>
      <c r="BJ38" s="306">
        <v>0</v>
      </c>
      <c r="BK38" s="306">
        <v>0</v>
      </c>
      <c r="BL38" s="306"/>
      <c r="BM38" s="306"/>
      <c r="BN38" s="306"/>
      <c r="BO38" s="306" t="s">
        <v>825</v>
      </c>
      <c r="BP38" s="310"/>
      <c r="BQ38" s="306"/>
      <c r="BR38" s="306"/>
      <c r="BS38" s="303"/>
      <c r="BT38" s="311"/>
      <c r="BU38" s="306"/>
      <c r="BV38" s="306" t="s">
        <v>825</v>
      </c>
      <c r="BW38" s="306">
        <v>1</v>
      </c>
      <c r="BX38" s="311"/>
      <c r="BY38" s="311" t="s">
        <v>902</v>
      </c>
    </row>
    <row r="39" spans="1:77" x14ac:dyDescent="0.15">
      <c r="A39" s="303">
        <v>1415</v>
      </c>
      <c r="B39" s="304">
        <v>43200</v>
      </c>
      <c r="C39" s="305" t="s">
        <v>821</v>
      </c>
      <c r="D39" s="303" t="s">
        <v>837</v>
      </c>
      <c r="E39" s="303"/>
      <c r="F39" s="303" t="s">
        <v>830</v>
      </c>
      <c r="G39" s="304">
        <v>42947</v>
      </c>
      <c r="H39" s="306" t="s">
        <v>390</v>
      </c>
      <c r="I39" s="306" t="s">
        <v>507</v>
      </c>
      <c r="J39" s="306">
        <v>11</v>
      </c>
      <c r="K39" s="303" t="s">
        <v>556</v>
      </c>
      <c r="L39" s="303" t="s">
        <v>863</v>
      </c>
      <c r="M39" s="307">
        <v>107.87272727272726</v>
      </c>
      <c r="N39" s="307">
        <v>17.363636363636363</v>
      </c>
      <c r="O39" s="303"/>
      <c r="P39" s="303"/>
      <c r="Q39" s="308"/>
      <c r="R39" s="303"/>
      <c r="S39" s="308"/>
      <c r="T39" s="303"/>
      <c r="U39" s="303"/>
      <c r="V39" s="308"/>
      <c r="W39" s="308"/>
      <c r="X39" s="303"/>
      <c r="Y39" s="303"/>
      <c r="Z39" s="303"/>
      <c r="AA39" s="303"/>
      <c r="AB39" s="303"/>
      <c r="AC39" s="303"/>
      <c r="AD39" s="303"/>
      <c r="AE39" s="308"/>
      <c r="AF39" s="307">
        <v>13.272727272727272</v>
      </c>
      <c r="AG39" s="303"/>
      <c r="AH39" s="303"/>
      <c r="AI39" s="308"/>
      <c r="AJ39" s="303"/>
      <c r="AK39" s="303"/>
      <c r="AL39" s="303"/>
      <c r="AM39" s="303"/>
      <c r="AN39" s="308"/>
      <c r="AO39" s="309"/>
      <c r="AP39" s="308"/>
      <c r="AQ39" s="303" t="s">
        <v>831</v>
      </c>
      <c r="AR39" s="306" t="s">
        <v>825</v>
      </c>
      <c r="AS39" s="306"/>
      <c r="AT39" s="306"/>
      <c r="AU39" s="306"/>
      <c r="AV39" s="306"/>
      <c r="AW39" s="306"/>
      <c r="AX39" s="306"/>
      <c r="AY39" s="306"/>
      <c r="AZ39" s="306" t="s">
        <v>390</v>
      </c>
      <c r="BA39" s="303"/>
      <c r="BB39" s="306">
        <v>0</v>
      </c>
      <c r="BC39" s="306">
        <v>0</v>
      </c>
      <c r="BD39" s="306">
        <v>0</v>
      </c>
      <c r="BE39" s="306">
        <v>0</v>
      </c>
      <c r="BF39" s="306">
        <v>0</v>
      </c>
      <c r="BG39" s="306">
        <v>0</v>
      </c>
      <c r="BH39" s="306">
        <v>0</v>
      </c>
      <c r="BI39" s="306">
        <v>0</v>
      </c>
      <c r="BJ39" s="306">
        <v>0</v>
      </c>
      <c r="BK39" s="306">
        <v>0</v>
      </c>
      <c r="BL39" s="306"/>
      <c r="BM39" s="306"/>
      <c r="BN39" s="306"/>
      <c r="BO39" s="306" t="s">
        <v>825</v>
      </c>
      <c r="BP39" s="315">
        <v>81.818181818181813</v>
      </c>
      <c r="BQ39" s="306"/>
      <c r="BR39" s="306"/>
      <c r="BS39" s="303"/>
      <c r="BT39" s="311"/>
      <c r="BU39" s="306"/>
      <c r="BV39" s="306" t="s">
        <v>825</v>
      </c>
      <c r="BW39" s="306">
        <v>1</v>
      </c>
      <c r="BX39" s="303" t="s">
        <v>584</v>
      </c>
      <c r="BY39" s="303" t="s">
        <v>903</v>
      </c>
    </row>
    <row r="40" spans="1:77" x14ac:dyDescent="0.15">
      <c r="A40" s="303">
        <v>1219</v>
      </c>
      <c r="B40" s="304">
        <v>43200</v>
      </c>
      <c r="C40" s="305" t="s">
        <v>821</v>
      </c>
      <c r="D40" s="303" t="s">
        <v>837</v>
      </c>
      <c r="E40" s="303"/>
      <c r="F40" s="303" t="s">
        <v>830</v>
      </c>
      <c r="G40" s="304">
        <v>43117</v>
      </c>
      <c r="H40" s="306" t="s">
        <v>387</v>
      </c>
      <c r="I40" s="306" t="s">
        <v>390</v>
      </c>
      <c r="J40" s="306">
        <v>12</v>
      </c>
      <c r="K40" s="303" t="s">
        <v>865</v>
      </c>
      <c r="L40" s="303" t="s">
        <v>626</v>
      </c>
      <c r="M40" s="307">
        <v>114.99999999999999</v>
      </c>
      <c r="N40" s="307">
        <v>18.5</v>
      </c>
      <c r="O40" s="303"/>
      <c r="P40" s="303"/>
      <c r="Q40" s="308"/>
      <c r="R40" s="303"/>
      <c r="S40" s="308"/>
      <c r="T40" s="303"/>
      <c r="U40" s="303"/>
      <c r="V40" s="308"/>
      <c r="W40" s="308"/>
      <c r="X40" s="303"/>
      <c r="Y40" s="303"/>
      <c r="Z40" s="303"/>
      <c r="AA40" s="303"/>
      <c r="AB40" s="303"/>
      <c r="AC40" s="303"/>
      <c r="AD40" s="303"/>
      <c r="AE40" s="308"/>
      <c r="AF40" s="307">
        <v>16</v>
      </c>
      <c r="AG40" s="303"/>
      <c r="AH40" s="303"/>
      <c r="AI40" s="308"/>
      <c r="AJ40" s="303"/>
      <c r="AK40" s="303"/>
      <c r="AL40" s="303"/>
      <c r="AM40" s="303"/>
      <c r="AN40" s="308"/>
      <c r="AO40" s="309"/>
      <c r="AP40" s="308"/>
      <c r="AQ40" s="303" t="s">
        <v>831</v>
      </c>
      <c r="AR40" s="306" t="s">
        <v>825</v>
      </c>
      <c r="AS40" s="306"/>
      <c r="AT40" s="306"/>
      <c r="AU40" s="306"/>
      <c r="AV40" s="306">
        <v>7</v>
      </c>
      <c r="AW40" s="306"/>
      <c r="AX40" s="306"/>
      <c r="AY40" s="306"/>
      <c r="AZ40" s="306" t="s">
        <v>825</v>
      </c>
      <c r="BA40" s="303"/>
      <c r="BB40" s="306">
        <v>0</v>
      </c>
      <c r="BC40" s="306">
        <v>0</v>
      </c>
      <c r="BD40" s="306">
        <v>0</v>
      </c>
      <c r="BE40" s="306">
        <v>0</v>
      </c>
      <c r="BF40" s="306">
        <v>0</v>
      </c>
      <c r="BG40" s="306">
        <v>0</v>
      </c>
      <c r="BH40" s="306">
        <v>0</v>
      </c>
      <c r="BI40" s="306">
        <v>0</v>
      </c>
      <c r="BJ40" s="306">
        <v>0</v>
      </c>
      <c r="BK40" s="306">
        <v>0</v>
      </c>
      <c r="BL40" s="306"/>
      <c r="BM40" s="306"/>
      <c r="BN40" s="306"/>
      <c r="BO40" s="306" t="s">
        <v>825</v>
      </c>
      <c r="BP40" s="310"/>
      <c r="BQ40" s="306"/>
      <c r="BR40" s="306"/>
      <c r="BS40" s="303"/>
      <c r="BT40" s="311"/>
      <c r="BU40" s="306"/>
      <c r="BV40" s="306" t="s">
        <v>825</v>
      </c>
      <c r="BW40" s="306"/>
      <c r="BX40" s="303"/>
      <c r="BY40" s="303" t="s">
        <v>904</v>
      </c>
    </row>
    <row r="41" spans="1:77" x14ac:dyDescent="0.15">
      <c r="A41" s="303">
        <v>1647</v>
      </c>
      <c r="B41" s="304">
        <v>43200</v>
      </c>
      <c r="C41" s="305" t="s">
        <v>821</v>
      </c>
      <c r="D41" s="303" t="s">
        <v>837</v>
      </c>
      <c r="E41" s="303"/>
      <c r="F41" s="303" t="s">
        <v>830</v>
      </c>
      <c r="G41" s="304">
        <v>42916</v>
      </c>
      <c r="H41" s="306" t="s">
        <v>824</v>
      </c>
      <c r="I41" s="306" t="s">
        <v>825</v>
      </c>
      <c r="J41" s="306">
        <v>13</v>
      </c>
      <c r="K41" s="303" t="s">
        <v>867</v>
      </c>
      <c r="L41" s="303" t="s">
        <v>558</v>
      </c>
      <c r="M41" s="307">
        <v>118.4</v>
      </c>
      <c r="N41" s="307">
        <v>19.18181818181818</v>
      </c>
      <c r="O41" s="303"/>
      <c r="P41" s="303"/>
      <c r="Q41" s="308"/>
      <c r="R41" s="303"/>
      <c r="S41" s="308"/>
      <c r="T41" s="303"/>
      <c r="U41" s="303"/>
      <c r="V41" s="308"/>
      <c r="W41" s="308"/>
      <c r="X41" s="303"/>
      <c r="Y41" s="303"/>
      <c r="Z41" s="303"/>
      <c r="AA41" s="303"/>
      <c r="AB41" s="303"/>
      <c r="AC41" s="303"/>
      <c r="AD41" s="303"/>
      <c r="AE41" s="308"/>
      <c r="AF41" s="307">
        <v>15.881818181818179</v>
      </c>
      <c r="AG41" s="303"/>
      <c r="AH41" s="303"/>
      <c r="AI41" s="308"/>
      <c r="AJ41" s="303"/>
      <c r="AK41" s="303"/>
      <c r="AL41" s="303"/>
      <c r="AM41" s="303"/>
      <c r="AN41" s="308"/>
      <c r="AO41" s="309"/>
      <c r="AP41" s="308"/>
      <c r="AQ41" s="303" t="s">
        <v>831</v>
      </c>
      <c r="AR41" s="306" t="s">
        <v>825</v>
      </c>
      <c r="AS41" s="306"/>
      <c r="AT41" s="306"/>
      <c r="AU41" s="306"/>
      <c r="AV41" s="306">
        <v>11.5</v>
      </c>
      <c r="AW41" s="306"/>
      <c r="AX41" s="306"/>
      <c r="AY41" s="306"/>
      <c r="AZ41" s="306" t="s">
        <v>840</v>
      </c>
      <c r="BA41" s="303"/>
      <c r="BB41" s="306">
        <v>0</v>
      </c>
      <c r="BC41" s="306">
        <v>0</v>
      </c>
      <c r="BD41" s="306">
        <v>0</v>
      </c>
      <c r="BE41" s="306">
        <v>0</v>
      </c>
      <c r="BF41" s="306">
        <v>0</v>
      </c>
      <c r="BG41" s="306">
        <v>0</v>
      </c>
      <c r="BH41" s="306">
        <v>0</v>
      </c>
      <c r="BI41" s="306">
        <v>0</v>
      </c>
      <c r="BJ41" s="306">
        <v>0</v>
      </c>
      <c r="BK41" s="306">
        <v>0</v>
      </c>
      <c r="BL41" s="306"/>
      <c r="BM41" s="306"/>
      <c r="BN41" s="306"/>
      <c r="BO41" s="306" t="s">
        <v>825</v>
      </c>
      <c r="BP41" s="310"/>
      <c r="BQ41" s="306"/>
      <c r="BR41" s="306"/>
      <c r="BS41" s="311"/>
      <c r="BT41" s="311"/>
      <c r="BU41" s="311"/>
      <c r="BV41" s="306" t="s">
        <v>825</v>
      </c>
      <c r="BW41" s="306"/>
      <c r="BX41" s="303"/>
      <c r="BY41" s="303" t="s">
        <v>905</v>
      </c>
    </row>
    <row r="42" spans="1:77" x14ac:dyDescent="0.15">
      <c r="A42" s="303">
        <v>245</v>
      </c>
      <c r="B42" s="304">
        <v>43200</v>
      </c>
      <c r="C42" s="305" t="s">
        <v>821</v>
      </c>
      <c r="D42" s="303" t="s">
        <v>837</v>
      </c>
      <c r="E42" s="303"/>
      <c r="F42" s="303" t="s">
        <v>830</v>
      </c>
      <c r="G42" s="314">
        <v>43021</v>
      </c>
      <c r="H42" s="306" t="s">
        <v>387</v>
      </c>
      <c r="I42" s="306" t="s">
        <v>390</v>
      </c>
      <c r="J42" s="306">
        <v>14</v>
      </c>
      <c r="K42" s="303" t="s">
        <v>868</v>
      </c>
      <c r="L42" s="303" t="s">
        <v>789</v>
      </c>
      <c r="M42" s="307">
        <v>89.999999999999986</v>
      </c>
      <c r="N42" s="307">
        <v>19.363636363636363</v>
      </c>
      <c r="O42" s="303"/>
      <c r="P42" s="303"/>
      <c r="Q42" s="308"/>
      <c r="R42" s="303"/>
      <c r="S42" s="308"/>
      <c r="T42" s="303"/>
      <c r="U42" s="303"/>
      <c r="V42" s="308"/>
      <c r="W42" s="308"/>
      <c r="X42" s="303"/>
      <c r="Y42" s="303"/>
      <c r="Z42" s="303"/>
      <c r="AA42" s="303"/>
      <c r="AB42" s="303"/>
      <c r="AC42" s="303"/>
      <c r="AD42" s="303"/>
      <c r="AE42" s="308"/>
      <c r="AF42" s="307">
        <v>12.172727272727272</v>
      </c>
      <c r="AG42" s="303"/>
      <c r="AH42" s="303"/>
      <c r="AI42" s="308"/>
      <c r="AJ42" s="303"/>
      <c r="AK42" s="303"/>
      <c r="AL42" s="303"/>
      <c r="AM42" s="303"/>
      <c r="AN42" s="308"/>
      <c r="AO42" s="309"/>
      <c r="AP42" s="308"/>
      <c r="AQ42" s="303" t="s">
        <v>831</v>
      </c>
      <c r="AR42" s="306" t="s">
        <v>825</v>
      </c>
      <c r="AS42" s="306"/>
      <c r="AT42" s="306"/>
      <c r="AU42" s="306"/>
      <c r="AV42" s="306">
        <v>8</v>
      </c>
      <c r="AW42" s="306"/>
      <c r="AX42" s="306"/>
      <c r="AY42" s="306"/>
      <c r="AZ42" s="306" t="s">
        <v>390</v>
      </c>
      <c r="BA42" s="303"/>
      <c r="BB42" s="306">
        <v>0</v>
      </c>
      <c r="BC42" s="306">
        <v>0</v>
      </c>
      <c r="BD42" s="306">
        <v>0</v>
      </c>
      <c r="BE42" s="306">
        <v>0</v>
      </c>
      <c r="BF42" s="306">
        <v>0</v>
      </c>
      <c r="BG42" s="306">
        <v>0</v>
      </c>
      <c r="BH42" s="306">
        <v>0</v>
      </c>
      <c r="BI42" s="306">
        <v>0</v>
      </c>
      <c r="BJ42" s="306">
        <v>0</v>
      </c>
      <c r="BK42" s="306">
        <v>0</v>
      </c>
      <c r="BL42" s="306"/>
      <c r="BM42" s="306"/>
      <c r="BN42" s="306"/>
      <c r="BO42" s="306" t="s">
        <v>825</v>
      </c>
      <c r="BP42" s="310"/>
      <c r="BQ42" s="306"/>
      <c r="BR42" s="306"/>
      <c r="BS42" s="303"/>
      <c r="BT42" s="311"/>
      <c r="BU42" s="306"/>
      <c r="BV42" s="306" t="s">
        <v>825</v>
      </c>
      <c r="BW42" s="306">
        <v>1</v>
      </c>
      <c r="BX42" s="303"/>
      <c r="BY42" s="303" t="s">
        <v>906</v>
      </c>
    </row>
    <row r="43" spans="1:77" x14ac:dyDescent="0.15">
      <c r="A43" s="303">
        <v>818</v>
      </c>
      <c r="B43" s="304">
        <v>43200</v>
      </c>
      <c r="C43" s="305" t="s">
        <v>821</v>
      </c>
      <c r="D43" s="303" t="s">
        <v>837</v>
      </c>
      <c r="E43" s="303"/>
      <c r="F43" s="303" t="s">
        <v>830</v>
      </c>
      <c r="G43" s="304">
        <v>42587</v>
      </c>
      <c r="H43" s="306" t="s">
        <v>824</v>
      </c>
      <c r="I43" s="306" t="s">
        <v>825</v>
      </c>
      <c r="J43" s="306">
        <v>15</v>
      </c>
      <c r="K43" s="303" t="s">
        <v>562</v>
      </c>
      <c r="L43" s="303" t="s">
        <v>869</v>
      </c>
      <c r="M43" s="307">
        <v>128.59090909090907</v>
      </c>
      <c r="N43" s="307">
        <v>19.909090909090907</v>
      </c>
      <c r="O43" s="303"/>
      <c r="P43" s="303"/>
      <c r="Q43" s="308"/>
      <c r="R43" s="303"/>
      <c r="S43" s="308"/>
      <c r="T43" s="303"/>
      <c r="U43" s="303"/>
      <c r="V43" s="308"/>
      <c r="W43" s="308"/>
      <c r="X43" s="303"/>
      <c r="Y43" s="303"/>
      <c r="Z43" s="303"/>
      <c r="AA43" s="303"/>
      <c r="AB43" s="303"/>
      <c r="AC43" s="303"/>
      <c r="AD43" s="303"/>
      <c r="AE43" s="308"/>
      <c r="AF43" s="307">
        <v>16.345454545454544</v>
      </c>
      <c r="AG43" s="303"/>
      <c r="AH43" s="303"/>
      <c r="AI43" s="308"/>
      <c r="AJ43" s="303"/>
      <c r="AK43" s="303"/>
      <c r="AL43" s="303"/>
      <c r="AM43" s="303"/>
      <c r="AN43" s="308"/>
      <c r="AO43" s="309"/>
      <c r="AP43" s="308"/>
      <c r="AQ43" s="303" t="s">
        <v>831</v>
      </c>
      <c r="AR43" s="306" t="s">
        <v>825</v>
      </c>
      <c r="AS43" s="306"/>
      <c r="AT43" s="306"/>
      <c r="AU43" s="306"/>
      <c r="AV43" s="306">
        <v>4</v>
      </c>
      <c r="AW43" s="306"/>
      <c r="AX43" s="306"/>
      <c r="AY43" s="306"/>
      <c r="AZ43" s="306" t="s">
        <v>825</v>
      </c>
      <c r="BA43" s="303"/>
      <c r="BB43" s="306">
        <v>0</v>
      </c>
      <c r="BC43" s="306">
        <v>0</v>
      </c>
      <c r="BD43" s="306">
        <v>0</v>
      </c>
      <c r="BE43" s="306">
        <v>0</v>
      </c>
      <c r="BF43" s="306">
        <v>0</v>
      </c>
      <c r="BG43" s="306">
        <v>0</v>
      </c>
      <c r="BH43" s="306">
        <v>0</v>
      </c>
      <c r="BI43" s="306">
        <v>0</v>
      </c>
      <c r="BJ43" s="306">
        <v>0</v>
      </c>
      <c r="BK43" s="306">
        <v>0</v>
      </c>
      <c r="BL43" s="306"/>
      <c r="BM43" s="306"/>
      <c r="BN43" s="306">
        <v>12</v>
      </c>
      <c r="BO43" s="306" t="s">
        <v>825</v>
      </c>
      <c r="BP43" s="310"/>
      <c r="BQ43" s="306"/>
      <c r="BR43" s="306"/>
      <c r="BS43" s="311"/>
      <c r="BT43" s="311"/>
      <c r="BU43" s="306"/>
      <c r="BV43" s="306" t="s">
        <v>825</v>
      </c>
      <c r="BW43" s="306"/>
      <c r="BX43" s="311"/>
      <c r="BY43" s="303" t="s">
        <v>907</v>
      </c>
    </row>
    <row r="44" spans="1:77" x14ac:dyDescent="0.15">
      <c r="A44" s="303">
        <v>1870</v>
      </c>
      <c r="B44" s="304">
        <v>43200</v>
      </c>
      <c r="C44" s="305" t="s">
        <v>821</v>
      </c>
      <c r="D44" s="303" t="s">
        <v>837</v>
      </c>
      <c r="E44" s="303"/>
      <c r="F44" s="303" t="s">
        <v>830</v>
      </c>
      <c r="G44" s="304">
        <v>43138</v>
      </c>
      <c r="H44" s="306" t="s">
        <v>390</v>
      </c>
      <c r="I44" s="306" t="s">
        <v>507</v>
      </c>
      <c r="J44" s="306">
        <v>16</v>
      </c>
      <c r="K44" s="318" t="s">
        <v>654</v>
      </c>
      <c r="L44" s="303" t="s">
        <v>554</v>
      </c>
      <c r="M44" s="307">
        <v>120.09090909090908</v>
      </c>
      <c r="N44" s="307">
        <v>18.7</v>
      </c>
      <c r="O44" s="303"/>
      <c r="P44" s="303"/>
      <c r="Q44" s="308"/>
      <c r="R44" s="303"/>
      <c r="S44" s="308"/>
      <c r="T44" s="303"/>
      <c r="U44" s="303"/>
      <c r="V44" s="308"/>
      <c r="W44" s="308"/>
      <c r="X44" s="303"/>
      <c r="Y44" s="303"/>
      <c r="Z44" s="303"/>
      <c r="AA44" s="303"/>
      <c r="AB44" s="303"/>
      <c r="AC44" s="303"/>
      <c r="AD44" s="303"/>
      <c r="AE44" s="308"/>
      <c r="AF44" s="307">
        <v>10.5</v>
      </c>
      <c r="AG44" s="303"/>
      <c r="AH44" s="303"/>
      <c r="AI44" s="308"/>
      <c r="AJ44" s="303"/>
      <c r="AK44" s="303"/>
      <c r="AL44" s="303"/>
      <c r="AM44" s="303"/>
      <c r="AN44" s="308"/>
      <c r="AO44" s="309"/>
      <c r="AP44" s="308"/>
      <c r="AQ44" s="303" t="s">
        <v>831</v>
      </c>
      <c r="AR44" s="306" t="s">
        <v>825</v>
      </c>
      <c r="AS44" s="306"/>
      <c r="AT44" s="306"/>
      <c r="AU44" s="306"/>
      <c r="AV44" s="306"/>
      <c r="AW44" s="306"/>
      <c r="AX44" s="306"/>
      <c r="AY44" s="306"/>
      <c r="AZ44" s="306" t="s">
        <v>390</v>
      </c>
      <c r="BA44" s="303"/>
      <c r="BB44" s="306">
        <v>0</v>
      </c>
      <c r="BC44" s="306">
        <v>0</v>
      </c>
      <c r="BD44" s="306">
        <v>0</v>
      </c>
      <c r="BE44" s="306">
        <v>0</v>
      </c>
      <c r="BF44" s="306">
        <v>0</v>
      </c>
      <c r="BG44" s="306">
        <v>0</v>
      </c>
      <c r="BH44" s="306">
        <v>0</v>
      </c>
      <c r="BI44" s="306">
        <v>0</v>
      </c>
      <c r="BJ44" s="306">
        <v>0</v>
      </c>
      <c r="BK44" s="306">
        <v>0</v>
      </c>
      <c r="BL44" s="306"/>
      <c r="BM44" s="306"/>
      <c r="BN44" s="306"/>
      <c r="BO44" s="306" t="s">
        <v>825</v>
      </c>
      <c r="BP44" s="310"/>
      <c r="BQ44" s="306"/>
      <c r="BR44" s="306"/>
      <c r="BS44" s="303"/>
      <c r="BT44" s="303"/>
      <c r="BU44" s="306"/>
      <c r="BV44" s="306" t="s">
        <v>825</v>
      </c>
      <c r="BW44" s="306"/>
      <c r="BX44" s="303"/>
      <c r="BY44" s="303" t="s">
        <v>908</v>
      </c>
    </row>
    <row r="45" spans="1:77" x14ac:dyDescent="0.15">
      <c r="A45" s="303">
        <v>316</v>
      </c>
      <c r="B45" s="304">
        <v>43200</v>
      </c>
      <c r="C45" s="305" t="s">
        <v>821</v>
      </c>
      <c r="D45" s="303" t="s">
        <v>837</v>
      </c>
      <c r="E45" s="303"/>
      <c r="F45" s="303" t="s">
        <v>830</v>
      </c>
      <c r="G45" s="314">
        <v>42941</v>
      </c>
      <c r="H45" s="306" t="s">
        <v>825</v>
      </c>
      <c r="I45" s="306" t="s">
        <v>856</v>
      </c>
      <c r="J45" s="306">
        <v>18</v>
      </c>
      <c r="K45" s="303" t="s">
        <v>875</v>
      </c>
      <c r="L45" s="303" t="s">
        <v>796</v>
      </c>
      <c r="M45" s="307">
        <v>102.55454545454545</v>
      </c>
      <c r="N45" s="307">
        <v>23.672727272727268</v>
      </c>
      <c r="O45" s="303"/>
      <c r="P45" s="303"/>
      <c r="Q45" s="308"/>
      <c r="R45" s="303"/>
      <c r="S45" s="308"/>
      <c r="T45" s="303"/>
      <c r="U45" s="303"/>
      <c r="V45" s="308"/>
      <c r="W45" s="308"/>
      <c r="X45" s="303"/>
      <c r="Y45" s="303"/>
      <c r="Z45" s="303"/>
      <c r="AA45" s="303"/>
      <c r="AB45" s="303"/>
      <c r="AC45" s="303"/>
      <c r="AD45" s="303"/>
      <c r="AE45" s="308"/>
      <c r="AF45" s="307">
        <v>15.78181818181818</v>
      </c>
      <c r="AG45" s="303"/>
      <c r="AH45" s="303"/>
      <c r="AI45" s="308"/>
      <c r="AJ45" s="303"/>
      <c r="AK45" s="303"/>
      <c r="AL45" s="303"/>
      <c r="AM45" s="303"/>
      <c r="AN45" s="308"/>
      <c r="AO45" s="309"/>
      <c r="AP45" s="308"/>
      <c r="AQ45" s="303" t="s">
        <v>831</v>
      </c>
      <c r="AR45" s="306" t="s">
        <v>825</v>
      </c>
      <c r="AS45" s="306"/>
      <c r="AT45" s="306"/>
      <c r="AU45" s="306"/>
      <c r="AV45" s="306"/>
      <c r="AW45" s="306"/>
      <c r="AX45" s="306"/>
      <c r="AY45" s="306"/>
      <c r="AZ45" s="306" t="s">
        <v>825</v>
      </c>
      <c r="BA45" s="303"/>
      <c r="BB45" s="306">
        <v>0</v>
      </c>
      <c r="BC45" s="306">
        <v>15</v>
      </c>
      <c r="BD45" s="306">
        <v>0</v>
      </c>
      <c r="BE45" s="306">
        <v>0</v>
      </c>
      <c r="BF45" s="306">
        <v>0</v>
      </c>
      <c r="BG45" s="306">
        <v>0</v>
      </c>
      <c r="BH45" s="306">
        <v>0</v>
      </c>
      <c r="BI45" s="306">
        <v>0</v>
      </c>
      <c r="BJ45" s="306">
        <v>0</v>
      </c>
      <c r="BK45" s="306">
        <v>0</v>
      </c>
      <c r="BL45" s="306"/>
      <c r="BM45" s="306"/>
      <c r="BN45" s="306"/>
      <c r="BO45" s="306" t="s">
        <v>825</v>
      </c>
      <c r="BP45" s="310"/>
      <c r="BQ45" s="306"/>
      <c r="BR45" s="306"/>
      <c r="BS45" s="303"/>
      <c r="BT45" s="303"/>
      <c r="BU45" s="306"/>
      <c r="BV45" s="306" t="s">
        <v>825</v>
      </c>
      <c r="BW45" s="306"/>
      <c r="BX45" s="303"/>
      <c r="BY45" s="303" t="s">
        <v>909</v>
      </c>
    </row>
    <row r="46" spans="1:77" x14ac:dyDescent="0.15">
      <c r="A46" s="303">
        <v>476</v>
      </c>
      <c r="B46" s="304">
        <v>43200</v>
      </c>
      <c r="C46" s="305" t="s">
        <v>821</v>
      </c>
      <c r="D46" s="303" t="s">
        <v>837</v>
      </c>
      <c r="E46" s="303"/>
      <c r="F46" s="303" t="s">
        <v>830</v>
      </c>
      <c r="G46" s="304">
        <v>42916</v>
      </c>
      <c r="H46" s="306" t="s">
        <v>387</v>
      </c>
      <c r="I46" s="306" t="s">
        <v>390</v>
      </c>
      <c r="J46" s="306">
        <v>19</v>
      </c>
      <c r="K46" s="303" t="s">
        <v>661</v>
      </c>
      <c r="L46" s="303" t="s">
        <v>877</v>
      </c>
      <c r="M46" s="307">
        <v>105.81818181818181</v>
      </c>
      <c r="N46" s="307">
        <v>23.072727272727271</v>
      </c>
      <c r="O46" s="303"/>
      <c r="P46" s="303"/>
      <c r="Q46" s="308"/>
      <c r="R46" s="303"/>
      <c r="S46" s="308"/>
      <c r="T46" s="303"/>
      <c r="U46" s="303"/>
      <c r="V46" s="308"/>
      <c r="W46" s="308"/>
      <c r="X46" s="303"/>
      <c r="Y46" s="303"/>
      <c r="Z46" s="303"/>
      <c r="AA46" s="303"/>
      <c r="AB46" s="303"/>
      <c r="AC46" s="303"/>
      <c r="AD46" s="303"/>
      <c r="AE46" s="308"/>
      <c r="AF46" s="307">
        <v>15.409090909090907</v>
      </c>
      <c r="AG46" s="303"/>
      <c r="AH46" s="303"/>
      <c r="AI46" s="308"/>
      <c r="AJ46" s="303"/>
      <c r="AK46" s="303"/>
      <c r="AL46" s="303"/>
      <c r="AM46" s="303"/>
      <c r="AN46" s="308"/>
      <c r="AO46" s="309"/>
      <c r="AP46" s="308"/>
      <c r="AQ46" s="303" t="s">
        <v>831</v>
      </c>
      <c r="AR46" s="306" t="s">
        <v>825</v>
      </c>
      <c r="AS46" s="306"/>
      <c r="AT46" s="306"/>
      <c r="AU46" s="306"/>
      <c r="AV46" s="306">
        <v>6</v>
      </c>
      <c r="AW46" s="306"/>
      <c r="AX46" s="306"/>
      <c r="AY46" s="306"/>
      <c r="AZ46" s="306" t="s">
        <v>840</v>
      </c>
      <c r="BA46" s="303"/>
      <c r="BB46" s="306">
        <v>0</v>
      </c>
      <c r="BC46" s="306">
        <v>18</v>
      </c>
      <c r="BD46" s="306">
        <v>0</v>
      </c>
      <c r="BE46" s="306">
        <v>0</v>
      </c>
      <c r="BF46" s="306">
        <v>0</v>
      </c>
      <c r="BG46" s="306">
        <v>0</v>
      </c>
      <c r="BH46" s="306">
        <v>0</v>
      </c>
      <c r="BI46" s="306">
        <v>0</v>
      </c>
      <c r="BJ46" s="306">
        <v>0</v>
      </c>
      <c r="BK46" s="306">
        <v>0</v>
      </c>
      <c r="BL46" s="306"/>
      <c r="BM46" s="306"/>
      <c r="BN46" s="306"/>
      <c r="BO46" s="306" t="s">
        <v>825</v>
      </c>
      <c r="BP46" s="310"/>
      <c r="BQ46" s="306"/>
      <c r="BR46" s="306"/>
      <c r="BS46" s="303"/>
      <c r="BT46" s="303"/>
      <c r="BU46" s="306"/>
      <c r="BV46" s="306" t="s">
        <v>825</v>
      </c>
      <c r="BW46" s="306"/>
      <c r="BX46" s="303" t="s">
        <v>878</v>
      </c>
      <c r="BY46" s="303" t="s">
        <v>910</v>
      </c>
    </row>
    <row r="47" spans="1:77" x14ac:dyDescent="0.15">
      <c r="A47" s="303">
        <v>943</v>
      </c>
      <c r="B47" s="304">
        <v>43200</v>
      </c>
      <c r="C47" s="305" t="s">
        <v>821</v>
      </c>
      <c r="D47" s="303" t="s">
        <v>837</v>
      </c>
      <c r="E47" s="303"/>
      <c r="F47" s="303" t="s">
        <v>830</v>
      </c>
      <c r="G47" s="304">
        <v>42768</v>
      </c>
      <c r="H47" s="306" t="s">
        <v>824</v>
      </c>
      <c r="I47" s="306" t="s">
        <v>825</v>
      </c>
      <c r="J47" s="306">
        <v>20</v>
      </c>
      <c r="K47" s="303" t="s">
        <v>879</v>
      </c>
      <c r="L47" s="303" t="s">
        <v>709</v>
      </c>
      <c r="M47" s="307">
        <v>128.89999999999998</v>
      </c>
      <c r="N47" s="307">
        <v>19.890909090909087</v>
      </c>
      <c r="O47" s="303"/>
      <c r="P47" s="303"/>
      <c r="Q47" s="308"/>
      <c r="R47" s="303"/>
      <c r="S47" s="308"/>
      <c r="T47" s="303"/>
      <c r="U47" s="303"/>
      <c r="V47" s="308"/>
      <c r="W47" s="308"/>
      <c r="X47" s="303"/>
      <c r="Y47" s="303"/>
      <c r="Z47" s="303"/>
      <c r="AA47" s="303"/>
      <c r="AB47" s="303"/>
      <c r="AC47" s="303"/>
      <c r="AD47" s="303"/>
      <c r="AE47" s="308"/>
      <c r="AF47" s="307">
        <v>16.354545454545452</v>
      </c>
      <c r="AG47" s="303"/>
      <c r="AH47" s="303"/>
      <c r="AI47" s="308"/>
      <c r="AJ47" s="303"/>
      <c r="AK47" s="303"/>
      <c r="AL47" s="303"/>
      <c r="AM47" s="303"/>
      <c r="AN47" s="308"/>
      <c r="AO47" s="309"/>
      <c r="AP47" s="308"/>
      <c r="AQ47" s="303" t="s">
        <v>831</v>
      </c>
      <c r="AR47" s="306" t="s">
        <v>825</v>
      </c>
      <c r="AS47" s="306"/>
      <c r="AT47" s="306"/>
      <c r="AU47" s="306"/>
      <c r="AV47" s="306">
        <v>7</v>
      </c>
      <c r="AW47" s="306"/>
      <c r="AX47" s="306"/>
      <c r="AY47" s="306"/>
      <c r="AZ47" s="306" t="s">
        <v>390</v>
      </c>
      <c r="BA47" s="303"/>
      <c r="BB47" s="306">
        <v>0</v>
      </c>
      <c r="BC47" s="306">
        <v>0</v>
      </c>
      <c r="BD47" s="306">
        <v>0</v>
      </c>
      <c r="BE47" s="306">
        <v>0</v>
      </c>
      <c r="BF47" s="306">
        <v>0</v>
      </c>
      <c r="BG47" s="306">
        <v>0</v>
      </c>
      <c r="BH47" s="306">
        <v>0</v>
      </c>
      <c r="BI47" s="306">
        <v>0</v>
      </c>
      <c r="BJ47" s="306">
        <v>0</v>
      </c>
      <c r="BK47" s="306">
        <v>0</v>
      </c>
      <c r="BL47" s="306"/>
      <c r="BM47" s="306"/>
      <c r="BN47" s="306"/>
      <c r="BO47" s="306" t="s">
        <v>825</v>
      </c>
      <c r="BP47" s="310"/>
      <c r="BQ47" s="306"/>
      <c r="BR47" s="306"/>
      <c r="BS47" s="303"/>
      <c r="BT47" s="303"/>
      <c r="BU47" s="306"/>
      <c r="BV47" s="306" t="s">
        <v>825</v>
      </c>
      <c r="BW47" s="306">
        <v>1</v>
      </c>
      <c r="BX47" s="303"/>
      <c r="BY47" s="303" t="s">
        <v>911</v>
      </c>
    </row>
    <row r="48" spans="1:77" x14ac:dyDescent="0.15">
      <c r="A48" s="303">
        <v>1550</v>
      </c>
      <c r="B48" s="304">
        <v>43200</v>
      </c>
      <c r="C48" s="305" t="s">
        <v>821</v>
      </c>
      <c r="D48" s="303" t="s">
        <v>837</v>
      </c>
      <c r="E48" s="303"/>
      <c r="F48" s="303" t="s">
        <v>830</v>
      </c>
      <c r="G48" s="304">
        <v>43148</v>
      </c>
      <c r="H48" s="306" t="s">
        <v>824</v>
      </c>
      <c r="I48" s="306" t="s">
        <v>825</v>
      </c>
      <c r="J48" s="306">
        <v>22</v>
      </c>
      <c r="K48" s="303" t="s">
        <v>679</v>
      </c>
      <c r="L48" s="303" t="s">
        <v>882</v>
      </c>
      <c r="M48" s="307">
        <v>84.481818181818184</v>
      </c>
      <c r="N48" s="307">
        <v>19.68181818181818</v>
      </c>
      <c r="O48" s="303"/>
      <c r="P48" s="303"/>
      <c r="Q48" s="308"/>
      <c r="R48" s="303"/>
      <c r="S48" s="308"/>
      <c r="T48" s="303"/>
      <c r="U48" s="303"/>
      <c r="V48" s="308"/>
      <c r="W48" s="308"/>
      <c r="X48" s="303"/>
      <c r="Y48" s="303"/>
      <c r="Z48" s="303"/>
      <c r="AA48" s="303"/>
      <c r="AB48" s="303"/>
      <c r="AC48" s="303"/>
      <c r="AD48" s="303"/>
      <c r="AE48" s="308"/>
      <c r="AF48" s="307">
        <v>12.063636363636363</v>
      </c>
      <c r="AG48" s="303"/>
      <c r="AH48" s="303"/>
      <c r="AI48" s="308"/>
      <c r="AJ48" s="303"/>
      <c r="AK48" s="303"/>
      <c r="AL48" s="303"/>
      <c r="AM48" s="303"/>
      <c r="AN48" s="308"/>
      <c r="AO48" s="309"/>
      <c r="AP48" s="308"/>
      <c r="AQ48" s="303" t="s">
        <v>831</v>
      </c>
      <c r="AR48" s="306" t="s">
        <v>825</v>
      </c>
      <c r="AS48" s="306"/>
      <c r="AT48" s="306"/>
      <c r="AU48" s="306"/>
      <c r="AV48" s="306">
        <v>3</v>
      </c>
      <c r="AW48" s="306"/>
      <c r="AX48" s="306"/>
      <c r="AY48" s="306"/>
      <c r="AZ48" s="306" t="s">
        <v>840</v>
      </c>
      <c r="BA48" s="303"/>
      <c r="BB48" s="306">
        <v>0</v>
      </c>
      <c r="BC48" s="306">
        <v>0</v>
      </c>
      <c r="BD48" s="306">
        <v>0</v>
      </c>
      <c r="BE48" s="306">
        <v>0</v>
      </c>
      <c r="BF48" s="306">
        <v>0</v>
      </c>
      <c r="BG48" s="306">
        <v>0</v>
      </c>
      <c r="BH48" s="306">
        <v>0</v>
      </c>
      <c r="BI48" s="306">
        <v>0</v>
      </c>
      <c r="BJ48" s="306">
        <v>0</v>
      </c>
      <c r="BK48" s="306">
        <v>0</v>
      </c>
      <c r="BL48" s="306"/>
      <c r="BM48" s="306"/>
      <c r="BN48" s="306"/>
      <c r="BO48" s="306" t="s">
        <v>825</v>
      </c>
      <c r="BP48" s="310"/>
      <c r="BQ48" s="306"/>
      <c r="BR48" s="306"/>
      <c r="BS48" s="311"/>
      <c r="BT48" s="311"/>
      <c r="BU48" s="306"/>
      <c r="BV48" s="306" t="s">
        <v>825</v>
      </c>
      <c r="BW48" s="306">
        <v>1</v>
      </c>
      <c r="BX48" s="303" t="s">
        <v>883</v>
      </c>
      <c r="BY48" s="303" t="s">
        <v>912</v>
      </c>
    </row>
    <row r="49" spans="1:77" x14ac:dyDescent="0.15">
      <c r="A49" s="303">
        <v>1798</v>
      </c>
      <c r="B49" s="304">
        <v>43200</v>
      </c>
      <c r="C49" s="305" t="s">
        <v>821</v>
      </c>
      <c r="D49" s="303" t="s">
        <v>837</v>
      </c>
      <c r="E49" s="303"/>
      <c r="F49" s="303" t="s">
        <v>830</v>
      </c>
      <c r="G49" s="314">
        <v>42605</v>
      </c>
      <c r="H49" s="306" t="s">
        <v>824</v>
      </c>
      <c r="I49" s="306" t="s">
        <v>825</v>
      </c>
      <c r="J49" s="306">
        <v>23</v>
      </c>
      <c r="K49" s="303" t="s">
        <v>885</v>
      </c>
      <c r="L49" s="303" t="s">
        <v>683</v>
      </c>
      <c r="M49" s="307">
        <v>114.99999999999999</v>
      </c>
      <c r="N49" s="307">
        <v>19.2</v>
      </c>
      <c r="O49" s="303"/>
      <c r="P49" s="303"/>
      <c r="Q49" s="308"/>
      <c r="R49" s="303"/>
      <c r="S49" s="308"/>
      <c r="T49" s="303"/>
      <c r="U49" s="303"/>
      <c r="V49" s="308"/>
      <c r="W49" s="308"/>
      <c r="X49" s="303"/>
      <c r="Y49" s="303"/>
      <c r="Z49" s="303"/>
      <c r="AA49" s="303"/>
      <c r="AB49" s="303"/>
      <c r="AC49" s="303"/>
      <c r="AD49" s="303"/>
      <c r="AE49" s="308"/>
      <c r="AF49" s="307">
        <v>13.399999999999999</v>
      </c>
      <c r="AG49" s="303"/>
      <c r="AH49" s="303"/>
      <c r="AI49" s="308"/>
      <c r="AJ49" s="303"/>
      <c r="AK49" s="303"/>
      <c r="AL49" s="303"/>
      <c r="AM49" s="303"/>
      <c r="AN49" s="308"/>
      <c r="AO49" s="309"/>
      <c r="AP49" s="308"/>
      <c r="AQ49" s="303" t="s">
        <v>831</v>
      </c>
      <c r="AR49" s="306" t="s">
        <v>825</v>
      </c>
      <c r="AS49" s="306"/>
      <c r="AT49" s="306"/>
      <c r="AU49" s="306"/>
      <c r="AV49" s="306">
        <v>6</v>
      </c>
      <c r="AW49" s="306"/>
      <c r="AX49" s="306"/>
      <c r="AY49" s="306"/>
      <c r="AZ49" s="306" t="s">
        <v>825</v>
      </c>
      <c r="BA49" s="303"/>
      <c r="BB49" s="306">
        <v>0</v>
      </c>
      <c r="BC49" s="306">
        <v>0</v>
      </c>
      <c r="BD49" s="306">
        <v>0</v>
      </c>
      <c r="BE49" s="306">
        <v>0</v>
      </c>
      <c r="BF49" s="306">
        <v>0</v>
      </c>
      <c r="BG49" s="306">
        <v>0</v>
      </c>
      <c r="BH49" s="306">
        <v>0</v>
      </c>
      <c r="BI49" s="306">
        <v>0</v>
      </c>
      <c r="BJ49" s="306">
        <v>0</v>
      </c>
      <c r="BK49" s="306">
        <v>0</v>
      </c>
      <c r="BL49" s="306"/>
      <c r="BM49" s="306"/>
      <c r="BN49" s="306"/>
      <c r="BO49" s="306" t="s">
        <v>825</v>
      </c>
      <c r="BP49" s="310"/>
      <c r="BQ49" s="306"/>
      <c r="BR49" s="306"/>
      <c r="BS49" s="311"/>
      <c r="BT49" s="311"/>
      <c r="BU49" s="306"/>
      <c r="BV49" s="306" t="s">
        <v>825</v>
      </c>
      <c r="BW49" s="306">
        <v>1</v>
      </c>
      <c r="BX49" s="303"/>
      <c r="BY49" s="303" t="s">
        <v>687</v>
      </c>
    </row>
    <row r="50" spans="1:77" x14ac:dyDescent="0.15">
      <c r="A50" s="303">
        <v>784</v>
      </c>
      <c r="B50" s="304">
        <v>43200</v>
      </c>
      <c r="C50" s="305" t="s">
        <v>821</v>
      </c>
      <c r="D50" s="303" t="s">
        <v>837</v>
      </c>
      <c r="E50" s="303"/>
      <c r="F50" s="303" t="s">
        <v>830</v>
      </c>
      <c r="G50" s="304">
        <v>42978</v>
      </c>
      <c r="H50" s="306" t="s">
        <v>824</v>
      </c>
      <c r="I50" s="306" t="s">
        <v>825</v>
      </c>
      <c r="J50" s="306">
        <v>24</v>
      </c>
      <c r="K50" s="303" t="s">
        <v>886</v>
      </c>
      <c r="L50" s="303" t="s">
        <v>887</v>
      </c>
      <c r="M50" s="307">
        <v>139.09090909090909</v>
      </c>
      <c r="N50" s="307">
        <v>22.545454545454543</v>
      </c>
      <c r="O50" s="303"/>
      <c r="P50" s="303"/>
      <c r="Q50" s="308"/>
      <c r="R50" s="303"/>
      <c r="S50" s="308"/>
      <c r="T50" s="303"/>
      <c r="U50" s="303"/>
      <c r="V50" s="308"/>
      <c r="W50" s="308"/>
      <c r="X50" s="303"/>
      <c r="Y50" s="303"/>
      <c r="Z50" s="303"/>
      <c r="AA50" s="303"/>
      <c r="AB50" s="303"/>
      <c r="AC50" s="303"/>
      <c r="AD50" s="303"/>
      <c r="AE50" s="308"/>
      <c r="AF50" s="307">
        <v>13.636363636363635</v>
      </c>
      <c r="AG50" s="303"/>
      <c r="AH50" s="303"/>
      <c r="AI50" s="308"/>
      <c r="AJ50" s="303"/>
      <c r="AK50" s="303"/>
      <c r="AL50" s="303"/>
      <c r="AM50" s="303"/>
      <c r="AN50" s="308"/>
      <c r="AO50" s="309"/>
      <c r="AP50" s="308"/>
      <c r="AQ50" s="303" t="s">
        <v>831</v>
      </c>
      <c r="AR50" s="306" t="s">
        <v>825</v>
      </c>
      <c r="AS50" s="306"/>
      <c r="AT50" s="306"/>
      <c r="AU50" s="306"/>
      <c r="AV50" s="306">
        <v>3</v>
      </c>
      <c r="AW50" s="306"/>
      <c r="AX50" s="306"/>
      <c r="AY50" s="306"/>
      <c r="AZ50" s="306" t="s">
        <v>840</v>
      </c>
      <c r="BA50" s="303"/>
      <c r="BB50" s="306">
        <v>0</v>
      </c>
      <c r="BC50" s="306">
        <v>0</v>
      </c>
      <c r="BD50" s="306">
        <v>0</v>
      </c>
      <c r="BE50" s="306">
        <v>3</v>
      </c>
      <c r="BF50" s="306">
        <v>0</v>
      </c>
      <c r="BG50" s="306">
        <v>0</v>
      </c>
      <c r="BH50" s="306">
        <v>0</v>
      </c>
      <c r="BI50" s="306">
        <v>0</v>
      </c>
      <c r="BJ50" s="306">
        <v>0</v>
      </c>
      <c r="BK50" s="306">
        <v>0</v>
      </c>
      <c r="BL50" s="306"/>
      <c r="BM50" s="306"/>
      <c r="BN50" s="306"/>
      <c r="BO50" s="306" t="s">
        <v>825</v>
      </c>
      <c r="BP50" s="310"/>
      <c r="BQ50" s="306"/>
      <c r="BR50" s="306"/>
      <c r="BS50" s="303"/>
      <c r="BT50" s="303"/>
      <c r="BU50" s="306"/>
      <c r="BV50" s="306" t="s">
        <v>825</v>
      </c>
      <c r="BW50" s="306"/>
      <c r="BX50" s="303"/>
      <c r="BY50" s="303" t="s">
        <v>913</v>
      </c>
    </row>
    <row r="51" spans="1:77" x14ac:dyDescent="0.15">
      <c r="A51" s="303">
        <v>1088</v>
      </c>
      <c r="B51" s="304">
        <v>43200</v>
      </c>
      <c r="C51" s="305" t="s">
        <v>821</v>
      </c>
      <c r="D51" s="303" t="s">
        <v>837</v>
      </c>
      <c r="E51" s="303"/>
      <c r="F51" s="303" t="s">
        <v>830</v>
      </c>
      <c r="G51" s="304">
        <v>43070</v>
      </c>
      <c r="H51" s="306" t="s">
        <v>824</v>
      </c>
      <c r="I51" s="306" t="s">
        <v>825</v>
      </c>
      <c r="J51" s="306">
        <v>25</v>
      </c>
      <c r="K51" s="303" t="s">
        <v>700</v>
      </c>
      <c r="L51" s="303" t="s">
        <v>888</v>
      </c>
      <c r="M51" s="307">
        <v>107.45454545454545</v>
      </c>
      <c r="N51" s="307">
        <v>21.009090909090908</v>
      </c>
      <c r="O51" s="303"/>
      <c r="P51" s="303"/>
      <c r="Q51" s="308"/>
      <c r="R51" s="303"/>
      <c r="S51" s="308"/>
      <c r="T51" s="303"/>
      <c r="U51" s="303"/>
      <c r="V51" s="308"/>
      <c r="W51" s="308"/>
      <c r="X51" s="303"/>
      <c r="Y51" s="303"/>
      <c r="Z51" s="303"/>
      <c r="AA51" s="303"/>
      <c r="AB51" s="303"/>
      <c r="AC51" s="303"/>
      <c r="AD51" s="303"/>
      <c r="AE51" s="308"/>
      <c r="AF51" s="307">
        <v>15.4</v>
      </c>
      <c r="AG51" s="303"/>
      <c r="AH51" s="303"/>
      <c r="AI51" s="308"/>
      <c r="AJ51" s="303"/>
      <c r="AK51" s="303"/>
      <c r="AL51" s="303"/>
      <c r="AM51" s="303"/>
      <c r="AN51" s="308"/>
      <c r="AO51" s="309"/>
      <c r="AP51" s="308"/>
      <c r="AQ51" s="303" t="s">
        <v>831</v>
      </c>
      <c r="AR51" s="306" t="s">
        <v>825</v>
      </c>
      <c r="AS51" s="306"/>
      <c r="AT51" s="306"/>
      <c r="AU51" s="306"/>
      <c r="AV51" s="306">
        <v>7</v>
      </c>
      <c r="AW51" s="306"/>
      <c r="AX51" s="306"/>
      <c r="AY51" s="306"/>
      <c r="AZ51" s="306" t="s">
        <v>534</v>
      </c>
      <c r="BA51" s="303"/>
      <c r="BB51" s="306">
        <v>0</v>
      </c>
      <c r="BC51" s="306">
        <v>0</v>
      </c>
      <c r="BD51" s="306">
        <v>0</v>
      </c>
      <c r="BE51" s="306">
        <v>0</v>
      </c>
      <c r="BF51" s="306">
        <v>0</v>
      </c>
      <c r="BG51" s="306">
        <v>0</v>
      </c>
      <c r="BH51" s="306">
        <v>0</v>
      </c>
      <c r="BI51" s="306">
        <v>0</v>
      </c>
      <c r="BJ51" s="306">
        <v>0</v>
      </c>
      <c r="BK51" s="306">
        <v>0</v>
      </c>
      <c r="BL51" s="306"/>
      <c r="BM51" s="306"/>
      <c r="BN51" s="306"/>
      <c r="BO51" s="306" t="s">
        <v>825</v>
      </c>
      <c r="BP51" s="310"/>
      <c r="BQ51" s="306"/>
      <c r="BR51" s="306"/>
      <c r="BS51" s="311"/>
      <c r="BT51" s="303"/>
      <c r="BU51" s="306"/>
      <c r="BV51" s="306" t="s">
        <v>825</v>
      </c>
      <c r="BW51" s="306"/>
      <c r="BX51" s="303"/>
      <c r="BY51" s="303" t="s">
        <v>914</v>
      </c>
    </row>
    <row r="52" spans="1:77" x14ac:dyDescent="0.15">
      <c r="A52" s="303">
        <v>1838</v>
      </c>
      <c r="B52" s="304">
        <v>43200</v>
      </c>
      <c r="C52" s="305" t="s">
        <v>821</v>
      </c>
      <c r="D52" s="303" t="s">
        <v>837</v>
      </c>
      <c r="E52" s="303"/>
      <c r="F52" s="303" t="s">
        <v>830</v>
      </c>
      <c r="G52" s="314">
        <v>43039</v>
      </c>
      <c r="H52" s="306" t="s">
        <v>824</v>
      </c>
      <c r="I52" s="306" t="s">
        <v>825</v>
      </c>
      <c r="J52" s="306">
        <v>28</v>
      </c>
      <c r="K52" s="303" t="s">
        <v>801</v>
      </c>
      <c r="L52" s="303" t="s">
        <v>802</v>
      </c>
      <c r="M52" s="307">
        <v>112</v>
      </c>
      <c r="N52" s="307">
        <v>19.599999999999998</v>
      </c>
      <c r="O52" s="303"/>
      <c r="P52" s="303"/>
      <c r="Q52" s="308"/>
      <c r="R52" s="303"/>
      <c r="S52" s="308"/>
      <c r="T52" s="303"/>
      <c r="U52" s="303"/>
      <c r="V52" s="308"/>
      <c r="W52" s="308"/>
      <c r="X52" s="303"/>
      <c r="Y52" s="303"/>
      <c r="Z52" s="303"/>
      <c r="AA52" s="303"/>
      <c r="AB52" s="303"/>
      <c r="AC52" s="303"/>
      <c r="AD52" s="303"/>
      <c r="AE52" s="308"/>
      <c r="AF52" s="307">
        <v>10.899999999999999</v>
      </c>
      <c r="AG52" s="303"/>
      <c r="AH52" s="303"/>
      <c r="AI52" s="308"/>
      <c r="AJ52" s="303"/>
      <c r="AK52" s="303"/>
      <c r="AL52" s="303"/>
      <c r="AM52" s="303"/>
      <c r="AN52" s="308"/>
      <c r="AO52" s="309"/>
      <c r="AP52" s="308"/>
      <c r="AQ52" s="303" t="s">
        <v>831</v>
      </c>
      <c r="AR52" s="306" t="s">
        <v>825</v>
      </c>
      <c r="AS52" s="306"/>
      <c r="AT52" s="306"/>
      <c r="AU52" s="306"/>
      <c r="AV52" s="306">
        <v>5</v>
      </c>
      <c r="AW52" s="306"/>
      <c r="AX52" s="306"/>
      <c r="AY52" s="306"/>
      <c r="AZ52" s="306" t="s">
        <v>390</v>
      </c>
      <c r="BA52" s="303"/>
      <c r="BB52" s="306">
        <v>0</v>
      </c>
      <c r="BC52" s="306">
        <v>0</v>
      </c>
      <c r="BD52" s="306">
        <v>0</v>
      </c>
      <c r="BE52" s="306">
        <v>0</v>
      </c>
      <c r="BF52" s="306">
        <v>0</v>
      </c>
      <c r="BG52" s="306">
        <v>0</v>
      </c>
      <c r="BH52" s="306">
        <v>0</v>
      </c>
      <c r="BI52" s="306">
        <v>0</v>
      </c>
      <c r="BJ52" s="306">
        <v>0</v>
      </c>
      <c r="BK52" s="306">
        <v>0</v>
      </c>
      <c r="BL52" s="306"/>
      <c r="BM52" s="306"/>
      <c r="BN52" s="306">
        <v>12</v>
      </c>
      <c r="BO52" s="306" t="s">
        <v>825</v>
      </c>
      <c r="BP52" s="310"/>
      <c r="BQ52" s="306">
        <v>12</v>
      </c>
      <c r="BR52" s="306"/>
      <c r="BS52" s="311"/>
      <c r="BT52" s="311"/>
      <c r="BU52" s="306"/>
      <c r="BV52" s="306" t="s">
        <v>825</v>
      </c>
      <c r="BW52" s="306"/>
      <c r="BX52" s="303"/>
      <c r="BY52" s="303" t="s">
        <v>915</v>
      </c>
    </row>
    <row r="53" spans="1:77" x14ac:dyDescent="0.15">
      <c r="A53" s="303">
        <v>803</v>
      </c>
      <c r="B53" s="304">
        <v>43200</v>
      </c>
      <c r="C53" s="305" t="s">
        <v>821</v>
      </c>
      <c r="D53" s="303" t="s">
        <v>837</v>
      </c>
      <c r="E53" s="303"/>
      <c r="F53" s="303" t="s">
        <v>830</v>
      </c>
      <c r="G53" s="304">
        <v>43148</v>
      </c>
      <c r="H53" s="306" t="s">
        <v>824</v>
      </c>
      <c r="I53" s="306" t="s">
        <v>825</v>
      </c>
      <c r="J53" s="306">
        <v>29</v>
      </c>
      <c r="K53" s="303" t="s">
        <v>893</v>
      </c>
      <c r="L53" s="303" t="s">
        <v>563</v>
      </c>
      <c r="M53" s="307">
        <v>132.1</v>
      </c>
      <c r="N53" s="307">
        <v>20.014545454545452</v>
      </c>
      <c r="O53" s="303"/>
      <c r="P53" s="303"/>
      <c r="Q53" s="308"/>
      <c r="R53" s="303"/>
      <c r="S53" s="308"/>
      <c r="T53" s="303"/>
      <c r="U53" s="303"/>
      <c r="V53" s="308"/>
      <c r="W53" s="308"/>
      <c r="X53" s="303"/>
      <c r="Y53" s="303"/>
      <c r="Z53" s="303"/>
      <c r="AA53" s="303"/>
      <c r="AB53" s="303"/>
      <c r="AC53" s="303"/>
      <c r="AD53" s="303"/>
      <c r="AE53" s="308"/>
      <c r="AF53" s="307">
        <v>15.168181818181816</v>
      </c>
      <c r="AG53" s="303"/>
      <c r="AH53" s="303"/>
      <c r="AI53" s="308"/>
      <c r="AJ53" s="303"/>
      <c r="AK53" s="303"/>
      <c r="AL53" s="303"/>
      <c r="AM53" s="303"/>
      <c r="AN53" s="308"/>
      <c r="AO53" s="309"/>
      <c r="AP53" s="308"/>
      <c r="AQ53" s="303" t="s">
        <v>831</v>
      </c>
      <c r="AR53" s="306" t="s">
        <v>825</v>
      </c>
      <c r="AS53" s="306"/>
      <c r="AT53" s="306"/>
      <c r="AU53" s="306"/>
      <c r="AV53" s="306">
        <v>7</v>
      </c>
      <c r="AW53" s="306"/>
      <c r="AX53" s="306"/>
      <c r="AY53" s="306"/>
      <c r="AZ53" s="306" t="s">
        <v>390</v>
      </c>
      <c r="BA53" s="303"/>
      <c r="BB53" s="306">
        <v>0</v>
      </c>
      <c r="BC53" s="306">
        <v>0</v>
      </c>
      <c r="BD53" s="306">
        <v>0</v>
      </c>
      <c r="BE53" s="306">
        <v>0</v>
      </c>
      <c r="BF53" s="306">
        <v>0</v>
      </c>
      <c r="BG53" s="306">
        <v>0</v>
      </c>
      <c r="BH53" s="306">
        <v>0</v>
      </c>
      <c r="BI53" s="306">
        <v>0</v>
      </c>
      <c r="BJ53" s="306">
        <v>0</v>
      </c>
      <c r="BK53" s="306">
        <v>0</v>
      </c>
      <c r="BL53" s="306"/>
      <c r="BM53" s="306"/>
      <c r="BN53" s="306">
        <v>24</v>
      </c>
      <c r="BO53" s="306" t="s">
        <v>825</v>
      </c>
      <c r="BP53" s="310"/>
      <c r="BQ53" s="306"/>
      <c r="BR53" s="306"/>
      <c r="BS53" s="311"/>
      <c r="BT53" s="311"/>
      <c r="BU53" s="306"/>
      <c r="BV53" s="306" t="s">
        <v>825</v>
      </c>
      <c r="BW53" s="306">
        <v>1</v>
      </c>
      <c r="BX53" s="311"/>
      <c r="BY53" s="303" t="s">
        <v>894</v>
      </c>
    </row>
    <row r="54" spans="1:77" x14ac:dyDescent="0.15">
      <c r="A54" s="303">
        <v>1913</v>
      </c>
      <c r="B54" s="304">
        <v>43200</v>
      </c>
      <c r="C54" s="305" t="s">
        <v>821</v>
      </c>
      <c r="D54" s="303" t="s">
        <v>837</v>
      </c>
      <c r="E54" s="303"/>
      <c r="F54" s="303" t="s">
        <v>916</v>
      </c>
      <c r="G54" s="304">
        <v>43194</v>
      </c>
      <c r="H54" s="306" t="s">
        <v>824</v>
      </c>
      <c r="I54" s="306" t="s">
        <v>825</v>
      </c>
      <c r="J54" s="306">
        <v>1</v>
      </c>
      <c r="K54" s="303" t="s">
        <v>838</v>
      </c>
      <c r="L54" s="303" t="s">
        <v>839</v>
      </c>
      <c r="M54" s="307">
        <v>101.46363636363635</v>
      </c>
      <c r="N54" s="307">
        <v>21.536363636363635</v>
      </c>
      <c r="O54" s="303"/>
      <c r="P54" s="303"/>
      <c r="Q54" s="308"/>
      <c r="R54" s="303"/>
      <c r="S54" s="308"/>
      <c r="T54" s="303"/>
      <c r="U54" s="303"/>
      <c r="V54" s="308"/>
      <c r="W54" s="307">
        <v>16.936363636363634</v>
      </c>
      <c r="X54" s="303"/>
      <c r="Y54" s="303"/>
      <c r="Z54" s="303"/>
      <c r="AA54" s="303"/>
      <c r="AB54" s="303"/>
      <c r="AC54" s="303"/>
      <c r="AD54" s="303"/>
      <c r="AE54" s="308"/>
      <c r="AF54" s="308"/>
      <c r="AG54" s="303"/>
      <c r="AH54" s="303"/>
      <c r="AI54" s="308"/>
      <c r="AJ54" s="303"/>
      <c r="AK54" s="303"/>
      <c r="AL54" s="303"/>
      <c r="AM54" s="303"/>
      <c r="AN54" s="308"/>
      <c r="AO54" s="309"/>
      <c r="AP54" s="308"/>
      <c r="AQ54" s="320" t="s">
        <v>917</v>
      </c>
      <c r="AR54" s="306" t="s">
        <v>825</v>
      </c>
      <c r="AS54" s="306"/>
      <c r="AT54" s="306"/>
      <c r="AU54" s="306"/>
      <c r="AV54" s="306">
        <v>5</v>
      </c>
      <c r="AW54" s="306"/>
      <c r="AX54" s="306"/>
      <c r="AY54" s="306"/>
      <c r="AZ54" s="306" t="s">
        <v>840</v>
      </c>
      <c r="BA54" s="303"/>
      <c r="BB54" s="306">
        <v>0</v>
      </c>
      <c r="BC54" s="306">
        <v>0</v>
      </c>
      <c r="BD54" s="306">
        <v>0</v>
      </c>
      <c r="BE54" s="306">
        <v>0</v>
      </c>
      <c r="BF54" s="306">
        <v>0</v>
      </c>
      <c r="BG54" s="306">
        <v>0</v>
      </c>
      <c r="BH54" s="306">
        <v>0</v>
      </c>
      <c r="BI54" s="306">
        <v>0</v>
      </c>
      <c r="BJ54" s="306">
        <v>0</v>
      </c>
      <c r="BK54" s="306">
        <v>0</v>
      </c>
      <c r="BL54" s="306"/>
      <c r="BM54" s="306"/>
      <c r="BN54" s="306">
        <v>12</v>
      </c>
      <c r="BO54" s="306" t="s">
        <v>825</v>
      </c>
      <c r="BP54" s="310"/>
      <c r="BQ54" s="306"/>
      <c r="BR54" s="306"/>
      <c r="BS54" s="303"/>
      <c r="BT54" s="303"/>
      <c r="BU54" s="306"/>
      <c r="BV54" s="306" t="s">
        <v>825</v>
      </c>
      <c r="BW54" s="306"/>
      <c r="BX54" s="303" t="s">
        <v>841</v>
      </c>
      <c r="BY54" s="311" t="s">
        <v>430</v>
      </c>
    </row>
    <row r="55" spans="1:77" x14ac:dyDescent="0.15">
      <c r="A55" s="303">
        <v>407</v>
      </c>
      <c r="B55" s="304">
        <v>43200</v>
      </c>
      <c r="C55" s="305" t="s">
        <v>821</v>
      </c>
      <c r="D55" s="303" t="s">
        <v>837</v>
      </c>
      <c r="E55" s="303"/>
      <c r="F55" s="303" t="s">
        <v>916</v>
      </c>
      <c r="G55" s="304">
        <v>42948</v>
      </c>
      <c r="H55" s="306" t="s">
        <v>387</v>
      </c>
      <c r="I55" s="306" t="s">
        <v>390</v>
      </c>
      <c r="J55" s="306">
        <v>2</v>
      </c>
      <c r="K55" s="303" t="s">
        <v>843</v>
      </c>
      <c r="L55" s="303" t="s">
        <v>545</v>
      </c>
      <c r="M55" s="307">
        <v>124.91818181818181</v>
      </c>
      <c r="N55" s="307">
        <v>23.881818181818179</v>
      </c>
      <c r="O55" s="303"/>
      <c r="P55" s="303"/>
      <c r="Q55" s="308"/>
      <c r="R55" s="303"/>
      <c r="S55" s="308"/>
      <c r="T55" s="303"/>
      <c r="U55" s="303"/>
      <c r="V55" s="308"/>
      <c r="W55" s="307">
        <v>18.718181818181815</v>
      </c>
      <c r="X55" s="303"/>
      <c r="Y55" s="303"/>
      <c r="Z55" s="303"/>
      <c r="AA55" s="303"/>
      <c r="AB55" s="303"/>
      <c r="AC55" s="303"/>
      <c r="AD55" s="303"/>
      <c r="AE55" s="308"/>
      <c r="AF55" s="308"/>
      <c r="AG55" s="303"/>
      <c r="AH55" s="303"/>
      <c r="AI55" s="308"/>
      <c r="AJ55" s="303"/>
      <c r="AK55" s="303"/>
      <c r="AL55" s="303"/>
      <c r="AM55" s="303"/>
      <c r="AN55" s="308"/>
      <c r="AO55" s="309"/>
      <c r="AP55" s="308"/>
      <c r="AQ55" s="303" t="s">
        <v>917</v>
      </c>
      <c r="AR55" s="306" t="s">
        <v>825</v>
      </c>
      <c r="AS55" s="306"/>
      <c r="AT55" s="306"/>
      <c r="AU55" s="306"/>
      <c r="AV55" s="306">
        <v>7</v>
      </c>
      <c r="AW55" s="306"/>
      <c r="AX55" s="306"/>
      <c r="AY55" s="306"/>
      <c r="AZ55" s="306" t="s">
        <v>840</v>
      </c>
      <c r="BA55" s="303"/>
      <c r="BB55" s="306">
        <v>0</v>
      </c>
      <c r="BC55" s="306">
        <v>0</v>
      </c>
      <c r="BD55" s="306">
        <v>7</v>
      </c>
      <c r="BE55" s="306">
        <v>0</v>
      </c>
      <c r="BF55" s="306">
        <v>0</v>
      </c>
      <c r="BG55" s="306">
        <v>0</v>
      </c>
      <c r="BH55" s="306">
        <v>0</v>
      </c>
      <c r="BI55" s="306">
        <v>0</v>
      </c>
      <c r="BJ55" s="306">
        <v>0</v>
      </c>
      <c r="BK55" s="306">
        <v>0</v>
      </c>
      <c r="BL55" s="306"/>
      <c r="BM55" s="306"/>
      <c r="BN55" s="306"/>
      <c r="BO55" s="306" t="s">
        <v>825</v>
      </c>
      <c r="BP55" s="310"/>
      <c r="BQ55" s="306"/>
      <c r="BR55" s="306"/>
      <c r="BS55" s="303"/>
      <c r="BT55" s="303"/>
      <c r="BU55" s="306"/>
      <c r="BV55" s="306" t="s">
        <v>825</v>
      </c>
      <c r="BW55" s="306"/>
      <c r="BX55" s="303"/>
      <c r="BY55" s="320" t="s">
        <v>918</v>
      </c>
    </row>
    <row r="56" spans="1:77" x14ac:dyDescent="0.15">
      <c r="A56" s="303">
        <v>686</v>
      </c>
      <c r="B56" s="304">
        <v>43200</v>
      </c>
      <c r="C56" s="305" t="s">
        <v>821</v>
      </c>
      <c r="D56" s="303" t="s">
        <v>837</v>
      </c>
      <c r="E56" s="303"/>
      <c r="F56" s="303" t="s">
        <v>916</v>
      </c>
      <c r="G56" s="304">
        <v>43008</v>
      </c>
      <c r="H56" s="306" t="s">
        <v>824</v>
      </c>
      <c r="I56" s="306" t="s">
        <v>825</v>
      </c>
      <c r="J56" s="306">
        <v>3</v>
      </c>
      <c r="K56" s="303" t="s">
        <v>844</v>
      </c>
      <c r="L56" s="303" t="s">
        <v>547</v>
      </c>
      <c r="M56" s="307">
        <v>120.99999999999999</v>
      </c>
      <c r="N56" s="307">
        <v>24.999999999999996</v>
      </c>
      <c r="O56" s="303"/>
      <c r="P56" s="303"/>
      <c r="Q56" s="308"/>
      <c r="R56" s="303"/>
      <c r="S56" s="308"/>
      <c r="T56" s="303"/>
      <c r="U56" s="303"/>
      <c r="V56" s="308"/>
      <c r="W56" s="307">
        <v>20.799999999999997</v>
      </c>
      <c r="X56" s="303"/>
      <c r="Y56" s="303"/>
      <c r="Z56" s="303"/>
      <c r="AA56" s="303"/>
      <c r="AB56" s="303"/>
      <c r="AC56" s="303"/>
      <c r="AD56" s="303"/>
      <c r="AE56" s="308"/>
      <c r="AF56" s="308"/>
      <c r="AG56" s="303"/>
      <c r="AH56" s="303"/>
      <c r="AI56" s="308"/>
      <c r="AJ56" s="303"/>
      <c r="AK56" s="303"/>
      <c r="AL56" s="303"/>
      <c r="AM56" s="303"/>
      <c r="AN56" s="308"/>
      <c r="AO56" s="309"/>
      <c r="AP56" s="308"/>
      <c r="AQ56" s="303" t="s">
        <v>917</v>
      </c>
      <c r="AR56" s="306" t="s">
        <v>825</v>
      </c>
      <c r="AS56" s="306"/>
      <c r="AT56" s="306"/>
      <c r="AU56" s="306"/>
      <c r="AV56" s="306">
        <v>7.26</v>
      </c>
      <c r="AW56" s="306"/>
      <c r="AX56" s="306"/>
      <c r="AY56" s="306"/>
      <c r="AZ56" s="306" t="s">
        <v>840</v>
      </c>
      <c r="BA56" s="303"/>
      <c r="BB56" s="306">
        <v>13</v>
      </c>
      <c r="BC56" s="306">
        <v>0</v>
      </c>
      <c r="BD56" s="306">
        <v>0</v>
      </c>
      <c r="BE56" s="306">
        <v>0</v>
      </c>
      <c r="BF56" s="306">
        <v>0</v>
      </c>
      <c r="BG56" s="306">
        <v>0</v>
      </c>
      <c r="BH56" s="306">
        <v>0</v>
      </c>
      <c r="BI56" s="306">
        <v>0</v>
      </c>
      <c r="BJ56" s="306">
        <v>0</v>
      </c>
      <c r="BK56" s="306">
        <v>0</v>
      </c>
      <c r="BL56" s="306"/>
      <c r="BM56" s="306"/>
      <c r="BN56" s="306">
        <v>12</v>
      </c>
      <c r="BO56" s="306" t="s">
        <v>825</v>
      </c>
      <c r="BP56" s="310"/>
      <c r="BQ56" s="306">
        <v>12</v>
      </c>
      <c r="BR56" s="306"/>
      <c r="BS56" s="303"/>
      <c r="BT56" s="303"/>
      <c r="BU56" s="306"/>
      <c r="BV56" s="306" t="s">
        <v>825</v>
      </c>
      <c r="BW56" s="306"/>
      <c r="BX56" s="303"/>
      <c r="BY56" s="320" t="s">
        <v>919</v>
      </c>
    </row>
    <row r="57" spans="1:77" x14ac:dyDescent="0.15">
      <c r="A57" s="303">
        <v>1317</v>
      </c>
      <c r="B57" s="304">
        <v>43200</v>
      </c>
      <c r="C57" s="305" t="s">
        <v>821</v>
      </c>
      <c r="D57" s="303" t="s">
        <v>837</v>
      </c>
      <c r="E57" s="303"/>
      <c r="F57" s="303" t="s">
        <v>916</v>
      </c>
      <c r="G57" s="304">
        <v>43075</v>
      </c>
      <c r="H57" s="306" t="s">
        <v>824</v>
      </c>
      <c r="I57" s="306" t="s">
        <v>825</v>
      </c>
      <c r="J57" s="306">
        <v>4</v>
      </c>
      <c r="K57" s="303" t="s">
        <v>845</v>
      </c>
      <c r="L57" s="303" t="s">
        <v>846</v>
      </c>
      <c r="M57" s="307">
        <v>111.8090909090909</v>
      </c>
      <c r="N57" s="307">
        <v>21.18181818181818</v>
      </c>
      <c r="O57" s="303"/>
      <c r="P57" s="303"/>
      <c r="Q57" s="308"/>
      <c r="R57" s="303"/>
      <c r="S57" s="308"/>
      <c r="T57" s="303"/>
      <c r="U57" s="303"/>
      <c r="V57" s="308"/>
      <c r="W57" s="307">
        <v>18.163636363636364</v>
      </c>
      <c r="X57" s="303"/>
      <c r="Y57" s="303"/>
      <c r="Z57" s="303"/>
      <c r="AA57" s="303"/>
      <c r="AB57" s="303"/>
      <c r="AC57" s="303"/>
      <c r="AD57" s="303"/>
      <c r="AE57" s="308"/>
      <c r="AF57" s="308"/>
      <c r="AG57" s="303"/>
      <c r="AH57" s="303"/>
      <c r="AI57" s="308"/>
      <c r="AJ57" s="303"/>
      <c r="AK57" s="303"/>
      <c r="AL57" s="303"/>
      <c r="AM57" s="303"/>
      <c r="AN57" s="308"/>
      <c r="AO57" s="309"/>
      <c r="AP57" s="308"/>
      <c r="AQ57" s="303" t="s">
        <v>917</v>
      </c>
      <c r="AR57" s="306" t="s">
        <v>825</v>
      </c>
      <c r="AS57" s="306"/>
      <c r="AT57" s="306"/>
      <c r="AU57" s="306"/>
      <c r="AV57" s="306">
        <v>5</v>
      </c>
      <c r="AW57" s="306"/>
      <c r="AX57" s="306"/>
      <c r="AY57" s="306"/>
      <c r="AZ57" s="306" t="s">
        <v>840</v>
      </c>
      <c r="BA57" s="303"/>
      <c r="BB57" s="306">
        <v>0</v>
      </c>
      <c r="BC57" s="306">
        <v>0</v>
      </c>
      <c r="BD57" s="306">
        <v>0</v>
      </c>
      <c r="BE57" s="306">
        <v>0</v>
      </c>
      <c r="BF57" s="306">
        <v>0</v>
      </c>
      <c r="BG57" s="306">
        <v>0</v>
      </c>
      <c r="BH57" s="306">
        <v>0</v>
      </c>
      <c r="BI57" s="306">
        <v>0</v>
      </c>
      <c r="BJ57" s="306">
        <v>0</v>
      </c>
      <c r="BK57" s="306">
        <v>0</v>
      </c>
      <c r="BL57" s="306"/>
      <c r="BM57" s="306"/>
      <c r="BN57" s="306">
        <v>12</v>
      </c>
      <c r="BO57" s="306" t="s">
        <v>825</v>
      </c>
      <c r="BP57" s="310"/>
      <c r="BQ57" s="306"/>
      <c r="BR57" s="306"/>
      <c r="BS57" s="303"/>
      <c r="BT57" s="303"/>
      <c r="BU57" s="306"/>
      <c r="BV57" s="306" t="s">
        <v>825</v>
      </c>
      <c r="BW57" s="306"/>
      <c r="BX57" s="303"/>
      <c r="BY57" s="320" t="s">
        <v>920</v>
      </c>
    </row>
    <row r="58" spans="1:77" x14ac:dyDescent="0.15">
      <c r="A58" s="303">
        <v>1479</v>
      </c>
      <c r="B58" s="304">
        <v>43200</v>
      </c>
      <c r="C58" s="305" t="s">
        <v>821</v>
      </c>
      <c r="D58" s="303" t="s">
        <v>837</v>
      </c>
      <c r="E58" s="303"/>
      <c r="F58" s="303" t="s">
        <v>921</v>
      </c>
      <c r="G58" s="304">
        <v>43131</v>
      </c>
      <c r="H58" s="306" t="s">
        <v>824</v>
      </c>
      <c r="I58" s="306" t="s">
        <v>825</v>
      </c>
      <c r="J58" s="306">
        <v>6</v>
      </c>
      <c r="K58" s="303" t="s">
        <v>848</v>
      </c>
      <c r="L58" s="303" t="s">
        <v>849</v>
      </c>
      <c r="M58" s="307">
        <v>140.99999999999997</v>
      </c>
      <c r="N58" s="307">
        <v>23.999999999999996</v>
      </c>
      <c r="O58" s="303"/>
      <c r="P58" s="303"/>
      <c r="Q58" s="308"/>
      <c r="R58" s="303"/>
      <c r="S58" s="308"/>
      <c r="T58" s="303"/>
      <c r="U58" s="303"/>
      <c r="V58" s="308"/>
      <c r="W58" s="307">
        <v>20</v>
      </c>
      <c r="X58" s="307"/>
      <c r="Y58" s="307"/>
      <c r="Z58" s="307"/>
      <c r="AA58" s="307"/>
      <c r="AB58" s="307"/>
      <c r="AC58" s="307"/>
      <c r="AD58" s="307"/>
      <c r="AE58" s="308"/>
      <c r="AF58" s="308"/>
      <c r="AG58" s="303"/>
      <c r="AH58" s="303"/>
      <c r="AI58" s="308"/>
      <c r="AJ58" s="303"/>
      <c r="AK58" s="303"/>
      <c r="AL58" s="303"/>
      <c r="AM58" s="303"/>
      <c r="AN58" s="308"/>
      <c r="AO58" s="309"/>
      <c r="AP58" s="308"/>
      <c r="AQ58" s="320" t="s">
        <v>917</v>
      </c>
      <c r="AR58" s="306" t="s">
        <v>825</v>
      </c>
      <c r="AS58" s="306"/>
      <c r="AT58" s="306"/>
      <c r="AU58" s="306"/>
      <c r="AV58" s="306">
        <v>3.5</v>
      </c>
      <c r="AW58" s="306"/>
      <c r="AX58" s="306"/>
      <c r="AY58" s="306"/>
      <c r="AZ58" s="306" t="s">
        <v>840</v>
      </c>
      <c r="BA58" s="303"/>
      <c r="BB58" s="306">
        <v>0</v>
      </c>
      <c r="BC58" s="306">
        <v>0</v>
      </c>
      <c r="BD58" s="306">
        <v>0</v>
      </c>
      <c r="BE58" s="306">
        <v>0</v>
      </c>
      <c r="BF58" s="306">
        <v>0</v>
      </c>
      <c r="BG58" s="306">
        <v>0</v>
      </c>
      <c r="BH58" s="306">
        <v>0</v>
      </c>
      <c r="BI58" s="306">
        <v>0</v>
      </c>
      <c r="BJ58" s="306">
        <v>0</v>
      </c>
      <c r="BK58" s="306">
        <v>0</v>
      </c>
      <c r="BL58" s="306"/>
      <c r="BM58" s="306"/>
      <c r="BN58" s="306"/>
      <c r="BO58" s="306" t="s">
        <v>825</v>
      </c>
      <c r="BP58" s="310"/>
      <c r="BQ58" s="306"/>
      <c r="BR58" s="306"/>
      <c r="BS58" s="311"/>
      <c r="BT58" s="311"/>
      <c r="BU58" s="306"/>
      <c r="BV58" s="306" t="s">
        <v>825</v>
      </c>
      <c r="BW58" s="306">
        <v>1</v>
      </c>
      <c r="BX58" s="311"/>
      <c r="BY58" s="323" t="s">
        <v>922</v>
      </c>
    </row>
    <row r="59" spans="1:77" x14ac:dyDescent="0.15">
      <c r="A59" s="303">
        <v>576</v>
      </c>
      <c r="B59" s="304">
        <v>43200</v>
      </c>
      <c r="C59" s="305" t="s">
        <v>821</v>
      </c>
      <c r="D59" s="303" t="s">
        <v>837</v>
      </c>
      <c r="E59" s="303"/>
      <c r="F59" s="303" t="s">
        <v>916</v>
      </c>
      <c r="G59" s="314">
        <v>43057</v>
      </c>
      <c r="H59" s="306" t="s">
        <v>824</v>
      </c>
      <c r="I59" s="306" t="s">
        <v>825</v>
      </c>
      <c r="J59" s="306">
        <v>7</v>
      </c>
      <c r="K59" s="303" t="s">
        <v>851</v>
      </c>
      <c r="L59" s="303" t="s">
        <v>472</v>
      </c>
      <c r="M59" s="307">
        <v>92.72727272727272</v>
      </c>
      <c r="N59" s="307">
        <v>20.454545454545453</v>
      </c>
      <c r="O59" s="303"/>
      <c r="P59" s="303"/>
      <c r="Q59" s="308"/>
      <c r="R59" s="303"/>
      <c r="S59" s="308"/>
      <c r="T59" s="303"/>
      <c r="U59" s="303"/>
      <c r="V59" s="308"/>
      <c r="W59" s="307">
        <v>16.363636363636363</v>
      </c>
      <c r="X59" s="303"/>
      <c r="Y59" s="303"/>
      <c r="Z59" s="303"/>
      <c r="AA59" s="303"/>
      <c r="AB59" s="303"/>
      <c r="AC59" s="303"/>
      <c r="AD59" s="303"/>
      <c r="AE59" s="308"/>
      <c r="AF59" s="308"/>
      <c r="AG59" s="303"/>
      <c r="AH59" s="303"/>
      <c r="AI59" s="308"/>
      <c r="AJ59" s="303"/>
      <c r="AK59" s="303"/>
      <c r="AL59" s="303"/>
      <c r="AM59" s="303"/>
      <c r="AN59" s="308"/>
      <c r="AO59" s="309"/>
      <c r="AP59" s="308"/>
      <c r="AQ59" s="303" t="s">
        <v>917</v>
      </c>
      <c r="AR59" s="306" t="s">
        <v>825</v>
      </c>
      <c r="AS59" s="306"/>
      <c r="AT59" s="306"/>
      <c r="AU59" s="306"/>
      <c r="AV59" s="306">
        <v>6</v>
      </c>
      <c r="AW59" s="306"/>
      <c r="AX59" s="306"/>
      <c r="AY59" s="306"/>
      <c r="AZ59" s="306" t="s">
        <v>840</v>
      </c>
      <c r="BA59" s="303"/>
      <c r="BB59" s="306">
        <v>0</v>
      </c>
      <c r="BC59" s="306">
        <v>0</v>
      </c>
      <c r="BD59" s="306">
        <v>0</v>
      </c>
      <c r="BE59" s="306">
        <v>0</v>
      </c>
      <c r="BF59" s="306">
        <v>0</v>
      </c>
      <c r="BG59" s="306">
        <v>0</v>
      </c>
      <c r="BH59" s="306">
        <v>0</v>
      </c>
      <c r="BI59" s="306">
        <v>0</v>
      </c>
      <c r="BJ59" s="306">
        <v>0</v>
      </c>
      <c r="BK59" s="306">
        <v>0</v>
      </c>
      <c r="BL59" s="306"/>
      <c r="BM59" s="306"/>
      <c r="BN59" s="306"/>
      <c r="BO59" s="306" t="s">
        <v>825</v>
      </c>
      <c r="BP59" s="315">
        <v>163.58181818181816</v>
      </c>
      <c r="BQ59" s="306"/>
      <c r="BR59" s="316"/>
      <c r="BS59" s="311" t="s">
        <v>852</v>
      </c>
      <c r="BT59" s="311" t="s">
        <v>276</v>
      </c>
      <c r="BU59" s="311">
        <v>89.97</v>
      </c>
      <c r="BV59" s="306" t="s">
        <v>825</v>
      </c>
      <c r="BW59" s="306"/>
      <c r="BX59" s="303"/>
      <c r="BY59" s="320" t="s">
        <v>923</v>
      </c>
    </row>
    <row r="60" spans="1:77" x14ac:dyDescent="0.15">
      <c r="A60" s="303">
        <v>1757</v>
      </c>
      <c r="B60" s="304">
        <v>43200</v>
      </c>
      <c r="C60" s="305" t="s">
        <v>821</v>
      </c>
      <c r="D60" s="303" t="s">
        <v>837</v>
      </c>
      <c r="E60" s="303"/>
      <c r="F60" s="303" t="s">
        <v>916</v>
      </c>
      <c r="G60" s="314">
        <v>42930</v>
      </c>
      <c r="H60" s="306" t="s">
        <v>824</v>
      </c>
      <c r="I60" s="306" t="s">
        <v>825</v>
      </c>
      <c r="J60" s="306">
        <v>8</v>
      </c>
      <c r="K60" s="303" t="s">
        <v>854</v>
      </c>
      <c r="L60" s="303" t="s">
        <v>855</v>
      </c>
      <c r="M60" s="307">
        <v>123.2090909090909</v>
      </c>
      <c r="N60" s="307">
        <v>24.254545454545454</v>
      </c>
      <c r="O60" s="303"/>
      <c r="P60" s="303"/>
      <c r="Q60" s="308"/>
      <c r="R60" s="303"/>
      <c r="S60" s="308"/>
      <c r="T60" s="303"/>
      <c r="U60" s="303"/>
      <c r="V60" s="308"/>
      <c r="W60" s="307">
        <v>19.736363636363635</v>
      </c>
      <c r="X60" s="303"/>
      <c r="Y60" s="303"/>
      <c r="Z60" s="303"/>
      <c r="AA60" s="303"/>
      <c r="AB60" s="303"/>
      <c r="AC60" s="303"/>
      <c r="AD60" s="303"/>
      <c r="AE60" s="308"/>
      <c r="AF60" s="308"/>
      <c r="AG60" s="303"/>
      <c r="AH60" s="303"/>
      <c r="AI60" s="308"/>
      <c r="AJ60" s="303"/>
      <c r="AK60" s="303"/>
      <c r="AL60" s="303"/>
      <c r="AM60" s="303"/>
      <c r="AN60" s="308"/>
      <c r="AO60" s="309"/>
      <c r="AP60" s="308"/>
      <c r="AQ60" s="303" t="s">
        <v>917</v>
      </c>
      <c r="AR60" s="306" t="s">
        <v>825</v>
      </c>
      <c r="AS60" s="306"/>
      <c r="AT60" s="306"/>
      <c r="AU60" s="306"/>
      <c r="AV60" s="306">
        <v>4.5</v>
      </c>
      <c r="AW60" s="306"/>
      <c r="AX60" s="306"/>
      <c r="AY60" s="306"/>
      <c r="AZ60" s="306" t="s">
        <v>825</v>
      </c>
      <c r="BA60" s="303"/>
      <c r="BB60" s="306">
        <v>22</v>
      </c>
      <c r="BC60" s="306">
        <v>0</v>
      </c>
      <c r="BD60" s="306">
        <v>0</v>
      </c>
      <c r="BE60" s="306">
        <v>0</v>
      </c>
      <c r="BF60" s="306">
        <v>0</v>
      </c>
      <c r="BG60" s="306">
        <v>0</v>
      </c>
      <c r="BH60" s="306">
        <v>0</v>
      </c>
      <c r="BI60" s="306">
        <v>0</v>
      </c>
      <c r="BJ60" s="306">
        <v>0</v>
      </c>
      <c r="BK60" s="306">
        <v>0</v>
      </c>
      <c r="BL60" s="306"/>
      <c r="BM60" s="306"/>
      <c r="BN60" s="306"/>
      <c r="BO60" s="306" t="s">
        <v>825</v>
      </c>
      <c r="BP60" s="310"/>
      <c r="BQ60" s="306"/>
      <c r="BR60" s="306"/>
      <c r="BS60" s="311"/>
      <c r="BT60" s="311"/>
      <c r="BU60" s="306"/>
      <c r="BV60" s="306" t="s">
        <v>825</v>
      </c>
      <c r="BW60" s="306"/>
      <c r="BX60" s="303"/>
      <c r="BY60" s="320" t="s">
        <v>924</v>
      </c>
    </row>
    <row r="61" spans="1:77" x14ac:dyDescent="0.15">
      <c r="A61" s="303">
        <v>174</v>
      </c>
      <c r="B61" s="304">
        <v>43200</v>
      </c>
      <c r="C61" s="305" t="s">
        <v>821</v>
      </c>
      <c r="D61" s="303" t="s">
        <v>837</v>
      </c>
      <c r="E61" s="303"/>
      <c r="F61" s="303" t="s">
        <v>916</v>
      </c>
      <c r="G61" s="314">
        <v>43060</v>
      </c>
      <c r="H61" s="306" t="s">
        <v>825</v>
      </c>
      <c r="I61" s="306" t="s">
        <v>856</v>
      </c>
      <c r="J61" s="306">
        <v>9</v>
      </c>
      <c r="K61" s="303" t="s">
        <v>857</v>
      </c>
      <c r="L61" s="303" t="s">
        <v>620</v>
      </c>
      <c r="M61" s="307">
        <v>109.99999999999999</v>
      </c>
      <c r="N61" s="307">
        <v>18.890909090909091</v>
      </c>
      <c r="O61" s="303"/>
      <c r="P61" s="303"/>
      <c r="Q61" s="308"/>
      <c r="R61" s="303"/>
      <c r="S61" s="308"/>
      <c r="T61" s="303"/>
      <c r="U61" s="303"/>
      <c r="V61" s="308"/>
      <c r="W61" s="307">
        <v>15.354545454545454</v>
      </c>
      <c r="X61" s="303"/>
      <c r="Y61" s="303"/>
      <c r="Z61" s="303"/>
      <c r="AA61" s="303"/>
      <c r="AB61" s="303"/>
      <c r="AC61" s="303"/>
      <c r="AD61" s="303"/>
      <c r="AE61" s="308"/>
      <c r="AF61" s="308"/>
      <c r="AG61" s="303"/>
      <c r="AH61" s="303"/>
      <c r="AI61" s="308"/>
      <c r="AJ61" s="303"/>
      <c r="AK61" s="303"/>
      <c r="AL61" s="303"/>
      <c r="AM61" s="303"/>
      <c r="AN61" s="308"/>
      <c r="AO61" s="309"/>
      <c r="AP61" s="308"/>
      <c r="AQ61" s="303" t="s">
        <v>917</v>
      </c>
      <c r="AR61" s="306" t="s">
        <v>825</v>
      </c>
      <c r="AS61" s="306"/>
      <c r="AT61" s="306"/>
      <c r="AU61" s="306"/>
      <c r="AV61" s="306"/>
      <c r="AW61" s="306"/>
      <c r="AX61" s="306"/>
      <c r="AY61" s="306"/>
      <c r="AZ61" s="306" t="s">
        <v>825</v>
      </c>
      <c r="BA61" s="303"/>
      <c r="BB61" s="306">
        <v>0</v>
      </c>
      <c r="BC61" s="306">
        <v>0</v>
      </c>
      <c r="BD61" s="306">
        <v>0</v>
      </c>
      <c r="BE61" s="306">
        <v>0</v>
      </c>
      <c r="BF61" s="306">
        <v>0</v>
      </c>
      <c r="BG61" s="306">
        <v>0</v>
      </c>
      <c r="BH61" s="306">
        <v>0</v>
      </c>
      <c r="BI61" s="306">
        <v>0</v>
      </c>
      <c r="BJ61" s="306">
        <v>0</v>
      </c>
      <c r="BK61" s="306">
        <v>0</v>
      </c>
      <c r="BL61" s="306"/>
      <c r="BM61" s="306"/>
      <c r="BN61" s="306"/>
      <c r="BO61" s="306" t="s">
        <v>825</v>
      </c>
      <c r="BP61" s="310"/>
      <c r="BQ61" s="306"/>
      <c r="BR61" s="306"/>
      <c r="BS61" s="303"/>
      <c r="BT61" s="303"/>
      <c r="BU61" s="306"/>
      <c r="BV61" s="306" t="s">
        <v>825</v>
      </c>
      <c r="BW61" s="306">
        <v>1</v>
      </c>
      <c r="BX61" s="303"/>
      <c r="BY61" s="320" t="s">
        <v>925</v>
      </c>
    </row>
    <row r="62" spans="1:77" x14ac:dyDescent="0.15">
      <c r="A62" s="303">
        <v>12</v>
      </c>
      <c r="B62" s="304">
        <v>43200</v>
      </c>
      <c r="C62" s="305" t="s">
        <v>821</v>
      </c>
      <c r="D62" s="303" t="s">
        <v>837</v>
      </c>
      <c r="E62" s="303"/>
      <c r="F62" s="303" t="s">
        <v>916</v>
      </c>
      <c r="G62" s="304">
        <v>42916</v>
      </c>
      <c r="H62" s="306" t="s">
        <v>387</v>
      </c>
      <c r="I62" s="306" t="s">
        <v>390</v>
      </c>
      <c r="J62" s="306">
        <v>10</v>
      </c>
      <c r="K62" s="303" t="s">
        <v>861</v>
      </c>
      <c r="L62" s="303" t="s">
        <v>862</v>
      </c>
      <c r="M62" s="307">
        <v>149</v>
      </c>
      <c r="N62" s="307">
        <v>22.68181818181818</v>
      </c>
      <c r="O62" s="303"/>
      <c r="P62" s="303"/>
      <c r="Q62" s="308"/>
      <c r="R62" s="303"/>
      <c r="S62" s="308"/>
      <c r="T62" s="303"/>
      <c r="U62" s="303"/>
      <c r="V62" s="308"/>
      <c r="W62" s="307">
        <v>19.081818181818178</v>
      </c>
      <c r="X62" s="303"/>
      <c r="Y62" s="303"/>
      <c r="Z62" s="303"/>
      <c r="AA62" s="303"/>
      <c r="AB62" s="303"/>
      <c r="AC62" s="303"/>
      <c r="AD62" s="303"/>
      <c r="AE62" s="308"/>
      <c r="AF62" s="308"/>
      <c r="AG62" s="303"/>
      <c r="AH62" s="303"/>
      <c r="AI62" s="308"/>
      <c r="AJ62" s="303"/>
      <c r="AK62" s="303"/>
      <c r="AL62" s="303"/>
      <c r="AM62" s="303"/>
      <c r="AN62" s="308"/>
      <c r="AO62" s="309"/>
      <c r="AP62" s="308"/>
      <c r="AQ62" s="320" t="s">
        <v>917</v>
      </c>
      <c r="AR62" s="306" t="s">
        <v>825</v>
      </c>
      <c r="AS62" s="306"/>
      <c r="AT62" s="306"/>
      <c r="AU62" s="306"/>
      <c r="AV62" s="306">
        <v>6</v>
      </c>
      <c r="AW62" s="306"/>
      <c r="AX62" s="306"/>
      <c r="AY62" s="306"/>
      <c r="AZ62" s="306" t="s">
        <v>390</v>
      </c>
      <c r="BA62" s="303"/>
      <c r="BB62" s="306">
        <v>0</v>
      </c>
      <c r="BC62" s="306">
        <v>0</v>
      </c>
      <c r="BD62" s="306">
        <v>10</v>
      </c>
      <c r="BE62" s="306">
        <v>0</v>
      </c>
      <c r="BF62" s="306">
        <v>0</v>
      </c>
      <c r="BG62" s="306">
        <v>0</v>
      </c>
      <c r="BH62" s="306">
        <v>0</v>
      </c>
      <c r="BI62" s="306">
        <v>0</v>
      </c>
      <c r="BJ62" s="306">
        <v>0</v>
      </c>
      <c r="BK62" s="306">
        <v>0</v>
      </c>
      <c r="BL62" s="306"/>
      <c r="BM62" s="306"/>
      <c r="BN62" s="306"/>
      <c r="BO62" s="306" t="s">
        <v>825</v>
      </c>
      <c r="BP62" s="310"/>
      <c r="BQ62" s="306"/>
      <c r="BR62" s="306"/>
      <c r="BS62" s="303"/>
      <c r="BT62" s="311"/>
      <c r="BU62" s="306"/>
      <c r="BV62" s="306" t="s">
        <v>825</v>
      </c>
      <c r="BW62" s="306">
        <v>1</v>
      </c>
      <c r="BX62" s="311"/>
      <c r="BY62" s="324" t="s">
        <v>926</v>
      </c>
    </row>
    <row r="63" spans="1:77" x14ac:dyDescent="0.15">
      <c r="A63" s="303">
        <v>1222</v>
      </c>
      <c r="B63" s="304">
        <v>43200</v>
      </c>
      <c r="C63" s="305" t="s">
        <v>821</v>
      </c>
      <c r="D63" s="303" t="s">
        <v>837</v>
      </c>
      <c r="E63" s="303"/>
      <c r="F63" s="303" t="s">
        <v>916</v>
      </c>
      <c r="G63" s="304">
        <v>43117</v>
      </c>
      <c r="H63" s="306" t="s">
        <v>824</v>
      </c>
      <c r="I63" s="306" t="s">
        <v>825</v>
      </c>
      <c r="J63" s="306">
        <v>12</v>
      </c>
      <c r="K63" s="303" t="s">
        <v>865</v>
      </c>
      <c r="L63" s="303" t="s">
        <v>626</v>
      </c>
      <c r="M63" s="307">
        <v>210.29999999999998</v>
      </c>
      <c r="N63" s="307">
        <v>27.499999999999996</v>
      </c>
      <c r="O63" s="303"/>
      <c r="P63" s="303"/>
      <c r="Q63" s="308"/>
      <c r="R63" s="303"/>
      <c r="S63" s="308"/>
      <c r="T63" s="303"/>
      <c r="U63" s="303"/>
      <c r="V63" s="308"/>
      <c r="W63" s="307">
        <v>18</v>
      </c>
      <c r="X63" s="303"/>
      <c r="Y63" s="303"/>
      <c r="Z63" s="303"/>
      <c r="AA63" s="303"/>
      <c r="AB63" s="303"/>
      <c r="AC63" s="303"/>
      <c r="AD63" s="303"/>
      <c r="AE63" s="308"/>
      <c r="AF63" s="308"/>
      <c r="AG63" s="303"/>
      <c r="AH63" s="303"/>
      <c r="AI63" s="308"/>
      <c r="AJ63" s="303"/>
      <c r="AK63" s="303"/>
      <c r="AL63" s="303"/>
      <c r="AM63" s="303"/>
      <c r="AN63" s="308"/>
      <c r="AO63" s="309"/>
      <c r="AP63" s="308"/>
      <c r="AQ63" s="303" t="s">
        <v>917</v>
      </c>
      <c r="AR63" s="306" t="s">
        <v>825</v>
      </c>
      <c r="AS63" s="306"/>
      <c r="AT63" s="306"/>
      <c r="AU63" s="306"/>
      <c r="AV63" s="306">
        <v>7</v>
      </c>
      <c r="AW63" s="306"/>
      <c r="AX63" s="306"/>
      <c r="AY63" s="306"/>
      <c r="AZ63" s="306" t="s">
        <v>825</v>
      </c>
      <c r="BA63" s="303"/>
      <c r="BB63" s="306">
        <v>0</v>
      </c>
      <c r="BC63" s="306">
        <v>0</v>
      </c>
      <c r="BD63" s="306">
        <v>0</v>
      </c>
      <c r="BE63" s="306">
        <v>0</v>
      </c>
      <c r="BF63" s="306">
        <v>0</v>
      </c>
      <c r="BG63" s="306">
        <v>0</v>
      </c>
      <c r="BH63" s="306">
        <v>0</v>
      </c>
      <c r="BI63" s="306">
        <v>0</v>
      </c>
      <c r="BJ63" s="306">
        <v>0</v>
      </c>
      <c r="BK63" s="306">
        <v>0</v>
      </c>
      <c r="BL63" s="306"/>
      <c r="BM63" s="306"/>
      <c r="BN63" s="306"/>
      <c r="BO63" s="306" t="s">
        <v>825</v>
      </c>
      <c r="BP63" s="310"/>
      <c r="BQ63" s="306"/>
      <c r="BR63" s="306"/>
      <c r="BS63" s="303"/>
      <c r="BT63" s="303"/>
      <c r="BU63" s="306"/>
      <c r="BV63" s="306" t="s">
        <v>825</v>
      </c>
      <c r="BW63" s="306"/>
      <c r="BX63" s="303"/>
      <c r="BY63" s="320" t="s">
        <v>927</v>
      </c>
    </row>
    <row r="64" spans="1:77" x14ac:dyDescent="0.15">
      <c r="A64" s="303">
        <v>1650</v>
      </c>
      <c r="B64" s="304">
        <v>43200</v>
      </c>
      <c r="C64" s="305" t="s">
        <v>821</v>
      </c>
      <c r="D64" s="303" t="s">
        <v>837</v>
      </c>
      <c r="E64" s="303"/>
      <c r="F64" s="303" t="s">
        <v>916</v>
      </c>
      <c r="G64" s="304">
        <v>42916</v>
      </c>
      <c r="H64" s="306" t="s">
        <v>824</v>
      </c>
      <c r="I64" s="306" t="s">
        <v>825</v>
      </c>
      <c r="J64" s="306">
        <v>13</v>
      </c>
      <c r="K64" s="303" t="s">
        <v>867</v>
      </c>
      <c r="L64" s="303" t="s">
        <v>558</v>
      </c>
      <c r="M64" s="307">
        <v>118.4</v>
      </c>
      <c r="N64" s="307">
        <v>20.881818181818179</v>
      </c>
      <c r="O64" s="303"/>
      <c r="P64" s="303"/>
      <c r="Q64" s="308"/>
      <c r="R64" s="303"/>
      <c r="S64" s="308"/>
      <c r="T64" s="303"/>
      <c r="U64" s="303"/>
      <c r="V64" s="308"/>
      <c r="W64" s="307">
        <v>16.854545454545452</v>
      </c>
      <c r="X64" s="303"/>
      <c r="Y64" s="303"/>
      <c r="Z64" s="303"/>
      <c r="AA64" s="303"/>
      <c r="AB64" s="303"/>
      <c r="AC64" s="303"/>
      <c r="AD64" s="303"/>
      <c r="AE64" s="308"/>
      <c r="AF64" s="308"/>
      <c r="AG64" s="303"/>
      <c r="AH64" s="303"/>
      <c r="AI64" s="308"/>
      <c r="AJ64" s="303"/>
      <c r="AK64" s="303"/>
      <c r="AL64" s="303"/>
      <c r="AM64" s="303"/>
      <c r="AN64" s="308"/>
      <c r="AO64" s="309"/>
      <c r="AP64" s="308"/>
      <c r="AQ64" s="320" t="s">
        <v>917</v>
      </c>
      <c r="AR64" s="306" t="s">
        <v>825</v>
      </c>
      <c r="AS64" s="306"/>
      <c r="AT64" s="306"/>
      <c r="AU64" s="306"/>
      <c r="AV64" s="306">
        <v>11.5</v>
      </c>
      <c r="AW64" s="306"/>
      <c r="AX64" s="306"/>
      <c r="AY64" s="306"/>
      <c r="AZ64" s="306" t="s">
        <v>840</v>
      </c>
      <c r="BA64" s="303"/>
      <c r="BB64" s="306">
        <v>0</v>
      </c>
      <c r="BC64" s="306">
        <v>0</v>
      </c>
      <c r="BD64" s="306">
        <v>0</v>
      </c>
      <c r="BE64" s="306">
        <v>0</v>
      </c>
      <c r="BF64" s="306">
        <v>0</v>
      </c>
      <c r="BG64" s="306">
        <v>0</v>
      </c>
      <c r="BH64" s="306">
        <v>0</v>
      </c>
      <c r="BI64" s="306">
        <v>0</v>
      </c>
      <c r="BJ64" s="306">
        <v>0</v>
      </c>
      <c r="BK64" s="306">
        <v>0</v>
      </c>
      <c r="BL64" s="306"/>
      <c r="BM64" s="306"/>
      <c r="BN64" s="306"/>
      <c r="BO64" s="306" t="s">
        <v>825</v>
      </c>
      <c r="BP64" s="310"/>
      <c r="BQ64" s="306"/>
      <c r="BR64" s="306"/>
      <c r="BS64" s="311"/>
      <c r="BT64" s="311"/>
      <c r="BU64" s="311"/>
      <c r="BV64" s="306" t="s">
        <v>825</v>
      </c>
      <c r="BW64" s="306"/>
      <c r="BX64" s="303"/>
      <c r="BY64" s="303" t="s">
        <v>605</v>
      </c>
    </row>
    <row r="65" spans="1:77" x14ac:dyDescent="0.15">
      <c r="A65" s="303">
        <v>246</v>
      </c>
      <c r="B65" s="304">
        <v>43200</v>
      </c>
      <c r="C65" s="305" t="s">
        <v>821</v>
      </c>
      <c r="D65" s="303" t="s">
        <v>837</v>
      </c>
      <c r="E65" s="303"/>
      <c r="F65" s="303" t="s">
        <v>916</v>
      </c>
      <c r="G65" s="314">
        <v>43021</v>
      </c>
      <c r="H65" s="306" t="s">
        <v>387</v>
      </c>
      <c r="I65" s="306" t="s">
        <v>390</v>
      </c>
      <c r="J65" s="306">
        <v>14</v>
      </c>
      <c r="K65" s="303" t="s">
        <v>868</v>
      </c>
      <c r="L65" s="303" t="s">
        <v>817</v>
      </c>
      <c r="M65" s="307">
        <v>126.5090909090909</v>
      </c>
      <c r="N65" s="307">
        <v>22.736363636363635</v>
      </c>
      <c r="O65" s="303"/>
      <c r="P65" s="303"/>
      <c r="Q65" s="308"/>
      <c r="R65" s="303"/>
      <c r="S65" s="308"/>
      <c r="T65" s="303"/>
      <c r="U65" s="303"/>
      <c r="V65" s="308"/>
      <c r="W65" s="307">
        <v>15.909090909090908</v>
      </c>
      <c r="X65" s="303"/>
      <c r="Y65" s="303"/>
      <c r="Z65" s="303"/>
      <c r="AA65" s="303"/>
      <c r="AB65" s="303"/>
      <c r="AC65" s="303"/>
      <c r="AD65" s="303"/>
      <c r="AE65" s="308"/>
      <c r="AF65" s="308"/>
      <c r="AG65" s="303"/>
      <c r="AH65" s="303"/>
      <c r="AI65" s="308"/>
      <c r="AJ65" s="303"/>
      <c r="AK65" s="303"/>
      <c r="AL65" s="303"/>
      <c r="AM65" s="303"/>
      <c r="AN65" s="308"/>
      <c r="AO65" s="309"/>
      <c r="AP65" s="308"/>
      <c r="AQ65" s="320" t="s">
        <v>917</v>
      </c>
      <c r="AR65" s="306" t="s">
        <v>825</v>
      </c>
      <c r="AS65" s="306"/>
      <c r="AT65" s="306"/>
      <c r="AU65" s="306"/>
      <c r="AV65" s="306">
        <v>8</v>
      </c>
      <c r="AW65" s="306"/>
      <c r="AX65" s="306"/>
      <c r="AY65" s="306"/>
      <c r="AZ65" s="306" t="s">
        <v>390</v>
      </c>
      <c r="BA65" s="303"/>
      <c r="BB65" s="306">
        <v>0</v>
      </c>
      <c r="BC65" s="306">
        <v>0</v>
      </c>
      <c r="BD65" s="306">
        <v>0</v>
      </c>
      <c r="BE65" s="306">
        <v>0</v>
      </c>
      <c r="BF65" s="306">
        <v>0</v>
      </c>
      <c r="BG65" s="306">
        <v>0</v>
      </c>
      <c r="BH65" s="306">
        <v>0</v>
      </c>
      <c r="BI65" s="306">
        <v>0</v>
      </c>
      <c r="BJ65" s="306">
        <v>0</v>
      </c>
      <c r="BK65" s="306">
        <v>0</v>
      </c>
      <c r="BL65" s="306"/>
      <c r="BM65" s="306"/>
      <c r="BN65" s="306"/>
      <c r="BO65" s="306" t="s">
        <v>825</v>
      </c>
      <c r="BP65" s="310"/>
      <c r="BQ65" s="306"/>
      <c r="BR65" s="306"/>
      <c r="BS65" s="303"/>
      <c r="BT65" s="311"/>
      <c r="BU65" s="306"/>
      <c r="BV65" s="306" t="s">
        <v>825</v>
      </c>
      <c r="BW65" s="306">
        <v>1</v>
      </c>
      <c r="BX65" s="303"/>
      <c r="BY65" s="320" t="s">
        <v>928</v>
      </c>
    </row>
    <row r="66" spans="1:77" x14ac:dyDescent="0.15">
      <c r="A66" s="303">
        <v>821</v>
      </c>
      <c r="B66" s="304">
        <v>43200</v>
      </c>
      <c r="C66" s="305" t="s">
        <v>821</v>
      </c>
      <c r="D66" s="303" t="s">
        <v>837</v>
      </c>
      <c r="E66" s="303"/>
      <c r="F66" s="303" t="s">
        <v>916</v>
      </c>
      <c r="G66" s="304">
        <v>42587</v>
      </c>
      <c r="H66" s="306" t="s">
        <v>824</v>
      </c>
      <c r="I66" s="306" t="s">
        <v>825</v>
      </c>
      <c r="J66" s="306">
        <v>15</v>
      </c>
      <c r="K66" s="303" t="s">
        <v>562</v>
      </c>
      <c r="L66" s="303" t="s">
        <v>869</v>
      </c>
      <c r="M66" s="307">
        <v>102.34545454545453</v>
      </c>
      <c r="N66" s="307">
        <v>22.818181818181817</v>
      </c>
      <c r="O66" s="303"/>
      <c r="P66" s="303"/>
      <c r="Q66" s="308"/>
      <c r="R66" s="303"/>
      <c r="S66" s="308"/>
      <c r="T66" s="303"/>
      <c r="U66" s="303"/>
      <c r="V66" s="308"/>
      <c r="W66" s="307">
        <v>18.36363636363636</v>
      </c>
      <c r="X66" s="303"/>
      <c r="Y66" s="303"/>
      <c r="Z66" s="303"/>
      <c r="AA66" s="303"/>
      <c r="AB66" s="303"/>
      <c r="AC66" s="303"/>
      <c r="AD66" s="303"/>
      <c r="AE66" s="308"/>
      <c r="AF66" s="308"/>
      <c r="AG66" s="303"/>
      <c r="AH66" s="303"/>
      <c r="AI66" s="308"/>
      <c r="AJ66" s="303"/>
      <c r="AK66" s="303"/>
      <c r="AL66" s="303"/>
      <c r="AM66" s="303"/>
      <c r="AN66" s="308"/>
      <c r="AO66" s="309"/>
      <c r="AP66" s="308"/>
      <c r="AQ66" s="320" t="s">
        <v>917</v>
      </c>
      <c r="AR66" s="306" t="s">
        <v>825</v>
      </c>
      <c r="AS66" s="306"/>
      <c r="AT66" s="306"/>
      <c r="AU66" s="306"/>
      <c r="AV66" s="306">
        <v>4</v>
      </c>
      <c r="AW66" s="306"/>
      <c r="AX66" s="306"/>
      <c r="AY66" s="306"/>
      <c r="AZ66" s="306" t="s">
        <v>825</v>
      </c>
      <c r="BA66" s="303"/>
      <c r="BB66" s="306">
        <v>0</v>
      </c>
      <c r="BC66" s="306">
        <v>0</v>
      </c>
      <c r="BD66" s="306">
        <v>0</v>
      </c>
      <c r="BE66" s="306">
        <v>0</v>
      </c>
      <c r="BF66" s="306">
        <v>0</v>
      </c>
      <c r="BG66" s="306">
        <v>0</v>
      </c>
      <c r="BH66" s="306">
        <v>0</v>
      </c>
      <c r="BI66" s="306">
        <v>0</v>
      </c>
      <c r="BJ66" s="306">
        <v>0</v>
      </c>
      <c r="BK66" s="306">
        <v>0</v>
      </c>
      <c r="BL66" s="306"/>
      <c r="BM66" s="306"/>
      <c r="BN66" s="306">
        <v>12</v>
      </c>
      <c r="BO66" s="306" t="s">
        <v>825</v>
      </c>
      <c r="BP66" s="310"/>
      <c r="BQ66" s="306"/>
      <c r="BR66" s="306"/>
      <c r="BS66" s="303"/>
      <c r="BT66" s="303"/>
      <c r="BU66" s="306"/>
      <c r="BV66" s="306" t="s">
        <v>825</v>
      </c>
      <c r="BW66" s="306"/>
      <c r="BX66" s="303"/>
      <c r="BY66" s="320" t="s">
        <v>710</v>
      </c>
    </row>
    <row r="67" spans="1:77" x14ac:dyDescent="0.15">
      <c r="A67" s="303">
        <v>1873</v>
      </c>
      <c r="B67" s="304">
        <v>43200</v>
      </c>
      <c r="C67" s="305" t="s">
        <v>821</v>
      </c>
      <c r="D67" s="303" t="s">
        <v>837</v>
      </c>
      <c r="E67" s="303"/>
      <c r="F67" s="303" t="s">
        <v>916</v>
      </c>
      <c r="G67" s="304">
        <v>43138</v>
      </c>
      <c r="H67" s="306" t="s">
        <v>390</v>
      </c>
      <c r="I67" s="306" t="s">
        <v>507</v>
      </c>
      <c r="J67" s="306">
        <v>16</v>
      </c>
      <c r="K67" s="318" t="s">
        <v>654</v>
      </c>
      <c r="L67" s="303" t="s">
        <v>554</v>
      </c>
      <c r="M67" s="307">
        <v>119.99999999999999</v>
      </c>
      <c r="N67" s="307">
        <v>19.518181818181816</v>
      </c>
      <c r="O67" s="303"/>
      <c r="P67" s="303"/>
      <c r="Q67" s="308"/>
      <c r="R67" s="303"/>
      <c r="S67" s="308"/>
      <c r="T67" s="303"/>
      <c r="U67" s="303"/>
      <c r="V67" s="308"/>
      <c r="W67" s="307">
        <v>15.6</v>
      </c>
      <c r="X67" s="303"/>
      <c r="Y67" s="303"/>
      <c r="Z67" s="303"/>
      <c r="AA67" s="303"/>
      <c r="AB67" s="303"/>
      <c r="AC67" s="303"/>
      <c r="AD67" s="303"/>
      <c r="AE67" s="308"/>
      <c r="AF67" s="308"/>
      <c r="AG67" s="303"/>
      <c r="AH67" s="303"/>
      <c r="AI67" s="308"/>
      <c r="AJ67" s="303"/>
      <c r="AK67" s="303"/>
      <c r="AL67" s="303"/>
      <c r="AM67" s="303"/>
      <c r="AN67" s="308"/>
      <c r="AO67" s="309"/>
      <c r="AP67" s="308"/>
      <c r="AQ67" s="303" t="s">
        <v>917</v>
      </c>
      <c r="AR67" s="306" t="s">
        <v>825</v>
      </c>
      <c r="AS67" s="306"/>
      <c r="AT67" s="306"/>
      <c r="AU67" s="306"/>
      <c r="AV67" s="306"/>
      <c r="AW67" s="306"/>
      <c r="AX67" s="306"/>
      <c r="AY67" s="306"/>
      <c r="AZ67" s="306" t="s">
        <v>390</v>
      </c>
      <c r="BA67" s="303"/>
      <c r="BB67" s="306">
        <v>0</v>
      </c>
      <c r="BC67" s="306">
        <v>0</v>
      </c>
      <c r="BD67" s="306">
        <v>0</v>
      </c>
      <c r="BE67" s="306">
        <v>0</v>
      </c>
      <c r="BF67" s="306">
        <v>0</v>
      </c>
      <c r="BG67" s="306">
        <v>0</v>
      </c>
      <c r="BH67" s="306">
        <v>0</v>
      </c>
      <c r="BI67" s="306">
        <v>0</v>
      </c>
      <c r="BJ67" s="306">
        <v>0</v>
      </c>
      <c r="BK67" s="306">
        <v>0</v>
      </c>
      <c r="BL67" s="306"/>
      <c r="BM67" s="306"/>
      <c r="BN67" s="306"/>
      <c r="BO67" s="306" t="s">
        <v>825</v>
      </c>
      <c r="BP67" s="310"/>
      <c r="BQ67" s="306"/>
      <c r="BR67" s="306"/>
      <c r="BS67" s="303"/>
      <c r="BT67" s="303"/>
      <c r="BU67" s="306"/>
      <c r="BV67" s="306" t="s">
        <v>825</v>
      </c>
      <c r="BW67" s="306"/>
      <c r="BX67" s="303"/>
      <c r="BY67" s="320" t="s">
        <v>929</v>
      </c>
    </row>
    <row r="68" spans="1:77" x14ac:dyDescent="0.15">
      <c r="A68" s="303">
        <v>319</v>
      </c>
      <c r="B68" s="304">
        <v>43200</v>
      </c>
      <c r="C68" s="305" t="s">
        <v>821</v>
      </c>
      <c r="D68" s="303" t="s">
        <v>837</v>
      </c>
      <c r="E68" s="303"/>
      <c r="F68" s="303" t="s">
        <v>916</v>
      </c>
      <c r="G68" s="314">
        <v>42941</v>
      </c>
      <c r="H68" s="306" t="s">
        <v>825</v>
      </c>
      <c r="I68" s="306" t="s">
        <v>856</v>
      </c>
      <c r="J68" s="306">
        <v>18</v>
      </c>
      <c r="K68" s="303" t="s">
        <v>875</v>
      </c>
      <c r="L68" s="303" t="s">
        <v>796</v>
      </c>
      <c r="M68" s="307">
        <v>99.8</v>
      </c>
      <c r="N68" s="307">
        <v>25.118181818181814</v>
      </c>
      <c r="O68" s="303"/>
      <c r="P68" s="303"/>
      <c r="Q68" s="308"/>
      <c r="R68" s="303"/>
      <c r="S68" s="308"/>
      <c r="T68" s="303"/>
      <c r="U68" s="303"/>
      <c r="V68" s="308"/>
      <c r="W68" s="307">
        <v>20.227272727272727</v>
      </c>
      <c r="X68" s="303"/>
      <c r="Y68" s="303"/>
      <c r="Z68" s="303"/>
      <c r="AA68" s="303"/>
      <c r="AB68" s="303"/>
      <c r="AC68" s="303"/>
      <c r="AD68" s="303"/>
      <c r="AE68" s="308"/>
      <c r="AF68" s="308"/>
      <c r="AG68" s="303"/>
      <c r="AH68" s="303"/>
      <c r="AI68" s="308"/>
      <c r="AJ68" s="303"/>
      <c r="AK68" s="303"/>
      <c r="AL68" s="303"/>
      <c r="AM68" s="303"/>
      <c r="AN68" s="308"/>
      <c r="AO68" s="309"/>
      <c r="AP68" s="308"/>
      <c r="AQ68" s="320" t="s">
        <v>917</v>
      </c>
      <c r="AR68" s="306" t="s">
        <v>825</v>
      </c>
      <c r="AS68" s="306"/>
      <c r="AT68" s="306"/>
      <c r="AU68" s="306"/>
      <c r="AV68" s="306"/>
      <c r="AW68" s="306"/>
      <c r="AX68" s="306"/>
      <c r="AY68" s="306"/>
      <c r="AZ68" s="306" t="s">
        <v>825</v>
      </c>
      <c r="BA68" s="303"/>
      <c r="BB68" s="306">
        <v>0</v>
      </c>
      <c r="BC68" s="306">
        <v>15</v>
      </c>
      <c r="BD68" s="306">
        <v>0</v>
      </c>
      <c r="BE68" s="306">
        <v>0</v>
      </c>
      <c r="BF68" s="306">
        <v>0</v>
      </c>
      <c r="BG68" s="306">
        <v>0</v>
      </c>
      <c r="BH68" s="306">
        <v>0</v>
      </c>
      <c r="BI68" s="306">
        <v>0</v>
      </c>
      <c r="BJ68" s="306">
        <v>0</v>
      </c>
      <c r="BK68" s="306">
        <v>0</v>
      </c>
      <c r="BL68" s="306"/>
      <c r="BM68" s="306"/>
      <c r="BN68" s="306"/>
      <c r="BO68" s="306" t="s">
        <v>825</v>
      </c>
      <c r="BP68" s="310"/>
      <c r="BQ68" s="306"/>
      <c r="BR68" s="306"/>
      <c r="BS68" s="303"/>
      <c r="BT68" s="303"/>
      <c r="BU68" s="306"/>
      <c r="BV68" s="306" t="s">
        <v>825</v>
      </c>
      <c r="BW68" s="306"/>
      <c r="BX68" s="303"/>
      <c r="BY68" s="303" t="s">
        <v>930</v>
      </c>
    </row>
    <row r="69" spans="1:77" x14ac:dyDescent="0.15">
      <c r="A69" s="303">
        <v>479</v>
      </c>
      <c r="B69" s="304">
        <v>43200</v>
      </c>
      <c r="C69" s="305" t="s">
        <v>821</v>
      </c>
      <c r="D69" s="303" t="s">
        <v>837</v>
      </c>
      <c r="E69" s="303"/>
      <c r="F69" s="303" t="s">
        <v>916</v>
      </c>
      <c r="G69" s="304">
        <v>42916</v>
      </c>
      <c r="H69" s="306" t="s">
        <v>387</v>
      </c>
      <c r="I69" s="306" t="s">
        <v>390</v>
      </c>
      <c r="J69" s="306">
        <v>19</v>
      </c>
      <c r="K69" s="303" t="s">
        <v>661</v>
      </c>
      <c r="L69" s="303" t="s">
        <v>877</v>
      </c>
      <c r="M69" s="307">
        <v>109.99999999999999</v>
      </c>
      <c r="N69" s="307">
        <v>25.16363636363636</v>
      </c>
      <c r="O69" s="303"/>
      <c r="P69" s="303"/>
      <c r="Q69" s="308"/>
      <c r="R69" s="303"/>
      <c r="S69" s="308"/>
      <c r="T69" s="303"/>
      <c r="U69" s="303"/>
      <c r="V69" s="308"/>
      <c r="W69" s="307">
        <v>18.627272727272725</v>
      </c>
      <c r="X69" s="303"/>
      <c r="Y69" s="303"/>
      <c r="Z69" s="303"/>
      <c r="AA69" s="303"/>
      <c r="AB69" s="303"/>
      <c r="AC69" s="303"/>
      <c r="AD69" s="303"/>
      <c r="AE69" s="308"/>
      <c r="AF69" s="308"/>
      <c r="AG69" s="303"/>
      <c r="AH69" s="303"/>
      <c r="AI69" s="308"/>
      <c r="AJ69" s="303"/>
      <c r="AK69" s="303"/>
      <c r="AL69" s="303"/>
      <c r="AM69" s="303"/>
      <c r="AN69" s="308"/>
      <c r="AO69" s="309"/>
      <c r="AP69" s="308"/>
      <c r="AQ69" s="303" t="s">
        <v>917</v>
      </c>
      <c r="AR69" s="306" t="s">
        <v>825</v>
      </c>
      <c r="AS69" s="306"/>
      <c r="AT69" s="306"/>
      <c r="AU69" s="306"/>
      <c r="AV69" s="306">
        <v>6</v>
      </c>
      <c r="AW69" s="306"/>
      <c r="AX69" s="306"/>
      <c r="AY69" s="306"/>
      <c r="AZ69" s="306" t="s">
        <v>840</v>
      </c>
      <c r="BA69" s="303"/>
      <c r="BB69" s="306">
        <v>0</v>
      </c>
      <c r="BC69" s="306">
        <v>15</v>
      </c>
      <c r="BD69" s="306">
        <v>0</v>
      </c>
      <c r="BE69" s="306">
        <v>0</v>
      </c>
      <c r="BF69" s="306">
        <v>0</v>
      </c>
      <c r="BG69" s="306">
        <v>0</v>
      </c>
      <c r="BH69" s="306">
        <v>0</v>
      </c>
      <c r="BI69" s="306">
        <v>0</v>
      </c>
      <c r="BJ69" s="306">
        <v>0</v>
      </c>
      <c r="BK69" s="306">
        <v>0</v>
      </c>
      <c r="BL69" s="306"/>
      <c r="BM69" s="306"/>
      <c r="BN69" s="306"/>
      <c r="BO69" s="306" t="s">
        <v>825</v>
      </c>
      <c r="BP69" s="310"/>
      <c r="BQ69" s="306"/>
      <c r="BR69" s="306"/>
      <c r="BS69" s="303"/>
      <c r="BT69" s="303"/>
      <c r="BU69" s="306"/>
      <c r="BV69" s="306" t="s">
        <v>825</v>
      </c>
      <c r="BW69" s="306"/>
      <c r="BX69" s="303" t="s">
        <v>878</v>
      </c>
      <c r="BY69" s="320" t="s">
        <v>931</v>
      </c>
    </row>
    <row r="70" spans="1:77" x14ac:dyDescent="0.15">
      <c r="A70" s="303">
        <v>946</v>
      </c>
      <c r="B70" s="304">
        <v>43200</v>
      </c>
      <c r="C70" s="305" t="s">
        <v>821</v>
      </c>
      <c r="D70" s="303" t="s">
        <v>837</v>
      </c>
      <c r="E70" s="303"/>
      <c r="F70" s="303" t="s">
        <v>916</v>
      </c>
      <c r="G70" s="304">
        <v>42768</v>
      </c>
      <c r="H70" s="306" t="s">
        <v>824</v>
      </c>
      <c r="I70" s="306" t="s">
        <v>825</v>
      </c>
      <c r="J70" s="306">
        <v>20</v>
      </c>
      <c r="K70" s="303" t="s">
        <v>879</v>
      </c>
      <c r="L70" s="303" t="s">
        <v>709</v>
      </c>
      <c r="M70" s="307">
        <v>102</v>
      </c>
      <c r="N70" s="307">
        <v>24.999999999999996</v>
      </c>
      <c r="O70" s="303"/>
      <c r="P70" s="303"/>
      <c r="Q70" s="308"/>
      <c r="R70" s="303"/>
      <c r="S70" s="308"/>
      <c r="T70" s="303"/>
      <c r="U70" s="303"/>
      <c r="V70" s="308"/>
      <c r="W70" s="307">
        <v>18.399999999999999</v>
      </c>
      <c r="X70" s="303"/>
      <c r="Y70" s="303"/>
      <c r="Z70" s="303"/>
      <c r="AA70" s="303"/>
      <c r="AB70" s="303"/>
      <c r="AC70" s="303"/>
      <c r="AD70" s="303"/>
      <c r="AE70" s="308"/>
      <c r="AF70" s="308"/>
      <c r="AG70" s="303"/>
      <c r="AH70" s="303"/>
      <c r="AI70" s="308"/>
      <c r="AJ70" s="303"/>
      <c r="AK70" s="303"/>
      <c r="AL70" s="303"/>
      <c r="AM70" s="303"/>
      <c r="AN70" s="308"/>
      <c r="AO70" s="309"/>
      <c r="AP70" s="308"/>
      <c r="AQ70" s="303" t="s">
        <v>917</v>
      </c>
      <c r="AR70" s="306" t="s">
        <v>825</v>
      </c>
      <c r="AS70" s="306"/>
      <c r="AT70" s="306"/>
      <c r="AU70" s="306"/>
      <c r="AV70" s="306">
        <v>7</v>
      </c>
      <c r="AW70" s="306"/>
      <c r="AX70" s="306"/>
      <c r="AY70" s="306"/>
      <c r="AZ70" s="306" t="s">
        <v>390</v>
      </c>
      <c r="BA70" s="303"/>
      <c r="BB70" s="306">
        <v>0</v>
      </c>
      <c r="BC70" s="306">
        <v>0</v>
      </c>
      <c r="BD70" s="306">
        <v>0</v>
      </c>
      <c r="BE70" s="306">
        <v>0</v>
      </c>
      <c r="BF70" s="306">
        <v>0</v>
      </c>
      <c r="BG70" s="306">
        <v>0</v>
      </c>
      <c r="BH70" s="306">
        <v>0</v>
      </c>
      <c r="BI70" s="306">
        <v>0</v>
      </c>
      <c r="BJ70" s="306">
        <v>0</v>
      </c>
      <c r="BK70" s="306">
        <v>0</v>
      </c>
      <c r="BL70" s="306"/>
      <c r="BM70" s="306"/>
      <c r="BN70" s="306"/>
      <c r="BO70" s="306" t="s">
        <v>825</v>
      </c>
      <c r="BP70" s="310"/>
      <c r="BQ70" s="306"/>
      <c r="BR70" s="306"/>
      <c r="BS70" s="303"/>
      <c r="BT70" s="303"/>
      <c r="BU70" s="306"/>
      <c r="BV70" s="306" t="s">
        <v>825</v>
      </c>
      <c r="BW70" s="306">
        <v>1</v>
      </c>
      <c r="BX70" s="303"/>
      <c r="BY70" s="320" t="s">
        <v>722</v>
      </c>
    </row>
    <row r="71" spans="1:77" x14ac:dyDescent="0.15">
      <c r="A71" s="303">
        <v>1898</v>
      </c>
      <c r="B71" s="304">
        <v>43200</v>
      </c>
      <c r="C71" s="305" t="s">
        <v>530</v>
      </c>
      <c r="D71" s="303" t="s">
        <v>837</v>
      </c>
      <c r="E71" s="303"/>
      <c r="F71" s="303" t="s">
        <v>220</v>
      </c>
      <c r="G71" s="304">
        <v>43176</v>
      </c>
      <c r="H71" s="306" t="s">
        <v>824</v>
      </c>
      <c r="I71" s="306" t="s">
        <v>825</v>
      </c>
      <c r="J71" s="306">
        <v>21</v>
      </c>
      <c r="K71" s="303" t="s">
        <v>676</v>
      </c>
      <c r="L71" s="303" t="s">
        <v>880</v>
      </c>
      <c r="M71" s="307">
        <v>95.454545454545453</v>
      </c>
      <c r="N71" s="307">
        <v>24.063636363636359</v>
      </c>
      <c r="O71" s="303"/>
      <c r="P71" s="303"/>
      <c r="Q71" s="308"/>
      <c r="R71" s="303"/>
      <c r="S71" s="308"/>
      <c r="T71" s="303"/>
      <c r="U71" s="303"/>
      <c r="V71" s="308"/>
      <c r="W71" s="307">
        <v>12.918181818181818</v>
      </c>
      <c r="X71" s="303"/>
      <c r="Y71" s="303"/>
      <c r="Z71" s="303"/>
      <c r="AA71" s="303"/>
      <c r="AB71" s="303"/>
      <c r="AC71" s="303"/>
      <c r="AD71" s="308"/>
      <c r="AE71" s="308"/>
      <c r="AF71" s="303"/>
      <c r="AG71" s="303"/>
      <c r="AH71" s="308"/>
      <c r="AI71" s="303"/>
      <c r="AJ71" s="303"/>
      <c r="AK71" s="303"/>
      <c r="AL71" s="303"/>
      <c r="AM71" s="303"/>
      <c r="AN71" s="309"/>
      <c r="AO71" s="308"/>
      <c r="AP71" s="317"/>
      <c r="AQ71" s="325" t="s">
        <v>917</v>
      </c>
      <c r="AR71" s="306" t="s">
        <v>825</v>
      </c>
      <c r="AS71" s="306"/>
      <c r="AT71" s="306"/>
      <c r="AU71" s="306"/>
      <c r="AV71" s="306">
        <v>7</v>
      </c>
      <c r="AW71" s="306"/>
      <c r="AX71" s="306"/>
      <c r="AY71" s="306"/>
      <c r="AZ71" s="306" t="s">
        <v>390</v>
      </c>
      <c r="BA71" s="303"/>
      <c r="BB71" s="306">
        <v>0</v>
      </c>
      <c r="BC71" s="306">
        <v>0</v>
      </c>
      <c r="BD71" s="306">
        <v>0</v>
      </c>
      <c r="BE71" s="306">
        <v>0</v>
      </c>
      <c r="BF71" s="306">
        <v>0</v>
      </c>
      <c r="BG71" s="306">
        <v>0</v>
      </c>
      <c r="BH71" s="306">
        <v>0</v>
      </c>
      <c r="BI71" s="306">
        <v>0</v>
      </c>
      <c r="BJ71" s="306">
        <v>0</v>
      </c>
      <c r="BK71" s="306">
        <v>0</v>
      </c>
      <c r="BL71" s="306"/>
      <c r="BM71" s="306"/>
      <c r="BN71" s="306"/>
      <c r="BO71" s="306" t="s">
        <v>825</v>
      </c>
      <c r="BP71" s="310"/>
      <c r="BQ71" s="306"/>
      <c r="BR71" s="306"/>
      <c r="BS71" s="311"/>
      <c r="BT71" s="311"/>
      <c r="BU71" s="306"/>
      <c r="BV71" s="306" t="s">
        <v>825</v>
      </c>
      <c r="BW71" s="306">
        <v>1</v>
      </c>
      <c r="BX71" s="303"/>
      <c r="BY71" s="320" t="s">
        <v>932</v>
      </c>
    </row>
    <row r="72" spans="1:77" x14ac:dyDescent="0.15">
      <c r="A72" s="303">
        <v>1552</v>
      </c>
      <c r="B72" s="304">
        <v>43200</v>
      </c>
      <c r="C72" s="305" t="s">
        <v>821</v>
      </c>
      <c r="D72" s="303" t="s">
        <v>837</v>
      </c>
      <c r="E72" s="303"/>
      <c r="F72" s="303" t="s">
        <v>916</v>
      </c>
      <c r="G72" s="304">
        <v>43148</v>
      </c>
      <c r="H72" s="306" t="s">
        <v>824</v>
      </c>
      <c r="I72" s="306" t="s">
        <v>825</v>
      </c>
      <c r="J72" s="306">
        <v>22</v>
      </c>
      <c r="K72" s="303" t="s">
        <v>679</v>
      </c>
      <c r="L72" s="303" t="s">
        <v>882</v>
      </c>
      <c r="M72" s="307">
        <v>90.663636363636357</v>
      </c>
      <c r="N72" s="307">
        <v>18.909090909090907</v>
      </c>
      <c r="O72" s="303"/>
      <c r="P72" s="303"/>
      <c r="Q72" s="308"/>
      <c r="R72" s="303"/>
      <c r="S72" s="308"/>
      <c r="T72" s="303"/>
      <c r="U72" s="303"/>
      <c r="V72" s="308"/>
      <c r="W72" s="307">
        <v>15.454545454545453</v>
      </c>
      <c r="X72" s="303"/>
      <c r="Y72" s="303"/>
      <c r="Z72" s="303"/>
      <c r="AA72" s="303"/>
      <c r="AB72" s="303"/>
      <c r="AC72" s="303"/>
      <c r="AD72" s="303"/>
      <c r="AE72" s="308"/>
      <c r="AF72" s="308"/>
      <c r="AG72" s="303"/>
      <c r="AH72" s="303"/>
      <c r="AI72" s="308"/>
      <c r="AJ72" s="303"/>
      <c r="AK72" s="303"/>
      <c r="AL72" s="303"/>
      <c r="AM72" s="303"/>
      <c r="AN72" s="308"/>
      <c r="AO72" s="309"/>
      <c r="AP72" s="308"/>
      <c r="AQ72" s="303" t="s">
        <v>917</v>
      </c>
      <c r="AR72" s="306" t="s">
        <v>825</v>
      </c>
      <c r="AS72" s="306"/>
      <c r="AT72" s="306"/>
      <c r="AU72" s="306"/>
      <c r="AV72" s="306">
        <v>3</v>
      </c>
      <c r="AW72" s="306"/>
      <c r="AX72" s="306"/>
      <c r="AY72" s="306"/>
      <c r="AZ72" s="306" t="s">
        <v>840</v>
      </c>
      <c r="BA72" s="303"/>
      <c r="BB72" s="306">
        <v>0</v>
      </c>
      <c r="BC72" s="306">
        <v>0</v>
      </c>
      <c r="BD72" s="306">
        <v>0</v>
      </c>
      <c r="BE72" s="306">
        <v>0</v>
      </c>
      <c r="BF72" s="306">
        <v>0</v>
      </c>
      <c r="BG72" s="306">
        <v>0</v>
      </c>
      <c r="BH72" s="306">
        <v>0</v>
      </c>
      <c r="BI72" s="306">
        <v>0</v>
      </c>
      <c r="BJ72" s="306">
        <v>0</v>
      </c>
      <c r="BK72" s="306">
        <v>0</v>
      </c>
      <c r="BL72" s="306"/>
      <c r="BM72" s="306"/>
      <c r="BN72" s="306"/>
      <c r="BO72" s="306" t="s">
        <v>825</v>
      </c>
      <c r="BP72" s="310"/>
      <c r="BQ72" s="306"/>
      <c r="BR72" s="306"/>
      <c r="BS72" s="311"/>
      <c r="BT72" s="311"/>
      <c r="BU72" s="306"/>
      <c r="BV72" s="306" t="s">
        <v>825</v>
      </c>
      <c r="BW72" s="306">
        <v>1</v>
      </c>
      <c r="BX72" s="303" t="s">
        <v>883</v>
      </c>
      <c r="BY72" s="320" t="s">
        <v>933</v>
      </c>
    </row>
    <row r="73" spans="1:77" x14ac:dyDescent="0.15">
      <c r="A73" s="303">
        <v>1801</v>
      </c>
      <c r="B73" s="304">
        <v>43200</v>
      </c>
      <c r="C73" s="305" t="s">
        <v>821</v>
      </c>
      <c r="D73" s="303" t="s">
        <v>837</v>
      </c>
      <c r="E73" s="303"/>
      <c r="F73" s="303" t="s">
        <v>916</v>
      </c>
      <c r="G73" s="314">
        <v>42605</v>
      </c>
      <c r="H73" s="306" t="s">
        <v>824</v>
      </c>
      <c r="I73" s="306" t="s">
        <v>825</v>
      </c>
      <c r="J73" s="306">
        <v>23</v>
      </c>
      <c r="K73" s="303" t="s">
        <v>885</v>
      </c>
      <c r="L73" s="303" t="s">
        <v>683</v>
      </c>
      <c r="M73" s="307">
        <v>114.99999999999999</v>
      </c>
      <c r="N73" s="307">
        <v>23</v>
      </c>
      <c r="O73" s="303"/>
      <c r="P73" s="303"/>
      <c r="Q73" s="308"/>
      <c r="R73" s="303"/>
      <c r="S73" s="308"/>
      <c r="T73" s="303"/>
      <c r="U73" s="303"/>
      <c r="V73" s="308"/>
      <c r="W73" s="307">
        <v>18</v>
      </c>
      <c r="X73" s="303"/>
      <c r="Y73" s="303"/>
      <c r="Z73" s="303"/>
      <c r="AA73" s="303"/>
      <c r="AB73" s="303"/>
      <c r="AC73" s="303"/>
      <c r="AD73" s="303"/>
      <c r="AE73" s="308"/>
      <c r="AF73" s="308"/>
      <c r="AG73" s="303"/>
      <c r="AH73" s="303"/>
      <c r="AI73" s="308"/>
      <c r="AJ73" s="303"/>
      <c r="AK73" s="303"/>
      <c r="AL73" s="303"/>
      <c r="AM73" s="303"/>
      <c r="AN73" s="308"/>
      <c r="AO73" s="309"/>
      <c r="AP73" s="308"/>
      <c r="AQ73" s="303" t="s">
        <v>917</v>
      </c>
      <c r="AR73" s="306" t="s">
        <v>825</v>
      </c>
      <c r="AS73" s="306"/>
      <c r="AT73" s="306"/>
      <c r="AU73" s="306"/>
      <c r="AV73" s="306">
        <v>6</v>
      </c>
      <c r="AW73" s="306"/>
      <c r="AX73" s="306"/>
      <c r="AY73" s="306"/>
      <c r="AZ73" s="306" t="s">
        <v>825</v>
      </c>
      <c r="BA73" s="303"/>
      <c r="BB73" s="306">
        <v>0</v>
      </c>
      <c r="BC73" s="306">
        <v>0</v>
      </c>
      <c r="BD73" s="306">
        <v>0</v>
      </c>
      <c r="BE73" s="306">
        <v>0</v>
      </c>
      <c r="BF73" s="306">
        <v>0</v>
      </c>
      <c r="BG73" s="306">
        <v>0</v>
      </c>
      <c r="BH73" s="306">
        <v>0</v>
      </c>
      <c r="BI73" s="306">
        <v>0</v>
      </c>
      <c r="BJ73" s="306">
        <v>0</v>
      </c>
      <c r="BK73" s="306">
        <v>0</v>
      </c>
      <c r="BL73" s="306"/>
      <c r="BM73" s="306"/>
      <c r="BN73" s="306"/>
      <c r="BO73" s="306" t="s">
        <v>825</v>
      </c>
      <c r="BP73" s="310"/>
      <c r="BQ73" s="306"/>
      <c r="BR73" s="306"/>
      <c r="BS73" s="311"/>
      <c r="BT73" s="311"/>
      <c r="BU73" s="306"/>
      <c r="BV73" s="306" t="s">
        <v>825</v>
      </c>
      <c r="BW73" s="306">
        <v>1</v>
      </c>
      <c r="BX73" s="303"/>
      <c r="BY73" s="320" t="s">
        <v>690</v>
      </c>
    </row>
    <row r="74" spans="1:77" x14ac:dyDescent="0.15">
      <c r="A74" s="303">
        <v>1092</v>
      </c>
      <c r="B74" s="304">
        <v>43200</v>
      </c>
      <c r="C74" s="305" t="s">
        <v>821</v>
      </c>
      <c r="D74" s="303" t="s">
        <v>837</v>
      </c>
      <c r="E74" s="303"/>
      <c r="F74" s="303" t="s">
        <v>916</v>
      </c>
      <c r="G74" s="304">
        <v>43070</v>
      </c>
      <c r="H74" s="306" t="s">
        <v>824</v>
      </c>
      <c r="I74" s="306" t="s">
        <v>825</v>
      </c>
      <c r="J74" s="306">
        <v>25</v>
      </c>
      <c r="K74" s="303" t="s">
        <v>700</v>
      </c>
      <c r="L74" s="303" t="s">
        <v>888</v>
      </c>
      <c r="M74" s="307">
        <v>107.45454545454545</v>
      </c>
      <c r="N74" s="307">
        <v>52.027272727272717</v>
      </c>
      <c r="O74" s="303"/>
      <c r="P74" s="303"/>
      <c r="Q74" s="308"/>
      <c r="R74" s="303"/>
      <c r="S74" s="308"/>
      <c r="T74" s="303"/>
      <c r="U74" s="303"/>
      <c r="V74" s="308"/>
      <c r="W74" s="307">
        <v>19.690909090909088</v>
      </c>
      <c r="X74" s="303"/>
      <c r="Y74" s="303"/>
      <c r="Z74" s="303"/>
      <c r="AA74" s="303"/>
      <c r="AB74" s="303"/>
      <c r="AC74" s="303"/>
      <c r="AD74" s="303"/>
      <c r="AE74" s="308"/>
      <c r="AF74" s="308"/>
      <c r="AG74" s="303"/>
      <c r="AH74" s="303"/>
      <c r="AI74" s="308"/>
      <c r="AJ74" s="303"/>
      <c r="AK74" s="303"/>
      <c r="AL74" s="303"/>
      <c r="AM74" s="303"/>
      <c r="AN74" s="308"/>
      <c r="AO74" s="309"/>
      <c r="AP74" s="308"/>
      <c r="AQ74" s="303" t="s">
        <v>917</v>
      </c>
      <c r="AR74" s="306" t="s">
        <v>825</v>
      </c>
      <c r="AS74" s="306"/>
      <c r="AT74" s="306"/>
      <c r="AU74" s="306"/>
      <c r="AV74" s="306">
        <v>7</v>
      </c>
      <c r="AW74" s="306"/>
      <c r="AX74" s="306"/>
      <c r="AY74" s="306"/>
      <c r="AZ74" s="306" t="s">
        <v>534</v>
      </c>
      <c r="BA74" s="303"/>
      <c r="BB74" s="306">
        <v>0</v>
      </c>
      <c r="BC74" s="306">
        <v>0</v>
      </c>
      <c r="BD74" s="306">
        <v>0</v>
      </c>
      <c r="BE74" s="306">
        <v>0</v>
      </c>
      <c r="BF74" s="306">
        <v>0</v>
      </c>
      <c r="BG74" s="306">
        <v>0</v>
      </c>
      <c r="BH74" s="306">
        <v>0</v>
      </c>
      <c r="BI74" s="306">
        <v>0</v>
      </c>
      <c r="BJ74" s="306">
        <v>0</v>
      </c>
      <c r="BK74" s="306">
        <v>0</v>
      </c>
      <c r="BL74" s="306"/>
      <c r="BM74" s="306"/>
      <c r="BN74" s="306"/>
      <c r="BO74" s="306" t="s">
        <v>825</v>
      </c>
      <c r="BP74" s="310"/>
      <c r="BQ74" s="306"/>
      <c r="BR74" s="306"/>
      <c r="BS74" s="311"/>
      <c r="BT74" s="303"/>
      <c r="BU74" s="306"/>
      <c r="BV74" s="306" t="s">
        <v>825</v>
      </c>
      <c r="BW74" s="306"/>
      <c r="BX74" s="303"/>
      <c r="BY74" s="320" t="s">
        <v>934</v>
      </c>
    </row>
    <row r="75" spans="1:77" x14ac:dyDescent="0.15">
      <c r="A75" s="303">
        <v>521</v>
      </c>
      <c r="B75" s="304">
        <v>43200</v>
      </c>
      <c r="C75" s="305" t="s">
        <v>821</v>
      </c>
      <c r="D75" s="303" t="s">
        <v>837</v>
      </c>
      <c r="E75" s="303"/>
      <c r="F75" s="303" t="s">
        <v>916</v>
      </c>
      <c r="G75" s="304">
        <v>42749</v>
      </c>
      <c r="H75" s="306" t="s">
        <v>387</v>
      </c>
      <c r="I75" s="306" t="s">
        <v>390</v>
      </c>
      <c r="J75" s="306">
        <v>26</v>
      </c>
      <c r="K75" s="303" t="s">
        <v>890</v>
      </c>
      <c r="L75" s="303" t="s">
        <v>891</v>
      </c>
      <c r="M75" s="307">
        <v>101.26363636363635</v>
      </c>
      <c r="N75" s="307">
        <v>21.327272727272728</v>
      </c>
      <c r="O75" s="303"/>
      <c r="P75" s="303"/>
      <c r="Q75" s="308"/>
      <c r="R75" s="303"/>
      <c r="S75" s="308"/>
      <c r="T75" s="303"/>
      <c r="U75" s="303"/>
      <c r="V75" s="308"/>
      <c r="W75" s="307">
        <v>16.77272727272727</v>
      </c>
      <c r="X75" s="303"/>
      <c r="Y75" s="303"/>
      <c r="Z75" s="303"/>
      <c r="AA75" s="303"/>
      <c r="AB75" s="303"/>
      <c r="AC75" s="303"/>
      <c r="AD75" s="303"/>
      <c r="AE75" s="308"/>
      <c r="AF75" s="308"/>
      <c r="AG75" s="303"/>
      <c r="AH75" s="303"/>
      <c r="AI75" s="308"/>
      <c r="AJ75" s="303"/>
      <c r="AK75" s="303"/>
      <c r="AL75" s="303"/>
      <c r="AM75" s="303"/>
      <c r="AN75" s="308"/>
      <c r="AO75" s="309"/>
      <c r="AP75" s="308"/>
      <c r="AQ75" s="303" t="s">
        <v>917</v>
      </c>
      <c r="AR75" s="306" t="s">
        <v>825</v>
      </c>
      <c r="AS75" s="306"/>
      <c r="AT75" s="306"/>
      <c r="AU75" s="306"/>
      <c r="AV75" s="306">
        <v>4</v>
      </c>
      <c r="AW75" s="306"/>
      <c r="AX75" s="306"/>
      <c r="AY75" s="306"/>
      <c r="AZ75" s="306" t="s">
        <v>840</v>
      </c>
      <c r="BA75" s="303"/>
      <c r="BB75" s="306">
        <v>0</v>
      </c>
      <c r="BC75" s="306">
        <v>0</v>
      </c>
      <c r="BD75" s="306">
        <v>0</v>
      </c>
      <c r="BE75" s="306">
        <v>0</v>
      </c>
      <c r="BF75" s="306">
        <v>0</v>
      </c>
      <c r="BG75" s="306">
        <v>0</v>
      </c>
      <c r="BH75" s="306">
        <v>0</v>
      </c>
      <c r="BI75" s="306">
        <v>0</v>
      </c>
      <c r="BJ75" s="306">
        <v>0</v>
      </c>
      <c r="BK75" s="306">
        <v>0</v>
      </c>
      <c r="BL75" s="306"/>
      <c r="BM75" s="306"/>
      <c r="BN75" s="306"/>
      <c r="BO75" s="306" t="s">
        <v>825</v>
      </c>
      <c r="BP75" s="310"/>
      <c r="BQ75" s="306"/>
      <c r="BR75" s="306"/>
      <c r="BS75" s="303"/>
      <c r="BT75" s="303"/>
      <c r="BU75" s="306"/>
      <c r="BV75" s="306" t="s">
        <v>825</v>
      </c>
      <c r="BW75" s="306">
        <v>1</v>
      </c>
      <c r="BX75" s="303"/>
      <c r="BY75" s="320" t="s">
        <v>935</v>
      </c>
    </row>
    <row r="76" spans="1:77" x14ac:dyDescent="0.15">
      <c r="A76" s="303">
        <v>1840</v>
      </c>
      <c r="B76" s="304">
        <v>43200</v>
      </c>
      <c r="C76" s="305" t="s">
        <v>821</v>
      </c>
      <c r="D76" s="303" t="s">
        <v>837</v>
      </c>
      <c r="E76" s="303"/>
      <c r="F76" s="303" t="s">
        <v>916</v>
      </c>
      <c r="G76" s="314">
        <v>43039</v>
      </c>
      <c r="H76" s="306" t="s">
        <v>824</v>
      </c>
      <c r="I76" s="306" t="s">
        <v>825</v>
      </c>
      <c r="J76" s="306">
        <v>28</v>
      </c>
      <c r="K76" s="303" t="s">
        <v>801</v>
      </c>
      <c r="L76" s="303" t="s">
        <v>802</v>
      </c>
      <c r="M76" s="307">
        <v>112</v>
      </c>
      <c r="N76" s="307">
        <v>24.999999999999996</v>
      </c>
      <c r="O76" s="303"/>
      <c r="P76" s="303"/>
      <c r="Q76" s="308"/>
      <c r="R76" s="303"/>
      <c r="S76" s="308"/>
      <c r="T76" s="303"/>
      <c r="U76" s="303"/>
      <c r="V76" s="308"/>
      <c r="W76" s="307">
        <v>16.999999999999996</v>
      </c>
      <c r="X76" s="303"/>
      <c r="Y76" s="303"/>
      <c r="Z76" s="303"/>
      <c r="AA76" s="303"/>
      <c r="AB76" s="303"/>
      <c r="AC76" s="303"/>
      <c r="AD76" s="303"/>
      <c r="AE76" s="308"/>
      <c r="AF76" s="308"/>
      <c r="AG76" s="303"/>
      <c r="AH76" s="303"/>
      <c r="AI76" s="308"/>
      <c r="AJ76" s="303"/>
      <c r="AK76" s="303"/>
      <c r="AL76" s="303"/>
      <c r="AM76" s="303"/>
      <c r="AN76" s="308"/>
      <c r="AO76" s="309"/>
      <c r="AP76" s="308"/>
      <c r="AQ76" s="320" t="s">
        <v>917</v>
      </c>
      <c r="AR76" s="306" t="s">
        <v>825</v>
      </c>
      <c r="AS76" s="306"/>
      <c r="AT76" s="306"/>
      <c r="AU76" s="306"/>
      <c r="AV76" s="306">
        <v>5</v>
      </c>
      <c r="AW76" s="306"/>
      <c r="AX76" s="306"/>
      <c r="AY76" s="306"/>
      <c r="AZ76" s="306" t="s">
        <v>390</v>
      </c>
      <c r="BA76" s="303"/>
      <c r="BB76" s="306">
        <v>0</v>
      </c>
      <c r="BC76" s="306">
        <v>0</v>
      </c>
      <c r="BD76" s="306">
        <v>0</v>
      </c>
      <c r="BE76" s="306">
        <v>0</v>
      </c>
      <c r="BF76" s="306">
        <v>0</v>
      </c>
      <c r="BG76" s="306">
        <v>0</v>
      </c>
      <c r="BH76" s="306">
        <v>0</v>
      </c>
      <c r="BI76" s="306">
        <v>0</v>
      </c>
      <c r="BJ76" s="306">
        <v>0</v>
      </c>
      <c r="BK76" s="306">
        <v>0</v>
      </c>
      <c r="BL76" s="306"/>
      <c r="BM76" s="306"/>
      <c r="BN76" s="306">
        <v>12</v>
      </c>
      <c r="BO76" s="306" t="s">
        <v>825</v>
      </c>
      <c r="BP76" s="310"/>
      <c r="BQ76" s="306">
        <v>12</v>
      </c>
      <c r="BR76" s="306"/>
      <c r="BS76" s="311"/>
      <c r="BT76" s="311"/>
      <c r="BU76" s="306"/>
      <c r="BV76" s="306" t="s">
        <v>825</v>
      </c>
      <c r="BW76" s="306"/>
      <c r="BX76" s="303"/>
      <c r="BY76" s="320" t="s">
        <v>936</v>
      </c>
    </row>
    <row r="77" spans="1:77" x14ac:dyDescent="0.15">
      <c r="A77" s="303">
        <v>806</v>
      </c>
      <c r="B77" s="304">
        <v>43200</v>
      </c>
      <c r="C77" s="305" t="s">
        <v>821</v>
      </c>
      <c r="D77" s="303" t="s">
        <v>837</v>
      </c>
      <c r="E77" s="303"/>
      <c r="F77" s="303" t="s">
        <v>916</v>
      </c>
      <c r="G77" s="304">
        <v>43148</v>
      </c>
      <c r="H77" s="306" t="s">
        <v>824</v>
      </c>
      <c r="I77" s="306" t="s">
        <v>825</v>
      </c>
      <c r="J77" s="306">
        <v>29</v>
      </c>
      <c r="K77" s="303" t="s">
        <v>893</v>
      </c>
      <c r="L77" s="303" t="s">
        <v>563</v>
      </c>
      <c r="M77" s="307">
        <v>102.34545454545453</v>
      </c>
      <c r="N77" s="307">
        <v>22.817272727272726</v>
      </c>
      <c r="O77" s="303"/>
      <c r="P77" s="303"/>
      <c r="Q77" s="308"/>
      <c r="R77" s="303"/>
      <c r="S77" s="308"/>
      <c r="T77" s="303"/>
      <c r="U77" s="303"/>
      <c r="V77" s="308"/>
      <c r="W77" s="307">
        <v>18.362727272727273</v>
      </c>
      <c r="X77" s="303"/>
      <c r="Y77" s="303"/>
      <c r="Z77" s="303"/>
      <c r="AA77" s="303"/>
      <c r="AB77" s="303"/>
      <c r="AC77" s="303"/>
      <c r="AD77" s="303"/>
      <c r="AE77" s="308"/>
      <c r="AF77" s="308"/>
      <c r="AG77" s="303"/>
      <c r="AH77" s="303"/>
      <c r="AI77" s="308"/>
      <c r="AJ77" s="303"/>
      <c r="AK77" s="303"/>
      <c r="AL77" s="303"/>
      <c r="AM77" s="303"/>
      <c r="AN77" s="308"/>
      <c r="AO77" s="309"/>
      <c r="AP77" s="308"/>
      <c r="AQ77" s="303" t="s">
        <v>917</v>
      </c>
      <c r="AR77" s="306" t="s">
        <v>825</v>
      </c>
      <c r="AS77" s="306"/>
      <c r="AT77" s="306"/>
      <c r="AU77" s="306"/>
      <c r="AV77" s="306">
        <v>7</v>
      </c>
      <c r="AW77" s="306"/>
      <c r="AX77" s="306"/>
      <c r="AY77" s="306"/>
      <c r="AZ77" s="306" t="s">
        <v>390</v>
      </c>
      <c r="BA77" s="303"/>
      <c r="BB77" s="306">
        <v>0</v>
      </c>
      <c r="BC77" s="306">
        <v>0</v>
      </c>
      <c r="BD77" s="306">
        <v>0</v>
      </c>
      <c r="BE77" s="306">
        <v>0</v>
      </c>
      <c r="BF77" s="306">
        <v>0</v>
      </c>
      <c r="BG77" s="306">
        <v>0</v>
      </c>
      <c r="BH77" s="306">
        <v>0</v>
      </c>
      <c r="BI77" s="306">
        <v>0</v>
      </c>
      <c r="BJ77" s="306">
        <v>0</v>
      </c>
      <c r="BK77" s="306">
        <v>0</v>
      </c>
      <c r="BL77" s="306"/>
      <c r="BM77" s="306"/>
      <c r="BN77" s="306">
        <v>24</v>
      </c>
      <c r="BO77" s="306" t="s">
        <v>825</v>
      </c>
      <c r="BP77" s="310"/>
      <c r="BQ77" s="306"/>
      <c r="BR77" s="306"/>
      <c r="BS77" s="303"/>
      <c r="BT77" s="303"/>
      <c r="BU77" s="306"/>
      <c r="BV77" s="306" t="s">
        <v>825</v>
      </c>
      <c r="BW77" s="306">
        <v>1</v>
      </c>
      <c r="BX77" s="303"/>
      <c r="BY77" s="320" t="s">
        <v>894</v>
      </c>
    </row>
  </sheetData>
  <sheetProtection algorithmName="SHA-512" hashValue="rjia9xPuFJJ431Q+nSCZqBStPk6P/nSAUMkAQJX/UOZhZuXzwbYUDCrmgYQh7VsbUXKIDEi8f6napvXQxQshzQ==" saltValue="Bkam4zYrOD88Hgw+L/2MQw==" spinCount="100000" sheet="1" objects="1" scenarios="1"/>
  <hyperlinks>
    <hyperlink ref="BY18" r:id="rId1" xr:uid="{03B3F926-3F00-9546-BC25-3A04F553B375}"/>
  </hyperlinks>
  <pageMargins left="0.75" right="0.75" top="1" bottom="1" header="0.5" footer="0.5"/>
  <pageSetup paperSize="9" orientation="portrait" horizontalDpi="0" verticalDpi="0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A6CE3-A7D1-FC47-BA18-E7BB140B4058}">
  <sheetPr codeName="Sheet47"/>
  <dimension ref="A1:BZ4"/>
  <sheetViews>
    <sheetView workbookViewId="0">
      <selection activeCell="M2" sqref="M2:AP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03">
        <v>793</v>
      </c>
      <c r="B2" s="312">
        <v>43200</v>
      </c>
      <c r="C2" s="305" t="s">
        <v>821</v>
      </c>
      <c r="D2" s="303" t="s">
        <v>822</v>
      </c>
      <c r="E2" s="303"/>
      <c r="F2" s="303" t="s">
        <v>823</v>
      </c>
      <c r="G2" s="304">
        <v>42917</v>
      </c>
      <c r="H2" s="306" t="s">
        <v>824</v>
      </c>
      <c r="I2" s="306" t="s">
        <v>825</v>
      </c>
      <c r="J2" s="306"/>
      <c r="K2" s="303" t="s">
        <v>826</v>
      </c>
      <c r="L2" s="303" t="s">
        <v>827</v>
      </c>
      <c r="M2" s="307">
        <v>121.03636363636362</v>
      </c>
      <c r="N2" s="307">
        <v>22.554545454545451</v>
      </c>
      <c r="O2" s="303"/>
      <c r="P2" s="303"/>
      <c r="Q2" s="308"/>
      <c r="R2" s="303"/>
      <c r="S2" s="308"/>
      <c r="T2" s="303"/>
      <c r="U2" s="303"/>
      <c r="V2" s="308"/>
      <c r="W2" s="308"/>
      <c r="X2" s="303"/>
      <c r="Y2" s="303"/>
      <c r="Z2" s="303"/>
      <c r="AA2" s="303"/>
      <c r="AB2" s="303"/>
      <c r="AC2" s="303"/>
      <c r="AD2" s="303"/>
      <c r="AE2" s="308"/>
      <c r="AF2" s="308"/>
      <c r="AG2" s="303"/>
      <c r="AH2" s="303"/>
      <c r="AI2" s="308"/>
      <c r="AJ2" s="303"/>
      <c r="AK2" s="303"/>
      <c r="AL2" s="303"/>
      <c r="AM2" s="303"/>
      <c r="AN2" s="308"/>
      <c r="AO2" s="309"/>
      <c r="AP2" s="308"/>
      <c r="AQ2" s="303" t="s">
        <v>828</v>
      </c>
      <c r="AR2" s="306" t="s">
        <v>825</v>
      </c>
      <c r="AS2" s="306"/>
      <c r="AT2" s="306"/>
      <c r="AU2" s="306"/>
      <c r="AV2" s="306">
        <v>6.5830000000000002</v>
      </c>
      <c r="AW2" s="306"/>
      <c r="AX2" s="306"/>
      <c r="AY2" s="306"/>
      <c r="AZ2" s="306" t="s">
        <v>390</v>
      </c>
      <c r="BA2" s="303"/>
      <c r="BB2" s="306">
        <v>0</v>
      </c>
      <c r="BC2" s="306">
        <v>0</v>
      </c>
      <c r="BD2" s="306">
        <v>0</v>
      </c>
      <c r="BE2" s="306">
        <v>0</v>
      </c>
      <c r="BF2" s="306">
        <v>0</v>
      </c>
      <c r="BG2" s="306">
        <v>0</v>
      </c>
      <c r="BH2" s="306">
        <v>0</v>
      </c>
      <c r="BI2" s="306">
        <v>0</v>
      </c>
      <c r="BJ2" s="306">
        <v>0</v>
      </c>
      <c r="BK2" s="306">
        <v>0</v>
      </c>
      <c r="BL2" s="306"/>
      <c r="BM2" s="306"/>
      <c r="BN2" s="306"/>
      <c r="BO2" s="306" t="s">
        <v>825</v>
      </c>
      <c r="BP2" s="310"/>
      <c r="BQ2" s="306"/>
      <c r="BR2" s="306"/>
      <c r="BS2" s="303"/>
      <c r="BT2" s="303"/>
      <c r="BU2" s="306"/>
      <c r="BV2" s="306" t="s">
        <v>825</v>
      </c>
      <c r="BW2" s="306"/>
      <c r="BX2" s="303"/>
      <c r="BY2" s="303" t="s">
        <v>829</v>
      </c>
      <c r="BZ2" s="311" t="s">
        <v>429</v>
      </c>
    </row>
    <row r="3" spans="1:78" x14ac:dyDescent="0.15">
      <c r="A3" s="303">
        <v>791</v>
      </c>
      <c r="B3" s="312">
        <v>43200</v>
      </c>
      <c r="C3" s="305" t="s">
        <v>821</v>
      </c>
      <c r="D3" s="303" t="s">
        <v>822</v>
      </c>
      <c r="E3" s="303"/>
      <c r="F3" s="303" t="s">
        <v>830</v>
      </c>
      <c r="G3" s="304">
        <v>42917</v>
      </c>
      <c r="H3" s="306" t="s">
        <v>824</v>
      </c>
      <c r="I3" s="306" t="s">
        <v>825</v>
      </c>
      <c r="J3" s="306"/>
      <c r="K3" s="303" t="s">
        <v>826</v>
      </c>
      <c r="L3" s="303" t="s">
        <v>827</v>
      </c>
      <c r="M3" s="307">
        <v>121.03636363636362</v>
      </c>
      <c r="N3" s="307">
        <v>22.554545454545451</v>
      </c>
      <c r="O3" s="303"/>
      <c r="P3" s="303"/>
      <c r="Q3" s="308"/>
      <c r="R3" s="303"/>
      <c r="S3" s="308"/>
      <c r="T3" s="303"/>
      <c r="U3" s="303"/>
      <c r="V3" s="308"/>
      <c r="W3" s="308"/>
      <c r="X3" s="303"/>
      <c r="Y3" s="303"/>
      <c r="Z3" s="303"/>
      <c r="AA3" s="303"/>
      <c r="AB3" s="303"/>
      <c r="AC3" s="303"/>
      <c r="AD3" s="303"/>
      <c r="AE3" s="308"/>
      <c r="AF3" s="307">
        <v>13.027272727272726</v>
      </c>
      <c r="AG3" s="303"/>
      <c r="AH3" s="303"/>
      <c r="AI3" s="308"/>
      <c r="AJ3" s="303"/>
      <c r="AK3" s="303"/>
      <c r="AL3" s="303"/>
      <c r="AM3" s="303"/>
      <c r="AN3" s="308"/>
      <c r="AO3" s="309"/>
      <c r="AP3" s="308"/>
      <c r="AQ3" s="303" t="s">
        <v>831</v>
      </c>
      <c r="AR3" s="306" t="s">
        <v>825</v>
      </c>
      <c r="AS3" s="306"/>
      <c r="AT3" s="306"/>
      <c r="AU3" s="306"/>
      <c r="AV3" s="306">
        <v>6.5830000000000002</v>
      </c>
      <c r="AW3" s="306"/>
      <c r="AX3" s="306"/>
      <c r="AY3" s="306"/>
      <c r="AZ3" s="306" t="s">
        <v>390</v>
      </c>
      <c r="BA3" s="303"/>
      <c r="BB3" s="306">
        <v>0</v>
      </c>
      <c r="BC3" s="306">
        <v>0</v>
      </c>
      <c r="BD3" s="306">
        <v>0</v>
      </c>
      <c r="BE3" s="306">
        <v>0</v>
      </c>
      <c r="BF3" s="306">
        <v>0</v>
      </c>
      <c r="BG3" s="306">
        <v>0</v>
      </c>
      <c r="BH3" s="306">
        <v>0</v>
      </c>
      <c r="BI3" s="306">
        <v>0</v>
      </c>
      <c r="BJ3" s="306">
        <v>0</v>
      </c>
      <c r="BK3" s="306">
        <v>0</v>
      </c>
      <c r="BL3" s="306"/>
      <c r="BM3" s="306"/>
      <c r="BN3" s="306"/>
      <c r="BO3" s="306" t="s">
        <v>825</v>
      </c>
      <c r="BP3" s="310"/>
      <c r="BQ3" s="306"/>
      <c r="BR3" s="306"/>
      <c r="BS3" s="311"/>
      <c r="BT3" s="311"/>
      <c r="BU3" s="306"/>
      <c r="BV3" s="306" t="s">
        <v>825</v>
      </c>
      <c r="BW3" s="306"/>
      <c r="BX3" s="303"/>
      <c r="BY3" s="303" t="s">
        <v>832</v>
      </c>
      <c r="BZ3" s="311" t="s">
        <v>429</v>
      </c>
    </row>
    <row r="4" spans="1:78" x14ac:dyDescent="0.15">
      <c r="A4" s="303">
        <v>794</v>
      </c>
      <c r="B4" s="312">
        <v>43200</v>
      </c>
      <c r="C4" s="305" t="s">
        <v>821</v>
      </c>
      <c r="D4" s="303" t="s">
        <v>822</v>
      </c>
      <c r="E4" s="303"/>
      <c r="F4" s="303" t="s">
        <v>833</v>
      </c>
      <c r="G4" s="304">
        <v>42917</v>
      </c>
      <c r="H4" s="306" t="s">
        <v>824</v>
      </c>
      <c r="I4" s="306" t="s">
        <v>825</v>
      </c>
      <c r="J4" s="306"/>
      <c r="K4" s="303" t="s">
        <v>826</v>
      </c>
      <c r="L4" s="303" t="s">
        <v>827</v>
      </c>
      <c r="M4" s="307">
        <v>110.11818181818181</v>
      </c>
      <c r="N4" s="307">
        <v>54.463636363636354</v>
      </c>
      <c r="O4" s="303"/>
      <c r="P4" s="303"/>
      <c r="Q4" s="308"/>
      <c r="R4" s="303"/>
      <c r="S4" s="308"/>
      <c r="T4" s="303"/>
      <c r="U4" s="303"/>
      <c r="V4" s="307">
        <v>20.763636363636362</v>
      </c>
      <c r="W4" s="307">
        <v>20.763636363636362</v>
      </c>
      <c r="X4" s="303"/>
      <c r="Y4" s="303"/>
      <c r="Z4" s="303"/>
      <c r="AA4" s="303"/>
      <c r="AB4" s="303"/>
      <c r="AC4" s="303"/>
      <c r="AD4" s="303"/>
      <c r="AE4" s="307">
        <v>20.763636363636362</v>
      </c>
      <c r="AF4" s="308"/>
      <c r="AG4" s="303"/>
      <c r="AH4" s="303"/>
      <c r="AI4" s="308"/>
      <c r="AJ4" s="303"/>
      <c r="AK4" s="303"/>
      <c r="AL4" s="303"/>
      <c r="AM4" s="303"/>
      <c r="AN4" s="308"/>
      <c r="AO4" s="309"/>
      <c r="AP4" s="308"/>
      <c r="AQ4" s="303" t="s">
        <v>834</v>
      </c>
      <c r="AR4" s="306" t="s">
        <v>824</v>
      </c>
      <c r="AS4" s="306" t="s">
        <v>835</v>
      </c>
      <c r="AT4" s="306">
        <v>3</v>
      </c>
      <c r="AU4" s="306"/>
      <c r="AV4" s="306">
        <v>6.5830000000000002</v>
      </c>
      <c r="AW4" s="306"/>
      <c r="AX4" s="306"/>
      <c r="AY4" s="306"/>
      <c r="AZ4" s="306" t="s">
        <v>390</v>
      </c>
      <c r="BA4" s="303"/>
      <c r="BB4" s="306">
        <v>0</v>
      </c>
      <c r="BC4" s="306">
        <v>0</v>
      </c>
      <c r="BD4" s="306">
        <v>0</v>
      </c>
      <c r="BE4" s="306">
        <v>0</v>
      </c>
      <c r="BF4" s="306">
        <v>0</v>
      </c>
      <c r="BG4" s="306">
        <v>0</v>
      </c>
      <c r="BH4" s="306">
        <v>0</v>
      </c>
      <c r="BI4" s="306">
        <v>0</v>
      </c>
      <c r="BJ4" s="306">
        <v>0</v>
      </c>
      <c r="BK4" s="306">
        <v>0</v>
      </c>
      <c r="BL4" s="306"/>
      <c r="BM4" s="306"/>
      <c r="BN4" s="306"/>
      <c r="BO4" s="306" t="s">
        <v>825</v>
      </c>
      <c r="BP4" s="310"/>
      <c r="BQ4" s="306"/>
      <c r="BR4" s="306"/>
      <c r="BS4" s="303"/>
      <c r="BT4" s="303"/>
      <c r="BU4" s="306"/>
      <c r="BV4" s="306" t="s">
        <v>825</v>
      </c>
      <c r="BW4" s="306"/>
      <c r="BX4" s="303"/>
      <c r="BY4" s="303" t="s">
        <v>836</v>
      </c>
      <c r="BZ4" s="311" t="s">
        <v>429</v>
      </c>
    </row>
  </sheetData>
  <sheetProtection algorithmName="SHA-512" hashValue="ScT/GwIrhpn+HYLeBqlIO6neP1crIPnvPZww+T0uaTuUlkTPLCzI8f6cfpg7/4SVeo76aCcZ2lScilmdLk+7sw==" saltValue="daSaj3ax8I2ZS7UpS6kq7w==" spinCount="100000" sheet="1" objects="1" scenarios="1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A6E3-69C7-5040-89DE-98BB5DF093A5}">
  <sheetPr codeName="Sheet42"/>
  <dimension ref="A1:BY74"/>
  <sheetViews>
    <sheetView zoomScale="120" zoomScaleNormal="120" zoomScalePageLayoutView="120" workbookViewId="0">
      <pane ySplit="1" topLeftCell="A2" activePane="bottomLeft" state="frozen"/>
      <selection activeCell="B2" sqref="B2"/>
      <selection pane="bottomLeft" activeCell="B2" sqref="B2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27">
        <v>4232</v>
      </c>
      <c r="B2" s="28">
        <v>43034</v>
      </c>
      <c r="C2" s="29" t="s">
        <v>530</v>
      </c>
      <c r="D2" s="30" t="s">
        <v>44</v>
      </c>
      <c r="E2" s="30"/>
      <c r="F2" s="30" t="s">
        <v>531</v>
      </c>
      <c r="G2" s="31">
        <v>43026</v>
      </c>
      <c r="H2" s="32" t="s">
        <v>387</v>
      </c>
      <c r="I2" s="32" t="s">
        <v>390</v>
      </c>
      <c r="J2" s="32"/>
      <c r="K2" s="30" t="s">
        <v>298</v>
      </c>
      <c r="L2" s="30" t="s">
        <v>807</v>
      </c>
      <c r="M2" s="217">
        <v>125.88181818181818</v>
      </c>
      <c r="N2" s="217">
        <v>20.263636363636362</v>
      </c>
      <c r="O2" s="30" t="s">
        <v>453</v>
      </c>
      <c r="P2" s="30">
        <v>5000</v>
      </c>
      <c r="Q2" s="217">
        <v>20.263636363636362</v>
      </c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 t="s">
        <v>444</v>
      </c>
      <c r="AV2" s="32">
        <v>5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292"/>
      <c r="BQ2" s="32">
        <v>12</v>
      </c>
      <c r="BR2" s="32"/>
      <c r="BS2" s="56"/>
      <c r="BT2" s="56"/>
      <c r="BU2" s="56"/>
      <c r="BV2" s="32" t="s">
        <v>390</v>
      </c>
      <c r="BW2" s="30"/>
      <c r="BX2" s="111"/>
      <c r="BY2" t="s">
        <v>808</v>
      </c>
    </row>
    <row r="3" spans="1:77" x14ac:dyDescent="0.15">
      <c r="A3" s="27">
        <v>5779</v>
      </c>
      <c r="B3" s="28">
        <v>43034</v>
      </c>
      <c r="C3" s="195" t="s">
        <v>530</v>
      </c>
      <c r="D3" s="30" t="s">
        <v>44</v>
      </c>
      <c r="E3" s="196"/>
      <c r="F3" s="196" t="s">
        <v>531</v>
      </c>
      <c r="G3" s="31">
        <v>42948</v>
      </c>
      <c r="H3" s="197" t="s">
        <v>387</v>
      </c>
      <c r="I3" s="197" t="s">
        <v>390</v>
      </c>
      <c r="J3" s="197"/>
      <c r="K3" s="196" t="s">
        <v>300</v>
      </c>
      <c r="L3" s="30" t="s">
        <v>545</v>
      </c>
      <c r="M3" s="217">
        <v>127.0090909090909</v>
      </c>
      <c r="N3" s="217">
        <v>21.299999999999997</v>
      </c>
      <c r="O3" s="30"/>
      <c r="P3" s="30"/>
      <c r="Q3" s="180"/>
      <c r="R3" s="196"/>
      <c r="S3" s="219"/>
      <c r="T3" s="196"/>
      <c r="U3" s="196"/>
      <c r="V3" s="219"/>
      <c r="W3" s="219"/>
      <c r="X3" s="196"/>
      <c r="Y3" s="196"/>
      <c r="Z3" s="196"/>
      <c r="AA3" s="196"/>
      <c r="AB3" s="196"/>
      <c r="AC3" s="196"/>
      <c r="AD3" s="196"/>
      <c r="AE3" s="219"/>
      <c r="AF3" s="219"/>
      <c r="AG3" s="196"/>
      <c r="AH3" s="196"/>
      <c r="AI3" s="219"/>
      <c r="AJ3" s="196"/>
      <c r="AK3" s="196"/>
      <c r="AL3" s="196"/>
      <c r="AM3" s="196"/>
      <c r="AN3" s="219"/>
      <c r="AO3" s="196"/>
      <c r="AP3" s="219"/>
      <c r="AQ3" s="196" t="s">
        <v>533</v>
      </c>
      <c r="AR3" s="197" t="s">
        <v>390</v>
      </c>
      <c r="AS3" s="197"/>
      <c r="AT3" s="197"/>
      <c r="AU3" s="197" t="s">
        <v>444</v>
      </c>
      <c r="AV3" s="197">
        <v>7</v>
      </c>
      <c r="AW3" s="197"/>
      <c r="AX3" s="197"/>
      <c r="AY3" s="197"/>
      <c r="AZ3" s="32" t="s">
        <v>534</v>
      </c>
      <c r="BA3" s="30"/>
      <c r="BB3" s="32">
        <v>0</v>
      </c>
      <c r="BC3" s="32">
        <v>0</v>
      </c>
      <c r="BD3" s="32">
        <v>7</v>
      </c>
      <c r="BE3" s="32">
        <v>0</v>
      </c>
      <c r="BF3" s="32">
        <v>3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292"/>
      <c r="BQ3" s="32"/>
      <c r="BR3" s="32"/>
      <c r="BS3" s="30"/>
      <c r="BT3" s="30"/>
      <c r="BU3" s="32"/>
      <c r="BV3" s="32" t="s">
        <v>390</v>
      </c>
      <c r="BW3" s="30"/>
      <c r="BX3" s="111"/>
      <c r="BY3" t="s">
        <v>809</v>
      </c>
    </row>
    <row r="4" spans="1:77" x14ac:dyDescent="0.15">
      <c r="A4" s="27">
        <v>5259</v>
      </c>
      <c r="B4" s="28">
        <v>43034</v>
      </c>
      <c r="C4" s="29" t="s">
        <v>530</v>
      </c>
      <c r="D4" s="30" t="s">
        <v>44</v>
      </c>
      <c r="E4" s="30"/>
      <c r="F4" s="30" t="s">
        <v>531</v>
      </c>
      <c r="G4" s="31">
        <v>43008</v>
      </c>
      <c r="H4" s="32" t="s">
        <v>387</v>
      </c>
      <c r="I4" s="32" t="s">
        <v>390</v>
      </c>
      <c r="J4" s="32"/>
      <c r="K4" s="30" t="s">
        <v>301</v>
      </c>
      <c r="L4" s="30" t="s">
        <v>547</v>
      </c>
      <c r="M4" s="217">
        <v>114.99999999999999</v>
      </c>
      <c r="N4" s="217">
        <v>22.972727272727269</v>
      </c>
      <c r="O4" s="30"/>
      <c r="P4" s="30"/>
      <c r="Q4" s="180"/>
      <c r="R4" s="30"/>
      <c r="S4" s="180"/>
      <c r="T4" s="30"/>
      <c r="U4" s="30"/>
      <c r="V4" s="180"/>
      <c r="W4" s="180"/>
      <c r="X4" s="30"/>
      <c r="Y4" s="30"/>
      <c r="Z4" s="30"/>
      <c r="AA4" s="30"/>
      <c r="AB4" s="30"/>
      <c r="AC4" s="30"/>
      <c r="AD4" s="30"/>
      <c r="AE4" s="180"/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533</v>
      </c>
      <c r="AR4" s="32" t="s">
        <v>390</v>
      </c>
      <c r="AS4" s="32"/>
      <c r="AT4" s="32"/>
      <c r="AU4" s="32" t="s">
        <v>444</v>
      </c>
      <c r="AV4" s="32">
        <v>7.26</v>
      </c>
      <c r="AW4" s="32"/>
      <c r="AX4" s="32"/>
      <c r="AY4" s="32"/>
      <c r="AZ4" s="32" t="s">
        <v>534</v>
      </c>
      <c r="BA4" s="30"/>
      <c r="BB4" s="32">
        <v>13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>
        <v>12</v>
      </c>
      <c r="BO4" s="32" t="s">
        <v>390</v>
      </c>
      <c r="BP4" s="292"/>
      <c r="BQ4" s="32">
        <v>12</v>
      </c>
      <c r="BR4" s="32"/>
      <c r="BS4" s="30"/>
      <c r="BT4" s="30"/>
      <c r="BU4" s="32"/>
      <c r="BV4" s="32" t="s">
        <v>390</v>
      </c>
      <c r="BW4" s="30"/>
      <c r="BX4" s="111"/>
      <c r="BY4" t="s">
        <v>800</v>
      </c>
    </row>
    <row r="5" spans="1:77" x14ac:dyDescent="0.15">
      <c r="A5" s="27">
        <v>5421</v>
      </c>
      <c r="B5" s="28">
        <v>43034</v>
      </c>
      <c r="C5" s="29" t="s">
        <v>530</v>
      </c>
      <c r="D5" s="30" t="s">
        <v>44</v>
      </c>
      <c r="E5" s="30"/>
      <c r="F5" s="30" t="s">
        <v>531</v>
      </c>
      <c r="G5" s="31">
        <v>42916</v>
      </c>
      <c r="H5" s="32" t="s">
        <v>387</v>
      </c>
      <c r="I5" s="32" t="s">
        <v>390</v>
      </c>
      <c r="J5" s="32"/>
      <c r="K5" s="30" t="s">
        <v>302</v>
      </c>
      <c r="L5" s="30" t="s">
        <v>805</v>
      </c>
      <c r="M5" s="217">
        <v>106.79090909090908</v>
      </c>
      <c r="N5" s="217">
        <v>20.118181818181817</v>
      </c>
      <c r="O5" s="30"/>
      <c r="P5" s="30"/>
      <c r="Q5" s="180"/>
      <c r="R5" s="30"/>
      <c r="S5" s="180"/>
      <c r="T5" s="30"/>
      <c r="U5" s="30"/>
      <c r="V5" s="180"/>
      <c r="W5" s="180"/>
      <c r="X5" s="30"/>
      <c r="Y5" s="30"/>
      <c r="Z5" s="30"/>
      <c r="AA5" s="30"/>
      <c r="AB5" s="30"/>
      <c r="AC5" s="30"/>
      <c r="AD5" s="30"/>
      <c r="AE5" s="180"/>
      <c r="AF5" s="180"/>
      <c r="AG5" s="30"/>
      <c r="AH5" s="30"/>
      <c r="AI5" s="180"/>
      <c r="AJ5" s="30"/>
      <c r="AK5" s="30"/>
      <c r="AL5" s="30"/>
      <c r="AM5" s="30"/>
      <c r="AN5" s="180"/>
      <c r="AO5" s="30"/>
      <c r="AP5" s="180"/>
      <c r="AQ5" t="s">
        <v>533</v>
      </c>
      <c r="AR5" s="32" t="s">
        <v>390</v>
      </c>
      <c r="AS5" s="32"/>
      <c r="AT5" s="32"/>
      <c r="AU5" s="32" t="s">
        <v>444</v>
      </c>
      <c r="AV5" s="32">
        <v>5</v>
      </c>
      <c r="AW5" s="32"/>
      <c r="AX5" s="32"/>
      <c r="AY5" s="32"/>
      <c r="AZ5" s="32" t="s">
        <v>534</v>
      </c>
      <c r="BA5" s="30"/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>
        <v>12</v>
      </c>
      <c r="BM5" s="32" t="s">
        <v>390</v>
      </c>
      <c r="BN5" s="32"/>
      <c r="BO5" s="32" t="s">
        <v>390</v>
      </c>
      <c r="BP5" s="292"/>
      <c r="BQ5" s="32"/>
      <c r="BR5" s="32"/>
      <c r="BS5" s="30"/>
      <c r="BT5" s="30"/>
      <c r="BU5" s="32"/>
      <c r="BV5" s="32" t="s">
        <v>390</v>
      </c>
      <c r="BW5" s="56"/>
      <c r="BX5" s="111"/>
      <c r="BY5" t="s">
        <v>806</v>
      </c>
    </row>
    <row r="6" spans="1:77" x14ac:dyDescent="0.15">
      <c r="A6" s="27"/>
      <c r="B6" s="28">
        <v>43034</v>
      </c>
      <c r="C6" s="29" t="s">
        <v>530</v>
      </c>
      <c r="D6" s="30" t="s">
        <v>44</v>
      </c>
      <c r="E6" s="30"/>
      <c r="F6" s="30" t="s">
        <v>531</v>
      </c>
      <c r="G6" s="31">
        <v>43026</v>
      </c>
      <c r="H6" s="32" t="s">
        <v>387</v>
      </c>
      <c r="I6" s="32" t="s">
        <v>390</v>
      </c>
      <c r="J6" s="32"/>
      <c r="K6" s="30" t="s">
        <v>303</v>
      </c>
      <c r="L6" s="30" t="s">
        <v>615</v>
      </c>
      <c r="M6" s="217">
        <v>116.09090909090908</v>
      </c>
      <c r="N6" s="217">
        <v>18.690909090909088</v>
      </c>
      <c r="O6" s="30"/>
      <c r="P6" s="30"/>
      <c r="Q6" s="180"/>
      <c r="R6" s="30"/>
      <c r="S6" s="180"/>
      <c r="T6" s="30"/>
      <c r="U6" s="30"/>
      <c r="V6" s="180"/>
      <c r="W6" s="180"/>
      <c r="X6" s="30"/>
      <c r="Y6" s="30"/>
      <c r="Z6" s="30"/>
      <c r="AA6" s="30"/>
      <c r="AB6" s="30"/>
      <c r="AC6" s="30"/>
      <c r="AD6" s="30"/>
      <c r="AE6" s="180"/>
      <c r="AF6" s="180"/>
      <c r="AG6" s="30"/>
      <c r="AH6" s="30"/>
      <c r="AI6" s="180"/>
      <c r="AJ6" s="30"/>
      <c r="AK6" s="30"/>
      <c r="AL6" s="30"/>
      <c r="AM6" s="30"/>
      <c r="AN6" s="180"/>
      <c r="AO6" s="30"/>
      <c r="AP6" s="180"/>
      <c r="AQ6" s="30" t="s">
        <v>533</v>
      </c>
      <c r="AR6" s="32" t="s">
        <v>390</v>
      </c>
      <c r="AS6" s="32"/>
      <c r="AT6" s="32"/>
      <c r="AU6" s="32" t="s">
        <v>444</v>
      </c>
      <c r="AV6" s="32">
        <v>5</v>
      </c>
      <c r="AW6" s="32"/>
      <c r="AX6" s="32"/>
      <c r="AY6" s="32"/>
      <c r="AZ6" s="32" t="s">
        <v>534</v>
      </c>
      <c r="BA6" s="30"/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/>
      <c r="BO6" s="32" t="s">
        <v>390</v>
      </c>
      <c r="BP6" s="292"/>
      <c r="BQ6" s="32">
        <v>12</v>
      </c>
      <c r="BR6" s="32"/>
      <c r="BS6" s="56"/>
      <c r="BT6" s="56"/>
      <c r="BU6" s="32"/>
      <c r="BV6" s="32" t="s">
        <v>390</v>
      </c>
      <c r="BW6" s="30"/>
      <c r="BY6" t="s">
        <v>794</v>
      </c>
    </row>
    <row r="7" spans="1:77" x14ac:dyDescent="0.15">
      <c r="A7" s="27">
        <v>5614</v>
      </c>
      <c r="B7" s="28">
        <v>43034</v>
      </c>
      <c r="C7" s="29" t="s">
        <v>530</v>
      </c>
      <c r="D7" s="30" t="s">
        <v>44</v>
      </c>
      <c r="E7" s="30"/>
      <c r="F7" s="30" t="s">
        <v>531</v>
      </c>
      <c r="G7" s="31">
        <v>43008</v>
      </c>
      <c r="H7" s="32" t="s">
        <v>387</v>
      </c>
      <c r="I7" s="32" t="s">
        <v>390</v>
      </c>
      <c r="J7" s="32"/>
      <c r="K7" s="30" t="s">
        <v>48</v>
      </c>
      <c r="L7" s="178" t="s">
        <v>792</v>
      </c>
      <c r="M7" s="217">
        <v>128.69999999999999</v>
      </c>
      <c r="N7" s="217">
        <v>18.809090909090909</v>
      </c>
      <c r="O7" s="30"/>
      <c r="P7" s="30"/>
      <c r="Q7" s="180"/>
      <c r="R7" s="30"/>
      <c r="S7" s="180"/>
      <c r="T7" s="30"/>
      <c r="U7" s="3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30"/>
      <c r="AH7" s="30"/>
      <c r="AI7" s="180"/>
      <c r="AJ7" s="30"/>
      <c r="AK7" s="30"/>
      <c r="AL7" s="30"/>
      <c r="AM7" s="30"/>
      <c r="AN7" s="180"/>
      <c r="AO7" s="30"/>
      <c r="AP7" s="180"/>
      <c r="AQ7" s="30" t="s">
        <v>533</v>
      </c>
      <c r="AR7" s="32" t="s">
        <v>390</v>
      </c>
      <c r="AS7" s="32"/>
      <c r="AT7" s="32"/>
      <c r="AU7" s="32" t="s">
        <v>444</v>
      </c>
      <c r="AV7" s="32">
        <v>3.5</v>
      </c>
      <c r="AW7" s="32"/>
      <c r="AX7" s="32"/>
      <c r="AY7" s="32"/>
      <c r="AZ7" s="32" t="s">
        <v>534</v>
      </c>
      <c r="BA7" s="30"/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/>
      <c r="BO7" s="32" t="s">
        <v>390</v>
      </c>
      <c r="BP7" s="292"/>
      <c r="BQ7" s="32">
        <v>12</v>
      </c>
      <c r="BR7" s="32"/>
      <c r="BS7" s="56"/>
      <c r="BT7" s="56"/>
      <c r="BU7" s="32"/>
      <c r="BV7" s="32" t="s">
        <v>390</v>
      </c>
      <c r="BW7" s="178">
        <v>1</v>
      </c>
      <c r="BY7" t="s">
        <v>793</v>
      </c>
    </row>
    <row r="8" spans="1:77" x14ac:dyDescent="0.15">
      <c r="A8" s="27">
        <v>4117</v>
      </c>
      <c r="B8" s="28">
        <v>43033</v>
      </c>
      <c r="C8" s="29" t="s">
        <v>530</v>
      </c>
      <c r="D8" s="30" t="s">
        <v>44</v>
      </c>
      <c r="E8" s="30"/>
      <c r="F8" s="30" t="s">
        <v>531</v>
      </c>
      <c r="G8" s="58">
        <v>43006</v>
      </c>
      <c r="H8" s="32" t="s">
        <v>387</v>
      </c>
      <c r="I8" s="32" t="s">
        <v>390</v>
      </c>
      <c r="J8" s="32"/>
      <c r="K8" s="30" t="s">
        <v>49</v>
      </c>
      <c r="L8" s="30" t="s">
        <v>472</v>
      </c>
      <c r="M8" s="217">
        <v>87.272727272727266</v>
      </c>
      <c r="N8" s="217">
        <v>17.727272727272727</v>
      </c>
      <c r="O8" s="30"/>
      <c r="P8" s="30"/>
      <c r="Q8" s="180"/>
      <c r="R8" s="30"/>
      <c r="S8" s="180"/>
      <c r="T8" s="30"/>
      <c r="U8" s="30"/>
      <c r="V8" s="180"/>
      <c r="W8" s="180"/>
      <c r="X8" s="30"/>
      <c r="Y8" s="30"/>
      <c r="Z8" s="30"/>
      <c r="AA8" s="30"/>
      <c r="AB8" s="30"/>
      <c r="AC8" s="30"/>
      <c r="AD8" s="30"/>
      <c r="AE8" s="180"/>
      <c r="AF8" s="180"/>
      <c r="AG8" s="30"/>
      <c r="AH8" s="30"/>
      <c r="AI8" s="180"/>
      <c r="AJ8" s="30"/>
      <c r="AK8" s="30"/>
      <c r="AL8" s="30"/>
      <c r="AM8" s="30"/>
      <c r="AN8" s="180"/>
      <c r="AO8" s="30"/>
      <c r="AP8" s="180"/>
      <c r="AQ8" s="30" t="s">
        <v>533</v>
      </c>
      <c r="AR8" s="32" t="s">
        <v>390</v>
      </c>
      <c r="AS8" s="32"/>
      <c r="AT8" s="32"/>
      <c r="AU8" s="32" t="s">
        <v>444</v>
      </c>
      <c r="AV8" s="32">
        <v>6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294">
        <v>327.16363636363633</v>
      </c>
      <c r="BQ8" s="32"/>
      <c r="BR8" s="177"/>
      <c r="BS8" s="56"/>
      <c r="BT8" s="56"/>
      <c r="BU8" s="56"/>
      <c r="BV8" s="32" t="s">
        <v>390</v>
      </c>
      <c r="BW8" s="178"/>
      <c r="BY8" t="s">
        <v>787</v>
      </c>
    </row>
    <row r="9" spans="1:77" x14ac:dyDescent="0.15">
      <c r="A9" s="27"/>
      <c r="B9" s="28">
        <v>43033</v>
      </c>
      <c r="C9" s="29" t="s">
        <v>530</v>
      </c>
      <c r="D9" s="30" t="s">
        <v>44</v>
      </c>
      <c r="E9" s="30"/>
      <c r="F9" s="30" t="s">
        <v>531</v>
      </c>
      <c r="G9" s="31">
        <v>42930</v>
      </c>
      <c r="H9" s="32" t="s">
        <v>387</v>
      </c>
      <c r="I9" s="32" t="s">
        <v>390</v>
      </c>
      <c r="J9" s="32"/>
      <c r="K9" s="30" t="s">
        <v>51</v>
      </c>
      <c r="L9" s="30" t="s">
        <v>618</v>
      </c>
      <c r="M9" s="217">
        <v>114.1</v>
      </c>
      <c r="N9" s="217">
        <v>22.781818181818178</v>
      </c>
      <c r="O9" s="178" t="s">
        <v>453</v>
      </c>
      <c r="P9" s="30">
        <v>3822</v>
      </c>
      <c r="Q9" s="217">
        <v>23.7</v>
      </c>
      <c r="R9" s="30"/>
      <c r="S9" s="180"/>
      <c r="T9" s="30"/>
      <c r="U9" s="30"/>
      <c r="V9" s="180"/>
      <c r="W9" s="180"/>
      <c r="X9" s="30"/>
      <c r="Y9" s="30"/>
      <c r="Z9" s="30"/>
      <c r="AA9" s="30"/>
      <c r="AB9" s="30"/>
      <c r="AC9" s="30"/>
      <c r="AD9" s="30"/>
      <c r="AE9" s="180"/>
      <c r="AF9" s="180"/>
      <c r="AG9" s="30"/>
      <c r="AH9" s="30"/>
      <c r="AI9" s="180"/>
      <c r="AJ9" s="30"/>
      <c r="AK9" s="30"/>
      <c r="AL9" s="30"/>
      <c r="AM9" s="30"/>
      <c r="AN9" s="180"/>
      <c r="AO9" s="30"/>
      <c r="AP9" s="180"/>
      <c r="AQ9" s="30" t="s">
        <v>533</v>
      </c>
      <c r="AR9" s="32" t="s">
        <v>390</v>
      </c>
      <c r="AS9" s="32"/>
      <c r="AT9" s="32"/>
      <c r="AU9" s="32" t="s">
        <v>444</v>
      </c>
      <c r="AV9" s="32">
        <v>4.5</v>
      </c>
      <c r="AW9" s="32"/>
      <c r="AX9" s="32"/>
      <c r="AY9" s="32"/>
      <c r="AZ9" s="32" t="s">
        <v>390</v>
      </c>
      <c r="BA9" s="30"/>
      <c r="BB9" s="32">
        <v>22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292"/>
      <c r="BQ9" s="32"/>
      <c r="BR9" s="32"/>
      <c r="BS9" s="56"/>
      <c r="BT9" s="56"/>
      <c r="BU9" s="56"/>
      <c r="BV9" s="32" t="s">
        <v>390</v>
      </c>
      <c r="BW9" s="178"/>
      <c r="BX9" s="111"/>
      <c r="BY9" t="s">
        <v>782</v>
      </c>
    </row>
    <row r="10" spans="1:77" x14ac:dyDescent="0.15">
      <c r="A10" s="27">
        <v>6414</v>
      </c>
      <c r="B10" s="28">
        <v>43034</v>
      </c>
      <c r="C10" s="29" t="s">
        <v>530</v>
      </c>
      <c r="D10" s="30" t="s">
        <v>44</v>
      </c>
      <c r="E10" s="30"/>
      <c r="F10" s="30" t="s">
        <v>531</v>
      </c>
      <c r="G10" s="58">
        <v>43028</v>
      </c>
      <c r="H10" s="32" t="s">
        <v>390</v>
      </c>
      <c r="I10" s="32" t="s">
        <v>507</v>
      </c>
      <c r="J10" s="32"/>
      <c r="K10" s="30" t="s">
        <v>423</v>
      </c>
      <c r="L10" s="30" t="s">
        <v>620</v>
      </c>
      <c r="M10" s="217">
        <v>109.99999999999999</v>
      </c>
      <c r="N10" s="217">
        <v>19.190909090909088</v>
      </c>
      <c r="O10" s="30"/>
      <c r="P10" s="30"/>
      <c r="Q10" s="180"/>
      <c r="R10" s="30"/>
      <c r="S10" s="180"/>
      <c r="T10" s="30"/>
      <c r="U10" s="30"/>
      <c r="V10" s="180"/>
      <c r="W10" s="180"/>
      <c r="X10" s="30"/>
      <c r="Y10" s="30"/>
      <c r="Z10" s="30"/>
      <c r="AA10" s="30"/>
      <c r="AB10" s="30"/>
      <c r="AC10" s="30"/>
      <c r="AD10" s="30"/>
      <c r="AE10" s="180"/>
      <c r="AF10" s="180"/>
      <c r="AG10" s="30"/>
      <c r="AH10" s="30"/>
      <c r="AI10" s="180"/>
      <c r="AJ10" s="30"/>
      <c r="AK10" s="30"/>
      <c r="AL10" s="30"/>
      <c r="AM10" s="30"/>
      <c r="AN10" s="180"/>
      <c r="AO10" s="30"/>
      <c r="AP10" s="180"/>
      <c r="AQ10" s="30" t="s">
        <v>533</v>
      </c>
      <c r="AR10" s="32" t="s">
        <v>390</v>
      </c>
      <c r="AS10" s="32"/>
      <c r="AT10" s="32"/>
      <c r="AU10" s="32"/>
      <c r="AV10" s="32"/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292"/>
      <c r="BQ10" s="32"/>
      <c r="BR10" s="32"/>
      <c r="BS10" s="56"/>
      <c r="BT10" s="56"/>
      <c r="BU10" s="32"/>
      <c r="BV10" s="32" t="s">
        <v>390</v>
      </c>
      <c r="BW10" s="30">
        <v>1</v>
      </c>
      <c r="BY10" t="s">
        <v>791</v>
      </c>
    </row>
    <row r="11" spans="1:77" x14ac:dyDescent="0.15">
      <c r="A11" s="27"/>
      <c r="B11" s="28">
        <v>43034</v>
      </c>
      <c r="C11" s="29" t="s">
        <v>530</v>
      </c>
      <c r="D11" s="30" t="s">
        <v>44</v>
      </c>
      <c r="E11" s="30"/>
      <c r="F11" s="30" t="s">
        <v>531</v>
      </c>
      <c r="G11" s="58">
        <v>42916</v>
      </c>
      <c r="H11" s="32" t="s">
        <v>387</v>
      </c>
      <c r="I11" s="32" t="s">
        <v>390</v>
      </c>
      <c r="J11" s="32"/>
      <c r="K11" s="30" t="s">
        <v>425</v>
      </c>
      <c r="L11" s="30" t="s">
        <v>622</v>
      </c>
      <c r="M11" s="217">
        <v>149</v>
      </c>
      <c r="N11" s="217">
        <v>20.172727272727272</v>
      </c>
      <c r="O11" s="30" t="s">
        <v>453</v>
      </c>
      <c r="P11" s="30">
        <v>1800</v>
      </c>
      <c r="Q11" s="217">
        <v>23.490909090909089</v>
      </c>
      <c r="R11" s="30"/>
      <c r="S11" s="180"/>
      <c r="T11" s="30"/>
      <c r="U11" s="30"/>
      <c r="V11" s="180"/>
      <c r="W11" s="180"/>
      <c r="X11" s="30"/>
      <c r="Y11" s="30"/>
      <c r="Z11" s="30"/>
      <c r="AA11" s="30"/>
      <c r="AB11" s="30"/>
      <c r="AC11" s="30"/>
      <c r="AD11" s="30"/>
      <c r="AE11" s="180"/>
      <c r="AF11" s="180"/>
      <c r="AG11" s="30"/>
      <c r="AH11" s="30"/>
      <c r="AI11" s="180"/>
      <c r="AJ11" s="30"/>
      <c r="AK11" s="30"/>
      <c r="AL11" s="30"/>
      <c r="AM11" s="30"/>
      <c r="AN11" s="180"/>
      <c r="AO11" s="30"/>
      <c r="AP11" s="180"/>
      <c r="AQ11" s="30" t="s">
        <v>533</v>
      </c>
      <c r="AR11" s="32" t="s">
        <v>390</v>
      </c>
      <c r="AS11" s="32"/>
      <c r="AT11" s="32"/>
      <c r="AU11" s="32" t="s">
        <v>444</v>
      </c>
      <c r="AV11" s="32">
        <v>6</v>
      </c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10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292"/>
      <c r="BQ11" s="32"/>
      <c r="BR11" s="32"/>
      <c r="BS11" s="30"/>
      <c r="BT11" s="30"/>
      <c r="BU11" s="32"/>
      <c r="BV11" s="32" t="s">
        <v>390</v>
      </c>
      <c r="BW11" s="178">
        <v>1</v>
      </c>
      <c r="BX11" s="111"/>
      <c r="BY11" s="290" t="s">
        <v>814</v>
      </c>
    </row>
    <row r="12" spans="1:77" x14ac:dyDescent="0.15">
      <c r="A12" s="27"/>
      <c r="B12" s="28">
        <v>43033</v>
      </c>
      <c r="C12" s="29" t="s">
        <v>530</v>
      </c>
      <c r="D12" s="30" t="s">
        <v>44</v>
      </c>
      <c r="E12" s="30"/>
      <c r="F12" s="30" t="s">
        <v>531</v>
      </c>
      <c r="G12" s="28">
        <v>42947</v>
      </c>
      <c r="H12" s="32" t="s">
        <v>390</v>
      </c>
      <c r="I12" s="32" t="s">
        <v>507</v>
      </c>
      <c r="J12" s="32"/>
      <c r="K12" s="30" t="s">
        <v>556</v>
      </c>
      <c r="L12" s="178" t="s">
        <v>624</v>
      </c>
      <c r="M12" s="217">
        <v>112.32727272727271</v>
      </c>
      <c r="N12" s="217">
        <v>17.363636363636363</v>
      </c>
      <c r="O12" s="30"/>
      <c r="P12" s="30"/>
      <c r="Q12" s="180"/>
      <c r="R12" s="30"/>
      <c r="S12" s="180"/>
      <c r="T12" s="30"/>
      <c r="U12" s="30"/>
      <c r="V12" s="180"/>
      <c r="W12" s="180"/>
      <c r="X12" s="30"/>
      <c r="Y12" s="30"/>
      <c r="Z12" s="30"/>
      <c r="AA12" s="30"/>
      <c r="AB12" s="30"/>
      <c r="AC12" s="30"/>
      <c r="AD12" s="30"/>
      <c r="AE12" s="180"/>
      <c r="AF12" s="180"/>
      <c r="AG12" s="30"/>
      <c r="AH12" s="30"/>
      <c r="AI12" s="180"/>
      <c r="AJ12" s="30"/>
      <c r="AK12" s="30"/>
      <c r="AL12" s="30"/>
      <c r="AM12" s="30"/>
      <c r="AN12" s="180"/>
      <c r="AO12" s="30"/>
      <c r="AP12" s="180"/>
      <c r="AQ12" s="30" t="s">
        <v>533</v>
      </c>
      <c r="AR12" s="32" t="s">
        <v>390</v>
      </c>
      <c r="AS12" s="32"/>
      <c r="AT12" s="32"/>
      <c r="AU12" s="112" t="s">
        <v>444</v>
      </c>
      <c r="AV12" s="32">
        <v>2.0499999999999998</v>
      </c>
      <c r="AW12" s="32"/>
      <c r="AX12" s="32"/>
      <c r="AY12" s="32"/>
      <c r="AZ12" s="32" t="s">
        <v>390</v>
      </c>
      <c r="BA12" s="30"/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390</v>
      </c>
      <c r="BN12" s="32"/>
      <c r="BO12" s="32" t="s">
        <v>390</v>
      </c>
      <c r="BP12" s="294">
        <v>81.818181818181813</v>
      </c>
      <c r="BQ12" s="32"/>
      <c r="BR12" s="32"/>
      <c r="BS12" s="56"/>
      <c r="BT12" s="56"/>
      <c r="BU12" s="56"/>
      <c r="BV12" s="32" t="s">
        <v>390</v>
      </c>
      <c r="BW12" s="30">
        <v>1</v>
      </c>
      <c r="BX12" t="s">
        <v>584</v>
      </c>
      <c r="BY12" t="s">
        <v>783</v>
      </c>
    </row>
    <row r="13" spans="1:77" x14ac:dyDescent="0.15">
      <c r="A13" s="27"/>
      <c r="B13" s="28">
        <v>43034</v>
      </c>
      <c r="C13" s="29" t="s">
        <v>530</v>
      </c>
      <c r="D13" s="30" t="s">
        <v>44</v>
      </c>
      <c r="E13" s="30"/>
      <c r="F13" s="30" t="s">
        <v>531</v>
      </c>
      <c r="G13" s="31">
        <v>42978</v>
      </c>
      <c r="H13" s="32" t="s">
        <v>387</v>
      </c>
      <c r="I13" s="32" t="s">
        <v>390</v>
      </c>
      <c r="J13" s="32"/>
      <c r="K13" s="30" t="s">
        <v>466</v>
      </c>
      <c r="L13" s="30" t="s">
        <v>626</v>
      </c>
      <c r="M13" s="217">
        <v>210.29999999999998</v>
      </c>
      <c r="N13" s="217">
        <v>21</v>
      </c>
      <c r="O13" s="30"/>
      <c r="P13" s="30"/>
      <c r="Q13" s="293"/>
      <c r="R13" s="30"/>
      <c r="S13" s="180"/>
      <c r="T13" s="30"/>
      <c r="U13" s="30"/>
      <c r="V13" s="180"/>
      <c r="W13" s="180"/>
      <c r="X13" s="30"/>
      <c r="Y13" s="30"/>
      <c r="Z13" s="30"/>
      <c r="AA13" s="30"/>
      <c r="AB13" s="30"/>
      <c r="AC13" s="30"/>
      <c r="AD13" s="30"/>
      <c r="AE13" s="180"/>
      <c r="AF13" s="180"/>
      <c r="AG13" s="30"/>
      <c r="AH13" s="30"/>
      <c r="AI13" s="180"/>
      <c r="AJ13" s="30"/>
      <c r="AK13" s="30"/>
      <c r="AL13" s="30"/>
      <c r="AM13" s="30"/>
      <c r="AN13" s="180"/>
      <c r="AO13" s="30"/>
      <c r="AP13" s="180"/>
      <c r="AQ13" s="30" t="s">
        <v>533</v>
      </c>
      <c r="AR13" s="32" t="s">
        <v>390</v>
      </c>
      <c r="AS13" s="32"/>
      <c r="AT13" s="32"/>
      <c r="AU13" s="32" t="s">
        <v>444</v>
      </c>
      <c r="AV13" s="32">
        <v>7</v>
      </c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32" t="s">
        <v>390</v>
      </c>
      <c r="BN13" s="32"/>
      <c r="BO13" s="32" t="s">
        <v>390</v>
      </c>
      <c r="BP13" s="292"/>
      <c r="BQ13" s="32"/>
      <c r="BR13" s="32"/>
      <c r="BS13" s="30"/>
      <c r="BT13" s="56"/>
      <c r="BU13" s="32"/>
      <c r="BV13" s="32" t="s">
        <v>390</v>
      </c>
      <c r="BW13" s="56"/>
      <c r="BX13" s="57"/>
      <c r="BY13" t="s">
        <v>813</v>
      </c>
    </row>
    <row r="14" spans="1:77" x14ac:dyDescent="0.15">
      <c r="A14" s="27">
        <v>5915</v>
      </c>
      <c r="B14" s="28">
        <v>43034</v>
      </c>
      <c r="C14" s="29" t="s">
        <v>530</v>
      </c>
      <c r="D14" s="30" t="s">
        <v>44</v>
      </c>
      <c r="E14" s="30"/>
      <c r="F14" s="30" t="s">
        <v>531</v>
      </c>
      <c r="G14" s="31">
        <v>42916</v>
      </c>
      <c r="H14" s="112" t="s">
        <v>387</v>
      </c>
      <c r="I14" s="112" t="s">
        <v>390</v>
      </c>
      <c r="J14" s="32"/>
      <c r="K14" s="178" t="s">
        <v>50</v>
      </c>
      <c r="L14" s="178" t="s">
        <v>558</v>
      </c>
      <c r="M14" s="217">
        <v>118.4</v>
      </c>
      <c r="N14" s="217">
        <v>19.18181818181818</v>
      </c>
      <c r="O14" s="30"/>
      <c r="P14" s="30"/>
      <c r="Q14" s="293"/>
      <c r="R14" s="30"/>
      <c r="S14" s="180"/>
      <c r="T14" s="30"/>
      <c r="U14" s="30"/>
      <c r="V14" s="180"/>
      <c r="W14" s="180"/>
      <c r="X14" s="30"/>
      <c r="Y14" s="30"/>
      <c r="Z14" s="30"/>
      <c r="AA14" s="30"/>
      <c r="AB14" s="30"/>
      <c r="AC14" s="30"/>
      <c r="AD14" s="30"/>
      <c r="AE14" s="180"/>
      <c r="AF14" s="180"/>
      <c r="AG14" s="30"/>
      <c r="AH14" s="30"/>
      <c r="AI14" s="180"/>
      <c r="AJ14" s="30"/>
      <c r="AK14" s="30"/>
      <c r="AL14" s="30"/>
      <c r="AM14" s="30"/>
      <c r="AN14" s="180"/>
      <c r="AO14" s="30"/>
      <c r="AP14" s="18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11.5</v>
      </c>
      <c r="AW14" s="32"/>
      <c r="AX14" s="32"/>
      <c r="AY14" s="32"/>
      <c r="AZ14" s="32" t="s">
        <v>534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 t="s">
        <v>390</v>
      </c>
      <c r="BN14" s="32"/>
      <c r="BO14" s="32" t="s">
        <v>390</v>
      </c>
      <c r="BP14" s="292"/>
      <c r="BQ14" s="32"/>
      <c r="BR14" s="32"/>
      <c r="BS14" s="56"/>
      <c r="BT14" s="56"/>
      <c r="BU14" s="32"/>
      <c r="BV14" s="32" t="s">
        <v>390</v>
      </c>
      <c r="BW14" s="178"/>
      <c r="BX14" s="111" t="s">
        <v>798</v>
      </c>
      <c r="BY14" t="s">
        <v>799</v>
      </c>
    </row>
    <row r="15" spans="1:77" x14ac:dyDescent="0.15">
      <c r="A15" s="27">
        <v>5900</v>
      </c>
      <c r="B15" s="28">
        <v>43034</v>
      </c>
      <c r="C15" s="29" t="s">
        <v>530</v>
      </c>
      <c r="D15" s="30" t="s">
        <v>44</v>
      </c>
      <c r="E15" s="30"/>
      <c r="F15" s="30" t="s">
        <v>531</v>
      </c>
      <c r="G15" s="31">
        <v>43021</v>
      </c>
      <c r="H15" s="32" t="s">
        <v>387</v>
      </c>
      <c r="I15" s="32" t="s">
        <v>390</v>
      </c>
      <c r="J15" s="32"/>
      <c r="K15" s="30" t="s">
        <v>560</v>
      </c>
      <c r="L15" s="30" t="s">
        <v>789</v>
      </c>
      <c r="M15" s="217">
        <v>89.999999999999986</v>
      </c>
      <c r="N15" s="217">
        <v>19.299999999999997</v>
      </c>
      <c r="O15" s="178"/>
      <c r="P15" s="30"/>
      <c r="Q15" s="293"/>
      <c r="R15" s="30"/>
      <c r="S15" s="180"/>
      <c r="T15" s="30"/>
      <c r="U15" s="30"/>
      <c r="V15" s="180"/>
      <c r="W15" s="180"/>
      <c r="X15" s="30"/>
      <c r="Y15" s="30"/>
      <c r="Z15" s="30"/>
      <c r="AA15" s="30"/>
      <c r="AB15" s="30"/>
      <c r="AC15" s="30"/>
      <c r="AD15" s="30"/>
      <c r="AE15" s="180"/>
      <c r="AF15" s="180"/>
      <c r="AG15" s="30"/>
      <c r="AH15" s="30"/>
      <c r="AI15" s="180"/>
      <c r="AJ15" s="30"/>
      <c r="AK15" s="30"/>
      <c r="AL15" s="30"/>
      <c r="AM15" s="30"/>
      <c r="AN15" s="180"/>
      <c r="AO15" s="30"/>
      <c r="AP15" s="18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8</v>
      </c>
      <c r="AW15" s="32"/>
      <c r="AX15" s="32"/>
      <c r="AY15" s="32"/>
      <c r="AZ15" s="32" t="s">
        <v>390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292"/>
      <c r="BQ15" s="32"/>
      <c r="BR15" s="32"/>
      <c r="BS15" s="30"/>
      <c r="BT15" s="56"/>
      <c r="BU15" s="32"/>
      <c r="BV15" s="32" t="s">
        <v>390</v>
      </c>
      <c r="BW15" s="30">
        <v>1</v>
      </c>
      <c r="BY15" s="290" t="s">
        <v>790</v>
      </c>
    </row>
    <row r="16" spans="1:77" x14ac:dyDescent="0.15">
      <c r="A16" s="27"/>
      <c r="B16" s="28">
        <v>43034</v>
      </c>
      <c r="C16" s="29" t="s">
        <v>530</v>
      </c>
      <c r="D16" s="30" t="s">
        <v>44</v>
      </c>
      <c r="E16" s="30"/>
      <c r="F16" s="30" t="s">
        <v>531</v>
      </c>
      <c r="G16" s="31">
        <v>42587</v>
      </c>
      <c r="H16" s="32" t="s">
        <v>387</v>
      </c>
      <c r="I16" s="32" t="s">
        <v>390</v>
      </c>
      <c r="J16" s="32"/>
      <c r="K16" s="30" t="s">
        <v>562</v>
      </c>
      <c r="L16" s="30" t="s">
        <v>628</v>
      </c>
      <c r="M16" s="216">
        <v>125.89090909090908</v>
      </c>
      <c r="N16" s="216">
        <v>19.909090909090907</v>
      </c>
      <c r="O16" s="30"/>
      <c r="P16" s="30"/>
      <c r="Q16" s="180"/>
      <c r="R16" s="30"/>
      <c r="S16" s="180"/>
      <c r="T16" s="30"/>
      <c r="U16" s="30"/>
      <c r="V16" s="180"/>
      <c r="W16" s="180"/>
      <c r="X16" s="30"/>
      <c r="Y16" s="30"/>
      <c r="Z16" s="30"/>
      <c r="AA16" s="30"/>
      <c r="AB16" s="30"/>
      <c r="AC16" s="30"/>
      <c r="AD16" s="30"/>
      <c r="AE16" s="180"/>
      <c r="AF16" s="180"/>
      <c r="AG16" s="30"/>
      <c r="AH16" s="30"/>
      <c r="AI16" s="180"/>
      <c r="AJ16" s="30"/>
      <c r="AK16" s="30"/>
      <c r="AL16" s="30"/>
      <c r="AM16" s="30"/>
      <c r="AN16" s="180"/>
      <c r="AO16" s="30"/>
      <c r="AP16" s="18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4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>
        <v>12</v>
      </c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/>
      <c r="BY16" t="s">
        <v>629</v>
      </c>
    </row>
    <row r="17" spans="1:77" x14ac:dyDescent="0.15">
      <c r="A17" s="27">
        <v>6408</v>
      </c>
      <c r="B17" s="28">
        <v>43034</v>
      </c>
      <c r="C17" s="29" t="s">
        <v>530</v>
      </c>
      <c r="D17" s="30" t="s">
        <v>44</v>
      </c>
      <c r="E17" s="30"/>
      <c r="F17" s="30" t="s">
        <v>531</v>
      </c>
      <c r="G17" s="31">
        <v>42929</v>
      </c>
      <c r="H17" s="32" t="s">
        <v>390</v>
      </c>
      <c r="I17" s="32" t="s">
        <v>507</v>
      </c>
      <c r="J17" s="32"/>
      <c r="K17" s="178" t="s">
        <v>654</v>
      </c>
      <c r="L17" s="178" t="s">
        <v>554</v>
      </c>
      <c r="M17" s="217">
        <v>116.99999999999999</v>
      </c>
      <c r="N17" s="217">
        <v>18.7</v>
      </c>
      <c r="O17" s="30"/>
      <c r="P17" s="30"/>
      <c r="Q17" s="180"/>
      <c r="R17" s="30"/>
      <c r="S17" s="180"/>
      <c r="T17" s="30"/>
      <c r="U17" s="30"/>
      <c r="V17" s="180"/>
      <c r="W17" s="180"/>
      <c r="X17" s="30"/>
      <c r="Y17" s="30"/>
      <c r="Z17" s="30"/>
      <c r="AA17" s="30"/>
      <c r="AB17" s="30"/>
      <c r="AC17" s="30"/>
      <c r="AD17" s="30"/>
      <c r="AE17" s="180"/>
      <c r="AF17" s="180"/>
      <c r="AG17" s="30"/>
      <c r="AH17" s="30"/>
      <c r="AI17" s="180"/>
      <c r="AJ17" s="30"/>
      <c r="AK17" s="30"/>
      <c r="AL17" s="30"/>
      <c r="AM17" s="30"/>
      <c r="AN17" s="180"/>
      <c r="AO17" s="30"/>
      <c r="AP17" s="180"/>
      <c r="AQ17" s="30" t="s">
        <v>533</v>
      </c>
      <c r="AR17" s="32" t="s">
        <v>390</v>
      </c>
      <c r="AS17" s="32"/>
      <c r="AT17" s="32"/>
      <c r="AU17" s="32"/>
      <c r="AV17" s="32"/>
      <c r="AW17" s="32"/>
      <c r="AX17" s="32"/>
      <c r="AY17" s="32"/>
      <c r="AZ17" s="112" t="s">
        <v>534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292"/>
      <c r="BQ17" s="32"/>
      <c r="BR17" s="32"/>
      <c r="BS17" s="30"/>
      <c r="BT17" s="56"/>
      <c r="BU17" s="32"/>
      <c r="BV17" s="32" t="s">
        <v>390</v>
      </c>
      <c r="BW17" s="30"/>
      <c r="BY17" t="s">
        <v>795</v>
      </c>
    </row>
    <row r="18" spans="1:77" x14ac:dyDescent="0.15">
      <c r="A18" s="27"/>
      <c r="B18" s="28">
        <v>43034</v>
      </c>
      <c r="C18" s="29" t="s">
        <v>530</v>
      </c>
      <c r="D18" s="30" t="s">
        <v>44</v>
      </c>
      <c r="E18" s="30"/>
      <c r="F18" s="30" t="s">
        <v>531</v>
      </c>
      <c r="G18" s="31">
        <v>42916</v>
      </c>
      <c r="H18" s="112" t="s">
        <v>387</v>
      </c>
      <c r="I18" s="112" t="s">
        <v>390</v>
      </c>
      <c r="J18" s="32"/>
      <c r="K18" s="178" t="s">
        <v>651</v>
      </c>
      <c r="L18" s="178" t="s">
        <v>652</v>
      </c>
      <c r="M18" s="217">
        <v>135.45454545454544</v>
      </c>
      <c r="N18" s="217">
        <v>19.990909090909089</v>
      </c>
      <c r="O18" s="30"/>
      <c r="P18" s="30"/>
      <c r="Q18" s="180"/>
      <c r="R18" s="30"/>
      <c r="S18" s="180"/>
      <c r="T18" s="30"/>
      <c r="U18" s="30"/>
      <c r="V18" s="180"/>
      <c r="W18" s="180"/>
      <c r="X18" s="30"/>
      <c r="Y18" s="30"/>
      <c r="Z18" s="30"/>
      <c r="AA18" s="30"/>
      <c r="AB18" s="30"/>
      <c r="AC18" s="30"/>
      <c r="AD18" s="30"/>
      <c r="AE18" s="180"/>
      <c r="AF18" s="180"/>
      <c r="AG18" s="30"/>
      <c r="AH18" s="30"/>
      <c r="AI18" s="180"/>
      <c r="AJ18" s="30"/>
      <c r="AK18" s="30"/>
      <c r="AL18" s="30"/>
      <c r="AM18" s="30"/>
      <c r="AN18" s="180"/>
      <c r="AO18" s="30"/>
      <c r="AP18" s="180"/>
      <c r="AQ18" s="30" t="s">
        <v>533</v>
      </c>
      <c r="AR18" s="32" t="s">
        <v>390</v>
      </c>
      <c r="AS18" s="32"/>
      <c r="AT18" s="32"/>
      <c r="AU18" s="112" t="s">
        <v>444</v>
      </c>
      <c r="AV18" s="32">
        <v>6</v>
      </c>
      <c r="AW18" s="32"/>
      <c r="AX18" s="32"/>
      <c r="AY18" s="32"/>
      <c r="AZ18" s="11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12</v>
      </c>
      <c r="BM18" s="112" t="s">
        <v>390</v>
      </c>
      <c r="BN18" s="32"/>
      <c r="BO18" s="112" t="s">
        <v>390</v>
      </c>
      <c r="BP18" s="292"/>
      <c r="BQ18" s="32">
        <v>12</v>
      </c>
      <c r="BR18" s="32"/>
      <c r="BS18" s="30"/>
      <c r="BT18" s="56"/>
      <c r="BU18" s="32"/>
      <c r="BV18" s="112" t="s">
        <v>390</v>
      </c>
      <c r="BW18" s="30">
        <v>1</v>
      </c>
      <c r="BY18" t="s">
        <v>810</v>
      </c>
    </row>
    <row r="19" spans="1:77" x14ac:dyDescent="0.15">
      <c r="A19" s="27"/>
      <c r="B19" s="28">
        <v>43034</v>
      </c>
      <c r="C19" s="29" t="s">
        <v>530</v>
      </c>
      <c r="D19" s="30" t="s">
        <v>44</v>
      </c>
      <c r="E19" s="30"/>
      <c r="F19" s="30" t="s">
        <v>531</v>
      </c>
      <c r="G19" s="31">
        <v>43027</v>
      </c>
      <c r="H19" s="112" t="s">
        <v>390</v>
      </c>
      <c r="I19" s="112" t="s">
        <v>507</v>
      </c>
      <c r="J19" s="32"/>
      <c r="K19" s="178" t="s">
        <v>656</v>
      </c>
      <c r="L19" s="178" t="s">
        <v>796</v>
      </c>
      <c r="M19" s="217">
        <v>102.55454545454545</v>
      </c>
      <c r="N19" s="217">
        <v>23.672727272727268</v>
      </c>
      <c r="O19" s="30"/>
      <c r="P19" s="30"/>
      <c r="Q19" s="180"/>
      <c r="R19" s="30"/>
      <c r="S19" s="180"/>
      <c r="T19" s="30"/>
      <c r="U19" s="30"/>
      <c r="V19" s="180"/>
      <c r="W19" s="180"/>
      <c r="X19" s="30"/>
      <c r="Y19" s="30"/>
      <c r="Z19" s="30"/>
      <c r="AA19" s="30"/>
      <c r="AB19" s="30"/>
      <c r="AC19" s="30"/>
      <c r="AD19" s="30"/>
      <c r="AE19" s="180"/>
      <c r="AF19" s="180"/>
      <c r="AG19" s="30"/>
      <c r="AH19" s="30"/>
      <c r="AI19" s="180"/>
      <c r="AJ19" s="30"/>
      <c r="AK19" s="30"/>
      <c r="AL19" s="30"/>
      <c r="AM19" s="30"/>
      <c r="AN19" s="180"/>
      <c r="AO19" s="30"/>
      <c r="AP19" s="180"/>
      <c r="AQ19" s="30" t="s">
        <v>533</v>
      </c>
      <c r="AR19" s="112" t="s">
        <v>390</v>
      </c>
      <c r="AS19" s="32"/>
      <c r="AT19" s="32"/>
      <c r="AU19" s="112"/>
      <c r="AV19" s="32"/>
      <c r="AW19" s="32"/>
      <c r="AX19" s="32"/>
      <c r="AY19" s="32"/>
      <c r="AZ19" s="112" t="s">
        <v>390</v>
      </c>
      <c r="BA19" s="30"/>
      <c r="BB19" s="32">
        <v>15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112" t="s">
        <v>390</v>
      </c>
      <c r="BN19" s="32"/>
      <c r="BO19" s="112" t="s">
        <v>390</v>
      </c>
      <c r="BP19" s="292"/>
      <c r="BQ19" s="32"/>
      <c r="BR19" s="32"/>
      <c r="BS19" s="30"/>
      <c r="BT19" s="56"/>
      <c r="BU19" s="32"/>
      <c r="BV19" s="112" t="s">
        <v>390</v>
      </c>
      <c r="BW19" s="30">
        <v>1</v>
      </c>
      <c r="BY19" s="111" t="s">
        <v>797</v>
      </c>
    </row>
    <row r="20" spans="1:77" x14ac:dyDescent="0.15">
      <c r="A20" s="27"/>
      <c r="B20" s="28">
        <v>43034</v>
      </c>
      <c r="C20" s="29" t="s">
        <v>530</v>
      </c>
      <c r="D20" s="30" t="s">
        <v>44</v>
      </c>
      <c r="E20" s="30"/>
      <c r="F20" s="30" t="s">
        <v>531</v>
      </c>
      <c r="G20" s="31">
        <v>42916</v>
      </c>
      <c r="H20" s="112" t="s">
        <v>387</v>
      </c>
      <c r="I20" s="112" t="s">
        <v>390</v>
      </c>
      <c r="J20" s="32"/>
      <c r="K20" s="178" t="s">
        <v>661</v>
      </c>
      <c r="L20" s="178" t="s">
        <v>662</v>
      </c>
      <c r="M20" s="217">
        <v>102.89090909090909</v>
      </c>
      <c r="N20" s="217">
        <v>23.072727272727271</v>
      </c>
      <c r="O20" s="30"/>
      <c r="P20" s="30"/>
      <c r="Q20" s="180"/>
      <c r="R20" s="30"/>
      <c r="S20" s="180"/>
      <c r="T20" s="30"/>
      <c r="U20" s="30"/>
      <c r="V20" s="180"/>
      <c r="W20" s="180"/>
      <c r="X20" s="30"/>
      <c r="Y20" s="30"/>
      <c r="Z20" s="30"/>
      <c r="AA20" s="30"/>
      <c r="AB20" s="30"/>
      <c r="AC20" s="30"/>
      <c r="AD20" s="30"/>
      <c r="AE20" s="180"/>
      <c r="AF20" s="180"/>
      <c r="AG20" s="30"/>
      <c r="AH20" s="30"/>
      <c r="AI20" s="180"/>
      <c r="AJ20" s="30"/>
      <c r="AK20" s="30"/>
      <c r="AL20" s="30"/>
      <c r="AM20" s="30"/>
      <c r="AN20" s="180"/>
      <c r="AO20" s="30"/>
      <c r="AP20" s="180"/>
      <c r="AQ20" s="30" t="s">
        <v>533</v>
      </c>
      <c r="AR20" s="112" t="s">
        <v>390</v>
      </c>
      <c r="AS20" s="32"/>
      <c r="AT20" s="32"/>
      <c r="AU20" s="112" t="s">
        <v>444</v>
      </c>
      <c r="AV20" s="32">
        <v>6</v>
      </c>
      <c r="AW20" s="32"/>
      <c r="AX20" s="32"/>
      <c r="AY20" s="32"/>
      <c r="AZ20" s="112" t="s">
        <v>534</v>
      </c>
      <c r="BA20" s="30"/>
      <c r="BB20" s="32">
        <v>0</v>
      </c>
      <c r="BC20" s="32">
        <v>18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112" t="s">
        <v>390</v>
      </c>
      <c r="BN20" s="32"/>
      <c r="BO20" s="112" t="s">
        <v>390</v>
      </c>
      <c r="BP20" s="292"/>
      <c r="BQ20" s="32"/>
      <c r="BR20" s="32"/>
      <c r="BS20" s="30"/>
      <c r="BT20" s="56"/>
      <c r="BU20" s="32"/>
      <c r="BV20" s="112" t="s">
        <v>390</v>
      </c>
      <c r="BW20" s="30"/>
      <c r="BX20" s="274" t="s">
        <v>664</v>
      </c>
      <c r="BY20" s="111" t="s">
        <v>816</v>
      </c>
    </row>
    <row r="21" spans="1:77" x14ac:dyDescent="0.15">
      <c r="A21" s="27"/>
      <c r="B21" s="28">
        <v>43034</v>
      </c>
      <c r="C21" s="29" t="s">
        <v>530</v>
      </c>
      <c r="D21" s="30" t="s">
        <v>44</v>
      </c>
      <c r="E21" s="30"/>
      <c r="F21" s="30" t="s">
        <v>531</v>
      </c>
      <c r="G21" s="31">
        <v>42768</v>
      </c>
      <c r="H21" s="112" t="s">
        <v>387</v>
      </c>
      <c r="I21" s="112" t="s">
        <v>390</v>
      </c>
      <c r="J21" s="32"/>
      <c r="K21" s="178" t="s">
        <v>667</v>
      </c>
      <c r="L21" s="178" t="s">
        <v>709</v>
      </c>
      <c r="M21" s="289">
        <v>125.99999999999999</v>
      </c>
      <c r="N21" s="289">
        <v>19.890909090909087</v>
      </c>
      <c r="O21" s="30"/>
      <c r="P21" s="30"/>
      <c r="Q21" s="180"/>
      <c r="R21" s="30"/>
      <c r="S21" s="180"/>
      <c r="T21" s="30"/>
      <c r="U21" s="30"/>
      <c r="V21" s="180"/>
      <c r="W21" s="180"/>
      <c r="X21" s="30"/>
      <c r="Y21" s="30"/>
      <c r="Z21" s="30"/>
      <c r="AA21" s="30"/>
      <c r="AB21" s="30"/>
      <c r="AC21" s="30"/>
      <c r="AD21" s="30"/>
      <c r="AE21" s="180"/>
      <c r="AF21" s="180"/>
      <c r="AG21" s="30"/>
      <c r="AH21" s="30"/>
      <c r="AI21" s="180"/>
      <c r="AJ21" s="30"/>
      <c r="AK21" s="30"/>
      <c r="AL21" s="30"/>
      <c r="AM21" s="30"/>
      <c r="AN21" s="180"/>
      <c r="AO21" s="30"/>
      <c r="AP21" s="180"/>
      <c r="AQ21" s="30" t="s">
        <v>533</v>
      </c>
      <c r="AR21" s="112" t="s">
        <v>390</v>
      </c>
      <c r="AS21" s="32"/>
      <c r="AT21" s="32"/>
      <c r="AU21" s="112" t="s">
        <v>444</v>
      </c>
      <c r="AV21" s="32">
        <v>7</v>
      </c>
      <c r="AW21" s="32"/>
      <c r="AX21" s="32"/>
      <c r="AY21" s="32"/>
      <c r="AZ21" s="11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112" t="s">
        <v>390</v>
      </c>
      <c r="BN21" s="32"/>
      <c r="BO21" s="112" t="s">
        <v>390</v>
      </c>
      <c r="BP21" s="32"/>
      <c r="BQ21" s="32"/>
      <c r="BR21" s="32"/>
      <c r="BS21" s="30"/>
      <c r="BT21" s="56"/>
      <c r="BU21" s="32"/>
      <c r="BV21" s="112" t="s">
        <v>390</v>
      </c>
      <c r="BW21" s="30">
        <v>1</v>
      </c>
      <c r="BX21" s="275"/>
      <c r="BY21" s="111" t="s">
        <v>708</v>
      </c>
    </row>
    <row r="22" spans="1:77" x14ac:dyDescent="0.15">
      <c r="A22" s="27"/>
      <c r="B22" s="28">
        <v>43034</v>
      </c>
      <c r="C22" s="29" t="s">
        <v>530</v>
      </c>
      <c r="D22" s="30" t="s">
        <v>44</v>
      </c>
      <c r="E22" s="30"/>
      <c r="F22" s="30" t="s">
        <v>531</v>
      </c>
      <c r="G22" s="31">
        <v>43024</v>
      </c>
      <c r="H22" s="112" t="s">
        <v>387</v>
      </c>
      <c r="I22" s="112" t="s">
        <v>390</v>
      </c>
      <c r="J22" s="32"/>
      <c r="K22" s="178" t="s">
        <v>676</v>
      </c>
      <c r="L22" s="178" t="s">
        <v>811</v>
      </c>
      <c r="M22" s="217">
        <v>89.999999999999986</v>
      </c>
      <c r="N22" s="217">
        <v>22.727272727272727</v>
      </c>
      <c r="O22" s="30"/>
      <c r="P22" s="30"/>
      <c r="Q22" s="180"/>
      <c r="R22" s="30"/>
      <c r="S22" s="180"/>
      <c r="T22" s="30"/>
      <c r="U22" s="30"/>
      <c r="V22" s="180"/>
      <c r="W22" s="180"/>
      <c r="X22" s="30"/>
      <c r="Y22" s="30"/>
      <c r="Z22" s="30"/>
      <c r="AA22" s="30"/>
      <c r="AB22" s="30"/>
      <c r="AC22" s="30"/>
      <c r="AD22" s="30"/>
      <c r="AE22" s="180"/>
      <c r="AF22" s="180"/>
      <c r="AG22" s="30"/>
      <c r="AH22" s="30"/>
      <c r="AI22" s="180"/>
      <c r="AJ22" s="30"/>
      <c r="AK22" s="30"/>
      <c r="AL22" s="30"/>
      <c r="AM22" s="30"/>
      <c r="AN22" s="180"/>
      <c r="AO22" s="30"/>
      <c r="AP22" s="180"/>
      <c r="AQ22" s="30" t="s">
        <v>533</v>
      </c>
      <c r="AR22" s="112" t="s">
        <v>390</v>
      </c>
      <c r="AS22" s="32"/>
      <c r="AT22" s="32"/>
      <c r="AU22" s="112" t="s">
        <v>444</v>
      </c>
      <c r="AV22" s="32">
        <v>6</v>
      </c>
      <c r="AW22" s="32"/>
      <c r="AX22" s="32"/>
      <c r="AY22" s="32"/>
      <c r="AZ22" s="112" t="s">
        <v>390</v>
      </c>
      <c r="BA22" s="30"/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112" t="s">
        <v>390</v>
      </c>
      <c r="BN22" s="32"/>
      <c r="BO22" s="112" t="s">
        <v>390</v>
      </c>
      <c r="BP22" s="292"/>
      <c r="BQ22" s="32"/>
      <c r="BR22" s="32"/>
      <c r="BS22" s="30"/>
      <c r="BT22" s="56"/>
      <c r="BU22" s="32"/>
      <c r="BV22" s="112" t="s">
        <v>390</v>
      </c>
      <c r="BW22" s="30">
        <v>1</v>
      </c>
      <c r="BX22" s="275"/>
      <c r="BY22" s="111" t="s">
        <v>812</v>
      </c>
    </row>
    <row r="23" spans="1:77" x14ac:dyDescent="0.15">
      <c r="A23" s="27"/>
      <c r="B23" s="28">
        <v>43034</v>
      </c>
      <c r="C23" s="29" t="s">
        <v>530</v>
      </c>
      <c r="D23" s="30" t="s">
        <v>44</v>
      </c>
      <c r="E23" s="30"/>
      <c r="F23" s="30" t="s">
        <v>531</v>
      </c>
      <c r="G23" s="31">
        <v>42966</v>
      </c>
      <c r="H23" s="112" t="s">
        <v>387</v>
      </c>
      <c r="I23" s="112" t="s">
        <v>390</v>
      </c>
      <c r="J23" s="32"/>
      <c r="K23" s="178" t="s">
        <v>679</v>
      </c>
      <c r="L23" s="178" t="s">
        <v>680</v>
      </c>
      <c r="M23" s="217">
        <v>84.481818181818184</v>
      </c>
      <c r="N23" s="217">
        <v>18.68181818181818</v>
      </c>
      <c r="O23" s="30"/>
      <c r="P23" s="30"/>
      <c r="Q23" s="180"/>
      <c r="R23" s="30"/>
      <c r="S23" s="180"/>
      <c r="T23" s="30"/>
      <c r="U23" s="30"/>
      <c r="V23" s="180"/>
      <c r="W23" s="180"/>
      <c r="X23" s="30"/>
      <c r="Y23" s="30"/>
      <c r="Z23" s="30"/>
      <c r="AA23" s="30"/>
      <c r="AB23" s="30"/>
      <c r="AC23" s="30"/>
      <c r="AD23" s="30"/>
      <c r="AE23" s="180"/>
      <c r="AF23" s="180"/>
      <c r="AG23" s="30"/>
      <c r="AH23" s="30"/>
      <c r="AI23" s="180"/>
      <c r="AJ23" s="30"/>
      <c r="AK23" s="30"/>
      <c r="AL23" s="30"/>
      <c r="AM23" s="30"/>
      <c r="AN23" s="180"/>
      <c r="AO23" s="30"/>
      <c r="AP23" s="180"/>
      <c r="AQ23" s="30" t="s">
        <v>533</v>
      </c>
      <c r="AR23" s="112" t="s">
        <v>390</v>
      </c>
      <c r="AS23" s="32"/>
      <c r="AT23" s="32"/>
      <c r="AU23" s="112" t="s">
        <v>444</v>
      </c>
      <c r="AV23" s="32">
        <v>5</v>
      </c>
      <c r="AW23" s="32"/>
      <c r="AX23" s="32"/>
      <c r="AY23" s="32"/>
      <c r="AZ23" s="112" t="s">
        <v>534</v>
      </c>
      <c r="BA23" s="30"/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112" t="s">
        <v>390</v>
      </c>
      <c r="BN23" s="32"/>
      <c r="BO23" s="112" t="s">
        <v>390</v>
      </c>
      <c r="BP23" s="292"/>
      <c r="BQ23" s="32"/>
      <c r="BR23" s="32"/>
      <c r="BS23" s="30"/>
      <c r="BT23" s="56"/>
      <c r="BU23" s="32"/>
      <c r="BV23" s="112" t="s">
        <v>390</v>
      </c>
      <c r="BW23" s="30">
        <v>1</v>
      </c>
      <c r="BX23" s="275"/>
      <c r="BY23" s="111" t="s">
        <v>788</v>
      </c>
    </row>
    <row r="24" spans="1:77" x14ac:dyDescent="0.15">
      <c r="A24" s="27"/>
      <c r="B24" s="28">
        <v>43034</v>
      </c>
      <c r="C24" s="29" t="s">
        <v>530</v>
      </c>
      <c r="D24" s="30" t="s">
        <v>44</v>
      </c>
      <c r="E24" s="30"/>
      <c r="F24" s="30" t="s">
        <v>531</v>
      </c>
      <c r="G24" s="31">
        <v>42605</v>
      </c>
      <c r="H24" s="112" t="s">
        <v>387</v>
      </c>
      <c r="I24" s="112" t="s">
        <v>390</v>
      </c>
      <c r="J24" s="112"/>
      <c r="K24" s="178" t="s">
        <v>682</v>
      </c>
      <c r="L24" s="178" t="s">
        <v>683</v>
      </c>
      <c r="M24" s="216">
        <v>110</v>
      </c>
      <c r="N24" s="216">
        <v>19.2</v>
      </c>
      <c r="O24" s="30"/>
      <c r="P24" s="30"/>
      <c r="Q24" s="180"/>
      <c r="R24" s="30"/>
      <c r="S24" s="180"/>
      <c r="T24" s="30"/>
      <c r="U24" s="30"/>
      <c r="V24" s="180"/>
      <c r="W24" s="180"/>
      <c r="X24" s="30"/>
      <c r="Y24" s="30"/>
      <c r="Z24" s="30"/>
      <c r="AA24" s="30"/>
      <c r="AB24" s="30"/>
      <c r="AC24" s="30"/>
      <c r="AD24" s="30"/>
      <c r="AE24" s="180"/>
      <c r="AF24" s="180"/>
      <c r="AG24" s="30"/>
      <c r="AH24" s="30"/>
      <c r="AI24" s="180"/>
      <c r="AJ24" s="30"/>
      <c r="AK24" s="30"/>
      <c r="AL24" s="30"/>
      <c r="AM24" s="30"/>
      <c r="AN24" s="180"/>
      <c r="AO24" s="30"/>
      <c r="AP24" s="180"/>
      <c r="AQ24" s="30" t="s">
        <v>533</v>
      </c>
      <c r="AR24" s="112" t="s">
        <v>390</v>
      </c>
      <c r="AS24" s="32"/>
      <c r="AT24" s="32"/>
      <c r="AU24" s="112" t="s">
        <v>444</v>
      </c>
      <c r="AV24" s="32">
        <v>6</v>
      </c>
      <c r="AW24" s="32"/>
      <c r="AX24" s="32"/>
      <c r="AY24" s="32"/>
      <c r="AZ24" s="112" t="s">
        <v>390</v>
      </c>
      <c r="BA24" s="30"/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112" t="s">
        <v>390</v>
      </c>
      <c r="BN24" s="32"/>
      <c r="BO24" s="112" t="s">
        <v>390</v>
      </c>
      <c r="BP24" s="32"/>
      <c r="BQ24" s="32"/>
      <c r="BR24" s="32"/>
      <c r="BS24" s="30"/>
      <c r="BT24" s="56"/>
      <c r="BU24" s="32"/>
      <c r="BV24" s="112" t="s">
        <v>390</v>
      </c>
      <c r="BW24" s="30">
        <v>1</v>
      </c>
      <c r="BX24" s="275"/>
      <c r="BY24" s="111" t="s">
        <v>684</v>
      </c>
    </row>
    <row r="25" spans="1:77" x14ac:dyDescent="0.15">
      <c r="A25" s="27"/>
      <c r="B25" s="28">
        <v>43034</v>
      </c>
      <c r="C25" s="29" t="s">
        <v>530</v>
      </c>
      <c r="D25" s="30" t="s">
        <v>44</v>
      </c>
      <c r="E25" s="30"/>
      <c r="F25" s="30" t="s">
        <v>531</v>
      </c>
      <c r="G25" s="31">
        <v>42978</v>
      </c>
      <c r="H25" s="112" t="s">
        <v>387</v>
      </c>
      <c r="I25" s="112" t="s">
        <v>390</v>
      </c>
      <c r="J25" s="112"/>
      <c r="K25" s="178" t="s">
        <v>696</v>
      </c>
      <c r="L25" s="178" t="s">
        <v>697</v>
      </c>
      <c r="M25" s="217">
        <v>135.45454545454544</v>
      </c>
      <c r="N25" s="217">
        <v>22.545454545454543</v>
      </c>
      <c r="O25" s="30"/>
      <c r="P25" s="30"/>
      <c r="Q25" s="180"/>
      <c r="R25" s="30"/>
      <c r="S25" s="180"/>
      <c r="T25" s="30"/>
      <c r="U25" s="30"/>
      <c r="V25" s="180"/>
      <c r="W25" s="180"/>
      <c r="X25" s="30"/>
      <c r="Y25" s="30"/>
      <c r="Z25" s="30"/>
      <c r="AA25" s="30"/>
      <c r="AB25" s="30"/>
      <c r="AC25" s="30"/>
      <c r="AD25" s="30"/>
      <c r="AE25" s="180"/>
      <c r="AF25" s="180"/>
      <c r="AG25" s="30"/>
      <c r="AH25" s="30"/>
      <c r="AI25" s="180"/>
      <c r="AJ25" s="30"/>
      <c r="AK25" s="30"/>
      <c r="AL25" s="30"/>
      <c r="AM25" s="30"/>
      <c r="AN25" s="180"/>
      <c r="AO25" s="30"/>
      <c r="AP25" s="180"/>
      <c r="AQ25" s="30" t="s">
        <v>533</v>
      </c>
      <c r="AR25" s="112" t="s">
        <v>390</v>
      </c>
      <c r="AS25" s="32"/>
      <c r="AT25" s="32"/>
      <c r="AU25" s="112" t="s">
        <v>444</v>
      </c>
      <c r="AV25" s="32">
        <v>3</v>
      </c>
      <c r="AW25" s="32"/>
      <c r="AX25" s="32"/>
      <c r="AY25" s="32"/>
      <c r="AZ25" s="112" t="s">
        <v>534</v>
      </c>
      <c r="BA25" s="30"/>
      <c r="BB25" s="32">
        <v>0</v>
      </c>
      <c r="BC25" s="32">
        <v>0</v>
      </c>
      <c r="BD25" s="32">
        <v>0</v>
      </c>
      <c r="BE25" s="32">
        <v>3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112" t="s">
        <v>390</v>
      </c>
      <c r="BN25" s="32"/>
      <c r="BO25" s="112" t="s">
        <v>390</v>
      </c>
      <c r="BP25" s="292"/>
      <c r="BQ25" s="32"/>
      <c r="BR25" s="32"/>
      <c r="BS25" s="30"/>
      <c r="BT25" s="56"/>
      <c r="BU25" s="32"/>
      <c r="BV25" s="112" t="s">
        <v>390</v>
      </c>
      <c r="BW25" s="30"/>
      <c r="BX25" s="275"/>
      <c r="BY25" s="111" t="s">
        <v>815</v>
      </c>
    </row>
    <row r="26" spans="1:77" x14ac:dyDescent="0.15">
      <c r="A26" s="27"/>
      <c r="B26" s="28">
        <v>43034</v>
      </c>
      <c r="C26" s="29" t="s">
        <v>530</v>
      </c>
      <c r="D26" s="30" t="s">
        <v>44</v>
      </c>
      <c r="E26" s="30"/>
      <c r="F26" s="30" t="s">
        <v>531</v>
      </c>
      <c r="G26" s="31">
        <v>42978</v>
      </c>
      <c r="H26" s="112" t="s">
        <v>387</v>
      </c>
      <c r="I26" s="112" t="s">
        <v>390</v>
      </c>
      <c r="J26" s="112"/>
      <c r="K26" s="178" t="s">
        <v>700</v>
      </c>
      <c r="L26" s="178" t="s">
        <v>701</v>
      </c>
      <c r="M26" s="217">
        <v>113.05454545454545</v>
      </c>
      <c r="N26" s="217">
        <v>20.254545454545454</v>
      </c>
      <c r="O26" s="30"/>
      <c r="P26" s="30"/>
      <c r="Q26" s="180"/>
      <c r="R26" s="30"/>
      <c r="S26" s="180"/>
      <c r="T26" s="30"/>
      <c r="U26" s="30"/>
      <c r="V26" s="180"/>
      <c r="W26" s="180"/>
      <c r="X26" s="30"/>
      <c r="Y26" s="30"/>
      <c r="Z26" s="30"/>
      <c r="AA26" s="30"/>
      <c r="AB26" s="30"/>
      <c r="AC26" s="30"/>
      <c r="AD26" s="30"/>
      <c r="AE26" s="180"/>
      <c r="AF26" s="180"/>
      <c r="AG26" s="30"/>
      <c r="AH26" s="30"/>
      <c r="AI26" s="180"/>
      <c r="AJ26" s="30"/>
      <c r="AK26" s="30"/>
      <c r="AL26" s="30"/>
      <c r="AM26" s="30"/>
      <c r="AN26" s="180"/>
      <c r="AO26" s="30"/>
      <c r="AP26" s="180"/>
      <c r="AQ26" s="30" t="s">
        <v>533</v>
      </c>
      <c r="AR26" s="112" t="s">
        <v>390</v>
      </c>
      <c r="AS26" s="32"/>
      <c r="AT26" s="32"/>
      <c r="AU26" s="112" t="s">
        <v>444</v>
      </c>
      <c r="AV26" s="32">
        <v>7</v>
      </c>
      <c r="AW26" s="32"/>
      <c r="AX26" s="32"/>
      <c r="AY26" s="32"/>
      <c r="AZ26" s="112" t="s">
        <v>534</v>
      </c>
      <c r="BA26" s="30"/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112" t="s">
        <v>390</v>
      </c>
      <c r="BN26" s="32"/>
      <c r="BO26" s="112" t="s">
        <v>390</v>
      </c>
      <c r="BP26" s="292"/>
      <c r="BQ26" s="32"/>
      <c r="BR26" s="32"/>
      <c r="BS26" s="30"/>
      <c r="BT26" s="56"/>
      <c r="BU26" s="32"/>
      <c r="BV26" s="112" t="s">
        <v>390</v>
      </c>
      <c r="BW26" s="30"/>
      <c r="BX26" s="275"/>
      <c r="BY26" s="111" t="s">
        <v>804</v>
      </c>
    </row>
    <row r="27" spans="1:77" x14ac:dyDescent="0.15">
      <c r="A27" s="27"/>
      <c r="B27" s="28">
        <v>43034</v>
      </c>
      <c r="C27" s="29" t="s">
        <v>530</v>
      </c>
      <c r="D27" s="30" t="s">
        <v>44</v>
      </c>
      <c r="E27" s="30"/>
      <c r="F27" s="30" t="s">
        <v>531</v>
      </c>
      <c r="G27" s="31">
        <v>42749</v>
      </c>
      <c r="H27" s="112" t="s">
        <v>387</v>
      </c>
      <c r="I27" s="112" t="s">
        <v>390</v>
      </c>
      <c r="J27" s="112"/>
      <c r="K27" s="178" t="s">
        <v>703</v>
      </c>
      <c r="L27" s="178" t="s">
        <v>704</v>
      </c>
      <c r="M27" s="289">
        <v>98.772727272727266</v>
      </c>
      <c r="N27" s="289">
        <v>19.918181818181818</v>
      </c>
      <c r="O27" s="30"/>
      <c r="P27" s="30"/>
      <c r="Q27" s="180"/>
      <c r="R27" s="30"/>
      <c r="S27" s="180"/>
      <c r="T27" s="30"/>
      <c r="U27" s="30"/>
      <c r="V27" s="180"/>
      <c r="W27" s="180"/>
      <c r="X27" s="30"/>
      <c r="Y27" s="30"/>
      <c r="Z27" s="30"/>
      <c r="AA27" s="30"/>
      <c r="AB27" s="30"/>
      <c r="AC27" s="30"/>
      <c r="AD27" s="30"/>
      <c r="AE27" s="180"/>
      <c r="AF27" s="180"/>
      <c r="AG27" s="30"/>
      <c r="AH27" s="30"/>
      <c r="AI27" s="180"/>
      <c r="AJ27" s="30"/>
      <c r="AK27" s="30"/>
      <c r="AL27" s="30"/>
      <c r="AM27" s="30"/>
      <c r="AN27" s="180"/>
      <c r="AO27" s="30"/>
      <c r="AP27" s="180"/>
      <c r="AQ27" s="30" t="s">
        <v>533</v>
      </c>
      <c r="AR27" s="112" t="s">
        <v>390</v>
      </c>
      <c r="AS27" s="32"/>
      <c r="AT27" s="32"/>
      <c r="AU27" s="112" t="s">
        <v>444</v>
      </c>
      <c r="AV27" s="32">
        <v>4</v>
      </c>
      <c r="AW27" s="32"/>
      <c r="AX27" s="32"/>
      <c r="AY27" s="32"/>
      <c r="AZ27" s="112" t="s">
        <v>390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112" t="s">
        <v>390</v>
      </c>
      <c r="BN27" s="32"/>
      <c r="BO27" s="112" t="s">
        <v>390</v>
      </c>
      <c r="BP27" s="32"/>
      <c r="BQ27" s="32"/>
      <c r="BR27" s="32"/>
      <c r="BS27" s="30"/>
      <c r="BT27" s="56"/>
      <c r="BU27" s="32"/>
      <c r="BV27" s="112" t="s">
        <v>390</v>
      </c>
      <c r="BW27" s="30">
        <v>1</v>
      </c>
      <c r="BX27" s="275"/>
      <c r="BY27" s="111" t="s">
        <v>705</v>
      </c>
    </row>
    <row r="28" spans="1:77" x14ac:dyDescent="0.15">
      <c r="A28" s="27"/>
      <c r="B28" s="28">
        <v>43034</v>
      </c>
      <c r="C28" s="29" t="s">
        <v>530</v>
      </c>
      <c r="D28" s="30" t="s">
        <v>44</v>
      </c>
      <c r="E28" s="30"/>
      <c r="F28" s="30" t="s">
        <v>531</v>
      </c>
      <c r="G28" s="31">
        <v>42840</v>
      </c>
      <c r="H28" s="112" t="s">
        <v>387</v>
      </c>
      <c r="I28" s="112" t="s">
        <v>390</v>
      </c>
      <c r="J28" s="112"/>
      <c r="K28" s="178" t="s">
        <v>784</v>
      </c>
      <c r="L28" s="178" t="s">
        <v>785</v>
      </c>
      <c r="M28" s="217">
        <v>81.063636363636363</v>
      </c>
      <c r="N28" s="217">
        <v>18.836363636363632</v>
      </c>
      <c r="O28" s="30"/>
      <c r="P28" s="30"/>
      <c r="Q28" s="180"/>
      <c r="R28" s="30"/>
      <c r="S28" s="180"/>
      <c r="T28" s="30"/>
      <c r="U28" s="30"/>
      <c r="V28" s="180"/>
      <c r="W28" s="180"/>
      <c r="X28" s="30"/>
      <c r="Y28" s="30"/>
      <c r="Z28" s="30"/>
      <c r="AA28" s="30"/>
      <c r="AB28" s="30"/>
      <c r="AC28" s="30"/>
      <c r="AD28" s="30"/>
      <c r="AE28" s="180"/>
      <c r="AF28" s="180"/>
      <c r="AG28" s="30"/>
      <c r="AH28" s="30"/>
      <c r="AI28" s="180"/>
      <c r="AJ28" s="30"/>
      <c r="AK28" s="30"/>
      <c r="AL28" s="30"/>
      <c r="AM28" s="30"/>
      <c r="AN28" s="180"/>
      <c r="AO28" s="30"/>
      <c r="AP28" s="180"/>
      <c r="AQ28" s="30" t="s">
        <v>533</v>
      </c>
      <c r="AR28" s="112" t="s">
        <v>390</v>
      </c>
      <c r="AS28" s="32"/>
      <c r="AT28" s="32"/>
      <c r="AU28" s="112" t="s">
        <v>444</v>
      </c>
      <c r="AV28" s="32">
        <v>5.5</v>
      </c>
      <c r="AW28" s="32"/>
      <c r="AX28" s="32"/>
      <c r="AY28" s="32"/>
      <c r="AZ28" s="112" t="s">
        <v>390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112" t="s">
        <v>390</v>
      </c>
      <c r="BN28" s="32"/>
      <c r="BO28" s="112" t="s">
        <v>390</v>
      </c>
      <c r="BP28" s="292"/>
      <c r="BQ28" s="32"/>
      <c r="BR28" s="32"/>
      <c r="BS28" s="30"/>
      <c r="BT28" s="56"/>
      <c r="BU28" s="32"/>
      <c r="BV28" s="112" t="s">
        <v>390</v>
      </c>
      <c r="BW28" s="30"/>
      <c r="BX28" s="275"/>
      <c r="BY28" s="111" t="s">
        <v>786</v>
      </c>
    </row>
    <row r="29" spans="1:77" x14ac:dyDescent="0.15">
      <c r="A29" s="27"/>
      <c r="B29" s="28">
        <v>43034</v>
      </c>
      <c r="C29" s="29" t="s">
        <v>530</v>
      </c>
      <c r="D29" s="30" t="s">
        <v>44</v>
      </c>
      <c r="E29" s="30"/>
      <c r="F29" s="30" t="s">
        <v>531</v>
      </c>
      <c r="G29" s="31">
        <v>43006</v>
      </c>
      <c r="H29" s="112" t="s">
        <v>387</v>
      </c>
      <c r="I29" s="112" t="s">
        <v>390</v>
      </c>
      <c r="J29" s="112"/>
      <c r="K29" s="178" t="s">
        <v>801</v>
      </c>
      <c r="L29" s="178" t="s">
        <v>802</v>
      </c>
      <c r="M29" s="217">
        <v>112</v>
      </c>
      <c r="N29" s="217">
        <v>20.299999999999997</v>
      </c>
      <c r="O29" s="30"/>
      <c r="P29" s="30"/>
      <c r="Q29" s="180"/>
      <c r="R29" s="30"/>
      <c r="S29" s="180"/>
      <c r="T29" s="30"/>
      <c r="U29" s="30"/>
      <c r="V29" s="180"/>
      <c r="W29" s="180"/>
      <c r="X29" s="30"/>
      <c r="Y29" s="30"/>
      <c r="Z29" s="30"/>
      <c r="AA29" s="30"/>
      <c r="AB29" s="30"/>
      <c r="AC29" s="30"/>
      <c r="AD29" s="30"/>
      <c r="AE29" s="180"/>
      <c r="AF29" s="180"/>
      <c r="AG29" s="30"/>
      <c r="AH29" s="30"/>
      <c r="AI29" s="180"/>
      <c r="AJ29" s="30"/>
      <c r="AK29" s="30"/>
      <c r="AL29" s="30"/>
      <c r="AM29" s="30"/>
      <c r="AN29" s="180"/>
      <c r="AO29" s="30"/>
      <c r="AP29" s="180"/>
      <c r="AQ29" s="30" t="s">
        <v>533</v>
      </c>
      <c r="AR29" s="112" t="s">
        <v>390</v>
      </c>
      <c r="AS29" s="32"/>
      <c r="AT29" s="32"/>
      <c r="AU29" s="112" t="s">
        <v>444</v>
      </c>
      <c r="AV29" s="32">
        <v>5</v>
      </c>
      <c r="AW29" s="32"/>
      <c r="AX29" s="32"/>
      <c r="AY29" s="32"/>
      <c r="AZ29" s="112" t="s">
        <v>390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12</v>
      </c>
      <c r="BM29" s="112" t="s">
        <v>390</v>
      </c>
      <c r="BN29" s="32"/>
      <c r="BO29" s="112" t="s">
        <v>390</v>
      </c>
      <c r="BP29" s="292"/>
      <c r="BQ29" s="32"/>
      <c r="BR29" s="32"/>
      <c r="BS29" s="30"/>
      <c r="BT29" s="56"/>
      <c r="BU29" s="32"/>
      <c r="BV29" s="112" t="s">
        <v>390</v>
      </c>
      <c r="BW29" s="30"/>
      <c r="BX29" s="275"/>
      <c r="BY29" s="111" t="s">
        <v>803</v>
      </c>
    </row>
    <row r="30" spans="1:77" x14ac:dyDescent="0.15">
      <c r="A30" s="27">
        <v>4232</v>
      </c>
      <c r="B30" s="28">
        <v>43034</v>
      </c>
      <c r="C30" s="29" t="s">
        <v>530</v>
      </c>
      <c r="D30" s="30" t="s">
        <v>44</v>
      </c>
      <c r="E30" s="30"/>
      <c r="F30" s="178" t="s">
        <v>535</v>
      </c>
      <c r="G30" s="31">
        <v>43026</v>
      </c>
      <c r="H30" s="32" t="s">
        <v>387</v>
      </c>
      <c r="I30" s="32" t="s">
        <v>390</v>
      </c>
      <c r="J30" s="32"/>
      <c r="K30" s="30" t="s">
        <v>298</v>
      </c>
      <c r="L30" s="30" t="s">
        <v>807</v>
      </c>
      <c r="M30" s="217">
        <v>125.88181818181818</v>
      </c>
      <c r="N30" s="217">
        <v>20.263636363636362</v>
      </c>
      <c r="O30" s="30" t="s">
        <v>453</v>
      </c>
      <c r="P30" s="30">
        <v>5000</v>
      </c>
      <c r="Q30" s="217">
        <v>20.263636363636362</v>
      </c>
      <c r="R30" s="30"/>
      <c r="S30" s="180"/>
      <c r="T30" s="30"/>
      <c r="U30" s="30"/>
      <c r="V30" s="180"/>
      <c r="W30" s="180"/>
      <c r="X30" s="30"/>
      <c r="Y30" s="30"/>
      <c r="Z30" s="30"/>
      <c r="AA30" s="30"/>
      <c r="AB30" s="30"/>
      <c r="AC30" s="30"/>
      <c r="AD30" s="30"/>
      <c r="AE30" s="180"/>
      <c r="AF30" s="217">
        <v>14.218181818181817</v>
      </c>
      <c r="AG30" s="30"/>
      <c r="AH30" s="30"/>
      <c r="AI30" s="180"/>
      <c r="AJ30" s="30"/>
      <c r="AK30" s="30"/>
      <c r="AL30" s="30"/>
      <c r="AM30" s="30"/>
      <c r="AN30" s="180"/>
      <c r="AO30" s="30"/>
      <c r="AP30" s="18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5</v>
      </c>
      <c r="AW30" s="32"/>
      <c r="AX30" s="32"/>
      <c r="AY30" s="32"/>
      <c r="AZ30" s="32" t="s">
        <v>534</v>
      </c>
      <c r="BA30" s="30"/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/>
      <c r="BO30" s="32" t="s">
        <v>390</v>
      </c>
      <c r="BP30" s="292"/>
      <c r="BQ30" s="32">
        <v>12</v>
      </c>
      <c r="BR30" s="32"/>
      <c r="BS30" s="56"/>
      <c r="BT30" s="56"/>
      <c r="BU30" s="56"/>
      <c r="BV30" s="32" t="s">
        <v>390</v>
      </c>
      <c r="BW30" s="30"/>
      <c r="BX30" s="111"/>
      <c r="BY30" t="s">
        <v>808</v>
      </c>
    </row>
    <row r="31" spans="1:77" x14ac:dyDescent="0.15">
      <c r="A31" s="27">
        <v>5779</v>
      </c>
      <c r="B31" s="28">
        <v>43034</v>
      </c>
      <c r="C31" s="195" t="s">
        <v>530</v>
      </c>
      <c r="D31" s="30" t="s">
        <v>44</v>
      </c>
      <c r="E31" s="196"/>
      <c r="F31" s="302" t="s">
        <v>535</v>
      </c>
      <c r="G31" s="31">
        <v>42948</v>
      </c>
      <c r="H31" s="197" t="s">
        <v>387</v>
      </c>
      <c r="I31" s="197" t="s">
        <v>390</v>
      </c>
      <c r="J31" s="197"/>
      <c r="K31" s="196" t="s">
        <v>300</v>
      </c>
      <c r="L31" s="30" t="s">
        <v>545</v>
      </c>
      <c r="M31" s="217">
        <v>127.0090909090909</v>
      </c>
      <c r="N31" s="217">
        <v>21.299999999999997</v>
      </c>
      <c r="O31" s="30"/>
      <c r="P31" s="30"/>
      <c r="Q31" s="180"/>
      <c r="R31" s="196"/>
      <c r="S31" s="219"/>
      <c r="T31" s="196"/>
      <c r="U31" s="196"/>
      <c r="V31" s="219"/>
      <c r="W31" s="219"/>
      <c r="X31" s="196"/>
      <c r="Y31" s="196"/>
      <c r="Z31" s="196"/>
      <c r="AA31" s="196"/>
      <c r="AB31" s="196"/>
      <c r="AC31" s="196"/>
      <c r="AD31" s="196"/>
      <c r="AE31" s="219"/>
      <c r="AF31" s="217">
        <v>15.099999999999998</v>
      </c>
      <c r="AG31" s="196"/>
      <c r="AH31" s="196"/>
      <c r="AI31" s="219"/>
      <c r="AJ31" s="196"/>
      <c r="AK31" s="196"/>
      <c r="AL31" s="196"/>
      <c r="AM31" s="196"/>
      <c r="AN31" s="219"/>
      <c r="AO31" s="196"/>
      <c r="AP31" s="219"/>
      <c r="AQ31" s="30" t="s">
        <v>536</v>
      </c>
      <c r="AR31" s="197" t="s">
        <v>390</v>
      </c>
      <c r="AS31" s="197"/>
      <c r="AT31" s="197"/>
      <c r="AU31" s="197" t="s">
        <v>444</v>
      </c>
      <c r="AV31" s="197">
        <v>7</v>
      </c>
      <c r="AW31" s="197"/>
      <c r="AX31" s="197"/>
      <c r="AY31" s="197"/>
      <c r="AZ31" s="32" t="s">
        <v>534</v>
      </c>
      <c r="BA31" s="30"/>
      <c r="BB31" s="32">
        <v>0</v>
      </c>
      <c r="BC31" s="32">
        <v>0</v>
      </c>
      <c r="BD31" s="32">
        <v>7</v>
      </c>
      <c r="BE31" s="32">
        <v>0</v>
      </c>
      <c r="BF31" s="32">
        <v>3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 t="s">
        <v>390</v>
      </c>
      <c r="BN31" s="32"/>
      <c r="BO31" s="32" t="s">
        <v>390</v>
      </c>
      <c r="BP31" s="292"/>
      <c r="BQ31" s="32"/>
      <c r="BR31" s="32"/>
      <c r="BS31" s="30"/>
      <c r="BT31" s="30"/>
      <c r="BU31" s="32"/>
      <c r="BV31" s="32" t="s">
        <v>390</v>
      </c>
      <c r="BW31" s="30"/>
      <c r="BX31" s="111"/>
      <c r="BY31" t="s">
        <v>809</v>
      </c>
    </row>
    <row r="32" spans="1:77" x14ac:dyDescent="0.15">
      <c r="A32" s="27">
        <v>5259</v>
      </c>
      <c r="B32" s="28">
        <v>43034</v>
      </c>
      <c r="C32" s="29" t="s">
        <v>530</v>
      </c>
      <c r="D32" s="30" t="s">
        <v>44</v>
      </c>
      <c r="E32" s="30"/>
      <c r="F32" s="178" t="s">
        <v>535</v>
      </c>
      <c r="G32" s="31">
        <v>43008</v>
      </c>
      <c r="H32" s="32" t="s">
        <v>387</v>
      </c>
      <c r="I32" s="32" t="s">
        <v>390</v>
      </c>
      <c r="J32" s="32"/>
      <c r="K32" s="30" t="s">
        <v>301</v>
      </c>
      <c r="L32" s="30" t="s">
        <v>547</v>
      </c>
      <c r="M32" s="217">
        <v>118</v>
      </c>
      <c r="N32" s="217">
        <v>22.972727272727269</v>
      </c>
      <c r="O32" s="30"/>
      <c r="P32" s="30"/>
      <c r="Q32" s="180"/>
      <c r="R32" s="30"/>
      <c r="S32" s="180"/>
      <c r="T32" s="30"/>
      <c r="U32" s="30"/>
      <c r="V32" s="180"/>
      <c r="W32" s="180"/>
      <c r="X32" s="30"/>
      <c r="Y32" s="30"/>
      <c r="Z32" s="30"/>
      <c r="AA32" s="30"/>
      <c r="AB32" s="30"/>
      <c r="AC32" s="30"/>
      <c r="AD32" s="30"/>
      <c r="AE32" s="180"/>
      <c r="AF32" s="217">
        <v>14.154545454545454</v>
      </c>
      <c r="AG32" s="30"/>
      <c r="AH32" s="30"/>
      <c r="AI32" s="180"/>
      <c r="AJ32" s="30"/>
      <c r="AK32" s="30"/>
      <c r="AL32" s="30"/>
      <c r="AM32" s="30"/>
      <c r="AN32" s="180"/>
      <c r="AO32" s="30"/>
      <c r="AP32" s="18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7.26</v>
      </c>
      <c r="AW32" s="32"/>
      <c r="AX32" s="32"/>
      <c r="AY32" s="32"/>
      <c r="AZ32" s="32" t="s">
        <v>534</v>
      </c>
      <c r="BA32" s="30"/>
      <c r="BB32" s="32">
        <v>13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>
        <v>12</v>
      </c>
      <c r="BO32" s="32" t="s">
        <v>390</v>
      </c>
      <c r="BP32" s="292"/>
      <c r="BQ32" s="32">
        <v>12</v>
      </c>
      <c r="BR32" s="32"/>
      <c r="BS32" s="30"/>
      <c r="BT32" s="30"/>
      <c r="BU32" s="32"/>
      <c r="BV32" s="32" t="s">
        <v>390</v>
      </c>
      <c r="BW32" s="30"/>
      <c r="BX32" s="111"/>
      <c r="BY32" t="s">
        <v>800</v>
      </c>
    </row>
    <row r="33" spans="1:77" x14ac:dyDescent="0.15">
      <c r="A33" s="27">
        <v>5421</v>
      </c>
      <c r="B33" s="28">
        <v>43034</v>
      </c>
      <c r="C33" s="29" t="s">
        <v>530</v>
      </c>
      <c r="D33" s="30" t="s">
        <v>44</v>
      </c>
      <c r="E33" s="30"/>
      <c r="F33" s="178" t="s">
        <v>535</v>
      </c>
      <c r="G33" s="31">
        <v>42916</v>
      </c>
      <c r="H33" s="32" t="s">
        <v>387</v>
      </c>
      <c r="I33" s="32" t="s">
        <v>390</v>
      </c>
      <c r="J33" s="32"/>
      <c r="K33" s="30" t="s">
        <v>302</v>
      </c>
      <c r="L33" s="30" t="s">
        <v>805</v>
      </c>
      <c r="M33" s="217">
        <v>106.79090909090908</v>
      </c>
      <c r="N33" s="217">
        <v>20.118181818181817</v>
      </c>
      <c r="O33" s="30"/>
      <c r="P33" s="30"/>
      <c r="Q33" s="180"/>
      <c r="R33" s="30"/>
      <c r="S33" s="180"/>
      <c r="T33" s="30"/>
      <c r="U33" s="30"/>
      <c r="V33" s="180"/>
      <c r="W33" s="180"/>
      <c r="X33" s="30"/>
      <c r="Y33" s="30"/>
      <c r="Z33" s="30"/>
      <c r="AA33" s="30"/>
      <c r="AB33" s="30"/>
      <c r="AC33" s="30"/>
      <c r="AD33" s="30"/>
      <c r="AE33" s="180"/>
      <c r="AF33" s="217">
        <v>13.545454545454545</v>
      </c>
      <c r="AG33" s="30"/>
      <c r="AH33" s="30"/>
      <c r="AI33" s="180"/>
      <c r="AJ33" s="30"/>
      <c r="AK33" s="30"/>
      <c r="AL33" s="30"/>
      <c r="AM33" s="30"/>
      <c r="AN33" s="180"/>
      <c r="AO33" s="30"/>
      <c r="AP33" s="180"/>
      <c r="AQ33" s="30" t="s">
        <v>536</v>
      </c>
      <c r="AR33" s="32" t="s">
        <v>390</v>
      </c>
      <c r="AS33" s="32"/>
      <c r="AT33" s="32"/>
      <c r="AU33" s="32" t="s">
        <v>444</v>
      </c>
      <c r="AV33" s="32">
        <v>5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12</v>
      </c>
      <c r="BM33" s="32" t="s">
        <v>390</v>
      </c>
      <c r="BN33" s="32"/>
      <c r="BO33" s="32" t="s">
        <v>390</v>
      </c>
      <c r="BP33" s="292"/>
      <c r="BQ33" s="32"/>
      <c r="BR33" s="32"/>
      <c r="BS33" s="30"/>
      <c r="BT33" s="30"/>
      <c r="BU33" s="32"/>
      <c r="BV33" s="32" t="s">
        <v>390</v>
      </c>
      <c r="BW33" s="56"/>
      <c r="BX33" s="111"/>
      <c r="BY33" t="s">
        <v>806</v>
      </c>
    </row>
    <row r="34" spans="1:77" x14ac:dyDescent="0.15">
      <c r="A34" s="27"/>
      <c r="B34" s="28">
        <v>43034</v>
      </c>
      <c r="C34" s="29" t="s">
        <v>530</v>
      </c>
      <c r="D34" s="30" t="s">
        <v>44</v>
      </c>
      <c r="E34" s="30"/>
      <c r="F34" s="178" t="s">
        <v>535</v>
      </c>
      <c r="G34" s="31">
        <v>43026</v>
      </c>
      <c r="H34" s="32" t="s">
        <v>387</v>
      </c>
      <c r="I34" s="32" t="s">
        <v>390</v>
      </c>
      <c r="J34" s="32"/>
      <c r="K34" s="30" t="s">
        <v>303</v>
      </c>
      <c r="L34" s="30" t="s">
        <v>615</v>
      </c>
      <c r="M34" s="217">
        <v>116.09090909090908</v>
      </c>
      <c r="N34" s="217">
        <v>18.690909090909088</v>
      </c>
      <c r="O34" s="30"/>
      <c r="P34" s="30"/>
      <c r="Q34" s="180"/>
      <c r="R34" s="30"/>
      <c r="S34" s="180"/>
      <c r="T34" s="30"/>
      <c r="U34" s="30"/>
      <c r="V34" s="180"/>
      <c r="W34" s="180"/>
      <c r="X34" s="30"/>
      <c r="Y34" s="30"/>
      <c r="Z34" s="30"/>
      <c r="AA34" s="30"/>
      <c r="AB34" s="30"/>
      <c r="AC34" s="30"/>
      <c r="AD34" s="30"/>
      <c r="AE34" s="180"/>
      <c r="AF34" s="217">
        <v>13.109090909090908</v>
      </c>
      <c r="AG34" s="30"/>
      <c r="AH34" s="30"/>
      <c r="AI34" s="180"/>
      <c r="AJ34" s="30"/>
      <c r="AK34" s="30"/>
      <c r="AL34" s="30"/>
      <c r="AM34" s="30"/>
      <c r="AN34" s="180"/>
      <c r="AO34" s="30"/>
      <c r="AP34" s="18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5</v>
      </c>
      <c r="AW34" s="32"/>
      <c r="AX34" s="32"/>
      <c r="AY34" s="32"/>
      <c r="AZ34" s="32" t="s">
        <v>534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292"/>
      <c r="BQ34" s="32">
        <v>12</v>
      </c>
      <c r="BR34" s="32"/>
      <c r="BS34" s="56"/>
      <c r="BT34" s="56"/>
      <c r="BU34" s="32"/>
      <c r="BV34" s="32" t="s">
        <v>390</v>
      </c>
      <c r="BW34" s="30"/>
      <c r="BY34" t="s">
        <v>794</v>
      </c>
    </row>
    <row r="35" spans="1:77" x14ac:dyDescent="0.15">
      <c r="A35" s="27">
        <v>5614</v>
      </c>
      <c r="B35" s="28">
        <v>43034</v>
      </c>
      <c r="C35" s="29" t="s">
        <v>530</v>
      </c>
      <c r="D35" s="30" t="s">
        <v>44</v>
      </c>
      <c r="E35" s="30"/>
      <c r="F35" s="178" t="s">
        <v>535</v>
      </c>
      <c r="G35" s="31">
        <v>43008</v>
      </c>
      <c r="H35" s="32" t="s">
        <v>387</v>
      </c>
      <c r="I35" s="32" t="s">
        <v>390</v>
      </c>
      <c r="J35" s="32"/>
      <c r="K35" s="30" t="s">
        <v>48</v>
      </c>
      <c r="L35" s="178" t="s">
        <v>792</v>
      </c>
      <c r="M35" s="217">
        <v>130</v>
      </c>
      <c r="N35" s="217">
        <v>18.999999999999996</v>
      </c>
      <c r="O35" s="30"/>
      <c r="P35" s="30"/>
      <c r="Q35" s="180"/>
      <c r="R35" s="30"/>
      <c r="S35" s="180"/>
      <c r="T35" s="30"/>
      <c r="U35" s="3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217">
        <v>9.3999999999999986</v>
      </c>
      <c r="AG35" s="30"/>
      <c r="AH35" s="30"/>
      <c r="AI35" s="180"/>
      <c r="AJ35" s="30"/>
      <c r="AK35" s="30"/>
      <c r="AL35" s="30"/>
      <c r="AM35" s="30"/>
      <c r="AN35" s="180"/>
      <c r="AO35" s="30"/>
      <c r="AP35" s="18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3.5</v>
      </c>
      <c r="AW35" s="32"/>
      <c r="AX35" s="32"/>
      <c r="AY35" s="32"/>
      <c r="AZ35" s="32" t="s">
        <v>534</v>
      </c>
      <c r="BA35" s="30"/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292"/>
      <c r="BQ35" s="32">
        <v>12</v>
      </c>
      <c r="BR35" s="32"/>
      <c r="BS35" s="56"/>
      <c r="BT35" s="56"/>
      <c r="BU35" s="32"/>
      <c r="BV35" s="32" t="s">
        <v>390</v>
      </c>
      <c r="BW35" s="178">
        <v>1</v>
      </c>
      <c r="BY35" t="s">
        <v>793</v>
      </c>
    </row>
    <row r="36" spans="1:77" x14ac:dyDescent="0.15">
      <c r="A36" s="27">
        <v>4117</v>
      </c>
      <c r="B36" s="28">
        <v>43033</v>
      </c>
      <c r="C36" s="29" t="s">
        <v>530</v>
      </c>
      <c r="D36" s="30" t="s">
        <v>44</v>
      </c>
      <c r="E36" s="30"/>
      <c r="F36" s="178" t="s">
        <v>535</v>
      </c>
      <c r="G36" s="58">
        <v>43006</v>
      </c>
      <c r="H36" s="32" t="s">
        <v>387</v>
      </c>
      <c r="I36" s="32" t="s">
        <v>390</v>
      </c>
      <c r="J36" s="32"/>
      <c r="K36" s="30" t="s">
        <v>49</v>
      </c>
      <c r="L36" s="30" t="s">
        <v>472</v>
      </c>
      <c r="M36" s="217">
        <v>96.36363636363636</v>
      </c>
      <c r="N36" s="217">
        <v>17.727272727272727</v>
      </c>
      <c r="O36" s="30"/>
      <c r="P36" s="30"/>
      <c r="Q36" s="180"/>
      <c r="R36" s="30"/>
      <c r="S36" s="180"/>
      <c r="T36" s="30"/>
      <c r="U36" s="30"/>
      <c r="V36" s="180"/>
      <c r="W36" s="180"/>
      <c r="X36" s="30"/>
      <c r="Y36" s="30"/>
      <c r="Z36" s="30"/>
      <c r="AA36" s="30"/>
      <c r="AB36" s="30"/>
      <c r="AC36" s="30"/>
      <c r="AD36" s="30"/>
      <c r="AE36" s="180"/>
      <c r="AF36" s="217">
        <v>14.09090909090909</v>
      </c>
      <c r="AG36" s="30"/>
      <c r="AH36" s="30"/>
      <c r="AI36" s="180"/>
      <c r="AJ36" s="30"/>
      <c r="AK36" s="30"/>
      <c r="AL36" s="30"/>
      <c r="AM36" s="30"/>
      <c r="AN36" s="180"/>
      <c r="AO36" s="30"/>
      <c r="AP36" s="180"/>
      <c r="AQ36" s="30" t="s">
        <v>536</v>
      </c>
      <c r="AR36" s="32" t="s">
        <v>390</v>
      </c>
      <c r="AS36" s="32"/>
      <c r="AT36" s="32"/>
      <c r="AU36" s="32" t="s">
        <v>444</v>
      </c>
      <c r="AV36" s="32">
        <v>6</v>
      </c>
      <c r="AW36" s="32"/>
      <c r="AX36" s="32"/>
      <c r="AY36" s="32"/>
      <c r="AZ36" s="32" t="s">
        <v>534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294">
        <v>327.16363636363633</v>
      </c>
      <c r="BQ36" s="32"/>
      <c r="BR36" s="177"/>
      <c r="BS36" s="56"/>
      <c r="BT36" s="56"/>
      <c r="BU36" s="56"/>
      <c r="BV36" s="32" t="s">
        <v>390</v>
      </c>
      <c r="BW36" s="178"/>
      <c r="BY36" t="s">
        <v>787</v>
      </c>
    </row>
    <row r="37" spans="1:77" x14ac:dyDescent="0.15">
      <c r="A37" s="27"/>
      <c r="B37" s="28">
        <v>43035</v>
      </c>
      <c r="C37" s="29" t="s">
        <v>530</v>
      </c>
      <c r="D37" s="30" t="s">
        <v>44</v>
      </c>
      <c r="E37" s="30"/>
      <c r="F37" s="30" t="s">
        <v>535</v>
      </c>
      <c r="G37" s="31">
        <v>42930</v>
      </c>
      <c r="H37" s="32" t="s">
        <v>387</v>
      </c>
      <c r="I37" s="32" t="s">
        <v>390</v>
      </c>
      <c r="J37" s="32"/>
      <c r="K37" s="30" t="s">
        <v>51</v>
      </c>
      <c r="L37" s="30" t="s">
        <v>618</v>
      </c>
      <c r="M37" s="217">
        <v>117.14545454545456</v>
      </c>
      <c r="N37" s="217">
        <v>22.781818181818178</v>
      </c>
      <c r="O37" s="178" t="s">
        <v>453</v>
      </c>
      <c r="P37" s="30">
        <v>3822</v>
      </c>
      <c r="Q37" s="217">
        <v>23.7</v>
      </c>
      <c r="R37" s="30"/>
      <c r="S37" s="180"/>
      <c r="T37" s="30"/>
      <c r="U37" s="30"/>
      <c r="V37" s="180"/>
      <c r="W37" s="180"/>
      <c r="X37" s="30"/>
      <c r="Y37" s="30"/>
      <c r="Z37" s="30"/>
      <c r="AA37" s="30"/>
      <c r="AB37" s="30"/>
      <c r="AC37" s="30"/>
      <c r="AD37" s="30"/>
      <c r="AE37" s="180"/>
      <c r="AF37" s="217">
        <v>15.481818181818182</v>
      </c>
      <c r="AG37" s="30"/>
      <c r="AH37" s="30"/>
      <c r="AI37" s="180"/>
      <c r="AJ37" s="30"/>
      <c r="AK37" s="30"/>
      <c r="AL37" s="30"/>
      <c r="AM37" s="30"/>
      <c r="AN37" s="180"/>
      <c r="AO37" s="30"/>
      <c r="AP37" s="180"/>
      <c r="AQ37" s="30" t="s">
        <v>536</v>
      </c>
      <c r="AR37" s="32" t="s">
        <v>390</v>
      </c>
      <c r="AS37" s="32"/>
      <c r="AT37" s="32"/>
      <c r="AU37" s="32" t="s">
        <v>444</v>
      </c>
      <c r="AV37" s="32">
        <v>4.5</v>
      </c>
      <c r="AW37" s="32"/>
      <c r="AX37" s="32"/>
      <c r="AY37" s="32"/>
      <c r="AZ37" s="32" t="s">
        <v>390</v>
      </c>
      <c r="BA37" s="30"/>
      <c r="BB37" s="32">
        <v>22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/>
      <c r="BO37" s="32" t="s">
        <v>390</v>
      </c>
      <c r="BP37" s="292"/>
      <c r="BQ37" s="32"/>
      <c r="BR37" s="32"/>
      <c r="BS37" s="56"/>
      <c r="BT37" s="56"/>
      <c r="BU37" s="56"/>
      <c r="BV37" s="32" t="s">
        <v>390</v>
      </c>
      <c r="BW37" s="178"/>
      <c r="BX37" s="111"/>
      <c r="BY37" t="s">
        <v>782</v>
      </c>
    </row>
    <row r="38" spans="1:77" x14ac:dyDescent="0.15">
      <c r="A38" s="27">
        <v>6414</v>
      </c>
      <c r="B38" s="28">
        <v>43034</v>
      </c>
      <c r="C38" s="29" t="s">
        <v>530</v>
      </c>
      <c r="D38" s="30" t="s">
        <v>44</v>
      </c>
      <c r="E38" s="30"/>
      <c r="F38" s="178" t="s">
        <v>535</v>
      </c>
      <c r="G38" s="58">
        <v>43028</v>
      </c>
      <c r="H38" s="32" t="s">
        <v>390</v>
      </c>
      <c r="I38" s="32" t="s">
        <v>507</v>
      </c>
      <c r="J38" s="32"/>
      <c r="K38" s="30" t="s">
        <v>423</v>
      </c>
      <c r="L38" s="30" t="s">
        <v>620</v>
      </c>
      <c r="M38" s="217">
        <v>109.99999999999999</v>
      </c>
      <c r="N38" s="217">
        <v>19.190909090909088</v>
      </c>
      <c r="O38" s="30"/>
      <c r="P38" s="30"/>
      <c r="Q38" s="180"/>
      <c r="R38" s="30"/>
      <c r="S38" s="180"/>
      <c r="T38" s="30"/>
      <c r="U38" s="30"/>
      <c r="V38" s="180"/>
      <c r="W38" s="180"/>
      <c r="X38" s="30"/>
      <c r="Y38" s="30"/>
      <c r="Z38" s="30"/>
      <c r="AA38" s="30"/>
      <c r="AB38" s="30"/>
      <c r="AC38" s="30"/>
      <c r="AD38" s="30"/>
      <c r="AE38" s="180"/>
      <c r="AF38" s="217">
        <v>13.409090909090908</v>
      </c>
      <c r="AG38" s="30"/>
      <c r="AH38" s="30"/>
      <c r="AI38" s="180"/>
      <c r="AJ38" s="30"/>
      <c r="AK38" s="30"/>
      <c r="AL38" s="30"/>
      <c r="AM38" s="30"/>
      <c r="AN38" s="180"/>
      <c r="AO38" s="30"/>
      <c r="AP38" s="180"/>
      <c r="AQ38" s="30" t="s">
        <v>536</v>
      </c>
      <c r="AR38" s="32" t="s">
        <v>390</v>
      </c>
      <c r="AS38" s="32"/>
      <c r="AT38" s="32"/>
      <c r="AU38" s="32"/>
      <c r="AV38" s="32"/>
      <c r="AW38" s="32"/>
      <c r="AX38" s="32"/>
      <c r="AY38" s="32"/>
      <c r="AZ38" s="32" t="s">
        <v>390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32" t="s">
        <v>390</v>
      </c>
      <c r="BN38" s="32"/>
      <c r="BO38" s="32" t="s">
        <v>390</v>
      </c>
      <c r="BP38" s="292"/>
      <c r="BQ38" s="32"/>
      <c r="BR38" s="32"/>
      <c r="BS38" s="56"/>
      <c r="BT38" s="56"/>
      <c r="BU38" s="32"/>
      <c r="BV38" s="32" t="s">
        <v>390</v>
      </c>
      <c r="BW38" s="30">
        <v>1</v>
      </c>
      <c r="BY38" t="s">
        <v>791</v>
      </c>
    </row>
    <row r="39" spans="1:77" x14ac:dyDescent="0.15">
      <c r="A39" s="27"/>
      <c r="B39" s="28">
        <v>43034</v>
      </c>
      <c r="C39" s="29" t="s">
        <v>530</v>
      </c>
      <c r="D39" s="30" t="s">
        <v>44</v>
      </c>
      <c r="E39" s="30"/>
      <c r="F39" s="178" t="s">
        <v>535</v>
      </c>
      <c r="G39" s="58">
        <v>42916</v>
      </c>
      <c r="H39" s="32" t="s">
        <v>387</v>
      </c>
      <c r="I39" s="32" t="s">
        <v>390</v>
      </c>
      <c r="J39" s="32"/>
      <c r="K39" s="30" t="s">
        <v>425</v>
      </c>
      <c r="L39" s="30" t="s">
        <v>622</v>
      </c>
      <c r="M39" s="217">
        <v>149</v>
      </c>
      <c r="N39" s="217">
        <v>20.172727272727272</v>
      </c>
      <c r="O39" s="30" t="s">
        <v>453</v>
      </c>
      <c r="P39" s="30">
        <v>1800</v>
      </c>
      <c r="Q39" s="217">
        <v>23.490909090909089</v>
      </c>
      <c r="R39" s="30"/>
      <c r="S39" s="180"/>
      <c r="T39" s="30"/>
      <c r="U39" s="30"/>
      <c r="V39" s="180"/>
      <c r="W39" s="180"/>
      <c r="X39" s="30"/>
      <c r="Y39" s="30"/>
      <c r="Z39" s="30"/>
      <c r="AA39" s="30"/>
      <c r="AB39" s="30"/>
      <c r="AC39" s="30"/>
      <c r="AD39" s="30"/>
      <c r="AE39" s="180"/>
      <c r="AF39" s="217">
        <v>11.363636363636363</v>
      </c>
      <c r="AG39" s="30"/>
      <c r="AH39" s="30"/>
      <c r="AI39" s="180"/>
      <c r="AJ39" s="30"/>
      <c r="AK39" s="30"/>
      <c r="AL39" s="30"/>
      <c r="AM39" s="30"/>
      <c r="AN39" s="180"/>
      <c r="AO39" s="30"/>
      <c r="AP39" s="180"/>
      <c r="AQ39" s="30" t="s">
        <v>536</v>
      </c>
      <c r="AR39" s="32" t="s">
        <v>390</v>
      </c>
      <c r="AS39" s="32"/>
      <c r="AT39" s="32"/>
      <c r="AU39" s="32" t="s">
        <v>444</v>
      </c>
      <c r="AV39" s="32">
        <v>6</v>
      </c>
      <c r="AW39" s="32"/>
      <c r="AX39" s="32"/>
      <c r="AY39" s="32"/>
      <c r="AZ39" s="32" t="s">
        <v>390</v>
      </c>
      <c r="BA39" s="30"/>
      <c r="BB39" s="32">
        <v>0</v>
      </c>
      <c r="BC39" s="32">
        <v>0</v>
      </c>
      <c r="BD39" s="32">
        <v>10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/>
      <c r="BO39" s="32" t="s">
        <v>390</v>
      </c>
      <c r="BP39" s="292"/>
      <c r="BQ39" s="32"/>
      <c r="BR39" s="32"/>
      <c r="BS39" s="30"/>
      <c r="BT39" s="30"/>
      <c r="BU39" s="32"/>
      <c r="BV39" s="32" t="s">
        <v>390</v>
      </c>
      <c r="BW39" s="178">
        <v>1</v>
      </c>
      <c r="BX39" s="111"/>
      <c r="BY39" t="s">
        <v>814</v>
      </c>
    </row>
    <row r="40" spans="1:77" x14ac:dyDescent="0.15">
      <c r="A40" s="27">
        <v>5915</v>
      </c>
      <c r="B40" s="28">
        <v>43034</v>
      </c>
      <c r="C40" s="29" t="s">
        <v>530</v>
      </c>
      <c r="D40" s="30" t="s">
        <v>44</v>
      </c>
      <c r="E40" s="30"/>
      <c r="F40" s="178" t="s">
        <v>535</v>
      </c>
      <c r="G40" s="31">
        <v>42916</v>
      </c>
      <c r="H40" s="112" t="s">
        <v>387</v>
      </c>
      <c r="I40" s="112" t="s">
        <v>390</v>
      </c>
      <c r="J40" s="32"/>
      <c r="K40" s="178" t="s">
        <v>50</v>
      </c>
      <c r="L40" s="178" t="s">
        <v>558</v>
      </c>
      <c r="M40" s="217">
        <v>118.4</v>
      </c>
      <c r="N40" s="217">
        <v>19.18181818181818</v>
      </c>
      <c r="O40" s="30"/>
      <c r="P40" s="30"/>
      <c r="Q40" s="293"/>
      <c r="R40" s="30"/>
      <c r="S40" s="180"/>
      <c r="T40" s="30"/>
      <c r="U40" s="30"/>
      <c r="V40" s="180"/>
      <c r="W40" s="180"/>
      <c r="X40" s="30"/>
      <c r="Y40" s="30"/>
      <c r="Z40" s="30"/>
      <c r="AA40" s="30"/>
      <c r="AB40" s="30"/>
      <c r="AC40" s="30"/>
      <c r="AD40" s="30"/>
      <c r="AE40" s="180"/>
      <c r="AF40" s="217">
        <v>15.881818181818179</v>
      </c>
      <c r="AG40" s="30"/>
      <c r="AH40" s="30"/>
      <c r="AI40" s="180"/>
      <c r="AJ40" s="30"/>
      <c r="AK40" s="30"/>
      <c r="AL40" s="30"/>
      <c r="AM40" s="30"/>
      <c r="AN40" s="180"/>
      <c r="AO40" s="30"/>
      <c r="AP40" s="180"/>
      <c r="AQ40" s="30" t="s">
        <v>536</v>
      </c>
      <c r="AR40" s="32" t="s">
        <v>390</v>
      </c>
      <c r="AS40" s="32"/>
      <c r="AT40" s="32"/>
      <c r="AU40" s="32" t="s">
        <v>444</v>
      </c>
      <c r="AV40" s="32">
        <v>11.5</v>
      </c>
      <c r="AW40" s="32"/>
      <c r="AX40" s="32"/>
      <c r="AY40" s="32"/>
      <c r="AZ40" s="32" t="s">
        <v>534</v>
      </c>
      <c r="BA40" s="30"/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/>
      <c r="BO40" s="32" t="s">
        <v>390</v>
      </c>
      <c r="BP40" s="292"/>
      <c r="BQ40" s="32"/>
      <c r="BR40" s="32"/>
      <c r="BS40" s="56"/>
      <c r="BT40" s="56"/>
      <c r="BU40" s="32"/>
      <c r="BV40" s="32" t="s">
        <v>390</v>
      </c>
      <c r="BW40" s="178"/>
      <c r="BX40" s="111" t="s">
        <v>798</v>
      </c>
      <c r="BY40" t="s">
        <v>799</v>
      </c>
    </row>
    <row r="41" spans="1:77" x14ac:dyDescent="0.15">
      <c r="A41" s="27"/>
      <c r="B41" s="28">
        <v>43034</v>
      </c>
      <c r="C41" s="29" t="s">
        <v>530</v>
      </c>
      <c r="D41" s="30" t="s">
        <v>44</v>
      </c>
      <c r="E41" s="30"/>
      <c r="F41" s="30" t="s">
        <v>535</v>
      </c>
      <c r="G41" s="31">
        <v>42587</v>
      </c>
      <c r="H41" s="112" t="s">
        <v>387</v>
      </c>
      <c r="I41" s="112" t="s">
        <v>390</v>
      </c>
      <c r="J41" s="32"/>
      <c r="K41" s="178" t="s">
        <v>562</v>
      </c>
      <c r="L41" s="178" t="s">
        <v>628</v>
      </c>
      <c r="M41" s="180">
        <v>128.59090909090907</v>
      </c>
      <c r="N41" s="180">
        <v>19.909090909090907</v>
      </c>
      <c r="O41" s="30"/>
      <c r="P41" s="30"/>
      <c r="Q41" s="180"/>
      <c r="R41" s="30"/>
      <c r="S41" s="180"/>
      <c r="T41" s="30"/>
      <c r="U41" s="30"/>
      <c r="V41" s="180"/>
      <c r="W41" s="180"/>
      <c r="X41" s="30"/>
      <c r="Y41" s="30"/>
      <c r="Z41" s="30"/>
      <c r="AA41" s="30"/>
      <c r="AB41" s="30"/>
      <c r="AC41" s="30"/>
      <c r="AD41" s="30"/>
      <c r="AE41" s="180"/>
      <c r="AF41" s="180">
        <v>16.345454545454544</v>
      </c>
      <c r="AG41" s="30"/>
      <c r="AH41" s="30"/>
      <c r="AI41" s="180"/>
      <c r="AJ41" s="30"/>
      <c r="AK41" s="30"/>
      <c r="AL41" s="30"/>
      <c r="AM41" s="30"/>
      <c r="AN41" s="180"/>
      <c r="AO41" s="30"/>
      <c r="AP41" s="180"/>
      <c r="AQ41" s="30" t="s">
        <v>536</v>
      </c>
      <c r="AR41" s="32" t="s">
        <v>390</v>
      </c>
      <c r="AS41" s="32"/>
      <c r="AT41" s="32"/>
      <c r="AU41" s="32" t="s">
        <v>444</v>
      </c>
      <c r="AV41" s="32">
        <v>4</v>
      </c>
      <c r="AW41" s="32"/>
      <c r="AX41" s="32"/>
      <c r="AY41" s="32"/>
      <c r="AZ41" s="32" t="s">
        <v>390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390</v>
      </c>
      <c r="BN41" s="32">
        <v>12</v>
      </c>
      <c r="BO41" s="32" t="s">
        <v>390</v>
      </c>
      <c r="BP41" s="32"/>
      <c r="BQ41" s="32"/>
      <c r="BR41" s="32"/>
      <c r="BS41" s="56"/>
      <c r="BT41" s="56"/>
      <c r="BU41" s="32"/>
      <c r="BV41" s="32" t="s">
        <v>390</v>
      </c>
      <c r="BW41" s="178"/>
      <c r="BX41" s="111"/>
      <c r="BY41" t="s">
        <v>638</v>
      </c>
    </row>
    <row r="42" spans="1:77" x14ac:dyDescent="0.15">
      <c r="A42" s="27">
        <v>6408</v>
      </c>
      <c r="B42" s="28">
        <v>43034</v>
      </c>
      <c r="C42" s="29" t="s">
        <v>530</v>
      </c>
      <c r="D42" s="30" t="s">
        <v>44</v>
      </c>
      <c r="E42" s="30"/>
      <c r="F42" s="178" t="s">
        <v>535</v>
      </c>
      <c r="G42" s="31">
        <v>42929</v>
      </c>
      <c r="H42" s="32" t="s">
        <v>390</v>
      </c>
      <c r="I42" s="32" t="s">
        <v>507</v>
      </c>
      <c r="J42" s="32"/>
      <c r="K42" s="178" t="s">
        <v>654</v>
      </c>
      <c r="L42" s="178" t="s">
        <v>554</v>
      </c>
      <c r="M42" s="217">
        <v>116.99999999999999</v>
      </c>
      <c r="N42" s="217">
        <v>18.7</v>
      </c>
      <c r="O42" s="30"/>
      <c r="P42" s="30"/>
      <c r="Q42" s="180"/>
      <c r="R42" s="30"/>
      <c r="S42" s="180"/>
      <c r="T42" s="30"/>
      <c r="U42" s="30"/>
      <c r="V42" s="180"/>
      <c r="W42" s="180"/>
      <c r="X42" s="30"/>
      <c r="Y42" s="30"/>
      <c r="Z42" s="30"/>
      <c r="AA42" s="30"/>
      <c r="AB42" s="30"/>
      <c r="AC42" s="30"/>
      <c r="AD42" s="30"/>
      <c r="AE42" s="180"/>
      <c r="AF42" s="217">
        <v>10.5</v>
      </c>
      <c r="AG42" s="30"/>
      <c r="AH42" s="30"/>
      <c r="AI42" s="180"/>
      <c r="AJ42" s="30"/>
      <c r="AK42" s="30"/>
      <c r="AL42" s="30"/>
      <c r="AM42" s="30"/>
      <c r="AN42" s="180"/>
      <c r="AO42" s="30"/>
      <c r="AP42" s="180"/>
      <c r="AQ42" s="30" t="s">
        <v>536</v>
      </c>
      <c r="AR42" s="32" t="s">
        <v>390</v>
      </c>
      <c r="AS42" s="32"/>
      <c r="AT42" s="32"/>
      <c r="AU42" s="32"/>
      <c r="AV42" s="32"/>
      <c r="AW42" s="32"/>
      <c r="AX42" s="32"/>
      <c r="AY42" s="32"/>
      <c r="AZ42" s="112" t="s">
        <v>534</v>
      </c>
      <c r="BA42" s="30"/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390</v>
      </c>
      <c r="BN42" s="32"/>
      <c r="BO42" s="32" t="s">
        <v>390</v>
      </c>
      <c r="BP42" s="292"/>
      <c r="BQ42" s="32"/>
      <c r="BR42" s="32"/>
      <c r="BS42" s="30"/>
      <c r="BT42" s="56"/>
      <c r="BU42" s="32"/>
      <c r="BV42" s="32" t="s">
        <v>390</v>
      </c>
      <c r="BW42" s="30"/>
      <c r="BY42" t="s">
        <v>795</v>
      </c>
    </row>
    <row r="43" spans="1:77" x14ac:dyDescent="0.15">
      <c r="A43" s="27"/>
      <c r="B43" s="28">
        <v>43034</v>
      </c>
      <c r="C43" s="29" t="s">
        <v>530</v>
      </c>
      <c r="D43" s="30" t="s">
        <v>44</v>
      </c>
      <c r="E43" s="30"/>
      <c r="F43" s="178" t="s">
        <v>535</v>
      </c>
      <c r="G43" s="31">
        <v>42916</v>
      </c>
      <c r="H43" s="112" t="s">
        <v>387</v>
      </c>
      <c r="I43" s="112" t="s">
        <v>390</v>
      </c>
      <c r="J43" s="32"/>
      <c r="K43" s="178" t="s">
        <v>651</v>
      </c>
      <c r="L43" s="178" t="s">
        <v>652</v>
      </c>
      <c r="M43" s="217">
        <v>135.45454545454544</v>
      </c>
      <c r="N43" s="217">
        <v>19.990909090909089</v>
      </c>
      <c r="O43" s="30"/>
      <c r="P43" s="30"/>
      <c r="Q43" s="180"/>
      <c r="R43" s="30"/>
      <c r="S43" s="180"/>
      <c r="T43" s="30"/>
      <c r="U43" s="30"/>
      <c r="V43" s="180"/>
      <c r="W43" s="180"/>
      <c r="X43" s="30"/>
      <c r="Y43" s="30"/>
      <c r="Z43" s="30"/>
      <c r="AA43" s="30"/>
      <c r="AB43" s="30"/>
      <c r="AC43" s="30"/>
      <c r="AD43" s="30"/>
      <c r="AE43" s="180"/>
      <c r="AF43" s="217">
        <v>15.445454545454544</v>
      </c>
      <c r="AG43" s="30"/>
      <c r="AH43" s="30"/>
      <c r="AI43" s="180"/>
      <c r="AJ43" s="30"/>
      <c r="AK43" s="30"/>
      <c r="AL43" s="30"/>
      <c r="AM43" s="30"/>
      <c r="AN43" s="180"/>
      <c r="AO43" s="30"/>
      <c r="AP43" s="180"/>
      <c r="AQ43" s="30" t="s">
        <v>536</v>
      </c>
      <c r="AR43" s="32" t="s">
        <v>390</v>
      </c>
      <c r="AS43" s="32"/>
      <c r="AT43" s="32"/>
      <c r="AU43" s="112" t="s">
        <v>444</v>
      </c>
      <c r="AV43" s="32">
        <v>6</v>
      </c>
      <c r="AW43" s="32"/>
      <c r="AX43" s="32"/>
      <c r="AY43" s="32"/>
      <c r="AZ43" s="112" t="s">
        <v>390</v>
      </c>
      <c r="BA43" s="30"/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12</v>
      </c>
      <c r="BM43" s="112" t="s">
        <v>390</v>
      </c>
      <c r="BN43" s="32"/>
      <c r="BO43" s="112" t="s">
        <v>390</v>
      </c>
      <c r="BP43" s="292"/>
      <c r="BQ43" s="32">
        <v>12</v>
      </c>
      <c r="BR43" s="32"/>
      <c r="BS43" s="30"/>
      <c r="BT43" s="56"/>
      <c r="BU43" s="32"/>
      <c r="BV43" s="112" t="s">
        <v>390</v>
      </c>
      <c r="BW43" s="30">
        <v>1</v>
      </c>
      <c r="BY43" t="s">
        <v>810</v>
      </c>
    </row>
    <row r="44" spans="1:77" x14ac:dyDescent="0.15">
      <c r="A44" s="27"/>
      <c r="B44" s="28">
        <v>43034</v>
      </c>
      <c r="C44" s="29" t="s">
        <v>530</v>
      </c>
      <c r="D44" s="30" t="s">
        <v>44</v>
      </c>
      <c r="E44" s="30"/>
      <c r="F44" s="178" t="s">
        <v>535</v>
      </c>
      <c r="G44" s="31">
        <v>43027</v>
      </c>
      <c r="H44" s="112" t="s">
        <v>390</v>
      </c>
      <c r="I44" s="112" t="s">
        <v>507</v>
      </c>
      <c r="J44" s="32"/>
      <c r="K44" s="178" t="s">
        <v>656</v>
      </c>
      <c r="L44" s="178" t="s">
        <v>796</v>
      </c>
      <c r="M44" s="217">
        <v>102.55454545454545</v>
      </c>
      <c r="N44" s="217">
        <v>23.672727272727268</v>
      </c>
      <c r="O44" s="30"/>
      <c r="P44" s="30"/>
      <c r="Q44" s="180"/>
      <c r="R44" s="30"/>
      <c r="S44" s="180"/>
      <c r="T44" s="30"/>
      <c r="U44" s="30"/>
      <c r="V44" s="180"/>
      <c r="W44" s="180"/>
      <c r="X44" s="30"/>
      <c r="Y44" s="30"/>
      <c r="Z44" s="30"/>
      <c r="AA44" s="30"/>
      <c r="AB44" s="30"/>
      <c r="AC44" s="30"/>
      <c r="AD44" s="30"/>
      <c r="AE44" s="180"/>
      <c r="AF44" s="217">
        <v>15.78181818181818</v>
      </c>
      <c r="AG44" s="30"/>
      <c r="AH44" s="30"/>
      <c r="AI44" s="180"/>
      <c r="AJ44" s="30"/>
      <c r="AK44" s="30"/>
      <c r="AL44" s="30"/>
      <c r="AM44" s="30"/>
      <c r="AN44" s="180"/>
      <c r="AO44" s="30"/>
      <c r="AP44" s="180"/>
      <c r="AQ44" s="30" t="s">
        <v>536</v>
      </c>
      <c r="AR44" s="112" t="s">
        <v>390</v>
      </c>
      <c r="AS44" s="32"/>
      <c r="AT44" s="32"/>
      <c r="AU44" s="112"/>
      <c r="AV44" s="32"/>
      <c r="AW44" s="32"/>
      <c r="AX44" s="32"/>
      <c r="AY44" s="32"/>
      <c r="AZ44" s="112" t="s">
        <v>390</v>
      </c>
      <c r="BA44" s="30"/>
      <c r="BB44" s="32">
        <v>15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112" t="s">
        <v>390</v>
      </c>
      <c r="BN44" s="32"/>
      <c r="BO44" s="112" t="s">
        <v>390</v>
      </c>
      <c r="BP44" s="292"/>
      <c r="BQ44" s="32"/>
      <c r="BR44" s="32"/>
      <c r="BS44" s="30"/>
      <c r="BT44" s="56"/>
      <c r="BU44" s="32"/>
      <c r="BV44" s="112" t="s">
        <v>390</v>
      </c>
      <c r="BW44" s="30">
        <v>1</v>
      </c>
      <c r="BY44" s="111" t="s">
        <v>797</v>
      </c>
    </row>
    <row r="45" spans="1:77" x14ac:dyDescent="0.15">
      <c r="A45" s="27"/>
      <c r="B45" s="28">
        <v>43034</v>
      </c>
      <c r="C45" s="29" t="s">
        <v>530</v>
      </c>
      <c r="D45" s="30" t="s">
        <v>44</v>
      </c>
      <c r="E45" s="30"/>
      <c r="F45" s="178" t="s">
        <v>535</v>
      </c>
      <c r="G45" s="31">
        <v>42916</v>
      </c>
      <c r="H45" s="112" t="s">
        <v>387</v>
      </c>
      <c r="I45" s="112" t="s">
        <v>390</v>
      </c>
      <c r="J45" s="32"/>
      <c r="K45" s="178" t="s">
        <v>661</v>
      </c>
      <c r="L45" s="178" t="s">
        <v>662</v>
      </c>
      <c r="M45" s="217">
        <v>102.89090909090909</v>
      </c>
      <c r="N45" s="217">
        <v>23.072727272727271</v>
      </c>
      <c r="O45" s="30"/>
      <c r="P45" s="30"/>
      <c r="Q45" s="180"/>
      <c r="R45" s="30"/>
      <c r="S45" s="180"/>
      <c r="T45" s="30"/>
      <c r="U45" s="30"/>
      <c r="V45" s="180"/>
      <c r="W45" s="180"/>
      <c r="X45" s="30"/>
      <c r="Y45" s="30"/>
      <c r="Z45" s="30"/>
      <c r="AA45" s="30"/>
      <c r="AB45" s="30"/>
      <c r="AC45" s="30"/>
      <c r="AD45" s="30"/>
      <c r="AE45" s="180"/>
      <c r="AF45" s="217">
        <v>15.409090909090907</v>
      </c>
      <c r="AG45" s="30"/>
      <c r="AH45" s="30"/>
      <c r="AI45" s="180"/>
      <c r="AJ45" s="30"/>
      <c r="AK45" s="30"/>
      <c r="AL45" s="30"/>
      <c r="AM45" s="30"/>
      <c r="AN45" s="180"/>
      <c r="AO45" s="30"/>
      <c r="AP45" s="180"/>
      <c r="AQ45" s="30" t="s">
        <v>536</v>
      </c>
      <c r="AR45" s="112" t="s">
        <v>390</v>
      </c>
      <c r="AS45" s="32"/>
      <c r="AT45" s="32"/>
      <c r="AU45" s="112" t="s">
        <v>444</v>
      </c>
      <c r="AV45" s="32">
        <v>6</v>
      </c>
      <c r="AW45" s="32"/>
      <c r="AX45" s="32"/>
      <c r="AY45" s="32"/>
      <c r="AZ45" s="112" t="s">
        <v>534</v>
      </c>
      <c r="BA45" s="30"/>
      <c r="BB45" s="32">
        <v>0</v>
      </c>
      <c r="BC45" s="32">
        <v>18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/>
      <c r="BO45" s="112" t="s">
        <v>390</v>
      </c>
      <c r="BP45" s="292"/>
      <c r="BQ45" s="32"/>
      <c r="BR45" s="32"/>
      <c r="BS45" s="30"/>
      <c r="BT45" s="56"/>
      <c r="BU45" s="32"/>
      <c r="BV45" s="112" t="s">
        <v>390</v>
      </c>
      <c r="BW45" s="30"/>
      <c r="BX45" s="274" t="s">
        <v>664</v>
      </c>
      <c r="BY45" s="111" t="s">
        <v>816</v>
      </c>
    </row>
    <row r="46" spans="1:77" x14ac:dyDescent="0.15">
      <c r="A46" s="27"/>
      <c r="B46" s="28">
        <v>43034</v>
      </c>
      <c r="C46" s="29" t="s">
        <v>530</v>
      </c>
      <c r="D46" s="30" t="s">
        <v>44</v>
      </c>
      <c r="E46" s="30"/>
      <c r="F46" s="30" t="s">
        <v>535</v>
      </c>
      <c r="G46" s="31">
        <v>42768</v>
      </c>
      <c r="H46" s="112" t="s">
        <v>387</v>
      </c>
      <c r="I46" s="112" t="s">
        <v>390</v>
      </c>
      <c r="J46" s="32"/>
      <c r="K46" s="178" t="s">
        <v>667</v>
      </c>
      <c r="L46" s="178" t="s">
        <v>709</v>
      </c>
      <c r="M46" s="289">
        <v>128.89999999999998</v>
      </c>
      <c r="N46" s="289">
        <v>19.890909090909087</v>
      </c>
      <c r="O46" s="289"/>
      <c r="P46" s="196"/>
      <c r="Q46" s="180"/>
      <c r="R46" s="196"/>
      <c r="S46" s="180"/>
      <c r="T46" s="30"/>
      <c r="U46" s="196"/>
      <c r="V46" s="219"/>
      <c r="W46" s="219"/>
      <c r="X46" s="196"/>
      <c r="Y46" s="196"/>
      <c r="Z46" s="196"/>
      <c r="AA46" s="196"/>
      <c r="AB46" s="196"/>
      <c r="AC46" s="196"/>
      <c r="AD46" s="196"/>
      <c r="AE46" s="219"/>
      <c r="AF46" s="289">
        <v>16.354545454545452</v>
      </c>
      <c r="AG46" s="30"/>
      <c r="AH46" s="30"/>
      <c r="AI46" s="180"/>
      <c r="AJ46" s="30"/>
      <c r="AK46" s="30"/>
      <c r="AL46" s="30"/>
      <c r="AM46" s="30"/>
      <c r="AN46" s="180"/>
      <c r="AO46" s="30"/>
      <c r="AP46" s="180"/>
      <c r="AQ46" s="30" t="s">
        <v>536</v>
      </c>
      <c r="AR46" s="112" t="s">
        <v>390</v>
      </c>
      <c r="AS46" s="32"/>
      <c r="AT46" s="32"/>
      <c r="AU46" s="112" t="s">
        <v>444</v>
      </c>
      <c r="AV46" s="32">
        <v>7</v>
      </c>
      <c r="AW46" s="32"/>
      <c r="AX46" s="32"/>
      <c r="AY46" s="32"/>
      <c r="AZ46" s="11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112" t="s">
        <v>390</v>
      </c>
      <c r="BN46" s="32"/>
      <c r="BO46" s="112" t="s">
        <v>390</v>
      </c>
      <c r="BP46" s="32"/>
      <c r="BQ46" s="32"/>
      <c r="BR46" s="32"/>
      <c r="BS46" s="30"/>
      <c r="BT46" s="56"/>
      <c r="BU46" s="32"/>
      <c r="BV46" s="112" t="s">
        <v>390</v>
      </c>
      <c r="BW46" s="30">
        <v>1</v>
      </c>
      <c r="BX46" s="275"/>
      <c r="BY46" s="111" t="s">
        <v>721</v>
      </c>
    </row>
    <row r="47" spans="1:77" x14ac:dyDescent="0.15">
      <c r="A47" s="27"/>
      <c r="B47" s="28">
        <v>43034</v>
      </c>
      <c r="C47" s="29" t="s">
        <v>530</v>
      </c>
      <c r="D47" s="30" t="s">
        <v>44</v>
      </c>
      <c r="E47" s="30"/>
      <c r="F47" s="178" t="s">
        <v>535</v>
      </c>
      <c r="G47" s="31">
        <v>42966</v>
      </c>
      <c r="H47" s="112" t="s">
        <v>387</v>
      </c>
      <c r="I47" s="112" t="s">
        <v>390</v>
      </c>
      <c r="J47" s="32"/>
      <c r="K47" s="178" t="s">
        <v>679</v>
      </c>
      <c r="L47" s="178" t="s">
        <v>680</v>
      </c>
      <c r="M47" s="217">
        <v>84.481818181818184</v>
      </c>
      <c r="N47" s="217">
        <v>18.68181818181818</v>
      </c>
      <c r="O47" s="30"/>
      <c r="P47" s="30"/>
      <c r="Q47" s="180"/>
      <c r="R47" s="30"/>
      <c r="S47" s="180"/>
      <c r="T47" s="30"/>
      <c r="U47" s="30"/>
      <c r="V47" s="180"/>
      <c r="W47" s="180"/>
      <c r="X47" s="30"/>
      <c r="Y47" s="30"/>
      <c r="Z47" s="30"/>
      <c r="AA47" s="30"/>
      <c r="AB47" s="30"/>
      <c r="AC47" s="30"/>
      <c r="AD47" s="30"/>
      <c r="AE47" s="180"/>
      <c r="AF47" s="217">
        <v>12.063636363636363</v>
      </c>
      <c r="AG47" s="30"/>
      <c r="AH47" s="30"/>
      <c r="AI47" s="180"/>
      <c r="AJ47" s="30"/>
      <c r="AK47" s="30"/>
      <c r="AL47" s="30"/>
      <c r="AM47" s="30"/>
      <c r="AN47" s="180"/>
      <c r="AO47" s="30"/>
      <c r="AP47" s="180"/>
      <c r="AQ47" s="30" t="s">
        <v>536</v>
      </c>
      <c r="AR47" s="112" t="s">
        <v>390</v>
      </c>
      <c r="AS47" s="32"/>
      <c r="AT47" s="32"/>
      <c r="AU47" s="112" t="s">
        <v>444</v>
      </c>
      <c r="AV47" s="32">
        <v>5</v>
      </c>
      <c r="AW47" s="32"/>
      <c r="AX47" s="32"/>
      <c r="AY47" s="32"/>
      <c r="AZ47" s="112" t="s">
        <v>534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112" t="s">
        <v>390</v>
      </c>
      <c r="BN47" s="32"/>
      <c r="BO47" s="112" t="s">
        <v>390</v>
      </c>
      <c r="BP47" s="292"/>
      <c r="BQ47" s="32"/>
      <c r="BR47" s="32"/>
      <c r="BS47" s="30"/>
      <c r="BT47" s="56"/>
      <c r="BU47" s="32"/>
      <c r="BV47" s="112" t="s">
        <v>390</v>
      </c>
      <c r="BW47" s="30">
        <v>1</v>
      </c>
      <c r="BX47" s="275"/>
      <c r="BY47" s="111" t="s">
        <v>788</v>
      </c>
    </row>
    <row r="48" spans="1:77" x14ac:dyDescent="0.15">
      <c r="A48" s="27"/>
      <c r="B48" s="28">
        <v>43034</v>
      </c>
      <c r="C48" s="29" t="s">
        <v>530</v>
      </c>
      <c r="D48" s="30" t="s">
        <v>44</v>
      </c>
      <c r="E48" s="30"/>
      <c r="F48" s="30" t="s">
        <v>535</v>
      </c>
      <c r="G48" s="31">
        <v>42605</v>
      </c>
      <c r="H48" s="112" t="s">
        <v>387</v>
      </c>
      <c r="I48" s="112" t="s">
        <v>390</v>
      </c>
      <c r="J48" s="32"/>
      <c r="K48" s="178" t="s">
        <v>682</v>
      </c>
      <c r="L48" s="178" t="s">
        <v>683</v>
      </c>
      <c r="M48" s="216">
        <v>114.99999999999999</v>
      </c>
      <c r="N48" s="216">
        <v>19.2</v>
      </c>
      <c r="O48" s="30"/>
      <c r="P48" s="30"/>
      <c r="Q48" s="180"/>
      <c r="R48" s="30"/>
      <c r="S48" s="180"/>
      <c r="T48" s="30"/>
      <c r="U48" s="30"/>
      <c r="V48" s="180"/>
      <c r="W48" s="180"/>
      <c r="X48" s="30"/>
      <c r="Y48" s="30"/>
      <c r="Z48" s="30"/>
      <c r="AA48" s="30"/>
      <c r="AB48" s="30"/>
      <c r="AC48" s="30"/>
      <c r="AD48" s="30"/>
      <c r="AE48" s="180"/>
      <c r="AF48" s="180">
        <v>13.4</v>
      </c>
      <c r="AG48" s="30"/>
      <c r="AH48" s="30"/>
      <c r="AI48" s="180"/>
      <c r="AJ48" s="30"/>
      <c r="AK48" s="30"/>
      <c r="AL48" s="30"/>
      <c r="AM48" s="30"/>
      <c r="AN48" s="180"/>
      <c r="AO48" s="30"/>
      <c r="AP48" s="180"/>
      <c r="AQ48" s="30" t="s">
        <v>536</v>
      </c>
      <c r="AR48" s="112" t="s">
        <v>390</v>
      </c>
      <c r="AS48" s="32"/>
      <c r="AT48" s="32"/>
      <c r="AU48" s="112" t="s">
        <v>444</v>
      </c>
      <c r="AV48" s="32">
        <v>6</v>
      </c>
      <c r="AW48" s="32"/>
      <c r="AX48" s="32"/>
      <c r="AY48" s="32"/>
      <c r="AZ48" s="11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112" t="s">
        <v>390</v>
      </c>
      <c r="BN48" s="32"/>
      <c r="BO48" s="112" t="s">
        <v>390</v>
      </c>
      <c r="BP48" s="32"/>
      <c r="BQ48" s="32"/>
      <c r="BR48" s="32"/>
      <c r="BS48" s="30"/>
      <c r="BT48" s="56"/>
      <c r="BU48" s="32"/>
      <c r="BV48" s="112" t="s">
        <v>390</v>
      </c>
      <c r="BW48" s="30">
        <v>1</v>
      </c>
      <c r="BX48" s="275"/>
      <c r="BY48" s="111" t="s">
        <v>687</v>
      </c>
    </row>
    <row r="49" spans="1:77" x14ac:dyDescent="0.15">
      <c r="A49" s="27"/>
      <c r="B49" s="28">
        <v>43034</v>
      </c>
      <c r="C49" s="29" t="s">
        <v>530</v>
      </c>
      <c r="D49" s="30" t="s">
        <v>44</v>
      </c>
      <c r="E49" s="30"/>
      <c r="F49" s="178" t="s">
        <v>535</v>
      </c>
      <c r="G49" s="31">
        <v>42978</v>
      </c>
      <c r="H49" s="112" t="s">
        <v>387</v>
      </c>
      <c r="I49" s="112" t="s">
        <v>390</v>
      </c>
      <c r="J49" s="112"/>
      <c r="K49" s="178" t="s">
        <v>700</v>
      </c>
      <c r="L49" s="178" t="s">
        <v>701</v>
      </c>
      <c r="M49" s="217">
        <v>111.19090909090909</v>
      </c>
      <c r="N49" s="217">
        <v>21.736363636363635</v>
      </c>
      <c r="O49" s="30"/>
      <c r="P49" s="30"/>
      <c r="Q49" s="180"/>
      <c r="R49" s="30"/>
      <c r="S49" s="180"/>
      <c r="T49" s="30"/>
      <c r="U49" s="30"/>
      <c r="V49" s="180"/>
      <c r="W49" s="180"/>
      <c r="X49" s="30"/>
      <c r="Y49" s="30"/>
      <c r="Z49" s="30"/>
      <c r="AA49" s="30"/>
      <c r="AB49" s="30"/>
      <c r="AC49" s="30"/>
      <c r="AD49" s="30"/>
      <c r="AE49" s="180"/>
      <c r="AF49" s="217">
        <v>15.936363636363636</v>
      </c>
      <c r="AG49" s="30"/>
      <c r="AH49" s="30"/>
      <c r="AI49" s="180"/>
      <c r="AJ49" s="30"/>
      <c r="AK49" s="30"/>
      <c r="AL49" s="30"/>
      <c r="AM49" s="30"/>
      <c r="AN49" s="180"/>
      <c r="AO49" s="30"/>
      <c r="AP49" s="180"/>
      <c r="AQ49" s="30" t="s">
        <v>536</v>
      </c>
      <c r="AR49" s="112" t="s">
        <v>390</v>
      </c>
      <c r="AS49" s="32"/>
      <c r="AT49" s="32"/>
      <c r="AU49" s="112" t="s">
        <v>444</v>
      </c>
      <c r="AV49" s="32">
        <v>7</v>
      </c>
      <c r="AW49" s="32"/>
      <c r="AX49" s="32"/>
      <c r="AY49" s="32"/>
      <c r="AZ49" s="112" t="s">
        <v>534</v>
      </c>
      <c r="BA49" s="30"/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112" t="s">
        <v>390</v>
      </c>
      <c r="BN49" s="32"/>
      <c r="BO49" s="112" t="s">
        <v>390</v>
      </c>
      <c r="BP49" s="292"/>
      <c r="BQ49" s="32"/>
      <c r="BR49" s="32"/>
      <c r="BS49" s="30"/>
      <c r="BT49" s="56"/>
      <c r="BU49" s="32"/>
      <c r="BV49" s="112" t="s">
        <v>390</v>
      </c>
      <c r="BW49" s="30"/>
      <c r="BX49" s="275"/>
      <c r="BY49" s="111" t="s">
        <v>804</v>
      </c>
    </row>
    <row r="50" spans="1:77" x14ac:dyDescent="0.15">
      <c r="A50" s="27"/>
      <c r="B50" s="28">
        <v>43033</v>
      </c>
      <c r="C50" s="29" t="s">
        <v>530</v>
      </c>
      <c r="D50" s="30" t="s">
        <v>44</v>
      </c>
      <c r="E50" s="30"/>
      <c r="F50" s="178" t="s">
        <v>535</v>
      </c>
      <c r="G50" s="28">
        <v>42947</v>
      </c>
      <c r="H50" s="32" t="s">
        <v>390</v>
      </c>
      <c r="I50" s="32" t="s">
        <v>507</v>
      </c>
      <c r="J50" s="32"/>
      <c r="K50" s="30" t="s">
        <v>556</v>
      </c>
      <c r="L50" s="178" t="s">
        <v>624</v>
      </c>
      <c r="M50" s="217">
        <v>107.87272727272726</v>
      </c>
      <c r="N50" s="217">
        <v>17.363636363636363</v>
      </c>
      <c r="O50" s="30"/>
      <c r="P50" s="30"/>
      <c r="Q50" s="180"/>
      <c r="R50" s="30"/>
      <c r="S50" s="180"/>
      <c r="T50" s="30"/>
      <c r="U50" s="30"/>
      <c r="V50" s="180"/>
      <c r="W50" s="180"/>
      <c r="X50" s="30"/>
      <c r="Y50" s="30"/>
      <c r="Z50" s="30"/>
      <c r="AA50" s="30"/>
      <c r="AB50" s="30"/>
      <c r="AC50" s="30"/>
      <c r="AD50" s="30"/>
      <c r="AE50" s="180"/>
      <c r="AF50" s="217">
        <v>13.272727272727272</v>
      </c>
      <c r="AG50" s="30"/>
      <c r="AH50" s="30"/>
      <c r="AI50" s="180"/>
      <c r="AJ50" s="30"/>
      <c r="AK50" s="30"/>
      <c r="AL50" s="30"/>
      <c r="AM50" s="30"/>
      <c r="AN50" s="180"/>
      <c r="AO50" s="30"/>
      <c r="AP50" s="180"/>
      <c r="AQ50" s="30" t="s">
        <v>536</v>
      </c>
      <c r="AR50" s="32" t="s">
        <v>390</v>
      </c>
      <c r="AS50" s="32"/>
      <c r="AT50" s="32"/>
      <c r="AU50" s="112" t="s">
        <v>444</v>
      </c>
      <c r="AV50" s="32">
        <v>2.0499999999999998</v>
      </c>
      <c r="AW50" s="32"/>
      <c r="AX50" s="32"/>
      <c r="AY50" s="32"/>
      <c r="AZ50" s="32" t="s">
        <v>390</v>
      </c>
      <c r="BA50" s="30"/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/>
      <c r="BO50" s="32" t="s">
        <v>390</v>
      </c>
      <c r="BP50" s="294">
        <v>81.818181818181813</v>
      </c>
      <c r="BQ50" s="32"/>
      <c r="BR50" s="32"/>
      <c r="BS50" s="56"/>
      <c r="BT50" s="56"/>
      <c r="BU50" s="56"/>
      <c r="BV50" s="32" t="s">
        <v>390</v>
      </c>
      <c r="BW50" s="30">
        <v>1</v>
      </c>
      <c r="BX50" t="s">
        <v>584</v>
      </c>
      <c r="BY50" t="s">
        <v>783</v>
      </c>
    </row>
    <row r="51" spans="1:77" x14ac:dyDescent="0.15">
      <c r="A51" s="27"/>
      <c r="B51" s="28">
        <v>43034</v>
      </c>
      <c r="C51" s="29" t="s">
        <v>530</v>
      </c>
      <c r="D51" s="30" t="s">
        <v>44</v>
      </c>
      <c r="E51" s="30"/>
      <c r="F51" s="178" t="s">
        <v>535</v>
      </c>
      <c r="G51" s="31">
        <v>42840</v>
      </c>
      <c r="H51" s="112" t="s">
        <v>387</v>
      </c>
      <c r="I51" s="112" t="s">
        <v>390</v>
      </c>
      <c r="J51" s="112"/>
      <c r="K51" s="178" t="s">
        <v>784</v>
      </c>
      <c r="L51" s="178" t="s">
        <v>785</v>
      </c>
      <c r="M51" s="217">
        <v>81.063636363636363</v>
      </c>
      <c r="N51" s="217">
        <v>18.836363636363632</v>
      </c>
      <c r="O51" s="30"/>
      <c r="P51" s="30"/>
      <c r="Q51" s="180"/>
      <c r="R51" s="30"/>
      <c r="S51" s="180"/>
      <c r="T51" s="30"/>
      <c r="U51" s="30"/>
      <c r="V51" s="180"/>
      <c r="W51" s="180"/>
      <c r="X51" s="30"/>
      <c r="Y51" s="30"/>
      <c r="Z51" s="30"/>
      <c r="AA51" s="30"/>
      <c r="AB51" s="30"/>
      <c r="AC51" s="30"/>
      <c r="AD51" s="30"/>
      <c r="AE51" s="180"/>
      <c r="AF51" s="217">
        <v>12.954545454545453</v>
      </c>
      <c r="AG51" s="30"/>
      <c r="AH51" s="30"/>
      <c r="AI51" s="180"/>
      <c r="AJ51" s="30"/>
      <c r="AK51" s="30"/>
      <c r="AL51" s="30"/>
      <c r="AM51" s="30"/>
      <c r="AN51" s="180"/>
      <c r="AO51" s="30"/>
      <c r="AP51" s="180"/>
      <c r="AQ51" s="30" t="s">
        <v>536</v>
      </c>
      <c r="AR51" s="112" t="s">
        <v>390</v>
      </c>
      <c r="AS51" s="32"/>
      <c r="AT51" s="32"/>
      <c r="AU51" s="112" t="s">
        <v>444</v>
      </c>
      <c r="AV51" s="32">
        <v>5.5</v>
      </c>
      <c r="AW51" s="32"/>
      <c r="AX51" s="32"/>
      <c r="AY51" s="32"/>
      <c r="AZ51" s="112" t="s">
        <v>390</v>
      </c>
      <c r="BA51" s="30"/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112" t="s">
        <v>390</v>
      </c>
      <c r="BN51" s="32"/>
      <c r="BO51" s="112" t="s">
        <v>390</v>
      </c>
      <c r="BP51" s="292"/>
      <c r="BQ51" s="32"/>
      <c r="BR51" s="32"/>
      <c r="BS51" s="30"/>
      <c r="BT51" s="56"/>
      <c r="BU51" s="32"/>
      <c r="BV51" s="112" t="s">
        <v>390</v>
      </c>
      <c r="BW51" s="30"/>
      <c r="BX51" s="275"/>
      <c r="BY51" s="111" t="s">
        <v>786</v>
      </c>
    </row>
    <row r="52" spans="1:77" x14ac:dyDescent="0.15">
      <c r="A52" s="27">
        <v>5900</v>
      </c>
      <c r="B52" s="28">
        <v>43034</v>
      </c>
      <c r="C52" s="29" t="s">
        <v>530</v>
      </c>
      <c r="D52" s="30" t="s">
        <v>44</v>
      </c>
      <c r="E52" s="30"/>
      <c r="F52" s="178" t="s">
        <v>535</v>
      </c>
      <c r="G52" s="31">
        <v>43021</v>
      </c>
      <c r="H52" s="32" t="s">
        <v>387</v>
      </c>
      <c r="I52" s="32" t="s">
        <v>390</v>
      </c>
      <c r="J52" s="32"/>
      <c r="K52" s="30" t="s">
        <v>560</v>
      </c>
      <c r="L52" s="30" t="s">
        <v>789</v>
      </c>
      <c r="M52" s="217">
        <v>89.999999999999986</v>
      </c>
      <c r="N52" s="217">
        <v>19.299999999999997</v>
      </c>
      <c r="O52" s="178"/>
      <c r="P52" s="30"/>
      <c r="Q52" s="293"/>
      <c r="R52" s="30"/>
      <c r="S52" s="180"/>
      <c r="T52" s="30"/>
      <c r="U52" s="30"/>
      <c r="V52" s="180"/>
      <c r="W52" s="180"/>
      <c r="X52" s="30"/>
      <c r="Y52" s="30"/>
      <c r="Z52" s="30"/>
      <c r="AA52" s="30"/>
      <c r="AB52" s="30"/>
      <c r="AC52" s="30"/>
      <c r="AD52" s="30"/>
      <c r="AE52" s="180"/>
      <c r="AF52" s="217">
        <v>12.172727272727272</v>
      </c>
      <c r="AG52" s="30"/>
      <c r="AH52" s="30"/>
      <c r="AI52" s="180"/>
      <c r="AJ52" s="30"/>
      <c r="AK52" s="30"/>
      <c r="AL52" s="30"/>
      <c r="AM52" s="30"/>
      <c r="AN52" s="180"/>
      <c r="AO52" s="30"/>
      <c r="AP52" s="180"/>
      <c r="AQ52" s="30" t="s">
        <v>536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390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/>
      <c r="BO52" s="32" t="s">
        <v>390</v>
      </c>
      <c r="BP52" s="292"/>
      <c r="BQ52" s="32"/>
      <c r="BR52" s="32"/>
      <c r="BS52" s="30"/>
      <c r="BT52" s="56"/>
      <c r="BU52" s="32"/>
      <c r="BV52" s="32" t="s">
        <v>390</v>
      </c>
      <c r="BW52" s="30">
        <v>1</v>
      </c>
      <c r="BY52" s="290" t="s">
        <v>790</v>
      </c>
    </row>
    <row r="53" spans="1:77" x14ac:dyDescent="0.15">
      <c r="A53" s="27">
        <v>4232</v>
      </c>
      <c r="B53" s="28">
        <v>43034</v>
      </c>
      <c r="C53" s="29" t="s">
        <v>530</v>
      </c>
      <c r="D53" s="30" t="s">
        <v>44</v>
      </c>
      <c r="E53" s="30"/>
      <c r="F53" s="178" t="s">
        <v>220</v>
      </c>
      <c r="G53" s="31">
        <v>43026</v>
      </c>
      <c r="H53" s="32" t="s">
        <v>387</v>
      </c>
      <c r="I53" s="32" t="s">
        <v>390</v>
      </c>
      <c r="J53" s="32"/>
      <c r="K53" s="30" t="s">
        <v>298</v>
      </c>
      <c r="L53" s="30" t="s">
        <v>807</v>
      </c>
      <c r="M53" s="217">
        <v>112.73636363636363</v>
      </c>
      <c r="N53" s="217">
        <v>23.936363636363634</v>
      </c>
      <c r="O53" s="30"/>
      <c r="P53" s="30"/>
      <c r="Q53" s="293"/>
      <c r="R53" s="30"/>
      <c r="S53" s="180"/>
      <c r="T53" s="30"/>
      <c r="U53" s="30"/>
      <c r="V53" s="180"/>
      <c r="W53" s="217">
        <v>18.818181818181817</v>
      </c>
      <c r="X53" s="30"/>
      <c r="Y53" s="30"/>
      <c r="Z53" s="30"/>
      <c r="AA53" s="30"/>
      <c r="AB53" s="30"/>
      <c r="AC53" s="30"/>
      <c r="AD53" s="30"/>
      <c r="AE53" s="180"/>
      <c r="AF53" s="180"/>
      <c r="AG53" s="30"/>
      <c r="AH53" s="30"/>
      <c r="AI53" s="180"/>
      <c r="AJ53" s="30"/>
      <c r="AK53" s="30"/>
      <c r="AL53" s="30"/>
      <c r="AM53" s="30"/>
      <c r="AN53" s="180"/>
      <c r="AO53" s="30"/>
      <c r="AP53" s="180"/>
      <c r="AQ53" s="30" t="s">
        <v>565</v>
      </c>
      <c r="AR53" s="32" t="s">
        <v>390</v>
      </c>
      <c r="AS53" s="32"/>
      <c r="AT53" s="32"/>
      <c r="AU53" s="32" t="s">
        <v>444</v>
      </c>
      <c r="AV53" s="32">
        <v>5</v>
      </c>
      <c r="AW53" s="32"/>
      <c r="AX53" s="32"/>
      <c r="AY53" s="32"/>
      <c r="AZ53" s="32" t="s">
        <v>534</v>
      </c>
      <c r="BA53" s="30"/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292"/>
      <c r="BQ53" s="32">
        <v>12</v>
      </c>
      <c r="BR53" s="32"/>
      <c r="BS53" s="56"/>
      <c r="BT53" s="56"/>
      <c r="BU53" s="56"/>
      <c r="BV53" s="32" t="s">
        <v>390</v>
      </c>
      <c r="BW53" s="30"/>
      <c r="BX53" s="111"/>
      <c r="BY53" t="s">
        <v>808</v>
      </c>
    </row>
    <row r="54" spans="1:77" x14ac:dyDescent="0.15">
      <c r="A54" s="27">
        <v>5779</v>
      </c>
      <c r="B54" s="28">
        <v>43034</v>
      </c>
      <c r="C54" s="195" t="s">
        <v>530</v>
      </c>
      <c r="D54" s="30" t="s">
        <v>44</v>
      </c>
      <c r="E54" s="196"/>
      <c r="F54" s="302" t="s">
        <v>220</v>
      </c>
      <c r="G54" s="31">
        <v>42948</v>
      </c>
      <c r="H54" s="197" t="s">
        <v>387</v>
      </c>
      <c r="I54" s="197" t="s">
        <v>390</v>
      </c>
      <c r="J54" s="197"/>
      <c r="K54" s="196" t="s">
        <v>300</v>
      </c>
      <c r="L54" s="30" t="s">
        <v>545</v>
      </c>
      <c r="M54" s="217">
        <v>124.91818181818181</v>
      </c>
      <c r="N54" s="217">
        <v>23.881818181818179</v>
      </c>
      <c r="O54" s="30"/>
      <c r="P54" s="30"/>
      <c r="Q54" s="180"/>
      <c r="R54" s="196"/>
      <c r="S54" s="219"/>
      <c r="T54" s="196"/>
      <c r="U54" s="196"/>
      <c r="V54" s="219"/>
      <c r="W54" s="217">
        <v>18.718181818181815</v>
      </c>
      <c r="X54" s="196"/>
      <c r="Y54" s="196"/>
      <c r="Z54" s="196"/>
      <c r="AA54" s="196"/>
      <c r="AB54" s="196"/>
      <c r="AC54" s="196"/>
      <c r="AD54" s="196"/>
      <c r="AE54" s="219"/>
      <c r="AF54" s="219"/>
      <c r="AG54" s="196"/>
      <c r="AH54" s="196"/>
      <c r="AI54" s="219"/>
      <c r="AJ54" s="196"/>
      <c r="AK54" s="196"/>
      <c r="AL54" s="196"/>
      <c r="AM54" s="196"/>
      <c r="AN54" s="219"/>
      <c r="AO54" s="196"/>
      <c r="AP54" s="219"/>
      <c r="AQ54" s="30" t="s">
        <v>565</v>
      </c>
      <c r="AR54" s="197" t="s">
        <v>390</v>
      </c>
      <c r="AS54" s="197"/>
      <c r="AT54" s="197"/>
      <c r="AU54" s="197" t="s">
        <v>444</v>
      </c>
      <c r="AV54" s="197">
        <v>7</v>
      </c>
      <c r="AW54" s="197"/>
      <c r="AX54" s="197"/>
      <c r="AY54" s="197"/>
      <c r="AZ54" s="32" t="s">
        <v>534</v>
      </c>
      <c r="BA54" s="30"/>
      <c r="BB54" s="32">
        <v>0</v>
      </c>
      <c r="BC54" s="32">
        <v>0</v>
      </c>
      <c r="BD54" s="32">
        <v>7</v>
      </c>
      <c r="BE54" s="32">
        <v>0</v>
      </c>
      <c r="BF54" s="32">
        <v>3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/>
      <c r="BM54" s="32" t="s">
        <v>390</v>
      </c>
      <c r="BN54" s="32"/>
      <c r="BO54" s="32" t="s">
        <v>390</v>
      </c>
      <c r="BP54" s="292"/>
      <c r="BQ54" s="32"/>
      <c r="BR54" s="32"/>
      <c r="BS54" s="30"/>
      <c r="BT54" s="30"/>
      <c r="BU54" s="32"/>
      <c r="BV54" s="32" t="s">
        <v>390</v>
      </c>
      <c r="BW54" s="30"/>
      <c r="BX54" s="111"/>
      <c r="BY54" t="s">
        <v>809</v>
      </c>
    </row>
    <row r="55" spans="1:77" x14ac:dyDescent="0.15">
      <c r="A55" s="27">
        <v>5259</v>
      </c>
      <c r="B55" s="28">
        <v>43034</v>
      </c>
      <c r="C55" s="29" t="s">
        <v>530</v>
      </c>
      <c r="D55" s="30" t="s">
        <v>44</v>
      </c>
      <c r="E55" s="30"/>
      <c r="F55" s="178" t="s">
        <v>220</v>
      </c>
      <c r="G55" s="31">
        <v>43008</v>
      </c>
      <c r="H55" s="32" t="s">
        <v>387</v>
      </c>
      <c r="I55" s="32" t="s">
        <v>390</v>
      </c>
      <c r="J55" s="32"/>
      <c r="K55" s="30" t="s">
        <v>301</v>
      </c>
      <c r="L55" s="30" t="s">
        <v>547</v>
      </c>
      <c r="M55" s="217">
        <v>120.99999999999999</v>
      </c>
      <c r="N55" s="217">
        <v>24.999999999999996</v>
      </c>
      <c r="O55" s="30"/>
      <c r="P55" s="30"/>
      <c r="Q55" s="180"/>
      <c r="R55" s="30"/>
      <c r="S55" s="180"/>
      <c r="T55" s="30"/>
      <c r="U55" s="30"/>
      <c r="V55" s="180"/>
      <c r="W55" s="217">
        <v>20.799999999999997</v>
      </c>
      <c r="X55" s="30"/>
      <c r="Y55" s="30"/>
      <c r="Z55" s="30"/>
      <c r="AA55" s="30"/>
      <c r="AB55" s="30"/>
      <c r="AC55" s="30"/>
      <c r="AD55" s="30"/>
      <c r="AE55" s="180"/>
      <c r="AF55" s="180"/>
      <c r="AG55" s="30"/>
      <c r="AH55" s="30"/>
      <c r="AI55" s="180"/>
      <c r="AJ55" s="30"/>
      <c r="AK55" s="30"/>
      <c r="AL55" s="30"/>
      <c r="AM55" s="30"/>
      <c r="AN55" s="180"/>
      <c r="AO55" s="30"/>
      <c r="AP55" s="180"/>
      <c r="AQ55" s="30" t="s">
        <v>565</v>
      </c>
      <c r="AR55" s="32" t="s">
        <v>390</v>
      </c>
      <c r="AS55" s="32"/>
      <c r="AT55" s="32"/>
      <c r="AU55" s="32" t="s">
        <v>444</v>
      </c>
      <c r="AV55" s="32">
        <v>7.26</v>
      </c>
      <c r="AW55" s="32"/>
      <c r="AX55" s="32"/>
      <c r="AY55" s="32"/>
      <c r="AZ55" s="32" t="s">
        <v>534</v>
      </c>
      <c r="BA55" s="30"/>
      <c r="BB55" s="32">
        <v>13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/>
      <c r="BM55" s="32" t="s">
        <v>390</v>
      </c>
      <c r="BN55" s="32">
        <v>12</v>
      </c>
      <c r="BO55" s="32" t="s">
        <v>390</v>
      </c>
      <c r="BP55" s="292"/>
      <c r="BQ55" s="32">
        <v>12</v>
      </c>
      <c r="BR55" s="32"/>
      <c r="BS55" s="30"/>
      <c r="BT55" s="30"/>
      <c r="BU55" s="32"/>
      <c r="BV55" s="32" t="s">
        <v>390</v>
      </c>
      <c r="BW55" s="30"/>
      <c r="BX55" s="111"/>
      <c r="BY55" t="s">
        <v>800</v>
      </c>
    </row>
    <row r="56" spans="1:77" x14ac:dyDescent="0.15">
      <c r="A56" s="27">
        <v>5421</v>
      </c>
      <c r="B56" s="28">
        <v>43034</v>
      </c>
      <c r="C56" s="29" t="s">
        <v>530</v>
      </c>
      <c r="D56" s="30" t="s">
        <v>44</v>
      </c>
      <c r="E56" s="30"/>
      <c r="F56" s="178" t="s">
        <v>220</v>
      </c>
      <c r="G56" s="31">
        <v>42916</v>
      </c>
      <c r="H56" s="32" t="s">
        <v>387</v>
      </c>
      <c r="I56" s="32" t="s">
        <v>390</v>
      </c>
      <c r="J56" s="32"/>
      <c r="K56" s="30" t="s">
        <v>302</v>
      </c>
      <c r="L56" s="30" t="s">
        <v>805</v>
      </c>
      <c r="M56" s="217">
        <v>111.8090909090909</v>
      </c>
      <c r="N56" s="217">
        <v>21.18181818181818</v>
      </c>
      <c r="O56" s="30"/>
      <c r="P56" s="30"/>
      <c r="Q56" s="180"/>
      <c r="R56" s="30"/>
      <c r="S56" s="180"/>
      <c r="T56" s="30"/>
      <c r="U56" s="30"/>
      <c r="V56" s="180"/>
      <c r="W56" s="217">
        <v>18.163636363636364</v>
      </c>
      <c r="X56" s="30"/>
      <c r="Y56" s="30"/>
      <c r="Z56" s="30"/>
      <c r="AA56" s="30"/>
      <c r="AB56" s="30"/>
      <c r="AC56" s="30"/>
      <c r="AD56" s="30"/>
      <c r="AE56" s="180"/>
      <c r="AF56" s="180"/>
      <c r="AG56" s="30"/>
      <c r="AH56" s="30"/>
      <c r="AI56" s="180"/>
      <c r="AJ56" s="30"/>
      <c r="AK56" s="30"/>
      <c r="AL56" s="30"/>
      <c r="AM56" s="30"/>
      <c r="AN56" s="180"/>
      <c r="AO56" s="30"/>
      <c r="AP56" s="180"/>
      <c r="AQ56" s="30" t="s">
        <v>565</v>
      </c>
      <c r="AR56" s="32" t="s">
        <v>390</v>
      </c>
      <c r="AS56" s="32"/>
      <c r="AT56" s="32"/>
      <c r="AU56" s="32" t="s">
        <v>444</v>
      </c>
      <c r="AV56" s="32">
        <v>5</v>
      </c>
      <c r="AW56" s="32"/>
      <c r="AX56" s="32"/>
      <c r="AY56" s="32"/>
      <c r="AZ56" s="32" t="s">
        <v>534</v>
      </c>
      <c r="BA56" s="30"/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>
        <v>12</v>
      </c>
      <c r="BM56" s="32" t="s">
        <v>390</v>
      </c>
      <c r="BN56" s="32"/>
      <c r="BO56" s="32" t="s">
        <v>390</v>
      </c>
      <c r="BP56" s="292"/>
      <c r="BQ56" s="32"/>
      <c r="BR56" s="32"/>
      <c r="BS56" s="30"/>
      <c r="BT56" s="30"/>
      <c r="BU56" s="32"/>
      <c r="BV56" s="32" t="s">
        <v>390</v>
      </c>
      <c r="BW56" s="56"/>
      <c r="BX56" s="111"/>
      <c r="BY56" t="s">
        <v>806</v>
      </c>
    </row>
    <row r="57" spans="1:77" x14ac:dyDescent="0.15">
      <c r="A57" s="27"/>
      <c r="B57" s="28">
        <v>43034</v>
      </c>
      <c r="C57" s="29" t="s">
        <v>530</v>
      </c>
      <c r="D57" s="30" t="s">
        <v>44</v>
      </c>
      <c r="E57" s="30"/>
      <c r="F57" s="178" t="s">
        <v>220</v>
      </c>
      <c r="G57" s="31">
        <v>43026</v>
      </c>
      <c r="H57" s="32" t="s">
        <v>387</v>
      </c>
      <c r="I57" s="32" t="s">
        <v>390</v>
      </c>
      <c r="J57" s="32"/>
      <c r="K57" s="30" t="s">
        <v>303</v>
      </c>
      <c r="L57" s="30" t="s">
        <v>615</v>
      </c>
      <c r="M57" s="217">
        <v>103.97272727272727</v>
      </c>
      <c r="N57" s="217">
        <v>22.072727272727271</v>
      </c>
      <c r="O57" s="30"/>
      <c r="P57" s="30"/>
      <c r="Q57" s="180"/>
      <c r="R57" s="30"/>
      <c r="S57" s="180"/>
      <c r="T57" s="30"/>
      <c r="U57" s="30"/>
      <c r="V57" s="180"/>
      <c r="W57" s="217">
        <v>17.363636363636363</v>
      </c>
      <c r="X57" s="30"/>
      <c r="Y57" s="30"/>
      <c r="Z57" s="30"/>
      <c r="AA57" s="30"/>
      <c r="AB57" s="30"/>
      <c r="AC57" s="30"/>
      <c r="AD57" s="30"/>
      <c r="AE57" s="180"/>
      <c r="AF57" s="180"/>
      <c r="AG57" s="30"/>
      <c r="AH57" s="30"/>
      <c r="AI57" s="180"/>
      <c r="AJ57" s="30"/>
      <c r="AK57" s="30"/>
      <c r="AL57" s="30"/>
      <c r="AM57" s="30"/>
      <c r="AN57" s="180"/>
      <c r="AO57" s="30"/>
      <c r="AP57" s="180"/>
      <c r="AQ57" s="30" t="s">
        <v>565</v>
      </c>
      <c r="AR57" s="32" t="s">
        <v>390</v>
      </c>
      <c r="AS57" s="32"/>
      <c r="AT57" s="32"/>
      <c r="AU57" s="32" t="s">
        <v>444</v>
      </c>
      <c r="AV57" s="32">
        <v>5</v>
      </c>
      <c r="AW57" s="32"/>
      <c r="AX57" s="32"/>
      <c r="AY57" s="32"/>
      <c r="AZ57" s="32" t="s">
        <v>534</v>
      </c>
      <c r="BA57" s="30"/>
      <c r="BB57" s="32">
        <v>0</v>
      </c>
      <c r="BC57" s="32">
        <v>0</v>
      </c>
      <c r="BD57" s="32">
        <v>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/>
      <c r="BM57" s="32" t="s">
        <v>390</v>
      </c>
      <c r="BN57" s="32"/>
      <c r="BO57" s="32" t="s">
        <v>390</v>
      </c>
      <c r="BP57" s="292"/>
      <c r="BQ57" s="32">
        <v>12</v>
      </c>
      <c r="BR57" s="32"/>
      <c r="BS57" s="56"/>
      <c r="BT57" s="56"/>
      <c r="BU57" s="32"/>
      <c r="BV57" s="32" t="s">
        <v>390</v>
      </c>
      <c r="BW57" s="30"/>
      <c r="BY57" t="s">
        <v>794</v>
      </c>
    </row>
    <row r="58" spans="1:77" x14ac:dyDescent="0.15">
      <c r="A58" s="27">
        <v>5614</v>
      </c>
      <c r="B58" s="28">
        <v>43034</v>
      </c>
      <c r="C58" s="29" t="s">
        <v>530</v>
      </c>
      <c r="D58" s="30" t="s">
        <v>44</v>
      </c>
      <c r="E58" s="30"/>
      <c r="F58" s="178" t="s">
        <v>220</v>
      </c>
      <c r="G58" s="31">
        <v>43008</v>
      </c>
      <c r="H58" s="32" t="s">
        <v>387</v>
      </c>
      <c r="I58" s="32" t="s">
        <v>390</v>
      </c>
      <c r="J58" s="32"/>
      <c r="K58" s="30" t="s">
        <v>48</v>
      </c>
      <c r="L58" s="178" t="s">
        <v>792</v>
      </c>
      <c r="M58" s="217">
        <v>128.69999999999999</v>
      </c>
      <c r="N58" s="217">
        <v>21.290909090909089</v>
      </c>
      <c r="O58" s="30"/>
      <c r="P58" s="30"/>
      <c r="Q58" s="180"/>
      <c r="R58" s="30"/>
      <c r="S58" s="180"/>
      <c r="T58" s="30"/>
      <c r="U58" s="30"/>
      <c r="V58" s="180"/>
      <c r="W58" s="217">
        <v>15.836363636363636</v>
      </c>
      <c r="X58" s="180"/>
      <c r="Y58" s="180"/>
      <c r="Z58" s="180"/>
      <c r="AA58" s="180"/>
      <c r="AB58" s="180"/>
      <c r="AC58" s="180"/>
      <c r="AD58" s="180"/>
      <c r="AE58" s="180"/>
      <c r="AF58" s="180"/>
      <c r="AG58" s="30"/>
      <c r="AH58" s="30"/>
      <c r="AI58" s="180"/>
      <c r="AJ58" s="30"/>
      <c r="AK58" s="30"/>
      <c r="AL58" s="30"/>
      <c r="AM58" s="30"/>
      <c r="AN58" s="180"/>
      <c r="AO58" s="30"/>
      <c r="AP58" s="180"/>
      <c r="AQ58" s="30" t="s">
        <v>565</v>
      </c>
      <c r="AR58" s="32" t="s">
        <v>390</v>
      </c>
      <c r="AS58" s="32"/>
      <c r="AT58" s="32"/>
      <c r="AU58" s="32" t="s">
        <v>444</v>
      </c>
      <c r="AV58" s="32">
        <v>3.5</v>
      </c>
      <c r="AW58" s="32"/>
      <c r="AX58" s="32"/>
      <c r="AY58" s="32"/>
      <c r="AZ58" s="32" t="s">
        <v>534</v>
      </c>
      <c r="BA58" s="30"/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/>
      <c r="BM58" s="32" t="s">
        <v>390</v>
      </c>
      <c r="BN58" s="32"/>
      <c r="BO58" s="32" t="s">
        <v>390</v>
      </c>
      <c r="BP58" s="292"/>
      <c r="BQ58" s="32">
        <v>12</v>
      </c>
      <c r="BR58" s="32"/>
      <c r="BS58" s="56"/>
      <c r="BT58" s="56"/>
      <c r="BU58" s="32"/>
      <c r="BV58" s="32" t="s">
        <v>390</v>
      </c>
      <c r="BW58" s="178">
        <v>1</v>
      </c>
      <c r="BY58" t="s">
        <v>793</v>
      </c>
    </row>
    <row r="59" spans="1:77" x14ac:dyDescent="0.15">
      <c r="A59" s="27">
        <v>4117</v>
      </c>
      <c r="B59" s="28">
        <v>43033</v>
      </c>
      <c r="C59" s="29" t="s">
        <v>530</v>
      </c>
      <c r="D59" s="30" t="s">
        <v>44</v>
      </c>
      <c r="E59" s="30"/>
      <c r="F59" s="178" t="s">
        <v>220</v>
      </c>
      <c r="G59" s="58">
        <v>43006</v>
      </c>
      <c r="H59" s="32" t="s">
        <v>387</v>
      </c>
      <c r="I59" s="32" t="s">
        <v>390</v>
      </c>
      <c r="J59" s="32"/>
      <c r="K59" s="30" t="s">
        <v>49</v>
      </c>
      <c r="L59" s="30" t="s">
        <v>472</v>
      </c>
      <c r="M59" s="217">
        <v>92.72727272727272</v>
      </c>
      <c r="N59" s="217">
        <v>20.454545454545453</v>
      </c>
      <c r="O59" s="30"/>
      <c r="P59" s="30"/>
      <c r="Q59" s="180"/>
      <c r="R59" s="30"/>
      <c r="S59" s="180"/>
      <c r="T59" s="30"/>
      <c r="U59" s="30"/>
      <c r="V59" s="180"/>
      <c r="W59" s="217">
        <v>16.363636363636363</v>
      </c>
      <c r="X59" s="30"/>
      <c r="Y59" s="30"/>
      <c r="Z59" s="30"/>
      <c r="AA59" s="30"/>
      <c r="AB59" s="30"/>
      <c r="AC59" s="30"/>
      <c r="AD59" s="30"/>
      <c r="AE59" s="180"/>
      <c r="AF59" s="180"/>
      <c r="AG59" s="30"/>
      <c r="AH59" s="30"/>
      <c r="AI59" s="180"/>
      <c r="AJ59" s="30"/>
      <c r="AK59" s="30"/>
      <c r="AL59" s="30"/>
      <c r="AM59" s="30"/>
      <c r="AN59" s="180"/>
      <c r="AO59" s="30"/>
      <c r="AP59" s="180"/>
      <c r="AQ59" s="30" t="s">
        <v>565</v>
      </c>
      <c r="AR59" s="32" t="s">
        <v>390</v>
      </c>
      <c r="AS59" s="32"/>
      <c r="AT59" s="32"/>
      <c r="AU59" s="32" t="s">
        <v>444</v>
      </c>
      <c r="AV59" s="32">
        <v>6</v>
      </c>
      <c r="AW59" s="32"/>
      <c r="AX59" s="32"/>
      <c r="AY59" s="32"/>
      <c r="AZ59" s="32" t="s">
        <v>534</v>
      </c>
      <c r="BA59" s="30"/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/>
      <c r="BM59" s="32" t="s">
        <v>390</v>
      </c>
      <c r="BN59" s="32"/>
      <c r="BO59" s="32" t="s">
        <v>390</v>
      </c>
      <c r="BP59" s="294">
        <v>327.16363636363633</v>
      </c>
      <c r="BQ59" s="32"/>
      <c r="BR59" s="177"/>
      <c r="BS59" s="56"/>
      <c r="BT59" s="56"/>
      <c r="BU59" s="56"/>
      <c r="BV59" s="32" t="s">
        <v>390</v>
      </c>
      <c r="BW59" s="178"/>
      <c r="BY59" t="s">
        <v>787</v>
      </c>
    </row>
    <row r="60" spans="1:77" x14ac:dyDescent="0.15">
      <c r="A60" s="27"/>
      <c r="B60" s="28">
        <v>43033</v>
      </c>
      <c r="C60" s="29" t="s">
        <v>530</v>
      </c>
      <c r="D60" s="30" t="s">
        <v>44</v>
      </c>
      <c r="E60" s="30"/>
      <c r="F60" s="178" t="s">
        <v>220</v>
      </c>
      <c r="G60" s="31">
        <v>42930</v>
      </c>
      <c r="H60" s="32" t="s">
        <v>387</v>
      </c>
      <c r="I60" s="32" t="s">
        <v>390</v>
      </c>
      <c r="J60" s="32"/>
      <c r="K60" s="30" t="s">
        <v>51</v>
      </c>
      <c r="L60" s="30" t="s">
        <v>618</v>
      </c>
      <c r="M60" s="217">
        <v>123.2090909090909</v>
      </c>
      <c r="N60" s="217">
        <v>24.254545454545454</v>
      </c>
      <c r="O60" s="178"/>
      <c r="P60" s="30"/>
      <c r="Q60" s="293"/>
      <c r="R60" s="30"/>
      <c r="S60" s="180"/>
      <c r="T60" s="30"/>
      <c r="U60" s="30"/>
      <c r="V60" s="180"/>
      <c r="W60" s="217">
        <v>19.736363636363635</v>
      </c>
      <c r="X60" s="30"/>
      <c r="Y60" s="30"/>
      <c r="Z60" s="30"/>
      <c r="AA60" s="30"/>
      <c r="AB60" s="30"/>
      <c r="AC60" s="30"/>
      <c r="AD60" s="30"/>
      <c r="AE60" s="180"/>
      <c r="AF60" s="180"/>
      <c r="AG60" s="30"/>
      <c r="AH60" s="30"/>
      <c r="AI60" s="180"/>
      <c r="AJ60" s="30"/>
      <c r="AK60" s="30"/>
      <c r="AL60" s="30"/>
      <c r="AM60" s="30"/>
      <c r="AN60" s="180"/>
      <c r="AO60" s="30"/>
      <c r="AP60" s="180"/>
      <c r="AQ60" s="30" t="s">
        <v>565</v>
      </c>
      <c r="AR60" s="32" t="s">
        <v>390</v>
      </c>
      <c r="AS60" s="32"/>
      <c r="AT60" s="32"/>
      <c r="AU60" s="32" t="s">
        <v>444</v>
      </c>
      <c r="AV60" s="32">
        <v>4.5</v>
      </c>
      <c r="AW60" s="32"/>
      <c r="AX60" s="32"/>
      <c r="AY60" s="32"/>
      <c r="AZ60" s="32" t="s">
        <v>390</v>
      </c>
      <c r="BA60" s="30"/>
      <c r="BB60" s="32">
        <v>22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/>
      <c r="BM60" s="32" t="s">
        <v>390</v>
      </c>
      <c r="BN60" s="32"/>
      <c r="BO60" s="32" t="s">
        <v>390</v>
      </c>
      <c r="BP60" s="292"/>
      <c r="BQ60" s="32"/>
      <c r="BR60" s="32"/>
      <c r="BS60" s="56"/>
      <c r="BT60" s="56"/>
      <c r="BU60" s="56"/>
      <c r="BV60" s="32" t="s">
        <v>390</v>
      </c>
      <c r="BW60" s="178"/>
      <c r="BX60" s="111"/>
      <c r="BY60" t="s">
        <v>782</v>
      </c>
    </row>
    <row r="61" spans="1:77" x14ac:dyDescent="0.15">
      <c r="A61" s="27">
        <v>6414</v>
      </c>
      <c r="B61" s="28">
        <v>43034</v>
      </c>
      <c r="C61" s="29" t="s">
        <v>530</v>
      </c>
      <c r="D61" s="30" t="s">
        <v>44</v>
      </c>
      <c r="E61" s="30"/>
      <c r="F61" s="178" t="s">
        <v>220</v>
      </c>
      <c r="G61" s="58">
        <v>43028</v>
      </c>
      <c r="H61" s="32" t="s">
        <v>390</v>
      </c>
      <c r="I61" s="32" t="s">
        <v>507</v>
      </c>
      <c r="J61" s="32"/>
      <c r="K61" s="30" t="s">
        <v>423</v>
      </c>
      <c r="L61" s="30" t="s">
        <v>620</v>
      </c>
      <c r="M61" s="217">
        <v>109.99999999999999</v>
      </c>
      <c r="N61" s="217">
        <v>21.163636363636364</v>
      </c>
      <c r="O61" s="30"/>
      <c r="P61" s="30"/>
      <c r="Q61" s="180"/>
      <c r="R61" s="30"/>
      <c r="S61" s="180"/>
      <c r="T61" s="30"/>
      <c r="U61" s="30"/>
      <c r="V61" s="180"/>
      <c r="W61" s="217">
        <v>17.190909090909091</v>
      </c>
      <c r="X61" s="30"/>
      <c r="Y61" s="30"/>
      <c r="Z61" s="30"/>
      <c r="AA61" s="30"/>
      <c r="AB61" s="30"/>
      <c r="AC61" s="30"/>
      <c r="AD61" s="30"/>
      <c r="AE61" s="180"/>
      <c r="AF61" s="180"/>
      <c r="AG61" s="30"/>
      <c r="AH61" s="30"/>
      <c r="AI61" s="180"/>
      <c r="AJ61" s="30"/>
      <c r="AK61" s="30"/>
      <c r="AL61" s="30"/>
      <c r="AM61" s="30"/>
      <c r="AN61" s="180"/>
      <c r="AO61" s="30"/>
      <c r="AP61" s="180"/>
      <c r="AQ61" s="30" t="s">
        <v>565</v>
      </c>
      <c r="AR61" s="32" t="s">
        <v>390</v>
      </c>
      <c r="AS61" s="32"/>
      <c r="AT61" s="32"/>
      <c r="AU61" s="32"/>
      <c r="AV61" s="32"/>
      <c r="AW61" s="32"/>
      <c r="AX61" s="32"/>
      <c r="AY61" s="32"/>
      <c r="AZ61" s="32" t="s">
        <v>390</v>
      </c>
      <c r="BA61" s="30"/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/>
      <c r="BM61" s="32" t="s">
        <v>390</v>
      </c>
      <c r="BN61" s="32"/>
      <c r="BO61" s="32" t="s">
        <v>390</v>
      </c>
      <c r="BP61" s="292"/>
      <c r="BQ61" s="32"/>
      <c r="BR61" s="32"/>
      <c r="BS61" s="56"/>
      <c r="BT61" s="56"/>
      <c r="BU61" s="32"/>
      <c r="BV61" s="32" t="s">
        <v>390</v>
      </c>
      <c r="BW61" s="30">
        <v>1</v>
      </c>
      <c r="BY61" t="s">
        <v>791</v>
      </c>
    </row>
    <row r="62" spans="1:77" x14ac:dyDescent="0.15">
      <c r="A62" s="27"/>
      <c r="B62" s="28">
        <v>43034</v>
      </c>
      <c r="C62" s="29" t="s">
        <v>530</v>
      </c>
      <c r="D62" s="30" t="s">
        <v>44</v>
      </c>
      <c r="E62" s="30"/>
      <c r="F62" s="178" t="s">
        <v>220</v>
      </c>
      <c r="G62" s="58">
        <v>42916</v>
      </c>
      <c r="H62" s="32" t="s">
        <v>387</v>
      </c>
      <c r="I62" s="32" t="s">
        <v>390</v>
      </c>
      <c r="J62" s="32"/>
      <c r="K62" s="30" t="s">
        <v>425</v>
      </c>
      <c r="L62" s="30" t="s">
        <v>622</v>
      </c>
      <c r="M62" s="217">
        <v>149</v>
      </c>
      <c r="N62" s="217">
        <v>22.68181818181818</v>
      </c>
      <c r="O62" s="30"/>
      <c r="P62" s="30"/>
      <c r="Q62" s="293"/>
      <c r="R62" s="30"/>
      <c r="S62" s="180"/>
      <c r="T62" s="30"/>
      <c r="U62" s="30"/>
      <c r="V62" s="180"/>
      <c r="W62" s="217">
        <v>19.081818181818178</v>
      </c>
      <c r="X62" s="30"/>
      <c r="Y62" s="30"/>
      <c r="Z62" s="30"/>
      <c r="AA62" s="30"/>
      <c r="AB62" s="30"/>
      <c r="AC62" s="30"/>
      <c r="AD62" s="30"/>
      <c r="AE62" s="180"/>
      <c r="AF62" s="180"/>
      <c r="AG62" s="30"/>
      <c r="AH62" s="30"/>
      <c r="AI62" s="180"/>
      <c r="AJ62" s="30"/>
      <c r="AK62" s="30"/>
      <c r="AL62" s="30"/>
      <c r="AM62" s="30"/>
      <c r="AN62" s="180"/>
      <c r="AO62" s="30"/>
      <c r="AP62" s="180"/>
      <c r="AQ62" s="30" t="s">
        <v>565</v>
      </c>
      <c r="AR62" s="32" t="s">
        <v>390</v>
      </c>
      <c r="AS62" s="32"/>
      <c r="AT62" s="32"/>
      <c r="AU62" s="32" t="s">
        <v>444</v>
      </c>
      <c r="AV62" s="32">
        <v>6</v>
      </c>
      <c r="AW62" s="32"/>
      <c r="AX62" s="32"/>
      <c r="AY62" s="32"/>
      <c r="AZ62" s="32" t="s">
        <v>390</v>
      </c>
      <c r="BA62" s="30"/>
      <c r="BB62" s="32">
        <v>0</v>
      </c>
      <c r="BC62" s="32">
        <v>0</v>
      </c>
      <c r="BD62" s="32">
        <v>10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/>
      <c r="BM62" s="32" t="s">
        <v>390</v>
      </c>
      <c r="BN62" s="32"/>
      <c r="BO62" s="32" t="s">
        <v>390</v>
      </c>
      <c r="BP62" s="292"/>
      <c r="BQ62" s="32"/>
      <c r="BR62" s="32"/>
      <c r="BS62" s="30"/>
      <c r="BT62" s="30"/>
      <c r="BU62" s="32"/>
      <c r="BV62" s="32" t="s">
        <v>390</v>
      </c>
      <c r="BW62" s="178">
        <v>1</v>
      </c>
      <c r="BX62" s="111"/>
      <c r="BY62" t="s">
        <v>814</v>
      </c>
    </row>
    <row r="63" spans="1:77" x14ac:dyDescent="0.15">
      <c r="A63" s="27"/>
      <c r="B63" s="28">
        <v>43034</v>
      </c>
      <c r="C63" s="29" t="s">
        <v>530</v>
      </c>
      <c r="D63" s="30" t="s">
        <v>44</v>
      </c>
      <c r="E63" s="30"/>
      <c r="F63" s="178" t="s">
        <v>220</v>
      </c>
      <c r="G63" s="31">
        <v>42978</v>
      </c>
      <c r="H63" s="32" t="s">
        <v>387</v>
      </c>
      <c r="I63" s="32" t="s">
        <v>390</v>
      </c>
      <c r="J63" s="32"/>
      <c r="K63" s="30" t="s">
        <v>466</v>
      </c>
      <c r="L63" s="30" t="s">
        <v>626</v>
      </c>
      <c r="M63" s="217">
        <v>114.99999999999999</v>
      </c>
      <c r="N63" s="217">
        <v>20</v>
      </c>
      <c r="O63" s="30"/>
      <c r="P63" s="30"/>
      <c r="Q63" s="293"/>
      <c r="R63" s="30"/>
      <c r="S63" s="180"/>
      <c r="T63" s="30"/>
      <c r="U63" s="30"/>
      <c r="V63" s="180"/>
      <c r="W63" s="217">
        <v>18.999999999999996</v>
      </c>
      <c r="X63" s="30"/>
      <c r="Y63" s="30"/>
      <c r="Z63" s="30"/>
      <c r="AA63" s="30"/>
      <c r="AB63" s="30"/>
      <c r="AC63" s="30"/>
      <c r="AD63" s="30"/>
      <c r="AE63" s="180"/>
      <c r="AF63" s="180"/>
      <c r="AG63" s="30"/>
      <c r="AH63" s="30"/>
      <c r="AI63" s="180"/>
      <c r="AJ63" s="30"/>
      <c r="AK63" s="30"/>
      <c r="AL63" s="30"/>
      <c r="AM63" s="30"/>
      <c r="AN63" s="180"/>
      <c r="AO63" s="30"/>
      <c r="AP63" s="180"/>
      <c r="AQ63" s="30" t="s">
        <v>565</v>
      </c>
      <c r="AR63" s="32" t="s">
        <v>390</v>
      </c>
      <c r="AS63" s="32"/>
      <c r="AT63" s="32"/>
      <c r="AU63" s="32" t="s">
        <v>444</v>
      </c>
      <c r="AV63" s="32">
        <v>7</v>
      </c>
      <c r="AW63" s="32"/>
      <c r="AX63" s="32"/>
      <c r="AY63" s="32"/>
      <c r="AZ63" s="32" t="s">
        <v>390</v>
      </c>
      <c r="BA63" s="30"/>
      <c r="BB63" s="32">
        <v>0</v>
      </c>
      <c r="BC63" s="32">
        <v>0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/>
      <c r="BM63" s="32" t="s">
        <v>390</v>
      </c>
      <c r="BN63" s="32"/>
      <c r="BO63" s="32" t="s">
        <v>390</v>
      </c>
      <c r="BP63" s="292"/>
      <c r="BQ63" s="32"/>
      <c r="BR63" s="32"/>
      <c r="BS63" s="30"/>
      <c r="BT63" s="56"/>
      <c r="BU63" s="32"/>
      <c r="BV63" s="32" t="s">
        <v>390</v>
      </c>
      <c r="BW63" s="56"/>
      <c r="BX63" s="57"/>
      <c r="BY63" t="s">
        <v>813</v>
      </c>
    </row>
    <row r="64" spans="1:77" x14ac:dyDescent="0.15">
      <c r="A64" s="27">
        <v>5915</v>
      </c>
      <c r="B64" s="28">
        <v>43034</v>
      </c>
      <c r="C64" s="29" t="s">
        <v>530</v>
      </c>
      <c r="D64" s="30" t="s">
        <v>44</v>
      </c>
      <c r="E64" s="30"/>
      <c r="F64" s="178" t="s">
        <v>220</v>
      </c>
      <c r="G64" s="31">
        <v>42916</v>
      </c>
      <c r="H64" s="112" t="s">
        <v>387</v>
      </c>
      <c r="I64" s="112" t="s">
        <v>390</v>
      </c>
      <c r="J64" s="32"/>
      <c r="K64" s="178" t="s">
        <v>50</v>
      </c>
      <c r="L64" s="178" t="s">
        <v>558</v>
      </c>
      <c r="M64" s="217">
        <v>118.4</v>
      </c>
      <c r="N64" s="217">
        <v>20.881818181818179</v>
      </c>
      <c r="O64" s="30"/>
      <c r="P64" s="30"/>
      <c r="Q64" s="293"/>
      <c r="R64" s="30"/>
      <c r="S64" s="180"/>
      <c r="T64" s="30"/>
      <c r="U64" s="30"/>
      <c r="V64" s="180"/>
      <c r="W64" s="217">
        <v>16.854545454545452</v>
      </c>
      <c r="X64" s="30"/>
      <c r="Y64" s="30"/>
      <c r="Z64" s="30"/>
      <c r="AA64" s="30"/>
      <c r="AB64" s="30"/>
      <c r="AC64" s="30"/>
      <c r="AD64" s="30"/>
      <c r="AE64" s="180"/>
      <c r="AF64" s="180"/>
      <c r="AG64" s="30"/>
      <c r="AH64" s="30"/>
      <c r="AI64" s="180"/>
      <c r="AJ64" s="30"/>
      <c r="AK64" s="30"/>
      <c r="AL64" s="30"/>
      <c r="AM64" s="30"/>
      <c r="AN64" s="180"/>
      <c r="AO64" s="30"/>
      <c r="AP64" s="180"/>
      <c r="AQ64" s="30" t="s">
        <v>565</v>
      </c>
      <c r="AR64" s="32" t="s">
        <v>390</v>
      </c>
      <c r="AS64" s="32"/>
      <c r="AT64" s="32"/>
      <c r="AU64" s="32" t="s">
        <v>444</v>
      </c>
      <c r="AV64" s="32">
        <v>11.5</v>
      </c>
      <c r="AW64" s="32"/>
      <c r="AX64" s="32"/>
      <c r="AY64" s="32"/>
      <c r="AZ64" s="32" t="s">
        <v>534</v>
      </c>
      <c r="BA64" s="30"/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/>
      <c r="BM64" s="32" t="s">
        <v>390</v>
      </c>
      <c r="BN64" s="32"/>
      <c r="BO64" s="32" t="s">
        <v>390</v>
      </c>
      <c r="BP64" s="292"/>
      <c r="BQ64" s="32"/>
      <c r="BR64" s="32"/>
      <c r="BS64" s="56"/>
      <c r="BT64" s="56"/>
      <c r="BU64" s="32"/>
      <c r="BV64" s="32" t="s">
        <v>390</v>
      </c>
      <c r="BW64" s="178"/>
      <c r="BX64" s="111" t="s">
        <v>798</v>
      </c>
      <c r="BY64" t="s">
        <v>799</v>
      </c>
    </row>
    <row r="65" spans="1:77" x14ac:dyDescent="0.15">
      <c r="A65" s="27">
        <v>5900</v>
      </c>
      <c r="B65" s="28">
        <v>43034</v>
      </c>
      <c r="C65" s="29" t="s">
        <v>530</v>
      </c>
      <c r="D65" s="30" t="s">
        <v>44</v>
      </c>
      <c r="E65" s="30"/>
      <c r="F65" s="178" t="s">
        <v>220</v>
      </c>
      <c r="G65" s="31">
        <v>43021</v>
      </c>
      <c r="H65" s="32" t="s">
        <v>387</v>
      </c>
      <c r="I65" s="32" t="s">
        <v>390</v>
      </c>
      <c r="J65" s="32"/>
      <c r="K65" s="30" t="s">
        <v>560</v>
      </c>
      <c r="L65" s="178" t="s">
        <v>817</v>
      </c>
      <c r="M65" s="217">
        <v>122.72727272727272</v>
      </c>
      <c r="N65" s="217">
        <v>22.736363636363635</v>
      </c>
      <c r="O65" s="178"/>
      <c r="P65" s="30"/>
      <c r="Q65" s="293"/>
      <c r="R65" s="30"/>
      <c r="S65" s="180"/>
      <c r="T65" s="30"/>
      <c r="U65" s="30"/>
      <c r="V65" s="180"/>
      <c r="W65" s="217">
        <v>15.590909090909088</v>
      </c>
      <c r="X65" s="30"/>
      <c r="Y65" s="30"/>
      <c r="Z65" s="30"/>
      <c r="AA65" s="30"/>
      <c r="AB65" s="30"/>
      <c r="AC65" s="30"/>
      <c r="AD65" s="30"/>
      <c r="AE65" s="180"/>
      <c r="AF65" s="180"/>
      <c r="AG65" s="30"/>
      <c r="AH65" s="30"/>
      <c r="AI65" s="180"/>
      <c r="AJ65" s="30"/>
      <c r="AK65" s="30"/>
      <c r="AL65" s="30"/>
      <c r="AM65" s="30"/>
      <c r="AN65" s="180"/>
      <c r="AO65" s="30"/>
      <c r="AP65" s="180"/>
      <c r="AQ65" s="30" t="s">
        <v>565</v>
      </c>
      <c r="AR65" s="32" t="s">
        <v>390</v>
      </c>
      <c r="AS65" s="32"/>
      <c r="AT65" s="32"/>
      <c r="AU65" s="32" t="s">
        <v>444</v>
      </c>
      <c r="AV65" s="32">
        <v>8</v>
      </c>
      <c r="AW65" s="32"/>
      <c r="AX65" s="32"/>
      <c r="AY65" s="32"/>
      <c r="AZ65" s="32" t="s">
        <v>390</v>
      </c>
      <c r="BA65" s="30"/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/>
      <c r="BM65" s="32" t="s">
        <v>390</v>
      </c>
      <c r="BN65" s="32"/>
      <c r="BO65" s="32" t="s">
        <v>390</v>
      </c>
      <c r="BP65" s="292"/>
      <c r="BQ65" s="32"/>
      <c r="BR65" s="32"/>
      <c r="BS65" s="30"/>
      <c r="BT65" s="56"/>
      <c r="BU65" s="32"/>
      <c r="BV65" s="32" t="s">
        <v>390</v>
      </c>
      <c r="BW65" s="30">
        <v>1</v>
      </c>
      <c r="BY65" s="290" t="s">
        <v>790</v>
      </c>
    </row>
    <row r="66" spans="1:77" x14ac:dyDescent="0.15">
      <c r="A66" s="27">
        <v>6408</v>
      </c>
      <c r="B66" s="28">
        <v>43034</v>
      </c>
      <c r="C66" s="29" t="s">
        <v>530</v>
      </c>
      <c r="D66" s="30" t="s">
        <v>44</v>
      </c>
      <c r="E66" s="30"/>
      <c r="F66" s="178" t="s">
        <v>220</v>
      </c>
      <c r="G66" s="31">
        <v>42929</v>
      </c>
      <c r="H66" s="32" t="s">
        <v>390</v>
      </c>
      <c r="I66" s="32" t="s">
        <v>507</v>
      </c>
      <c r="J66" s="32"/>
      <c r="K66" s="178" t="s">
        <v>654</v>
      </c>
      <c r="L66" s="178" t="s">
        <v>554</v>
      </c>
      <c r="M66" s="217">
        <v>119.99999999999999</v>
      </c>
      <c r="N66" s="217">
        <v>19.518181818181816</v>
      </c>
      <c r="O66" s="30"/>
      <c r="P66" s="30"/>
      <c r="Q66" s="180"/>
      <c r="R66" s="30"/>
      <c r="S66" s="180"/>
      <c r="T66" s="30"/>
      <c r="U66" s="30"/>
      <c r="V66" s="180"/>
      <c r="W66" s="217">
        <v>15.6</v>
      </c>
      <c r="X66" s="30"/>
      <c r="Y66" s="30"/>
      <c r="Z66" s="30"/>
      <c r="AA66" s="30"/>
      <c r="AB66" s="30"/>
      <c r="AC66" s="30"/>
      <c r="AD66" s="30"/>
      <c r="AE66" s="180"/>
      <c r="AF66" s="180"/>
      <c r="AG66" s="30"/>
      <c r="AH66" s="30"/>
      <c r="AI66" s="180"/>
      <c r="AJ66" s="30"/>
      <c r="AK66" s="30"/>
      <c r="AL66" s="30"/>
      <c r="AM66" s="30"/>
      <c r="AN66" s="180"/>
      <c r="AO66" s="30"/>
      <c r="AP66" s="180"/>
      <c r="AQ66" s="30" t="s">
        <v>565</v>
      </c>
      <c r="AR66" s="32" t="s">
        <v>390</v>
      </c>
      <c r="AS66" s="32"/>
      <c r="AT66" s="32"/>
      <c r="AU66" s="32"/>
      <c r="AV66" s="32"/>
      <c r="AW66" s="32"/>
      <c r="AX66" s="32"/>
      <c r="AY66" s="32"/>
      <c r="AZ66" s="112" t="s">
        <v>534</v>
      </c>
      <c r="BA66" s="30"/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/>
      <c r="BM66" s="32" t="s">
        <v>390</v>
      </c>
      <c r="BN66" s="32"/>
      <c r="BO66" s="32" t="s">
        <v>390</v>
      </c>
      <c r="BP66" s="292"/>
      <c r="BQ66" s="32"/>
      <c r="BR66" s="32"/>
      <c r="BS66" s="30"/>
      <c r="BT66" s="56"/>
      <c r="BU66" s="32"/>
      <c r="BV66" s="32" t="s">
        <v>390</v>
      </c>
      <c r="BW66" s="30"/>
      <c r="BY66" t="s">
        <v>795</v>
      </c>
    </row>
    <row r="67" spans="1:77" x14ac:dyDescent="0.15">
      <c r="A67" s="27"/>
      <c r="B67" s="28">
        <v>43034</v>
      </c>
      <c r="C67" s="29" t="s">
        <v>530</v>
      </c>
      <c r="D67" s="30" t="s">
        <v>44</v>
      </c>
      <c r="E67" s="30"/>
      <c r="F67" s="178" t="s">
        <v>220</v>
      </c>
      <c r="G67" s="31">
        <v>43027</v>
      </c>
      <c r="H67" s="112" t="s">
        <v>390</v>
      </c>
      <c r="I67" s="112" t="s">
        <v>507</v>
      </c>
      <c r="J67" s="32"/>
      <c r="K67" s="178" t="s">
        <v>656</v>
      </c>
      <c r="L67" s="178" t="s">
        <v>796</v>
      </c>
      <c r="M67" s="217">
        <v>99.8</v>
      </c>
      <c r="N67" s="217">
        <v>25.118181818181814</v>
      </c>
      <c r="O67" s="30"/>
      <c r="P67" s="30"/>
      <c r="Q67" s="180"/>
      <c r="R67" s="30"/>
      <c r="S67" s="180"/>
      <c r="T67" s="30"/>
      <c r="U67" s="30"/>
      <c r="V67" s="180"/>
      <c r="W67" s="217">
        <v>20.227272727272727</v>
      </c>
      <c r="X67" s="30"/>
      <c r="Y67" s="30"/>
      <c r="Z67" s="30"/>
      <c r="AA67" s="30"/>
      <c r="AB67" s="30"/>
      <c r="AC67" s="30"/>
      <c r="AD67" s="30"/>
      <c r="AE67" s="180"/>
      <c r="AF67" s="180"/>
      <c r="AG67" s="30"/>
      <c r="AH67" s="30"/>
      <c r="AI67" s="180"/>
      <c r="AJ67" s="30"/>
      <c r="AK67" s="30"/>
      <c r="AL67" s="30"/>
      <c r="AM67" s="30"/>
      <c r="AN67" s="180"/>
      <c r="AO67" s="30"/>
      <c r="AP67" s="180"/>
      <c r="AQ67" s="30" t="s">
        <v>565</v>
      </c>
      <c r="AR67" s="112" t="s">
        <v>390</v>
      </c>
      <c r="AS67" s="32"/>
      <c r="AT67" s="32"/>
      <c r="AU67" s="112"/>
      <c r="AV67" s="32"/>
      <c r="AW67" s="32"/>
      <c r="AX67" s="32"/>
      <c r="AY67" s="32"/>
      <c r="AZ67" s="112" t="s">
        <v>390</v>
      </c>
      <c r="BA67" s="30"/>
      <c r="BB67" s="32">
        <v>15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/>
      <c r="BM67" s="112" t="s">
        <v>390</v>
      </c>
      <c r="BN67" s="32"/>
      <c r="BO67" s="112" t="s">
        <v>390</v>
      </c>
      <c r="BP67" s="292"/>
      <c r="BQ67" s="32"/>
      <c r="BR67" s="32"/>
      <c r="BS67" s="30"/>
      <c r="BT67" s="56"/>
      <c r="BU67" s="32"/>
      <c r="BV67" s="112" t="s">
        <v>390</v>
      </c>
      <c r="BW67" s="30">
        <v>1</v>
      </c>
      <c r="BY67" s="111" t="s">
        <v>797</v>
      </c>
    </row>
    <row r="68" spans="1:77" x14ac:dyDescent="0.15">
      <c r="A68" s="27"/>
      <c r="B68" s="28">
        <v>43034</v>
      </c>
      <c r="C68" s="29" t="s">
        <v>530</v>
      </c>
      <c r="D68" s="30" t="s">
        <v>44</v>
      </c>
      <c r="E68" s="30"/>
      <c r="F68" s="178" t="s">
        <v>220</v>
      </c>
      <c r="G68" s="31">
        <v>42916</v>
      </c>
      <c r="H68" s="112" t="s">
        <v>387</v>
      </c>
      <c r="I68" s="112" t="s">
        <v>390</v>
      </c>
      <c r="J68" s="32"/>
      <c r="K68" s="178" t="s">
        <v>661</v>
      </c>
      <c r="L68" s="178" t="s">
        <v>662</v>
      </c>
      <c r="M68" s="217">
        <v>109.99999999999999</v>
      </c>
      <c r="N68" s="217">
        <v>25.16363636363636</v>
      </c>
      <c r="O68" s="30"/>
      <c r="P68" s="30"/>
      <c r="Q68" s="180"/>
      <c r="R68" s="30"/>
      <c r="S68" s="180"/>
      <c r="T68" s="30"/>
      <c r="U68" s="30"/>
      <c r="V68" s="180"/>
      <c r="W68" s="217">
        <v>18.627272727272725</v>
      </c>
      <c r="X68" s="30"/>
      <c r="Y68" s="30"/>
      <c r="Z68" s="30"/>
      <c r="AA68" s="30"/>
      <c r="AB68" s="30"/>
      <c r="AC68" s="30"/>
      <c r="AD68" s="30"/>
      <c r="AE68" s="180"/>
      <c r="AF68" s="180"/>
      <c r="AG68" s="30"/>
      <c r="AH68" s="30"/>
      <c r="AI68" s="180"/>
      <c r="AJ68" s="30"/>
      <c r="AK68" s="30"/>
      <c r="AL68" s="30"/>
      <c r="AM68" s="30"/>
      <c r="AN68" s="180"/>
      <c r="AO68" s="30"/>
      <c r="AP68" s="180"/>
      <c r="AQ68" s="30" t="s">
        <v>565</v>
      </c>
      <c r="AR68" s="112" t="s">
        <v>390</v>
      </c>
      <c r="AS68" s="32"/>
      <c r="AT68" s="32"/>
      <c r="AU68" s="112" t="s">
        <v>444</v>
      </c>
      <c r="AV68" s="32">
        <v>6</v>
      </c>
      <c r="AW68" s="32"/>
      <c r="AX68" s="32"/>
      <c r="AY68" s="32"/>
      <c r="AZ68" s="112" t="s">
        <v>534</v>
      </c>
      <c r="BA68" s="30"/>
      <c r="BB68" s="32">
        <v>0</v>
      </c>
      <c r="BC68" s="32">
        <v>18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/>
      <c r="BM68" s="112" t="s">
        <v>390</v>
      </c>
      <c r="BN68" s="32"/>
      <c r="BO68" s="112" t="s">
        <v>390</v>
      </c>
      <c r="BP68" s="292"/>
      <c r="BQ68" s="32"/>
      <c r="BR68" s="32"/>
      <c r="BS68" s="30"/>
      <c r="BT68" s="56"/>
      <c r="BU68" s="32"/>
      <c r="BV68" s="112" t="s">
        <v>390</v>
      </c>
      <c r="BW68" s="30"/>
      <c r="BX68" s="274" t="s">
        <v>664</v>
      </c>
      <c r="BY68" s="111" t="s">
        <v>816</v>
      </c>
    </row>
    <row r="69" spans="1:77" x14ac:dyDescent="0.15">
      <c r="A69" s="27"/>
      <c r="B69" s="28">
        <v>43034</v>
      </c>
      <c r="C69" s="29" t="s">
        <v>530</v>
      </c>
      <c r="D69" s="30" t="s">
        <v>44</v>
      </c>
      <c r="E69" s="30"/>
      <c r="F69" s="30" t="s">
        <v>220</v>
      </c>
      <c r="G69" s="31">
        <v>42768</v>
      </c>
      <c r="H69" s="112" t="s">
        <v>387</v>
      </c>
      <c r="I69" s="112" t="s">
        <v>390</v>
      </c>
      <c r="J69" s="32"/>
      <c r="K69" s="178" t="s">
        <v>667</v>
      </c>
      <c r="L69" s="178" t="s">
        <v>709</v>
      </c>
      <c r="M69" s="289">
        <v>102</v>
      </c>
      <c r="N69" s="289">
        <v>24.999999999999996</v>
      </c>
      <c r="O69" s="30"/>
      <c r="P69" s="30"/>
      <c r="Q69" s="180"/>
      <c r="R69" s="30"/>
      <c r="S69" s="180"/>
      <c r="T69" s="30"/>
      <c r="U69" s="30"/>
      <c r="V69" s="180"/>
      <c r="W69" s="289">
        <v>18.399999999999999</v>
      </c>
      <c r="X69" s="30"/>
      <c r="Y69" s="30"/>
      <c r="Z69" s="30"/>
      <c r="AA69" s="30"/>
      <c r="AB69" s="30"/>
      <c r="AC69" s="30"/>
      <c r="AD69" s="30"/>
      <c r="AE69" s="180"/>
      <c r="AF69" s="180"/>
      <c r="AG69" s="30"/>
      <c r="AH69" s="30"/>
      <c r="AI69" s="180"/>
      <c r="AJ69" s="30"/>
      <c r="AK69" s="30"/>
      <c r="AL69" s="30"/>
      <c r="AM69" s="30"/>
      <c r="AN69" s="180"/>
      <c r="AO69" s="30"/>
      <c r="AP69" s="180"/>
      <c r="AQ69" s="30" t="s">
        <v>565</v>
      </c>
      <c r="AR69" s="32" t="s">
        <v>390</v>
      </c>
      <c r="AS69" s="32"/>
      <c r="AT69" s="32"/>
      <c r="AU69" s="112" t="s">
        <v>444</v>
      </c>
      <c r="AV69" s="32">
        <v>7</v>
      </c>
      <c r="AW69" s="32"/>
      <c r="AX69" s="32"/>
      <c r="AY69" s="32"/>
      <c r="AZ69" s="112" t="s">
        <v>534</v>
      </c>
      <c r="BA69" s="30"/>
      <c r="BB69" s="32">
        <v>0</v>
      </c>
      <c r="BC69" s="32">
        <v>0</v>
      </c>
      <c r="BD69" s="32">
        <v>0</v>
      </c>
      <c r="BE69" s="32">
        <v>0</v>
      </c>
      <c r="BF69" s="32">
        <v>0</v>
      </c>
      <c r="BG69" s="32">
        <v>0</v>
      </c>
      <c r="BH69" s="32">
        <v>0</v>
      </c>
      <c r="BI69" s="32">
        <v>0</v>
      </c>
      <c r="BJ69" s="32">
        <v>0</v>
      </c>
      <c r="BK69" s="32">
        <v>0</v>
      </c>
      <c r="BL69" s="32"/>
      <c r="BM69" s="32" t="s">
        <v>390</v>
      </c>
      <c r="BN69" s="32"/>
      <c r="BO69" s="32" t="s">
        <v>390</v>
      </c>
      <c r="BP69" s="32"/>
      <c r="BQ69" s="32"/>
      <c r="BR69" s="32"/>
      <c r="BS69" s="30"/>
      <c r="BT69" s="56"/>
      <c r="BU69" s="32"/>
      <c r="BV69" s="32" t="s">
        <v>390</v>
      </c>
      <c r="BW69" s="30">
        <v>1</v>
      </c>
      <c r="BX69" s="274"/>
      <c r="BY69" t="s">
        <v>722</v>
      </c>
    </row>
    <row r="70" spans="1:77" x14ac:dyDescent="0.15">
      <c r="A70" s="27"/>
      <c r="B70" s="28">
        <v>43034</v>
      </c>
      <c r="C70" s="29" t="s">
        <v>530</v>
      </c>
      <c r="D70" s="30" t="s">
        <v>44</v>
      </c>
      <c r="E70" s="30"/>
      <c r="F70" s="178" t="s">
        <v>220</v>
      </c>
      <c r="G70" s="31">
        <v>42966</v>
      </c>
      <c r="H70" s="112" t="s">
        <v>387</v>
      </c>
      <c r="I70" s="112" t="s">
        <v>390</v>
      </c>
      <c r="J70" s="32"/>
      <c r="K70" s="178" t="s">
        <v>679</v>
      </c>
      <c r="L70" s="178" t="s">
        <v>680</v>
      </c>
      <c r="M70" s="217">
        <v>90.663636363636357</v>
      </c>
      <c r="N70" s="217">
        <v>18.909090909090907</v>
      </c>
      <c r="O70" s="30"/>
      <c r="P70" s="30"/>
      <c r="Q70" s="180"/>
      <c r="R70" s="30"/>
      <c r="S70" s="180"/>
      <c r="T70" s="30"/>
      <c r="U70" s="30"/>
      <c r="V70" s="180"/>
      <c r="W70" s="217">
        <v>15.454545454545453</v>
      </c>
      <c r="X70" s="30"/>
      <c r="Y70" s="30"/>
      <c r="Z70" s="30"/>
      <c r="AA70" s="30"/>
      <c r="AB70" s="30"/>
      <c r="AC70" s="30"/>
      <c r="AD70" s="30"/>
      <c r="AE70" s="180"/>
      <c r="AF70" s="180"/>
      <c r="AG70" s="30"/>
      <c r="AH70" s="30"/>
      <c r="AI70" s="180"/>
      <c r="AJ70" s="30"/>
      <c r="AK70" s="30"/>
      <c r="AL70" s="30"/>
      <c r="AM70" s="30"/>
      <c r="AN70" s="180"/>
      <c r="AO70" s="30"/>
      <c r="AP70" s="180"/>
      <c r="AQ70" s="30" t="s">
        <v>565</v>
      </c>
      <c r="AR70" s="112" t="s">
        <v>390</v>
      </c>
      <c r="AS70" s="32"/>
      <c r="AT70" s="32"/>
      <c r="AU70" s="112" t="s">
        <v>444</v>
      </c>
      <c r="AV70" s="32">
        <v>5</v>
      </c>
      <c r="AW70" s="32"/>
      <c r="AX70" s="32"/>
      <c r="AY70" s="32"/>
      <c r="AZ70" s="112" t="s">
        <v>534</v>
      </c>
      <c r="BA70" s="30"/>
      <c r="BB70" s="32">
        <v>0</v>
      </c>
      <c r="BC70" s="32">
        <v>0</v>
      </c>
      <c r="BD70" s="32">
        <v>0</v>
      </c>
      <c r="BE70" s="32">
        <v>0</v>
      </c>
      <c r="BF70" s="32">
        <v>0</v>
      </c>
      <c r="BG70" s="32">
        <v>0</v>
      </c>
      <c r="BH70" s="32">
        <v>0</v>
      </c>
      <c r="BI70" s="32">
        <v>0</v>
      </c>
      <c r="BJ70" s="32">
        <v>0</v>
      </c>
      <c r="BK70" s="32">
        <v>0</v>
      </c>
      <c r="BL70" s="32"/>
      <c r="BM70" s="112" t="s">
        <v>390</v>
      </c>
      <c r="BN70" s="32"/>
      <c r="BO70" s="112" t="s">
        <v>390</v>
      </c>
      <c r="BP70" s="292"/>
      <c r="BQ70" s="32"/>
      <c r="BR70" s="32"/>
      <c r="BS70" s="30"/>
      <c r="BT70" s="56"/>
      <c r="BU70" s="32"/>
      <c r="BV70" s="112" t="s">
        <v>390</v>
      </c>
      <c r="BW70" s="30">
        <v>1</v>
      </c>
      <c r="BX70" s="275"/>
      <c r="BY70" s="111" t="s">
        <v>788</v>
      </c>
    </row>
    <row r="71" spans="1:77" x14ac:dyDescent="0.15">
      <c r="A71" s="27"/>
      <c r="B71" s="28">
        <v>43034</v>
      </c>
      <c r="C71" s="29" t="s">
        <v>530</v>
      </c>
      <c r="D71" s="30" t="s">
        <v>44</v>
      </c>
      <c r="E71" s="30"/>
      <c r="F71" s="30" t="s">
        <v>220</v>
      </c>
      <c r="G71" s="31">
        <v>42605</v>
      </c>
      <c r="H71" s="112" t="s">
        <v>387</v>
      </c>
      <c r="I71" s="112" t="s">
        <v>390</v>
      </c>
      <c r="J71" s="32"/>
      <c r="K71" s="178" t="s">
        <v>682</v>
      </c>
      <c r="L71" s="178" t="s">
        <v>683</v>
      </c>
      <c r="M71" s="218">
        <v>115</v>
      </c>
      <c r="N71" s="219">
        <v>23</v>
      </c>
      <c r="O71" s="30"/>
      <c r="P71" s="30"/>
      <c r="Q71" s="180"/>
      <c r="R71" s="30"/>
      <c r="S71" s="180"/>
      <c r="T71" s="30"/>
      <c r="U71" s="30"/>
      <c r="V71" s="180"/>
      <c r="W71" s="180">
        <v>18</v>
      </c>
      <c r="X71" s="30"/>
      <c r="Y71" s="30"/>
      <c r="Z71" s="30"/>
      <c r="AA71" s="30"/>
      <c r="AB71" s="30"/>
      <c r="AC71" s="30"/>
      <c r="AD71" s="30"/>
      <c r="AE71" s="180"/>
      <c r="AF71" s="180"/>
      <c r="AG71" s="30"/>
      <c r="AH71" s="30"/>
      <c r="AI71" s="180"/>
      <c r="AJ71" s="30"/>
      <c r="AK71" s="30"/>
      <c r="AL71" s="30"/>
      <c r="AM71" s="30"/>
      <c r="AN71" s="180"/>
      <c r="AO71" s="30"/>
      <c r="AP71" s="180"/>
      <c r="AQ71" s="30" t="s">
        <v>565</v>
      </c>
      <c r="AR71" s="32" t="s">
        <v>390</v>
      </c>
      <c r="AS71" s="32"/>
      <c r="AT71" s="32"/>
      <c r="AU71" s="112" t="s">
        <v>444</v>
      </c>
      <c r="AV71" s="32">
        <v>6</v>
      </c>
      <c r="AW71" s="32"/>
      <c r="AX71" s="32"/>
      <c r="AY71" s="32"/>
      <c r="AZ71" s="112" t="s">
        <v>390</v>
      </c>
      <c r="BA71" s="30"/>
      <c r="BB71" s="32">
        <v>0</v>
      </c>
      <c r="BC71" s="32">
        <v>0</v>
      </c>
      <c r="BD71" s="32">
        <v>0</v>
      </c>
      <c r="BE71" s="32">
        <v>0</v>
      </c>
      <c r="BF71" s="32">
        <v>0</v>
      </c>
      <c r="BG71" s="32">
        <v>0</v>
      </c>
      <c r="BH71" s="32">
        <v>0</v>
      </c>
      <c r="BI71" s="32">
        <v>0</v>
      </c>
      <c r="BJ71" s="32">
        <v>0</v>
      </c>
      <c r="BK71" s="32">
        <v>0</v>
      </c>
      <c r="BL71" s="32"/>
      <c r="BM71" s="32" t="s">
        <v>390</v>
      </c>
      <c r="BN71" s="32"/>
      <c r="BO71" s="32" t="s">
        <v>390</v>
      </c>
      <c r="BP71" s="32"/>
      <c r="BQ71" s="32"/>
      <c r="BR71" s="32"/>
      <c r="BS71" s="30"/>
      <c r="BT71" s="56"/>
      <c r="BU71" s="32"/>
      <c r="BV71" s="32" t="s">
        <v>390</v>
      </c>
      <c r="BW71" s="30">
        <v>1</v>
      </c>
      <c r="BX71" s="274"/>
      <c r="BY71" t="s">
        <v>690</v>
      </c>
    </row>
    <row r="72" spans="1:77" x14ac:dyDescent="0.15">
      <c r="A72" s="27"/>
      <c r="B72" s="28">
        <v>43034</v>
      </c>
      <c r="C72" s="29" t="s">
        <v>530</v>
      </c>
      <c r="D72" s="30" t="s">
        <v>44</v>
      </c>
      <c r="E72" s="30"/>
      <c r="F72" s="30" t="s">
        <v>220</v>
      </c>
      <c r="G72" s="31">
        <v>42587</v>
      </c>
      <c r="H72" s="32" t="s">
        <v>387</v>
      </c>
      <c r="I72" s="32" t="s">
        <v>390</v>
      </c>
      <c r="J72" s="32"/>
      <c r="K72" s="30" t="s">
        <v>562</v>
      </c>
      <c r="L72" s="30" t="s">
        <v>628</v>
      </c>
      <c r="M72" s="289">
        <v>102.34545454545453</v>
      </c>
      <c r="N72" s="289">
        <v>22.818181818181817</v>
      </c>
      <c r="O72" s="30"/>
      <c r="P72" s="30"/>
      <c r="Q72" s="180"/>
      <c r="R72" s="30"/>
      <c r="S72" s="180"/>
      <c r="T72" s="30"/>
      <c r="U72" s="30"/>
      <c r="V72" s="180"/>
      <c r="W72" s="289">
        <v>18.36363636363636</v>
      </c>
      <c r="X72" s="30"/>
      <c r="Y72" s="30"/>
      <c r="Z72" s="30"/>
      <c r="AA72" s="30"/>
      <c r="AB72" s="30"/>
      <c r="AC72" s="30"/>
      <c r="AD72" s="30"/>
      <c r="AE72" s="180"/>
      <c r="AF72" s="180"/>
      <c r="AG72" s="30"/>
      <c r="AH72" s="30"/>
      <c r="AI72" s="180"/>
      <c r="AJ72" s="30"/>
      <c r="AK72" s="30"/>
      <c r="AL72" s="30"/>
      <c r="AM72" s="30"/>
      <c r="AN72" s="180"/>
      <c r="AO72" s="30"/>
      <c r="AP72" s="180"/>
      <c r="AQ72" s="30" t="s">
        <v>565</v>
      </c>
      <c r="AR72" s="32" t="s">
        <v>390</v>
      </c>
      <c r="AS72" s="32"/>
      <c r="AT72" s="32"/>
      <c r="AU72" s="32" t="s">
        <v>444</v>
      </c>
      <c r="AV72" s="32">
        <v>4</v>
      </c>
      <c r="AW72" s="32"/>
      <c r="AX72" s="32"/>
      <c r="AY72" s="32"/>
      <c r="AZ72" s="32" t="s">
        <v>390</v>
      </c>
      <c r="BA72" s="30"/>
      <c r="BB72" s="32">
        <v>0</v>
      </c>
      <c r="BC72" s="32">
        <v>0</v>
      </c>
      <c r="BD72" s="32">
        <v>0</v>
      </c>
      <c r="BE72" s="32">
        <v>0</v>
      </c>
      <c r="BF72" s="32">
        <v>0</v>
      </c>
      <c r="BG72" s="32">
        <v>0</v>
      </c>
      <c r="BH72" s="32">
        <v>0</v>
      </c>
      <c r="BI72" s="32">
        <v>0</v>
      </c>
      <c r="BJ72" s="32">
        <v>0</v>
      </c>
      <c r="BK72" s="32">
        <v>0</v>
      </c>
      <c r="BL72" s="32"/>
      <c r="BM72" s="32" t="s">
        <v>390</v>
      </c>
      <c r="BN72" s="32">
        <v>12</v>
      </c>
      <c r="BO72" s="32" t="s">
        <v>390</v>
      </c>
      <c r="BP72" s="32"/>
      <c r="BQ72" s="32"/>
      <c r="BR72" s="32"/>
      <c r="BS72" s="30"/>
      <c r="BT72" s="56"/>
      <c r="BU72" s="32"/>
      <c r="BV72" s="32" t="s">
        <v>390</v>
      </c>
      <c r="BW72" s="30"/>
      <c r="BY72" t="s">
        <v>710</v>
      </c>
    </row>
    <row r="73" spans="1:77" x14ac:dyDescent="0.15">
      <c r="A73" s="27"/>
      <c r="B73" s="28">
        <v>43034</v>
      </c>
      <c r="C73" s="29" t="s">
        <v>530</v>
      </c>
      <c r="D73" s="30" t="s">
        <v>44</v>
      </c>
      <c r="E73" s="30"/>
      <c r="F73" s="178" t="s">
        <v>220</v>
      </c>
      <c r="G73" s="31">
        <v>42978</v>
      </c>
      <c r="H73" s="112" t="s">
        <v>387</v>
      </c>
      <c r="I73" s="112" t="s">
        <v>390</v>
      </c>
      <c r="J73" s="112"/>
      <c r="K73" s="178" t="s">
        <v>700</v>
      </c>
      <c r="L73" s="178" t="s">
        <v>701</v>
      </c>
      <c r="M73" s="217">
        <v>111.19090909090909</v>
      </c>
      <c r="N73" s="217">
        <v>53.854545454545452</v>
      </c>
      <c r="O73" s="30"/>
      <c r="P73" s="30"/>
      <c r="Q73" s="180"/>
      <c r="R73" s="30"/>
      <c r="S73" s="180"/>
      <c r="T73" s="30"/>
      <c r="U73" s="30"/>
      <c r="V73" s="180"/>
      <c r="W73" s="217">
        <v>20.372727272727271</v>
      </c>
      <c r="X73" s="30"/>
      <c r="Y73" s="30"/>
      <c r="Z73" s="30"/>
      <c r="AA73" s="30"/>
      <c r="AB73" s="30"/>
      <c r="AC73" s="30"/>
      <c r="AD73" s="30"/>
      <c r="AE73" s="180"/>
      <c r="AF73" s="180"/>
      <c r="AG73" s="30"/>
      <c r="AH73" s="30"/>
      <c r="AI73" s="180"/>
      <c r="AJ73" s="30"/>
      <c r="AK73" s="30"/>
      <c r="AL73" s="30"/>
      <c r="AM73" s="30"/>
      <c r="AN73" s="180"/>
      <c r="AO73" s="30"/>
      <c r="AP73" s="180"/>
      <c r="AQ73" s="30" t="s">
        <v>565</v>
      </c>
      <c r="AR73" s="112" t="s">
        <v>390</v>
      </c>
      <c r="AS73" s="32"/>
      <c r="AT73" s="32"/>
      <c r="AU73" s="112" t="s">
        <v>444</v>
      </c>
      <c r="AV73" s="32">
        <v>7</v>
      </c>
      <c r="AW73" s="32"/>
      <c r="AX73" s="32"/>
      <c r="AY73" s="32"/>
      <c r="AZ73" s="112" t="s">
        <v>534</v>
      </c>
      <c r="BA73" s="30"/>
      <c r="BB73" s="32">
        <v>0</v>
      </c>
      <c r="BC73" s="32">
        <v>0</v>
      </c>
      <c r="BD73" s="32">
        <v>0</v>
      </c>
      <c r="BE73" s="32">
        <v>0</v>
      </c>
      <c r="BF73" s="32">
        <v>0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/>
      <c r="BM73" s="112" t="s">
        <v>390</v>
      </c>
      <c r="BN73" s="32"/>
      <c r="BO73" s="112" t="s">
        <v>390</v>
      </c>
      <c r="BP73" s="292"/>
      <c r="BQ73" s="32"/>
      <c r="BR73" s="32"/>
      <c r="BS73" s="30"/>
      <c r="BT73" s="56"/>
      <c r="BU73" s="32"/>
      <c r="BV73" s="112" t="s">
        <v>390</v>
      </c>
      <c r="BW73" s="30"/>
      <c r="BX73" s="275"/>
      <c r="BY73" s="290" t="s">
        <v>804</v>
      </c>
    </row>
    <row r="74" spans="1:77" x14ac:dyDescent="0.15">
      <c r="A74" s="27"/>
      <c r="B74" s="28">
        <v>43034</v>
      </c>
      <c r="C74" s="29" t="s">
        <v>530</v>
      </c>
      <c r="D74" s="30" t="s">
        <v>44</v>
      </c>
      <c r="E74" s="30"/>
      <c r="F74" s="178" t="s">
        <v>220</v>
      </c>
      <c r="G74" s="31">
        <v>43024</v>
      </c>
      <c r="H74" s="112" t="s">
        <v>387</v>
      </c>
      <c r="I74" s="112" t="s">
        <v>390</v>
      </c>
      <c r="J74" s="32"/>
      <c r="K74" s="178" t="s">
        <v>676</v>
      </c>
      <c r="L74" s="178" t="s">
        <v>811</v>
      </c>
      <c r="M74" s="217">
        <v>89.999999999999986</v>
      </c>
      <c r="N74" s="217">
        <v>20.909090909090907</v>
      </c>
      <c r="O74" s="30"/>
      <c r="P74" s="30"/>
      <c r="Q74" s="180"/>
      <c r="R74" s="30"/>
      <c r="S74" s="180"/>
      <c r="T74" s="30"/>
      <c r="U74" s="30"/>
      <c r="V74" s="180"/>
      <c r="W74" s="217">
        <v>12.727272727272727</v>
      </c>
      <c r="X74" s="30"/>
      <c r="Y74" s="30"/>
      <c r="Z74" s="30"/>
      <c r="AA74" s="30"/>
      <c r="AB74" s="30"/>
      <c r="AC74" s="30"/>
      <c r="AD74" s="30"/>
      <c r="AE74" s="180"/>
      <c r="AF74" s="180"/>
      <c r="AG74" s="30"/>
      <c r="AH74" s="30"/>
      <c r="AI74" s="180"/>
      <c r="AJ74" s="30"/>
      <c r="AK74" s="30"/>
      <c r="AL74" s="30"/>
      <c r="AM74" s="30"/>
      <c r="AN74" s="180"/>
      <c r="AO74" s="30"/>
      <c r="AP74" s="180"/>
      <c r="AQ74" s="30" t="s">
        <v>565</v>
      </c>
      <c r="AR74" s="112" t="s">
        <v>390</v>
      </c>
      <c r="AS74" s="32"/>
      <c r="AT74" s="32"/>
      <c r="AU74" s="112" t="s">
        <v>444</v>
      </c>
      <c r="AV74" s="32">
        <v>6</v>
      </c>
      <c r="AW74" s="32"/>
      <c r="AX74" s="32"/>
      <c r="AY74" s="32"/>
      <c r="AZ74" s="112" t="s">
        <v>390</v>
      </c>
      <c r="BA74" s="30"/>
      <c r="BB74" s="32">
        <v>0</v>
      </c>
      <c r="BC74" s="32">
        <v>0</v>
      </c>
      <c r="BD74" s="32">
        <v>0</v>
      </c>
      <c r="BE74" s="32">
        <v>0</v>
      </c>
      <c r="BF74" s="32">
        <v>0</v>
      </c>
      <c r="BG74" s="32">
        <v>0</v>
      </c>
      <c r="BH74" s="32">
        <v>0</v>
      </c>
      <c r="BI74" s="32">
        <v>0</v>
      </c>
      <c r="BJ74" s="32">
        <v>0</v>
      </c>
      <c r="BK74" s="32">
        <v>0</v>
      </c>
      <c r="BL74" s="32"/>
      <c r="BM74" s="112" t="s">
        <v>390</v>
      </c>
      <c r="BN74" s="32"/>
      <c r="BO74" s="112" t="s">
        <v>390</v>
      </c>
      <c r="BP74" s="292"/>
      <c r="BQ74" s="32"/>
      <c r="BR74" s="32"/>
      <c r="BS74" s="30"/>
      <c r="BT74" s="56"/>
      <c r="BU74" s="32"/>
      <c r="BV74" s="112" t="s">
        <v>390</v>
      </c>
      <c r="BW74" s="30">
        <v>1</v>
      </c>
      <c r="BX74" s="275"/>
      <c r="BY74" s="111" t="s">
        <v>812</v>
      </c>
    </row>
  </sheetData>
  <sheetProtection algorithmName="SHA-512" hashValue="lBJPKaMDqfW16B3CpLYA8DazCH0/PkJlKyJe5Emss5v6ZM0GLADvGgfLUKHSSOpIJRWv/eLwy/TUY3udTvYySA==" saltValue="QQm3cerZBjgFSGjZ3OXKug==" spinCount="100000" sheet="1" objects="1" scenarios="1"/>
  <phoneticPr fontId="3" type="noConversion"/>
  <hyperlinks>
    <hyperlink ref="BY11" r:id="rId1" xr:uid="{2971D094-710A-B04D-B765-E20A2FA51071}"/>
    <hyperlink ref="BY73" r:id="rId2" xr:uid="{8B3CE702-55BF-454B-BDC2-4828D0A11370}"/>
  </hyperlinks>
  <pageMargins left="0.75" right="0.75" top="1" bottom="1" header="0.5" footer="0.5"/>
  <pageSetup paperSize="9" orientation="portrait" horizontalDpi="0" verticalDpi="0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32C6C-B41F-F04E-B736-47EB8A25F5BF}">
  <sheetPr codeName="Sheet43"/>
  <dimension ref="A1:BZ4"/>
  <sheetViews>
    <sheetView workbookViewId="0">
      <selection activeCell="L8" sqref="L8:N9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43036</v>
      </c>
      <c r="C2" s="29" t="s">
        <v>530</v>
      </c>
      <c r="D2" s="30" t="s">
        <v>45</v>
      </c>
      <c r="E2" s="30"/>
      <c r="F2" s="30" t="s">
        <v>531</v>
      </c>
      <c r="G2" s="31">
        <v>42917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307">
        <v>121.03636363636362</v>
      </c>
      <c r="N2" s="307">
        <v>22.554545454545451</v>
      </c>
      <c r="O2" s="303"/>
      <c r="P2" s="303"/>
      <c r="Q2" s="308"/>
      <c r="R2" s="303"/>
      <c r="S2" s="308"/>
      <c r="T2" s="303"/>
      <c r="U2" s="303"/>
      <c r="V2" s="308"/>
      <c r="W2" s="308"/>
      <c r="X2" s="303"/>
      <c r="Y2" s="303"/>
      <c r="Z2" s="303"/>
      <c r="AA2" s="303"/>
      <c r="AB2" s="303"/>
      <c r="AC2" s="303"/>
      <c r="AD2" s="303"/>
      <c r="AE2" s="308"/>
      <c r="AF2" s="308"/>
      <c r="AG2" s="303"/>
      <c r="AH2" s="303"/>
      <c r="AI2" s="308"/>
      <c r="AJ2" s="303"/>
      <c r="AK2" s="303"/>
      <c r="AL2" s="303"/>
      <c r="AM2" s="303"/>
      <c r="AN2" s="308"/>
      <c r="AO2" s="309"/>
      <c r="AP2" s="308"/>
      <c r="AQ2" s="30" t="s">
        <v>533</v>
      </c>
      <c r="AR2" s="32" t="s">
        <v>390</v>
      </c>
      <c r="AS2" s="32"/>
      <c r="AT2" s="32"/>
      <c r="AU2" s="32"/>
      <c r="AV2" s="32"/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818</v>
      </c>
      <c r="BZ2" t="s">
        <v>432</v>
      </c>
    </row>
    <row r="3" spans="1:78" x14ac:dyDescent="0.15">
      <c r="A3" s="27">
        <v>643</v>
      </c>
      <c r="B3" s="28">
        <v>43036</v>
      </c>
      <c r="C3" s="29" t="s">
        <v>530</v>
      </c>
      <c r="D3" s="30" t="s">
        <v>45</v>
      </c>
      <c r="E3" s="30"/>
      <c r="F3" s="30" t="s">
        <v>535</v>
      </c>
      <c r="G3" s="31">
        <v>42917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307">
        <v>121.03636363636362</v>
      </c>
      <c r="N3" s="307">
        <v>22.554545454545451</v>
      </c>
      <c r="O3" s="303"/>
      <c r="P3" s="303"/>
      <c r="Q3" s="308"/>
      <c r="R3" s="303"/>
      <c r="S3" s="308"/>
      <c r="T3" s="303"/>
      <c r="U3" s="303"/>
      <c r="V3" s="308"/>
      <c r="W3" s="308"/>
      <c r="X3" s="303"/>
      <c r="Y3" s="303"/>
      <c r="Z3" s="303"/>
      <c r="AA3" s="303"/>
      <c r="AB3" s="303"/>
      <c r="AC3" s="303"/>
      <c r="AD3" s="303"/>
      <c r="AE3" s="308"/>
      <c r="AF3" s="307">
        <v>13.027272727272726</v>
      </c>
      <c r="AG3" s="303"/>
      <c r="AH3" s="303"/>
      <c r="AI3" s="308"/>
      <c r="AJ3" s="303"/>
      <c r="AK3" s="303"/>
      <c r="AL3" s="303"/>
      <c r="AM3" s="303"/>
      <c r="AN3" s="308"/>
      <c r="AO3" s="309"/>
      <c r="AP3" s="308"/>
      <c r="AQ3" s="30" t="s">
        <v>536</v>
      </c>
      <c r="AR3" s="32" t="s">
        <v>390</v>
      </c>
      <c r="AS3" s="176"/>
      <c r="AT3" s="32"/>
      <c r="AU3" s="32"/>
      <c r="AV3" s="32"/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819</v>
      </c>
      <c r="BZ3" t="s">
        <v>432</v>
      </c>
    </row>
    <row r="4" spans="1:78" x14ac:dyDescent="0.15">
      <c r="A4" s="27">
        <v>649</v>
      </c>
      <c r="B4" s="28">
        <v>43036</v>
      </c>
      <c r="C4" s="29" t="s">
        <v>530</v>
      </c>
      <c r="D4" s="30" t="s">
        <v>45</v>
      </c>
      <c r="E4" s="30"/>
      <c r="F4" s="30" t="s">
        <v>537</v>
      </c>
      <c r="G4" s="31">
        <v>42917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307">
        <v>110.11818181818181</v>
      </c>
      <c r="N4" s="307">
        <v>54.463636363636354</v>
      </c>
      <c r="O4" s="303"/>
      <c r="P4" s="303"/>
      <c r="Q4" s="308"/>
      <c r="R4" s="303"/>
      <c r="S4" s="308"/>
      <c r="T4" s="303"/>
      <c r="U4" s="303"/>
      <c r="V4" s="307">
        <v>20.763636363636362</v>
      </c>
      <c r="W4" s="307">
        <v>20.763636363636362</v>
      </c>
      <c r="X4" s="303"/>
      <c r="Y4" s="303"/>
      <c r="Z4" s="303"/>
      <c r="AA4" s="303"/>
      <c r="AB4" s="303"/>
      <c r="AC4" s="303"/>
      <c r="AD4" s="303"/>
      <c r="AE4" s="307">
        <v>20.763636363636362</v>
      </c>
      <c r="AF4" s="308"/>
      <c r="AG4" s="303"/>
      <c r="AH4" s="303"/>
      <c r="AI4" s="308"/>
      <c r="AJ4" s="303"/>
      <c r="AK4" s="303"/>
      <c r="AL4" s="303"/>
      <c r="AM4" s="303"/>
      <c r="AN4" s="308"/>
      <c r="AO4" s="309"/>
      <c r="AP4" s="308"/>
      <c r="AQ4" s="30" t="s">
        <v>538</v>
      </c>
      <c r="AR4" s="32" t="s">
        <v>387</v>
      </c>
      <c r="AS4" s="32" t="s">
        <v>539</v>
      </c>
      <c r="AT4" s="32">
        <v>3</v>
      </c>
      <c r="AU4" s="32"/>
      <c r="AV4" s="32"/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820</v>
      </c>
      <c r="BZ4" t="s">
        <v>432</v>
      </c>
    </row>
  </sheetData>
  <sheetProtection algorithmName="SHA-512" hashValue="MueiIcTFDgjne6NI4i4PcWPHD36pViqnph+Q6mFRUy9gM7r4Zeidy9BK5d9rAfbK6IDi5hAFyqu22BuePErMfQ==" saltValue="nDmoS2jNrijibBDGSwQBEw==" spinCount="100000" sheet="1" objects="1" scenarios="1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4E896-48DF-DF41-9325-0E8D6CE2C800}">
  <sheetPr codeName="Sheet39"/>
  <dimension ref="A1:BY68"/>
  <sheetViews>
    <sheetView zoomScaleNormal="100" zoomScalePageLayoutView="120" workbookViewId="0">
      <pane ySplit="1" topLeftCell="A2" activePane="bottomLeft" state="frozen"/>
      <selection activeCell="B2" sqref="B2"/>
      <selection pane="bottomLeft" activeCell="B2" sqref="B2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20" t="s">
        <v>145</v>
      </c>
      <c r="N1" s="221" t="s">
        <v>732</v>
      </c>
      <c r="O1" s="10" t="s">
        <v>146</v>
      </c>
      <c r="P1" s="10" t="s">
        <v>733</v>
      </c>
      <c r="Q1" s="221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23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3" t="s">
        <v>749</v>
      </c>
      <c r="AG1" s="14" t="s">
        <v>750</v>
      </c>
      <c r="AH1" s="14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6" t="s">
        <v>757</v>
      </c>
      <c r="AO1" s="16" t="s">
        <v>758</v>
      </c>
      <c r="AP1" s="16" t="s">
        <v>759</v>
      </c>
      <c r="AQ1" s="17" t="s">
        <v>760</v>
      </c>
      <c r="AR1" s="18" t="s">
        <v>761</v>
      </c>
      <c r="AS1" s="18" t="s">
        <v>762</v>
      </c>
      <c r="AT1" s="19" t="s">
        <v>763</v>
      </c>
      <c r="AU1" s="20" t="s">
        <v>131</v>
      </c>
      <c r="AV1" s="21" t="s">
        <v>764</v>
      </c>
      <c r="AW1" s="20"/>
      <c r="AX1" s="20"/>
      <c r="AY1" s="20"/>
      <c r="AZ1" s="22" t="s">
        <v>765</v>
      </c>
      <c r="BA1" s="23" t="s">
        <v>766</v>
      </c>
      <c r="BB1" s="24" t="s">
        <v>286</v>
      </c>
      <c r="BC1" s="25" t="s">
        <v>287</v>
      </c>
      <c r="BD1" s="24" t="s">
        <v>288</v>
      </c>
      <c r="BE1" s="25" t="s">
        <v>289</v>
      </c>
      <c r="BF1" s="24" t="s">
        <v>767</v>
      </c>
      <c r="BG1" s="25" t="s">
        <v>768</v>
      </c>
      <c r="BH1" s="24" t="s">
        <v>769</v>
      </c>
      <c r="BI1" s="26" t="s">
        <v>770</v>
      </c>
      <c r="BJ1" s="24" t="s">
        <v>771</v>
      </c>
      <c r="BK1" s="26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24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27">
        <v>4232</v>
      </c>
      <c r="B2" s="28">
        <v>42831</v>
      </c>
      <c r="C2" s="29" t="s">
        <v>530</v>
      </c>
      <c r="D2" s="30" t="s">
        <v>44</v>
      </c>
      <c r="E2" s="30"/>
      <c r="F2" s="30" t="s">
        <v>531</v>
      </c>
      <c r="G2" s="31">
        <v>42825</v>
      </c>
      <c r="H2" s="32" t="s">
        <v>387</v>
      </c>
      <c r="I2" s="32" t="s">
        <v>390</v>
      </c>
      <c r="J2" s="32"/>
      <c r="K2" s="30" t="s">
        <v>298</v>
      </c>
      <c r="L2" s="30" t="s">
        <v>540</v>
      </c>
      <c r="M2" s="216">
        <v>109.01818181818182</v>
      </c>
      <c r="N2" s="216">
        <v>19.209090909090907</v>
      </c>
      <c r="O2" s="30" t="s">
        <v>453</v>
      </c>
      <c r="P2" s="30">
        <v>5000</v>
      </c>
      <c r="Q2" s="180">
        <v>19.209090909090907</v>
      </c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 t="s">
        <v>444</v>
      </c>
      <c r="AV2" s="32">
        <v>6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>
        <v>12</v>
      </c>
      <c r="BO2" s="32" t="s">
        <v>390</v>
      </c>
      <c r="BP2" s="32"/>
      <c r="BQ2" s="32">
        <v>12</v>
      </c>
      <c r="BR2" s="32"/>
      <c r="BS2" s="56"/>
      <c r="BT2" s="56"/>
      <c r="BU2" s="56"/>
      <c r="BV2" s="32" t="s">
        <v>390</v>
      </c>
      <c r="BW2" s="30"/>
      <c r="BX2" s="111"/>
      <c r="BY2" t="s">
        <v>609</v>
      </c>
    </row>
    <row r="3" spans="1:77" x14ac:dyDescent="0.15">
      <c r="A3" s="27">
        <v>5779</v>
      </c>
      <c r="B3" s="28">
        <v>42831</v>
      </c>
      <c r="C3" s="195" t="s">
        <v>530</v>
      </c>
      <c r="D3" s="30" t="s">
        <v>44</v>
      </c>
      <c r="E3" s="196"/>
      <c r="F3" s="196" t="s">
        <v>531</v>
      </c>
      <c r="G3" s="31">
        <v>42643</v>
      </c>
      <c r="H3" s="197" t="s">
        <v>387</v>
      </c>
      <c r="I3" s="197" t="s">
        <v>390</v>
      </c>
      <c r="J3" s="197"/>
      <c r="K3" s="196" t="s">
        <v>300</v>
      </c>
      <c r="L3" s="30" t="s">
        <v>545</v>
      </c>
      <c r="M3" s="180">
        <v>129.49999999999997</v>
      </c>
      <c r="N3" s="180">
        <v>24.418181818181814</v>
      </c>
      <c r="O3" s="30"/>
      <c r="P3" s="30"/>
      <c r="Q3" s="180"/>
      <c r="R3" s="196"/>
      <c r="S3" s="219"/>
      <c r="T3" s="196"/>
      <c r="U3" s="196"/>
      <c r="V3" s="219"/>
      <c r="W3" s="219"/>
      <c r="X3" s="196"/>
      <c r="Y3" s="196"/>
      <c r="Z3" s="196"/>
      <c r="AA3" s="196"/>
      <c r="AB3" s="196"/>
      <c r="AC3" s="196"/>
      <c r="AD3" s="196"/>
      <c r="AE3" s="219"/>
      <c r="AF3" s="219"/>
      <c r="AG3" s="196"/>
      <c r="AH3" s="196"/>
      <c r="AI3" s="219"/>
      <c r="AJ3" s="196"/>
      <c r="AK3" s="196"/>
      <c r="AL3" s="196"/>
      <c r="AM3" s="196"/>
      <c r="AN3" s="219"/>
      <c r="AO3" s="196"/>
      <c r="AP3" s="219"/>
      <c r="AQ3" s="196" t="s">
        <v>533</v>
      </c>
      <c r="AR3" s="197" t="s">
        <v>390</v>
      </c>
      <c r="AS3" s="197"/>
      <c r="AT3" s="197"/>
      <c r="AU3" s="197" t="s">
        <v>444</v>
      </c>
      <c r="AV3" s="197">
        <v>10.199999999999999</v>
      </c>
      <c r="AW3" s="197"/>
      <c r="AX3" s="197"/>
      <c r="AY3" s="197"/>
      <c r="AZ3" s="32" t="s">
        <v>534</v>
      </c>
      <c r="BA3" s="30"/>
      <c r="BB3" s="32">
        <v>0</v>
      </c>
      <c r="BC3" s="32">
        <v>0</v>
      </c>
      <c r="BD3" s="32">
        <v>7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/>
      <c r="BT3" s="30"/>
      <c r="BU3" s="32"/>
      <c r="BV3" s="32" t="s">
        <v>390</v>
      </c>
      <c r="BW3" s="30"/>
      <c r="BX3" s="111"/>
      <c r="BY3" t="s">
        <v>612</v>
      </c>
    </row>
    <row r="4" spans="1:77" x14ac:dyDescent="0.15">
      <c r="A4" s="27">
        <v>5259</v>
      </c>
      <c r="B4" s="28">
        <v>42831</v>
      </c>
      <c r="C4" s="29" t="s">
        <v>530</v>
      </c>
      <c r="D4" s="30" t="s">
        <v>44</v>
      </c>
      <c r="E4" s="30"/>
      <c r="F4" s="30" t="s">
        <v>531</v>
      </c>
      <c r="G4" s="31">
        <v>42735</v>
      </c>
      <c r="H4" s="32" t="s">
        <v>387</v>
      </c>
      <c r="I4" s="32" t="s">
        <v>390</v>
      </c>
      <c r="J4" s="32"/>
      <c r="K4" s="30" t="s">
        <v>301</v>
      </c>
      <c r="L4" s="30" t="s">
        <v>547</v>
      </c>
      <c r="M4" s="180">
        <v>114.99999999999999</v>
      </c>
      <c r="N4" s="180">
        <v>24.081818181818178</v>
      </c>
      <c r="O4" s="30"/>
      <c r="P4" s="30"/>
      <c r="Q4" s="180"/>
      <c r="R4" s="30"/>
      <c r="S4" s="180"/>
      <c r="T4" s="30"/>
      <c r="U4" s="30"/>
      <c r="V4" s="180"/>
      <c r="W4" s="180"/>
      <c r="X4" s="30"/>
      <c r="Y4" s="30"/>
      <c r="Z4" s="30"/>
      <c r="AA4" s="30"/>
      <c r="AB4" s="30"/>
      <c r="AC4" s="30"/>
      <c r="AD4" s="30"/>
      <c r="AE4" s="180"/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533</v>
      </c>
      <c r="AR4" s="32" t="s">
        <v>390</v>
      </c>
      <c r="AS4" s="32"/>
      <c r="AT4" s="32"/>
      <c r="AU4" s="32" t="s">
        <v>444</v>
      </c>
      <c r="AV4" s="32">
        <v>9.35</v>
      </c>
      <c r="AW4" s="32"/>
      <c r="AX4" s="32"/>
      <c r="AY4" s="32"/>
      <c r="AZ4" s="32" t="s">
        <v>534</v>
      </c>
      <c r="BA4" s="30"/>
      <c r="BB4" s="32">
        <v>13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>
        <v>12</v>
      </c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/>
      <c r="BY4" t="s">
        <v>613</v>
      </c>
    </row>
    <row r="5" spans="1:77" x14ac:dyDescent="0.15">
      <c r="A5" s="27">
        <v>5421</v>
      </c>
      <c r="B5" s="28">
        <v>42831</v>
      </c>
      <c r="C5" s="29" t="s">
        <v>530</v>
      </c>
      <c r="D5" s="30" t="s">
        <v>44</v>
      </c>
      <c r="E5" s="30"/>
      <c r="F5" s="30" t="s">
        <v>531</v>
      </c>
      <c r="G5" s="31">
        <v>42735</v>
      </c>
      <c r="H5" s="32" t="s">
        <v>387</v>
      </c>
      <c r="I5" s="32" t="s">
        <v>390</v>
      </c>
      <c r="J5" s="32"/>
      <c r="K5" s="30" t="s">
        <v>302</v>
      </c>
      <c r="L5" s="30" t="s">
        <v>548</v>
      </c>
      <c r="M5" s="180">
        <v>116.61818181818181</v>
      </c>
      <c r="N5" s="180">
        <v>24.054545454545455</v>
      </c>
      <c r="O5" s="30"/>
      <c r="P5" s="30"/>
      <c r="Q5" s="180"/>
      <c r="R5" s="30"/>
      <c r="S5" s="180"/>
      <c r="T5" s="30"/>
      <c r="U5" s="30"/>
      <c r="V5" s="180"/>
      <c r="W5" s="180"/>
      <c r="X5" s="30"/>
      <c r="Y5" s="30"/>
      <c r="Z5" s="30"/>
      <c r="AA5" s="30"/>
      <c r="AB5" s="30"/>
      <c r="AC5" s="30"/>
      <c r="AD5" s="30"/>
      <c r="AE5" s="180"/>
      <c r="AF5" s="180"/>
      <c r="AG5" s="30"/>
      <c r="AH5" s="30"/>
      <c r="AI5" s="180"/>
      <c r="AJ5" s="30"/>
      <c r="AK5" s="30"/>
      <c r="AL5" s="30"/>
      <c r="AM5" s="30"/>
      <c r="AN5" s="180"/>
      <c r="AO5" s="30"/>
      <c r="AP5" s="180"/>
      <c r="AQ5" t="s">
        <v>533</v>
      </c>
      <c r="AR5" s="32" t="s">
        <v>390</v>
      </c>
      <c r="AS5" s="32"/>
      <c r="AT5" s="32"/>
      <c r="AU5" s="32" t="s">
        <v>444</v>
      </c>
      <c r="AV5" s="32">
        <v>6</v>
      </c>
      <c r="AW5" s="32"/>
      <c r="AX5" s="32"/>
      <c r="AY5" s="32"/>
      <c r="AZ5" s="32" t="s">
        <v>534</v>
      </c>
      <c r="BA5" s="30"/>
      <c r="BB5" s="32">
        <v>0</v>
      </c>
      <c r="BC5" s="32">
        <v>13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56"/>
      <c r="BX5" s="111"/>
      <c r="BY5" t="s">
        <v>691</v>
      </c>
    </row>
    <row r="6" spans="1:77" x14ac:dyDescent="0.15">
      <c r="A6" s="27"/>
      <c r="B6" s="28">
        <v>42831</v>
      </c>
      <c r="C6" s="29" t="s">
        <v>530</v>
      </c>
      <c r="D6" s="30" t="s">
        <v>44</v>
      </c>
      <c r="E6" s="30"/>
      <c r="F6" s="30" t="s">
        <v>531</v>
      </c>
      <c r="G6" s="31">
        <v>42825</v>
      </c>
      <c r="H6" s="32" t="s">
        <v>387</v>
      </c>
      <c r="I6" s="32" t="s">
        <v>390</v>
      </c>
      <c r="J6" s="32"/>
      <c r="K6" s="30" t="s">
        <v>303</v>
      </c>
      <c r="L6" s="30" t="s">
        <v>615</v>
      </c>
      <c r="M6" s="180">
        <v>115.75454545454545</v>
      </c>
      <c r="N6" s="180">
        <v>20.390909090909091</v>
      </c>
      <c r="O6" s="30"/>
      <c r="P6" s="30"/>
      <c r="Q6" s="180"/>
      <c r="R6" s="30"/>
      <c r="S6" s="180"/>
      <c r="T6" s="30"/>
      <c r="U6" s="30"/>
      <c r="V6" s="180"/>
      <c r="W6" s="180"/>
      <c r="X6" s="30"/>
      <c r="Y6" s="30"/>
      <c r="Z6" s="30"/>
      <c r="AA6" s="30"/>
      <c r="AB6" s="30"/>
      <c r="AC6" s="30"/>
      <c r="AD6" s="30"/>
      <c r="AE6" s="180"/>
      <c r="AF6" s="180"/>
      <c r="AG6" s="30"/>
      <c r="AH6" s="30"/>
      <c r="AI6" s="180"/>
      <c r="AJ6" s="30"/>
      <c r="AK6" s="30"/>
      <c r="AL6" s="30"/>
      <c r="AM6" s="30"/>
      <c r="AN6" s="180"/>
      <c r="AO6" s="30"/>
      <c r="AP6" s="180"/>
      <c r="AQ6" s="30" t="s">
        <v>533</v>
      </c>
      <c r="AR6" s="32" t="s">
        <v>390</v>
      </c>
      <c r="AS6" s="32"/>
      <c r="AT6" s="32"/>
      <c r="AU6" s="32" t="s">
        <v>444</v>
      </c>
      <c r="AV6" s="32">
        <v>6</v>
      </c>
      <c r="AW6" s="32"/>
      <c r="AX6" s="32"/>
      <c r="AY6" s="32"/>
      <c r="AZ6" s="32" t="s">
        <v>534</v>
      </c>
      <c r="BA6" s="30"/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>
        <v>12</v>
      </c>
      <c r="BR6" s="32"/>
      <c r="BS6" s="56"/>
      <c r="BT6" s="56"/>
      <c r="BU6" s="32"/>
      <c r="BV6" s="32" t="s">
        <v>390</v>
      </c>
      <c r="BW6" s="30"/>
      <c r="BY6" t="s">
        <v>711</v>
      </c>
    </row>
    <row r="7" spans="1:77" x14ac:dyDescent="0.15">
      <c r="A7" s="27">
        <v>5614</v>
      </c>
      <c r="B7" s="28">
        <v>42831</v>
      </c>
      <c r="C7" s="29" t="s">
        <v>530</v>
      </c>
      <c r="D7" s="30" t="s">
        <v>44</v>
      </c>
      <c r="E7" s="30"/>
      <c r="F7" s="30" t="s">
        <v>531</v>
      </c>
      <c r="G7" s="31">
        <v>42551</v>
      </c>
      <c r="H7" s="32" t="s">
        <v>387</v>
      </c>
      <c r="I7" s="32" t="s">
        <v>390</v>
      </c>
      <c r="J7" s="32"/>
      <c r="K7" s="30" t="s">
        <v>48</v>
      </c>
      <c r="L7" s="178" t="s">
        <v>550</v>
      </c>
      <c r="M7" s="180">
        <v>144.79999999999998</v>
      </c>
      <c r="N7" s="180">
        <v>20.818181818181817</v>
      </c>
      <c r="O7" s="30"/>
      <c r="P7" s="30"/>
      <c r="Q7" s="180"/>
      <c r="R7" s="30"/>
      <c r="S7" s="180"/>
      <c r="T7" s="30"/>
      <c r="U7" s="3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30"/>
      <c r="AH7" s="30"/>
      <c r="AI7" s="180"/>
      <c r="AJ7" s="30"/>
      <c r="AK7" s="30"/>
      <c r="AL7" s="30"/>
      <c r="AM7" s="30"/>
      <c r="AN7" s="180"/>
      <c r="AO7" s="30"/>
      <c r="AP7" s="180"/>
      <c r="AQ7" s="30" t="s">
        <v>533</v>
      </c>
      <c r="AR7" s="32" t="s">
        <v>390</v>
      </c>
      <c r="AS7" s="32"/>
      <c r="AT7" s="32"/>
      <c r="AU7" s="32" t="s">
        <v>444</v>
      </c>
      <c r="AV7" s="32">
        <v>6</v>
      </c>
      <c r="AW7" s="32"/>
      <c r="AX7" s="32"/>
      <c r="AY7" s="32"/>
      <c r="AZ7" s="32" t="s">
        <v>534</v>
      </c>
      <c r="BA7" s="30"/>
      <c r="BB7" s="32">
        <v>0</v>
      </c>
      <c r="BC7" s="32">
        <v>0</v>
      </c>
      <c r="BD7" s="32">
        <v>6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/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178">
        <v>1</v>
      </c>
      <c r="BY7" t="s">
        <v>583</v>
      </c>
    </row>
    <row r="8" spans="1:77" x14ac:dyDescent="0.15">
      <c r="A8" s="27">
        <v>4117</v>
      </c>
      <c r="B8" s="28">
        <v>42831</v>
      </c>
      <c r="C8" s="29" t="s">
        <v>530</v>
      </c>
      <c r="D8" s="30" t="s">
        <v>44</v>
      </c>
      <c r="E8" s="30"/>
      <c r="F8" s="30" t="s">
        <v>531</v>
      </c>
      <c r="G8" s="58">
        <v>42614</v>
      </c>
      <c r="H8" s="32" t="s">
        <v>387</v>
      </c>
      <c r="I8" s="32" t="s">
        <v>390</v>
      </c>
      <c r="J8" s="32"/>
      <c r="K8" s="30" t="s">
        <v>49</v>
      </c>
      <c r="L8" s="30" t="s">
        <v>472</v>
      </c>
      <c r="M8" s="216">
        <v>88.181818181818173</v>
      </c>
      <c r="N8" s="180">
        <v>18.18181818181818</v>
      </c>
      <c r="O8" s="30"/>
      <c r="P8" s="30"/>
      <c r="Q8" s="180"/>
      <c r="R8" s="30"/>
      <c r="S8" s="180"/>
      <c r="T8" s="30"/>
      <c r="U8" s="30"/>
      <c r="V8" s="180"/>
      <c r="W8" s="180"/>
      <c r="X8" s="30"/>
      <c r="Y8" s="30"/>
      <c r="Z8" s="30"/>
      <c r="AA8" s="30"/>
      <c r="AB8" s="30"/>
      <c r="AC8" s="30"/>
      <c r="AD8" s="30"/>
      <c r="AE8" s="180"/>
      <c r="AF8" s="180"/>
      <c r="AG8" s="30"/>
      <c r="AH8" s="30"/>
      <c r="AI8" s="180"/>
      <c r="AJ8" s="30"/>
      <c r="AK8" s="30"/>
      <c r="AL8" s="30"/>
      <c r="AM8" s="30"/>
      <c r="AN8" s="180"/>
      <c r="AO8" s="30"/>
      <c r="AP8" s="180"/>
      <c r="AQ8" s="30" t="s">
        <v>533</v>
      </c>
      <c r="AR8" s="32" t="s">
        <v>390</v>
      </c>
      <c r="AS8" s="32"/>
      <c r="AT8" s="32"/>
      <c r="AU8" s="32" t="s">
        <v>444</v>
      </c>
      <c r="AV8" s="32">
        <v>16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222">
        <v>218.07272727272721</v>
      </c>
      <c r="BQ8" s="32"/>
      <c r="BR8" s="177">
        <v>42915</v>
      </c>
      <c r="BS8" s="56"/>
      <c r="BT8" s="56"/>
      <c r="BU8" s="56"/>
      <c r="BV8" s="32" t="s">
        <v>390</v>
      </c>
      <c r="BW8" s="178"/>
      <c r="BX8" t="s">
        <v>616</v>
      </c>
      <c r="BY8" t="s">
        <v>617</v>
      </c>
    </row>
    <row r="9" spans="1:77" x14ac:dyDescent="0.15">
      <c r="A9" s="27"/>
      <c r="B9" s="28">
        <v>42831</v>
      </c>
      <c r="C9" s="29" t="s">
        <v>530</v>
      </c>
      <c r="D9" s="30" t="s">
        <v>44</v>
      </c>
      <c r="E9" s="30"/>
      <c r="F9" s="30" t="s">
        <v>531</v>
      </c>
      <c r="G9" s="31">
        <v>42592</v>
      </c>
      <c r="H9" s="32" t="s">
        <v>387</v>
      </c>
      <c r="I9" s="32" t="s">
        <v>390</v>
      </c>
      <c r="J9" s="32"/>
      <c r="K9" s="30" t="s">
        <v>51</v>
      </c>
      <c r="L9" s="30" t="s">
        <v>618</v>
      </c>
      <c r="M9" s="217">
        <v>114.57272727272726</v>
      </c>
      <c r="N9" s="216">
        <v>24.09090909090909</v>
      </c>
      <c r="O9" s="30"/>
      <c r="P9" s="30"/>
      <c r="Q9" s="180"/>
      <c r="R9" s="30"/>
      <c r="S9" s="180"/>
      <c r="T9" s="30"/>
      <c r="U9" s="30"/>
      <c r="V9" s="180"/>
      <c r="W9" s="180"/>
      <c r="X9" s="30"/>
      <c r="Y9" s="30"/>
      <c r="Z9" s="30"/>
      <c r="AA9" s="30"/>
      <c r="AB9" s="30"/>
      <c r="AC9" s="30"/>
      <c r="AD9" s="30"/>
      <c r="AE9" s="180"/>
      <c r="AF9" s="180"/>
      <c r="AG9" s="30"/>
      <c r="AH9" s="30"/>
      <c r="AI9" s="180"/>
      <c r="AJ9" s="30"/>
      <c r="AK9" s="30"/>
      <c r="AL9" s="30"/>
      <c r="AM9" s="30"/>
      <c r="AN9" s="180"/>
      <c r="AO9" s="30"/>
      <c r="AP9" s="180"/>
      <c r="AQ9" s="30" t="s">
        <v>533</v>
      </c>
      <c r="AR9" s="32" t="s">
        <v>390</v>
      </c>
      <c r="AS9" s="32"/>
      <c r="AT9" s="32"/>
      <c r="AU9" s="32" t="s">
        <v>444</v>
      </c>
      <c r="AV9" s="32">
        <v>10</v>
      </c>
      <c r="AW9" s="32"/>
      <c r="AX9" s="32"/>
      <c r="AY9" s="32"/>
      <c r="AZ9" s="32" t="s">
        <v>390</v>
      </c>
      <c r="BA9" s="30"/>
      <c r="BB9" s="32">
        <v>18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32"/>
      <c r="BQ9" s="32"/>
      <c r="BR9" s="32"/>
      <c r="BS9" s="56"/>
      <c r="BT9" s="56"/>
      <c r="BU9" s="56"/>
      <c r="BV9" s="32" t="s">
        <v>390</v>
      </c>
      <c r="BW9" s="178"/>
      <c r="BX9" s="111"/>
      <c r="BY9" t="s">
        <v>619</v>
      </c>
    </row>
    <row r="10" spans="1:77" x14ac:dyDescent="0.15">
      <c r="A10" s="27">
        <v>6414</v>
      </c>
      <c r="B10" s="28">
        <v>42831</v>
      </c>
      <c r="C10" s="29" t="s">
        <v>530</v>
      </c>
      <c r="D10" s="30" t="s">
        <v>44</v>
      </c>
      <c r="E10" s="30"/>
      <c r="F10" s="30" t="s">
        <v>531</v>
      </c>
      <c r="G10" s="58">
        <v>42808</v>
      </c>
      <c r="H10" s="32" t="s">
        <v>390</v>
      </c>
      <c r="I10" s="32" t="s">
        <v>507</v>
      </c>
      <c r="J10" s="32"/>
      <c r="K10" s="30" t="s">
        <v>423</v>
      </c>
      <c r="L10" s="30" t="s">
        <v>620</v>
      </c>
      <c r="M10" s="289">
        <v>109.99999999999999</v>
      </c>
      <c r="N10" s="289">
        <v>19.190909090909088</v>
      </c>
      <c r="O10" s="30"/>
      <c r="P10" s="30"/>
      <c r="Q10" s="180"/>
      <c r="R10" s="30"/>
      <c r="S10" s="180"/>
      <c r="T10" s="30"/>
      <c r="U10" s="30"/>
      <c r="V10" s="180"/>
      <c r="W10" s="180"/>
      <c r="X10" s="30"/>
      <c r="Y10" s="30"/>
      <c r="Z10" s="30"/>
      <c r="AA10" s="30"/>
      <c r="AB10" s="30"/>
      <c r="AC10" s="30"/>
      <c r="AD10" s="30"/>
      <c r="AE10" s="180"/>
      <c r="AF10" s="180"/>
      <c r="AG10" s="30"/>
      <c r="AH10" s="30"/>
      <c r="AI10" s="180"/>
      <c r="AJ10" s="30"/>
      <c r="AK10" s="30"/>
      <c r="AL10" s="30"/>
      <c r="AM10" s="30"/>
      <c r="AN10" s="180"/>
      <c r="AO10" s="30"/>
      <c r="AP10" s="180"/>
      <c r="AQ10" s="30" t="s">
        <v>533</v>
      </c>
      <c r="AR10" s="32" t="s">
        <v>390</v>
      </c>
      <c r="AS10" s="32"/>
      <c r="AT10" s="32"/>
      <c r="AU10" s="32"/>
      <c r="AV10" s="32"/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/>
      <c r="BT10" s="56"/>
      <c r="BU10" s="32"/>
      <c r="BV10" s="32" t="s">
        <v>390</v>
      </c>
      <c r="BW10" s="30">
        <v>1</v>
      </c>
      <c r="BY10" t="s">
        <v>712</v>
      </c>
    </row>
    <row r="11" spans="1:77" x14ac:dyDescent="0.15">
      <c r="A11" s="27"/>
      <c r="B11" s="28">
        <v>42831</v>
      </c>
      <c r="C11" s="29" t="s">
        <v>530</v>
      </c>
      <c r="D11" s="30" t="s">
        <v>44</v>
      </c>
      <c r="E11" s="30"/>
      <c r="F11" s="30" t="s">
        <v>531</v>
      </c>
      <c r="G11" s="58">
        <v>42626</v>
      </c>
      <c r="H11" s="32" t="s">
        <v>387</v>
      </c>
      <c r="I11" s="32" t="s">
        <v>390</v>
      </c>
      <c r="J11" s="32"/>
      <c r="K11" s="30" t="s">
        <v>425</v>
      </c>
      <c r="L11" s="30" t="s">
        <v>622</v>
      </c>
      <c r="M11" s="180">
        <v>149</v>
      </c>
      <c r="N11" s="180">
        <v>21.372727272727271</v>
      </c>
      <c r="O11" s="30" t="s">
        <v>453</v>
      </c>
      <c r="P11" s="30">
        <v>1800</v>
      </c>
      <c r="Q11" s="180">
        <v>24.59090909090909</v>
      </c>
      <c r="R11" s="30"/>
      <c r="S11" s="180"/>
      <c r="T11" s="30"/>
      <c r="U11" s="30"/>
      <c r="V11" s="180"/>
      <c r="W11" s="180"/>
      <c r="X11" s="30"/>
      <c r="Y11" s="30"/>
      <c r="Z11" s="30"/>
      <c r="AA11" s="30"/>
      <c r="AB11" s="30"/>
      <c r="AC11" s="30"/>
      <c r="AD11" s="30"/>
      <c r="AE11" s="180"/>
      <c r="AF11" s="180"/>
      <c r="AG11" s="30"/>
      <c r="AH11" s="30"/>
      <c r="AI11" s="180"/>
      <c r="AJ11" s="30"/>
      <c r="AK11" s="30"/>
      <c r="AL11" s="30"/>
      <c r="AM11" s="30"/>
      <c r="AN11" s="180"/>
      <c r="AO11" s="30"/>
      <c r="AP11" s="180"/>
      <c r="AQ11" s="30" t="s">
        <v>533</v>
      </c>
      <c r="AR11" s="32" t="s">
        <v>390</v>
      </c>
      <c r="AS11" s="32"/>
      <c r="AT11" s="32"/>
      <c r="AU11" s="32" t="s">
        <v>444</v>
      </c>
      <c r="AV11" s="32">
        <v>6</v>
      </c>
      <c r="AW11" s="32"/>
      <c r="AX11" s="32"/>
      <c r="AY11" s="32"/>
      <c r="AZ11" s="32" t="s">
        <v>390</v>
      </c>
      <c r="BA11" s="30"/>
      <c r="BB11" s="32">
        <v>5</v>
      </c>
      <c r="BC11" s="32">
        <v>0</v>
      </c>
      <c r="BD11" s="32">
        <v>10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30"/>
      <c r="BT11" s="30"/>
      <c r="BU11" s="32"/>
      <c r="BV11" s="32" t="s">
        <v>390</v>
      </c>
      <c r="BW11" s="178">
        <v>1</v>
      </c>
      <c r="BX11" s="111"/>
      <c r="BY11" t="s">
        <v>623</v>
      </c>
    </row>
    <row r="12" spans="1:77" x14ac:dyDescent="0.15">
      <c r="A12" s="27"/>
      <c r="B12" s="28">
        <v>42831</v>
      </c>
      <c r="C12" s="29" t="s">
        <v>530</v>
      </c>
      <c r="D12" s="30" t="s">
        <v>44</v>
      </c>
      <c r="E12" s="30"/>
      <c r="F12" s="30" t="s">
        <v>531</v>
      </c>
      <c r="G12" s="28">
        <v>42565</v>
      </c>
      <c r="H12" s="32" t="s">
        <v>390</v>
      </c>
      <c r="I12" s="32" t="s">
        <v>507</v>
      </c>
      <c r="J12" s="32"/>
      <c r="K12" s="30" t="s">
        <v>556</v>
      </c>
      <c r="L12" s="178" t="s">
        <v>624</v>
      </c>
      <c r="M12" s="216">
        <v>105.24545454545454</v>
      </c>
      <c r="N12" s="216">
        <v>16.66363636363636</v>
      </c>
      <c r="O12" s="30"/>
      <c r="P12" s="30"/>
      <c r="Q12" s="180"/>
      <c r="R12" s="30"/>
      <c r="S12" s="180"/>
      <c r="T12" s="30"/>
      <c r="U12" s="30"/>
      <c r="V12" s="180"/>
      <c r="W12" s="180"/>
      <c r="X12" s="30"/>
      <c r="Y12" s="30"/>
      <c r="Z12" s="30"/>
      <c r="AA12" s="30"/>
      <c r="AB12" s="30"/>
      <c r="AC12" s="30"/>
      <c r="AD12" s="30"/>
      <c r="AE12" s="180"/>
      <c r="AF12" s="180"/>
      <c r="AG12" s="30"/>
      <c r="AH12" s="30"/>
      <c r="AI12" s="180"/>
      <c r="AJ12" s="30"/>
      <c r="AK12" s="30"/>
      <c r="AL12" s="30"/>
      <c r="AM12" s="30"/>
      <c r="AN12" s="180"/>
      <c r="AO12" s="30"/>
      <c r="AP12" s="180"/>
      <c r="AQ12" s="30" t="s">
        <v>533</v>
      </c>
      <c r="AR12" s="32" t="s">
        <v>390</v>
      </c>
      <c r="AS12" s="32"/>
      <c r="AT12" s="32"/>
      <c r="AU12" s="32"/>
      <c r="AV12" s="32"/>
      <c r="AW12" s="32"/>
      <c r="AX12" s="32"/>
      <c r="AY12" s="32"/>
      <c r="AZ12" s="32" t="s">
        <v>390</v>
      </c>
      <c r="BA12" s="30"/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390</v>
      </c>
      <c r="BN12" s="32"/>
      <c r="BO12" s="32" t="s">
        <v>390</v>
      </c>
      <c r="BP12" s="222">
        <v>71.999999999999986</v>
      </c>
      <c r="BQ12" s="32"/>
      <c r="BR12" s="32"/>
      <c r="BS12" s="56"/>
      <c r="BT12" s="56"/>
      <c r="BU12" s="56"/>
      <c r="BV12" s="32" t="s">
        <v>390</v>
      </c>
      <c r="BW12" s="30">
        <v>1</v>
      </c>
      <c r="BX12" t="s">
        <v>584</v>
      </c>
      <c r="BY12" t="s">
        <v>625</v>
      </c>
    </row>
    <row r="13" spans="1:77" x14ac:dyDescent="0.15">
      <c r="A13" s="27"/>
      <c r="B13" s="28">
        <v>42831</v>
      </c>
      <c r="C13" s="29" t="s">
        <v>530</v>
      </c>
      <c r="D13" s="30" t="s">
        <v>44</v>
      </c>
      <c r="E13" s="30"/>
      <c r="F13" s="30" t="s">
        <v>531</v>
      </c>
      <c r="G13" s="31">
        <v>42601</v>
      </c>
      <c r="H13" s="32" t="s">
        <v>387</v>
      </c>
      <c r="I13" s="32" t="s">
        <v>390</v>
      </c>
      <c r="J13" s="32"/>
      <c r="K13" s="30" t="s">
        <v>466</v>
      </c>
      <c r="L13" s="30" t="s">
        <v>626</v>
      </c>
      <c r="M13" s="218">
        <v>229.69999999999996</v>
      </c>
      <c r="N13" s="218">
        <v>18</v>
      </c>
      <c r="O13" s="30" t="s">
        <v>453</v>
      </c>
      <c r="P13" s="30">
        <v>2500</v>
      </c>
      <c r="Q13" s="180">
        <v>18</v>
      </c>
      <c r="R13" s="30"/>
      <c r="S13" s="180"/>
      <c r="T13" s="30"/>
      <c r="U13" s="30"/>
      <c r="V13" s="180"/>
      <c r="W13" s="180"/>
      <c r="X13" s="30"/>
      <c r="Y13" s="30"/>
      <c r="Z13" s="30"/>
      <c r="AA13" s="30"/>
      <c r="AB13" s="30"/>
      <c r="AC13" s="30"/>
      <c r="AD13" s="30"/>
      <c r="AE13" s="180"/>
      <c r="AF13" s="180"/>
      <c r="AG13" s="30"/>
      <c r="AH13" s="30"/>
      <c r="AI13" s="180"/>
      <c r="AJ13" s="30"/>
      <c r="AK13" s="30"/>
      <c r="AL13" s="30"/>
      <c r="AM13" s="30"/>
      <c r="AN13" s="180"/>
      <c r="AO13" s="30"/>
      <c r="AP13" s="180"/>
      <c r="AQ13" s="30" t="s">
        <v>533</v>
      </c>
      <c r="AR13" s="32" t="s">
        <v>390</v>
      </c>
      <c r="AS13" s="32"/>
      <c r="AT13" s="32"/>
      <c r="AU13" s="32" t="s">
        <v>444</v>
      </c>
      <c r="AV13" s="32">
        <v>10</v>
      </c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32" t="s">
        <v>390</v>
      </c>
      <c r="BN13" s="32"/>
      <c r="BO13" s="32" t="s">
        <v>390</v>
      </c>
      <c r="BP13" s="32"/>
      <c r="BQ13" s="32"/>
      <c r="BR13" s="32"/>
      <c r="BS13" s="30"/>
      <c r="BT13" s="56"/>
      <c r="BU13" s="32"/>
      <c r="BV13" s="32" t="s">
        <v>390</v>
      </c>
      <c r="BW13" s="56"/>
      <c r="BX13" s="57"/>
      <c r="BY13" t="s">
        <v>586</v>
      </c>
    </row>
    <row r="14" spans="1:77" x14ac:dyDescent="0.15">
      <c r="A14" s="27">
        <v>5915</v>
      </c>
      <c r="B14" s="28">
        <v>42831</v>
      </c>
      <c r="C14" s="29" t="s">
        <v>530</v>
      </c>
      <c r="D14" s="30" t="s">
        <v>44</v>
      </c>
      <c r="E14" s="30"/>
      <c r="F14" s="30" t="s">
        <v>531</v>
      </c>
      <c r="G14" s="31">
        <v>42606</v>
      </c>
      <c r="H14" s="112" t="s">
        <v>387</v>
      </c>
      <c r="I14" s="112" t="s">
        <v>390</v>
      </c>
      <c r="J14" s="32"/>
      <c r="K14" s="178" t="s">
        <v>50</v>
      </c>
      <c r="L14" s="178" t="s">
        <v>558</v>
      </c>
      <c r="M14" s="180">
        <v>122.39999999999998</v>
      </c>
      <c r="N14" s="180">
        <v>21.172727272727272</v>
      </c>
      <c r="O14" s="30" t="s">
        <v>453</v>
      </c>
      <c r="P14" s="30">
        <v>2000</v>
      </c>
      <c r="Q14" s="180">
        <v>21.9</v>
      </c>
      <c r="R14" s="30"/>
      <c r="S14" s="180"/>
      <c r="T14" s="30"/>
      <c r="U14" s="30"/>
      <c r="V14" s="180"/>
      <c r="W14" s="180"/>
      <c r="X14" s="30"/>
      <c r="Y14" s="30"/>
      <c r="Z14" s="30"/>
      <c r="AA14" s="30"/>
      <c r="AB14" s="30"/>
      <c r="AC14" s="30"/>
      <c r="AD14" s="30"/>
      <c r="AE14" s="180"/>
      <c r="AF14" s="180"/>
      <c r="AG14" s="30"/>
      <c r="AH14" s="30"/>
      <c r="AI14" s="180"/>
      <c r="AJ14" s="30"/>
      <c r="AK14" s="30"/>
      <c r="AL14" s="30"/>
      <c r="AM14" s="30"/>
      <c r="AN14" s="180"/>
      <c r="AO14" s="30"/>
      <c r="AP14" s="18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15</v>
      </c>
      <c r="AW14" s="32"/>
      <c r="AX14" s="32"/>
      <c r="AY14" s="32"/>
      <c r="AZ14" s="32" t="s">
        <v>534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 t="s">
        <v>390</v>
      </c>
      <c r="BN14" s="32"/>
      <c r="BO14" s="32" t="s">
        <v>390</v>
      </c>
      <c r="BP14" s="32"/>
      <c r="BQ14" s="32"/>
      <c r="BR14" s="32"/>
      <c r="BS14" s="56"/>
      <c r="BT14" s="56"/>
      <c r="BU14" s="32"/>
      <c r="BV14" s="32" t="s">
        <v>390</v>
      </c>
      <c r="BW14" s="178"/>
      <c r="BX14" s="111" t="s">
        <v>627</v>
      </c>
      <c r="BY14" t="s">
        <v>587</v>
      </c>
    </row>
    <row r="15" spans="1:77" x14ac:dyDescent="0.15">
      <c r="A15" s="27">
        <v>5900</v>
      </c>
      <c r="B15" s="28">
        <v>42831</v>
      </c>
      <c r="C15" s="29" t="s">
        <v>530</v>
      </c>
      <c r="D15" s="30" t="s">
        <v>44</v>
      </c>
      <c r="E15" s="30"/>
      <c r="F15" s="30" t="s">
        <v>531</v>
      </c>
      <c r="G15" s="31">
        <v>42635</v>
      </c>
      <c r="H15" s="32" t="s">
        <v>387</v>
      </c>
      <c r="I15" s="32" t="s">
        <v>390</v>
      </c>
      <c r="J15" s="32"/>
      <c r="K15" s="30" t="s">
        <v>560</v>
      </c>
      <c r="L15" s="30" t="s">
        <v>561</v>
      </c>
      <c r="M15" s="216">
        <v>201.7</v>
      </c>
      <c r="N15" s="216">
        <v>13.172727272727272</v>
      </c>
      <c r="O15" s="178" t="s">
        <v>453</v>
      </c>
      <c r="P15" s="30">
        <v>10000</v>
      </c>
      <c r="Q15" s="180">
        <v>17.899999999999999</v>
      </c>
      <c r="R15" s="30"/>
      <c r="S15" s="180"/>
      <c r="T15" s="30"/>
      <c r="U15" s="30"/>
      <c r="V15" s="180"/>
      <c r="W15" s="180"/>
      <c r="X15" s="30"/>
      <c r="Y15" s="30"/>
      <c r="Z15" s="30"/>
      <c r="AA15" s="30"/>
      <c r="AB15" s="30"/>
      <c r="AC15" s="30"/>
      <c r="AD15" s="30"/>
      <c r="AE15" s="180"/>
      <c r="AF15" s="180"/>
      <c r="AG15" s="30"/>
      <c r="AH15" s="30"/>
      <c r="AI15" s="180"/>
      <c r="AJ15" s="30"/>
      <c r="AK15" s="30"/>
      <c r="AL15" s="30"/>
      <c r="AM15" s="30"/>
      <c r="AN15" s="180"/>
      <c r="AO15" s="30"/>
      <c r="AP15" s="18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8</v>
      </c>
      <c r="AW15" s="32"/>
      <c r="AX15" s="32"/>
      <c r="AY15" s="32"/>
      <c r="AZ15" s="32" t="s">
        <v>390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32"/>
      <c r="BQ15" s="32"/>
      <c r="BR15" s="32"/>
      <c r="BS15" s="30"/>
      <c r="BT15" s="56"/>
      <c r="BU15" s="32"/>
      <c r="BV15" s="32" t="s">
        <v>390</v>
      </c>
      <c r="BW15" s="30">
        <v>1</v>
      </c>
      <c r="BY15" s="290" t="s">
        <v>649</v>
      </c>
    </row>
    <row r="16" spans="1:77" x14ac:dyDescent="0.15">
      <c r="A16" s="27"/>
      <c r="B16" s="28">
        <v>42831</v>
      </c>
      <c r="C16" s="29" t="s">
        <v>530</v>
      </c>
      <c r="D16" s="30" t="s">
        <v>44</v>
      </c>
      <c r="E16" s="30"/>
      <c r="F16" s="30" t="s">
        <v>531</v>
      </c>
      <c r="G16" s="31">
        <v>42587</v>
      </c>
      <c r="H16" s="32" t="s">
        <v>387</v>
      </c>
      <c r="I16" s="32" t="s">
        <v>390</v>
      </c>
      <c r="J16" s="32"/>
      <c r="K16" s="30" t="s">
        <v>562</v>
      </c>
      <c r="L16" s="30" t="s">
        <v>628</v>
      </c>
      <c r="M16" s="216">
        <v>125.89090909090908</v>
      </c>
      <c r="N16" s="216">
        <v>19.909090909090907</v>
      </c>
      <c r="O16" s="30"/>
      <c r="P16" s="30"/>
      <c r="Q16" s="180"/>
      <c r="R16" s="30"/>
      <c r="S16" s="180"/>
      <c r="T16" s="30"/>
      <c r="U16" s="30"/>
      <c r="V16" s="180"/>
      <c r="W16" s="180"/>
      <c r="X16" s="30"/>
      <c r="Y16" s="30"/>
      <c r="Z16" s="30"/>
      <c r="AA16" s="30"/>
      <c r="AB16" s="30"/>
      <c r="AC16" s="30"/>
      <c r="AD16" s="30"/>
      <c r="AE16" s="180"/>
      <c r="AF16" s="180"/>
      <c r="AG16" s="30"/>
      <c r="AH16" s="30"/>
      <c r="AI16" s="180"/>
      <c r="AJ16" s="30"/>
      <c r="AK16" s="30"/>
      <c r="AL16" s="30"/>
      <c r="AM16" s="30"/>
      <c r="AN16" s="180"/>
      <c r="AO16" s="30"/>
      <c r="AP16" s="18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4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>
        <v>12</v>
      </c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/>
      <c r="BY16" t="s">
        <v>629</v>
      </c>
    </row>
    <row r="17" spans="1:77" x14ac:dyDescent="0.15">
      <c r="A17" s="27">
        <v>6408</v>
      </c>
      <c r="B17" s="28">
        <v>42831</v>
      </c>
      <c r="C17" s="29" t="s">
        <v>530</v>
      </c>
      <c r="D17" s="30" t="s">
        <v>44</v>
      </c>
      <c r="E17" s="30"/>
      <c r="F17" s="30" t="s">
        <v>531</v>
      </c>
      <c r="G17" s="31">
        <v>42675</v>
      </c>
      <c r="H17" s="32" t="s">
        <v>390</v>
      </c>
      <c r="I17" s="32" t="s">
        <v>507</v>
      </c>
      <c r="J17" s="32"/>
      <c r="K17" s="178" t="s">
        <v>654</v>
      </c>
      <c r="L17" s="178" t="s">
        <v>554</v>
      </c>
      <c r="M17" s="289">
        <v>116.99999999999999</v>
      </c>
      <c r="N17" s="289">
        <v>18.7</v>
      </c>
      <c r="O17" s="30"/>
      <c r="P17" s="30"/>
      <c r="Q17" s="180"/>
      <c r="R17" s="30"/>
      <c r="S17" s="180"/>
      <c r="T17" s="30"/>
      <c r="U17" s="30"/>
      <c r="V17" s="180"/>
      <c r="W17" s="180"/>
      <c r="X17" s="30"/>
      <c r="Y17" s="30"/>
      <c r="Z17" s="30"/>
      <c r="AA17" s="30"/>
      <c r="AB17" s="30"/>
      <c r="AC17" s="30"/>
      <c r="AD17" s="30"/>
      <c r="AE17" s="180"/>
      <c r="AF17" s="180"/>
      <c r="AG17" s="30"/>
      <c r="AH17" s="30"/>
      <c r="AI17" s="180"/>
      <c r="AJ17" s="30"/>
      <c r="AK17" s="30"/>
      <c r="AL17" s="30"/>
      <c r="AM17" s="30"/>
      <c r="AN17" s="180"/>
      <c r="AO17" s="30"/>
      <c r="AP17" s="180"/>
      <c r="AQ17" s="30" t="s">
        <v>533</v>
      </c>
      <c r="AR17" s="32" t="s">
        <v>390</v>
      </c>
      <c r="AS17" s="32"/>
      <c r="AT17" s="32"/>
      <c r="AU17" s="32"/>
      <c r="AV17" s="32"/>
      <c r="AW17" s="32"/>
      <c r="AX17" s="32"/>
      <c r="AY17" s="32"/>
      <c r="AZ17" s="112" t="s">
        <v>534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/>
      <c r="BY17" t="s">
        <v>706</v>
      </c>
    </row>
    <row r="18" spans="1:77" x14ac:dyDescent="0.15">
      <c r="A18" s="27"/>
      <c r="B18" s="28">
        <v>42831</v>
      </c>
      <c r="C18" s="29" t="s">
        <v>530</v>
      </c>
      <c r="D18" s="30" t="s">
        <v>44</v>
      </c>
      <c r="E18" s="30"/>
      <c r="F18" s="30" t="s">
        <v>531</v>
      </c>
      <c r="G18" s="31">
        <v>42775</v>
      </c>
      <c r="H18" s="112" t="s">
        <v>387</v>
      </c>
      <c r="I18" s="112" t="s">
        <v>390</v>
      </c>
      <c r="J18" s="32"/>
      <c r="K18" s="178" t="s">
        <v>651</v>
      </c>
      <c r="L18" s="178" t="s">
        <v>652</v>
      </c>
      <c r="M18" s="289">
        <v>127.27272727272727</v>
      </c>
      <c r="N18" s="289">
        <v>18.172727272727268</v>
      </c>
      <c r="O18" s="30"/>
      <c r="P18" s="30"/>
      <c r="Q18" s="180"/>
      <c r="R18" s="30"/>
      <c r="S18" s="180"/>
      <c r="T18" s="30"/>
      <c r="U18" s="30"/>
      <c r="V18" s="180"/>
      <c r="W18" s="180"/>
      <c r="X18" s="30"/>
      <c r="Y18" s="30"/>
      <c r="Z18" s="30"/>
      <c r="AA18" s="30"/>
      <c r="AB18" s="30"/>
      <c r="AC18" s="30"/>
      <c r="AD18" s="30"/>
      <c r="AE18" s="180"/>
      <c r="AF18" s="180"/>
      <c r="AG18" s="30"/>
      <c r="AH18" s="30"/>
      <c r="AI18" s="180"/>
      <c r="AJ18" s="30"/>
      <c r="AK18" s="30"/>
      <c r="AL18" s="30"/>
      <c r="AM18" s="30"/>
      <c r="AN18" s="180"/>
      <c r="AO18" s="30"/>
      <c r="AP18" s="180"/>
      <c r="AQ18" s="30" t="s">
        <v>533</v>
      </c>
      <c r="AR18" s="32" t="s">
        <v>390</v>
      </c>
      <c r="AS18" s="32"/>
      <c r="AT18" s="32"/>
      <c r="AU18" s="112" t="s">
        <v>444</v>
      </c>
      <c r="AV18" s="32">
        <v>6</v>
      </c>
      <c r="AW18" s="32"/>
      <c r="AX18" s="32"/>
      <c r="AY18" s="32"/>
      <c r="AZ18" s="11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12</v>
      </c>
      <c r="BM18" s="112" t="s">
        <v>390</v>
      </c>
      <c r="BN18" s="32"/>
      <c r="BO18" s="112" t="s">
        <v>390</v>
      </c>
      <c r="BP18" s="32"/>
      <c r="BQ18" s="32">
        <v>12</v>
      </c>
      <c r="BR18" s="32"/>
      <c r="BS18" s="30"/>
      <c r="BT18" s="56"/>
      <c r="BU18" s="32"/>
      <c r="BV18" s="112" t="s">
        <v>390</v>
      </c>
      <c r="BW18" s="30">
        <v>1</v>
      </c>
      <c r="BY18" t="s">
        <v>695</v>
      </c>
    </row>
    <row r="19" spans="1:77" x14ac:dyDescent="0.15">
      <c r="A19" s="27"/>
      <c r="B19" s="28">
        <v>42831</v>
      </c>
      <c r="C19" s="29" t="s">
        <v>530</v>
      </c>
      <c r="D19" s="30" t="s">
        <v>44</v>
      </c>
      <c r="E19" s="30"/>
      <c r="F19" s="30" t="s">
        <v>531</v>
      </c>
      <c r="G19" s="31">
        <v>42724</v>
      </c>
      <c r="H19" s="112" t="s">
        <v>390</v>
      </c>
      <c r="I19" s="112" t="s">
        <v>507</v>
      </c>
      <c r="J19" s="32"/>
      <c r="K19" s="178" t="s">
        <v>656</v>
      </c>
      <c r="L19" s="178" t="s">
        <v>657</v>
      </c>
      <c r="M19" s="216">
        <v>129</v>
      </c>
      <c r="N19" s="216">
        <v>23.25454545454545</v>
      </c>
      <c r="O19" s="30"/>
      <c r="P19" s="30"/>
      <c r="Q19" s="180"/>
      <c r="R19" s="30"/>
      <c r="S19" s="180"/>
      <c r="T19" s="30"/>
      <c r="U19" s="30"/>
      <c r="V19" s="180"/>
      <c r="W19" s="180"/>
      <c r="X19" s="30"/>
      <c r="Y19" s="30"/>
      <c r="Z19" s="30"/>
      <c r="AA19" s="30"/>
      <c r="AB19" s="30"/>
      <c r="AC19" s="30"/>
      <c r="AD19" s="30"/>
      <c r="AE19" s="180"/>
      <c r="AF19" s="180"/>
      <c r="AG19" s="30"/>
      <c r="AH19" s="30"/>
      <c r="AI19" s="180"/>
      <c r="AJ19" s="30"/>
      <c r="AK19" s="30"/>
      <c r="AL19" s="30"/>
      <c r="AM19" s="30"/>
      <c r="AN19" s="180"/>
      <c r="AO19" s="30"/>
      <c r="AP19" s="180"/>
      <c r="AQ19" s="30" t="s">
        <v>533</v>
      </c>
      <c r="AR19" s="112" t="s">
        <v>390</v>
      </c>
      <c r="AS19" s="32"/>
      <c r="AT19" s="32"/>
      <c r="AU19" s="112"/>
      <c r="AV19" s="32"/>
      <c r="AW19" s="32"/>
      <c r="AX19" s="32"/>
      <c r="AY19" s="32"/>
      <c r="AZ19" s="112" t="s">
        <v>390</v>
      </c>
      <c r="BA19" s="30"/>
      <c r="BB19" s="32">
        <v>15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112" t="s">
        <v>390</v>
      </c>
      <c r="BN19" s="32"/>
      <c r="BO19" s="112" t="s">
        <v>390</v>
      </c>
      <c r="BP19" s="32"/>
      <c r="BQ19" s="32"/>
      <c r="BR19" s="32"/>
      <c r="BS19" s="30"/>
      <c r="BT19" s="56"/>
      <c r="BU19" s="32"/>
      <c r="BV19" s="112" t="s">
        <v>390</v>
      </c>
      <c r="BW19" s="30"/>
      <c r="BY19" s="111" t="s">
        <v>707</v>
      </c>
    </row>
    <row r="20" spans="1:77" x14ac:dyDescent="0.15">
      <c r="A20" s="27"/>
      <c r="B20" s="28">
        <v>42831</v>
      </c>
      <c r="C20" s="29" t="s">
        <v>530</v>
      </c>
      <c r="D20" s="30" t="s">
        <v>44</v>
      </c>
      <c r="E20" s="30"/>
      <c r="F20" s="30" t="s">
        <v>531</v>
      </c>
      <c r="G20" s="31">
        <v>42694</v>
      </c>
      <c r="H20" s="112" t="s">
        <v>387</v>
      </c>
      <c r="I20" s="112" t="s">
        <v>390</v>
      </c>
      <c r="J20" s="32"/>
      <c r="K20" s="178" t="s">
        <v>661</v>
      </c>
      <c r="L20" s="178" t="s">
        <v>662</v>
      </c>
      <c r="M20" s="216">
        <v>130</v>
      </c>
      <c r="N20" s="216">
        <v>23.799999999999997</v>
      </c>
      <c r="O20" s="30"/>
      <c r="P20" s="30"/>
      <c r="Q20" s="180"/>
      <c r="R20" s="30"/>
      <c r="S20" s="180"/>
      <c r="T20" s="30"/>
      <c r="U20" s="30"/>
      <c r="V20" s="180"/>
      <c r="W20" s="180"/>
      <c r="X20" s="30"/>
      <c r="Y20" s="30"/>
      <c r="Z20" s="30"/>
      <c r="AA20" s="30"/>
      <c r="AB20" s="30"/>
      <c r="AC20" s="30"/>
      <c r="AD20" s="30"/>
      <c r="AE20" s="180"/>
      <c r="AF20" s="180"/>
      <c r="AG20" s="30"/>
      <c r="AH20" s="30"/>
      <c r="AI20" s="180"/>
      <c r="AJ20" s="30"/>
      <c r="AK20" s="30"/>
      <c r="AL20" s="30"/>
      <c r="AM20" s="30"/>
      <c r="AN20" s="180"/>
      <c r="AO20" s="30"/>
      <c r="AP20" s="180"/>
      <c r="AQ20" s="30" t="s">
        <v>533</v>
      </c>
      <c r="AR20" s="112" t="s">
        <v>390</v>
      </c>
      <c r="AS20" s="32"/>
      <c r="AT20" s="32"/>
      <c r="AU20" s="112" t="s">
        <v>444</v>
      </c>
      <c r="AV20" s="32">
        <v>6</v>
      </c>
      <c r="AW20" s="32"/>
      <c r="AX20" s="32"/>
      <c r="AY20" s="32"/>
      <c r="AZ20" s="112" t="s">
        <v>534</v>
      </c>
      <c r="BA20" s="30"/>
      <c r="BB20" s="32">
        <v>0</v>
      </c>
      <c r="BC20" s="32">
        <v>18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112" t="s">
        <v>390</v>
      </c>
      <c r="BN20" s="32"/>
      <c r="BO20" s="112" t="s">
        <v>390</v>
      </c>
      <c r="BP20" s="32"/>
      <c r="BQ20" s="32"/>
      <c r="BR20" s="32"/>
      <c r="BS20" s="30"/>
      <c r="BT20" s="56"/>
      <c r="BU20" s="32"/>
      <c r="BV20" s="112" t="s">
        <v>390</v>
      </c>
      <c r="BW20" s="30"/>
      <c r="BX20" s="274" t="s">
        <v>664</v>
      </c>
      <c r="BY20" s="111" t="s">
        <v>663</v>
      </c>
    </row>
    <row r="21" spans="1:77" x14ac:dyDescent="0.15">
      <c r="A21" s="27"/>
      <c r="B21" s="28">
        <v>42831</v>
      </c>
      <c r="C21" s="29" t="s">
        <v>530</v>
      </c>
      <c r="D21" s="30" t="s">
        <v>44</v>
      </c>
      <c r="E21" s="30"/>
      <c r="F21" s="30" t="s">
        <v>531</v>
      </c>
      <c r="G21" s="31">
        <v>42768</v>
      </c>
      <c r="H21" s="112" t="s">
        <v>387</v>
      </c>
      <c r="I21" s="112" t="s">
        <v>390</v>
      </c>
      <c r="J21" s="32"/>
      <c r="K21" s="178" t="s">
        <v>667</v>
      </c>
      <c r="L21" s="178" t="s">
        <v>709</v>
      </c>
      <c r="M21" s="289">
        <v>125.99999999999999</v>
      </c>
      <c r="N21" s="289">
        <v>19.890909090909087</v>
      </c>
      <c r="O21" s="30"/>
      <c r="P21" s="30"/>
      <c r="Q21" s="180"/>
      <c r="R21" s="30"/>
      <c r="S21" s="180"/>
      <c r="T21" s="30"/>
      <c r="U21" s="30"/>
      <c r="V21" s="180"/>
      <c r="W21" s="180"/>
      <c r="X21" s="30"/>
      <c r="Y21" s="30"/>
      <c r="Z21" s="30"/>
      <c r="AA21" s="30"/>
      <c r="AB21" s="30"/>
      <c r="AC21" s="30"/>
      <c r="AD21" s="30"/>
      <c r="AE21" s="180"/>
      <c r="AF21" s="180"/>
      <c r="AG21" s="30"/>
      <c r="AH21" s="30"/>
      <c r="AI21" s="180"/>
      <c r="AJ21" s="30"/>
      <c r="AK21" s="30"/>
      <c r="AL21" s="30"/>
      <c r="AM21" s="30"/>
      <c r="AN21" s="180"/>
      <c r="AO21" s="30"/>
      <c r="AP21" s="180"/>
      <c r="AQ21" s="30" t="s">
        <v>533</v>
      </c>
      <c r="AR21" s="112" t="s">
        <v>390</v>
      </c>
      <c r="AS21" s="32"/>
      <c r="AT21" s="32"/>
      <c r="AU21" s="112" t="s">
        <v>444</v>
      </c>
      <c r="AV21" s="32">
        <v>7</v>
      </c>
      <c r="AW21" s="32"/>
      <c r="AX21" s="32"/>
      <c r="AY21" s="32"/>
      <c r="AZ21" s="11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112" t="s">
        <v>390</v>
      </c>
      <c r="BN21" s="32"/>
      <c r="BO21" s="112" t="s">
        <v>390</v>
      </c>
      <c r="BP21" s="32"/>
      <c r="BQ21" s="32"/>
      <c r="BR21" s="32"/>
      <c r="BS21" s="30"/>
      <c r="BT21" s="56"/>
      <c r="BU21" s="32"/>
      <c r="BV21" s="112" t="s">
        <v>390</v>
      </c>
      <c r="BW21" s="30">
        <v>1</v>
      </c>
      <c r="BX21" s="275"/>
      <c r="BY21" s="111" t="s">
        <v>708</v>
      </c>
    </row>
    <row r="22" spans="1:77" x14ac:dyDescent="0.15">
      <c r="A22" s="27"/>
      <c r="B22" s="28">
        <v>42831</v>
      </c>
      <c r="C22" s="29" t="s">
        <v>530</v>
      </c>
      <c r="D22" s="30" t="s">
        <v>44</v>
      </c>
      <c r="E22" s="30"/>
      <c r="F22" s="30" t="s">
        <v>531</v>
      </c>
      <c r="G22" s="31">
        <v>42656</v>
      </c>
      <c r="H22" s="112" t="s">
        <v>387</v>
      </c>
      <c r="I22" s="112" t="s">
        <v>390</v>
      </c>
      <c r="J22" s="32"/>
      <c r="K22" s="178" t="s">
        <v>676</v>
      </c>
      <c r="L22" s="178" t="s">
        <v>677</v>
      </c>
      <c r="M22" s="216">
        <v>109.8</v>
      </c>
      <c r="N22" s="216">
        <v>21.563636363636363</v>
      </c>
      <c r="O22" s="30"/>
      <c r="P22" s="30"/>
      <c r="Q22" s="180"/>
      <c r="R22" s="30"/>
      <c r="S22" s="180"/>
      <c r="T22" s="30"/>
      <c r="U22" s="30"/>
      <c r="V22" s="180"/>
      <c r="W22" s="180"/>
      <c r="X22" s="30"/>
      <c r="Y22" s="30"/>
      <c r="Z22" s="30"/>
      <c r="AA22" s="30"/>
      <c r="AB22" s="30"/>
      <c r="AC22" s="30"/>
      <c r="AD22" s="30"/>
      <c r="AE22" s="180"/>
      <c r="AF22" s="180"/>
      <c r="AG22" s="30"/>
      <c r="AH22" s="30"/>
      <c r="AI22" s="180"/>
      <c r="AJ22" s="30"/>
      <c r="AK22" s="30"/>
      <c r="AL22" s="30"/>
      <c r="AM22" s="30"/>
      <c r="AN22" s="180"/>
      <c r="AO22" s="30"/>
      <c r="AP22" s="180"/>
      <c r="AQ22" s="30" t="s">
        <v>533</v>
      </c>
      <c r="AR22" s="112" t="s">
        <v>390</v>
      </c>
      <c r="AS22" s="32"/>
      <c r="AT22" s="32"/>
      <c r="AU22" s="112"/>
      <c r="AV22" s="32"/>
      <c r="AW22" s="32"/>
      <c r="AX22" s="32"/>
      <c r="AY22" s="32"/>
      <c r="AZ22" s="112" t="s">
        <v>390</v>
      </c>
      <c r="BA22" s="30"/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112" t="s">
        <v>390</v>
      </c>
      <c r="BN22" s="32"/>
      <c r="BO22" s="112" t="s">
        <v>390</v>
      </c>
      <c r="BP22" s="32"/>
      <c r="BQ22" s="32"/>
      <c r="BR22" s="32"/>
      <c r="BS22" s="30"/>
      <c r="BT22" s="56"/>
      <c r="BU22" s="32"/>
      <c r="BV22" s="112" t="s">
        <v>390</v>
      </c>
      <c r="BW22" s="30">
        <v>1</v>
      </c>
      <c r="BX22" s="275"/>
      <c r="BY22" s="111" t="s">
        <v>678</v>
      </c>
    </row>
    <row r="23" spans="1:77" x14ac:dyDescent="0.15">
      <c r="A23" s="27"/>
      <c r="B23" s="28">
        <v>42831</v>
      </c>
      <c r="C23" s="29" t="s">
        <v>530</v>
      </c>
      <c r="D23" s="30" t="s">
        <v>44</v>
      </c>
      <c r="E23" s="30"/>
      <c r="F23" s="30" t="s">
        <v>531</v>
      </c>
      <c r="G23" s="31">
        <v>42812</v>
      </c>
      <c r="H23" s="112" t="s">
        <v>387</v>
      </c>
      <c r="I23" s="112" t="s">
        <v>390</v>
      </c>
      <c r="J23" s="32"/>
      <c r="K23" s="178" t="s">
        <v>679</v>
      </c>
      <c r="L23" s="178" t="s">
        <v>680</v>
      </c>
      <c r="M23" s="289">
        <v>100.05454545454545</v>
      </c>
      <c r="N23" s="289">
        <v>18.554545454545455</v>
      </c>
      <c r="O23" s="30"/>
      <c r="P23" s="30"/>
      <c r="Q23" s="180"/>
      <c r="R23" s="30"/>
      <c r="S23" s="180"/>
      <c r="T23" s="30"/>
      <c r="U23" s="30"/>
      <c r="V23" s="180"/>
      <c r="W23" s="180"/>
      <c r="X23" s="30"/>
      <c r="Y23" s="30"/>
      <c r="Z23" s="30"/>
      <c r="AA23" s="30"/>
      <c r="AB23" s="30"/>
      <c r="AC23" s="30"/>
      <c r="AD23" s="30"/>
      <c r="AE23" s="180"/>
      <c r="AF23" s="180"/>
      <c r="AG23" s="30"/>
      <c r="AH23" s="30"/>
      <c r="AI23" s="180"/>
      <c r="AJ23" s="30"/>
      <c r="AK23" s="30"/>
      <c r="AL23" s="30"/>
      <c r="AM23" s="30"/>
      <c r="AN23" s="180"/>
      <c r="AO23" s="30"/>
      <c r="AP23" s="180"/>
      <c r="AQ23" s="30" t="s">
        <v>533</v>
      </c>
      <c r="AR23" s="112" t="s">
        <v>390</v>
      </c>
      <c r="AS23" s="32"/>
      <c r="AT23" s="32"/>
      <c r="AU23" s="112" t="s">
        <v>444</v>
      </c>
      <c r="AV23" s="32">
        <v>5</v>
      </c>
      <c r="AW23" s="32"/>
      <c r="AX23" s="32"/>
      <c r="AY23" s="32"/>
      <c r="AZ23" s="112" t="s">
        <v>534</v>
      </c>
      <c r="BA23" s="30"/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112" t="s">
        <v>390</v>
      </c>
      <c r="BN23" s="32"/>
      <c r="BO23" s="112" t="s">
        <v>390</v>
      </c>
      <c r="BP23" s="32"/>
      <c r="BQ23" s="32"/>
      <c r="BR23" s="32"/>
      <c r="BS23" s="30"/>
      <c r="BT23" s="56"/>
      <c r="BU23" s="32"/>
      <c r="BV23" s="112" t="s">
        <v>390</v>
      </c>
      <c r="BW23" s="30">
        <v>1</v>
      </c>
      <c r="BX23" s="275"/>
      <c r="BY23" s="111" t="s">
        <v>714</v>
      </c>
    </row>
    <row r="24" spans="1:77" x14ac:dyDescent="0.15">
      <c r="A24" s="27"/>
      <c r="B24" s="28">
        <v>42831</v>
      </c>
      <c r="C24" s="29" t="s">
        <v>530</v>
      </c>
      <c r="D24" s="30" t="s">
        <v>44</v>
      </c>
      <c r="E24" s="30"/>
      <c r="F24" s="30" t="s">
        <v>531</v>
      </c>
      <c r="G24" s="31">
        <v>42605</v>
      </c>
      <c r="H24" s="112" t="s">
        <v>387</v>
      </c>
      <c r="I24" s="112" t="s">
        <v>390</v>
      </c>
      <c r="J24" s="112"/>
      <c r="K24" s="178" t="s">
        <v>682</v>
      </c>
      <c r="L24" s="178" t="s">
        <v>683</v>
      </c>
      <c r="M24" s="216">
        <v>110</v>
      </c>
      <c r="N24" s="216">
        <v>19.2</v>
      </c>
      <c r="O24" s="30"/>
      <c r="P24" s="30"/>
      <c r="Q24" s="180"/>
      <c r="R24" s="30"/>
      <c r="S24" s="180"/>
      <c r="T24" s="30"/>
      <c r="U24" s="30"/>
      <c r="V24" s="180"/>
      <c r="W24" s="180"/>
      <c r="X24" s="30"/>
      <c r="Y24" s="30"/>
      <c r="Z24" s="30"/>
      <c r="AA24" s="30"/>
      <c r="AB24" s="30"/>
      <c r="AC24" s="30"/>
      <c r="AD24" s="30"/>
      <c r="AE24" s="180"/>
      <c r="AF24" s="180"/>
      <c r="AG24" s="30"/>
      <c r="AH24" s="30"/>
      <c r="AI24" s="180"/>
      <c r="AJ24" s="30"/>
      <c r="AK24" s="30"/>
      <c r="AL24" s="30"/>
      <c r="AM24" s="30"/>
      <c r="AN24" s="180"/>
      <c r="AO24" s="30"/>
      <c r="AP24" s="180"/>
      <c r="AQ24" s="30" t="s">
        <v>533</v>
      </c>
      <c r="AR24" s="112" t="s">
        <v>390</v>
      </c>
      <c r="AS24" s="32"/>
      <c r="AT24" s="32"/>
      <c r="AU24" s="112" t="s">
        <v>444</v>
      </c>
      <c r="AV24" s="32">
        <v>6</v>
      </c>
      <c r="AW24" s="32"/>
      <c r="AX24" s="32"/>
      <c r="AY24" s="32"/>
      <c r="AZ24" s="112" t="s">
        <v>390</v>
      </c>
      <c r="BA24" s="30"/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112" t="s">
        <v>390</v>
      </c>
      <c r="BN24" s="32"/>
      <c r="BO24" s="112" t="s">
        <v>390</v>
      </c>
      <c r="BP24" s="32"/>
      <c r="BQ24" s="32"/>
      <c r="BR24" s="32"/>
      <c r="BS24" s="30"/>
      <c r="BT24" s="56"/>
      <c r="BU24" s="32"/>
      <c r="BV24" s="112" t="s">
        <v>390</v>
      </c>
      <c r="BW24" s="30">
        <v>1</v>
      </c>
      <c r="BX24" s="275"/>
      <c r="BY24" s="111" t="s">
        <v>684</v>
      </c>
    </row>
    <row r="25" spans="1:77" x14ac:dyDescent="0.15">
      <c r="A25" s="27"/>
      <c r="B25" s="28">
        <v>42831</v>
      </c>
      <c r="C25" s="29" t="s">
        <v>530</v>
      </c>
      <c r="D25" s="30" t="s">
        <v>44</v>
      </c>
      <c r="E25" s="30"/>
      <c r="F25" s="30" t="s">
        <v>531</v>
      </c>
      <c r="G25" s="31">
        <v>42755</v>
      </c>
      <c r="H25" s="112" t="s">
        <v>387</v>
      </c>
      <c r="I25" s="112" t="s">
        <v>390</v>
      </c>
      <c r="J25" s="112"/>
      <c r="K25" s="178" t="s">
        <v>696</v>
      </c>
      <c r="L25" s="178" t="s">
        <v>697</v>
      </c>
      <c r="M25" s="289">
        <v>108.18181818181817</v>
      </c>
      <c r="N25" s="289">
        <v>18.999999999999996</v>
      </c>
      <c r="O25" s="30"/>
      <c r="P25" s="30"/>
      <c r="Q25" s="180"/>
      <c r="R25" s="30"/>
      <c r="S25" s="180"/>
      <c r="T25" s="30"/>
      <c r="U25" s="30"/>
      <c r="V25" s="180"/>
      <c r="W25" s="180"/>
      <c r="X25" s="30"/>
      <c r="Y25" s="30"/>
      <c r="Z25" s="30"/>
      <c r="AA25" s="30"/>
      <c r="AB25" s="30"/>
      <c r="AC25" s="30"/>
      <c r="AD25" s="30"/>
      <c r="AE25" s="180"/>
      <c r="AF25" s="180"/>
      <c r="AG25" s="30"/>
      <c r="AH25" s="30"/>
      <c r="AI25" s="180"/>
      <c r="AJ25" s="30"/>
      <c r="AK25" s="30"/>
      <c r="AL25" s="30"/>
      <c r="AM25" s="30"/>
      <c r="AN25" s="180"/>
      <c r="AO25" s="30"/>
      <c r="AP25" s="180"/>
      <c r="AQ25" s="30" t="s">
        <v>533</v>
      </c>
      <c r="AR25" s="112" t="s">
        <v>390</v>
      </c>
      <c r="AS25" s="32"/>
      <c r="AT25" s="32"/>
      <c r="AU25" s="112" t="s">
        <v>444</v>
      </c>
      <c r="AV25" s="32">
        <v>6</v>
      </c>
      <c r="AW25" s="32"/>
      <c r="AX25" s="32"/>
      <c r="AY25" s="32"/>
      <c r="AZ25" s="112" t="s">
        <v>534</v>
      </c>
      <c r="BA25" s="30"/>
      <c r="BB25" s="32">
        <v>0</v>
      </c>
      <c r="BC25" s="32">
        <v>0</v>
      </c>
      <c r="BD25" s="32">
        <v>0</v>
      </c>
      <c r="BE25" s="32">
        <v>3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112" t="s">
        <v>390</v>
      </c>
      <c r="BN25" s="32"/>
      <c r="BO25" s="112" t="s">
        <v>390</v>
      </c>
      <c r="BP25" s="32"/>
      <c r="BQ25" s="32"/>
      <c r="BR25" s="32"/>
      <c r="BS25" s="30"/>
      <c r="BT25" s="56"/>
      <c r="BU25" s="32"/>
      <c r="BV25" s="112" t="s">
        <v>390</v>
      </c>
      <c r="BW25" s="30"/>
      <c r="BX25" s="275"/>
      <c r="BY25" s="111" t="s">
        <v>698</v>
      </c>
    </row>
    <row r="26" spans="1:77" x14ac:dyDescent="0.15">
      <c r="A26" s="27"/>
      <c r="B26" s="28">
        <v>42831</v>
      </c>
      <c r="C26" s="29" t="s">
        <v>530</v>
      </c>
      <c r="D26" s="30" t="s">
        <v>44</v>
      </c>
      <c r="E26" s="30"/>
      <c r="F26" s="30" t="s">
        <v>531</v>
      </c>
      <c r="G26" s="31">
        <v>42762</v>
      </c>
      <c r="H26" s="112" t="s">
        <v>387</v>
      </c>
      <c r="I26" s="112" t="s">
        <v>390</v>
      </c>
      <c r="J26" s="112"/>
      <c r="K26" s="178" t="s">
        <v>700</v>
      </c>
      <c r="L26" s="178" t="s">
        <v>701</v>
      </c>
      <c r="M26" s="289">
        <v>122.03636363636363</v>
      </c>
      <c r="N26" s="289">
        <v>18.409090909090907</v>
      </c>
      <c r="O26" s="30"/>
      <c r="P26" s="30"/>
      <c r="Q26" s="180"/>
      <c r="R26" s="30"/>
      <c r="S26" s="180"/>
      <c r="T26" s="30"/>
      <c r="U26" s="30"/>
      <c r="V26" s="180"/>
      <c r="W26" s="180"/>
      <c r="X26" s="30"/>
      <c r="Y26" s="30"/>
      <c r="Z26" s="30"/>
      <c r="AA26" s="30"/>
      <c r="AB26" s="30"/>
      <c r="AC26" s="30"/>
      <c r="AD26" s="30"/>
      <c r="AE26" s="180"/>
      <c r="AF26" s="180"/>
      <c r="AG26" s="30"/>
      <c r="AH26" s="30"/>
      <c r="AI26" s="180"/>
      <c r="AJ26" s="30"/>
      <c r="AK26" s="30"/>
      <c r="AL26" s="30"/>
      <c r="AM26" s="30"/>
      <c r="AN26" s="180"/>
      <c r="AO26" s="30"/>
      <c r="AP26" s="180"/>
      <c r="AQ26" s="30" t="s">
        <v>533</v>
      </c>
      <c r="AR26" s="112" t="s">
        <v>390</v>
      </c>
      <c r="AS26" s="32"/>
      <c r="AT26" s="32"/>
      <c r="AU26" s="112" t="s">
        <v>444</v>
      </c>
      <c r="AV26" s="32">
        <v>7</v>
      </c>
      <c r="AW26" s="32"/>
      <c r="AX26" s="32"/>
      <c r="AY26" s="32"/>
      <c r="AZ26" s="112" t="s">
        <v>534</v>
      </c>
      <c r="BA26" s="30"/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112" t="s">
        <v>390</v>
      </c>
      <c r="BN26" s="32"/>
      <c r="BO26" s="112" t="s">
        <v>390</v>
      </c>
      <c r="BP26" s="32"/>
      <c r="BQ26" s="32"/>
      <c r="BR26" s="32"/>
      <c r="BS26" s="30"/>
      <c r="BT26" s="56"/>
      <c r="BU26" s="32"/>
      <c r="BV26" s="112" t="s">
        <v>390</v>
      </c>
      <c r="BW26" s="30"/>
      <c r="BX26" s="275"/>
      <c r="BY26" s="111" t="s">
        <v>702</v>
      </c>
    </row>
    <row r="27" spans="1:77" x14ac:dyDescent="0.15">
      <c r="A27" s="27"/>
      <c r="B27" s="28">
        <v>42831</v>
      </c>
      <c r="C27" s="29" t="s">
        <v>530</v>
      </c>
      <c r="D27" s="30" t="s">
        <v>44</v>
      </c>
      <c r="E27" s="30"/>
      <c r="F27" s="30" t="s">
        <v>531</v>
      </c>
      <c r="G27" s="31">
        <v>42749</v>
      </c>
      <c r="H27" s="112" t="s">
        <v>387</v>
      </c>
      <c r="I27" s="112" t="s">
        <v>390</v>
      </c>
      <c r="J27" s="112"/>
      <c r="K27" s="178" t="s">
        <v>703</v>
      </c>
      <c r="L27" s="178" t="s">
        <v>704</v>
      </c>
      <c r="M27" s="289">
        <v>98.772727272727266</v>
      </c>
      <c r="N27" s="289">
        <v>19.918181818181818</v>
      </c>
      <c r="O27" s="30"/>
      <c r="P27" s="30"/>
      <c r="Q27" s="180"/>
      <c r="R27" s="30"/>
      <c r="S27" s="180"/>
      <c r="T27" s="30"/>
      <c r="U27" s="30"/>
      <c r="V27" s="180"/>
      <c r="W27" s="180"/>
      <c r="X27" s="30"/>
      <c r="Y27" s="30"/>
      <c r="Z27" s="30"/>
      <c r="AA27" s="30"/>
      <c r="AB27" s="30"/>
      <c r="AC27" s="30"/>
      <c r="AD27" s="30"/>
      <c r="AE27" s="180"/>
      <c r="AF27" s="180"/>
      <c r="AG27" s="30"/>
      <c r="AH27" s="30"/>
      <c r="AI27" s="180"/>
      <c r="AJ27" s="30"/>
      <c r="AK27" s="30"/>
      <c r="AL27" s="30"/>
      <c r="AM27" s="30"/>
      <c r="AN27" s="180"/>
      <c r="AO27" s="30"/>
      <c r="AP27" s="180"/>
      <c r="AQ27" s="30" t="s">
        <v>533</v>
      </c>
      <c r="AR27" s="112" t="s">
        <v>390</v>
      </c>
      <c r="AS27" s="32"/>
      <c r="AT27" s="32"/>
      <c r="AU27" s="112" t="s">
        <v>444</v>
      </c>
      <c r="AV27" s="32">
        <v>4</v>
      </c>
      <c r="AW27" s="32"/>
      <c r="AX27" s="32"/>
      <c r="AY27" s="32"/>
      <c r="AZ27" s="112" t="s">
        <v>390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112" t="s">
        <v>390</v>
      </c>
      <c r="BN27" s="32"/>
      <c r="BO27" s="112" t="s">
        <v>390</v>
      </c>
      <c r="BP27" s="32"/>
      <c r="BQ27" s="32"/>
      <c r="BR27" s="32"/>
      <c r="BS27" s="30"/>
      <c r="BT27" s="56"/>
      <c r="BU27" s="32"/>
      <c r="BV27" s="112" t="s">
        <v>390</v>
      </c>
      <c r="BW27" s="30">
        <v>1</v>
      </c>
      <c r="BX27" s="275"/>
      <c r="BY27" s="111" t="s">
        <v>705</v>
      </c>
    </row>
    <row r="28" spans="1:77" x14ac:dyDescent="0.15">
      <c r="A28" s="27">
        <v>4230</v>
      </c>
      <c r="B28" s="28">
        <v>42831</v>
      </c>
      <c r="C28" s="29" t="s">
        <v>530</v>
      </c>
      <c r="D28" s="30" t="s">
        <v>44</v>
      </c>
      <c r="E28" s="30"/>
      <c r="F28" s="196" t="s">
        <v>535</v>
      </c>
      <c r="G28" s="31">
        <v>42825</v>
      </c>
      <c r="H28" s="32" t="s">
        <v>387</v>
      </c>
      <c r="I28" s="32" t="s">
        <v>390</v>
      </c>
      <c r="J28" s="32"/>
      <c r="K28" s="30" t="s">
        <v>298</v>
      </c>
      <c r="L28" s="30" t="s">
        <v>540</v>
      </c>
      <c r="M28" s="216">
        <v>111.44545454545454</v>
      </c>
      <c r="N28" s="216">
        <v>19.209090909090907</v>
      </c>
      <c r="O28" s="30" t="s">
        <v>453</v>
      </c>
      <c r="P28" s="30">
        <v>5000</v>
      </c>
      <c r="Q28" s="180">
        <v>19.209090909090907</v>
      </c>
      <c r="R28" s="30"/>
      <c r="S28" s="180"/>
      <c r="T28" s="30"/>
      <c r="U28" s="30"/>
      <c r="V28" s="180"/>
      <c r="W28" s="180"/>
      <c r="X28" s="30"/>
      <c r="Y28" s="30"/>
      <c r="Z28" s="30"/>
      <c r="AA28" s="30"/>
      <c r="AB28" s="30"/>
      <c r="AC28" s="30"/>
      <c r="AD28" s="30"/>
      <c r="AE28" s="180"/>
      <c r="AF28" s="180">
        <v>11.58181818181818</v>
      </c>
      <c r="AG28" s="30"/>
      <c r="AH28" s="30"/>
      <c r="AI28" s="180"/>
      <c r="AJ28" s="30"/>
      <c r="AK28" s="30"/>
      <c r="AL28" s="30"/>
      <c r="AM28" s="30"/>
      <c r="AN28" s="180"/>
      <c r="AO28" s="30"/>
      <c r="AP28" s="180"/>
      <c r="AQ28" s="30" t="s">
        <v>536</v>
      </c>
      <c r="AR28" s="32" t="s">
        <v>390</v>
      </c>
      <c r="AS28" s="32"/>
      <c r="AT28" s="32"/>
      <c r="AU28" s="32" t="s">
        <v>444</v>
      </c>
      <c r="AV28" s="32">
        <v>6</v>
      </c>
      <c r="AW28" s="32"/>
      <c r="AX28" s="32"/>
      <c r="AY28" s="32"/>
      <c r="AZ28" s="32" t="s">
        <v>534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>
        <v>12</v>
      </c>
      <c r="BO28" s="32" t="s">
        <v>390</v>
      </c>
      <c r="BP28" s="32"/>
      <c r="BQ28" s="32">
        <v>12</v>
      </c>
      <c r="BR28" s="32"/>
      <c r="BS28" s="56"/>
      <c r="BT28" s="56"/>
      <c r="BU28" s="56"/>
      <c r="BV28" s="32" t="s">
        <v>390</v>
      </c>
      <c r="BW28" s="30"/>
      <c r="BX28" s="111"/>
      <c r="BY28" t="s">
        <v>630</v>
      </c>
    </row>
    <row r="29" spans="1:77" x14ac:dyDescent="0.15">
      <c r="A29" s="27">
        <v>5777</v>
      </c>
      <c r="B29" s="28">
        <v>42831</v>
      </c>
      <c r="C29" s="29" t="s">
        <v>530</v>
      </c>
      <c r="D29" s="30" t="s">
        <v>44</v>
      </c>
      <c r="E29" s="30"/>
      <c r="F29" s="30" t="s">
        <v>535</v>
      </c>
      <c r="G29" s="31">
        <v>42643</v>
      </c>
      <c r="H29" s="32" t="s">
        <v>387</v>
      </c>
      <c r="I29" s="32" t="s">
        <v>390</v>
      </c>
      <c r="J29" s="32"/>
      <c r="K29" s="30" t="s">
        <v>300</v>
      </c>
      <c r="L29" s="30" t="s">
        <v>545</v>
      </c>
      <c r="M29" s="219">
        <v>131.29999999999998</v>
      </c>
      <c r="N29" s="219">
        <v>24.418181818181814</v>
      </c>
      <c r="O29" s="30"/>
      <c r="P29" s="30"/>
      <c r="Q29" s="180"/>
      <c r="R29" s="30"/>
      <c r="S29" s="180"/>
      <c r="T29" s="30"/>
      <c r="U29" s="30"/>
      <c r="V29" s="180"/>
      <c r="W29" s="180"/>
      <c r="X29" s="30"/>
      <c r="Y29" s="30"/>
      <c r="Z29" s="30"/>
      <c r="AA29" s="30"/>
      <c r="AB29" s="30"/>
      <c r="AC29" s="30"/>
      <c r="AD29" s="30"/>
      <c r="AE29" s="180"/>
      <c r="AF29" s="180">
        <v>16.654545454545453</v>
      </c>
      <c r="AG29" s="30"/>
      <c r="AH29" s="30"/>
      <c r="AI29" s="180"/>
      <c r="AJ29" s="30"/>
      <c r="AK29" s="30"/>
      <c r="AL29" s="30"/>
      <c r="AM29" s="30"/>
      <c r="AN29" s="180"/>
      <c r="AO29" s="30"/>
      <c r="AP29" s="180"/>
      <c r="AQ29" s="30" t="s">
        <v>536</v>
      </c>
      <c r="AR29" s="32" t="s">
        <v>390</v>
      </c>
      <c r="AS29" s="32"/>
      <c r="AT29" s="32"/>
      <c r="AU29" s="32" t="s">
        <v>444</v>
      </c>
      <c r="AV29" s="32">
        <v>10.199999999999999</v>
      </c>
      <c r="AW29" s="32"/>
      <c r="AX29" s="32"/>
      <c r="AY29" s="32"/>
      <c r="AZ29" s="32" t="s">
        <v>534</v>
      </c>
      <c r="BA29" s="30"/>
      <c r="BB29" s="32">
        <v>0</v>
      </c>
      <c r="BC29" s="32">
        <v>0</v>
      </c>
      <c r="BD29" s="32">
        <v>7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30"/>
      <c r="BT29" s="30"/>
      <c r="BU29" s="32"/>
      <c r="BV29" s="32" t="s">
        <v>390</v>
      </c>
      <c r="BW29" s="30"/>
      <c r="BX29" s="111"/>
      <c r="BY29" t="s">
        <v>632</v>
      </c>
    </row>
    <row r="30" spans="1:77" x14ac:dyDescent="0.15">
      <c r="A30" s="27">
        <v>5257</v>
      </c>
      <c r="B30" s="28">
        <v>42831</v>
      </c>
      <c r="C30" s="29" t="s">
        <v>530</v>
      </c>
      <c r="D30" s="30" t="s">
        <v>44</v>
      </c>
      <c r="E30" s="30"/>
      <c r="F30" s="30" t="s">
        <v>535</v>
      </c>
      <c r="G30" s="31">
        <v>42735</v>
      </c>
      <c r="H30" s="32" t="s">
        <v>387</v>
      </c>
      <c r="I30" s="32" t="s">
        <v>390</v>
      </c>
      <c r="J30" s="32"/>
      <c r="K30" s="30" t="s">
        <v>301</v>
      </c>
      <c r="L30" s="30" t="s">
        <v>547</v>
      </c>
      <c r="M30" s="180">
        <v>118</v>
      </c>
      <c r="N30" s="180">
        <v>24.081818181818178</v>
      </c>
      <c r="O30" s="30"/>
      <c r="P30" s="30"/>
      <c r="Q30" s="180"/>
      <c r="R30" s="30"/>
      <c r="S30" s="180"/>
      <c r="T30" s="30"/>
      <c r="U30" s="30"/>
      <c r="V30" s="180"/>
      <c r="W30" s="180"/>
      <c r="X30" s="30"/>
      <c r="Y30" s="30"/>
      <c r="Z30" s="30"/>
      <c r="AA30" s="30"/>
      <c r="AB30" s="30"/>
      <c r="AC30" s="30"/>
      <c r="AD30" s="30"/>
      <c r="AE30" s="180"/>
      <c r="AF30" s="180">
        <v>15.154545454545454</v>
      </c>
      <c r="AG30" s="30"/>
      <c r="AH30" s="30"/>
      <c r="AI30" s="180"/>
      <c r="AJ30" s="30"/>
      <c r="AK30" s="30"/>
      <c r="AL30" s="30"/>
      <c r="AM30" s="30"/>
      <c r="AN30" s="180"/>
      <c r="AO30" s="30"/>
      <c r="AP30" s="18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9.35</v>
      </c>
      <c r="AW30" s="32"/>
      <c r="AX30" s="32"/>
      <c r="AY30" s="32"/>
      <c r="AZ30" s="32" t="s">
        <v>534</v>
      </c>
      <c r="BA30" s="30"/>
      <c r="BB30" s="32">
        <v>13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>
        <v>12</v>
      </c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30"/>
      <c r="BX30" s="111"/>
      <c r="BY30" t="s">
        <v>633</v>
      </c>
    </row>
    <row r="31" spans="1:77" x14ac:dyDescent="0.15">
      <c r="A31" s="27">
        <v>5419</v>
      </c>
      <c r="B31" s="28">
        <v>42831</v>
      </c>
      <c r="C31" s="29" t="s">
        <v>530</v>
      </c>
      <c r="D31" s="30" t="s">
        <v>44</v>
      </c>
      <c r="E31" s="30"/>
      <c r="F31" s="30" t="s">
        <v>535</v>
      </c>
      <c r="G31" s="31">
        <v>42735</v>
      </c>
      <c r="H31" s="32" t="s">
        <v>387</v>
      </c>
      <c r="I31" s="32" t="s">
        <v>390</v>
      </c>
      <c r="J31" s="32"/>
      <c r="K31" s="30" t="s">
        <v>302</v>
      </c>
      <c r="L31" s="30" t="s">
        <v>548</v>
      </c>
      <c r="M31" s="180">
        <v>118.97272727272727</v>
      </c>
      <c r="N31" s="180">
        <v>24.054545454545455</v>
      </c>
      <c r="O31" s="30"/>
      <c r="P31" s="30"/>
      <c r="Q31" s="180"/>
      <c r="R31" s="30"/>
      <c r="S31" s="180"/>
      <c r="T31" s="30"/>
      <c r="U31" s="30"/>
      <c r="V31" s="180"/>
      <c r="W31" s="180"/>
      <c r="X31" s="30"/>
      <c r="Y31" s="30"/>
      <c r="Z31" s="30"/>
      <c r="AA31" s="30"/>
      <c r="AB31" s="30"/>
      <c r="AC31" s="30"/>
      <c r="AD31" s="30"/>
      <c r="AE31" s="180"/>
      <c r="AF31" s="180">
        <v>16.381818181818179</v>
      </c>
      <c r="AG31" s="30"/>
      <c r="AH31" s="30"/>
      <c r="AI31" s="180"/>
      <c r="AJ31" s="30"/>
      <c r="AK31" s="30"/>
      <c r="AL31" s="30"/>
      <c r="AM31" s="30"/>
      <c r="AN31" s="180"/>
      <c r="AO31" s="30"/>
      <c r="AP31" s="18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6</v>
      </c>
      <c r="AW31" s="32"/>
      <c r="AX31" s="32"/>
      <c r="AY31" s="32"/>
      <c r="AZ31" s="32" t="s">
        <v>534</v>
      </c>
      <c r="BA31" s="30"/>
      <c r="BB31" s="32">
        <v>0</v>
      </c>
      <c r="BC31" s="32">
        <v>13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 t="s">
        <v>390</v>
      </c>
      <c r="BN31" s="32">
        <v>12</v>
      </c>
      <c r="BO31" s="32" t="s">
        <v>390</v>
      </c>
      <c r="BP31" s="32"/>
      <c r="BQ31" s="32"/>
      <c r="BR31" s="32"/>
      <c r="BS31" s="30"/>
      <c r="BT31" s="30"/>
      <c r="BU31" s="32"/>
      <c r="BV31" s="32" t="s">
        <v>390</v>
      </c>
      <c r="BW31" s="56"/>
      <c r="BX31" s="111"/>
      <c r="BY31" t="s">
        <v>692</v>
      </c>
    </row>
    <row r="32" spans="1:77" x14ac:dyDescent="0.15">
      <c r="A32" s="27"/>
      <c r="B32" s="28">
        <v>42831</v>
      </c>
      <c r="C32" s="29" t="s">
        <v>530</v>
      </c>
      <c r="D32" s="30" t="s">
        <v>44</v>
      </c>
      <c r="E32" s="30"/>
      <c r="F32" s="30" t="s">
        <v>535</v>
      </c>
      <c r="G32" s="31">
        <v>42825</v>
      </c>
      <c r="H32" s="32" t="s">
        <v>387</v>
      </c>
      <c r="I32" s="32" t="s">
        <v>390</v>
      </c>
      <c r="J32" s="32"/>
      <c r="K32" s="30" t="s">
        <v>303</v>
      </c>
      <c r="L32" s="30" t="s">
        <v>615</v>
      </c>
      <c r="M32" s="180">
        <v>118.33636363636361</v>
      </c>
      <c r="N32" s="180">
        <v>20.390909090909091</v>
      </c>
      <c r="O32" s="30"/>
      <c r="P32" s="30"/>
      <c r="Q32" s="180"/>
      <c r="R32" s="30"/>
      <c r="S32" s="180"/>
      <c r="T32" s="30"/>
      <c r="U32" s="30"/>
      <c r="V32" s="180"/>
      <c r="W32" s="180"/>
      <c r="X32" s="30"/>
      <c r="Y32" s="30"/>
      <c r="Z32" s="30"/>
      <c r="AA32" s="30"/>
      <c r="AB32" s="30"/>
      <c r="AC32" s="30"/>
      <c r="AD32" s="30"/>
      <c r="AE32" s="180"/>
      <c r="AF32" s="180">
        <v>12.290909090909089</v>
      </c>
      <c r="AG32" s="30"/>
      <c r="AH32" s="30"/>
      <c r="AI32" s="180"/>
      <c r="AJ32" s="30"/>
      <c r="AK32" s="30"/>
      <c r="AL32" s="30"/>
      <c r="AM32" s="30"/>
      <c r="AN32" s="180"/>
      <c r="AO32" s="30"/>
      <c r="AP32" s="18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6</v>
      </c>
      <c r="AW32" s="32"/>
      <c r="AX32" s="32"/>
      <c r="AY32" s="32"/>
      <c r="AZ32" s="32" t="s">
        <v>534</v>
      </c>
      <c r="BA32" s="30"/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>
        <v>12</v>
      </c>
      <c r="BO32" s="32" t="s">
        <v>390</v>
      </c>
      <c r="BP32" s="32"/>
      <c r="BQ32" s="32">
        <v>12</v>
      </c>
      <c r="BR32" s="32"/>
      <c r="BS32" s="56"/>
      <c r="BT32" s="56"/>
      <c r="BU32" s="32"/>
      <c r="BV32" s="32" t="s">
        <v>390</v>
      </c>
      <c r="BW32" s="30"/>
      <c r="BY32" s="111" t="s">
        <v>430</v>
      </c>
    </row>
    <row r="33" spans="1:77" x14ac:dyDescent="0.15">
      <c r="A33" s="27">
        <v>5612</v>
      </c>
      <c r="B33" s="28">
        <v>42831</v>
      </c>
      <c r="C33" s="29" t="s">
        <v>530</v>
      </c>
      <c r="D33" s="30" t="s">
        <v>44</v>
      </c>
      <c r="E33" s="30"/>
      <c r="F33" s="30" t="s">
        <v>535</v>
      </c>
      <c r="G33" s="31">
        <v>42551</v>
      </c>
      <c r="H33" s="32" t="s">
        <v>387</v>
      </c>
      <c r="I33" s="32" t="s">
        <v>390</v>
      </c>
      <c r="J33" s="32"/>
      <c r="K33" s="30" t="s">
        <v>48</v>
      </c>
      <c r="L33" s="178" t="s">
        <v>550</v>
      </c>
      <c r="M33" s="180">
        <v>148.66363636363636</v>
      </c>
      <c r="N33" s="180">
        <v>20.818181818181817</v>
      </c>
      <c r="O33" s="30"/>
      <c r="P33" s="30"/>
      <c r="Q33" s="180"/>
      <c r="R33" s="30"/>
      <c r="S33" s="180"/>
      <c r="T33" s="30"/>
      <c r="U33" s="30"/>
      <c r="V33" s="180"/>
      <c r="W33" s="180"/>
      <c r="X33" s="30"/>
      <c r="Y33" s="30"/>
      <c r="Z33" s="30"/>
      <c r="AA33" s="30"/>
      <c r="AB33" s="30"/>
      <c r="AC33" s="30"/>
      <c r="AD33" s="30"/>
      <c r="AE33" s="180"/>
      <c r="AF33" s="180">
        <v>14.127272727272725</v>
      </c>
      <c r="AG33" s="30"/>
      <c r="AH33" s="30"/>
      <c r="AI33" s="180"/>
      <c r="AJ33" s="30"/>
      <c r="AK33" s="30"/>
      <c r="AL33" s="30"/>
      <c r="AM33" s="30"/>
      <c r="AN33" s="180"/>
      <c r="AO33" s="30"/>
      <c r="AP33" s="180"/>
      <c r="AQ33" s="30" t="s">
        <v>536</v>
      </c>
      <c r="AR33" s="32" t="s">
        <v>390</v>
      </c>
      <c r="AS33" s="32"/>
      <c r="AT33" s="32"/>
      <c r="AU33" s="32" t="s">
        <v>444</v>
      </c>
      <c r="AV33" s="32">
        <v>6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6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>
        <v>1</v>
      </c>
      <c r="BY33" t="s">
        <v>583</v>
      </c>
    </row>
    <row r="34" spans="1:77" x14ac:dyDescent="0.15">
      <c r="A34" s="27">
        <v>4115</v>
      </c>
      <c r="B34" s="28">
        <v>42831</v>
      </c>
      <c r="C34" s="29" t="s">
        <v>530</v>
      </c>
      <c r="D34" s="30" t="s">
        <v>44</v>
      </c>
      <c r="E34" s="30"/>
      <c r="F34" s="30" t="s">
        <v>535</v>
      </c>
      <c r="G34" s="58">
        <v>42614</v>
      </c>
      <c r="H34" s="32" t="s">
        <v>387</v>
      </c>
      <c r="I34" s="32" t="s">
        <v>390</v>
      </c>
      <c r="J34" s="32"/>
      <c r="K34" s="30" t="s">
        <v>49</v>
      </c>
      <c r="L34" s="30" t="s">
        <v>472</v>
      </c>
      <c r="M34" s="216">
        <v>150.90909090909091</v>
      </c>
      <c r="N34" s="180">
        <v>18.18181818181818</v>
      </c>
      <c r="O34" s="30"/>
      <c r="P34" s="30"/>
      <c r="Q34" s="180"/>
      <c r="R34" s="30"/>
      <c r="S34" s="180"/>
      <c r="T34" s="30"/>
      <c r="U34" s="30"/>
      <c r="V34" s="180"/>
      <c r="W34" s="180"/>
      <c r="X34" s="30"/>
      <c r="Y34" s="30"/>
      <c r="Z34" s="30"/>
      <c r="AA34" s="30"/>
      <c r="AB34" s="30"/>
      <c r="AC34" s="30"/>
      <c r="AD34" s="30"/>
      <c r="AE34" s="180"/>
      <c r="AF34" s="180">
        <v>15.454545454545453</v>
      </c>
      <c r="AG34" s="30"/>
      <c r="AH34" s="30"/>
      <c r="AI34" s="180"/>
      <c r="AJ34" s="30"/>
      <c r="AK34" s="30"/>
      <c r="AL34" s="30"/>
      <c r="AM34" s="30"/>
      <c r="AN34" s="180"/>
      <c r="AO34" s="30"/>
      <c r="AP34" s="18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16</v>
      </c>
      <c r="AW34" s="32"/>
      <c r="AX34" s="32"/>
      <c r="AY34" s="32"/>
      <c r="AZ34" s="32" t="s">
        <v>534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222">
        <v>218.07272727272721</v>
      </c>
      <c r="BQ34" s="32"/>
      <c r="BR34" s="177">
        <v>42915</v>
      </c>
      <c r="BS34" s="56"/>
      <c r="BT34" s="56"/>
      <c r="BU34" s="56"/>
      <c r="BV34" s="32" t="s">
        <v>390</v>
      </c>
      <c r="BW34" s="178"/>
      <c r="BX34" t="s">
        <v>616</v>
      </c>
      <c r="BY34" t="s">
        <v>634</v>
      </c>
    </row>
    <row r="35" spans="1:77" x14ac:dyDescent="0.15">
      <c r="A35" s="27"/>
      <c r="B35" s="28">
        <v>42831</v>
      </c>
      <c r="C35" s="29" t="s">
        <v>530</v>
      </c>
      <c r="D35" s="30" t="s">
        <v>44</v>
      </c>
      <c r="E35" s="30"/>
      <c r="F35" s="30" t="s">
        <v>535</v>
      </c>
      <c r="G35" s="31">
        <v>42592</v>
      </c>
      <c r="H35" s="32" t="s">
        <v>387</v>
      </c>
      <c r="I35" s="32" t="s">
        <v>390</v>
      </c>
      <c r="J35" s="32"/>
      <c r="K35" s="30" t="s">
        <v>51</v>
      </c>
      <c r="L35" s="30" t="s">
        <v>618</v>
      </c>
      <c r="M35" s="216">
        <v>117.08181818181816</v>
      </c>
      <c r="N35" s="216">
        <v>24.09090909090909</v>
      </c>
      <c r="O35" s="30"/>
      <c r="P35" s="30"/>
      <c r="Q35" s="180"/>
      <c r="R35" s="30"/>
      <c r="S35" s="180"/>
      <c r="T35" s="30"/>
      <c r="U35" s="30"/>
      <c r="V35" s="180"/>
      <c r="W35" s="180"/>
      <c r="X35" s="30"/>
      <c r="Y35" s="30"/>
      <c r="Z35" s="30"/>
      <c r="AA35" s="30"/>
      <c r="AB35" s="30"/>
      <c r="AC35" s="30"/>
      <c r="AD35" s="30"/>
      <c r="AE35" s="180"/>
      <c r="AF35" s="180">
        <v>16.418181818181814</v>
      </c>
      <c r="AG35" s="30"/>
      <c r="AH35" s="30"/>
      <c r="AI35" s="180"/>
      <c r="AJ35" s="30"/>
      <c r="AK35" s="30"/>
      <c r="AL35" s="30"/>
      <c r="AM35" s="30"/>
      <c r="AN35" s="180"/>
      <c r="AO35" s="30"/>
      <c r="AP35" s="18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390</v>
      </c>
      <c r="BA35" s="30"/>
      <c r="BB35" s="32">
        <v>18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56"/>
      <c r="BT35" s="56"/>
      <c r="BU35" s="56"/>
      <c r="BV35" s="32" t="s">
        <v>390</v>
      </c>
      <c r="BW35" s="178"/>
      <c r="BX35" s="111"/>
      <c r="BY35" t="s">
        <v>635</v>
      </c>
    </row>
    <row r="36" spans="1:77" x14ac:dyDescent="0.15">
      <c r="A36" s="27">
        <v>6415</v>
      </c>
      <c r="B36" s="28">
        <v>42831</v>
      </c>
      <c r="C36" s="29" t="s">
        <v>530</v>
      </c>
      <c r="D36" s="30" t="s">
        <v>44</v>
      </c>
      <c r="E36" s="30"/>
      <c r="F36" s="30" t="s">
        <v>535</v>
      </c>
      <c r="G36" s="58">
        <v>42808</v>
      </c>
      <c r="H36" s="197" t="s">
        <v>390</v>
      </c>
      <c r="I36" s="197" t="s">
        <v>507</v>
      </c>
      <c r="J36" s="197"/>
      <c r="K36" s="196" t="s">
        <v>423</v>
      </c>
      <c r="L36" s="30" t="s">
        <v>620</v>
      </c>
      <c r="M36" s="289">
        <v>112.18181818181817</v>
      </c>
      <c r="N36" s="289">
        <v>19.190909090909088</v>
      </c>
      <c r="O36" s="289"/>
      <c r="P36" s="196"/>
      <c r="Q36" s="180"/>
      <c r="R36" s="196"/>
      <c r="S36" s="180"/>
      <c r="T36" s="30"/>
      <c r="U36" s="196"/>
      <c r="V36" s="219"/>
      <c r="W36" s="219"/>
      <c r="X36" s="196"/>
      <c r="Y36" s="196"/>
      <c r="Z36" s="196"/>
      <c r="AA36" s="196"/>
      <c r="AB36" s="196"/>
      <c r="AC36" s="196"/>
      <c r="AD36" s="196"/>
      <c r="AE36" s="219"/>
      <c r="AF36" s="289">
        <v>13.409090909090908</v>
      </c>
      <c r="AG36" s="30"/>
      <c r="AH36" s="196"/>
      <c r="AI36" s="219"/>
      <c r="AJ36" s="196"/>
      <c r="AK36" s="196"/>
      <c r="AL36" s="196"/>
      <c r="AM36" s="196"/>
      <c r="AN36" s="219"/>
      <c r="AO36" s="196"/>
      <c r="AP36" s="219"/>
      <c r="AQ36" s="196" t="s">
        <v>536</v>
      </c>
      <c r="AR36" s="197" t="s">
        <v>390</v>
      </c>
      <c r="AS36" s="197"/>
      <c r="AT36" s="197"/>
      <c r="AU36" s="197"/>
      <c r="AV36" s="197"/>
      <c r="AW36" s="197"/>
      <c r="AX36" s="197"/>
      <c r="AY36" s="197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56"/>
      <c r="BT36" s="56"/>
      <c r="BU36" s="32"/>
      <c r="BV36" s="32" t="s">
        <v>390</v>
      </c>
      <c r="BW36" s="30">
        <v>1</v>
      </c>
      <c r="BY36" t="s">
        <v>713</v>
      </c>
    </row>
    <row r="37" spans="1:77" x14ac:dyDescent="0.15">
      <c r="A37" s="27"/>
      <c r="B37" s="28">
        <v>42831</v>
      </c>
      <c r="C37" s="29" t="s">
        <v>530</v>
      </c>
      <c r="D37" s="30" t="s">
        <v>44</v>
      </c>
      <c r="E37" s="30"/>
      <c r="F37" s="30" t="s">
        <v>535</v>
      </c>
      <c r="G37" s="58">
        <v>42626</v>
      </c>
      <c r="H37" s="32" t="s">
        <v>387</v>
      </c>
      <c r="I37" s="32" t="s">
        <v>390</v>
      </c>
      <c r="J37" s="32"/>
      <c r="K37" s="30" t="s">
        <v>425</v>
      </c>
      <c r="L37" s="30" t="s">
        <v>622</v>
      </c>
      <c r="M37" s="180">
        <v>154</v>
      </c>
      <c r="N37" s="180">
        <v>21.372727272727271</v>
      </c>
      <c r="O37" s="30" t="s">
        <v>453</v>
      </c>
      <c r="P37" s="30">
        <v>1800</v>
      </c>
      <c r="Q37" s="180">
        <v>24.59090909090909</v>
      </c>
      <c r="R37" s="30"/>
      <c r="S37" s="180"/>
      <c r="T37" s="30"/>
      <c r="U37" s="30"/>
      <c r="V37" s="180"/>
      <c r="W37" s="180"/>
      <c r="X37" s="30"/>
      <c r="Y37" s="30"/>
      <c r="Z37" s="30"/>
      <c r="AA37" s="30"/>
      <c r="AB37" s="30"/>
      <c r="AC37" s="30"/>
      <c r="AD37" s="30"/>
      <c r="AE37" s="180"/>
      <c r="AF37" s="180">
        <v>12.463636363636363</v>
      </c>
      <c r="AG37" s="30"/>
      <c r="AH37" s="30"/>
      <c r="AI37" s="180"/>
      <c r="AJ37" s="30"/>
      <c r="AK37" s="30"/>
      <c r="AL37" s="30"/>
      <c r="AM37" s="30"/>
      <c r="AN37" s="180"/>
      <c r="AO37" s="30"/>
      <c r="AP37" s="180"/>
      <c r="AQ37" s="30" t="s">
        <v>536</v>
      </c>
      <c r="AR37" s="32" t="s">
        <v>390</v>
      </c>
      <c r="AS37" s="32"/>
      <c r="AT37" s="32"/>
      <c r="AU37" s="32" t="s">
        <v>444</v>
      </c>
      <c r="AV37" s="32">
        <v>6</v>
      </c>
      <c r="AW37" s="32"/>
      <c r="AX37" s="32"/>
      <c r="AY37" s="32"/>
      <c r="AZ37" s="32" t="s">
        <v>390</v>
      </c>
      <c r="BA37" s="30"/>
      <c r="BB37" s="32">
        <v>5</v>
      </c>
      <c r="BC37" s="32">
        <v>0</v>
      </c>
      <c r="BD37" s="32">
        <v>10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/>
      <c r="BO37" s="32" t="s">
        <v>390</v>
      </c>
      <c r="BP37" s="32"/>
      <c r="BQ37" s="32"/>
      <c r="BR37" s="32"/>
      <c r="BS37" s="30"/>
      <c r="BT37" s="30"/>
      <c r="BU37" s="32"/>
      <c r="BV37" s="32" t="s">
        <v>390</v>
      </c>
      <c r="BW37" s="178">
        <v>1</v>
      </c>
      <c r="BX37" s="111"/>
      <c r="BY37" t="s">
        <v>637</v>
      </c>
    </row>
    <row r="38" spans="1:77" x14ac:dyDescent="0.15">
      <c r="A38" s="27">
        <v>5913</v>
      </c>
      <c r="B38" s="28">
        <v>42831</v>
      </c>
      <c r="C38" s="29" t="s">
        <v>530</v>
      </c>
      <c r="D38" s="30" t="s">
        <v>44</v>
      </c>
      <c r="E38" s="30"/>
      <c r="F38" s="30" t="s">
        <v>535</v>
      </c>
      <c r="G38" s="28">
        <v>42606</v>
      </c>
      <c r="H38" s="32" t="s">
        <v>387</v>
      </c>
      <c r="I38" s="32" t="s">
        <v>390</v>
      </c>
      <c r="J38" s="32"/>
      <c r="K38" s="30" t="s">
        <v>50</v>
      </c>
      <c r="L38" s="178" t="s">
        <v>558</v>
      </c>
      <c r="M38" s="216">
        <v>125.10000000000001</v>
      </c>
      <c r="N38" s="216">
        <v>21.172727272727272</v>
      </c>
      <c r="O38" s="30" t="s">
        <v>453</v>
      </c>
      <c r="P38" s="30">
        <v>2000</v>
      </c>
      <c r="Q38" s="180">
        <v>21.9</v>
      </c>
      <c r="R38" s="30"/>
      <c r="S38" s="180"/>
      <c r="T38" s="30"/>
      <c r="U38" s="30"/>
      <c r="V38" s="180"/>
      <c r="W38" s="180"/>
      <c r="X38" s="30"/>
      <c r="Y38" s="30"/>
      <c r="Z38" s="30"/>
      <c r="AA38" s="30"/>
      <c r="AB38" s="30"/>
      <c r="AC38" s="30"/>
      <c r="AD38" s="30"/>
      <c r="AE38" s="180"/>
      <c r="AF38" s="180">
        <v>16.499999999999996</v>
      </c>
      <c r="AG38" s="30"/>
      <c r="AH38" s="30"/>
      <c r="AI38" s="180"/>
      <c r="AJ38" s="30"/>
      <c r="AK38" s="30"/>
      <c r="AL38" s="30"/>
      <c r="AM38" s="30"/>
      <c r="AN38" s="180"/>
      <c r="AO38" s="30"/>
      <c r="AP38" s="180"/>
      <c r="AQ38" s="30" t="s">
        <v>536</v>
      </c>
      <c r="AR38" s="32" t="s">
        <v>390</v>
      </c>
      <c r="AS38" s="32"/>
      <c r="AT38" s="32"/>
      <c r="AU38" s="32" t="s">
        <v>444</v>
      </c>
      <c r="AV38" s="32">
        <v>15</v>
      </c>
      <c r="AW38" s="32"/>
      <c r="AX38" s="32"/>
      <c r="AY38" s="32"/>
      <c r="AZ38" s="32" t="s">
        <v>534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112" t="s">
        <v>390</v>
      </c>
      <c r="BN38" s="32"/>
      <c r="BO38" s="32" t="s">
        <v>390</v>
      </c>
      <c r="BP38" s="32"/>
      <c r="BQ38" s="32"/>
      <c r="BR38" s="32"/>
      <c r="BS38" s="56"/>
      <c r="BT38" s="56"/>
      <c r="BU38" s="56"/>
      <c r="BV38" s="32" t="s">
        <v>390</v>
      </c>
      <c r="BW38" s="30"/>
      <c r="BX38" t="s">
        <v>627</v>
      </c>
      <c r="BY38" t="s">
        <v>596</v>
      </c>
    </row>
    <row r="39" spans="1:77" x14ac:dyDescent="0.15">
      <c r="A39" s="27"/>
      <c r="B39" s="28">
        <v>42831</v>
      </c>
      <c r="C39" s="29" t="s">
        <v>530</v>
      </c>
      <c r="D39" s="30" t="s">
        <v>44</v>
      </c>
      <c r="E39" s="30"/>
      <c r="F39" s="30" t="s">
        <v>535</v>
      </c>
      <c r="G39" s="31">
        <v>42587</v>
      </c>
      <c r="H39" s="112" t="s">
        <v>387</v>
      </c>
      <c r="I39" s="112" t="s">
        <v>390</v>
      </c>
      <c r="J39" s="32"/>
      <c r="K39" s="178" t="s">
        <v>562</v>
      </c>
      <c r="L39" s="178" t="s">
        <v>628</v>
      </c>
      <c r="M39" s="180">
        <v>128.59090909090907</v>
      </c>
      <c r="N39" s="180">
        <v>19.909090909090907</v>
      </c>
      <c r="O39" s="30"/>
      <c r="P39" s="30"/>
      <c r="Q39" s="180"/>
      <c r="R39" s="30"/>
      <c r="S39" s="180"/>
      <c r="T39" s="30"/>
      <c r="U39" s="30"/>
      <c r="V39" s="180"/>
      <c r="W39" s="180"/>
      <c r="X39" s="30"/>
      <c r="Y39" s="30"/>
      <c r="Z39" s="30"/>
      <c r="AA39" s="30"/>
      <c r="AB39" s="30"/>
      <c r="AC39" s="30"/>
      <c r="AD39" s="30"/>
      <c r="AE39" s="180"/>
      <c r="AF39" s="180">
        <v>16.345454545454544</v>
      </c>
      <c r="AG39" s="30"/>
      <c r="AH39" s="30"/>
      <c r="AI39" s="180"/>
      <c r="AJ39" s="30"/>
      <c r="AK39" s="30"/>
      <c r="AL39" s="30"/>
      <c r="AM39" s="30"/>
      <c r="AN39" s="180"/>
      <c r="AO39" s="30"/>
      <c r="AP39" s="180"/>
      <c r="AQ39" t="s">
        <v>536</v>
      </c>
      <c r="AR39" s="32" t="s">
        <v>390</v>
      </c>
      <c r="AS39" s="32"/>
      <c r="AT39" s="32"/>
      <c r="AU39" s="32" t="s">
        <v>444</v>
      </c>
      <c r="AV39" s="32">
        <v>4</v>
      </c>
      <c r="AW39" s="32"/>
      <c r="AX39" s="32"/>
      <c r="AY39" s="32"/>
      <c r="AZ39" s="32" t="s">
        <v>390</v>
      </c>
      <c r="BA39" s="30"/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>
        <v>12</v>
      </c>
      <c r="BO39" s="32" t="s">
        <v>390</v>
      </c>
      <c r="BP39" s="32"/>
      <c r="BQ39" s="32"/>
      <c r="BR39" s="32"/>
      <c r="BS39" s="56"/>
      <c r="BT39" s="56"/>
      <c r="BU39" s="32"/>
      <c r="BV39" s="32" t="s">
        <v>390</v>
      </c>
      <c r="BW39" s="178"/>
      <c r="BX39" s="111"/>
      <c r="BY39" t="s">
        <v>638</v>
      </c>
    </row>
    <row r="40" spans="1:77" x14ac:dyDescent="0.15">
      <c r="A40" s="27">
        <v>6406</v>
      </c>
      <c r="B40" s="28">
        <v>42831</v>
      </c>
      <c r="C40" s="29" t="s">
        <v>530</v>
      </c>
      <c r="D40" s="30" t="s">
        <v>44</v>
      </c>
      <c r="E40" s="30"/>
      <c r="F40" s="30" t="s">
        <v>535</v>
      </c>
      <c r="G40" s="31">
        <v>42678</v>
      </c>
      <c r="H40" s="32" t="s">
        <v>390</v>
      </c>
      <c r="I40" s="32" t="s">
        <v>507</v>
      </c>
      <c r="J40" s="32"/>
      <c r="K40" s="178" t="s">
        <v>654</v>
      </c>
      <c r="L40" s="178" t="s">
        <v>554</v>
      </c>
      <c r="M40" s="289">
        <v>119.84545454545454</v>
      </c>
      <c r="N40" s="289">
        <v>18.7</v>
      </c>
      <c r="O40" s="289"/>
      <c r="P40" s="196"/>
      <c r="Q40" s="180"/>
      <c r="R40" s="196"/>
      <c r="S40" s="180"/>
      <c r="T40" s="30"/>
      <c r="U40" s="196"/>
      <c r="V40" s="219"/>
      <c r="W40" s="219"/>
      <c r="X40" s="196"/>
      <c r="Y40" s="196"/>
      <c r="Z40" s="196"/>
      <c r="AA40" s="196"/>
      <c r="AB40" s="196"/>
      <c r="AC40" s="196"/>
      <c r="AD40" s="196"/>
      <c r="AE40" s="219"/>
      <c r="AF40" s="289">
        <v>12.309090909090907</v>
      </c>
      <c r="AG40" s="30"/>
      <c r="AH40" s="30"/>
      <c r="AI40" s="180"/>
      <c r="AJ40" s="30"/>
      <c r="AK40" s="30"/>
      <c r="AL40" s="30"/>
      <c r="AM40" s="30"/>
      <c r="AN40" s="180"/>
      <c r="AO40" s="30"/>
      <c r="AP40" s="180"/>
      <c r="AQ40" s="30" t="s">
        <v>536</v>
      </c>
      <c r="AR40" s="32" t="s">
        <v>390</v>
      </c>
      <c r="AS40" s="32"/>
      <c r="AT40" s="32"/>
      <c r="AU40" s="32"/>
      <c r="AV40" s="32"/>
      <c r="AW40" s="32"/>
      <c r="AX40" s="32"/>
      <c r="AY40" s="32"/>
      <c r="AZ40" s="112" t="s">
        <v>534</v>
      </c>
      <c r="BA40" s="30"/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/>
      <c r="BO40" s="32" t="s">
        <v>390</v>
      </c>
      <c r="BP40" s="32"/>
      <c r="BQ40" s="32"/>
      <c r="BR40" s="32"/>
      <c r="BS40" s="30"/>
      <c r="BT40" s="56"/>
      <c r="BU40" s="32"/>
      <c r="BV40" s="32" t="s">
        <v>390</v>
      </c>
      <c r="BW40" s="30"/>
      <c r="BY40" t="s">
        <v>716</v>
      </c>
    </row>
    <row r="41" spans="1:77" x14ac:dyDescent="0.15">
      <c r="A41" s="27"/>
      <c r="B41" s="28">
        <v>42831</v>
      </c>
      <c r="C41" s="29" t="s">
        <v>530</v>
      </c>
      <c r="D41" s="30" t="s">
        <v>44</v>
      </c>
      <c r="E41" s="30"/>
      <c r="F41" s="30" t="s">
        <v>535</v>
      </c>
      <c r="G41" s="31">
        <v>42775</v>
      </c>
      <c r="H41" s="112" t="s">
        <v>387</v>
      </c>
      <c r="I41" s="112" t="s">
        <v>390</v>
      </c>
      <c r="J41" s="32"/>
      <c r="K41" s="178" t="s">
        <v>651</v>
      </c>
      <c r="L41" s="178" t="s">
        <v>652</v>
      </c>
      <c r="M41" s="289">
        <v>105.96363636363635</v>
      </c>
      <c r="N41" s="289">
        <v>18.554545454545455</v>
      </c>
      <c r="O41" s="289"/>
      <c r="P41" s="196"/>
      <c r="Q41" s="180"/>
      <c r="R41" s="196"/>
      <c r="S41" s="180"/>
      <c r="T41" s="30"/>
      <c r="U41" s="196"/>
      <c r="V41" s="219"/>
      <c r="W41" s="219"/>
      <c r="X41" s="196"/>
      <c r="Y41" s="196"/>
      <c r="Z41" s="196"/>
      <c r="AA41" s="196"/>
      <c r="AB41" s="196"/>
      <c r="AC41" s="196"/>
      <c r="AD41" s="196"/>
      <c r="AE41" s="219"/>
      <c r="AF41" s="289">
        <v>13.681818181818182</v>
      </c>
      <c r="AG41" s="30"/>
      <c r="AH41" s="30"/>
      <c r="AI41" s="180"/>
      <c r="AJ41" s="30"/>
      <c r="AK41" s="30"/>
      <c r="AL41" s="30"/>
      <c r="AM41" s="30"/>
      <c r="AN41" s="180"/>
      <c r="AO41" s="30"/>
      <c r="AP41" s="180"/>
      <c r="AQ41" s="30" t="s">
        <v>536</v>
      </c>
      <c r="AR41" s="32" t="s">
        <v>390</v>
      </c>
      <c r="AS41" s="32"/>
      <c r="AT41" s="32"/>
      <c r="AU41" s="112" t="s">
        <v>444</v>
      </c>
      <c r="AV41" s="32">
        <v>5</v>
      </c>
      <c r="AW41" s="32"/>
      <c r="AX41" s="32"/>
      <c r="AY41" s="32"/>
      <c r="AZ41" s="112" t="s">
        <v>390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12</v>
      </c>
      <c r="BM41" s="112" t="s">
        <v>390</v>
      </c>
      <c r="BN41" s="32"/>
      <c r="BO41" s="112" t="s">
        <v>390</v>
      </c>
      <c r="BP41" s="32"/>
      <c r="BQ41" s="32"/>
      <c r="BR41" s="32"/>
      <c r="BS41" s="30"/>
      <c r="BT41" s="56"/>
      <c r="BU41" s="32"/>
      <c r="BV41" s="112" t="s">
        <v>390</v>
      </c>
      <c r="BW41" s="30">
        <v>1</v>
      </c>
      <c r="BY41" t="s">
        <v>715</v>
      </c>
    </row>
    <row r="42" spans="1:77" x14ac:dyDescent="0.15">
      <c r="A42" s="27"/>
      <c r="B42" s="28">
        <v>42831</v>
      </c>
      <c r="C42" s="29" t="s">
        <v>530</v>
      </c>
      <c r="D42" s="30" t="s">
        <v>44</v>
      </c>
      <c r="E42" s="30"/>
      <c r="F42" s="30" t="s">
        <v>535</v>
      </c>
      <c r="G42" s="31">
        <v>42724</v>
      </c>
      <c r="H42" s="112" t="s">
        <v>390</v>
      </c>
      <c r="I42" s="112" t="s">
        <v>507</v>
      </c>
      <c r="J42" s="32"/>
      <c r="K42" s="178" t="s">
        <v>656</v>
      </c>
      <c r="L42" s="178" t="s">
        <v>657</v>
      </c>
      <c r="M42" s="216">
        <v>129</v>
      </c>
      <c r="N42" s="216">
        <v>23.25454545454545</v>
      </c>
      <c r="O42" s="30"/>
      <c r="P42" s="30"/>
      <c r="Q42" s="180"/>
      <c r="R42" s="30"/>
      <c r="S42" s="180"/>
      <c r="T42" s="30"/>
      <c r="U42" s="30"/>
      <c r="V42" s="180"/>
      <c r="W42" s="180"/>
      <c r="X42" s="30"/>
      <c r="Y42" s="30"/>
      <c r="Z42" s="30"/>
      <c r="AA42" s="30"/>
      <c r="AB42" s="30"/>
      <c r="AC42" s="30"/>
      <c r="AD42" s="30"/>
      <c r="AE42" s="180"/>
      <c r="AF42" s="180">
        <v>15.5</v>
      </c>
      <c r="AG42" s="30"/>
      <c r="AH42" s="30"/>
      <c r="AI42" s="180"/>
      <c r="AJ42" s="30"/>
      <c r="AK42" s="30"/>
      <c r="AL42" s="30"/>
      <c r="AM42" s="30"/>
      <c r="AN42" s="180"/>
      <c r="AO42" s="30"/>
      <c r="AP42" s="180"/>
      <c r="AQ42" s="30" t="s">
        <v>536</v>
      </c>
      <c r="AR42" s="112" t="s">
        <v>390</v>
      </c>
      <c r="AS42" s="32"/>
      <c r="AT42" s="32"/>
      <c r="AU42" s="112"/>
      <c r="AV42" s="32"/>
      <c r="AW42" s="32"/>
      <c r="AX42" s="32"/>
      <c r="AY42" s="32"/>
      <c r="AZ42" s="112" t="s">
        <v>390</v>
      </c>
      <c r="BA42" s="30"/>
      <c r="BB42" s="32">
        <v>15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112" t="s">
        <v>390</v>
      </c>
      <c r="BN42" s="32"/>
      <c r="BO42" s="112" t="s">
        <v>390</v>
      </c>
      <c r="BP42" s="32"/>
      <c r="BQ42" s="32"/>
      <c r="BR42" s="32"/>
      <c r="BS42" s="30"/>
      <c r="BT42" s="56"/>
      <c r="BU42" s="32"/>
      <c r="BV42" s="112" t="s">
        <v>390</v>
      </c>
      <c r="BW42" s="30"/>
      <c r="BY42" s="111" t="s">
        <v>718</v>
      </c>
    </row>
    <row r="43" spans="1:77" x14ac:dyDescent="0.15">
      <c r="A43" s="27"/>
      <c r="B43" s="28">
        <v>42831</v>
      </c>
      <c r="C43" s="29" t="s">
        <v>530</v>
      </c>
      <c r="D43" s="30" t="s">
        <v>44</v>
      </c>
      <c r="E43" s="30"/>
      <c r="F43" s="30" t="s">
        <v>535</v>
      </c>
      <c r="G43" s="31">
        <v>42724</v>
      </c>
      <c r="H43" s="112" t="s">
        <v>387</v>
      </c>
      <c r="I43" s="112" t="s">
        <v>390</v>
      </c>
      <c r="J43" s="32"/>
      <c r="K43" s="178" t="s">
        <v>661</v>
      </c>
      <c r="L43" s="178" t="s">
        <v>662</v>
      </c>
      <c r="M43" s="216">
        <v>132.92727272727271</v>
      </c>
      <c r="N43" s="216">
        <v>23.8</v>
      </c>
      <c r="O43" s="30"/>
      <c r="P43" s="30"/>
      <c r="Q43" s="180"/>
      <c r="R43" s="30"/>
      <c r="S43" s="180"/>
      <c r="T43" s="30"/>
      <c r="U43" s="30"/>
      <c r="V43" s="180"/>
      <c r="W43" s="180"/>
      <c r="X43" s="30"/>
      <c r="Y43" s="30"/>
      <c r="Z43" s="30"/>
      <c r="AA43" s="30"/>
      <c r="AB43" s="30"/>
      <c r="AC43" s="30"/>
      <c r="AD43" s="30"/>
      <c r="AE43" s="180"/>
      <c r="AF43" s="180">
        <v>18.14</v>
      </c>
      <c r="AG43" s="30"/>
      <c r="AH43" s="30"/>
      <c r="AI43" s="180"/>
      <c r="AJ43" s="30"/>
      <c r="AK43" s="30"/>
      <c r="AL43" s="30"/>
      <c r="AM43" s="30"/>
      <c r="AN43" s="180"/>
      <c r="AO43" s="30"/>
      <c r="AP43" s="180"/>
      <c r="AQ43" s="30" t="s">
        <v>536</v>
      </c>
      <c r="AR43" s="112" t="s">
        <v>390</v>
      </c>
      <c r="AS43" s="32"/>
      <c r="AT43" s="32"/>
      <c r="AU43" s="112" t="s">
        <v>444</v>
      </c>
      <c r="AV43" s="32">
        <v>6</v>
      </c>
      <c r="AW43" s="32"/>
      <c r="AX43" s="32"/>
      <c r="AY43" s="32"/>
      <c r="AZ43" s="112" t="s">
        <v>534</v>
      </c>
      <c r="BA43" s="30"/>
      <c r="BB43" s="32">
        <v>0</v>
      </c>
      <c r="BC43" s="32">
        <v>18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112" t="s">
        <v>390</v>
      </c>
      <c r="BN43" s="32"/>
      <c r="BO43" s="112" t="s">
        <v>390</v>
      </c>
      <c r="BP43" s="32"/>
      <c r="BQ43" s="32"/>
      <c r="BR43" s="32"/>
      <c r="BS43" s="30"/>
      <c r="BT43" s="56"/>
      <c r="BU43" s="32"/>
      <c r="BV43" s="112" t="s">
        <v>390</v>
      </c>
      <c r="BW43" s="30"/>
      <c r="BX43" s="274" t="s">
        <v>664</v>
      </c>
      <c r="BY43" s="111" t="s">
        <v>665</v>
      </c>
    </row>
    <row r="44" spans="1:77" x14ac:dyDescent="0.15">
      <c r="A44" s="27"/>
      <c r="B44" s="28">
        <v>42831</v>
      </c>
      <c r="C44" s="29" t="s">
        <v>530</v>
      </c>
      <c r="D44" s="30" t="s">
        <v>44</v>
      </c>
      <c r="E44" s="30"/>
      <c r="F44" s="30" t="s">
        <v>535</v>
      </c>
      <c r="G44" s="31">
        <v>42768</v>
      </c>
      <c r="H44" s="112" t="s">
        <v>387</v>
      </c>
      <c r="I44" s="112" t="s">
        <v>390</v>
      </c>
      <c r="J44" s="32"/>
      <c r="K44" s="178" t="s">
        <v>667</v>
      </c>
      <c r="L44" s="178" t="s">
        <v>709</v>
      </c>
      <c r="M44" s="289">
        <v>128.89999999999998</v>
      </c>
      <c r="N44" s="289">
        <v>19.890909090909087</v>
      </c>
      <c r="O44" s="289"/>
      <c r="P44" s="196"/>
      <c r="Q44" s="180"/>
      <c r="R44" s="196"/>
      <c r="S44" s="180"/>
      <c r="T44" s="30"/>
      <c r="U44" s="196"/>
      <c r="V44" s="219"/>
      <c r="W44" s="219"/>
      <c r="X44" s="196"/>
      <c r="Y44" s="196"/>
      <c r="Z44" s="196"/>
      <c r="AA44" s="196"/>
      <c r="AB44" s="196"/>
      <c r="AC44" s="196"/>
      <c r="AD44" s="196"/>
      <c r="AE44" s="219"/>
      <c r="AF44" s="289">
        <v>16.354545454545452</v>
      </c>
      <c r="AG44" s="30"/>
      <c r="AH44" s="30"/>
      <c r="AI44" s="180"/>
      <c r="AJ44" s="30"/>
      <c r="AK44" s="30"/>
      <c r="AL44" s="30"/>
      <c r="AM44" s="30"/>
      <c r="AN44" s="180"/>
      <c r="AO44" s="30"/>
      <c r="AP44" s="180"/>
      <c r="AQ44" s="30" t="s">
        <v>536</v>
      </c>
      <c r="AR44" s="112" t="s">
        <v>390</v>
      </c>
      <c r="AS44" s="32"/>
      <c r="AT44" s="32"/>
      <c r="AU44" s="112" t="s">
        <v>444</v>
      </c>
      <c r="AV44" s="32">
        <v>7</v>
      </c>
      <c r="AW44" s="32"/>
      <c r="AX44" s="32"/>
      <c r="AY44" s="32"/>
      <c r="AZ44" s="112" t="s">
        <v>390</v>
      </c>
      <c r="BA44" s="30"/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112" t="s">
        <v>390</v>
      </c>
      <c r="BN44" s="32"/>
      <c r="BO44" s="112" t="s">
        <v>390</v>
      </c>
      <c r="BP44" s="32"/>
      <c r="BQ44" s="32"/>
      <c r="BR44" s="32"/>
      <c r="BS44" s="30"/>
      <c r="BT44" s="56"/>
      <c r="BU44" s="32"/>
      <c r="BV44" s="112" t="s">
        <v>390</v>
      </c>
      <c r="BW44" s="30">
        <v>1</v>
      </c>
      <c r="BX44" s="275"/>
      <c r="BY44" s="111" t="s">
        <v>721</v>
      </c>
    </row>
    <row r="45" spans="1:77" x14ac:dyDescent="0.15">
      <c r="A45" s="27"/>
      <c r="B45" s="28">
        <v>42831</v>
      </c>
      <c r="C45" s="29" t="s">
        <v>530</v>
      </c>
      <c r="D45" s="30" t="s">
        <v>44</v>
      </c>
      <c r="E45" s="30"/>
      <c r="F45" s="30" t="s">
        <v>535</v>
      </c>
      <c r="G45" s="31">
        <v>9939</v>
      </c>
      <c r="H45" s="112" t="s">
        <v>387</v>
      </c>
      <c r="I45" s="112" t="s">
        <v>390</v>
      </c>
      <c r="J45" s="32"/>
      <c r="K45" s="178" t="s">
        <v>679</v>
      </c>
      <c r="L45" s="178" t="s">
        <v>685</v>
      </c>
      <c r="M45" s="289">
        <v>105.96363636363635</v>
      </c>
      <c r="N45" s="289">
        <v>18.554545454545455</v>
      </c>
      <c r="O45" s="289"/>
      <c r="P45" s="196"/>
      <c r="Q45" s="180"/>
      <c r="R45" s="196"/>
      <c r="S45" s="180"/>
      <c r="T45" s="30"/>
      <c r="U45" s="196"/>
      <c r="V45" s="219"/>
      <c r="W45" s="219"/>
      <c r="X45" s="196"/>
      <c r="Y45" s="196"/>
      <c r="Z45" s="196"/>
      <c r="AA45" s="196"/>
      <c r="AB45" s="196"/>
      <c r="AC45" s="196"/>
      <c r="AD45" s="196"/>
      <c r="AE45" s="219"/>
      <c r="AF45" s="289">
        <v>13.681818181818182</v>
      </c>
      <c r="AG45" s="30"/>
      <c r="AH45" s="30"/>
      <c r="AI45" s="180"/>
      <c r="AJ45" s="30"/>
      <c r="AK45" s="30"/>
      <c r="AL45" s="30"/>
      <c r="AM45" s="30"/>
      <c r="AN45" s="180"/>
      <c r="AO45" s="30"/>
      <c r="AP45" s="180"/>
      <c r="AQ45" s="30" t="s">
        <v>536</v>
      </c>
      <c r="AR45" s="112" t="s">
        <v>390</v>
      </c>
      <c r="AS45" s="32"/>
      <c r="AT45" s="32"/>
      <c r="AU45" s="112" t="s">
        <v>444</v>
      </c>
      <c r="AV45" s="32">
        <v>5</v>
      </c>
      <c r="AW45" s="32"/>
      <c r="AX45" s="32"/>
      <c r="AY45" s="32"/>
      <c r="AZ45" s="112" t="s">
        <v>534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/>
      <c r="BO45" s="112" t="s">
        <v>390</v>
      </c>
      <c r="BP45" s="32"/>
      <c r="BQ45" s="32"/>
      <c r="BR45" s="32"/>
      <c r="BS45" s="30"/>
      <c r="BT45" s="56"/>
      <c r="BU45" s="32"/>
      <c r="BV45" s="112" t="s">
        <v>390</v>
      </c>
      <c r="BW45" s="30">
        <v>1</v>
      </c>
      <c r="BX45" s="275"/>
      <c r="BY45" s="111" t="s">
        <v>715</v>
      </c>
    </row>
    <row r="46" spans="1:77" x14ac:dyDescent="0.15">
      <c r="A46" s="27"/>
      <c r="B46" s="28">
        <v>42831</v>
      </c>
      <c r="C46" s="29" t="s">
        <v>530</v>
      </c>
      <c r="D46" s="30" t="s">
        <v>44</v>
      </c>
      <c r="E46" s="30"/>
      <c r="F46" s="30" t="s">
        <v>535</v>
      </c>
      <c r="G46" s="31">
        <v>42605</v>
      </c>
      <c r="H46" s="112" t="s">
        <v>387</v>
      </c>
      <c r="I46" s="112" t="s">
        <v>390</v>
      </c>
      <c r="J46" s="32"/>
      <c r="K46" s="178" t="s">
        <v>682</v>
      </c>
      <c r="L46" s="178" t="s">
        <v>683</v>
      </c>
      <c r="M46" s="216">
        <v>114.99999999999999</v>
      </c>
      <c r="N46" s="216">
        <v>19.2</v>
      </c>
      <c r="O46" s="30"/>
      <c r="P46" s="30"/>
      <c r="Q46" s="180"/>
      <c r="R46" s="30"/>
      <c r="S46" s="180"/>
      <c r="T46" s="30"/>
      <c r="U46" s="30"/>
      <c r="V46" s="180"/>
      <c r="W46" s="180"/>
      <c r="X46" s="30"/>
      <c r="Y46" s="30"/>
      <c r="Z46" s="30"/>
      <c r="AA46" s="30"/>
      <c r="AB46" s="30"/>
      <c r="AC46" s="30"/>
      <c r="AD46" s="30"/>
      <c r="AE46" s="180"/>
      <c r="AF46" s="180">
        <v>13.4</v>
      </c>
      <c r="AG46" s="30"/>
      <c r="AH46" s="30"/>
      <c r="AI46" s="180"/>
      <c r="AJ46" s="30"/>
      <c r="AK46" s="30"/>
      <c r="AL46" s="30"/>
      <c r="AM46" s="30"/>
      <c r="AN46" s="180"/>
      <c r="AO46" s="30"/>
      <c r="AP46" s="180"/>
      <c r="AQ46" s="30" t="s">
        <v>536</v>
      </c>
      <c r="AR46" s="112" t="s">
        <v>390</v>
      </c>
      <c r="AS46" s="32"/>
      <c r="AT46" s="32"/>
      <c r="AU46" s="112" t="s">
        <v>444</v>
      </c>
      <c r="AV46" s="32">
        <v>6</v>
      </c>
      <c r="AW46" s="32"/>
      <c r="AX46" s="32"/>
      <c r="AY46" s="32"/>
      <c r="AZ46" s="11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112" t="s">
        <v>390</v>
      </c>
      <c r="BN46" s="32"/>
      <c r="BO46" s="112" t="s">
        <v>390</v>
      </c>
      <c r="BP46" s="32"/>
      <c r="BQ46" s="32"/>
      <c r="BR46" s="32"/>
      <c r="BS46" s="30"/>
      <c r="BT46" s="56"/>
      <c r="BU46" s="32"/>
      <c r="BV46" s="112" t="s">
        <v>390</v>
      </c>
      <c r="BW46" s="30">
        <v>1</v>
      </c>
      <c r="BX46" s="275"/>
      <c r="BY46" s="111" t="s">
        <v>687</v>
      </c>
    </row>
    <row r="47" spans="1:77" x14ac:dyDescent="0.15">
      <c r="A47" s="27"/>
      <c r="B47" s="28">
        <v>42831</v>
      </c>
      <c r="C47" s="29" t="s">
        <v>530</v>
      </c>
      <c r="D47" s="30" t="s">
        <v>44</v>
      </c>
      <c r="E47" s="30"/>
      <c r="F47" s="30" t="s">
        <v>535</v>
      </c>
      <c r="G47" s="31">
        <v>42762</v>
      </c>
      <c r="H47" s="112" t="s">
        <v>387</v>
      </c>
      <c r="I47" s="112" t="s">
        <v>390</v>
      </c>
      <c r="J47" s="112"/>
      <c r="K47" s="178" t="s">
        <v>700</v>
      </c>
      <c r="L47" s="178" t="s">
        <v>701</v>
      </c>
      <c r="M47" s="289">
        <v>122.43636363636364</v>
      </c>
      <c r="N47" s="289">
        <v>18.809090909090909</v>
      </c>
      <c r="O47" s="289"/>
      <c r="P47" s="196"/>
      <c r="Q47" s="180"/>
      <c r="R47" s="196"/>
      <c r="S47" s="180"/>
      <c r="T47" s="30"/>
      <c r="U47" s="196"/>
      <c r="V47" s="219"/>
      <c r="W47" s="219"/>
      <c r="X47" s="196"/>
      <c r="Y47" s="196"/>
      <c r="Z47" s="196"/>
      <c r="AA47" s="196"/>
      <c r="AB47" s="196"/>
      <c r="AC47" s="196"/>
      <c r="AD47" s="196"/>
      <c r="AE47" s="219"/>
      <c r="AF47" s="289">
        <v>13.790909090909089</v>
      </c>
      <c r="AG47" s="30"/>
      <c r="AH47" s="30"/>
      <c r="AI47" s="180"/>
      <c r="AJ47" s="30"/>
      <c r="AK47" s="30"/>
      <c r="AL47" s="30"/>
      <c r="AM47" s="30"/>
      <c r="AN47" s="180"/>
      <c r="AO47" s="30"/>
      <c r="AP47" s="180"/>
      <c r="AQ47" s="30" t="s">
        <v>533</v>
      </c>
      <c r="AR47" s="112" t="s">
        <v>390</v>
      </c>
      <c r="AS47" s="32"/>
      <c r="AT47" s="32"/>
      <c r="AU47" s="112" t="s">
        <v>444</v>
      </c>
      <c r="AV47" s="32">
        <v>7</v>
      </c>
      <c r="AW47" s="32"/>
      <c r="AX47" s="32"/>
      <c r="AY47" s="32"/>
      <c r="AZ47" s="112" t="s">
        <v>534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112" t="s">
        <v>390</v>
      </c>
      <c r="BN47" s="32"/>
      <c r="BO47" s="112" t="s">
        <v>390</v>
      </c>
      <c r="BP47" s="32"/>
      <c r="BQ47" s="32"/>
      <c r="BR47" s="32"/>
      <c r="BS47" s="30"/>
      <c r="BT47" s="56"/>
      <c r="BU47" s="32"/>
      <c r="BV47" s="112" t="s">
        <v>390</v>
      </c>
      <c r="BW47" s="30"/>
      <c r="BX47" s="275"/>
      <c r="BY47" s="111" t="s">
        <v>720</v>
      </c>
    </row>
    <row r="48" spans="1:77" x14ac:dyDescent="0.15">
      <c r="A48" s="27">
        <v>4233</v>
      </c>
      <c r="B48" s="28">
        <v>42831</v>
      </c>
      <c r="C48" s="29" t="s">
        <v>530</v>
      </c>
      <c r="D48" s="30" t="s">
        <v>44</v>
      </c>
      <c r="E48" s="30"/>
      <c r="F48" s="30" t="s">
        <v>220</v>
      </c>
      <c r="G48" s="31">
        <v>42825</v>
      </c>
      <c r="H48" s="32" t="s">
        <v>387</v>
      </c>
      <c r="I48" s="32" t="s">
        <v>390</v>
      </c>
      <c r="J48" s="32"/>
      <c r="K48" s="30" t="s">
        <v>298</v>
      </c>
      <c r="L48" s="30" t="s">
        <v>540</v>
      </c>
      <c r="M48" s="216">
        <v>111.87272727272726</v>
      </c>
      <c r="N48" s="180">
        <v>22.518181818181816</v>
      </c>
      <c r="O48" s="30"/>
      <c r="P48" s="30"/>
      <c r="Q48" s="180"/>
      <c r="R48" s="30"/>
      <c r="S48" s="180"/>
      <c r="T48" s="30"/>
      <c r="U48" s="30"/>
      <c r="V48" s="180"/>
      <c r="W48" s="180">
        <v>17.872727272727271</v>
      </c>
      <c r="X48" s="30"/>
      <c r="Y48" s="30"/>
      <c r="Z48" s="30"/>
      <c r="AA48" s="30"/>
      <c r="AB48" s="30"/>
      <c r="AC48" s="30"/>
      <c r="AD48" s="30"/>
      <c r="AE48" s="180"/>
      <c r="AF48" s="180"/>
      <c r="AG48" s="30"/>
      <c r="AH48" s="30"/>
      <c r="AI48" s="180"/>
      <c r="AJ48" s="30"/>
      <c r="AK48" s="30"/>
      <c r="AL48" s="30"/>
      <c r="AM48" s="30"/>
      <c r="AN48" s="180"/>
      <c r="AO48" s="30"/>
      <c r="AP48" s="180"/>
      <c r="AQ48" s="30" t="s">
        <v>565</v>
      </c>
      <c r="AR48" s="32" t="s">
        <v>390</v>
      </c>
      <c r="AS48" s="32"/>
      <c r="AT48" s="32"/>
      <c r="AU48" s="32" t="s">
        <v>444</v>
      </c>
      <c r="AV48" s="32">
        <v>6</v>
      </c>
      <c r="AW48" s="32"/>
      <c r="AX48" s="32"/>
      <c r="AY48" s="32"/>
      <c r="AZ48" s="32" t="s">
        <v>534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32" t="s">
        <v>390</v>
      </c>
      <c r="BN48" s="32">
        <v>12</v>
      </c>
      <c r="BO48" s="32" t="s">
        <v>390</v>
      </c>
      <c r="BP48" s="32"/>
      <c r="BQ48" s="32">
        <v>12</v>
      </c>
      <c r="BR48" s="32"/>
      <c r="BS48" s="56"/>
      <c r="BT48" s="56"/>
      <c r="BU48" s="56"/>
      <c r="BV48" s="32" t="s">
        <v>390</v>
      </c>
      <c r="BW48" s="30"/>
      <c r="BX48" s="111"/>
      <c r="BY48" t="s">
        <v>639</v>
      </c>
    </row>
    <row r="49" spans="1:77" x14ac:dyDescent="0.15">
      <c r="A49" s="27">
        <v>5780</v>
      </c>
      <c r="B49" s="28">
        <v>42831</v>
      </c>
      <c r="C49" s="29" t="s">
        <v>530</v>
      </c>
      <c r="D49" s="30" t="s">
        <v>44</v>
      </c>
      <c r="E49" s="30"/>
      <c r="F49" s="30" t="s">
        <v>220</v>
      </c>
      <c r="G49" s="31">
        <v>42643</v>
      </c>
      <c r="H49" s="32" t="s">
        <v>387</v>
      </c>
      <c r="I49" s="32" t="s">
        <v>390</v>
      </c>
      <c r="J49" s="32"/>
      <c r="K49" s="30" t="s">
        <v>300</v>
      </c>
      <c r="L49" s="30" t="s">
        <v>545</v>
      </c>
      <c r="M49" s="180">
        <v>129.49999999999997</v>
      </c>
      <c r="N49" s="180">
        <v>25.4</v>
      </c>
      <c r="O49" s="30"/>
      <c r="P49" s="30"/>
      <c r="Q49" s="180"/>
      <c r="R49" s="30"/>
      <c r="S49" s="180"/>
      <c r="T49" s="30"/>
      <c r="U49" s="30"/>
      <c r="V49" s="180"/>
      <c r="W49" s="180">
        <v>21.25454545454545</v>
      </c>
      <c r="X49" s="30"/>
      <c r="Y49" s="30"/>
      <c r="Z49" s="30"/>
      <c r="AA49" s="30"/>
      <c r="AB49" s="30"/>
      <c r="AC49" s="30"/>
      <c r="AD49" s="30"/>
      <c r="AE49" s="180"/>
      <c r="AF49" s="180"/>
      <c r="AG49" s="30"/>
      <c r="AH49" s="30"/>
      <c r="AI49" s="180"/>
      <c r="AJ49" s="30"/>
      <c r="AK49" s="30"/>
      <c r="AL49" s="30"/>
      <c r="AM49" s="30"/>
      <c r="AN49" s="180"/>
      <c r="AO49" s="30"/>
      <c r="AP49" s="18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10.199999999999999</v>
      </c>
      <c r="AW49" s="32"/>
      <c r="AX49" s="32"/>
      <c r="AY49" s="32"/>
      <c r="AZ49" s="32" t="s">
        <v>534</v>
      </c>
      <c r="BA49" s="30"/>
      <c r="BB49" s="32">
        <v>0</v>
      </c>
      <c r="BC49" s="32">
        <v>0</v>
      </c>
      <c r="BD49" s="32">
        <v>7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32" t="s">
        <v>390</v>
      </c>
      <c r="BN49" s="32"/>
      <c r="BO49" s="32" t="s">
        <v>390</v>
      </c>
      <c r="BP49" s="32"/>
      <c r="BQ49" s="32"/>
      <c r="BR49" s="32"/>
      <c r="BS49" s="30"/>
      <c r="BT49" s="30"/>
      <c r="BU49" s="32"/>
      <c r="BV49" s="32" t="s">
        <v>390</v>
      </c>
      <c r="BW49" s="30"/>
      <c r="BX49" s="111"/>
      <c r="BY49" t="s">
        <v>641</v>
      </c>
    </row>
    <row r="50" spans="1:77" x14ac:dyDescent="0.15">
      <c r="A50" s="27">
        <v>5260</v>
      </c>
      <c r="B50" s="28">
        <v>42831</v>
      </c>
      <c r="C50" s="29" t="s">
        <v>530</v>
      </c>
      <c r="D50" s="30" t="s">
        <v>44</v>
      </c>
      <c r="E50" s="30"/>
      <c r="F50" s="30" t="s">
        <v>220</v>
      </c>
      <c r="G50" s="31">
        <v>42735</v>
      </c>
      <c r="H50" s="32" t="s">
        <v>387</v>
      </c>
      <c r="I50" s="32" t="s">
        <v>390</v>
      </c>
      <c r="J50" s="32"/>
      <c r="K50" s="30" t="s">
        <v>301</v>
      </c>
      <c r="L50" s="30" t="s">
        <v>547</v>
      </c>
      <c r="M50" s="180">
        <v>120.99999999999999</v>
      </c>
      <c r="N50" s="180">
        <v>25.309090909090909</v>
      </c>
      <c r="O50" s="30"/>
      <c r="P50" s="30"/>
      <c r="Q50" s="180"/>
      <c r="R50" s="30"/>
      <c r="S50" s="180"/>
      <c r="T50" s="30"/>
      <c r="U50" s="30"/>
      <c r="V50" s="180"/>
      <c r="W50" s="180">
        <v>20.854545454545455</v>
      </c>
      <c r="X50" s="30"/>
      <c r="Y50" s="30"/>
      <c r="Z50" s="30"/>
      <c r="AA50" s="30"/>
      <c r="AB50" s="30"/>
      <c r="AC50" s="30"/>
      <c r="AD50" s="30"/>
      <c r="AE50" s="180"/>
      <c r="AF50" s="180"/>
      <c r="AG50" s="30"/>
      <c r="AH50" s="30"/>
      <c r="AI50" s="180"/>
      <c r="AJ50" s="30"/>
      <c r="AK50" s="30"/>
      <c r="AL50" s="30"/>
      <c r="AM50" s="30"/>
      <c r="AN50" s="180"/>
      <c r="AO50" s="30"/>
      <c r="AP50" s="180"/>
      <c r="AQ50" s="30" t="s">
        <v>565</v>
      </c>
      <c r="AR50" s="32" t="s">
        <v>390</v>
      </c>
      <c r="AS50" s="32"/>
      <c r="AT50" s="32"/>
      <c r="AU50" s="32" t="s">
        <v>444</v>
      </c>
      <c r="AV50" s="32">
        <v>9.35</v>
      </c>
      <c r="AW50" s="32"/>
      <c r="AX50" s="32"/>
      <c r="AY50" s="32"/>
      <c r="AZ50" s="32" t="s">
        <v>534</v>
      </c>
      <c r="BA50" s="30"/>
      <c r="BB50" s="32">
        <v>13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>
        <v>12</v>
      </c>
      <c r="BO50" s="32" t="s">
        <v>390</v>
      </c>
      <c r="BP50" s="32"/>
      <c r="BQ50" s="32"/>
      <c r="BR50" s="32"/>
      <c r="BS50" s="30"/>
      <c r="BT50" s="30"/>
      <c r="BU50" s="32"/>
      <c r="BV50" s="32" t="s">
        <v>390</v>
      </c>
      <c r="BW50" s="30"/>
      <c r="BX50" s="111"/>
      <c r="BY50" t="s">
        <v>642</v>
      </c>
    </row>
    <row r="51" spans="1:77" x14ac:dyDescent="0.15">
      <c r="A51" s="27">
        <v>5422</v>
      </c>
      <c r="B51" s="28">
        <v>42831</v>
      </c>
      <c r="C51" s="29" t="s">
        <v>530</v>
      </c>
      <c r="D51" s="30" t="s">
        <v>44</v>
      </c>
      <c r="E51" s="30"/>
      <c r="F51" s="30" t="s">
        <v>220</v>
      </c>
      <c r="G51" s="31">
        <v>42735</v>
      </c>
      <c r="H51" s="32" t="s">
        <v>387</v>
      </c>
      <c r="I51" s="32" t="s">
        <v>390</v>
      </c>
      <c r="J51" s="32"/>
      <c r="K51" s="30" t="s">
        <v>302</v>
      </c>
      <c r="L51" s="30" t="s">
        <v>548</v>
      </c>
      <c r="M51" s="180">
        <v>121.98181818181818</v>
      </c>
      <c r="N51" s="180">
        <v>25.336363636363636</v>
      </c>
      <c r="O51" s="30"/>
      <c r="P51" s="30"/>
      <c r="Q51" s="180"/>
      <c r="R51" s="30"/>
      <c r="S51" s="180"/>
      <c r="T51" s="30"/>
      <c r="U51" s="30"/>
      <c r="V51" s="180"/>
      <c r="W51" s="180">
        <v>22.16363636363636</v>
      </c>
      <c r="X51" s="30"/>
      <c r="Y51" s="30"/>
      <c r="Z51" s="30"/>
      <c r="AA51" s="30"/>
      <c r="AB51" s="30"/>
      <c r="AC51" s="30"/>
      <c r="AD51" s="30"/>
      <c r="AE51" s="180"/>
      <c r="AF51" s="180"/>
      <c r="AG51" s="30"/>
      <c r="AH51" s="30"/>
      <c r="AI51" s="180"/>
      <c r="AJ51" s="30"/>
      <c r="AK51" s="30"/>
      <c r="AL51" s="30"/>
      <c r="AM51" s="30"/>
      <c r="AN51" s="180"/>
      <c r="AO51" s="30"/>
      <c r="AP51" s="18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6</v>
      </c>
      <c r="AW51" s="32"/>
      <c r="AX51" s="32"/>
      <c r="AY51" s="32"/>
      <c r="AZ51" s="32" t="s">
        <v>534</v>
      </c>
      <c r="BA51" s="30"/>
      <c r="BB51" s="32">
        <v>0</v>
      </c>
      <c r="BC51" s="32">
        <v>13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>
        <v>12</v>
      </c>
      <c r="BO51" s="32" t="s">
        <v>390</v>
      </c>
      <c r="BP51" s="32"/>
      <c r="BQ51" s="32"/>
      <c r="BR51" s="32"/>
      <c r="BS51" s="30"/>
      <c r="BT51" s="30"/>
      <c r="BU51" s="32"/>
      <c r="BV51" s="32" t="s">
        <v>390</v>
      </c>
      <c r="BW51" s="56"/>
      <c r="BX51" s="111"/>
      <c r="BY51" t="s">
        <v>693</v>
      </c>
    </row>
    <row r="52" spans="1:77" x14ac:dyDescent="0.15">
      <c r="A52" s="27"/>
      <c r="B52" s="28">
        <v>42831</v>
      </c>
      <c r="C52" s="29" t="s">
        <v>530</v>
      </c>
      <c r="D52" s="30" t="s">
        <v>44</v>
      </c>
      <c r="E52" s="30"/>
      <c r="F52" s="30" t="s">
        <v>220</v>
      </c>
      <c r="G52" s="31">
        <v>42735</v>
      </c>
      <c r="H52" s="32" t="s">
        <v>387</v>
      </c>
      <c r="I52" s="32" t="s">
        <v>390</v>
      </c>
      <c r="J52" s="32"/>
      <c r="K52" s="30" t="s">
        <v>303</v>
      </c>
      <c r="L52" s="30" t="s">
        <v>615</v>
      </c>
      <c r="M52" s="180">
        <v>114.52727272727272</v>
      </c>
      <c r="N52" s="180">
        <v>23.054545454545451</v>
      </c>
      <c r="O52" s="30"/>
      <c r="P52" s="30"/>
      <c r="Q52" s="180"/>
      <c r="R52" s="30"/>
      <c r="S52" s="180"/>
      <c r="T52" s="30"/>
      <c r="U52" s="30"/>
      <c r="V52" s="180"/>
      <c r="W52" s="180">
        <v>18.299999999999997</v>
      </c>
      <c r="X52" s="30"/>
      <c r="Y52" s="30"/>
      <c r="Z52" s="30"/>
      <c r="AA52" s="30"/>
      <c r="AB52" s="30"/>
      <c r="AC52" s="30"/>
      <c r="AD52" s="30"/>
      <c r="AE52" s="180"/>
      <c r="AF52" s="180"/>
      <c r="AG52" s="30"/>
      <c r="AH52" s="30"/>
      <c r="AI52" s="180"/>
      <c r="AJ52" s="30"/>
      <c r="AK52" s="30"/>
      <c r="AL52" s="30"/>
      <c r="AM52" s="30"/>
      <c r="AN52" s="180"/>
      <c r="AO52" s="30"/>
      <c r="AP52" s="18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6</v>
      </c>
      <c r="AW52" s="32"/>
      <c r="AX52" s="32"/>
      <c r="AY52" s="32"/>
      <c r="AZ52" s="32" t="s">
        <v>534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>
        <v>12</v>
      </c>
      <c r="BO52" s="32" t="s">
        <v>390</v>
      </c>
      <c r="BP52" s="32"/>
      <c r="BQ52" s="32">
        <v>12</v>
      </c>
      <c r="BR52" s="32"/>
      <c r="BS52" s="56"/>
      <c r="BT52" s="56"/>
      <c r="BU52" s="32"/>
      <c r="BV52" s="32" t="s">
        <v>390</v>
      </c>
      <c r="BW52" s="30"/>
      <c r="BY52" s="111" t="s">
        <v>430</v>
      </c>
    </row>
    <row r="53" spans="1:77" x14ac:dyDescent="0.15">
      <c r="A53" s="27">
        <v>5615</v>
      </c>
      <c r="B53" s="28">
        <v>42831</v>
      </c>
      <c r="C53" s="29" t="s">
        <v>530</v>
      </c>
      <c r="D53" s="30" t="s">
        <v>44</v>
      </c>
      <c r="E53" s="30"/>
      <c r="F53" s="30" t="s">
        <v>220</v>
      </c>
      <c r="G53" s="31">
        <v>42551</v>
      </c>
      <c r="H53" s="32" t="s">
        <v>387</v>
      </c>
      <c r="I53" s="32" t="s">
        <v>390</v>
      </c>
      <c r="J53" s="32"/>
      <c r="K53" s="30" t="s">
        <v>48</v>
      </c>
      <c r="L53" s="178" t="s">
        <v>550</v>
      </c>
      <c r="M53" s="180">
        <v>144.79999999999998</v>
      </c>
      <c r="N53" s="180">
        <v>23.209090909090907</v>
      </c>
      <c r="O53" s="30"/>
      <c r="P53" s="30"/>
      <c r="Q53" s="180"/>
      <c r="R53" s="30"/>
      <c r="S53" s="180"/>
      <c r="T53" s="30"/>
      <c r="U53" s="30"/>
      <c r="V53" s="180"/>
      <c r="W53" s="180">
        <v>17.18181818181818</v>
      </c>
      <c r="X53" s="180"/>
      <c r="Y53" s="180"/>
      <c r="Z53" s="180"/>
      <c r="AA53" s="180"/>
      <c r="AB53" s="180"/>
      <c r="AC53" s="180"/>
      <c r="AD53" s="180"/>
      <c r="AE53" s="180"/>
      <c r="AF53" s="180"/>
      <c r="AG53" s="30"/>
      <c r="AH53" s="30"/>
      <c r="AI53" s="180"/>
      <c r="AJ53" s="30"/>
      <c r="AK53" s="30"/>
      <c r="AL53" s="30"/>
      <c r="AM53" s="30"/>
      <c r="AN53" s="180"/>
      <c r="AO53" s="30"/>
      <c r="AP53" s="180"/>
      <c r="AQ53" s="30" t="s">
        <v>565</v>
      </c>
      <c r="AR53" s="32" t="s">
        <v>390</v>
      </c>
      <c r="AS53" s="32"/>
      <c r="AT53" s="32"/>
      <c r="AU53" s="32" t="s">
        <v>444</v>
      </c>
      <c r="AV53" s="32">
        <v>6</v>
      </c>
      <c r="AW53" s="32"/>
      <c r="AX53" s="32"/>
      <c r="AY53" s="32"/>
      <c r="AZ53" s="32" t="s">
        <v>534</v>
      </c>
      <c r="BA53" s="30"/>
      <c r="BB53" s="32">
        <v>0</v>
      </c>
      <c r="BC53" s="32">
        <v>0</v>
      </c>
      <c r="BD53" s="32">
        <v>6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32"/>
      <c r="BQ53" s="32"/>
      <c r="BR53" s="32"/>
      <c r="BS53" s="56"/>
      <c r="BT53" s="56"/>
      <c r="BU53" s="32"/>
      <c r="BV53" s="32" t="s">
        <v>390</v>
      </c>
      <c r="BW53" s="178">
        <v>1</v>
      </c>
      <c r="BY53" t="s">
        <v>583</v>
      </c>
    </row>
    <row r="54" spans="1:77" x14ac:dyDescent="0.15">
      <c r="A54" s="27">
        <v>4118</v>
      </c>
      <c r="B54" s="28">
        <v>42831</v>
      </c>
      <c r="C54" s="29" t="s">
        <v>530</v>
      </c>
      <c r="D54" s="30" t="s">
        <v>44</v>
      </c>
      <c r="E54" s="30"/>
      <c r="F54" s="30" t="s">
        <v>220</v>
      </c>
      <c r="G54" s="58">
        <v>42614</v>
      </c>
      <c r="H54" s="32" t="s">
        <v>387</v>
      </c>
      <c r="I54" s="32" t="s">
        <v>390</v>
      </c>
      <c r="J54" s="32"/>
      <c r="K54" s="30" t="s">
        <v>49</v>
      </c>
      <c r="L54" s="30" t="s">
        <v>472</v>
      </c>
      <c r="M54" s="216">
        <v>88.181818181818173</v>
      </c>
      <c r="N54" s="180">
        <v>21.818181818181817</v>
      </c>
      <c r="O54" s="30"/>
      <c r="P54" s="30"/>
      <c r="Q54" s="180"/>
      <c r="R54" s="30"/>
      <c r="S54" s="180"/>
      <c r="T54" s="30"/>
      <c r="U54" s="30"/>
      <c r="V54" s="180"/>
      <c r="W54" s="180">
        <v>17.281818181818181</v>
      </c>
      <c r="X54" s="30"/>
      <c r="Y54" s="30"/>
      <c r="Z54" s="30"/>
      <c r="AA54" s="30"/>
      <c r="AB54" s="30"/>
      <c r="AC54" s="30"/>
      <c r="AD54" s="30"/>
      <c r="AE54" s="180"/>
      <c r="AF54" s="180"/>
      <c r="AG54" s="30"/>
      <c r="AH54" s="30"/>
      <c r="AI54" s="180"/>
      <c r="AJ54" s="30"/>
      <c r="AK54" s="30"/>
      <c r="AL54" s="30"/>
      <c r="AM54" s="30"/>
      <c r="AN54" s="180"/>
      <c r="AO54" s="30"/>
      <c r="AP54" s="180"/>
      <c r="AQ54" s="30" t="s">
        <v>565</v>
      </c>
      <c r="AR54" s="32" t="s">
        <v>390</v>
      </c>
      <c r="AS54" s="32"/>
      <c r="AT54" s="32"/>
      <c r="AU54" s="32" t="s">
        <v>444</v>
      </c>
      <c r="AV54" s="32">
        <v>16</v>
      </c>
      <c r="AW54" s="32"/>
      <c r="AX54" s="32"/>
      <c r="AY54" s="32"/>
      <c r="AZ54" s="32" t="s">
        <v>534</v>
      </c>
      <c r="BA54" s="30"/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/>
      <c r="BM54" s="32" t="s">
        <v>390</v>
      </c>
      <c r="BN54" s="32"/>
      <c r="BO54" s="32" t="s">
        <v>390</v>
      </c>
      <c r="BP54" s="222">
        <v>218.07272727272721</v>
      </c>
      <c r="BQ54" s="32"/>
      <c r="BR54" s="177">
        <v>42915</v>
      </c>
      <c r="BS54" s="56"/>
      <c r="BT54" s="56"/>
      <c r="BU54" s="56"/>
      <c r="BV54" s="32" t="s">
        <v>390</v>
      </c>
      <c r="BW54" s="178"/>
      <c r="BX54" t="s">
        <v>616</v>
      </c>
      <c r="BY54" t="s">
        <v>645</v>
      </c>
    </row>
    <row r="55" spans="1:77" x14ac:dyDescent="0.15">
      <c r="A55" s="27"/>
      <c r="B55" s="28">
        <v>42831</v>
      </c>
      <c r="C55" s="29" t="s">
        <v>530</v>
      </c>
      <c r="D55" s="30" t="s">
        <v>44</v>
      </c>
      <c r="E55" s="30"/>
      <c r="F55" s="30" t="s">
        <v>220</v>
      </c>
      <c r="G55" s="31">
        <v>42592</v>
      </c>
      <c r="H55" s="32" t="s">
        <v>387</v>
      </c>
      <c r="I55" s="32" t="s">
        <v>390</v>
      </c>
      <c r="J55" s="32"/>
      <c r="K55" s="30" t="s">
        <v>51</v>
      </c>
      <c r="L55" s="30" t="s">
        <v>618</v>
      </c>
      <c r="M55" s="216">
        <v>121.99999999999999</v>
      </c>
      <c r="N55" s="216">
        <v>25.799999999999997</v>
      </c>
      <c r="O55" s="30"/>
      <c r="P55" s="30"/>
      <c r="Q55" s="180"/>
      <c r="R55" s="30"/>
      <c r="S55" s="180"/>
      <c r="T55" s="30"/>
      <c r="U55" s="30"/>
      <c r="V55" s="180"/>
      <c r="W55" s="180">
        <v>21</v>
      </c>
      <c r="X55" s="30"/>
      <c r="Y55" s="30"/>
      <c r="Z55" s="30"/>
      <c r="AA55" s="30"/>
      <c r="AB55" s="30"/>
      <c r="AC55" s="30"/>
      <c r="AD55" s="30"/>
      <c r="AE55" s="180"/>
      <c r="AF55" s="180"/>
      <c r="AG55" s="30"/>
      <c r="AH55" s="30"/>
      <c r="AI55" s="180"/>
      <c r="AJ55" s="30"/>
      <c r="AK55" s="30"/>
      <c r="AL55" s="30"/>
      <c r="AM55" s="30"/>
      <c r="AN55" s="180"/>
      <c r="AO55" s="30"/>
      <c r="AP55" s="180"/>
      <c r="AQ55" s="30" t="s">
        <v>565</v>
      </c>
      <c r="AR55" s="32" t="s">
        <v>390</v>
      </c>
      <c r="AS55" s="32"/>
      <c r="AT55" s="32"/>
      <c r="AU55" s="32" t="s">
        <v>444</v>
      </c>
      <c r="AV55" s="32">
        <v>10</v>
      </c>
      <c r="AW55" s="32"/>
      <c r="AX55" s="32"/>
      <c r="AY55" s="32"/>
      <c r="AZ55" s="32" t="s">
        <v>390</v>
      </c>
      <c r="BA55" s="30"/>
      <c r="BB55" s="32">
        <v>18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/>
      <c r="BM55" s="32" t="s">
        <v>390</v>
      </c>
      <c r="BN55" s="32"/>
      <c r="BO55" s="32" t="s">
        <v>390</v>
      </c>
      <c r="BP55" s="32"/>
      <c r="BQ55" s="32"/>
      <c r="BR55" s="32"/>
      <c r="BS55" s="56"/>
      <c r="BT55" s="56"/>
      <c r="BU55" s="56"/>
      <c r="BV55" s="32" t="s">
        <v>390</v>
      </c>
      <c r="BW55" s="178"/>
      <c r="BX55" s="111"/>
      <c r="BY55" t="s">
        <v>646</v>
      </c>
    </row>
    <row r="56" spans="1:77" x14ac:dyDescent="0.15">
      <c r="A56" s="27">
        <v>6417</v>
      </c>
      <c r="B56" s="28">
        <v>42831</v>
      </c>
      <c r="C56" s="29" t="s">
        <v>530</v>
      </c>
      <c r="D56" s="30" t="s">
        <v>44</v>
      </c>
      <c r="E56" s="30"/>
      <c r="F56" s="30" t="s">
        <v>220</v>
      </c>
      <c r="G56" s="58">
        <v>42808</v>
      </c>
      <c r="H56" s="32" t="s">
        <v>390</v>
      </c>
      <c r="I56" s="32" t="s">
        <v>507</v>
      </c>
      <c r="J56" s="32"/>
      <c r="K56" s="30" t="s">
        <v>423</v>
      </c>
      <c r="L56" s="30" t="s">
        <v>620</v>
      </c>
      <c r="M56" s="289">
        <v>109.99999999999999</v>
      </c>
      <c r="N56" s="289">
        <v>21.163636363636364</v>
      </c>
      <c r="O56" s="30"/>
      <c r="P56" s="30"/>
      <c r="Q56" s="180"/>
      <c r="R56" s="30"/>
      <c r="S56" s="180"/>
      <c r="T56" s="30"/>
      <c r="U56" s="30"/>
      <c r="V56" s="180"/>
      <c r="W56" s="289">
        <v>17.190909090909091</v>
      </c>
      <c r="X56" s="30"/>
      <c r="Y56" s="30"/>
      <c r="Z56" s="30"/>
      <c r="AA56" s="30"/>
      <c r="AB56" s="30"/>
      <c r="AC56" s="30"/>
      <c r="AD56" s="30"/>
      <c r="AE56" s="180"/>
      <c r="AF56" s="222"/>
      <c r="AG56" s="30"/>
      <c r="AH56" s="30"/>
      <c r="AI56" s="180"/>
      <c r="AJ56" s="30"/>
      <c r="AK56" s="30"/>
      <c r="AL56" s="30"/>
      <c r="AM56" s="30"/>
      <c r="AN56" s="180"/>
      <c r="AO56" s="30"/>
      <c r="AP56" s="180"/>
      <c r="AQ56" s="30" t="s">
        <v>565</v>
      </c>
      <c r="AR56" s="32" t="s">
        <v>390</v>
      </c>
      <c r="AS56" s="32"/>
      <c r="AT56" s="32"/>
      <c r="AU56" s="32"/>
      <c r="AV56" s="32"/>
      <c r="AW56" s="32"/>
      <c r="AX56" s="32"/>
      <c r="AY56" s="32"/>
      <c r="AZ56" s="32" t="s">
        <v>390</v>
      </c>
      <c r="BA56" s="30"/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/>
      <c r="BM56" s="32" t="s">
        <v>390</v>
      </c>
      <c r="BN56" s="32"/>
      <c r="BO56" s="32" t="s">
        <v>390</v>
      </c>
      <c r="BP56" s="32"/>
      <c r="BQ56" s="32"/>
      <c r="BR56" s="32"/>
      <c r="BS56" s="56"/>
      <c r="BT56" s="56"/>
      <c r="BU56" s="32"/>
      <c r="BV56" s="32" t="s">
        <v>390</v>
      </c>
      <c r="BW56" s="30">
        <v>1</v>
      </c>
      <c r="BY56" t="s">
        <v>699</v>
      </c>
    </row>
    <row r="57" spans="1:77" x14ac:dyDescent="0.15">
      <c r="A57" s="27"/>
      <c r="B57" s="28">
        <v>42831</v>
      </c>
      <c r="C57" s="29" t="s">
        <v>530</v>
      </c>
      <c r="D57" s="30" t="s">
        <v>44</v>
      </c>
      <c r="E57" s="30"/>
      <c r="F57" s="30" t="s">
        <v>220</v>
      </c>
      <c r="G57" s="58">
        <v>42626</v>
      </c>
      <c r="H57" s="32" t="s">
        <v>387</v>
      </c>
      <c r="I57" s="32" t="s">
        <v>390</v>
      </c>
      <c r="J57" s="32"/>
      <c r="K57" s="30" t="s">
        <v>425</v>
      </c>
      <c r="L57" s="30" t="s">
        <v>622</v>
      </c>
      <c r="M57" s="180">
        <v>149</v>
      </c>
      <c r="N57" s="180">
        <v>23.881818181818179</v>
      </c>
      <c r="O57" s="30"/>
      <c r="P57" s="30"/>
      <c r="Q57" s="180"/>
      <c r="R57" s="30"/>
      <c r="S57" s="180"/>
      <c r="T57" s="30"/>
      <c r="U57" s="30"/>
      <c r="V57" s="180"/>
      <c r="W57" s="180">
        <v>20.281818181818178</v>
      </c>
      <c r="X57" s="30"/>
      <c r="Y57" s="30"/>
      <c r="Z57" s="30"/>
      <c r="AA57" s="30"/>
      <c r="AB57" s="30"/>
      <c r="AC57" s="30"/>
      <c r="AD57" s="30"/>
      <c r="AE57" s="180"/>
      <c r="AF57" s="180"/>
      <c r="AG57" s="30"/>
      <c r="AH57" s="30"/>
      <c r="AI57" s="180"/>
      <c r="AJ57" s="30"/>
      <c r="AK57" s="30"/>
      <c r="AL57" s="30"/>
      <c r="AM57" s="30"/>
      <c r="AN57" s="180"/>
      <c r="AO57" s="30"/>
      <c r="AP57" s="180"/>
      <c r="AQ57" s="30" t="s">
        <v>565</v>
      </c>
      <c r="AR57" s="32" t="s">
        <v>390</v>
      </c>
      <c r="AS57" s="32"/>
      <c r="AT57" s="32"/>
      <c r="AU57" s="32" t="s">
        <v>444</v>
      </c>
      <c r="AV57" s="32">
        <v>6</v>
      </c>
      <c r="AW57" s="32"/>
      <c r="AX57" s="32"/>
      <c r="AY57" s="32"/>
      <c r="AZ57" s="32" t="s">
        <v>390</v>
      </c>
      <c r="BA57" s="30"/>
      <c r="BB57" s="32">
        <v>5</v>
      </c>
      <c r="BC57" s="32">
        <v>0</v>
      </c>
      <c r="BD57" s="32">
        <v>10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/>
      <c r="BM57" s="32" t="s">
        <v>390</v>
      </c>
      <c r="BN57" s="32"/>
      <c r="BO57" s="32" t="s">
        <v>390</v>
      </c>
      <c r="BP57" s="32"/>
      <c r="BQ57" s="32"/>
      <c r="BR57" s="32"/>
      <c r="BS57" s="30"/>
      <c r="BT57" s="30"/>
      <c r="BU57" s="32"/>
      <c r="BV57" s="32" t="s">
        <v>390</v>
      </c>
      <c r="BW57" s="178">
        <v>1</v>
      </c>
      <c r="BX57" s="111"/>
      <c r="BY57" t="s">
        <v>648</v>
      </c>
    </row>
    <row r="58" spans="1:77" x14ac:dyDescent="0.15">
      <c r="A58" s="27"/>
      <c r="B58" s="28">
        <v>42831</v>
      </c>
      <c r="C58" s="29" t="s">
        <v>530</v>
      </c>
      <c r="D58" s="30" t="s">
        <v>44</v>
      </c>
      <c r="E58" s="30"/>
      <c r="F58" s="30" t="s">
        <v>220</v>
      </c>
      <c r="G58" s="28">
        <v>42582</v>
      </c>
      <c r="H58" s="32" t="s">
        <v>387</v>
      </c>
      <c r="I58" s="32" t="s">
        <v>390</v>
      </c>
      <c r="J58" s="32"/>
      <c r="K58" s="30" t="s">
        <v>466</v>
      </c>
      <c r="L58" s="178" t="s">
        <v>626</v>
      </c>
      <c r="M58" s="216">
        <v>105.89999999999999</v>
      </c>
      <c r="N58" s="180">
        <v>19.499999999999996</v>
      </c>
      <c r="O58" s="30"/>
      <c r="P58" s="30"/>
      <c r="Q58" s="180"/>
      <c r="R58" s="30"/>
      <c r="S58" s="180"/>
      <c r="T58" s="30"/>
      <c r="U58" s="30"/>
      <c r="V58" s="180"/>
      <c r="W58" s="180">
        <v>15.5</v>
      </c>
      <c r="X58" s="30"/>
      <c r="Y58" s="30"/>
      <c r="Z58" s="30"/>
      <c r="AA58" s="30"/>
      <c r="AB58" s="30"/>
      <c r="AC58" s="30"/>
      <c r="AD58" s="30"/>
      <c r="AE58" s="180"/>
      <c r="AF58" s="180"/>
      <c r="AG58" s="30"/>
      <c r="AH58" s="30"/>
      <c r="AI58" s="180"/>
      <c r="AJ58" s="30"/>
      <c r="AK58" s="30"/>
      <c r="AL58" s="30"/>
      <c r="AM58" s="30"/>
      <c r="AN58" s="180"/>
      <c r="AO58" s="30"/>
      <c r="AP58" s="180"/>
      <c r="AQ58" s="30" t="s">
        <v>565</v>
      </c>
      <c r="AR58" s="32" t="s">
        <v>390</v>
      </c>
      <c r="AS58" s="32"/>
      <c r="AT58" s="32"/>
      <c r="AU58" s="32" t="s">
        <v>444</v>
      </c>
      <c r="AV58" s="32">
        <v>10</v>
      </c>
      <c r="AW58" s="32"/>
      <c r="AX58" s="32"/>
      <c r="AY58" s="32"/>
      <c r="AZ58" s="32" t="s">
        <v>390</v>
      </c>
      <c r="BA58" s="30"/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/>
      <c r="BM58" s="32" t="s">
        <v>390</v>
      </c>
      <c r="BN58" s="32"/>
      <c r="BO58" s="32" t="s">
        <v>390</v>
      </c>
      <c r="BP58" s="32"/>
      <c r="BQ58" s="32"/>
      <c r="BR58" s="32"/>
      <c r="BS58" s="56"/>
      <c r="BT58" s="56"/>
      <c r="BU58" s="56"/>
      <c r="BV58" s="32" t="s">
        <v>390</v>
      </c>
      <c r="BW58" s="30"/>
      <c r="BY58" t="s">
        <v>604</v>
      </c>
    </row>
    <row r="59" spans="1:77" x14ac:dyDescent="0.15">
      <c r="A59" s="27">
        <v>5916</v>
      </c>
      <c r="B59" s="28">
        <v>42831</v>
      </c>
      <c r="C59" s="29" t="s">
        <v>530</v>
      </c>
      <c r="D59" s="30" t="s">
        <v>44</v>
      </c>
      <c r="E59" s="30"/>
      <c r="F59" s="30" t="s">
        <v>220</v>
      </c>
      <c r="G59" s="31">
        <v>42606</v>
      </c>
      <c r="H59" s="32" t="s">
        <v>387</v>
      </c>
      <c r="I59" s="32" t="s">
        <v>390</v>
      </c>
      <c r="J59" s="32"/>
      <c r="K59" s="30" t="s">
        <v>50</v>
      </c>
      <c r="L59" s="30" t="s">
        <v>558</v>
      </c>
      <c r="M59" s="216">
        <v>122.39999999999998</v>
      </c>
      <c r="N59" s="180">
        <v>22.16363636363636</v>
      </c>
      <c r="O59" s="30" t="s">
        <v>453</v>
      </c>
      <c r="P59" s="30">
        <v>2000</v>
      </c>
      <c r="Q59" s="180">
        <v>21.9</v>
      </c>
      <c r="R59" s="30"/>
      <c r="S59" s="180"/>
      <c r="T59" s="30"/>
      <c r="U59" s="30"/>
      <c r="V59" s="180"/>
      <c r="W59" s="180">
        <v>18.972727272727273</v>
      </c>
      <c r="X59" s="30"/>
      <c r="Y59" s="30"/>
      <c r="Z59" s="30"/>
      <c r="AA59" s="30"/>
      <c r="AB59" s="30"/>
      <c r="AC59" s="30"/>
      <c r="AD59" s="30"/>
      <c r="AE59" s="180"/>
      <c r="AF59" s="180"/>
      <c r="AG59" s="30"/>
      <c r="AH59" s="30"/>
      <c r="AI59" s="180"/>
      <c r="AJ59" s="30"/>
      <c r="AK59" s="30"/>
      <c r="AL59" s="30"/>
      <c r="AM59" s="30"/>
      <c r="AN59" s="180"/>
      <c r="AO59" s="30"/>
      <c r="AP59" s="180"/>
      <c r="AQ59" s="30" t="s">
        <v>565</v>
      </c>
      <c r="AR59" s="32" t="s">
        <v>390</v>
      </c>
      <c r="AS59" s="32"/>
      <c r="AT59" s="32"/>
      <c r="AU59" s="32" t="s">
        <v>444</v>
      </c>
      <c r="AV59" s="32">
        <v>15</v>
      </c>
      <c r="AW59" s="32"/>
      <c r="AX59" s="32"/>
      <c r="AY59" s="32"/>
      <c r="AZ59" s="32" t="s">
        <v>534</v>
      </c>
      <c r="BA59" s="30"/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/>
      <c r="BM59" s="32" t="s">
        <v>390</v>
      </c>
      <c r="BN59" s="32"/>
      <c r="BO59" s="32" t="s">
        <v>390</v>
      </c>
      <c r="BP59" s="32"/>
      <c r="BQ59" s="32"/>
      <c r="BR59" s="32"/>
      <c r="BS59" s="30"/>
      <c r="BT59" s="56"/>
      <c r="BU59" s="32"/>
      <c r="BV59" s="32" t="s">
        <v>390</v>
      </c>
      <c r="BW59" s="56"/>
      <c r="BX59" s="57" t="s">
        <v>627</v>
      </c>
      <c r="BY59" t="s">
        <v>605</v>
      </c>
    </row>
    <row r="60" spans="1:77" x14ac:dyDescent="0.15">
      <c r="A60" s="27">
        <v>5901</v>
      </c>
      <c r="B60" s="28">
        <v>42831</v>
      </c>
      <c r="C60" s="29" t="s">
        <v>530</v>
      </c>
      <c r="D60" s="30" t="s">
        <v>44</v>
      </c>
      <c r="E60" s="30"/>
      <c r="F60" s="30" t="s">
        <v>220</v>
      </c>
      <c r="G60" s="31">
        <v>42635</v>
      </c>
      <c r="H60" s="32" t="s">
        <v>387</v>
      </c>
      <c r="I60" s="32" t="s">
        <v>390</v>
      </c>
      <c r="J60" s="32"/>
      <c r="K60" s="30" t="s">
        <v>560</v>
      </c>
      <c r="L60" s="30" t="s">
        <v>561</v>
      </c>
      <c r="M60" s="216">
        <v>125</v>
      </c>
      <c r="N60" s="180">
        <v>20.75454545454545</v>
      </c>
      <c r="O60" s="30"/>
      <c r="P60" s="30"/>
      <c r="Q60" s="180"/>
      <c r="R60" s="30"/>
      <c r="S60" s="180"/>
      <c r="T60" s="30"/>
      <c r="U60" s="30"/>
      <c r="V60" s="180"/>
      <c r="W60" s="180">
        <v>18.75454545454545</v>
      </c>
      <c r="X60" s="30"/>
      <c r="Y60" s="30"/>
      <c r="Z60" s="30"/>
      <c r="AA60" s="30"/>
      <c r="AB60" s="30"/>
      <c r="AC60" s="30"/>
      <c r="AD60" s="30"/>
      <c r="AE60" s="180"/>
      <c r="AF60" s="180"/>
      <c r="AG60" s="30"/>
      <c r="AH60" s="30"/>
      <c r="AI60" s="180"/>
      <c r="AJ60" s="30"/>
      <c r="AK60" s="30"/>
      <c r="AL60" s="30"/>
      <c r="AM60" s="30"/>
      <c r="AN60" s="180"/>
      <c r="AO60" s="30"/>
      <c r="AP60" s="180"/>
      <c r="AQ60" t="s">
        <v>565</v>
      </c>
      <c r="AR60" s="32" t="s">
        <v>390</v>
      </c>
      <c r="AS60" s="32"/>
      <c r="AT60" s="32"/>
      <c r="AU60" s="32" t="s">
        <v>444</v>
      </c>
      <c r="AV60" s="32">
        <v>8</v>
      </c>
      <c r="AW60" s="32"/>
      <c r="AX60" s="32"/>
      <c r="AY60" s="32"/>
      <c r="AZ60" s="32" t="s">
        <v>390</v>
      </c>
      <c r="BA60" s="30"/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/>
      <c r="BM60" s="32" t="s">
        <v>390</v>
      </c>
      <c r="BN60" s="32"/>
      <c r="BO60" s="32" t="s">
        <v>390</v>
      </c>
      <c r="BP60" s="32"/>
      <c r="BQ60" s="32"/>
      <c r="BR60" s="32"/>
      <c r="BS60" s="30"/>
      <c r="BT60" s="56"/>
      <c r="BU60" s="32"/>
      <c r="BV60" s="32" t="s">
        <v>390</v>
      </c>
      <c r="BW60" s="30">
        <v>1</v>
      </c>
      <c r="BY60" t="s">
        <v>650</v>
      </c>
    </row>
    <row r="61" spans="1:77" x14ac:dyDescent="0.15">
      <c r="A61" s="27">
        <v>6409</v>
      </c>
      <c r="B61" s="28">
        <v>42831</v>
      </c>
      <c r="C61" s="29" t="s">
        <v>530</v>
      </c>
      <c r="D61" s="30" t="s">
        <v>44</v>
      </c>
      <c r="E61" s="30"/>
      <c r="F61" s="30" t="s">
        <v>220</v>
      </c>
      <c r="G61" s="31">
        <v>42698</v>
      </c>
      <c r="H61" s="32" t="s">
        <v>390</v>
      </c>
      <c r="I61" s="32" t="s">
        <v>507</v>
      </c>
      <c r="J61" s="32"/>
      <c r="K61" s="178" t="s">
        <v>654</v>
      </c>
      <c r="L61" s="30" t="s">
        <v>552</v>
      </c>
      <c r="M61" s="289">
        <v>119.99999999999999</v>
      </c>
      <c r="N61" s="289">
        <v>21.099999999999998</v>
      </c>
      <c r="O61" s="30"/>
      <c r="P61" s="30"/>
      <c r="Q61" s="180"/>
      <c r="R61" s="30"/>
      <c r="S61" s="180"/>
      <c r="T61" s="30"/>
      <c r="U61" s="30"/>
      <c r="V61" s="180"/>
      <c r="W61" s="289">
        <v>16.681818181818183</v>
      </c>
      <c r="X61" s="30"/>
      <c r="Y61" s="30"/>
      <c r="Z61" s="30"/>
      <c r="AA61" s="30"/>
      <c r="AB61" s="30"/>
      <c r="AC61" s="30"/>
      <c r="AD61" s="30"/>
      <c r="AE61" s="180"/>
      <c r="AF61" s="180"/>
      <c r="AG61" s="30"/>
      <c r="AH61" s="30"/>
      <c r="AI61" s="180"/>
      <c r="AJ61" s="30"/>
      <c r="AK61" s="30"/>
      <c r="AL61" s="30"/>
      <c r="AM61" s="30"/>
      <c r="AN61" s="180"/>
      <c r="AO61" s="30"/>
      <c r="AP61" s="180"/>
      <c r="AQ61" s="30" t="s">
        <v>565</v>
      </c>
      <c r="AR61" s="32" t="s">
        <v>390</v>
      </c>
      <c r="AS61" s="32"/>
      <c r="AT61" s="32"/>
      <c r="AU61" s="32"/>
      <c r="AV61" s="32"/>
      <c r="AW61" s="32"/>
      <c r="AX61" s="32"/>
      <c r="AY61" s="32"/>
      <c r="AZ61" s="112" t="s">
        <v>534</v>
      </c>
      <c r="BA61" s="30"/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/>
      <c r="BM61" s="32" t="s">
        <v>390</v>
      </c>
      <c r="BN61" s="32"/>
      <c r="BO61" s="32" t="s">
        <v>390</v>
      </c>
      <c r="BP61" s="32"/>
      <c r="BQ61" s="32"/>
      <c r="BR61" s="32"/>
      <c r="BS61" s="30"/>
      <c r="BT61" s="56"/>
      <c r="BU61" s="32"/>
      <c r="BV61" s="32" t="s">
        <v>390</v>
      </c>
      <c r="BW61" s="30"/>
      <c r="BY61" t="s">
        <v>717</v>
      </c>
    </row>
    <row r="62" spans="1:77" x14ac:dyDescent="0.15">
      <c r="A62" s="27"/>
      <c r="B62" s="28">
        <v>42831</v>
      </c>
      <c r="C62" s="29" t="s">
        <v>530</v>
      </c>
      <c r="D62" s="30" t="s">
        <v>44</v>
      </c>
      <c r="E62" s="30"/>
      <c r="F62" s="30" t="s">
        <v>220</v>
      </c>
      <c r="G62" s="31">
        <v>42551</v>
      </c>
      <c r="H62" s="32" t="s">
        <v>390</v>
      </c>
      <c r="I62" s="32" t="s">
        <v>507</v>
      </c>
      <c r="J62" s="32"/>
      <c r="K62" s="178" t="s">
        <v>656</v>
      </c>
      <c r="L62" s="178" t="s">
        <v>657</v>
      </c>
      <c r="M62" s="218">
        <v>129</v>
      </c>
      <c r="N62" s="219">
        <v>26.9</v>
      </c>
      <c r="O62" s="30"/>
      <c r="P62" s="30"/>
      <c r="Q62" s="180"/>
      <c r="R62" s="30"/>
      <c r="S62" s="180"/>
      <c r="T62" s="30"/>
      <c r="U62" s="30"/>
      <c r="V62" s="180"/>
      <c r="W62" s="180">
        <v>22</v>
      </c>
      <c r="X62" s="30"/>
      <c r="Y62" s="30"/>
      <c r="Z62" s="30"/>
      <c r="AA62" s="30"/>
      <c r="AB62" s="30"/>
      <c r="AC62" s="30"/>
      <c r="AD62" s="30"/>
      <c r="AE62" s="180"/>
      <c r="AF62" s="180"/>
      <c r="AG62" s="30"/>
      <c r="AH62" s="30"/>
      <c r="AI62" s="180"/>
      <c r="AJ62" s="30"/>
      <c r="AK62" s="30"/>
      <c r="AL62" s="30"/>
      <c r="AM62" s="30"/>
      <c r="AN62" s="180"/>
      <c r="AO62" s="30"/>
      <c r="AP62" s="180"/>
      <c r="AQ62" s="30" t="s">
        <v>565</v>
      </c>
      <c r="AR62" s="32" t="s">
        <v>390</v>
      </c>
      <c r="AS62" s="32"/>
      <c r="AT62" s="32"/>
      <c r="AU62" s="32"/>
      <c r="AV62" s="32"/>
      <c r="AW62" s="32"/>
      <c r="AX62" s="32"/>
      <c r="AY62" s="32"/>
      <c r="AZ62" s="32" t="s">
        <v>390</v>
      </c>
      <c r="BA62" s="30"/>
      <c r="BB62" s="32">
        <v>15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/>
      <c r="BM62" s="32" t="s">
        <v>390</v>
      </c>
      <c r="BN62" s="32"/>
      <c r="BO62" s="32" t="s">
        <v>390</v>
      </c>
      <c r="BP62" s="32"/>
      <c r="BQ62" s="32"/>
      <c r="BR62" s="32"/>
      <c r="BS62" s="30"/>
      <c r="BT62" s="56"/>
      <c r="BU62" s="32"/>
      <c r="BV62" s="32" t="s">
        <v>390</v>
      </c>
      <c r="BW62" s="30"/>
      <c r="BY62" t="s">
        <v>660</v>
      </c>
    </row>
    <row r="63" spans="1:77" x14ac:dyDescent="0.15">
      <c r="A63" s="27"/>
      <c r="B63" s="28">
        <v>42831</v>
      </c>
      <c r="C63" s="29" t="s">
        <v>530</v>
      </c>
      <c r="D63" s="30" t="s">
        <v>44</v>
      </c>
      <c r="E63" s="30"/>
      <c r="F63" s="30" t="s">
        <v>220</v>
      </c>
      <c r="G63" s="31">
        <v>42724</v>
      </c>
      <c r="H63" s="112" t="s">
        <v>387</v>
      </c>
      <c r="I63" s="112" t="s">
        <v>390</v>
      </c>
      <c r="J63" s="32"/>
      <c r="K63" s="178" t="s">
        <v>661</v>
      </c>
      <c r="L63" s="178" t="s">
        <v>662</v>
      </c>
      <c r="M63" s="218">
        <v>128</v>
      </c>
      <c r="N63" s="219">
        <v>28</v>
      </c>
      <c r="O63" s="30"/>
      <c r="P63" s="30"/>
      <c r="Q63" s="180"/>
      <c r="R63" s="30"/>
      <c r="S63" s="180"/>
      <c r="T63" s="30"/>
      <c r="U63" s="30"/>
      <c r="V63" s="180"/>
      <c r="W63" s="180">
        <v>22.454545454545453</v>
      </c>
      <c r="X63" s="30"/>
      <c r="Y63" s="30"/>
      <c r="Z63" s="30"/>
      <c r="AA63" s="30"/>
      <c r="AB63" s="30"/>
      <c r="AC63" s="30"/>
      <c r="AD63" s="30"/>
      <c r="AE63" s="180"/>
      <c r="AF63" s="180"/>
      <c r="AG63" s="30"/>
      <c r="AH63" s="30"/>
      <c r="AI63" s="180"/>
      <c r="AJ63" s="30"/>
      <c r="AK63" s="30"/>
      <c r="AL63" s="30"/>
      <c r="AM63" s="30"/>
      <c r="AN63" s="180"/>
      <c r="AO63" s="30"/>
      <c r="AP63" s="180"/>
      <c r="AQ63" s="30" t="s">
        <v>565</v>
      </c>
      <c r="AR63" s="32" t="s">
        <v>390</v>
      </c>
      <c r="AS63" s="32"/>
      <c r="AT63" s="32"/>
      <c r="AU63" s="112" t="s">
        <v>444</v>
      </c>
      <c r="AV63" s="32">
        <v>6</v>
      </c>
      <c r="AW63" s="32"/>
      <c r="AX63" s="32"/>
      <c r="AY63" s="32"/>
      <c r="AZ63" s="112" t="s">
        <v>534</v>
      </c>
      <c r="BA63" s="30"/>
      <c r="BB63" s="32">
        <v>0</v>
      </c>
      <c r="BC63" s="32">
        <v>13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/>
      <c r="BM63" s="32" t="s">
        <v>390</v>
      </c>
      <c r="BN63" s="32"/>
      <c r="BO63" s="32" t="s">
        <v>390</v>
      </c>
      <c r="BP63" s="32"/>
      <c r="BQ63" s="32"/>
      <c r="BR63" s="32"/>
      <c r="BS63" s="30"/>
      <c r="BT63" s="56"/>
      <c r="BU63" s="32"/>
      <c r="BV63" s="32" t="s">
        <v>390</v>
      </c>
      <c r="BW63" s="30"/>
      <c r="BX63" s="274" t="s">
        <v>664</v>
      </c>
      <c r="BY63" t="s">
        <v>666</v>
      </c>
    </row>
    <row r="64" spans="1:77" x14ac:dyDescent="0.15">
      <c r="A64" s="27"/>
      <c r="B64" s="28">
        <v>42831</v>
      </c>
      <c r="C64" s="29" t="s">
        <v>530</v>
      </c>
      <c r="D64" s="30" t="s">
        <v>44</v>
      </c>
      <c r="E64" s="30"/>
      <c r="F64" s="30" t="s">
        <v>220</v>
      </c>
      <c r="G64" s="31">
        <v>42768</v>
      </c>
      <c r="H64" s="112" t="s">
        <v>387</v>
      </c>
      <c r="I64" s="112" t="s">
        <v>390</v>
      </c>
      <c r="J64" s="32"/>
      <c r="K64" s="178" t="s">
        <v>667</v>
      </c>
      <c r="L64" s="178" t="s">
        <v>709</v>
      </c>
      <c r="M64" s="289">
        <v>102</v>
      </c>
      <c r="N64" s="289">
        <v>24.999999999999996</v>
      </c>
      <c r="O64" s="30"/>
      <c r="P64" s="30"/>
      <c r="Q64" s="180"/>
      <c r="R64" s="30"/>
      <c r="S64" s="180"/>
      <c r="T64" s="30"/>
      <c r="U64" s="30"/>
      <c r="V64" s="180"/>
      <c r="W64" s="289">
        <v>18.399999999999999</v>
      </c>
      <c r="X64" s="30"/>
      <c r="Y64" s="30"/>
      <c r="Z64" s="30"/>
      <c r="AA64" s="30"/>
      <c r="AB64" s="30"/>
      <c r="AC64" s="30"/>
      <c r="AD64" s="30"/>
      <c r="AE64" s="180"/>
      <c r="AF64" s="180"/>
      <c r="AG64" s="30"/>
      <c r="AH64" s="30"/>
      <c r="AI64" s="180"/>
      <c r="AJ64" s="30"/>
      <c r="AK64" s="30"/>
      <c r="AL64" s="30"/>
      <c r="AM64" s="30"/>
      <c r="AN64" s="180"/>
      <c r="AO64" s="30"/>
      <c r="AP64" s="180"/>
      <c r="AQ64" s="30" t="s">
        <v>565</v>
      </c>
      <c r="AR64" s="32" t="s">
        <v>390</v>
      </c>
      <c r="AS64" s="32"/>
      <c r="AT64" s="32"/>
      <c r="AU64" s="112" t="s">
        <v>444</v>
      </c>
      <c r="AV64" s="32">
        <v>7</v>
      </c>
      <c r="AW64" s="32"/>
      <c r="AX64" s="32"/>
      <c r="AY64" s="32"/>
      <c r="AZ64" s="112" t="s">
        <v>534</v>
      </c>
      <c r="BA64" s="30"/>
      <c r="BB64" s="32">
        <v>0</v>
      </c>
      <c r="BC64" s="32">
        <v>0</v>
      </c>
      <c r="BD64" s="32">
        <v>0</v>
      </c>
      <c r="BE64" s="32">
        <v>0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/>
      <c r="BM64" s="32" t="s">
        <v>390</v>
      </c>
      <c r="BN64" s="32"/>
      <c r="BO64" s="32" t="s">
        <v>390</v>
      </c>
      <c r="BP64" s="32"/>
      <c r="BQ64" s="32"/>
      <c r="BR64" s="32"/>
      <c r="BS64" s="30"/>
      <c r="BT64" s="56"/>
      <c r="BU64" s="32"/>
      <c r="BV64" s="32" t="s">
        <v>390</v>
      </c>
      <c r="BW64" s="30">
        <v>1</v>
      </c>
      <c r="BX64" s="274"/>
      <c r="BY64" t="s">
        <v>722</v>
      </c>
    </row>
    <row r="65" spans="1:77" x14ac:dyDescent="0.15">
      <c r="A65" s="27"/>
      <c r="B65" s="28">
        <v>42831</v>
      </c>
      <c r="C65" s="29" t="s">
        <v>530</v>
      </c>
      <c r="D65" s="30" t="s">
        <v>44</v>
      </c>
      <c r="E65" s="30"/>
      <c r="F65" s="30" t="s">
        <v>220</v>
      </c>
      <c r="G65" s="31">
        <v>42812</v>
      </c>
      <c r="H65" s="112" t="s">
        <v>387</v>
      </c>
      <c r="I65" s="112" t="s">
        <v>390</v>
      </c>
      <c r="J65" s="32"/>
      <c r="K65" s="178" t="s">
        <v>679</v>
      </c>
      <c r="L65" s="178" t="s">
        <v>685</v>
      </c>
      <c r="M65" s="289">
        <v>103.69999999999999</v>
      </c>
      <c r="N65" s="289">
        <v>18.336363636363636</v>
      </c>
      <c r="O65" s="30"/>
      <c r="P65" s="30"/>
      <c r="Q65" s="180"/>
      <c r="R65" s="30"/>
      <c r="S65" s="180"/>
      <c r="T65" s="30"/>
      <c r="U65" s="30"/>
      <c r="V65" s="180"/>
      <c r="W65" s="289">
        <v>16.609090909090906</v>
      </c>
      <c r="X65" s="30"/>
      <c r="Y65" s="30"/>
      <c r="Z65" s="30"/>
      <c r="AA65" s="30"/>
      <c r="AB65" s="30"/>
      <c r="AC65" s="30"/>
      <c r="AD65" s="30"/>
      <c r="AE65" s="180"/>
      <c r="AF65" s="180"/>
      <c r="AG65" s="30"/>
      <c r="AH65" s="30"/>
      <c r="AI65" s="180"/>
      <c r="AJ65" s="30"/>
      <c r="AK65" s="30"/>
      <c r="AL65" s="30"/>
      <c r="AM65" s="30"/>
      <c r="AN65" s="180"/>
      <c r="AO65" s="30"/>
      <c r="AP65" s="180"/>
      <c r="AQ65" s="30" t="s">
        <v>565</v>
      </c>
      <c r="AR65" s="32" t="s">
        <v>390</v>
      </c>
      <c r="AS65" s="32"/>
      <c r="AT65" s="32"/>
      <c r="AU65" s="112" t="s">
        <v>444</v>
      </c>
      <c r="AV65" s="32">
        <v>5</v>
      </c>
      <c r="AW65" s="32"/>
      <c r="AX65" s="32"/>
      <c r="AY65" s="32"/>
      <c r="AZ65" s="112" t="s">
        <v>534</v>
      </c>
      <c r="BA65" s="30"/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/>
      <c r="BM65" s="32" t="s">
        <v>390</v>
      </c>
      <c r="BN65" s="32"/>
      <c r="BO65" s="32" t="s">
        <v>390</v>
      </c>
      <c r="BP65" s="32"/>
      <c r="BQ65" s="32"/>
      <c r="BR65" s="32"/>
      <c r="BS65" s="30"/>
      <c r="BT65" s="56"/>
      <c r="BU65" s="32"/>
      <c r="BV65" s="32" t="s">
        <v>390</v>
      </c>
      <c r="BW65" s="30">
        <v>1</v>
      </c>
      <c r="BX65" s="274"/>
      <c r="BY65" t="s">
        <v>694</v>
      </c>
    </row>
    <row r="66" spans="1:77" x14ac:dyDescent="0.15">
      <c r="A66" s="27"/>
      <c r="B66" s="28">
        <v>42831</v>
      </c>
      <c r="C66" s="29" t="s">
        <v>530</v>
      </c>
      <c r="D66" s="30" t="s">
        <v>44</v>
      </c>
      <c r="E66" s="30"/>
      <c r="F66" s="30" t="s">
        <v>220</v>
      </c>
      <c r="G66" s="31">
        <v>42605</v>
      </c>
      <c r="H66" s="112" t="s">
        <v>387</v>
      </c>
      <c r="I66" s="112" t="s">
        <v>390</v>
      </c>
      <c r="J66" s="32"/>
      <c r="K66" s="178" t="s">
        <v>682</v>
      </c>
      <c r="L66" s="178" t="s">
        <v>683</v>
      </c>
      <c r="M66" s="218">
        <v>115</v>
      </c>
      <c r="N66" s="219">
        <v>23</v>
      </c>
      <c r="O66" s="30"/>
      <c r="P66" s="30"/>
      <c r="Q66" s="180"/>
      <c r="R66" s="30"/>
      <c r="S66" s="180"/>
      <c r="T66" s="30"/>
      <c r="U66" s="30"/>
      <c r="V66" s="180"/>
      <c r="W66" s="180">
        <v>18</v>
      </c>
      <c r="X66" s="30"/>
      <c r="Y66" s="30"/>
      <c r="Z66" s="30"/>
      <c r="AA66" s="30"/>
      <c r="AB66" s="30"/>
      <c r="AC66" s="30"/>
      <c r="AD66" s="30"/>
      <c r="AE66" s="180"/>
      <c r="AF66" s="180"/>
      <c r="AG66" s="30"/>
      <c r="AH66" s="30"/>
      <c r="AI66" s="180"/>
      <c r="AJ66" s="30"/>
      <c r="AK66" s="30"/>
      <c r="AL66" s="30"/>
      <c r="AM66" s="30"/>
      <c r="AN66" s="180"/>
      <c r="AO66" s="30"/>
      <c r="AP66" s="180"/>
      <c r="AQ66" s="30" t="s">
        <v>565</v>
      </c>
      <c r="AR66" s="32" t="s">
        <v>390</v>
      </c>
      <c r="AS66" s="32"/>
      <c r="AT66" s="32"/>
      <c r="AU66" s="112" t="s">
        <v>444</v>
      </c>
      <c r="AV66" s="32">
        <v>6</v>
      </c>
      <c r="AW66" s="32"/>
      <c r="AX66" s="32"/>
      <c r="AY66" s="32"/>
      <c r="AZ66" s="112" t="s">
        <v>390</v>
      </c>
      <c r="BA66" s="30"/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/>
      <c r="BM66" s="32" t="s">
        <v>390</v>
      </c>
      <c r="BN66" s="32"/>
      <c r="BO66" s="32" t="s">
        <v>390</v>
      </c>
      <c r="BP66" s="32"/>
      <c r="BQ66" s="32"/>
      <c r="BR66" s="32"/>
      <c r="BS66" s="30"/>
      <c r="BT66" s="56"/>
      <c r="BU66" s="32"/>
      <c r="BV66" s="32" t="s">
        <v>390</v>
      </c>
      <c r="BW66" s="30">
        <v>1</v>
      </c>
      <c r="BX66" s="274"/>
      <c r="BY66" t="s">
        <v>690</v>
      </c>
    </row>
    <row r="67" spans="1:77" x14ac:dyDescent="0.15">
      <c r="A67" s="27"/>
      <c r="B67" s="28">
        <v>42831</v>
      </c>
      <c r="C67" s="29" t="s">
        <v>530</v>
      </c>
      <c r="D67" s="30" t="s">
        <v>44</v>
      </c>
      <c r="E67" s="30"/>
      <c r="F67" s="30" t="s">
        <v>220</v>
      </c>
      <c r="G67" s="31">
        <v>42587</v>
      </c>
      <c r="H67" s="32" t="s">
        <v>387</v>
      </c>
      <c r="I67" s="32" t="s">
        <v>390</v>
      </c>
      <c r="J67" s="32"/>
      <c r="K67" s="30" t="s">
        <v>562</v>
      </c>
      <c r="L67" s="30" t="s">
        <v>628</v>
      </c>
      <c r="M67" s="289">
        <v>102.34545454545453</v>
      </c>
      <c r="N67" s="289">
        <v>22.818181818181817</v>
      </c>
      <c r="O67" s="30"/>
      <c r="P67" s="30"/>
      <c r="Q67" s="180"/>
      <c r="R67" s="30"/>
      <c r="S67" s="180"/>
      <c r="T67" s="30"/>
      <c r="U67" s="30"/>
      <c r="V67" s="180"/>
      <c r="W67" s="289">
        <v>18.36363636363636</v>
      </c>
      <c r="X67" s="30"/>
      <c r="Y67" s="30"/>
      <c r="Z67" s="30"/>
      <c r="AA67" s="30"/>
      <c r="AB67" s="30"/>
      <c r="AC67" s="30"/>
      <c r="AD67" s="30"/>
      <c r="AE67" s="180"/>
      <c r="AF67" s="180"/>
      <c r="AG67" s="30"/>
      <c r="AH67" s="30"/>
      <c r="AI67" s="180"/>
      <c r="AJ67" s="30"/>
      <c r="AK67" s="30"/>
      <c r="AL67" s="30"/>
      <c r="AM67" s="30"/>
      <c r="AN67" s="180"/>
      <c r="AO67" s="30"/>
      <c r="AP67" s="180"/>
      <c r="AQ67" s="30" t="s">
        <v>565</v>
      </c>
      <c r="AR67" s="32" t="s">
        <v>390</v>
      </c>
      <c r="AS67" s="32"/>
      <c r="AT67" s="32"/>
      <c r="AU67" s="32" t="s">
        <v>444</v>
      </c>
      <c r="AV67" s="32">
        <v>4</v>
      </c>
      <c r="AW67" s="32"/>
      <c r="AX67" s="32"/>
      <c r="AY67" s="32"/>
      <c r="AZ67" s="32" t="s">
        <v>390</v>
      </c>
      <c r="BA67" s="30"/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/>
      <c r="BM67" s="32" t="s">
        <v>390</v>
      </c>
      <c r="BN67" s="32">
        <v>12</v>
      </c>
      <c r="BO67" s="32" t="s">
        <v>390</v>
      </c>
      <c r="BP67" s="32"/>
      <c r="BQ67" s="32"/>
      <c r="BR67" s="32"/>
      <c r="BS67" s="30"/>
      <c r="BT67" s="56"/>
      <c r="BU67" s="32"/>
      <c r="BV67" s="32" t="s">
        <v>390</v>
      </c>
      <c r="BW67" s="30"/>
      <c r="BY67" t="s">
        <v>710</v>
      </c>
    </row>
    <row r="68" spans="1:77" x14ac:dyDescent="0.15">
      <c r="A68" s="27"/>
      <c r="B68" s="28">
        <v>42831</v>
      </c>
      <c r="C68" s="29" t="s">
        <v>530</v>
      </c>
      <c r="D68" s="30" t="s">
        <v>44</v>
      </c>
      <c r="E68" s="30"/>
      <c r="F68" s="30" t="s">
        <v>220</v>
      </c>
      <c r="G68" s="31">
        <v>42762</v>
      </c>
      <c r="H68" s="112" t="s">
        <v>387</v>
      </c>
      <c r="I68" s="112" t="s">
        <v>390</v>
      </c>
      <c r="J68" s="112"/>
      <c r="K68" s="178" t="s">
        <v>700</v>
      </c>
      <c r="L68" s="178" t="s">
        <v>701</v>
      </c>
      <c r="M68" s="289">
        <v>122.43636363636364</v>
      </c>
      <c r="N68" s="289">
        <v>46.581818181818178</v>
      </c>
      <c r="O68" s="30"/>
      <c r="P68" s="30"/>
      <c r="Q68" s="180"/>
      <c r="R68" s="30"/>
      <c r="S68" s="180"/>
      <c r="T68" s="30"/>
      <c r="U68" s="30"/>
      <c r="V68" s="180"/>
      <c r="W68" s="289">
        <v>17.627272727272725</v>
      </c>
      <c r="X68" s="30"/>
      <c r="Y68" s="30"/>
      <c r="Z68" s="30"/>
      <c r="AA68" s="30"/>
      <c r="AB68" s="30"/>
      <c r="AC68" s="30"/>
      <c r="AD68" s="30"/>
      <c r="AE68" s="180"/>
      <c r="AF68" s="180"/>
      <c r="AG68" s="30"/>
      <c r="AH68" s="30"/>
      <c r="AI68" s="180"/>
      <c r="AJ68" s="30"/>
      <c r="AK68" s="30"/>
      <c r="AL68" s="30"/>
      <c r="AM68" s="30"/>
      <c r="AN68" s="180"/>
      <c r="AO68" s="30"/>
      <c r="AP68" s="180"/>
      <c r="AQ68" s="30" t="s">
        <v>533</v>
      </c>
      <c r="AR68" s="112" t="s">
        <v>390</v>
      </c>
      <c r="AS68" s="32"/>
      <c r="AT68" s="32"/>
      <c r="AU68" s="112" t="s">
        <v>444</v>
      </c>
      <c r="AV68" s="32">
        <v>7</v>
      </c>
      <c r="AW68" s="32"/>
      <c r="AX68" s="32"/>
      <c r="AY68" s="32"/>
      <c r="AZ68" s="112" t="s">
        <v>534</v>
      </c>
      <c r="BA68" s="30"/>
      <c r="BB68" s="32">
        <v>0</v>
      </c>
      <c r="BC68" s="32">
        <v>0</v>
      </c>
      <c r="BD68" s="32">
        <v>0</v>
      </c>
      <c r="BE68" s="32">
        <v>0</v>
      </c>
      <c r="BF68" s="32">
        <v>0</v>
      </c>
      <c r="BG68" s="32">
        <v>0</v>
      </c>
      <c r="BH68" s="32">
        <v>0</v>
      </c>
      <c r="BI68" s="32">
        <v>0</v>
      </c>
      <c r="BJ68" s="32">
        <v>0</v>
      </c>
      <c r="BK68" s="32">
        <v>0</v>
      </c>
      <c r="BL68" s="32"/>
      <c r="BM68" s="112" t="s">
        <v>390</v>
      </c>
      <c r="BN68" s="32"/>
      <c r="BO68" s="112" t="s">
        <v>390</v>
      </c>
      <c r="BP68" s="32"/>
      <c r="BQ68" s="32"/>
      <c r="BR68" s="32"/>
      <c r="BS68" s="30"/>
      <c r="BT68" s="56"/>
      <c r="BU68" s="32"/>
      <c r="BV68" s="112" t="s">
        <v>390</v>
      </c>
      <c r="BW68" s="30"/>
      <c r="BX68" s="275"/>
      <c r="BY68" s="111" t="s">
        <v>719</v>
      </c>
    </row>
  </sheetData>
  <sheetProtection algorithmName="SHA-512" hashValue="7XQjF+1KOW2QjGd/t6B00V/ZZPRcMBkEF7iLmb9mJL7FsxVfqKlRLxu1KBYJ3RHbCJNmMlBEhGjhrrpt97Y3Xg==" saltValue="yINvz0vFdNQ1x/qru5aRWA==" spinCount="100000" sheet="1" objects="1" scenarios="1"/>
  <hyperlinks>
    <hyperlink ref="BY15" r:id="rId1" xr:uid="{990B3BD0-881E-C348-90B5-92DB5AC48684}"/>
  </hyperlinks>
  <pageMargins left="0.75" right="0.75" top="1" bottom="1" header="0.5" footer="0.5"/>
  <pageSetup paperSize="9" orientation="portrait" horizontalDpi="0" verticalDpi="0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6A2AC-1A8C-C146-9AA1-EE7FBAEB5E47}">
  <sheetPr codeName="Sheet41"/>
  <dimension ref="A1:BZ4"/>
  <sheetViews>
    <sheetView workbookViewId="0">
      <selection activeCell="B2" sqref="B2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42657</v>
      </c>
      <c r="C2" s="29" t="s">
        <v>530</v>
      </c>
      <c r="D2" s="30" t="s">
        <v>45</v>
      </c>
      <c r="E2" s="30"/>
      <c r="F2" s="30" t="s">
        <v>531</v>
      </c>
      <c r="G2" s="31">
        <v>42551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128.26636363636362</v>
      </c>
      <c r="N2" s="180">
        <v>23.25454545454545</v>
      </c>
      <c r="O2" s="30"/>
      <c r="P2" s="30"/>
      <c r="Q2" s="180"/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/>
      <c r="AV2" s="32"/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430</v>
      </c>
      <c r="BZ2" t="s">
        <v>432</v>
      </c>
    </row>
    <row r="3" spans="1:78" x14ac:dyDescent="0.15">
      <c r="A3" s="27">
        <v>643</v>
      </c>
      <c r="B3" s="28">
        <v>42657</v>
      </c>
      <c r="C3" s="29" t="s">
        <v>530</v>
      </c>
      <c r="D3" s="30" t="s">
        <v>45</v>
      </c>
      <c r="E3" s="30"/>
      <c r="F3" s="30" t="s">
        <v>535</v>
      </c>
      <c r="G3" s="31">
        <v>42551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128.26363636363635</v>
      </c>
      <c r="N3" s="180">
        <v>23.25454545454545</v>
      </c>
      <c r="O3" s="30"/>
      <c r="P3" s="30"/>
      <c r="Q3" s="180"/>
      <c r="R3" s="30"/>
      <c r="S3" s="180"/>
      <c r="T3" s="30"/>
      <c r="U3" s="30"/>
      <c r="V3" s="180"/>
      <c r="W3" s="180"/>
      <c r="X3" s="30"/>
      <c r="Y3" s="30"/>
      <c r="Z3" s="30"/>
      <c r="AA3" s="30"/>
      <c r="AB3" s="30"/>
      <c r="AC3" s="30"/>
      <c r="AD3" s="30"/>
      <c r="AE3" s="180"/>
      <c r="AF3" s="180">
        <v>14.936363636363636</v>
      </c>
      <c r="AG3" s="30"/>
      <c r="AH3" s="30"/>
      <c r="AI3" s="180"/>
      <c r="AJ3" s="30"/>
      <c r="AK3" s="30"/>
      <c r="AL3" s="30"/>
      <c r="AM3" s="30"/>
      <c r="AN3" s="180"/>
      <c r="AO3" s="30"/>
      <c r="AP3" s="180"/>
      <c r="AQ3" s="30" t="s">
        <v>536</v>
      </c>
      <c r="AR3" s="32" t="s">
        <v>390</v>
      </c>
      <c r="AS3" s="176"/>
      <c r="AT3" s="32"/>
      <c r="AU3" s="32"/>
      <c r="AV3" s="32"/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430</v>
      </c>
      <c r="BZ3" t="s">
        <v>432</v>
      </c>
    </row>
    <row r="4" spans="1:78" x14ac:dyDescent="0.15">
      <c r="A4" s="27">
        <v>649</v>
      </c>
      <c r="B4" s="28">
        <v>42657</v>
      </c>
      <c r="C4" s="29" t="s">
        <v>530</v>
      </c>
      <c r="D4" s="30" t="s">
        <v>45</v>
      </c>
      <c r="E4" s="30"/>
      <c r="F4" s="30" t="s">
        <v>537</v>
      </c>
      <c r="G4" s="31">
        <v>42551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118.33636363636361</v>
      </c>
      <c r="N4" s="180">
        <v>54.5</v>
      </c>
      <c r="O4" s="30"/>
      <c r="P4" s="30"/>
      <c r="Q4" s="180"/>
      <c r="R4" s="30"/>
      <c r="S4" s="180"/>
      <c r="T4" s="30"/>
      <c r="U4" s="30"/>
      <c r="V4" s="180">
        <v>21.77272727272727</v>
      </c>
      <c r="W4" s="180">
        <v>21.77272727272727</v>
      </c>
      <c r="X4" s="30"/>
      <c r="Y4" s="30"/>
      <c r="Z4" s="30"/>
      <c r="AA4" s="30"/>
      <c r="AB4" s="30"/>
      <c r="AC4" s="30"/>
      <c r="AD4" s="30"/>
      <c r="AE4" s="180">
        <v>21.77272727272727</v>
      </c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538</v>
      </c>
      <c r="AR4" s="32" t="s">
        <v>387</v>
      </c>
      <c r="AS4" s="32" t="s">
        <v>539</v>
      </c>
      <c r="AT4" s="32">
        <v>3</v>
      </c>
      <c r="AU4" s="32"/>
      <c r="AV4" s="32"/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430</v>
      </c>
      <c r="BZ4" t="s">
        <v>432</v>
      </c>
    </row>
  </sheetData>
  <sheetProtection algorithmName="SHA-512" hashValue="fkEVaxRWnyKbLa0Xo96NwaJiJTK6gmCeW86Jr6RqDYK/77G8Nv6aKp5khmusOBcbxTNNBs8eDZX98ix4GNvVag==" saltValue="nk1YF0kJb1o7hbrUpzyCNA==" spinCount="100000" sheet="1" objects="1" scenarios="1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29046-E068-1C4B-B7EE-BCCAABABF1FE}">
  <sheetPr codeName="Sheet34"/>
  <dimension ref="A1:BZ67"/>
  <sheetViews>
    <sheetView zoomScaleNormal="100" zoomScalePageLayoutView="120" workbookViewId="0">
      <pane ySplit="1" topLeftCell="A2" activePane="bottomLeft" state="frozen"/>
      <selection activeCell="BF54" sqref="A54:XFD54"/>
      <selection pane="bottomLeft" activeCell="BP3" sqref="BP3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20" t="s">
        <v>145</v>
      </c>
      <c r="N1" s="221" t="s">
        <v>316</v>
      </c>
      <c r="O1" s="10" t="s">
        <v>146</v>
      </c>
      <c r="P1" s="10" t="s">
        <v>317</v>
      </c>
      <c r="Q1" s="221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23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4232</v>
      </c>
      <c r="B2" s="28">
        <v>42656</v>
      </c>
      <c r="C2" s="29" t="s">
        <v>530</v>
      </c>
      <c r="D2" s="30" t="s">
        <v>44</v>
      </c>
      <c r="E2" s="30"/>
      <c r="F2" s="30" t="s">
        <v>531</v>
      </c>
      <c r="G2" s="31">
        <v>42564</v>
      </c>
      <c r="H2" s="32" t="s">
        <v>387</v>
      </c>
      <c r="I2" s="32" t="s">
        <v>390</v>
      </c>
      <c r="J2" s="32"/>
      <c r="K2" s="30" t="s">
        <v>298</v>
      </c>
      <c r="L2" s="30" t="s">
        <v>540</v>
      </c>
      <c r="M2" s="216">
        <v>109.01818181818182</v>
      </c>
      <c r="N2" s="216">
        <v>19.209090909090907</v>
      </c>
      <c r="O2" s="30" t="s">
        <v>453</v>
      </c>
      <c r="P2" s="30">
        <v>5000</v>
      </c>
      <c r="Q2" s="180">
        <v>19.209090909090907</v>
      </c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 t="s">
        <v>444</v>
      </c>
      <c r="AV2" s="32">
        <v>8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>
        <v>12</v>
      </c>
      <c r="BO2" s="32" t="s">
        <v>390</v>
      </c>
      <c r="BP2" s="32"/>
      <c r="BQ2" s="32">
        <v>12</v>
      </c>
      <c r="BR2" s="32"/>
      <c r="BS2" s="56"/>
      <c r="BT2" s="56"/>
      <c r="BU2" s="56"/>
      <c r="BV2" s="32" t="s">
        <v>390</v>
      </c>
      <c r="BW2" s="30"/>
      <c r="BX2" s="111"/>
      <c r="BY2" t="s">
        <v>609</v>
      </c>
      <c r="BZ2" t="s">
        <v>429</v>
      </c>
    </row>
    <row r="3" spans="1:78" x14ac:dyDescent="0.15">
      <c r="A3" s="27"/>
      <c r="B3" s="28">
        <v>42656</v>
      </c>
      <c r="C3" s="29" t="s">
        <v>530</v>
      </c>
      <c r="D3" s="30" t="s">
        <v>44</v>
      </c>
      <c r="E3" s="30"/>
      <c r="F3" s="30" t="s">
        <v>531</v>
      </c>
      <c r="G3" s="31">
        <v>42551</v>
      </c>
      <c r="H3" s="32" t="s">
        <v>387</v>
      </c>
      <c r="I3" s="32" t="s">
        <v>390</v>
      </c>
      <c r="J3" s="32"/>
      <c r="K3" s="30" t="s">
        <v>299</v>
      </c>
      <c r="L3" s="178" t="s">
        <v>610</v>
      </c>
      <c r="M3" s="180">
        <v>132.52727272727273</v>
      </c>
      <c r="N3" s="180">
        <v>21.927272727272726</v>
      </c>
      <c r="O3" s="30"/>
      <c r="P3" s="30"/>
      <c r="Q3" s="180"/>
      <c r="R3" s="30"/>
      <c r="S3" s="180"/>
      <c r="T3" s="30"/>
      <c r="U3" s="30"/>
      <c r="V3" s="180"/>
      <c r="W3" s="180"/>
      <c r="X3" s="30"/>
      <c r="Y3" s="30"/>
      <c r="Z3" s="30"/>
      <c r="AA3" s="30"/>
      <c r="AB3" s="30"/>
      <c r="AC3" s="30"/>
      <c r="AD3" s="30"/>
      <c r="AE3" s="180"/>
      <c r="AF3" s="180"/>
      <c r="AG3" s="30"/>
      <c r="AH3" s="30"/>
      <c r="AI3" s="180"/>
      <c r="AJ3" s="30"/>
      <c r="AK3" s="30"/>
      <c r="AL3" s="30"/>
      <c r="AM3" s="30"/>
      <c r="AN3" s="180"/>
      <c r="AO3" s="30"/>
      <c r="AP3" s="180"/>
      <c r="AQ3" s="30" t="s">
        <v>533</v>
      </c>
      <c r="AR3" s="32" t="s">
        <v>390</v>
      </c>
      <c r="AS3" s="32"/>
      <c r="AT3" s="32"/>
      <c r="AU3" s="32" t="s">
        <v>444</v>
      </c>
      <c r="AV3" s="32">
        <v>8</v>
      </c>
      <c r="AW3" s="32"/>
      <c r="AX3" s="32"/>
      <c r="AY3" s="32"/>
      <c r="AZ3" s="32" t="s">
        <v>390</v>
      </c>
      <c r="BA3" s="30"/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/>
      <c r="BT3" s="30"/>
      <c r="BU3" s="32"/>
      <c r="BV3" s="32" t="s">
        <v>390</v>
      </c>
      <c r="BW3" s="30">
        <v>1</v>
      </c>
      <c r="BX3" s="111"/>
      <c r="BY3" t="s">
        <v>611</v>
      </c>
      <c r="BZ3" t="s">
        <v>429</v>
      </c>
    </row>
    <row r="4" spans="1:78" x14ac:dyDescent="0.15">
      <c r="A4" s="27">
        <v>5779</v>
      </c>
      <c r="B4" s="28">
        <v>42657</v>
      </c>
      <c r="C4" s="195" t="s">
        <v>530</v>
      </c>
      <c r="D4" s="30" t="s">
        <v>44</v>
      </c>
      <c r="E4" s="196"/>
      <c r="F4" s="196" t="s">
        <v>531</v>
      </c>
      <c r="G4" s="31">
        <v>42643</v>
      </c>
      <c r="H4" s="197" t="s">
        <v>387</v>
      </c>
      <c r="I4" s="197" t="s">
        <v>390</v>
      </c>
      <c r="J4" s="197"/>
      <c r="K4" s="196" t="s">
        <v>300</v>
      </c>
      <c r="L4" s="30" t="s">
        <v>545</v>
      </c>
      <c r="M4" s="180">
        <v>129.49999999999997</v>
      </c>
      <c r="N4" s="180">
        <v>24.418181818181814</v>
      </c>
      <c r="O4" s="30"/>
      <c r="P4" s="30"/>
      <c r="Q4" s="180"/>
      <c r="R4" s="196"/>
      <c r="S4" s="219"/>
      <c r="T4" s="196"/>
      <c r="U4" s="196"/>
      <c r="V4" s="219"/>
      <c r="W4" s="219"/>
      <c r="X4" s="196"/>
      <c r="Y4" s="196"/>
      <c r="Z4" s="196"/>
      <c r="AA4" s="196"/>
      <c r="AB4" s="196"/>
      <c r="AC4" s="196"/>
      <c r="AD4" s="196"/>
      <c r="AE4" s="219"/>
      <c r="AF4" s="219"/>
      <c r="AG4" s="196"/>
      <c r="AH4" s="196"/>
      <c r="AI4" s="219"/>
      <c r="AJ4" s="196"/>
      <c r="AK4" s="196"/>
      <c r="AL4" s="196"/>
      <c r="AM4" s="196"/>
      <c r="AN4" s="219"/>
      <c r="AO4" s="196"/>
      <c r="AP4" s="219"/>
      <c r="AQ4" s="196" t="s">
        <v>533</v>
      </c>
      <c r="AR4" s="197" t="s">
        <v>390</v>
      </c>
      <c r="AS4" s="197"/>
      <c r="AT4" s="197"/>
      <c r="AU4" s="197" t="s">
        <v>444</v>
      </c>
      <c r="AV4" s="197">
        <v>10.199999999999999</v>
      </c>
      <c r="AW4" s="197"/>
      <c r="AX4" s="197"/>
      <c r="AY4" s="197"/>
      <c r="AZ4" s="32" t="s">
        <v>534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/>
      <c r="BY4" t="s">
        <v>612</v>
      </c>
      <c r="BZ4" t="s">
        <v>432</v>
      </c>
    </row>
    <row r="5" spans="1:78" x14ac:dyDescent="0.15">
      <c r="A5" s="27">
        <v>5259</v>
      </c>
      <c r="B5" s="28">
        <v>42657</v>
      </c>
      <c r="C5" s="29" t="s">
        <v>530</v>
      </c>
      <c r="D5" s="30" t="s">
        <v>44</v>
      </c>
      <c r="E5" s="30"/>
      <c r="F5" s="30" t="s">
        <v>531</v>
      </c>
      <c r="G5" s="31">
        <v>42577</v>
      </c>
      <c r="H5" s="32" t="s">
        <v>387</v>
      </c>
      <c r="I5" s="32" t="s">
        <v>390</v>
      </c>
      <c r="J5" s="32"/>
      <c r="K5" s="30" t="s">
        <v>301</v>
      </c>
      <c r="L5" s="30" t="s">
        <v>547</v>
      </c>
      <c r="M5" s="180">
        <v>114.99999999999999</v>
      </c>
      <c r="N5" s="180">
        <v>24.081818181818178</v>
      </c>
      <c r="O5" s="30"/>
      <c r="P5" s="30"/>
      <c r="Q5" s="180"/>
      <c r="R5" s="30"/>
      <c r="S5" s="180"/>
      <c r="T5" s="30"/>
      <c r="U5" s="30"/>
      <c r="V5" s="180"/>
      <c r="W5" s="180"/>
      <c r="X5" s="30"/>
      <c r="Y5" s="30"/>
      <c r="Z5" s="30"/>
      <c r="AA5" s="30"/>
      <c r="AB5" s="30"/>
      <c r="AC5" s="30"/>
      <c r="AD5" s="30"/>
      <c r="AE5" s="180"/>
      <c r="AF5" s="180"/>
      <c r="AG5" s="30"/>
      <c r="AH5" s="30"/>
      <c r="AI5" s="180"/>
      <c r="AJ5" s="30"/>
      <c r="AK5" s="30"/>
      <c r="AL5" s="30"/>
      <c r="AM5" s="30"/>
      <c r="AN5" s="180"/>
      <c r="AO5" s="30"/>
      <c r="AP5" s="180"/>
      <c r="AQ5" s="30" t="s">
        <v>533</v>
      </c>
      <c r="AR5" s="32" t="s">
        <v>390</v>
      </c>
      <c r="AS5" s="32"/>
      <c r="AT5" s="32"/>
      <c r="AU5" s="32" t="s">
        <v>444</v>
      </c>
      <c r="AV5" s="32">
        <v>12.65</v>
      </c>
      <c r="AW5" s="32"/>
      <c r="AX5" s="32"/>
      <c r="AY5" s="32"/>
      <c r="AZ5" s="32" t="s">
        <v>534</v>
      </c>
      <c r="BA5" s="30"/>
      <c r="BB5" s="32">
        <v>13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30"/>
      <c r="BX5" s="111"/>
      <c r="BY5" t="s">
        <v>613</v>
      </c>
      <c r="BZ5" t="s">
        <v>432</v>
      </c>
    </row>
    <row r="6" spans="1:78" x14ac:dyDescent="0.15">
      <c r="A6" s="27">
        <v>5421</v>
      </c>
      <c r="B6" s="28">
        <v>42657</v>
      </c>
      <c r="C6" s="29" t="s">
        <v>530</v>
      </c>
      <c r="D6" s="30" t="s">
        <v>44</v>
      </c>
      <c r="E6" s="30"/>
      <c r="F6" s="30" t="s">
        <v>531</v>
      </c>
      <c r="G6" s="31">
        <v>42551</v>
      </c>
      <c r="H6" s="32" t="s">
        <v>387</v>
      </c>
      <c r="I6" s="32" t="s">
        <v>390</v>
      </c>
      <c r="J6" s="32"/>
      <c r="K6" s="30" t="s">
        <v>302</v>
      </c>
      <c r="L6" s="30" t="s">
        <v>548</v>
      </c>
      <c r="M6" s="180">
        <v>116.61818181818181</v>
      </c>
      <c r="N6" s="180">
        <v>24.054545454545455</v>
      </c>
      <c r="O6" s="30"/>
      <c r="P6" s="30"/>
      <c r="Q6" s="180"/>
      <c r="R6" s="30"/>
      <c r="S6" s="180"/>
      <c r="T6" s="30"/>
      <c r="U6" s="30"/>
      <c r="V6" s="180"/>
      <c r="W6" s="180"/>
      <c r="X6" s="30"/>
      <c r="Y6" s="30"/>
      <c r="Z6" s="30"/>
      <c r="AA6" s="30"/>
      <c r="AB6" s="30"/>
      <c r="AC6" s="30"/>
      <c r="AD6" s="30"/>
      <c r="AE6" s="180"/>
      <c r="AF6" s="180"/>
      <c r="AG6" s="30"/>
      <c r="AH6" s="30"/>
      <c r="AI6" s="180"/>
      <c r="AJ6" s="30"/>
      <c r="AK6" s="30"/>
      <c r="AL6" s="30"/>
      <c r="AM6" s="30"/>
      <c r="AN6" s="180"/>
      <c r="AO6" s="30"/>
      <c r="AP6" s="180"/>
      <c r="AQ6" t="s">
        <v>533</v>
      </c>
      <c r="AR6" s="32" t="s">
        <v>390</v>
      </c>
      <c r="AS6" s="32"/>
      <c r="AT6" s="32"/>
      <c r="AU6" s="32" t="s">
        <v>444</v>
      </c>
      <c r="AV6" s="32">
        <v>6</v>
      </c>
      <c r="AW6" s="32"/>
      <c r="AX6" s="32"/>
      <c r="AY6" s="32"/>
      <c r="AZ6" s="32" t="s">
        <v>534</v>
      </c>
      <c r="BA6" s="30"/>
      <c r="BB6" s="32">
        <v>12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/>
      <c r="BR6" s="32"/>
      <c r="BS6" s="30"/>
      <c r="BT6" s="30"/>
      <c r="BU6" s="32"/>
      <c r="BV6" s="32" t="s">
        <v>390</v>
      </c>
      <c r="BW6" s="56"/>
      <c r="BX6" s="111"/>
      <c r="BY6" t="s">
        <v>614</v>
      </c>
      <c r="BZ6" t="s">
        <v>429</v>
      </c>
    </row>
    <row r="7" spans="1:78" x14ac:dyDescent="0.15">
      <c r="A7" s="27"/>
      <c r="B7" s="28">
        <v>42657</v>
      </c>
      <c r="C7" s="29" t="s">
        <v>530</v>
      </c>
      <c r="D7" s="30" t="s">
        <v>44</v>
      </c>
      <c r="E7" s="30"/>
      <c r="F7" s="30" t="s">
        <v>531</v>
      </c>
      <c r="G7" s="31">
        <v>42564</v>
      </c>
      <c r="H7" s="32" t="s">
        <v>387</v>
      </c>
      <c r="I7" s="32" t="s">
        <v>390</v>
      </c>
      <c r="J7" s="32"/>
      <c r="K7" s="30" t="s">
        <v>303</v>
      </c>
      <c r="L7" s="30" t="s">
        <v>615</v>
      </c>
      <c r="M7" s="180">
        <v>115.75454545454545</v>
      </c>
      <c r="N7" s="180">
        <v>20.390909090909091</v>
      </c>
      <c r="O7" s="30"/>
      <c r="P7" s="30"/>
      <c r="Q7" s="180"/>
      <c r="R7" s="30"/>
      <c r="S7" s="180"/>
      <c r="T7" s="30"/>
      <c r="U7" s="30"/>
      <c r="V7" s="180"/>
      <c r="W7" s="180"/>
      <c r="X7" s="30"/>
      <c r="Y7" s="30"/>
      <c r="Z7" s="30"/>
      <c r="AA7" s="30"/>
      <c r="AB7" s="30"/>
      <c r="AC7" s="30"/>
      <c r="AD7" s="30"/>
      <c r="AE7" s="180"/>
      <c r="AF7" s="180"/>
      <c r="AG7" s="30"/>
      <c r="AH7" s="30"/>
      <c r="AI7" s="180"/>
      <c r="AJ7" s="30"/>
      <c r="AK7" s="30"/>
      <c r="AL7" s="30"/>
      <c r="AM7" s="30"/>
      <c r="AN7" s="180"/>
      <c r="AO7" s="30"/>
      <c r="AP7" s="180"/>
      <c r="AQ7" s="30" t="s">
        <v>533</v>
      </c>
      <c r="AR7" s="32" t="s">
        <v>390</v>
      </c>
      <c r="AS7" s="32"/>
      <c r="AT7" s="32"/>
      <c r="AU7" s="32" t="s">
        <v>444</v>
      </c>
      <c r="AV7" s="32">
        <v>8</v>
      </c>
      <c r="AW7" s="32"/>
      <c r="AX7" s="32"/>
      <c r="AY7" s="32"/>
      <c r="AZ7" s="32" t="s">
        <v>534</v>
      </c>
      <c r="BA7" s="30"/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>
        <v>12</v>
      </c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30"/>
      <c r="BY7" t="s">
        <v>582</v>
      </c>
      <c r="BZ7" t="s">
        <v>469</v>
      </c>
    </row>
    <row r="8" spans="1:78" x14ac:dyDescent="0.15">
      <c r="A8" s="27">
        <v>5614</v>
      </c>
      <c r="B8" s="28">
        <v>42657</v>
      </c>
      <c r="C8" s="29" t="s">
        <v>530</v>
      </c>
      <c r="D8" s="30" t="s">
        <v>44</v>
      </c>
      <c r="E8" s="30"/>
      <c r="F8" s="30" t="s">
        <v>531</v>
      </c>
      <c r="G8" s="31">
        <v>42551</v>
      </c>
      <c r="H8" s="32" t="s">
        <v>387</v>
      </c>
      <c r="I8" s="32" t="s">
        <v>390</v>
      </c>
      <c r="J8" s="32"/>
      <c r="K8" s="30" t="s">
        <v>48</v>
      </c>
      <c r="L8" s="178" t="s">
        <v>550</v>
      </c>
      <c r="M8" s="180">
        <v>144.79999999999998</v>
      </c>
      <c r="N8" s="180">
        <v>20.818181818181817</v>
      </c>
      <c r="O8" s="30"/>
      <c r="P8" s="30"/>
      <c r="Q8" s="180"/>
      <c r="R8" s="30"/>
      <c r="S8" s="18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80"/>
      <c r="AG8" s="30"/>
      <c r="AH8" s="30"/>
      <c r="AI8" s="180"/>
      <c r="AJ8" s="30"/>
      <c r="AK8" s="30"/>
      <c r="AL8" s="30"/>
      <c r="AM8" s="30"/>
      <c r="AN8" s="180"/>
      <c r="AO8" s="30"/>
      <c r="AP8" s="180"/>
      <c r="AQ8" s="30" t="s">
        <v>533</v>
      </c>
      <c r="AR8" s="32" t="s">
        <v>390</v>
      </c>
      <c r="AS8" s="32"/>
      <c r="AT8" s="32"/>
      <c r="AU8" s="32" t="s">
        <v>444</v>
      </c>
      <c r="AV8" s="32">
        <v>6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6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32"/>
      <c r="BQ8" s="32"/>
      <c r="BR8" s="32"/>
      <c r="BS8" s="56"/>
      <c r="BT8" s="56"/>
      <c r="BU8" s="32"/>
      <c r="BV8" s="32" t="s">
        <v>390</v>
      </c>
      <c r="BW8" s="178">
        <v>1</v>
      </c>
      <c r="BY8" t="s">
        <v>583</v>
      </c>
      <c r="BZ8" t="s">
        <v>429</v>
      </c>
    </row>
    <row r="9" spans="1:78" x14ac:dyDescent="0.15">
      <c r="A9" s="27">
        <v>4117</v>
      </c>
      <c r="B9" s="28">
        <v>42657</v>
      </c>
      <c r="C9" s="29" t="s">
        <v>530</v>
      </c>
      <c r="D9" s="30" t="s">
        <v>44</v>
      </c>
      <c r="E9" s="30"/>
      <c r="F9" s="30" t="s">
        <v>531</v>
      </c>
      <c r="G9" s="58">
        <v>42614</v>
      </c>
      <c r="H9" s="32" t="s">
        <v>387</v>
      </c>
      <c r="I9" s="32" t="s">
        <v>390</v>
      </c>
      <c r="J9" s="32"/>
      <c r="K9" s="30" t="s">
        <v>49</v>
      </c>
      <c r="L9" s="30" t="s">
        <v>472</v>
      </c>
      <c r="M9" s="216">
        <v>88.181818181818173</v>
      </c>
      <c r="N9" s="180">
        <v>18.18181818181818</v>
      </c>
      <c r="O9" s="30"/>
      <c r="P9" s="30"/>
      <c r="Q9" s="180"/>
      <c r="R9" s="30"/>
      <c r="S9" s="180"/>
      <c r="T9" s="30"/>
      <c r="U9" s="30"/>
      <c r="V9" s="180"/>
      <c r="W9" s="180"/>
      <c r="X9" s="30"/>
      <c r="Y9" s="30"/>
      <c r="Z9" s="30"/>
      <c r="AA9" s="30"/>
      <c r="AB9" s="30"/>
      <c r="AC9" s="30"/>
      <c r="AD9" s="30"/>
      <c r="AE9" s="180"/>
      <c r="AF9" s="180"/>
      <c r="AG9" s="30"/>
      <c r="AH9" s="30"/>
      <c r="AI9" s="180"/>
      <c r="AJ9" s="30"/>
      <c r="AK9" s="30"/>
      <c r="AL9" s="30"/>
      <c r="AM9" s="30"/>
      <c r="AN9" s="180"/>
      <c r="AO9" s="30"/>
      <c r="AP9" s="180"/>
      <c r="AQ9" s="30" t="s">
        <v>533</v>
      </c>
      <c r="AR9" s="32" t="s">
        <v>390</v>
      </c>
      <c r="AS9" s="32"/>
      <c r="AT9" s="32"/>
      <c r="AU9" s="32" t="s">
        <v>444</v>
      </c>
      <c r="AV9" s="32">
        <v>16</v>
      </c>
      <c r="AW9" s="32"/>
      <c r="AX9" s="32"/>
      <c r="AY9" s="32"/>
      <c r="AZ9" s="32" t="s">
        <v>534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222">
        <v>218.07272727272721</v>
      </c>
      <c r="BQ9" s="32"/>
      <c r="BR9" s="177">
        <v>42915</v>
      </c>
      <c r="BS9" s="56"/>
      <c r="BT9" s="56"/>
      <c r="BU9" s="56"/>
      <c r="BV9" s="32" t="s">
        <v>390</v>
      </c>
      <c r="BW9" s="178"/>
      <c r="BX9" t="s">
        <v>616</v>
      </c>
      <c r="BY9" t="s">
        <v>617</v>
      </c>
      <c r="BZ9" t="s">
        <v>429</v>
      </c>
    </row>
    <row r="10" spans="1:78" x14ac:dyDescent="0.15">
      <c r="A10" s="27"/>
      <c r="B10" s="28">
        <v>42657</v>
      </c>
      <c r="C10" s="29" t="s">
        <v>530</v>
      </c>
      <c r="D10" s="30" t="s">
        <v>44</v>
      </c>
      <c r="E10" s="30"/>
      <c r="F10" s="30" t="s">
        <v>531</v>
      </c>
      <c r="G10" s="31">
        <v>42592</v>
      </c>
      <c r="H10" s="32" t="s">
        <v>387</v>
      </c>
      <c r="I10" s="32" t="s">
        <v>390</v>
      </c>
      <c r="J10" s="32"/>
      <c r="K10" s="30" t="s">
        <v>51</v>
      </c>
      <c r="L10" s="30" t="s">
        <v>618</v>
      </c>
      <c r="M10" s="217">
        <v>114.57272727272726</v>
      </c>
      <c r="N10" s="216">
        <v>24.09090909090909</v>
      </c>
      <c r="O10" s="30"/>
      <c r="P10" s="30"/>
      <c r="Q10" s="180"/>
      <c r="R10" s="30"/>
      <c r="S10" s="180"/>
      <c r="T10" s="30"/>
      <c r="U10" s="30"/>
      <c r="V10" s="180"/>
      <c r="W10" s="180"/>
      <c r="X10" s="30"/>
      <c r="Y10" s="30"/>
      <c r="Z10" s="30"/>
      <c r="AA10" s="30"/>
      <c r="AB10" s="30"/>
      <c r="AC10" s="30"/>
      <c r="AD10" s="30"/>
      <c r="AE10" s="180"/>
      <c r="AF10" s="180"/>
      <c r="AG10" s="30"/>
      <c r="AH10" s="30"/>
      <c r="AI10" s="180"/>
      <c r="AJ10" s="30"/>
      <c r="AK10" s="30"/>
      <c r="AL10" s="30"/>
      <c r="AM10" s="30"/>
      <c r="AN10" s="180"/>
      <c r="AO10" s="30"/>
      <c r="AP10" s="180"/>
      <c r="AQ10" s="30" t="s">
        <v>533</v>
      </c>
      <c r="AR10" s="32" t="s">
        <v>390</v>
      </c>
      <c r="AS10" s="32"/>
      <c r="AT10" s="32"/>
      <c r="AU10" s="32" t="s">
        <v>444</v>
      </c>
      <c r="AV10" s="32">
        <v>10</v>
      </c>
      <c r="AW10" s="32"/>
      <c r="AX10" s="32"/>
      <c r="AY10" s="32"/>
      <c r="AZ10" s="32" t="s">
        <v>390</v>
      </c>
      <c r="BA10" s="30"/>
      <c r="BB10" s="32">
        <v>18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/>
      <c r="BT10" s="56"/>
      <c r="BU10" s="56"/>
      <c r="BV10" s="32" t="s">
        <v>390</v>
      </c>
      <c r="BW10" s="178"/>
      <c r="BX10" s="111"/>
      <c r="BY10" t="s">
        <v>619</v>
      </c>
      <c r="BZ10" t="s">
        <v>432</v>
      </c>
    </row>
    <row r="11" spans="1:78" x14ac:dyDescent="0.15">
      <c r="A11" s="27">
        <v>6414</v>
      </c>
      <c r="B11" s="28">
        <v>42656</v>
      </c>
      <c r="C11" s="29" t="s">
        <v>530</v>
      </c>
      <c r="D11" s="30" t="s">
        <v>44</v>
      </c>
      <c r="E11" s="30"/>
      <c r="F11" s="30" t="s">
        <v>531</v>
      </c>
      <c r="G11" s="58">
        <v>42647</v>
      </c>
      <c r="H11" s="32" t="s">
        <v>390</v>
      </c>
      <c r="I11" s="32" t="s">
        <v>507</v>
      </c>
      <c r="J11" s="32"/>
      <c r="K11" s="30" t="s">
        <v>423</v>
      </c>
      <c r="L11" s="30" t="s">
        <v>620</v>
      </c>
      <c r="M11" s="180">
        <v>129</v>
      </c>
      <c r="N11" s="180">
        <v>20.063636363636363</v>
      </c>
      <c r="O11" s="30"/>
      <c r="P11" s="30"/>
      <c r="Q11" s="180"/>
      <c r="R11" s="30"/>
      <c r="S11" s="180"/>
      <c r="T11" s="30"/>
      <c r="U11" s="30"/>
      <c r="V11" s="180"/>
      <c r="W11" s="180"/>
      <c r="X11" s="30"/>
      <c r="Y11" s="30"/>
      <c r="Z11" s="30"/>
      <c r="AA11" s="30"/>
      <c r="AB11" s="30"/>
      <c r="AC11" s="30"/>
      <c r="AD11" s="30"/>
      <c r="AE11" s="180"/>
      <c r="AF11" s="180"/>
      <c r="AG11" s="30"/>
      <c r="AH11" s="30"/>
      <c r="AI11" s="180"/>
      <c r="AJ11" s="30"/>
      <c r="AK11" s="30"/>
      <c r="AL11" s="30"/>
      <c r="AM11" s="30"/>
      <c r="AN11" s="180"/>
      <c r="AO11" s="30"/>
      <c r="AP11" s="180"/>
      <c r="AQ11" s="30" t="s">
        <v>533</v>
      </c>
      <c r="AR11" s="32" t="s">
        <v>390</v>
      </c>
      <c r="AS11" s="32"/>
      <c r="AT11" s="32"/>
      <c r="AU11" s="32"/>
      <c r="AV11" s="32"/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56"/>
      <c r="BT11" s="56"/>
      <c r="BU11" s="32"/>
      <c r="BV11" s="32" t="s">
        <v>390</v>
      </c>
      <c r="BW11" s="30">
        <v>1</v>
      </c>
      <c r="BY11" t="s">
        <v>621</v>
      </c>
      <c r="BZ11" t="s">
        <v>432</v>
      </c>
    </row>
    <row r="12" spans="1:78" x14ac:dyDescent="0.15">
      <c r="A12" s="27"/>
      <c r="B12" s="28">
        <v>42656</v>
      </c>
      <c r="C12" s="29" t="s">
        <v>530</v>
      </c>
      <c r="D12" s="30" t="s">
        <v>44</v>
      </c>
      <c r="E12" s="30"/>
      <c r="F12" s="30" t="s">
        <v>531</v>
      </c>
      <c r="G12" s="58">
        <v>42626</v>
      </c>
      <c r="H12" s="32" t="s">
        <v>387</v>
      </c>
      <c r="I12" s="32" t="s">
        <v>390</v>
      </c>
      <c r="J12" s="32"/>
      <c r="K12" s="30" t="s">
        <v>425</v>
      </c>
      <c r="L12" s="30" t="s">
        <v>622</v>
      </c>
      <c r="M12" s="180">
        <v>149</v>
      </c>
      <c r="N12" s="180">
        <v>21.372727272727271</v>
      </c>
      <c r="O12" s="30" t="s">
        <v>453</v>
      </c>
      <c r="P12" s="30">
        <v>1800</v>
      </c>
      <c r="Q12" s="180">
        <v>24.59090909090909</v>
      </c>
      <c r="R12" s="30"/>
      <c r="S12" s="180"/>
      <c r="T12" s="30"/>
      <c r="U12" s="30"/>
      <c r="V12" s="180"/>
      <c r="W12" s="180"/>
      <c r="X12" s="30"/>
      <c r="Y12" s="30"/>
      <c r="Z12" s="30"/>
      <c r="AA12" s="30"/>
      <c r="AB12" s="30"/>
      <c r="AC12" s="30"/>
      <c r="AD12" s="30"/>
      <c r="AE12" s="180"/>
      <c r="AF12" s="180"/>
      <c r="AG12" s="30"/>
      <c r="AH12" s="30"/>
      <c r="AI12" s="180"/>
      <c r="AJ12" s="30"/>
      <c r="AK12" s="30"/>
      <c r="AL12" s="30"/>
      <c r="AM12" s="30"/>
      <c r="AN12" s="180"/>
      <c r="AO12" s="30"/>
      <c r="AP12" s="180"/>
      <c r="AQ12" s="30" t="s">
        <v>533</v>
      </c>
      <c r="AR12" s="32" t="s">
        <v>390</v>
      </c>
      <c r="AS12" s="32"/>
      <c r="AT12" s="32"/>
      <c r="AU12" s="32" t="s">
        <v>444</v>
      </c>
      <c r="AV12" s="32">
        <v>6</v>
      </c>
      <c r="AW12" s="32"/>
      <c r="AX12" s="32"/>
      <c r="AY12" s="32"/>
      <c r="AZ12" s="32" t="s">
        <v>390</v>
      </c>
      <c r="BA12" s="30"/>
      <c r="BB12" s="32">
        <v>5</v>
      </c>
      <c r="BC12" s="32">
        <v>0</v>
      </c>
      <c r="BD12" s="32">
        <v>10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/>
      <c r="BN12" s="32"/>
      <c r="BO12" s="32" t="s">
        <v>390</v>
      </c>
      <c r="BP12" s="32"/>
      <c r="BQ12" s="32"/>
      <c r="BR12" s="32"/>
      <c r="BS12" s="30"/>
      <c r="BT12" s="30"/>
      <c r="BU12" s="32"/>
      <c r="BV12" s="32" t="s">
        <v>390</v>
      </c>
      <c r="BW12" s="178">
        <v>1</v>
      </c>
      <c r="BX12" s="111"/>
      <c r="BY12" t="s">
        <v>623</v>
      </c>
      <c r="BZ12" t="s">
        <v>469</v>
      </c>
    </row>
    <row r="13" spans="1:78" x14ac:dyDescent="0.15">
      <c r="A13" s="27"/>
      <c r="B13" s="28">
        <v>42657</v>
      </c>
      <c r="C13" s="29" t="s">
        <v>530</v>
      </c>
      <c r="D13" s="30" t="s">
        <v>44</v>
      </c>
      <c r="E13" s="30"/>
      <c r="F13" s="30" t="s">
        <v>531</v>
      </c>
      <c r="G13" s="28">
        <v>42565</v>
      </c>
      <c r="H13" s="32" t="s">
        <v>390</v>
      </c>
      <c r="I13" s="32" t="s">
        <v>507</v>
      </c>
      <c r="J13" s="32"/>
      <c r="K13" s="30" t="s">
        <v>556</v>
      </c>
      <c r="L13" s="178" t="s">
        <v>624</v>
      </c>
      <c r="M13" s="216">
        <v>105.24545454545454</v>
      </c>
      <c r="N13" s="216">
        <v>16.66363636363636</v>
      </c>
      <c r="O13" s="30"/>
      <c r="P13" s="30"/>
      <c r="Q13" s="180"/>
      <c r="R13" s="30"/>
      <c r="S13" s="180"/>
      <c r="T13" s="30"/>
      <c r="U13" s="30"/>
      <c r="V13" s="180"/>
      <c r="W13" s="180"/>
      <c r="X13" s="30"/>
      <c r="Y13" s="30"/>
      <c r="Z13" s="30"/>
      <c r="AA13" s="30"/>
      <c r="AB13" s="30"/>
      <c r="AC13" s="30"/>
      <c r="AD13" s="30"/>
      <c r="AE13" s="180"/>
      <c r="AF13" s="180"/>
      <c r="AG13" s="30"/>
      <c r="AH13" s="30"/>
      <c r="AI13" s="180"/>
      <c r="AJ13" s="30"/>
      <c r="AK13" s="30"/>
      <c r="AL13" s="30"/>
      <c r="AM13" s="30"/>
      <c r="AN13" s="180"/>
      <c r="AO13" s="30"/>
      <c r="AP13" s="180"/>
      <c r="AQ13" s="30" t="s">
        <v>533</v>
      </c>
      <c r="AR13" s="32" t="s">
        <v>390</v>
      </c>
      <c r="AS13" s="32"/>
      <c r="AT13" s="32"/>
      <c r="AU13" s="32"/>
      <c r="AV13" s="32"/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/>
      <c r="BN13" s="32"/>
      <c r="BO13" s="32" t="s">
        <v>390</v>
      </c>
      <c r="BP13" s="222">
        <v>71.999999999999986</v>
      </c>
      <c r="BQ13" s="32"/>
      <c r="BR13" s="32"/>
      <c r="BS13" s="56"/>
      <c r="BT13" s="56"/>
      <c r="BU13" s="56"/>
      <c r="BV13" s="32" t="s">
        <v>390</v>
      </c>
      <c r="BW13" s="30">
        <v>1</v>
      </c>
      <c r="BX13" t="s">
        <v>584</v>
      </c>
      <c r="BY13" t="s">
        <v>625</v>
      </c>
      <c r="BZ13" t="s">
        <v>429</v>
      </c>
    </row>
    <row r="14" spans="1:78" x14ac:dyDescent="0.15">
      <c r="A14" s="27"/>
      <c r="B14" s="28">
        <v>42657</v>
      </c>
      <c r="C14" s="29" t="s">
        <v>530</v>
      </c>
      <c r="D14" s="30" t="s">
        <v>44</v>
      </c>
      <c r="E14" s="30"/>
      <c r="F14" s="30" t="s">
        <v>531</v>
      </c>
      <c r="G14" s="31">
        <v>42601</v>
      </c>
      <c r="H14" s="32" t="s">
        <v>387</v>
      </c>
      <c r="I14" s="32" t="s">
        <v>390</v>
      </c>
      <c r="J14" s="32"/>
      <c r="K14" s="30" t="s">
        <v>466</v>
      </c>
      <c r="L14" s="30" t="s">
        <v>626</v>
      </c>
      <c r="M14" s="218">
        <v>229.69999999999996</v>
      </c>
      <c r="N14" s="218">
        <v>18</v>
      </c>
      <c r="O14" s="30" t="s">
        <v>453</v>
      </c>
      <c r="P14" s="30">
        <v>2500</v>
      </c>
      <c r="Q14" s="180">
        <v>18</v>
      </c>
      <c r="R14" s="30"/>
      <c r="S14" s="180"/>
      <c r="T14" s="30"/>
      <c r="U14" s="30"/>
      <c r="V14" s="180"/>
      <c r="W14" s="180"/>
      <c r="X14" s="30"/>
      <c r="Y14" s="30"/>
      <c r="Z14" s="30"/>
      <c r="AA14" s="30"/>
      <c r="AB14" s="30"/>
      <c r="AC14" s="30"/>
      <c r="AD14" s="30"/>
      <c r="AE14" s="180"/>
      <c r="AF14" s="180"/>
      <c r="AG14" s="30"/>
      <c r="AH14" s="30"/>
      <c r="AI14" s="180"/>
      <c r="AJ14" s="30"/>
      <c r="AK14" s="30"/>
      <c r="AL14" s="30"/>
      <c r="AM14" s="30"/>
      <c r="AN14" s="180"/>
      <c r="AO14" s="30"/>
      <c r="AP14" s="18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10</v>
      </c>
      <c r="AW14" s="32"/>
      <c r="AX14" s="32"/>
      <c r="AY14" s="32"/>
      <c r="AZ14" s="32" t="s">
        <v>390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 t="s">
        <v>390</v>
      </c>
      <c r="BN14" s="32"/>
      <c r="BO14" s="32" t="s">
        <v>390</v>
      </c>
      <c r="BP14" s="32"/>
      <c r="BQ14" s="32"/>
      <c r="BR14" s="32"/>
      <c r="BS14" s="30"/>
      <c r="BT14" s="56"/>
      <c r="BU14" s="32"/>
      <c r="BV14" s="32" t="s">
        <v>390</v>
      </c>
      <c r="BW14" s="56"/>
      <c r="BX14" s="57"/>
      <c r="BY14" t="s">
        <v>586</v>
      </c>
      <c r="BZ14" t="s">
        <v>432</v>
      </c>
    </row>
    <row r="15" spans="1:78" x14ac:dyDescent="0.15">
      <c r="A15" s="27">
        <v>5915</v>
      </c>
      <c r="B15" s="28">
        <v>42657</v>
      </c>
      <c r="C15" s="29" t="s">
        <v>530</v>
      </c>
      <c r="D15" s="30" t="s">
        <v>44</v>
      </c>
      <c r="E15" s="30"/>
      <c r="F15" s="30" t="s">
        <v>531</v>
      </c>
      <c r="G15" s="31">
        <v>42606</v>
      </c>
      <c r="H15" s="112" t="s">
        <v>387</v>
      </c>
      <c r="I15" s="112" t="s">
        <v>390</v>
      </c>
      <c r="J15" s="32"/>
      <c r="K15" s="178" t="s">
        <v>50</v>
      </c>
      <c r="L15" s="178" t="s">
        <v>558</v>
      </c>
      <c r="M15" s="180">
        <v>122.39999999999998</v>
      </c>
      <c r="N15" s="180">
        <v>21.172727272727272</v>
      </c>
      <c r="O15" s="30" t="s">
        <v>453</v>
      </c>
      <c r="P15" s="30">
        <v>2000</v>
      </c>
      <c r="Q15" s="180">
        <v>21.9</v>
      </c>
      <c r="R15" s="30"/>
      <c r="S15" s="180"/>
      <c r="T15" s="30"/>
      <c r="U15" s="30"/>
      <c r="V15" s="180"/>
      <c r="W15" s="180"/>
      <c r="X15" s="30"/>
      <c r="Y15" s="30"/>
      <c r="Z15" s="30"/>
      <c r="AA15" s="30"/>
      <c r="AB15" s="30"/>
      <c r="AC15" s="30"/>
      <c r="AD15" s="30"/>
      <c r="AE15" s="180"/>
      <c r="AF15" s="180"/>
      <c r="AG15" s="30"/>
      <c r="AH15" s="30"/>
      <c r="AI15" s="180"/>
      <c r="AJ15" s="30"/>
      <c r="AK15" s="30"/>
      <c r="AL15" s="30"/>
      <c r="AM15" s="30"/>
      <c r="AN15" s="180"/>
      <c r="AO15" s="30"/>
      <c r="AP15" s="18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15</v>
      </c>
      <c r="AW15" s="32"/>
      <c r="AX15" s="32"/>
      <c r="AY15" s="32"/>
      <c r="AZ15" s="32" t="s">
        <v>534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32"/>
      <c r="BQ15" s="32"/>
      <c r="BR15" s="32"/>
      <c r="BS15" s="56"/>
      <c r="BT15" s="56"/>
      <c r="BU15" s="32"/>
      <c r="BV15" s="32" t="s">
        <v>390</v>
      </c>
      <c r="BW15" s="178"/>
      <c r="BX15" s="111" t="s">
        <v>627</v>
      </c>
      <c r="BY15" t="s">
        <v>587</v>
      </c>
      <c r="BZ15" t="s">
        <v>429</v>
      </c>
    </row>
    <row r="16" spans="1:78" x14ac:dyDescent="0.15">
      <c r="A16" s="27">
        <v>5900</v>
      </c>
      <c r="B16" s="28">
        <v>42663</v>
      </c>
      <c r="C16" s="29" t="s">
        <v>530</v>
      </c>
      <c r="D16" s="30" t="s">
        <v>44</v>
      </c>
      <c r="E16" s="30"/>
      <c r="F16" s="30" t="s">
        <v>531</v>
      </c>
      <c r="G16" s="31">
        <v>42635</v>
      </c>
      <c r="H16" s="32" t="s">
        <v>387</v>
      </c>
      <c r="I16" s="32" t="s">
        <v>390</v>
      </c>
      <c r="J16" s="32"/>
      <c r="K16" s="30" t="s">
        <v>560</v>
      </c>
      <c r="L16" s="30" t="s">
        <v>561</v>
      </c>
      <c r="M16" s="216">
        <v>201.7</v>
      </c>
      <c r="N16" s="216">
        <v>13.172727272727272</v>
      </c>
      <c r="O16" s="178" t="s">
        <v>453</v>
      </c>
      <c r="P16" s="30">
        <v>10000</v>
      </c>
      <c r="Q16" s="180">
        <v>17.899999999999999</v>
      </c>
      <c r="R16" s="30"/>
      <c r="S16" s="180"/>
      <c r="T16" s="30"/>
      <c r="U16" s="30"/>
      <c r="V16" s="180"/>
      <c r="W16" s="180"/>
      <c r="X16" s="30"/>
      <c r="Y16" s="30"/>
      <c r="Z16" s="30"/>
      <c r="AA16" s="30"/>
      <c r="AB16" s="30"/>
      <c r="AC16" s="30"/>
      <c r="AD16" s="30"/>
      <c r="AE16" s="180"/>
      <c r="AF16" s="180"/>
      <c r="AG16" s="30"/>
      <c r="AH16" s="30"/>
      <c r="AI16" s="180"/>
      <c r="AJ16" s="30"/>
      <c r="AK16" s="30"/>
      <c r="AL16" s="30"/>
      <c r="AM16" s="30"/>
      <c r="AN16" s="180"/>
      <c r="AO16" s="30"/>
      <c r="AP16" s="18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8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/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>
        <v>1</v>
      </c>
      <c r="BY16" t="s">
        <v>649</v>
      </c>
      <c r="BZ16" s="111" t="s">
        <v>432</v>
      </c>
    </row>
    <row r="17" spans="1:78" x14ac:dyDescent="0.15">
      <c r="A17" s="27"/>
      <c r="B17" s="28">
        <v>42657</v>
      </c>
      <c r="C17" s="29" t="s">
        <v>530</v>
      </c>
      <c r="D17" s="30" t="s">
        <v>44</v>
      </c>
      <c r="E17" s="30"/>
      <c r="F17" s="30" t="s">
        <v>531</v>
      </c>
      <c r="G17" s="31">
        <v>42587</v>
      </c>
      <c r="H17" s="32" t="s">
        <v>387</v>
      </c>
      <c r="I17" s="32" t="s">
        <v>390</v>
      </c>
      <c r="J17" s="32"/>
      <c r="K17" s="30" t="s">
        <v>562</v>
      </c>
      <c r="L17" s="30" t="s">
        <v>628</v>
      </c>
      <c r="M17" s="216">
        <v>125.89090909090908</v>
      </c>
      <c r="N17" s="216">
        <v>19.909090909090907</v>
      </c>
      <c r="O17" s="30"/>
      <c r="P17" s="30"/>
      <c r="Q17" s="180"/>
      <c r="R17" s="30"/>
      <c r="S17" s="180"/>
      <c r="T17" s="30"/>
      <c r="U17" s="30"/>
      <c r="V17" s="180"/>
      <c r="W17" s="180"/>
      <c r="X17" s="30"/>
      <c r="Y17" s="30"/>
      <c r="Z17" s="30"/>
      <c r="AA17" s="30"/>
      <c r="AB17" s="30"/>
      <c r="AC17" s="30"/>
      <c r="AD17" s="30"/>
      <c r="AE17" s="180"/>
      <c r="AF17" s="180"/>
      <c r="AG17" s="30"/>
      <c r="AH17" s="30"/>
      <c r="AI17" s="180"/>
      <c r="AJ17" s="30"/>
      <c r="AK17" s="30"/>
      <c r="AL17" s="30"/>
      <c r="AM17" s="30"/>
      <c r="AN17" s="180"/>
      <c r="AO17" s="30"/>
      <c r="AP17" s="180"/>
      <c r="AQ17" s="30" t="s">
        <v>533</v>
      </c>
      <c r="AR17" s="32" t="s">
        <v>390</v>
      </c>
      <c r="AS17" s="32"/>
      <c r="AT17" s="32"/>
      <c r="AU17" s="32" t="s">
        <v>444</v>
      </c>
      <c r="AV17" s="32">
        <v>4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>
        <v>12</v>
      </c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/>
      <c r="BY17" t="s">
        <v>629</v>
      </c>
      <c r="BZ17" t="s">
        <v>429</v>
      </c>
    </row>
    <row r="18" spans="1:78" x14ac:dyDescent="0.15">
      <c r="A18" s="27">
        <v>6408</v>
      </c>
      <c r="B18" s="28">
        <v>42657</v>
      </c>
      <c r="C18" s="29" t="s">
        <v>530</v>
      </c>
      <c r="D18" s="30" t="s">
        <v>44</v>
      </c>
      <c r="E18" s="30"/>
      <c r="F18" s="30" t="s">
        <v>531</v>
      </c>
      <c r="G18" s="31">
        <v>42474</v>
      </c>
      <c r="H18" s="32" t="s">
        <v>390</v>
      </c>
      <c r="I18" s="32" t="s">
        <v>507</v>
      </c>
      <c r="J18" s="32"/>
      <c r="K18" s="178" t="s">
        <v>654</v>
      </c>
      <c r="L18" s="30" t="s">
        <v>552</v>
      </c>
      <c r="M18" s="216">
        <v>120.47272727272727</v>
      </c>
      <c r="N18" s="216">
        <v>21.4</v>
      </c>
      <c r="O18" s="30"/>
      <c r="P18" s="30"/>
      <c r="Q18" s="180"/>
      <c r="R18" s="30"/>
      <c r="S18" s="180"/>
      <c r="T18" s="30"/>
      <c r="U18" s="30"/>
      <c r="V18" s="180"/>
      <c r="W18" s="180"/>
      <c r="X18" s="30"/>
      <c r="Y18" s="30"/>
      <c r="Z18" s="30"/>
      <c r="AA18" s="30"/>
      <c r="AB18" s="30"/>
      <c r="AC18" s="30"/>
      <c r="AD18" s="30"/>
      <c r="AE18" s="180"/>
      <c r="AF18" s="180"/>
      <c r="AG18" s="30"/>
      <c r="AH18" s="30"/>
      <c r="AI18" s="180"/>
      <c r="AJ18" s="30"/>
      <c r="AK18" s="30"/>
      <c r="AL18" s="30"/>
      <c r="AM18" s="30"/>
      <c r="AN18" s="180"/>
      <c r="AO18" s="30"/>
      <c r="AP18" s="180"/>
      <c r="AQ18" s="30" t="s">
        <v>533</v>
      </c>
      <c r="AR18" s="32" t="s">
        <v>390</v>
      </c>
      <c r="AS18" s="32"/>
      <c r="AT18" s="32"/>
      <c r="AU18" s="32"/>
      <c r="AV18" s="32"/>
      <c r="AW18" s="32"/>
      <c r="AX18" s="32"/>
      <c r="AY18" s="32"/>
      <c r="AZ18" s="3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/>
      <c r="BM18" s="32" t="s">
        <v>390</v>
      </c>
      <c r="BN18" s="32"/>
      <c r="BO18" s="32" t="s">
        <v>390</v>
      </c>
      <c r="BP18" s="32"/>
      <c r="BQ18" s="32"/>
      <c r="BR18" s="32"/>
      <c r="BS18" s="30"/>
      <c r="BT18" s="56"/>
      <c r="BU18" s="32"/>
      <c r="BV18" s="32" t="s">
        <v>390</v>
      </c>
      <c r="BW18" s="30"/>
      <c r="BY18" t="s">
        <v>592</v>
      </c>
      <c r="BZ18" t="s">
        <v>429</v>
      </c>
    </row>
    <row r="19" spans="1:78" x14ac:dyDescent="0.15">
      <c r="A19" s="27"/>
      <c r="B19" s="28">
        <v>42663</v>
      </c>
      <c r="C19" s="29" t="s">
        <v>530</v>
      </c>
      <c r="D19" s="30" t="s">
        <v>44</v>
      </c>
      <c r="E19" s="30"/>
      <c r="F19" s="30" t="s">
        <v>531</v>
      </c>
      <c r="G19" s="31">
        <v>42643</v>
      </c>
      <c r="H19" s="112" t="s">
        <v>387</v>
      </c>
      <c r="I19" s="112" t="s">
        <v>390</v>
      </c>
      <c r="J19" s="32"/>
      <c r="K19" s="178" t="s">
        <v>651</v>
      </c>
      <c r="L19" s="178" t="s">
        <v>652</v>
      </c>
      <c r="M19" s="216">
        <v>118.18181818181817</v>
      </c>
      <c r="N19" s="216">
        <v>18.172727272727268</v>
      </c>
      <c r="O19" s="30"/>
      <c r="P19" s="30"/>
      <c r="Q19" s="180"/>
      <c r="R19" s="30"/>
      <c r="S19" s="180"/>
      <c r="T19" s="30"/>
      <c r="U19" s="30"/>
      <c r="V19" s="180"/>
      <c r="W19" s="180"/>
      <c r="X19" s="30"/>
      <c r="Y19" s="30"/>
      <c r="Z19" s="30"/>
      <c r="AA19" s="30"/>
      <c r="AB19" s="30"/>
      <c r="AC19" s="30"/>
      <c r="AD19" s="30"/>
      <c r="AE19" s="180"/>
      <c r="AF19" s="180"/>
      <c r="AG19" s="30"/>
      <c r="AH19" s="30"/>
      <c r="AI19" s="180"/>
      <c r="AJ19" s="30"/>
      <c r="AK19" s="30"/>
      <c r="AL19" s="30"/>
      <c r="AM19" s="30"/>
      <c r="AN19" s="180"/>
      <c r="AO19" s="30"/>
      <c r="AP19" s="180"/>
      <c r="AQ19" s="30" t="s">
        <v>533</v>
      </c>
      <c r="AR19" s="32" t="s">
        <v>390</v>
      </c>
      <c r="AS19" s="32"/>
      <c r="AT19" s="32"/>
      <c r="AU19" s="112" t="s">
        <v>444</v>
      </c>
      <c r="AV19" s="32">
        <v>6</v>
      </c>
      <c r="AW19" s="32"/>
      <c r="AX19" s="32"/>
      <c r="AY19" s="32"/>
      <c r="AZ19" s="112" t="s">
        <v>390</v>
      </c>
      <c r="BA19" s="30"/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12</v>
      </c>
      <c r="BM19" s="112" t="s">
        <v>390</v>
      </c>
      <c r="BN19" s="32"/>
      <c r="BO19" s="112" t="s">
        <v>390</v>
      </c>
      <c r="BP19" s="32"/>
      <c r="BQ19" s="32"/>
      <c r="BR19" s="32"/>
      <c r="BS19" s="30"/>
      <c r="BT19" s="56"/>
      <c r="BU19" s="32"/>
      <c r="BV19" s="112" t="s">
        <v>390</v>
      </c>
      <c r="BW19" s="30">
        <v>1</v>
      </c>
      <c r="BY19" t="s">
        <v>653</v>
      </c>
      <c r="BZ19" s="111" t="s">
        <v>469</v>
      </c>
    </row>
    <row r="20" spans="1:78" x14ac:dyDescent="0.15">
      <c r="A20" s="27"/>
      <c r="B20" s="28">
        <v>42663</v>
      </c>
      <c r="C20" s="29" t="s">
        <v>530</v>
      </c>
      <c r="D20" s="30" t="s">
        <v>44</v>
      </c>
      <c r="E20" s="30"/>
      <c r="F20" s="30" t="s">
        <v>531</v>
      </c>
      <c r="G20" s="31">
        <v>42551</v>
      </c>
      <c r="H20" s="112" t="s">
        <v>390</v>
      </c>
      <c r="I20" s="112" t="s">
        <v>507</v>
      </c>
      <c r="J20" s="32"/>
      <c r="K20" s="178" t="s">
        <v>656</v>
      </c>
      <c r="L20" s="178" t="s">
        <v>657</v>
      </c>
      <c r="M20" s="216">
        <v>129</v>
      </c>
      <c r="N20" s="216">
        <v>23.25454545454545</v>
      </c>
      <c r="O20" s="30"/>
      <c r="P20" s="30"/>
      <c r="Q20" s="180"/>
      <c r="R20" s="30"/>
      <c r="S20" s="180"/>
      <c r="T20" s="30"/>
      <c r="U20" s="30"/>
      <c r="V20" s="180"/>
      <c r="W20" s="180"/>
      <c r="X20" s="30"/>
      <c r="Y20" s="30"/>
      <c r="Z20" s="30"/>
      <c r="AA20" s="30"/>
      <c r="AB20" s="30"/>
      <c r="AC20" s="30"/>
      <c r="AD20" s="30"/>
      <c r="AE20" s="180"/>
      <c r="AF20" s="180"/>
      <c r="AG20" s="30"/>
      <c r="AH20" s="30"/>
      <c r="AI20" s="180"/>
      <c r="AJ20" s="30"/>
      <c r="AK20" s="30"/>
      <c r="AL20" s="30"/>
      <c r="AM20" s="30"/>
      <c r="AN20" s="180"/>
      <c r="AO20" s="30"/>
      <c r="AP20" s="180"/>
      <c r="AQ20" s="30" t="s">
        <v>533</v>
      </c>
      <c r="AR20" s="112" t="s">
        <v>390</v>
      </c>
      <c r="AS20" s="32"/>
      <c r="AT20" s="32"/>
      <c r="AU20" s="112"/>
      <c r="AV20" s="32"/>
      <c r="AW20" s="32"/>
      <c r="AX20" s="32"/>
      <c r="AY20" s="32"/>
      <c r="AZ20" s="112" t="s">
        <v>390</v>
      </c>
      <c r="BA20" s="30"/>
      <c r="BB20" s="32">
        <v>15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112" t="s">
        <v>390</v>
      </c>
      <c r="BN20" s="32"/>
      <c r="BO20" s="112" t="s">
        <v>390</v>
      </c>
      <c r="BP20" s="32"/>
      <c r="BQ20" s="32"/>
      <c r="BR20" s="32"/>
      <c r="BS20" s="30"/>
      <c r="BT20" s="56"/>
      <c r="BU20" s="32"/>
      <c r="BV20" s="112" t="s">
        <v>390</v>
      </c>
      <c r="BW20" s="30"/>
      <c r="BY20" s="111" t="s">
        <v>658</v>
      </c>
      <c r="BZ20" s="111" t="s">
        <v>469</v>
      </c>
    </row>
    <row r="21" spans="1:78" x14ac:dyDescent="0.15">
      <c r="A21" s="27"/>
      <c r="B21" s="28">
        <v>42663</v>
      </c>
      <c r="C21" s="29" t="s">
        <v>530</v>
      </c>
      <c r="D21" s="30" t="s">
        <v>44</v>
      </c>
      <c r="E21" s="30"/>
      <c r="F21" s="30" t="s">
        <v>531</v>
      </c>
      <c r="G21" s="31">
        <v>42607</v>
      </c>
      <c r="H21" s="112" t="s">
        <v>387</v>
      </c>
      <c r="I21" s="112" t="s">
        <v>390</v>
      </c>
      <c r="J21" s="32"/>
      <c r="K21" s="178" t="s">
        <v>661</v>
      </c>
      <c r="L21" s="178" t="s">
        <v>662</v>
      </c>
      <c r="M21" s="216">
        <v>130</v>
      </c>
      <c r="N21" s="216">
        <v>23.799999999999997</v>
      </c>
      <c r="O21" s="30"/>
      <c r="P21" s="30"/>
      <c r="Q21" s="180"/>
      <c r="R21" s="30"/>
      <c r="S21" s="180"/>
      <c r="T21" s="30"/>
      <c r="U21" s="30"/>
      <c r="V21" s="180"/>
      <c r="W21" s="180"/>
      <c r="X21" s="30"/>
      <c r="Y21" s="30"/>
      <c r="Z21" s="30"/>
      <c r="AA21" s="30"/>
      <c r="AB21" s="30"/>
      <c r="AC21" s="30"/>
      <c r="AD21" s="30"/>
      <c r="AE21" s="180"/>
      <c r="AF21" s="180"/>
      <c r="AG21" s="30"/>
      <c r="AH21" s="30"/>
      <c r="AI21" s="180"/>
      <c r="AJ21" s="30"/>
      <c r="AK21" s="30"/>
      <c r="AL21" s="30"/>
      <c r="AM21" s="30"/>
      <c r="AN21" s="180"/>
      <c r="AO21" s="30"/>
      <c r="AP21" s="180"/>
      <c r="AQ21" s="30" t="s">
        <v>533</v>
      </c>
      <c r="AR21" s="112" t="s">
        <v>390</v>
      </c>
      <c r="AS21" s="32"/>
      <c r="AT21" s="32"/>
      <c r="AU21" s="112" t="s">
        <v>444</v>
      </c>
      <c r="AV21" s="32">
        <v>6</v>
      </c>
      <c r="AW21" s="32"/>
      <c r="AX21" s="32"/>
      <c r="AY21" s="32"/>
      <c r="AZ21" s="112" t="s">
        <v>534</v>
      </c>
      <c r="BA21" s="30"/>
      <c r="BB21" s="32">
        <v>0</v>
      </c>
      <c r="BC21" s="32">
        <v>18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112" t="s">
        <v>390</v>
      </c>
      <c r="BN21" s="32"/>
      <c r="BO21" s="112" t="s">
        <v>390</v>
      </c>
      <c r="BP21" s="32"/>
      <c r="BQ21" s="32"/>
      <c r="BR21" s="32"/>
      <c r="BS21" s="30"/>
      <c r="BT21" s="56"/>
      <c r="BU21" s="32"/>
      <c r="BV21" s="112" t="s">
        <v>390</v>
      </c>
      <c r="BW21" s="30"/>
      <c r="BX21" s="274" t="s">
        <v>664</v>
      </c>
      <c r="BY21" s="111" t="s">
        <v>663</v>
      </c>
      <c r="BZ21" s="111" t="s">
        <v>469</v>
      </c>
    </row>
    <row r="22" spans="1:78" x14ac:dyDescent="0.15">
      <c r="A22" s="27"/>
      <c r="B22" s="28">
        <v>42663</v>
      </c>
      <c r="C22" s="29" t="s">
        <v>530</v>
      </c>
      <c r="D22" s="30" t="s">
        <v>44</v>
      </c>
      <c r="E22" s="30"/>
      <c r="F22" s="30" t="s">
        <v>531</v>
      </c>
      <c r="G22" s="31">
        <v>42658</v>
      </c>
      <c r="H22" s="112" t="s">
        <v>387</v>
      </c>
      <c r="I22" s="112" t="s">
        <v>390</v>
      </c>
      <c r="J22" s="32"/>
      <c r="K22" s="178" t="s">
        <v>667</v>
      </c>
      <c r="L22" s="178" t="s">
        <v>668</v>
      </c>
      <c r="M22" s="216">
        <v>122</v>
      </c>
      <c r="N22" s="216">
        <v>23.954545454545453</v>
      </c>
      <c r="O22" s="30"/>
      <c r="P22" s="30"/>
      <c r="Q22" s="180"/>
      <c r="R22" s="30"/>
      <c r="S22" s="180"/>
      <c r="T22" s="30"/>
      <c r="U22" s="30"/>
      <c r="V22" s="180"/>
      <c r="W22" s="180"/>
      <c r="X22" s="30"/>
      <c r="Y22" s="30"/>
      <c r="Z22" s="30"/>
      <c r="AA22" s="30"/>
      <c r="AB22" s="30"/>
      <c r="AC22" s="30"/>
      <c r="AD22" s="30"/>
      <c r="AE22" s="180"/>
      <c r="AF22" s="180"/>
      <c r="AG22" s="30"/>
      <c r="AH22" s="30"/>
      <c r="AI22" s="180"/>
      <c r="AJ22" s="30"/>
      <c r="AK22" s="30"/>
      <c r="AL22" s="30"/>
      <c r="AM22" s="30"/>
      <c r="AN22" s="180"/>
      <c r="AO22" s="30"/>
      <c r="AP22" s="180"/>
      <c r="AQ22" s="30" t="s">
        <v>533</v>
      </c>
      <c r="AR22" s="112" t="s">
        <v>390</v>
      </c>
      <c r="AS22" s="32"/>
      <c r="AT22" s="32"/>
      <c r="AU22" s="112" t="s">
        <v>444</v>
      </c>
      <c r="AV22" s="32">
        <v>7</v>
      </c>
      <c r="AW22" s="32"/>
      <c r="AX22" s="32"/>
      <c r="AY22" s="32"/>
      <c r="AZ22" s="112" t="s">
        <v>390</v>
      </c>
      <c r="BA22" s="30"/>
      <c r="BB22" s="32">
        <v>0</v>
      </c>
      <c r="BC22" s="32">
        <v>0</v>
      </c>
      <c r="BD22" s="32">
        <v>0</v>
      </c>
      <c r="BE22" s="32">
        <v>17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112" t="s">
        <v>390</v>
      </c>
      <c r="BN22" s="32"/>
      <c r="BO22" s="112" t="s">
        <v>390</v>
      </c>
      <c r="BP22" s="32"/>
      <c r="BQ22" s="32"/>
      <c r="BR22" s="32"/>
      <c r="BS22" s="30"/>
      <c r="BT22" s="56"/>
      <c r="BU22" s="32"/>
      <c r="BV22" s="112" t="s">
        <v>390</v>
      </c>
      <c r="BW22" s="30">
        <v>1</v>
      </c>
      <c r="BX22" s="275"/>
      <c r="BY22" s="111" t="s">
        <v>669</v>
      </c>
      <c r="BZ22" s="111" t="s">
        <v>469</v>
      </c>
    </row>
    <row r="23" spans="1:78" x14ac:dyDescent="0.15">
      <c r="A23" s="27"/>
      <c r="B23" s="28">
        <v>42663</v>
      </c>
      <c r="C23" s="29" t="s">
        <v>530</v>
      </c>
      <c r="D23" s="30" t="s">
        <v>44</v>
      </c>
      <c r="E23" s="30"/>
      <c r="F23" s="30" t="s">
        <v>531</v>
      </c>
      <c r="G23" s="31">
        <v>42553</v>
      </c>
      <c r="H23" s="112" t="s">
        <v>387</v>
      </c>
      <c r="I23" s="112" t="s">
        <v>390</v>
      </c>
      <c r="J23" s="32"/>
      <c r="K23" s="178" t="s">
        <v>672</v>
      </c>
      <c r="L23" s="178" t="s">
        <v>673</v>
      </c>
      <c r="M23" s="216">
        <v>113.19090909090909</v>
      </c>
      <c r="N23" s="216">
        <v>24.109090909090906</v>
      </c>
      <c r="O23" s="30"/>
      <c r="P23" s="30"/>
      <c r="Q23" s="180"/>
      <c r="R23" s="30"/>
      <c r="S23" s="180"/>
      <c r="T23" s="30"/>
      <c r="U23" s="30"/>
      <c r="V23" s="180"/>
      <c r="W23" s="180"/>
      <c r="X23" s="30"/>
      <c r="Y23" s="30"/>
      <c r="Z23" s="30"/>
      <c r="AA23" s="30"/>
      <c r="AB23" s="30"/>
      <c r="AC23" s="30"/>
      <c r="AD23" s="30"/>
      <c r="AE23" s="180"/>
      <c r="AF23" s="180"/>
      <c r="AG23" s="30"/>
      <c r="AH23" s="30"/>
      <c r="AI23" s="180"/>
      <c r="AJ23" s="30"/>
      <c r="AK23" s="30"/>
      <c r="AL23" s="30"/>
      <c r="AM23" s="30"/>
      <c r="AN23" s="180"/>
      <c r="AO23" s="30"/>
      <c r="AP23" s="180"/>
      <c r="AQ23" s="30" t="s">
        <v>533</v>
      </c>
      <c r="AR23" s="112" t="s">
        <v>390</v>
      </c>
      <c r="AS23" s="32"/>
      <c r="AT23" s="32"/>
      <c r="AU23" s="112" t="s">
        <v>444</v>
      </c>
      <c r="AV23" s="32">
        <v>8</v>
      </c>
      <c r="AW23" s="32"/>
      <c r="AX23" s="32"/>
      <c r="AY23" s="32"/>
      <c r="AZ23" s="112" t="s">
        <v>390</v>
      </c>
      <c r="BA23" s="30"/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112" t="s">
        <v>390</v>
      </c>
      <c r="BN23" s="32"/>
      <c r="BO23" s="112" t="s">
        <v>390</v>
      </c>
      <c r="BP23" s="32"/>
      <c r="BQ23" s="32"/>
      <c r="BR23" s="32"/>
      <c r="BS23" s="30"/>
      <c r="BT23" s="56"/>
      <c r="BU23" s="32"/>
      <c r="BV23" s="112" t="s">
        <v>390</v>
      </c>
      <c r="BW23" s="30"/>
      <c r="BX23" s="275" t="s">
        <v>675</v>
      </c>
      <c r="BY23" s="111" t="s">
        <v>674</v>
      </c>
      <c r="BZ23" s="111" t="s">
        <v>469</v>
      </c>
    </row>
    <row r="24" spans="1:78" x14ac:dyDescent="0.15">
      <c r="A24" s="27"/>
      <c r="B24" s="28">
        <v>42663</v>
      </c>
      <c r="C24" s="29" t="s">
        <v>530</v>
      </c>
      <c r="D24" s="30" t="s">
        <v>44</v>
      </c>
      <c r="E24" s="30"/>
      <c r="F24" s="30" t="s">
        <v>531</v>
      </c>
      <c r="G24" s="31">
        <v>42656</v>
      </c>
      <c r="H24" s="112" t="s">
        <v>387</v>
      </c>
      <c r="I24" s="112" t="s">
        <v>390</v>
      </c>
      <c r="J24" s="32"/>
      <c r="K24" s="178" t="s">
        <v>676</v>
      </c>
      <c r="L24" s="178" t="s">
        <v>677</v>
      </c>
      <c r="M24" s="216">
        <v>109.8</v>
      </c>
      <c r="N24" s="216">
        <v>21.563636363636363</v>
      </c>
      <c r="O24" s="30"/>
      <c r="P24" s="30"/>
      <c r="Q24" s="180"/>
      <c r="R24" s="30"/>
      <c r="S24" s="180"/>
      <c r="T24" s="30"/>
      <c r="U24" s="30"/>
      <c r="V24" s="180"/>
      <c r="W24" s="180"/>
      <c r="X24" s="30"/>
      <c r="Y24" s="30"/>
      <c r="Z24" s="30"/>
      <c r="AA24" s="30"/>
      <c r="AB24" s="30"/>
      <c r="AC24" s="30"/>
      <c r="AD24" s="30"/>
      <c r="AE24" s="180"/>
      <c r="AF24" s="180"/>
      <c r="AG24" s="30"/>
      <c r="AH24" s="30"/>
      <c r="AI24" s="180"/>
      <c r="AJ24" s="30"/>
      <c r="AK24" s="30"/>
      <c r="AL24" s="30"/>
      <c r="AM24" s="30"/>
      <c r="AN24" s="180"/>
      <c r="AO24" s="30"/>
      <c r="AP24" s="180"/>
      <c r="AQ24" s="30" t="s">
        <v>533</v>
      </c>
      <c r="AR24" s="112" t="s">
        <v>390</v>
      </c>
      <c r="AS24" s="32"/>
      <c r="AT24" s="32"/>
      <c r="AU24" s="112"/>
      <c r="AV24" s="32"/>
      <c r="AW24" s="32"/>
      <c r="AX24" s="32"/>
      <c r="AY24" s="32"/>
      <c r="AZ24" s="112" t="s">
        <v>390</v>
      </c>
      <c r="BA24" s="30"/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112" t="s">
        <v>390</v>
      </c>
      <c r="BN24" s="32"/>
      <c r="BO24" s="112" t="s">
        <v>390</v>
      </c>
      <c r="BP24" s="32"/>
      <c r="BQ24" s="32"/>
      <c r="BR24" s="32"/>
      <c r="BS24" s="30"/>
      <c r="BT24" s="56"/>
      <c r="BU24" s="32"/>
      <c r="BV24" s="112" t="s">
        <v>390</v>
      </c>
      <c r="BW24" s="30">
        <v>1</v>
      </c>
      <c r="BX24" s="275"/>
      <c r="BY24" s="111" t="s">
        <v>678</v>
      </c>
      <c r="BZ24" s="111" t="s">
        <v>469</v>
      </c>
    </row>
    <row r="25" spans="1:78" x14ac:dyDescent="0.15">
      <c r="A25" s="27"/>
      <c r="B25" s="28">
        <v>42663</v>
      </c>
      <c r="C25" s="29" t="s">
        <v>530</v>
      </c>
      <c r="D25" s="30" t="s">
        <v>44</v>
      </c>
      <c r="E25" s="30"/>
      <c r="F25" s="30" t="s">
        <v>531</v>
      </c>
      <c r="G25" s="31">
        <v>42642</v>
      </c>
      <c r="H25" s="112" t="s">
        <v>387</v>
      </c>
      <c r="I25" s="112" t="s">
        <v>390</v>
      </c>
      <c r="J25" s="32"/>
      <c r="K25" s="178" t="s">
        <v>679</v>
      </c>
      <c r="L25" s="178" t="s">
        <v>680</v>
      </c>
      <c r="M25" s="216">
        <v>105.40909090909091</v>
      </c>
      <c r="N25" s="216">
        <v>20</v>
      </c>
      <c r="O25" s="30"/>
      <c r="P25" s="30"/>
      <c r="Q25" s="180"/>
      <c r="R25" s="30"/>
      <c r="S25" s="180"/>
      <c r="T25" s="30"/>
      <c r="U25" s="30"/>
      <c r="V25" s="180"/>
      <c r="W25" s="180"/>
      <c r="X25" s="30"/>
      <c r="Y25" s="30"/>
      <c r="Z25" s="30"/>
      <c r="AA25" s="30"/>
      <c r="AB25" s="30"/>
      <c r="AC25" s="30"/>
      <c r="AD25" s="30"/>
      <c r="AE25" s="180"/>
      <c r="AF25" s="180"/>
      <c r="AG25" s="30"/>
      <c r="AH25" s="30"/>
      <c r="AI25" s="180"/>
      <c r="AJ25" s="30"/>
      <c r="AK25" s="30"/>
      <c r="AL25" s="30"/>
      <c r="AM25" s="30"/>
      <c r="AN25" s="180"/>
      <c r="AO25" s="30"/>
      <c r="AP25" s="180"/>
      <c r="AQ25" s="30" t="s">
        <v>533</v>
      </c>
      <c r="AR25" s="112" t="s">
        <v>390</v>
      </c>
      <c r="AS25" s="32"/>
      <c r="AT25" s="32"/>
      <c r="AU25" s="112" t="s">
        <v>444</v>
      </c>
      <c r="AV25" s="32">
        <v>5</v>
      </c>
      <c r="AW25" s="32"/>
      <c r="AX25" s="32"/>
      <c r="AY25" s="32"/>
      <c r="AZ25" s="112" t="s">
        <v>534</v>
      </c>
      <c r="BA25" s="30"/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112" t="s">
        <v>390</v>
      </c>
      <c r="BN25" s="32"/>
      <c r="BO25" s="112" t="s">
        <v>390</v>
      </c>
      <c r="BP25" s="32"/>
      <c r="BQ25" s="32"/>
      <c r="BR25" s="32"/>
      <c r="BS25" s="30"/>
      <c r="BT25" s="56"/>
      <c r="BU25" s="32"/>
      <c r="BV25" s="112" t="s">
        <v>390</v>
      </c>
      <c r="BW25" s="30">
        <v>1</v>
      </c>
      <c r="BX25" s="275"/>
      <c r="BY25" s="111" t="s">
        <v>681</v>
      </c>
      <c r="BZ25" s="111" t="s">
        <v>469</v>
      </c>
    </row>
    <row r="26" spans="1:78" x14ac:dyDescent="0.15">
      <c r="A26" s="27"/>
      <c r="B26" s="28">
        <v>42663</v>
      </c>
      <c r="C26" s="29" t="s">
        <v>530</v>
      </c>
      <c r="D26" s="30" t="s">
        <v>44</v>
      </c>
      <c r="E26" s="30"/>
      <c r="F26" s="30" t="s">
        <v>531</v>
      </c>
      <c r="G26" s="31">
        <v>42605</v>
      </c>
      <c r="H26" s="112" t="s">
        <v>387</v>
      </c>
      <c r="I26" s="112" t="s">
        <v>390</v>
      </c>
      <c r="J26" s="112"/>
      <c r="K26" s="178" t="s">
        <v>682</v>
      </c>
      <c r="L26" s="178" t="s">
        <v>683</v>
      </c>
      <c r="M26" s="216">
        <v>110</v>
      </c>
      <c r="N26" s="216">
        <v>19.2</v>
      </c>
      <c r="O26" s="30"/>
      <c r="P26" s="30"/>
      <c r="Q26" s="180"/>
      <c r="R26" s="30"/>
      <c r="S26" s="180"/>
      <c r="T26" s="30"/>
      <c r="U26" s="30"/>
      <c r="V26" s="180"/>
      <c r="W26" s="180"/>
      <c r="X26" s="30"/>
      <c r="Y26" s="30"/>
      <c r="Z26" s="30"/>
      <c r="AA26" s="30"/>
      <c r="AB26" s="30"/>
      <c r="AC26" s="30"/>
      <c r="AD26" s="30"/>
      <c r="AE26" s="180"/>
      <c r="AF26" s="180"/>
      <c r="AG26" s="30"/>
      <c r="AH26" s="30"/>
      <c r="AI26" s="180"/>
      <c r="AJ26" s="30"/>
      <c r="AK26" s="30"/>
      <c r="AL26" s="30"/>
      <c r="AM26" s="30"/>
      <c r="AN26" s="180"/>
      <c r="AO26" s="30"/>
      <c r="AP26" s="180"/>
      <c r="AQ26" s="30" t="s">
        <v>533</v>
      </c>
      <c r="AR26" s="112" t="s">
        <v>390</v>
      </c>
      <c r="AS26" s="32"/>
      <c r="AT26" s="32"/>
      <c r="AU26" s="112" t="s">
        <v>444</v>
      </c>
      <c r="AV26" s="32">
        <v>6</v>
      </c>
      <c r="AW26" s="32"/>
      <c r="AX26" s="32"/>
      <c r="AY26" s="32"/>
      <c r="AZ26" s="112" t="s">
        <v>390</v>
      </c>
      <c r="BA26" s="30"/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112" t="s">
        <v>390</v>
      </c>
      <c r="BN26" s="32"/>
      <c r="BO26" s="112" t="s">
        <v>390</v>
      </c>
      <c r="BP26" s="32"/>
      <c r="BQ26" s="32"/>
      <c r="BR26" s="32"/>
      <c r="BS26" s="30"/>
      <c r="BT26" s="56"/>
      <c r="BU26" s="32"/>
      <c r="BV26" s="112" t="s">
        <v>390</v>
      </c>
      <c r="BW26" s="30">
        <v>1</v>
      </c>
      <c r="BX26" s="275"/>
      <c r="BY26" s="111" t="s">
        <v>684</v>
      </c>
      <c r="BZ26" s="111" t="s">
        <v>469</v>
      </c>
    </row>
    <row r="27" spans="1:78" x14ac:dyDescent="0.15">
      <c r="A27" s="27">
        <v>4230</v>
      </c>
      <c r="B27" s="28">
        <v>42656</v>
      </c>
      <c r="C27" s="29" t="s">
        <v>530</v>
      </c>
      <c r="D27" s="30" t="s">
        <v>44</v>
      </c>
      <c r="E27" s="30"/>
      <c r="F27" s="30" t="s">
        <v>535</v>
      </c>
      <c r="G27" s="31">
        <v>42564</v>
      </c>
      <c r="H27" s="32" t="s">
        <v>387</v>
      </c>
      <c r="I27" s="32" t="s">
        <v>390</v>
      </c>
      <c r="J27" s="32"/>
      <c r="K27" s="30" t="s">
        <v>298</v>
      </c>
      <c r="L27" s="30" t="s">
        <v>540</v>
      </c>
      <c r="M27" s="216">
        <v>111.44545454545454</v>
      </c>
      <c r="N27" s="216">
        <v>19.209090909090907</v>
      </c>
      <c r="O27" s="30" t="s">
        <v>453</v>
      </c>
      <c r="P27" s="30">
        <v>5000</v>
      </c>
      <c r="Q27" s="180">
        <v>19.209090909090907</v>
      </c>
      <c r="R27" s="30"/>
      <c r="S27" s="180"/>
      <c r="T27" s="30"/>
      <c r="U27" s="30"/>
      <c r="V27" s="180"/>
      <c r="W27" s="180"/>
      <c r="X27" s="30"/>
      <c r="Y27" s="30"/>
      <c r="Z27" s="30"/>
      <c r="AA27" s="30"/>
      <c r="AB27" s="30"/>
      <c r="AC27" s="30"/>
      <c r="AD27" s="30"/>
      <c r="AE27" s="180"/>
      <c r="AF27" s="180">
        <v>11.58181818181818</v>
      </c>
      <c r="AG27" s="30"/>
      <c r="AH27" s="30"/>
      <c r="AI27" s="180"/>
      <c r="AJ27" s="30"/>
      <c r="AK27" s="30"/>
      <c r="AL27" s="30"/>
      <c r="AM27" s="30"/>
      <c r="AN27" s="180"/>
      <c r="AO27" s="30"/>
      <c r="AP27" s="180"/>
      <c r="AQ27" s="30" t="s">
        <v>536</v>
      </c>
      <c r="AR27" s="32" t="s">
        <v>390</v>
      </c>
      <c r="AS27" s="32"/>
      <c r="AT27" s="32"/>
      <c r="AU27" s="32" t="s">
        <v>444</v>
      </c>
      <c r="AV27" s="32">
        <v>8</v>
      </c>
      <c r="AW27" s="32"/>
      <c r="AX27" s="32"/>
      <c r="AY27" s="32"/>
      <c r="AZ27" s="32" t="s">
        <v>534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390</v>
      </c>
      <c r="BN27" s="32">
        <v>12</v>
      </c>
      <c r="BO27" s="32" t="s">
        <v>390</v>
      </c>
      <c r="BP27" s="32"/>
      <c r="BQ27" s="32">
        <v>12</v>
      </c>
      <c r="BR27" s="32"/>
      <c r="BS27" s="56"/>
      <c r="BT27" s="56"/>
      <c r="BU27" s="56"/>
      <c r="BV27" s="32" t="s">
        <v>390</v>
      </c>
      <c r="BW27" s="30"/>
      <c r="BX27" s="111"/>
      <c r="BY27" t="s">
        <v>630</v>
      </c>
      <c r="BZ27" t="s">
        <v>429</v>
      </c>
    </row>
    <row r="28" spans="1:78" x14ac:dyDescent="0.15">
      <c r="A28" s="27"/>
      <c r="B28" s="28">
        <v>42656</v>
      </c>
      <c r="C28" s="195" t="s">
        <v>530</v>
      </c>
      <c r="D28" s="30" t="s">
        <v>44</v>
      </c>
      <c r="E28" s="196"/>
      <c r="F28" s="196" t="s">
        <v>535</v>
      </c>
      <c r="G28" s="31">
        <v>42551</v>
      </c>
      <c r="H28" s="197" t="s">
        <v>387</v>
      </c>
      <c r="I28" s="197" t="s">
        <v>390</v>
      </c>
      <c r="J28" s="197"/>
      <c r="K28" s="196" t="s">
        <v>299</v>
      </c>
      <c r="L28" s="178" t="s">
        <v>610</v>
      </c>
      <c r="M28" s="219">
        <v>132.52727272727273</v>
      </c>
      <c r="N28" s="219">
        <v>21.927272727272726</v>
      </c>
      <c r="O28" s="196"/>
      <c r="P28" s="196"/>
      <c r="Q28" s="219"/>
      <c r="R28" s="196"/>
      <c r="S28" s="180"/>
      <c r="T28" s="30"/>
      <c r="U28" s="196"/>
      <c r="V28" s="219"/>
      <c r="W28" s="219"/>
      <c r="X28" s="196"/>
      <c r="Y28" s="196"/>
      <c r="Z28" s="196"/>
      <c r="AA28" s="196"/>
      <c r="AB28" s="196"/>
      <c r="AC28" s="196"/>
      <c r="AD28" s="196"/>
      <c r="AE28" s="219"/>
      <c r="AF28" s="219">
        <v>15.618181818181817</v>
      </c>
      <c r="AG28" s="196"/>
      <c r="AH28" s="196"/>
      <c r="AI28" s="219"/>
      <c r="AJ28" s="196"/>
      <c r="AK28" s="196"/>
      <c r="AL28" s="196"/>
      <c r="AM28" s="196"/>
      <c r="AN28" s="219"/>
      <c r="AO28" s="196"/>
      <c r="AP28" s="219"/>
      <c r="AQ28" s="196" t="s">
        <v>536</v>
      </c>
      <c r="AR28" s="197" t="s">
        <v>390</v>
      </c>
      <c r="AS28" s="197"/>
      <c r="AT28" s="197"/>
      <c r="AU28" s="197" t="s">
        <v>444</v>
      </c>
      <c r="AV28" s="197">
        <v>8</v>
      </c>
      <c r="AW28" s="197"/>
      <c r="AX28" s="197"/>
      <c r="AY28" s="197"/>
      <c r="AZ28" s="32" t="s">
        <v>390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/>
      <c r="BO28" s="32" t="s">
        <v>390</v>
      </c>
      <c r="BP28" s="32"/>
      <c r="BQ28" s="32"/>
      <c r="BR28" s="32"/>
      <c r="BS28" s="30"/>
      <c r="BT28" s="30"/>
      <c r="BU28" s="32"/>
      <c r="BV28" s="32" t="s">
        <v>390</v>
      </c>
      <c r="BW28" s="30">
        <v>1</v>
      </c>
      <c r="BX28" s="111"/>
      <c r="BY28" t="s">
        <v>631</v>
      </c>
      <c r="BZ28" t="s">
        <v>429</v>
      </c>
    </row>
    <row r="29" spans="1:78" x14ac:dyDescent="0.15">
      <c r="A29" s="27">
        <v>5777</v>
      </c>
      <c r="B29" s="28">
        <v>42657</v>
      </c>
      <c r="C29" s="29" t="s">
        <v>530</v>
      </c>
      <c r="D29" s="30" t="s">
        <v>44</v>
      </c>
      <c r="E29" s="30"/>
      <c r="F29" s="30" t="s">
        <v>535</v>
      </c>
      <c r="G29" s="31">
        <v>42643</v>
      </c>
      <c r="H29" s="32" t="s">
        <v>387</v>
      </c>
      <c r="I29" s="32" t="s">
        <v>390</v>
      </c>
      <c r="J29" s="32"/>
      <c r="K29" s="30" t="s">
        <v>300</v>
      </c>
      <c r="L29" s="30" t="s">
        <v>545</v>
      </c>
      <c r="M29" s="219">
        <v>131.29999999999998</v>
      </c>
      <c r="N29" s="219">
        <v>24.418181818181814</v>
      </c>
      <c r="O29" s="30"/>
      <c r="P29" s="30"/>
      <c r="Q29" s="180"/>
      <c r="R29" s="30"/>
      <c r="S29" s="180"/>
      <c r="T29" s="30"/>
      <c r="U29" s="30"/>
      <c r="V29" s="180"/>
      <c r="W29" s="180"/>
      <c r="X29" s="30"/>
      <c r="Y29" s="30"/>
      <c r="Z29" s="30"/>
      <c r="AA29" s="30"/>
      <c r="AB29" s="30"/>
      <c r="AC29" s="30"/>
      <c r="AD29" s="30"/>
      <c r="AE29" s="180"/>
      <c r="AF29" s="180">
        <v>16.654545454545453</v>
      </c>
      <c r="AG29" s="30"/>
      <c r="AH29" s="30"/>
      <c r="AI29" s="180"/>
      <c r="AJ29" s="30"/>
      <c r="AK29" s="30"/>
      <c r="AL29" s="30"/>
      <c r="AM29" s="30"/>
      <c r="AN29" s="180"/>
      <c r="AO29" s="30"/>
      <c r="AP29" s="180"/>
      <c r="AQ29" s="30" t="s">
        <v>536</v>
      </c>
      <c r="AR29" s="32" t="s">
        <v>390</v>
      </c>
      <c r="AS29" s="32"/>
      <c r="AT29" s="32"/>
      <c r="AU29" s="32" t="s">
        <v>444</v>
      </c>
      <c r="AV29" s="32">
        <v>10.199999999999999</v>
      </c>
      <c r="AW29" s="32"/>
      <c r="AX29" s="32"/>
      <c r="AY29" s="32"/>
      <c r="AZ29" s="32" t="s">
        <v>534</v>
      </c>
      <c r="BA29" s="30"/>
      <c r="BB29" s="32">
        <v>0</v>
      </c>
      <c r="BC29" s="32">
        <v>0</v>
      </c>
      <c r="BD29" s="32">
        <v>7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30"/>
      <c r="BT29" s="30"/>
      <c r="BU29" s="32"/>
      <c r="BV29" s="32" t="s">
        <v>390</v>
      </c>
      <c r="BW29" s="30"/>
      <c r="BX29" s="111"/>
      <c r="BY29" t="s">
        <v>632</v>
      </c>
      <c r="BZ29" t="s">
        <v>432</v>
      </c>
    </row>
    <row r="30" spans="1:78" x14ac:dyDescent="0.15">
      <c r="A30" s="27">
        <v>5257</v>
      </c>
      <c r="B30" s="28">
        <v>42657</v>
      </c>
      <c r="C30" s="29" t="s">
        <v>530</v>
      </c>
      <c r="D30" s="30" t="s">
        <v>44</v>
      </c>
      <c r="E30" s="30"/>
      <c r="F30" s="30" t="s">
        <v>535</v>
      </c>
      <c r="G30" s="31">
        <v>42577</v>
      </c>
      <c r="H30" s="32" t="s">
        <v>387</v>
      </c>
      <c r="I30" s="32" t="s">
        <v>390</v>
      </c>
      <c r="J30" s="32"/>
      <c r="K30" s="30" t="s">
        <v>301</v>
      </c>
      <c r="L30" s="30" t="s">
        <v>547</v>
      </c>
      <c r="M30" s="180">
        <v>118</v>
      </c>
      <c r="N30" s="180">
        <v>24.081818181818178</v>
      </c>
      <c r="O30" s="30"/>
      <c r="P30" s="30"/>
      <c r="Q30" s="180"/>
      <c r="R30" s="30"/>
      <c r="S30" s="180"/>
      <c r="T30" s="30"/>
      <c r="U30" s="30"/>
      <c r="V30" s="180"/>
      <c r="W30" s="180"/>
      <c r="X30" s="30"/>
      <c r="Y30" s="30"/>
      <c r="Z30" s="30"/>
      <c r="AA30" s="30"/>
      <c r="AB30" s="30"/>
      <c r="AC30" s="30"/>
      <c r="AD30" s="30"/>
      <c r="AE30" s="180"/>
      <c r="AF30" s="180">
        <v>15.154545454545454</v>
      </c>
      <c r="AG30" s="30"/>
      <c r="AH30" s="30"/>
      <c r="AI30" s="180"/>
      <c r="AJ30" s="30"/>
      <c r="AK30" s="30"/>
      <c r="AL30" s="30"/>
      <c r="AM30" s="30"/>
      <c r="AN30" s="180"/>
      <c r="AO30" s="30"/>
      <c r="AP30" s="18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12.65</v>
      </c>
      <c r="AW30" s="32"/>
      <c r="AX30" s="32"/>
      <c r="AY30" s="32"/>
      <c r="AZ30" s="32" t="s">
        <v>534</v>
      </c>
      <c r="BA30" s="30"/>
      <c r="BB30" s="32">
        <v>13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>
        <v>12</v>
      </c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30"/>
      <c r="BX30" s="111"/>
      <c r="BY30" t="s">
        <v>633</v>
      </c>
      <c r="BZ30" t="s">
        <v>432</v>
      </c>
    </row>
    <row r="31" spans="1:78" x14ac:dyDescent="0.15">
      <c r="A31" s="27">
        <v>5419</v>
      </c>
      <c r="B31" s="28">
        <v>42657</v>
      </c>
      <c r="C31" s="29" t="s">
        <v>530</v>
      </c>
      <c r="D31" s="30" t="s">
        <v>44</v>
      </c>
      <c r="E31" s="30"/>
      <c r="F31" s="30" t="s">
        <v>535</v>
      </c>
      <c r="G31" s="31">
        <v>42551</v>
      </c>
      <c r="H31" s="32" t="s">
        <v>387</v>
      </c>
      <c r="I31" s="32" t="s">
        <v>390</v>
      </c>
      <c r="J31" s="32"/>
      <c r="K31" s="30" t="s">
        <v>302</v>
      </c>
      <c r="L31" s="30" t="s">
        <v>548</v>
      </c>
      <c r="M31" s="180">
        <v>118.97272727272727</v>
      </c>
      <c r="N31" s="180">
        <v>24.054545454545455</v>
      </c>
      <c r="O31" s="30"/>
      <c r="P31" s="30"/>
      <c r="Q31" s="180"/>
      <c r="R31" s="30"/>
      <c r="S31" s="180"/>
      <c r="T31" s="30"/>
      <c r="U31" s="30"/>
      <c r="V31" s="180"/>
      <c r="W31" s="180"/>
      <c r="X31" s="30"/>
      <c r="Y31" s="30"/>
      <c r="Z31" s="30"/>
      <c r="AA31" s="30"/>
      <c r="AB31" s="30"/>
      <c r="AC31" s="30"/>
      <c r="AD31" s="30"/>
      <c r="AE31" s="180"/>
      <c r="AF31" s="180">
        <v>16.381818181818179</v>
      </c>
      <c r="AG31" s="30"/>
      <c r="AH31" s="30"/>
      <c r="AI31" s="180"/>
      <c r="AJ31" s="30"/>
      <c r="AK31" s="30"/>
      <c r="AL31" s="30"/>
      <c r="AM31" s="30"/>
      <c r="AN31" s="180"/>
      <c r="AO31" s="30"/>
      <c r="AP31" s="18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6</v>
      </c>
      <c r="AW31" s="32"/>
      <c r="AX31" s="32"/>
      <c r="AY31" s="32"/>
      <c r="AZ31" s="32" t="s">
        <v>534</v>
      </c>
      <c r="BA31" s="30"/>
      <c r="BB31" s="32">
        <v>12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 t="s">
        <v>390</v>
      </c>
      <c r="BN31" s="32">
        <v>12</v>
      </c>
      <c r="BO31" s="32" t="s">
        <v>390</v>
      </c>
      <c r="BP31" s="32"/>
      <c r="BQ31" s="32"/>
      <c r="BR31" s="32"/>
      <c r="BS31" s="30"/>
      <c r="BT31" s="30"/>
      <c r="BU31" s="32"/>
      <c r="BV31" s="32" t="s">
        <v>390</v>
      </c>
      <c r="BW31" s="56"/>
      <c r="BX31" s="111"/>
      <c r="BY31" t="s">
        <v>594</v>
      </c>
      <c r="BZ31" t="s">
        <v>429</v>
      </c>
    </row>
    <row r="32" spans="1:78" x14ac:dyDescent="0.15">
      <c r="A32" s="27"/>
      <c r="B32" s="28">
        <v>42657</v>
      </c>
      <c r="C32" s="29" t="s">
        <v>530</v>
      </c>
      <c r="D32" s="30" t="s">
        <v>44</v>
      </c>
      <c r="E32" s="30"/>
      <c r="F32" s="30" t="s">
        <v>535</v>
      </c>
      <c r="G32" s="31">
        <v>42564</v>
      </c>
      <c r="H32" s="32" t="s">
        <v>387</v>
      </c>
      <c r="I32" s="32" t="s">
        <v>390</v>
      </c>
      <c r="J32" s="32"/>
      <c r="K32" s="30" t="s">
        <v>303</v>
      </c>
      <c r="L32" s="30" t="s">
        <v>615</v>
      </c>
      <c r="M32" s="180">
        <v>118.33636363636361</v>
      </c>
      <c r="N32" s="180">
        <v>20.390909090909091</v>
      </c>
      <c r="O32" s="30"/>
      <c r="P32" s="30"/>
      <c r="Q32" s="180"/>
      <c r="R32" s="30"/>
      <c r="S32" s="180"/>
      <c r="T32" s="30"/>
      <c r="U32" s="30"/>
      <c r="V32" s="180"/>
      <c r="W32" s="180"/>
      <c r="X32" s="30"/>
      <c r="Y32" s="30"/>
      <c r="Z32" s="30"/>
      <c r="AA32" s="30"/>
      <c r="AB32" s="30"/>
      <c r="AC32" s="30"/>
      <c r="AD32" s="30"/>
      <c r="AE32" s="180"/>
      <c r="AF32" s="180">
        <v>12.290909090909089</v>
      </c>
      <c r="AG32" s="30"/>
      <c r="AH32" s="30"/>
      <c r="AI32" s="180"/>
      <c r="AJ32" s="30"/>
      <c r="AK32" s="30"/>
      <c r="AL32" s="30"/>
      <c r="AM32" s="30"/>
      <c r="AN32" s="180"/>
      <c r="AO32" s="30"/>
      <c r="AP32" s="18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8</v>
      </c>
      <c r="AW32" s="32"/>
      <c r="AX32" s="32"/>
      <c r="AY32" s="32"/>
      <c r="AZ32" s="32" t="s">
        <v>534</v>
      </c>
      <c r="BA32" s="30"/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>
        <v>12</v>
      </c>
      <c r="BO32" s="32" t="s">
        <v>390</v>
      </c>
      <c r="BP32" s="32"/>
      <c r="BQ32" s="32"/>
      <c r="BR32" s="32"/>
      <c r="BS32" s="56"/>
      <c r="BT32" s="56"/>
      <c r="BU32" s="32"/>
      <c r="BV32" s="32" t="s">
        <v>390</v>
      </c>
      <c r="BW32" s="30"/>
      <c r="BY32" t="s">
        <v>595</v>
      </c>
      <c r="BZ32" t="s">
        <v>469</v>
      </c>
    </row>
    <row r="33" spans="1:78" x14ac:dyDescent="0.15">
      <c r="A33" s="27">
        <v>5612</v>
      </c>
      <c r="B33" s="28">
        <v>42657</v>
      </c>
      <c r="C33" s="29" t="s">
        <v>530</v>
      </c>
      <c r="D33" s="30" t="s">
        <v>44</v>
      </c>
      <c r="E33" s="30"/>
      <c r="F33" s="30" t="s">
        <v>535</v>
      </c>
      <c r="G33" s="31">
        <v>42551</v>
      </c>
      <c r="H33" s="32" t="s">
        <v>387</v>
      </c>
      <c r="I33" s="32" t="s">
        <v>390</v>
      </c>
      <c r="J33" s="32"/>
      <c r="K33" s="30" t="s">
        <v>48</v>
      </c>
      <c r="L33" s="178" t="s">
        <v>550</v>
      </c>
      <c r="M33" s="180">
        <v>148.66363636363636</v>
      </c>
      <c r="N33" s="180">
        <v>20.818181818181817</v>
      </c>
      <c r="O33" s="30"/>
      <c r="P33" s="30"/>
      <c r="Q33" s="180"/>
      <c r="R33" s="30"/>
      <c r="S33" s="180"/>
      <c r="T33" s="30"/>
      <c r="U33" s="30"/>
      <c r="V33" s="180"/>
      <c r="W33" s="180"/>
      <c r="X33" s="30"/>
      <c r="Y33" s="30"/>
      <c r="Z33" s="30"/>
      <c r="AA33" s="30"/>
      <c r="AB33" s="30"/>
      <c r="AC33" s="30"/>
      <c r="AD33" s="30"/>
      <c r="AE33" s="180"/>
      <c r="AF33" s="180">
        <v>14.127272727272725</v>
      </c>
      <c r="AG33" s="30"/>
      <c r="AH33" s="30"/>
      <c r="AI33" s="180"/>
      <c r="AJ33" s="30"/>
      <c r="AK33" s="30"/>
      <c r="AL33" s="30"/>
      <c r="AM33" s="30"/>
      <c r="AN33" s="180"/>
      <c r="AO33" s="30"/>
      <c r="AP33" s="180"/>
      <c r="AQ33" s="30" t="s">
        <v>536</v>
      </c>
      <c r="AR33" s="32" t="s">
        <v>390</v>
      </c>
      <c r="AS33" s="32"/>
      <c r="AT33" s="32"/>
      <c r="AU33" s="32" t="s">
        <v>444</v>
      </c>
      <c r="AV33" s="32">
        <v>6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6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>
        <v>1</v>
      </c>
      <c r="BY33" t="s">
        <v>583</v>
      </c>
      <c r="BZ33" t="s">
        <v>429</v>
      </c>
    </row>
    <row r="34" spans="1:78" x14ac:dyDescent="0.15">
      <c r="A34" s="27">
        <v>4115</v>
      </c>
      <c r="B34" s="28">
        <v>42657</v>
      </c>
      <c r="C34" s="29" t="s">
        <v>530</v>
      </c>
      <c r="D34" s="30" t="s">
        <v>44</v>
      </c>
      <c r="E34" s="30"/>
      <c r="F34" s="30" t="s">
        <v>535</v>
      </c>
      <c r="G34" s="58">
        <v>42614</v>
      </c>
      <c r="H34" s="32" t="s">
        <v>387</v>
      </c>
      <c r="I34" s="32" t="s">
        <v>390</v>
      </c>
      <c r="J34" s="32"/>
      <c r="K34" s="30" t="s">
        <v>49</v>
      </c>
      <c r="L34" s="30" t="s">
        <v>472</v>
      </c>
      <c r="M34" s="216">
        <v>150.90909090909091</v>
      </c>
      <c r="N34" s="180">
        <v>18.18181818181818</v>
      </c>
      <c r="O34" s="30"/>
      <c r="P34" s="30"/>
      <c r="Q34" s="180"/>
      <c r="R34" s="30"/>
      <c r="S34" s="180"/>
      <c r="T34" s="30"/>
      <c r="U34" s="30"/>
      <c r="V34" s="180"/>
      <c r="W34" s="180"/>
      <c r="X34" s="30"/>
      <c r="Y34" s="30"/>
      <c r="Z34" s="30"/>
      <c r="AA34" s="30"/>
      <c r="AB34" s="30"/>
      <c r="AC34" s="30"/>
      <c r="AD34" s="30"/>
      <c r="AE34" s="180"/>
      <c r="AF34" s="180">
        <v>15.454545454545453</v>
      </c>
      <c r="AG34" s="30"/>
      <c r="AH34" s="30"/>
      <c r="AI34" s="180"/>
      <c r="AJ34" s="30"/>
      <c r="AK34" s="30"/>
      <c r="AL34" s="30"/>
      <c r="AM34" s="30"/>
      <c r="AN34" s="180"/>
      <c r="AO34" s="30"/>
      <c r="AP34" s="18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16</v>
      </c>
      <c r="AW34" s="32"/>
      <c r="AX34" s="32"/>
      <c r="AY34" s="32"/>
      <c r="AZ34" s="32" t="s">
        <v>534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222">
        <v>218.07272727272721</v>
      </c>
      <c r="BQ34" s="32"/>
      <c r="BR34" s="177">
        <v>42915</v>
      </c>
      <c r="BS34" s="56"/>
      <c r="BT34" s="56"/>
      <c r="BU34" s="56"/>
      <c r="BV34" s="32" t="s">
        <v>390</v>
      </c>
      <c r="BW34" s="178"/>
      <c r="BX34" t="s">
        <v>616</v>
      </c>
      <c r="BY34" t="s">
        <v>634</v>
      </c>
      <c r="BZ34" t="s">
        <v>429</v>
      </c>
    </row>
    <row r="35" spans="1:78" x14ac:dyDescent="0.15">
      <c r="A35" s="27"/>
      <c r="B35" s="28">
        <v>42657</v>
      </c>
      <c r="C35" s="29" t="s">
        <v>530</v>
      </c>
      <c r="D35" s="30" t="s">
        <v>44</v>
      </c>
      <c r="E35" s="30"/>
      <c r="F35" s="30" t="s">
        <v>535</v>
      </c>
      <c r="G35" s="31">
        <v>42592</v>
      </c>
      <c r="H35" s="32" t="s">
        <v>387</v>
      </c>
      <c r="I35" s="32" t="s">
        <v>390</v>
      </c>
      <c r="J35" s="32"/>
      <c r="K35" s="30" t="s">
        <v>51</v>
      </c>
      <c r="L35" s="30" t="s">
        <v>618</v>
      </c>
      <c r="M35" s="216">
        <v>117.08181818181816</v>
      </c>
      <c r="N35" s="216">
        <v>24.09090909090909</v>
      </c>
      <c r="O35" s="30"/>
      <c r="P35" s="30"/>
      <c r="Q35" s="180"/>
      <c r="R35" s="30"/>
      <c r="S35" s="180"/>
      <c r="T35" s="30"/>
      <c r="U35" s="30"/>
      <c r="V35" s="180"/>
      <c r="W35" s="180"/>
      <c r="X35" s="30"/>
      <c r="Y35" s="30"/>
      <c r="Z35" s="30"/>
      <c r="AA35" s="30"/>
      <c r="AB35" s="30"/>
      <c r="AC35" s="30"/>
      <c r="AD35" s="30"/>
      <c r="AE35" s="180"/>
      <c r="AF35" s="180">
        <v>16.418181818181814</v>
      </c>
      <c r="AG35" s="30"/>
      <c r="AH35" s="30"/>
      <c r="AI35" s="180"/>
      <c r="AJ35" s="30"/>
      <c r="AK35" s="30"/>
      <c r="AL35" s="30"/>
      <c r="AM35" s="30"/>
      <c r="AN35" s="180"/>
      <c r="AO35" s="30"/>
      <c r="AP35" s="18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390</v>
      </c>
      <c r="BA35" s="30"/>
      <c r="BB35" s="32">
        <v>18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56"/>
      <c r="BT35" s="56"/>
      <c r="BU35" s="56"/>
      <c r="BV35" s="32" t="s">
        <v>390</v>
      </c>
      <c r="BW35" s="178"/>
      <c r="BX35" s="111"/>
      <c r="BY35" t="s">
        <v>635</v>
      </c>
      <c r="BZ35" t="s">
        <v>432</v>
      </c>
    </row>
    <row r="36" spans="1:78" x14ac:dyDescent="0.15">
      <c r="A36" s="27">
        <v>6415</v>
      </c>
      <c r="B36" s="28">
        <v>42656</v>
      </c>
      <c r="C36" s="195" t="s">
        <v>530</v>
      </c>
      <c r="D36" s="30" t="s">
        <v>44</v>
      </c>
      <c r="E36" s="196"/>
      <c r="F36" s="196" t="s">
        <v>535</v>
      </c>
      <c r="G36" s="58">
        <v>42647</v>
      </c>
      <c r="H36" s="197" t="s">
        <v>390</v>
      </c>
      <c r="I36" s="197" t="s">
        <v>507</v>
      </c>
      <c r="J36" s="197"/>
      <c r="K36" s="196" t="s">
        <v>423</v>
      </c>
      <c r="L36" s="30" t="s">
        <v>620</v>
      </c>
      <c r="M36" s="219">
        <v>131.69999999999999</v>
      </c>
      <c r="N36" s="219">
        <v>20.063636363636363</v>
      </c>
      <c r="O36" s="196"/>
      <c r="P36" s="196"/>
      <c r="Q36" s="180"/>
      <c r="R36" s="196"/>
      <c r="S36" s="180"/>
      <c r="T36" s="30"/>
      <c r="U36" s="196"/>
      <c r="V36" s="219"/>
      <c r="W36" s="219"/>
      <c r="X36" s="196"/>
      <c r="Y36" s="196"/>
      <c r="Z36" s="196"/>
      <c r="AA36" s="196"/>
      <c r="AB36" s="196"/>
      <c r="AC36" s="196"/>
      <c r="AD36" s="196"/>
      <c r="AE36" s="219"/>
      <c r="AF36" s="219">
        <v>13.409090909090908</v>
      </c>
      <c r="AG36" s="196"/>
      <c r="AH36" s="196"/>
      <c r="AI36" s="219"/>
      <c r="AJ36" s="196"/>
      <c r="AK36" s="196"/>
      <c r="AL36" s="196"/>
      <c r="AM36" s="196"/>
      <c r="AN36" s="219"/>
      <c r="AO36" s="196"/>
      <c r="AP36" s="219"/>
      <c r="AQ36" s="196" t="s">
        <v>536</v>
      </c>
      <c r="AR36" s="197" t="s">
        <v>390</v>
      </c>
      <c r="AS36" s="197"/>
      <c r="AT36" s="197"/>
      <c r="AU36" s="197"/>
      <c r="AV36" s="197"/>
      <c r="AW36" s="197"/>
      <c r="AX36" s="197"/>
      <c r="AY36" s="197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56"/>
      <c r="BT36" s="56"/>
      <c r="BU36" s="32"/>
      <c r="BV36" s="32" t="s">
        <v>390</v>
      </c>
      <c r="BW36" s="30">
        <v>1</v>
      </c>
      <c r="BY36" t="s">
        <v>636</v>
      </c>
      <c r="BZ36" t="s">
        <v>432</v>
      </c>
    </row>
    <row r="37" spans="1:78" x14ac:dyDescent="0.15">
      <c r="A37" s="27"/>
      <c r="B37" s="28">
        <v>42656</v>
      </c>
      <c r="C37" s="29" t="s">
        <v>530</v>
      </c>
      <c r="D37" s="30" t="s">
        <v>44</v>
      </c>
      <c r="E37" s="30"/>
      <c r="F37" s="30" t="s">
        <v>535</v>
      </c>
      <c r="G37" s="58">
        <v>42626</v>
      </c>
      <c r="H37" s="32" t="s">
        <v>387</v>
      </c>
      <c r="I37" s="32" t="s">
        <v>390</v>
      </c>
      <c r="J37" s="32"/>
      <c r="K37" s="30" t="s">
        <v>425</v>
      </c>
      <c r="L37" s="30" t="s">
        <v>622</v>
      </c>
      <c r="M37" s="180">
        <v>154</v>
      </c>
      <c r="N37" s="180">
        <v>21.372727272727271</v>
      </c>
      <c r="O37" s="30" t="s">
        <v>453</v>
      </c>
      <c r="P37" s="30">
        <v>1800</v>
      </c>
      <c r="Q37" s="180">
        <v>24.59090909090909</v>
      </c>
      <c r="R37" s="30"/>
      <c r="S37" s="180"/>
      <c r="T37" s="30"/>
      <c r="U37" s="30"/>
      <c r="V37" s="180"/>
      <c r="W37" s="180"/>
      <c r="X37" s="30"/>
      <c r="Y37" s="30"/>
      <c r="Z37" s="30"/>
      <c r="AA37" s="30"/>
      <c r="AB37" s="30"/>
      <c r="AC37" s="30"/>
      <c r="AD37" s="30"/>
      <c r="AE37" s="180"/>
      <c r="AF37" s="180">
        <v>12.463636363636363</v>
      </c>
      <c r="AG37" s="30"/>
      <c r="AH37" s="30"/>
      <c r="AI37" s="180"/>
      <c r="AJ37" s="30"/>
      <c r="AK37" s="30"/>
      <c r="AL37" s="30"/>
      <c r="AM37" s="30"/>
      <c r="AN37" s="180"/>
      <c r="AO37" s="30"/>
      <c r="AP37" s="180"/>
      <c r="AQ37" s="30" t="s">
        <v>536</v>
      </c>
      <c r="AR37" s="32" t="s">
        <v>390</v>
      </c>
      <c r="AS37" s="32"/>
      <c r="AT37" s="32"/>
      <c r="AU37" s="32" t="s">
        <v>444</v>
      </c>
      <c r="AV37" s="32">
        <v>6</v>
      </c>
      <c r="AW37" s="32"/>
      <c r="AX37" s="32"/>
      <c r="AY37" s="32"/>
      <c r="AZ37" s="32" t="s">
        <v>390</v>
      </c>
      <c r="BA37" s="30"/>
      <c r="BB37" s="32">
        <v>5</v>
      </c>
      <c r="BC37" s="32">
        <v>0</v>
      </c>
      <c r="BD37" s="32">
        <v>10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/>
      <c r="BN37" s="32"/>
      <c r="BO37" s="32" t="s">
        <v>390</v>
      </c>
      <c r="BP37" s="32"/>
      <c r="BQ37" s="32"/>
      <c r="BR37" s="32"/>
      <c r="BS37" s="30"/>
      <c r="BT37" s="30"/>
      <c r="BU37" s="32"/>
      <c r="BV37" s="32" t="s">
        <v>390</v>
      </c>
      <c r="BW37" s="178">
        <v>1</v>
      </c>
      <c r="BX37" s="111"/>
      <c r="BY37" t="s">
        <v>637</v>
      </c>
      <c r="BZ37" t="s">
        <v>469</v>
      </c>
    </row>
    <row r="38" spans="1:78" x14ac:dyDescent="0.15">
      <c r="A38" s="27">
        <v>5913</v>
      </c>
      <c r="B38" s="28">
        <v>42657</v>
      </c>
      <c r="C38" s="29" t="s">
        <v>530</v>
      </c>
      <c r="D38" s="30" t="s">
        <v>44</v>
      </c>
      <c r="E38" s="30"/>
      <c r="F38" s="30" t="s">
        <v>535</v>
      </c>
      <c r="G38" s="28">
        <v>42606</v>
      </c>
      <c r="H38" s="32" t="s">
        <v>387</v>
      </c>
      <c r="I38" s="32" t="s">
        <v>390</v>
      </c>
      <c r="J38" s="32"/>
      <c r="K38" s="30" t="s">
        <v>50</v>
      </c>
      <c r="L38" s="178" t="s">
        <v>558</v>
      </c>
      <c r="M38" s="216">
        <v>125.10000000000001</v>
      </c>
      <c r="N38" s="216">
        <v>21.172727272727272</v>
      </c>
      <c r="O38" s="30" t="s">
        <v>453</v>
      </c>
      <c r="P38" s="30">
        <v>2000</v>
      </c>
      <c r="Q38" s="180">
        <v>21.9</v>
      </c>
      <c r="R38" s="30"/>
      <c r="S38" s="180"/>
      <c r="T38" s="30"/>
      <c r="U38" s="30"/>
      <c r="V38" s="180"/>
      <c r="W38" s="180"/>
      <c r="X38" s="30"/>
      <c r="Y38" s="30"/>
      <c r="Z38" s="30"/>
      <c r="AA38" s="30"/>
      <c r="AB38" s="30"/>
      <c r="AC38" s="30"/>
      <c r="AD38" s="30"/>
      <c r="AE38" s="180"/>
      <c r="AF38" s="180">
        <v>16.499999999999996</v>
      </c>
      <c r="AG38" s="30"/>
      <c r="AH38" s="30"/>
      <c r="AI38" s="180"/>
      <c r="AJ38" s="30"/>
      <c r="AK38" s="30"/>
      <c r="AL38" s="30"/>
      <c r="AM38" s="30"/>
      <c r="AN38" s="180"/>
      <c r="AO38" s="30"/>
      <c r="AP38" s="180"/>
      <c r="AQ38" s="30" t="s">
        <v>536</v>
      </c>
      <c r="AR38" s="32" t="s">
        <v>390</v>
      </c>
      <c r="AS38" s="32"/>
      <c r="AT38" s="32"/>
      <c r="AU38" s="32" t="s">
        <v>444</v>
      </c>
      <c r="AV38" s="32">
        <v>15</v>
      </c>
      <c r="AW38" s="32"/>
      <c r="AX38" s="32"/>
      <c r="AY38" s="32"/>
      <c r="AZ38" s="32" t="s">
        <v>534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112" t="s">
        <v>390</v>
      </c>
      <c r="BN38" s="32"/>
      <c r="BO38" s="32" t="s">
        <v>390</v>
      </c>
      <c r="BP38" s="32"/>
      <c r="BQ38" s="32"/>
      <c r="BR38" s="32"/>
      <c r="BS38" s="56"/>
      <c r="BT38" s="56"/>
      <c r="BU38" s="56"/>
      <c r="BV38" s="32" t="s">
        <v>390</v>
      </c>
      <c r="BW38" s="30"/>
      <c r="BX38" t="s">
        <v>627</v>
      </c>
      <c r="BY38" t="s">
        <v>596</v>
      </c>
      <c r="BZ38" t="s">
        <v>429</v>
      </c>
    </row>
    <row r="39" spans="1:78" x14ac:dyDescent="0.15">
      <c r="A39" s="27"/>
      <c r="B39" s="28">
        <v>42657</v>
      </c>
      <c r="C39" s="29" t="s">
        <v>530</v>
      </c>
      <c r="D39" s="30" t="s">
        <v>44</v>
      </c>
      <c r="E39" s="30"/>
      <c r="F39" s="30" t="s">
        <v>535</v>
      </c>
      <c r="G39" s="31">
        <v>42587</v>
      </c>
      <c r="H39" s="112" t="s">
        <v>387</v>
      </c>
      <c r="I39" s="112" t="s">
        <v>390</v>
      </c>
      <c r="J39" s="32"/>
      <c r="K39" s="178" t="s">
        <v>562</v>
      </c>
      <c r="L39" s="178" t="s">
        <v>628</v>
      </c>
      <c r="M39" s="180">
        <v>128.59090909090907</v>
      </c>
      <c r="N39" s="180">
        <v>19.909090909090907</v>
      </c>
      <c r="O39" s="30"/>
      <c r="P39" s="30"/>
      <c r="Q39" s="180"/>
      <c r="R39" s="30"/>
      <c r="S39" s="180"/>
      <c r="T39" s="30"/>
      <c r="U39" s="30"/>
      <c r="V39" s="180"/>
      <c r="W39" s="180"/>
      <c r="X39" s="30"/>
      <c r="Y39" s="30"/>
      <c r="Z39" s="30"/>
      <c r="AA39" s="30"/>
      <c r="AB39" s="30"/>
      <c r="AC39" s="30"/>
      <c r="AD39" s="30"/>
      <c r="AE39" s="180"/>
      <c r="AF39" s="180">
        <v>16.345454545454544</v>
      </c>
      <c r="AG39" s="30"/>
      <c r="AH39" s="30"/>
      <c r="AI39" s="180"/>
      <c r="AJ39" s="30"/>
      <c r="AK39" s="30"/>
      <c r="AL39" s="30"/>
      <c r="AM39" s="30"/>
      <c r="AN39" s="180"/>
      <c r="AO39" s="30"/>
      <c r="AP39" s="180"/>
      <c r="AQ39" t="s">
        <v>536</v>
      </c>
      <c r="AR39" s="32" t="s">
        <v>390</v>
      </c>
      <c r="AS39" s="32"/>
      <c r="AT39" s="32"/>
      <c r="AU39" s="32" t="s">
        <v>444</v>
      </c>
      <c r="AV39" s="32">
        <v>4</v>
      </c>
      <c r="AW39" s="32"/>
      <c r="AX39" s="32"/>
      <c r="AY39" s="32"/>
      <c r="AZ39" s="32" t="s">
        <v>390</v>
      </c>
      <c r="BA39" s="30"/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>
        <v>12</v>
      </c>
      <c r="BO39" s="32" t="s">
        <v>390</v>
      </c>
      <c r="BP39" s="32"/>
      <c r="BQ39" s="32"/>
      <c r="BR39" s="32"/>
      <c r="BS39" s="56"/>
      <c r="BT39" s="56"/>
      <c r="BU39" s="32"/>
      <c r="BV39" s="32" t="s">
        <v>390</v>
      </c>
      <c r="BW39" s="178"/>
      <c r="BX39" s="111"/>
      <c r="BY39" t="s">
        <v>638</v>
      </c>
      <c r="BZ39" t="s">
        <v>429</v>
      </c>
    </row>
    <row r="40" spans="1:78" x14ac:dyDescent="0.15">
      <c r="A40" s="27">
        <v>6406</v>
      </c>
      <c r="B40" s="28">
        <v>42657</v>
      </c>
      <c r="C40" s="29" t="s">
        <v>530</v>
      </c>
      <c r="D40" s="30" t="s">
        <v>44</v>
      </c>
      <c r="E40" s="30"/>
      <c r="F40" s="30" t="s">
        <v>535</v>
      </c>
      <c r="G40" s="31">
        <v>42474</v>
      </c>
      <c r="H40" s="32" t="s">
        <v>390</v>
      </c>
      <c r="I40" s="32" t="s">
        <v>507</v>
      </c>
      <c r="J40" s="32"/>
      <c r="K40" s="178" t="s">
        <v>654</v>
      </c>
      <c r="L40" s="30" t="s">
        <v>552</v>
      </c>
      <c r="M40" s="216">
        <v>123.31818181818181</v>
      </c>
      <c r="N40" s="216">
        <v>21.4</v>
      </c>
      <c r="O40" s="30"/>
      <c r="P40" s="30"/>
      <c r="Q40" s="180"/>
      <c r="R40" s="30"/>
      <c r="S40" s="180"/>
      <c r="T40" s="30"/>
      <c r="U40" s="30"/>
      <c r="V40" s="180"/>
      <c r="W40" s="180"/>
      <c r="X40" s="30"/>
      <c r="Y40" s="30"/>
      <c r="Z40" s="30"/>
      <c r="AA40" s="30"/>
      <c r="AB40" s="30"/>
      <c r="AC40" s="30"/>
      <c r="AD40" s="30"/>
      <c r="AE40" s="180"/>
      <c r="AF40" s="180">
        <v>12.309090909090907</v>
      </c>
      <c r="AG40" s="30"/>
      <c r="AH40" s="30"/>
      <c r="AI40" s="180"/>
      <c r="AJ40" s="30"/>
      <c r="AK40" s="30"/>
      <c r="AL40" s="30"/>
      <c r="AM40" s="30"/>
      <c r="AN40" s="180"/>
      <c r="AO40" s="30"/>
      <c r="AP40" s="180"/>
      <c r="AQ40" s="30" t="s">
        <v>536</v>
      </c>
      <c r="AR40" s="32" t="s">
        <v>390</v>
      </c>
      <c r="AS40" s="32"/>
      <c r="AT40" s="32"/>
      <c r="AU40" s="32"/>
      <c r="AV40" s="32"/>
      <c r="AW40" s="32"/>
      <c r="AX40" s="32"/>
      <c r="AY40" s="32"/>
      <c r="AZ40" s="32" t="s">
        <v>390</v>
      </c>
      <c r="BA40" s="30"/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/>
      <c r="BO40" s="32" t="s">
        <v>390</v>
      </c>
      <c r="BP40" s="32"/>
      <c r="BQ40" s="32"/>
      <c r="BR40" s="32"/>
      <c r="BS40" s="30"/>
      <c r="BT40" s="56"/>
      <c r="BU40" s="32"/>
      <c r="BV40" s="32" t="s">
        <v>390</v>
      </c>
      <c r="BW40" s="30"/>
      <c r="BY40" t="s">
        <v>599</v>
      </c>
      <c r="BZ40" t="s">
        <v>429</v>
      </c>
    </row>
    <row r="41" spans="1:78" x14ac:dyDescent="0.15">
      <c r="A41" s="27"/>
      <c r="B41" s="28">
        <v>42663</v>
      </c>
      <c r="C41" s="29" t="s">
        <v>530</v>
      </c>
      <c r="D41" s="30" t="s">
        <v>44</v>
      </c>
      <c r="E41" s="30"/>
      <c r="F41" s="30" t="s">
        <v>535</v>
      </c>
      <c r="G41" s="31">
        <v>42643</v>
      </c>
      <c r="H41" s="112" t="s">
        <v>387</v>
      </c>
      <c r="I41" s="112" t="s">
        <v>390</v>
      </c>
      <c r="J41" s="32"/>
      <c r="K41" s="178" t="s">
        <v>651</v>
      </c>
      <c r="L41" s="178" t="s">
        <v>652</v>
      </c>
      <c r="M41" s="216">
        <v>118.18181818181817</v>
      </c>
      <c r="N41" s="216">
        <v>18.172727272727268</v>
      </c>
      <c r="O41" s="30"/>
      <c r="P41" s="30"/>
      <c r="Q41" s="180"/>
      <c r="R41" s="30"/>
      <c r="S41" s="180"/>
      <c r="T41" s="30"/>
      <c r="U41" s="30"/>
      <c r="V41" s="180"/>
      <c r="W41" s="180"/>
      <c r="X41" s="30"/>
      <c r="Y41" s="30"/>
      <c r="Z41" s="30"/>
      <c r="AA41" s="30"/>
      <c r="AB41" s="30"/>
      <c r="AC41" s="30"/>
      <c r="AD41" s="30"/>
      <c r="AE41" s="180"/>
      <c r="AF41" s="180">
        <v>16.354545454545452</v>
      </c>
      <c r="AG41" s="30"/>
      <c r="AH41" s="30"/>
      <c r="AI41" s="180"/>
      <c r="AJ41" s="30"/>
      <c r="AK41" s="30"/>
      <c r="AL41" s="30"/>
      <c r="AM41" s="30"/>
      <c r="AN41" s="180"/>
      <c r="AO41" s="30"/>
      <c r="AP41" s="180"/>
      <c r="AQ41" s="30" t="s">
        <v>536</v>
      </c>
      <c r="AR41" s="32" t="s">
        <v>390</v>
      </c>
      <c r="AS41" s="32"/>
      <c r="AT41" s="32"/>
      <c r="AU41" s="112" t="s">
        <v>444</v>
      </c>
      <c r="AV41" s="32">
        <v>6</v>
      </c>
      <c r="AW41" s="32"/>
      <c r="AX41" s="32"/>
      <c r="AY41" s="32"/>
      <c r="AZ41" s="112" t="s">
        <v>390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12</v>
      </c>
      <c r="BM41" s="112" t="s">
        <v>390</v>
      </c>
      <c r="BN41" s="32"/>
      <c r="BO41" s="112" t="s">
        <v>390</v>
      </c>
      <c r="BP41" s="32"/>
      <c r="BQ41" s="32"/>
      <c r="BR41" s="32"/>
      <c r="BS41" s="30"/>
      <c r="BT41" s="56"/>
      <c r="BU41" s="32"/>
      <c r="BV41" s="112" t="s">
        <v>390</v>
      </c>
      <c r="BW41" s="30">
        <v>1</v>
      </c>
      <c r="BY41" t="s">
        <v>655</v>
      </c>
      <c r="BZ41" s="111" t="s">
        <v>469</v>
      </c>
    </row>
    <row r="42" spans="1:78" x14ac:dyDescent="0.15">
      <c r="A42" s="27"/>
      <c r="B42" s="28">
        <v>42663</v>
      </c>
      <c r="C42" s="29" t="s">
        <v>530</v>
      </c>
      <c r="D42" s="30" t="s">
        <v>44</v>
      </c>
      <c r="E42" s="30"/>
      <c r="F42" s="30" t="s">
        <v>535</v>
      </c>
      <c r="G42" s="31">
        <v>42551</v>
      </c>
      <c r="H42" s="112" t="s">
        <v>390</v>
      </c>
      <c r="I42" s="112" t="s">
        <v>507</v>
      </c>
      <c r="J42" s="32"/>
      <c r="K42" s="178" t="s">
        <v>656</v>
      </c>
      <c r="L42" s="178" t="s">
        <v>657</v>
      </c>
      <c r="M42" s="216">
        <v>131.69999999999999</v>
      </c>
      <c r="N42" s="216">
        <v>23.25454545454545</v>
      </c>
      <c r="O42" s="30"/>
      <c r="P42" s="30"/>
      <c r="Q42" s="180"/>
      <c r="R42" s="30"/>
      <c r="S42" s="180"/>
      <c r="T42" s="30"/>
      <c r="U42" s="30"/>
      <c r="V42" s="180"/>
      <c r="W42" s="180"/>
      <c r="X42" s="30"/>
      <c r="Y42" s="30"/>
      <c r="Z42" s="30"/>
      <c r="AA42" s="30"/>
      <c r="AB42" s="30"/>
      <c r="AC42" s="30"/>
      <c r="AD42" s="30"/>
      <c r="AE42" s="180"/>
      <c r="AF42" s="180">
        <v>15.5</v>
      </c>
      <c r="AG42" s="30"/>
      <c r="AH42" s="30"/>
      <c r="AI42" s="180"/>
      <c r="AJ42" s="30"/>
      <c r="AK42" s="30"/>
      <c r="AL42" s="30"/>
      <c r="AM42" s="30"/>
      <c r="AN42" s="180"/>
      <c r="AO42" s="30"/>
      <c r="AP42" s="180"/>
      <c r="AQ42" s="30" t="s">
        <v>536</v>
      </c>
      <c r="AR42" s="112" t="s">
        <v>390</v>
      </c>
      <c r="AS42" s="32"/>
      <c r="AT42" s="32"/>
      <c r="AU42" s="112"/>
      <c r="AV42" s="32"/>
      <c r="AW42" s="32"/>
      <c r="AX42" s="32"/>
      <c r="AY42" s="32"/>
      <c r="AZ42" s="112" t="s">
        <v>390</v>
      </c>
      <c r="BA42" s="30"/>
      <c r="BB42" s="32">
        <v>15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112" t="s">
        <v>390</v>
      </c>
      <c r="BN42" s="32"/>
      <c r="BO42" s="112" t="s">
        <v>390</v>
      </c>
      <c r="BP42" s="32"/>
      <c r="BQ42" s="32"/>
      <c r="BR42" s="32"/>
      <c r="BS42" s="30"/>
      <c r="BT42" s="56"/>
      <c r="BU42" s="32"/>
      <c r="BV42" s="112" t="s">
        <v>390</v>
      </c>
      <c r="BW42" s="30"/>
      <c r="BY42" s="111" t="s">
        <v>659</v>
      </c>
      <c r="BZ42" s="111" t="s">
        <v>469</v>
      </c>
    </row>
    <row r="43" spans="1:78" x14ac:dyDescent="0.15">
      <c r="A43" s="27"/>
      <c r="B43" s="28">
        <v>42663</v>
      </c>
      <c r="C43" s="29" t="s">
        <v>530</v>
      </c>
      <c r="D43" s="30" t="s">
        <v>44</v>
      </c>
      <c r="E43" s="30"/>
      <c r="F43" s="30" t="s">
        <v>535</v>
      </c>
      <c r="G43" s="31">
        <v>42607</v>
      </c>
      <c r="H43" s="112" t="s">
        <v>387</v>
      </c>
      <c r="I43" s="112" t="s">
        <v>390</v>
      </c>
      <c r="J43" s="32"/>
      <c r="K43" s="178" t="s">
        <v>661</v>
      </c>
      <c r="L43" s="178" t="s">
        <v>662</v>
      </c>
      <c r="M43" s="216">
        <v>132.92727272727271</v>
      </c>
      <c r="N43" s="216">
        <v>23.8</v>
      </c>
      <c r="O43" s="30"/>
      <c r="P43" s="30"/>
      <c r="Q43" s="180"/>
      <c r="R43" s="30"/>
      <c r="S43" s="180"/>
      <c r="T43" s="30"/>
      <c r="U43" s="30"/>
      <c r="V43" s="180"/>
      <c r="W43" s="180"/>
      <c r="X43" s="30"/>
      <c r="Y43" s="30"/>
      <c r="Z43" s="30"/>
      <c r="AA43" s="30"/>
      <c r="AB43" s="30"/>
      <c r="AC43" s="30"/>
      <c r="AD43" s="30"/>
      <c r="AE43" s="180"/>
      <c r="AF43" s="180">
        <v>18.14</v>
      </c>
      <c r="AG43" s="30"/>
      <c r="AH43" s="30"/>
      <c r="AI43" s="180"/>
      <c r="AJ43" s="30"/>
      <c r="AK43" s="30"/>
      <c r="AL43" s="30"/>
      <c r="AM43" s="30"/>
      <c r="AN43" s="180"/>
      <c r="AO43" s="30"/>
      <c r="AP43" s="180"/>
      <c r="AQ43" s="30" t="s">
        <v>536</v>
      </c>
      <c r="AR43" s="112" t="s">
        <v>390</v>
      </c>
      <c r="AS43" s="32"/>
      <c r="AT43" s="32"/>
      <c r="AU43" s="112" t="s">
        <v>444</v>
      </c>
      <c r="AV43" s="32">
        <v>6</v>
      </c>
      <c r="AW43" s="32"/>
      <c r="AX43" s="32"/>
      <c r="AY43" s="32"/>
      <c r="AZ43" s="112" t="s">
        <v>534</v>
      </c>
      <c r="BA43" s="30"/>
      <c r="BB43" s="32">
        <v>0</v>
      </c>
      <c r="BC43" s="32">
        <v>18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112" t="s">
        <v>390</v>
      </c>
      <c r="BN43" s="32"/>
      <c r="BO43" s="112" t="s">
        <v>390</v>
      </c>
      <c r="BP43" s="32"/>
      <c r="BQ43" s="32"/>
      <c r="BR43" s="32"/>
      <c r="BS43" s="30"/>
      <c r="BT43" s="56"/>
      <c r="BU43" s="32"/>
      <c r="BV43" s="112" t="s">
        <v>390</v>
      </c>
      <c r="BW43" s="30"/>
      <c r="BX43" s="274" t="s">
        <v>664</v>
      </c>
      <c r="BY43" s="111" t="s">
        <v>665</v>
      </c>
      <c r="BZ43" s="111" t="s">
        <v>469</v>
      </c>
    </row>
    <row r="44" spans="1:78" x14ac:dyDescent="0.15">
      <c r="A44" s="27"/>
      <c r="B44" s="28">
        <v>42663</v>
      </c>
      <c r="C44" s="29" t="s">
        <v>530</v>
      </c>
      <c r="D44" s="30" t="s">
        <v>44</v>
      </c>
      <c r="E44" s="30"/>
      <c r="F44" s="30" t="s">
        <v>535</v>
      </c>
      <c r="G44" s="31">
        <v>42658</v>
      </c>
      <c r="H44" s="112" t="s">
        <v>387</v>
      </c>
      <c r="I44" s="112" t="s">
        <v>390</v>
      </c>
      <c r="J44" s="32"/>
      <c r="K44" s="178" t="s">
        <v>667</v>
      </c>
      <c r="L44" s="178" t="s">
        <v>668</v>
      </c>
      <c r="M44" s="216">
        <v>124.69999999999997</v>
      </c>
      <c r="N44" s="216">
        <v>23.954545454545453</v>
      </c>
      <c r="O44" s="30"/>
      <c r="P44" s="30"/>
      <c r="Q44" s="180"/>
      <c r="R44" s="30"/>
      <c r="S44" s="180"/>
      <c r="T44" s="30"/>
      <c r="U44" s="30"/>
      <c r="V44" s="180"/>
      <c r="W44" s="180"/>
      <c r="X44" s="30"/>
      <c r="Y44" s="30"/>
      <c r="Z44" s="30"/>
      <c r="AA44" s="30"/>
      <c r="AB44" s="30"/>
      <c r="AC44" s="30"/>
      <c r="AD44" s="30"/>
      <c r="AE44" s="180"/>
      <c r="AF44" s="180">
        <v>16.381818181818179</v>
      </c>
      <c r="AG44" s="30"/>
      <c r="AH44" s="30"/>
      <c r="AI44" s="180"/>
      <c r="AJ44" s="30"/>
      <c r="AK44" s="30"/>
      <c r="AL44" s="30"/>
      <c r="AM44" s="30"/>
      <c r="AN44" s="180"/>
      <c r="AO44" s="30"/>
      <c r="AP44" s="180"/>
      <c r="AQ44" s="30" t="s">
        <v>536</v>
      </c>
      <c r="AR44" s="112" t="s">
        <v>390</v>
      </c>
      <c r="AS44" s="32"/>
      <c r="AT44" s="32"/>
      <c r="AU44" s="112" t="s">
        <v>444</v>
      </c>
      <c r="AV44" s="32">
        <v>7</v>
      </c>
      <c r="AW44" s="32"/>
      <c r="AX44" s="32"/>
      <c r="AY44" s="32"/>
      <c r="AZ44" s="112" t="s">
        <v>390</v>
      </c>
      <c r="BA44" s="30"/>
      <c r="BB44" s="32">
        <v>0</v>
      </c>
      <c r="BC44" s="32">
        <v>0</v>
      </c>
      <c r="BD44" s="32">
        <v>0</v>
      </c>
      <c r="BE44" s="32">
        <v>17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112" t="s">
        <v>390</v>
      </c>
      <c r="BN44" s="32"/>
      <c r="BO44" s="112" t="s">
        <v>390</v>
      </c>
      <c r="BP44" s="32"/>
      <c r="BQ44" s="32"/>
      <c r="BR44" s="32"/>
      <c r="BS44" s="30"/>
      <c r="BT44" s="56"/>
      <c r="BU44" s="32"/>
      <c r="BV44" s="112" t="s">
        <v>390</v>
      </c>
      <c r="BW44" s="30">
        <v>1</v>
      </c>
      <c r="BX44" s="275"/>
      <c r="BY44" s="111" t="s">
        <v>670</v>
      </c>
      <c r="BZ44" s="111" t="s">
        <v>469</v>
      </c>
    </row>
    <row r="45" spans="1:78" x14ac:dyDescent="0.15">
      <c r="A45" s="27"/>
      <c r="B45" s="28">
        <v>42663</v>
      </c>
      <c r="C45" s="29" t="s">
        <v>530</v>
      </c>
      <c r="D45" s="30" t="s">
        <v>44</v>
      </c>
      <c r="E45" s="30"/>
      <c r="F45" s="30" t="s">
        <v>535</v>
      </c>
      <c r="G45" s="31">
        <v>42642</v>
      </c>
      <c r="H45" s="112" t="s">
        <v>387</v>
      </c>
      <c r="I45" s="112" t="s">
        <v>390</v>
      </c>
      <c r="J45" s="32"/>
      <c r="K45" s="178" t="s">
        <v>679</v>
      </c>
      <c r="L45" s="178" t="s">
        <v>685</v>
      </c>
      <c r="M45" s="216">
        <v>107.5090909090909</v>
      </c>
      <c r="N45" s="216">
        <v>20</v>
      </c>
      <c r="O45" s="30"/>
      <c r="P45" s="30"/>
      <c r="Q45" s="180"/>
      <c r="R45" s="30"/>
      <c r="S45" s="180"/>
      <c r="T45" s="30"/>
      <c r="U45" s="30"/>
      <c r="V45" s="180"/>
      <c r="W45" s="180"/>
      <c r="X45" s="30"/>
      <c r="Y45" s="30"/>
      <c r="Z45" s="30"/>
      <c r="AA45" s="30"/>
      <c r="AB45" s="30"/>
      <c r="AC45" s="30"/>
      <c r="AD45" s="30"/>
      <c r="AE45" s="180"/>
      <c r="AF45" s="180">
        <v>13.836363636363636</v>
      </c>
      <c r="AG45" s="30"/>
      <c r="AH45" s="30"/>
      <c r="AI45" s="180"/>
      <c r="AJ45" s="30"/>
      <c r="AK45" s="30"/>
      <c r="AL45" s="30"/>
      <c r="AM45" s="30"/>
      <c r="AN45" s="180"/>
      <c r="AO45" s="30"/>
      <c r="AP45" s="180"/>
      <c r="AQ45" s="30" t="s">
        <v>536</v>
      </c>
      <c r="AR45" s="112" t="s">
        <v>390</v>
      </c>
      <c r="AS45" s="32"/>
      <c r="AT45" s="32"/>
      <c r="AU45" s="112" t="s">
        <v>444</v>
      </c>
      <c r="AV45" s="32">
        <v>5</v>
      </c>
      <c r="AW45" s="32"/>
      <c r="AX45" s="32"/>
      <c r="AY45" s="32"/>
      <c r="AZ45" s="112" t="s">
        <v>534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/>
      <c r="BO45" s="112" t="s">
        <v>390</v>
      </c>
      <c r="BP45" s="32"/>
      <c r="BQ45" s="32"/>
      <c r="BR45" s="32"/>
      <c r="BS45" s="30"/>
      <c r="BT45" s="56"/>
      <c r="BU45" s="32"/>
      <c r="BV45" s="112" t="s">
        <v>390</v>
      </c>
      <c r="BW45" s="30">
        <v>1</v>
      </c>
      <c r="BX45" s="275"/>
      <c r="BY45" s="111" t="s">
        <v>686</v>
      </c>
      <c r="BZ45" s="111" t="s">
        <v>469</v>
      </c>
    </row>
    <row r="46" spans="1:78" x14ac:dyDescent="0.15">
      <c r="A46" s="27"/>
      <c r="B46" s="28">
        <v>42663</v>
      </c>
      <c r="C46" s="29" t="s">
        <v>530</v>
      </c>
      <c r="D46" s="30" t="s">
        <v>44</v>
      </c>
      <c r="E46" s="30"/>
      <c r="F46" s="30" t="s">
        <v>535</v>
      </c>
      <c r="G46" s="31">
        <v>42605</v>
      </c>
      <c r="H46" s="112" t="s">
        <v>387</v>
      </c>
      <c r="I46" s="112" t="s">
        <v>390</v>
      </c>
      <c r="J46" s="32"/>
      <c r="K46" s="178" t="s">
        <v>682</v>
      </c>
      <c r="L46" s="178" t="s">
        <v>683</v>
      </c>
      <c r="M46" s="216">
        <v>114.99999999999999</v>
      </c>
      <c r="N46" s="216">
        <v>19.2</v>
      </c>
      <c r="O46" s="30"/>
      <c r="P46" s="30"/>
      <c r="Q46" s="180"/>
      <c r="R46" s="30"/>
      <c r="S46" s="180"/>
      <c r="T46" s="30"/>
      <c r="U46" s="30"/>
      <c r="V46" s="180"/>
      <c r="W46" s="180"/>
      <c r="X46" s="30"/>
      <c r="Y46" s="30"/>
      <c r="Z46" s="30"/>
      <c r="AA46" s="30"/>
      <c r="AB46" s="30"/>
      <c r="AC46" s="30"/>
      <c r="AD46" s="30"/>
      <c r="AE46" s="180"/>
      <c r="AF46" s="180">
        <v>13.4</v>
      </c>
      <c r="AG46" s="30"/>
      <c r="AH46" s="30"/>
      <c r="AI46" s="180"/>
      <c r="AJ46" s="30"/>
      <c r="AK46" s="30"/>
      <c r="AL46" s="30"/>
      <c r="AM46" s="30"/>
      <c r="AN46" s="180"/>
      <c r="AO46" s="30"/>
      <c r="AP46" s="180"/>
      <c r="AQ46" s="30" t="s">
        <v>536</v>
      </c>
      <c r="AR46" s="112" t="s">
        <v>390</v>
      </c>
      <c r="AS46" s="32"/>
      <c r="AT46" s="32"/>
      <c r="AU46" s="112" t="s">
        <v>444</v>
      </c>
      <c r="AV46" s="32">
        <v>6</v>
      </c>
      <c r="AW46" s="32"/>
      <c r="AX46" s="32"/>
      <c r="AY46" s="32"/>
      <c r="AZ46" s="11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112" t="s">
        <v>390</v>
      </c>
      <c r="BN46" s="32"/>
      <c r="BO46" s="112" t="s">
        <v>390</v>
      </c>
      <c r="BP46" s="32"/>
      <c r="BQ46" s="32"/>
      <c r="BR46" s="32"/>
      <c r="BS46" s="30"/>
      <c r="BT46" s="56"/>
      <c r="BU46" s="32"/>
      <c r="BV46" s="112" t="s">
        <v>390</v>
      </c>
      <c r="BW46" s="30">
        <v>1</v>
      </c>
      <c r="BX46" s="275"/>
      <c r="BY46" s="111" t="s">
        <v>687</v>
      </c>
      <c r="BZ46" s="111" t="s">
        <v>469</v>
      </c>
    </row>
    <row r="47" spans="1:78" x14ac:dyDescent="0.15">
      <c r="A47" s="27">
        <v>4233</v>
      </c>
      <c r="B47" s="28">
        <v>42656</v>
      </c>
      <c r="C47" s="29" t="s">
        <v>530</v>
      </c>
      <c r="D47" s="30" t="s">
        <v>44</v>
      </c>
      <c r="E47" s="30"/>
      <c r="F47" s="30" t="s">
        <v>220</v>
      </c>
      <c r="G47" s="31">
        <v>42564</v>
      </c>
      <c r="H47" s="32" t="s">
        <v>387</v>
      </c>
      <c r="I47" s="32" t="s">
        <v>390</v>
      </c>
      <c r="J47" s="32"/>
      <c r="K47" s="30" t="s">
        <v>298</v>
      </c>
      <c r="L47" s="30" t="s">
        <v>540</v>
      </c>
      <c r="M47" s="216">
        <v>111.87272727272726</v>
      </c>
      <c r="N47" s="180">
        <v>22.518181818181816</v>
      </c>
      <c r="O47" s="30"/>
      <c r="P47" s="30"/>
      <c r="Q47" s="180"/>
      <c r="R47" s="30"/>
      <c r="S47" s="180"/>
      <c r="T47" s="30"/>
      <c r="U47" s="30"/>
      <c r="V47" s="180"/>
      <c r="W47" s="180">
        <v>17.872727272727271</v>
      </c>
      <c r="X47" s="30"/>
      <c r="Y47" s="30"/>
      <c r="Z47" s="30"/>
      <c r="AA47" s="30"/>
      <c r="AB47" s="30"/>
      <c r="AC47" s="30"/>
      <c r="AD47" s="30"/>
      <c r="AE47" s="180"/>
      <c r="AF47" s="180"/>
      <c r="AG47" s="30"/>
      <c r="AH47" s="30"/>
      <c r="AI47" s="180"/>
      <c r="AJ47" s="30"/>
      <c r="AK47" s="30"/>
      <c r="AL47" s="30"/>
      <c r="AM47" s="30"/>
      <c r="AN47" s="180"/>
      <c r="AO47" s="30"/>
      <c r="AP47" s="180"/>
      <c r="AQ47" s="30" t="s">
        <v>565</v>
      </c>
      <c r="AR47" s="32" t="s">
        <v>390</v>
      </c>
      <c r="AS47" s="32"/>
      <c r="AT47" s="32"/>
      <c r="AU47" s="32" t="s">
        <v>444</v>
      </c>
      <c r="AV47" s="32">
        <v>8</v>
      </c>
      <c r="AW47" s="32"/>
      <c r="AX47" s="32"/>
      <c r="AY47" s="32"/>
      <c r="AZ47" s="32" t="s">
        <v>534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32" t="s">
        <v>390</v>
      </c>
      <c r="BN47" s="32">
        <v>12</v>
      </c>
      <c r="BO47" s="32" t="s">
        <v>390</v>
      </c>
      <c r="BP47" s="32"/>
      <c r="BQ47" s="32">
        <v>12</v>
      </c>
      <c r="BR47" s="32"/>
      <c r="BS47" s="56"/>
      <c r="BT47" s="56"/>
      <c r="BU47" s="56"/>
      <c r="BV47" s="32" t="s">
        <v>390</v>
      </c>
      <c r="BW47" s="30"/>
      <c r="BX47" s="111"/>
      <c r="BY47" t="s">
        <v>639</v>
      </c>
      <c r="BZ47" t="s">
        <v>429</v>
      </c>
    </row>
    <row r="48" spans="1:78" x14ac:dyDescent="0.15">
      <c r="A48" s="27"/>
      <c r="B48" s="28">
        <v>42656</v>
      </c>
      <c r="C48" s="29" t="s">
        <v>530</v>
      </c>
      <c r="D48" s="30" t="s">
        <v>44</v>
      </c>
      <c r="E48" s="30"/>
      <c r="F48" s="30" t="s">
        <v>220</v>
      </c>
      <c r="G48" s="31">
        <v>42551</v>
      </c>
      <c r="H48" s="32" t="s">
        <v>387</v>
      </c>
      <c r="I48" s="32" t="s">
        <v>390</v>
      </c>
      <c r="J48" s="32"/>
      <c r="K48" s="30" t="s">
        <v>299</v>
      </c>
      <c r="L48" s="178" t="s">
        <v>610</v>
      </c>
      <c r="M48" s="180">
        <v>132.52727272727273</v>
      </c>
      <c r="N48" s="180">
        <v>22.599999999999998</v>
      </c>
      <c r="O48" s="30"/>
      <c r="P48" s="30"/>
      <c r="Q48" s="180"/>
      <c r="R48" s="30"/>
      <c r="S48" s="180"/>
      <c r="T48" s="30"/>
      <c r="U48" s="30"/>
      <c r="V48" s="180"/>
      <c r="W48" s="180">
        <v>21.281818181818181</v>
      </c>
      <c r="X48" s="30"/>
      <c r="Y48" s="30"/>
      <c r="Z48" s="30"/>
      <c r="AA48" s="30"/>
      <c r="AB48" s="30"/>
      <c r="AC48" s="30"/>
      <c r="AD48" s="30"/>
      <c r="AE48" s="180"/>
      <c r="AF48" s="180"/>
      <c r="AG48" s="30"/>
      <c r="AH48" s="30"/>
      <c r="AI48" s="180"/>
      <c r="AJ48" s="30"/>
      <c r="AK48" s="30"/>
      <c r="AL48" s="30"/>
      <c r="AM48" s="30"/>
      <c r="AN48" s="180"/>
      <c r="AO48" s="30"/>
      <c r="AP48" s="180"/>
      <c r="AQ48" s="30" t="s">
        <v>565</v>
      </c>
      <c r="AR48" s="32" t="s">
        <v>390</v>
      </c>
      <c r="AS48" s="32"/>
      <c r="AT48" s="32"/>
      <c r="AU48" s="32" t="s">
        <v>444</v>
      </c>
      <c r="AV48" s="32">
        <v>8</v>
      </c>
      <c r="AW48" s="32"/>
      <c r="AX48" s="32"/>
      <c r="AY48" s="32"/>
      <c r="AZ48" s="3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32" t="s">
        <v>390</v>
      </c>
      <c r="BN48" s="32"/>
      <c r="BO48" s="32" t="s">
        <v>390</v>
      </c>
      <c r="BP48" s="32"/>
      <c r="BQ48" s="32"/>
      <c r="BR48" s="32"/>
      <c r="BS48" s="30"/>
      <c r="BT48" s="30"/>
      <c r="BU48" s="32"/>
      <c r="BV48" s="32" t="s">
        <v>390</v>
      </c>
      <c r="BW48" s="30">
        <v>1</v>
      </c>
      <c r="BX48" s="111"/>
      <c r="BY48" t="s">
        <v>640</v>
      </c>
      <c r="BZ48" t="s">
        <v>429</v>
      </c>
    </row>
    <row r="49" spans="1:78" x14ac:dyDescent="0.15">
      <c r="A49" s="27">
        <v>5780</v>
      </c>
      <c r="B49" s="28">
        <v>42657</v>
      </c>
      <c r="C49" s="29" t="s">
        <v>530</v>
      </c>
      <c r="D49" s="30" t="s">
        <v>44</v>
      </c>
      <c r="E49" s="30"/>
      <c r="F49" s="30" t="s">
        <v>220</v>
      </c>
      <c r="G49" s="31">
        <v>42643</v>
      </c>
      <c r="H49" s="32" t="s">
        <v>387</v>
      </c>
      <c r="I49" s="32" t="s">
        <v>390</v>
      </c>
      <c r="J49" s="32"/>
      <c r="K49" s="30" t="s">
        <v>300</v>
      </c>
      <c r="L49" s="30" t="s">
        <v>545</v>
      </c>
      <c r="M49" s="180">
        <v>129.49999999999997</v>
      </c>
      <c r="N49" s="180">
        <v>25.4</v>
      </c>
      <c r="O49" s="30"/>
      <c r="P49" s="30"/>
      <c r="Q49" s="180"/>
      <c r="R49" s="30"/>
      <c r="S49" s="180"/>
      <c r="T49" s="30"/>
      <c r="U49" s="30"/>
      <c r="V49" s="180"/>
      <c r="W49" s="180">
        <v>21.25454545454545</v>
      </c>
      <c r="X49" s="30"/>
      <c r="Y49" s="30"/>
      <c r="Z49" s="30"/>
      <c r="AA49" s="30"/>
      <c r="AB49" s="30"/>
      <c r="AC49" s="30"/>
      <c r="AD49" s="30"/>
      <c r="AE49" s="180"/>
      <c r="AF49" s="180"/>
      <c r="AG49" s="30"/>
      <c r="AH49" s="30"/>
      <c r="AI49" s="180"/>
      <c r="AJ49" s="30"/>
      <c r="AK49" s="30"/>
      <c r="AL49" s="30"/>
      <c r="AM49" s="30"/>
      <c r="AN49" s="180"/>
      <c r="AO49" s="30"/>
      <c r="AP49" s="18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10.199999999999999</v>
      </c>
      <c r="AW49" s="32"/>
      <c r="AX49" s="32"/>
      <c r="AY49" s="32"/>
      <c r="AZ49" s="32" t="s">
        <v>534</v>
      </c>
      <c r="BA49" s="30"/>
      <c r="BB49" s="32">
        <v>0</v>
      </c>
      <c r="BC49" s="32">
        <v>0</v>
      </c>
      <c r="BD49" s="32">
        <v>7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32" t="s">
        <v>390</v>
      </c>
      <c r="BN49" s="32"/>
      <c r="BO49" s="32" t="s">
        <v>390</v>
      </c>
      <c r="BP49" s="32"/>
      <c r="BQ49" s="32"/>
      <c r="BR49" s="32"/>
      <c r="BS49" s="30"/>
      <c r="BT49" s="30"/>
      <c r="BU49" s="32"/>
      <c r="BV49" s="32" t="s">
        <v>390</v>
      </c>
      <c r="BW49" s="30"/>
      <c r="BX49" s="111"/>
      <c r="BY49" t="s">
        <v>641</v>
      </c>
      <c r="BZ49" t="s">
        <v>432</v>
      </c>
    </row>
    <row r="50" spans="1:78" x14ac:dyDescent="0.15">
      <c r="A50" s="27">
        <v>5260</v>
      </c>
      <c r="B50" s="28">
        <v>42657</v>
      </c>
      <c r="C50" s="29" t="s">
        <v>530</v>
      </c>
      <c r="D50" s="30" t="s">
        <v>44</v>
      </c>
      <c r="E50" s="30"/>
      <c r="F50" s="30" t="s">
        <v>220</v>
      </c>
      <c r="G50" s="31">
        <v>42577</v>
      </c>
      <c r="H50" s="32" t="s">
        <v>387</v>
      </c>
      <c r="I50" s="32" t="s">
        <v>390</v>
      </c>
      <c r="J50" s="32"/>
      <c r="K50" s="30" t="s">
        <v>301</v>
      </c>
      <c r="L50" s="30" t="s">
        <v>547</v>
      </c>
      <c r="M50" s="180">
        <v>120.99999999999999</v>
      </c>
      <c r="N50" s="180">
        <v>25.309090909090909</v>
      </c>
      <c r="O50" s="30"/>
      <c r="P50" s="30"/>
      <c r="Q50" s="180"/>
      <c r="R50" s="30"/>
      <c r="S50" s="180"/>
      <c r="T50" s="30"/>
      <c r="U50" s="30"/>
      <c r="V50" s="180"/>
      <c r="W50" s="180">
        <v>20.854545454545455</v>
      </c>
      <c r="X50" s="30"/>
      <c r="Y50" s="30"/>
      <c r="Z50" s="30"/>
      <c r="AA50" s="30"/>
      <c r="AB50" s="30"/>
      <c r="AC50" s="30"/>
      <c r="AD50" s="30"/>
      <c r="AE50" s="180"/>
      <c r="AF50" s="180"/>
      <c r="AG50" s="30"/>
      <c r="AH50" s="30"/>
      <c r="AI50" s="180"/>
      <c r="AJ50" s="30"/>
      <c r="AK50" s="30"/>
      <c r="AL50" s="30"/>
      <c r="AM50" s="30"/>
      <c r="AN50" s="180"/>
      <c r="AO50" s="30"/>
      <c r="AP50" s="180"/>
      <c r="AQ50" s="30" t="s">
        <v>565</v>
      </c>
      <c r="AR50" s="32" t="s">
        <v>390</v>
      </c>
      <c r="AS50" s="32"/>
      <c r="AT50" s="32"/>
      <c r="AU50" s="32" t="s">
        <v>444</v>
      </c>
      <c r="AV50" s="32">
        <v>12.65</v>
      </c>
      <c r="AW50" s="32"/>
      <c r="AX50" s="32"/>
      <c r="AY50" s="32"/>
      <c r="AZ50" s="32" t="s">
        <v>534</v>
      </c>
      <c r="BA50" s="30"/>
      <c r="BB50" s="32">
        <v>13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>
        <v>12</v>
      </c>
      <c r="BO50" s="32" t="s">
        <v>390</v>
      </c>
      <c r="BP50" s="32"/>
      <c r="BQ50" s="32"/>
      <c r="BR50" s="32"/>
      <c r="BS50" s="30"/>
      <c r="BT50" s="30"/>
      <c r="BU50" s="32"/>
      <c r="BV50" s="32" t="s">
        <v>390</v>
      </c>
      <c r="BW50" s="30"/>
      <c r="BX50" s="111"/>
      <c r="BY50" t="s">
        <v>642</v>
      </c>
      <c r="BZ50" t="s">
        <v>432</v>
      </c>
    </row>
    <row r="51" spans="1:78" x14ac:dyDescent="0.15">
      <c r="A51" s="27">
        <v>5422</v>
      </c>
      <c r="B51" s="28">
        <v>42657</v>
      </c>
      <c r="C51" s="29" t="s">
        <v>530</v>
      </c>
      <c r="D51" s="30" t="s">
        <v>44</v>
      </c>
      <c r="E51" s="30"/>
      <c r="F51" s="30" t="s">
        <v>220</v>
      </c>
      <c r="G51" s="31">
        <v>42551</v>
      </c>
      <c r="H51" s="32" t="s">
        <v>387</v>
      </c>
      <c r="I51" s="32" t="s">
        <v>390</v>
      </c>
      <c r="J51" s="32"/>
      <c r="K51" s="30" t="s">
        <v>302</v>
      </c>
      <c r="L51" s="30" t="s">
        <v>548</v>
      </c>
      <c r="M51" s="180">
        <v>121.98181818181818</v>
      </c>
      <c r="N51" s="180">
        <v>25.336363636363636</v>
      </c>
      <c r="O51" s="30"/>
      <c r="P51" s="30"/>
      <c r="Q51" s="180"/>
      <c r="R51" s="30"/>
      <c r="S51" s="180"/>
      <c r="T51" s="30"/>
      <c r="U51" s="30"/>
      <c r="V51" s="180"/>
      <c r="W51" s="180">
        <v>22.16363636363636</v>
      </c>
      <c r="X51" s="30"/>
      <c r="Y51" s="30"/>
      <c r="Z51" s="30"/>
      <c r="AA51" s="30"/>
      <c r="AB51" s="30"/>
      <c r="AC51" s="30"/>
      <c r="AD51" s="30"/>
      <c r="AE51" s="180"/>
      <c r="AF51" s="180"/>
      <c r="AG51" s="30"/>
      <c r="AH51" s="30"/>
      <c r="AI51" s="180"/>
      <c r="AJ51" s="30"/>
      <c r="AK51" s="30"/>
      <c r="AL51" s="30"/>
      <c r="AM51" s="30"/>
      <c r="AN51" s="180"/>
      <c r="AO51" s="30"/>
      <c r="AP51" s="18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6</v>
      </c>
      <c r="AW51" s="32"/>
      <c r="AX51" s="32"/>
      <c r="AY51" s="32"/>
      <c r="AZ51" s="32" t="s">
        <v>534</v>
      </c>
      <c r="BA51" s="30"/>
      <c r="BB51" s="32">
        <v>12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>
        <v>12</v>
      </c>
      <c r="BO51" s="32" t="s">
        <v>390</v>
      </c>
      <c r="BP51" s="32"/>
      <c r="BQ51" s="32"/>
      <c r="BR51" s="32"/>
      <c r="BS51" s="30"/>
      <c r="BT51" s="30"/>
      <c r="BU51" s="32"/>
      <c r="BV51" s="32" t="s">
        <v>390</v>
      </c>
      <c r="BW51" s="56"/>
      <c r="BX51" s="111"/>
      <c r="BY51" t="s">
        <v>643</v>
      </c>
      <c r="BZ51" t="s">
        <v>429</v>
      </c>
    </row>
    <row r="52" spans="1:78" x14ac:dyDescent="0.15">
      <c r="A52" s="27"/>
      <c r="B52" s="28">
        <v>42657</v>
      </c>
      <c r="C52" s="29" t="s">
        <v>530</v>
      </c>
      <c r="D52" s="30" t="s">
        <v>44</v>
      </c>
      <c r="E52" s="30"/>
      <c r="F52" s="30" t="s">
        <v>220</v>
      </c>
      <c r="G52" s="31">
        <v>42564</v>
      </c>
      <c r="H52" s="32" t="s">
        <v>387</v>
      </c>
      <c r="I52" s="32" t="s">
        <v>390</v>
      </c>
      <c r="J52" s="32"/>
      <c r="K52" s="30" t="s">
        <v>303</v>
      </c>
      <c r="L52" s="30" t="s">
        <v>615</v>
      </c>
      <c r="M52" s="180">
        <v>114.52727272727272</v>
      </c>
      <c r="N52" s="180">
        <v>23.054545454545451</v>
      </c>
      <c r="O52" s="30"/>
      <c r="P52" s="30"/>
      <c r="Q52" s="180"/>
      <c r="R52" s="30"/>
      <c r="S52" s="180"/>
      <c r="T52" s="30"/>
      <c r="U52" s="30"/>
      <c r="V52" s="180"/>
      <c r="W52" s="180">
        <v>18.299999999999997</v>
      </c>
      <c r="X52" s="30"/>
      <c r="Y52" s="30"/>
      <c r="Z52" s="30"/>
      <c r="AA52" s="30"/>
      <c r="AB52" s="30"/>
      <c r="AC52" s="30"/>
      <c r="AD52" s="30"/>
      <c r="AE52" s="180"/>
      <c r="AF52" s="180"/>
      <c r="AG52" s="30"/>
      <c r="AH52" s="30"/>
      <c r="AI52" s="180"/>
      <c r="AJ52" s="30"/>
      <c r="AK52" s="30"/>
      <c r="AL52" s="30"/>
      <c r="AM52" s="30"/>
      <c r="AN52" s="180"/>
      <c r="AO52" s="30"/>
      <c r="AP52" s="18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534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>
        <v>12</v>
      </c>
      <c r="BO52" s="32" t="s">
        <v>390</v>
      </c>
      <c r="BP52" s="32"/>
      <c r="BQ52" s="32"/>
      <c r="BR52" s="32"/>
      <c r="BS52" s="56"/>
      <c r="BT52" s="56"/>
      <c r="BU52" s="32"/>
      <c r="BV52" s="32" t="s">
        <v>390</v>
      </c>
      <c r="BW52" s="30"/>
      <c r="BY52" t="s">
        <v>644</v>
      </c>
      <c r="BZ52" t="s">
        <v>469</v>
      </c>
    </row>
    <row r="53" spans="1:78" x14ac:dyDescent="0.15">
      <c r="A53" s="27">
        <v>5615</v>
      </c>
      <c r="B53" s="28">
        <v>42657</v>
      </c>
      <c r="C53" s="29" t="s">
        <v>530</v>
      </c>
      <c r="D53" s="30" t="s">
        <v>44</v>
      </c>
      <c r="E53" s="30"/>
      <c r="F53" s="30" t="s">
        <v>220</v>
      </c>
      <c r="G53" s="31">
        <v>42551</v>
      </c>
      <c r="H53" s="32" t="s">
        <v>387</v>
      </c>
      <c r="I53" s="32" t="s">
        <v>390</v>
      </c>
      <c r="J53" s="32"/>
      <c r="K53" s="30" t="s">
        <v>48</v>
      </c>
      <c r="L53" s="178" t="s">
        <v>550</v>
      </c>
      <c r="M53" s="180">
        <v>144.79999999999998</v>
      </c>
      <c r="N53" s="180">
        <v>23.209090909090907</v>
      </c>
      <c r="O53" s="30"/>
      <c r="P53" s="30"/>
      <c r="Q53" s="180"/>
      <c r="R53" s="30"/>
      <c r="S53" s="180"/>
      <c r="T53" s="30"/>
      <c r="U53" s="30"/>
      <c r="V53" s="180"/>
      <c r="W53" s="180">
        <v>17.18181818181818</v>
      </c>
      <c r="X53" s="180"/>
      <c r="Y53" s="180"/>
      <c r="Z53" s="180"/>
      <c r="AA53" s="180"/>
      <c r="AB53" s="180"/>
      <c r="AC53" s="180"/>
      <c r="AD53" s="180"/>
      <c r="AE53" s="180"/>
      <c r="AF53" s="180"/>
      <c r="AG53" s="30"/>
      <c r="AH53" s="30"/>
      <c r="AI53" s="180"/>
      <c r="AJ53" s="30"/>
      <c r="AK53" s="30"/>
      <c r="AL53" s="30"/>
      <c r="AM53" s="30"/>
      <c r="AN53" s="180"/>
      <c r="AO53" s="30"/>
      <c r="AP53" s="180"/>
      <c r="AQ53" s="30" t="s">
        <v>565</v>
      </c>
      <c r="AR53" s="32" t="s">
        <v>390</v>
      </c>
      <c r="AS53" s="32"/>
      <c r="AT53" s="32"/>
      <c r="AU53" s="32" t="s">
        <v>444</v>
      </c>
      <c r="AV53" s="32">
        <v>6</v>
      </c>
      <c r="AW53" s="32"/>
      <c r="AX53" s="32"/>
      <c r="AY53" s="32"/>
      <c r="AZ53" s="32" t="s">
        <v>534</v>
      </c>
      <c r="BA53" s="30"/>
      <c r="BB53" s="32">
        <v>0</v>
      </c>
      <c r="BC53" s="32">
        <v>0</v>
      </c>
      <c r="BD53" s="32">
        <v>6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32"/>
      <c r="BQ53" s="32"/>
      <c r="BR53" s="32"/>
      <c r="BS53" s="56"/>
      <c r="BT53" s="56"/>
      <c r="BU53" s="32"/>
      <c r="BV53" s="32" t="s">
        <v>390</v>
      </c>
      <c r="BW53" s="178">
        <v>1</v>
      </c>
      <c r="BY53" t="s">
        <v>583</v>
      </c>
      <c r="BZ53" t="s">
        <v>429</v>
      </c>
    </row>
    <row r="54" spans="1:78" x14ac:dyDescent="0.15">
      <c r="A54" s="27">
        <v>4118</v>
      </c>
      <c r="B54" s="28">
        <v>42657</v>
      </c>
      <c r="C54" s="29" t="s">
        <v>530</v>
      </c>
      <c r="D54" s="30" t="s">
        <v>44</v>
      </c>
      <c r="E54" s="30"/>
      <c r="F54" s="30" t="s">
        <v>220</v>
      </c>
      <c r="G54" s="58">
        <v>42614</v>
      </c>
      <c r="H54" s="32" t="s">
        <v>387</v>
      </c>
      <c r="I54" s="32" t="s">
        <v>390</v>
      </c>
      <c r="J54" s="32"/>
      <c r="K54" s="30" t="s">
        <v>49</v>
      </c>
      <c r="L54" s="30" t="s">
        <v>472</v>
      </c>
      <c r="M54" s="216">
        <v>88.181818181818173</v>
      </c>
      <c r="N54" s="180">
        <v>21.818181818181817</v>
      </c>
      <c r="O54" s="30"/>
      <c r="P54" s="30"/>
      <c r="Q54" s="180"/>
      <c r="R54" s="30"/>
      <c r="S54" s="180"/>
      <c r="T54" s="30"/>
      <c r="U54" s="30"/>
      <c r="V54" s="180"/>
      <c r="W54" s="180">
        <v>17.281818181818181</v>
      </c>
      <c r="X54" s="30"/>
      <c r="Y54" s="30"/>
      <c r="Z54" s="30"/>
      <c r="AA54" s="30"/>
      <c r="AB54" s="30"/>
      <c r="AC54" s="30"/>
      <c r="AD54" s="30"/>
      <c r="AE54" s="180"/>
      <c r="AF54" s="180"/>
      <c r="AG54" s="30"/>
      <c r="AH54" s="30"/>
      <c r="AI54" s="180"/>
      <c r="AJ54" s="30"/>
      <c r="AK54" s="30"/>
      <c r="AL54" s="30"/>
      <c r="AM54" s="30"/>
      <c r="AN54" s="180"/>
      <c r="AO54" s="30"/>
      <c r="AP54" s="180"/>
      <c r="AQ54" s="30" t="s">
        <v>565</v>
      </c>
      <c r="AR54" s="32" t="s">
        <v>390</v>
      </c>
      <c r="AS54" s="32"/>
      <c r="AT54" s="32"/>
      <c r="AU54" s="32" t="s">
        <v>444</v>
      </c>
      <c r="AV54" s="32">
        <v>16</v>
      </c>
      <c r="AW54" s="32"/>
      <c r="AX54" s="32"/>
      <c r="AY54" s="32"/>
      <c r="AZ54" s="32" t="s">
        <v>534</v>
      </c>
      <c r="BA54" s="30"/>
      <c r="BB54" s="32">
        <v>0</v>
      </c>
      <c r="BC54" s="32">
        <v>0</v>
      </c>
      <c r="BD54" s="32">
        <v>0</v>
      </c>
      <c r="BE54" s="32">
        <v>0</v>
      </c>
      <c r="BF54" s="32">
        <v>0</v>
      </c>
      <c r="BG54" s="32">
        <v>0</v>
      </c>
      <c r="BH54" s="32">
        <v>0</v>
      </c>
      <c r="BI54" s="32">
        <v>0</v>
      </c>
      <c r="BJ54" s="32">
        <v>0</v>
      </c>
      <c r="BK54" s="32">
        <v>0</v>
      </c>
      <c r="BL54" s="32"/>
      <c r="BM54" s="32" t="s">
        <v>390</v>
      </c>
      <c r="BN54" s="32"/>
      <c r="BO54" s="32" t="s">
        <v>390</v>
      </c>
      <c r="BP54" s="222">
        <v>218.07272727272721</v>
      </c>
      <c r="BQ54" s="32"/>
      <c r="BR54" s="177">
        <v>42915</v>
      </c>
      <c r="BS54" s="56"/>
      <c r="BT54" s="56"/>
      <c r="BU54" s="56"/>
      <c r="BV54" s="32" t="s">
        <v>390</v>
      </c>
      <c r="BW54" s="178"/>
      <c r="BX54" t="s">
        <v>616</v>
      </c>
      <c r="BY54" t="s">
        <v>645</v>
      </c>
      <c r="BZ54" t="s">
        <v>429</v>
      </c>
    </row>
    <row r="55" spans="1:78" x14ac:dyDescent="0.15">
      <c r="A55" s="27"/>
      <c r="B55" s="28">
        <v>42657</v>
      </c>
      <c r="C55" s="29" t="s">
        <v>530</v>
      </c>
      <c r="D55" s="30" t="s">
        <v>44</v>
      </c>
      <c r="E55" s="30"/>
      <c r="F55" s="30" t="s">
        <v>220</v>
      </c>
      <c r="G55" s="31">
        <v>42592</v>
      </c>
      <c r="H55" s="32" t="s">
        <v>387</v>
      </c>
      <c r="I55" s="32" t="s">
        <v>390</v>
      </c>
      <c r="J55" s="32"/>
      <c r="K55" s="30" t="s">
        <v>51</v>
      </c>
      <c r="L55" s="30" t="s">
        <v>618</v>
      </c>
      <c r="M55" s="216">
        <v>121.99999999999999</v>
      </c>
      <c r="N55" s="216">
        <v>25.799999999999997</v>
      </c>
      <c r="O55" s="30"/>
      <c r="P55" s="30"/>
      <c r="Q55" s="180"/>
      <c r="R55" s="30"/>
      <c r="S55" s="180"/>
      <c r="T55" s="30"/>
      <c r="U55" s="30"/>
      <c r="V55" s="180"/>
      <c r="W55" s="180">
        <v>21</v>
      </c>
      <c r="X55" s="30"/>
      <c r="Y55" s="30"/>
      <c r="Z55" s="30"/>
      <c r="AA55" s="30"/>
      <c r="AB55" s="30"/>
      <c r="AC55" s="30"/>
      <c r="AD55" s="30"/>
      <c r="AE55" s="180"/>
      <c r="AF55" s="180"/>
      <c r="AG55" s="30"/>
      <c r="AH55" s="30"/>
      <c r="AI55" s="180"/>
      <c r="AJ55" s="30"/>
      <c r="AK55" s="30"/>
      <c r="AL55" s="30"/>
      <c r="AM55" s="30"/>
      <c r="AN55" s="180"/>
      <c r="AO55" s="30"/>
      <c r="AP55" s="180"/>
      <c r="AQ55" s="30" t="s">
        <v>565</v>
      </c>
      <c r="AR55" s="32" t="s">
        <v>390</v>
      </c>
      <c r="AS55" s="32"/>
      <c r="AT55" s="32"/>
      <c r="AU55" s="32" t="s">
        <v>444</v>
      </c>
      <c r="AV55" s="32">
        <v>10</v>
      </c>
      <c r="AW55" s="32"/>
      <c r="AX55" s="32"/>
      <c r="AY55" s="32"/>
      <c r="AZ55" s="32" t="s">
        <v>390</v>
      </c>
      <c r="BA55" s="30"/>
      <c r="BB55" s="32">
        <v>18</v>
      </c>
      <c r="BC55" s="32">
        <v>0</v>
      </c>
      <c r="BD55" s="32">
        <v>0</v>
      </c>
      <c r="BE55" s="32">
        <v>0</v>
      </c>
      <c r="BF55" s="32">
        <v>0</v>
      </c>
      <c r="BG55" s="32">
        <v>0</v>
      </c>
      <c r="BH55" s="32">
        <v>0</v>
      </c>
      <c r="BI55" s="32">
        <v>0</v>
      </c>
      <c r="BJ55" s="32">
        <v>0</v>
      </c>
      <c r="BK55" s="32">
        <v>0</v>
      </c>
      <c r="BL55" s="32"/>
      <c r="BM55" s="32" t="s">
        <v>390</v>
      </c>
      <c r="BN55" s="32"/>
      <c r="BO55" s="32" t="s">
        <v>390</v>
      </c>
      <c r="BP55" s="32"/>
      <c r="BQ55" s="32"/>
      <c r="BR55" s="32"/>
      <c r="BS55" s="56"/>
      <c r="BT55" s="56"/>
      <c r="BU55" s="56"/>
      <c r="BV55" s="32" t="s">
        <v>390</v>
      </c>
      <c r="BW55" s="178"/>
      <c r="BX55" s="111"/>
      <c r="BY55" t="s">
        <v>646</v>
      </c>
      <c r="BZ55" t="s">
        <v>432</v>
      </c>
    </row>
    <row r="56" spans="1:78" x14ac:dyDescent="0.15">
      <c r="A56" s="27">
        <v>6417</v>
      </c>
      <c r="B56" s="28">
        <v>42656</v>
      </c>
      <c r="C56" s="29" t="s">
        <v>530</v>
      </c>
      <c r="D56" s="30" t="s">
        <v>44</v>
      </c>
      <c r="E56" s="30"/>
      <c r="F56" s="30" t="s">
        <v>220</v>
      </c>
      <c r="G56" s="58">
        <v>42647</v>
      </c>
      <c r="H56" s="32" t="s">
        <v>390</v>
      </c>
      <c r="I56" s="32" t="s">
        <v>507</v>
      </c>
      <c r="J56" s="32"/>
      <c r="K56" s="30" t="s">
        <v>423</v>
      </c>
      <c r="L56" s="30" t="s">
        <v>620</v>
      </c>
      <c r="M56" s="180">
        <v>129</v>
      </c>
      <c r="N56" s="180">
        <v>22.118181818181814</v>
      </c>
      <c r="O56" s="30"/>
      <c r="P56" s="30"/>
      <c r="Q56" s="180"/>
      <c r="R56" s="30"/>
      <c r="S56" s="180"/>
      <c r="T56" s="30"/>
      <c r="U56" s="30"/>
      <c r="V56" s="180"/>
      <c r="W56" s="180">
        <v>17.972727272727273</v>
      </c>
      <c r="X56" s="30"/>
      <c r="Y56" s="30"/>
      <c r="Z56" s="30"/>
      <c r="AA56" s="30"/>
      <c r="AB56" s="30"/>
      <c r="AC56" s="30"/>
      <c r="AD56" s="30"/>
      <c r="AE56" s="180"/>
      <c r="AF56" s="222"/>
      <c r="AG56" s="30"/>
      <c r="AH56" s="30"/>
      <c r="AI56" s="180"/>
      <c r="AJ56" s="30"/>
      <c r="AK56" s="30"/>
      <c r="AL56" s="30"/>
      <c r="AM56" s="30"/>
      <c r="AN56" s="180"/>
      <c r="AO56" s="30"/>
      <c r="AP56" s="180"/>
      <c r="AQ56" s="30" t="s">
        <v>565</v>
      </c>
      <c r="AR56" s="32" t="s">
        <v>390</v>
      </c>
      <c r="AS56" s="32"/>
      <c r="AT56" s="32"/>
      <c r="AU56" s="32"/>
      <c r="AV56" s="32"/>
      <c r="AW56" s="32"/>
      <c r="AX56" s="32"/>
      <c r="AY56" s="32"/>
      <c r="AZ56" s="32" t="s">
        <v>390</v>
      </c>
      <c r="BA56" s="30"/>
      <c r="BB56" s="32">
        <v>0</v>
      </c>
      <c r="BC56" s="32">
        <v>0</v>
      </c>
      <c r="BD56" s="32">
        <v>0</v>
      </c>
      <c r="BE56" s="32">
        <v>0</v>
      </c>
      <c r="BF56" s="32">
        <v>0</v>
      </c>
      <c r="BG56" s="32">
        <v>0</v>
      </c>
      <c r="BH56" s="32">
        <v>0</v>
      </c>
      <c r="BI56" s="32">
        <v>0</v>
      </c>
      <c r="BJ56" s="32">
        <v>0</v>
      </c>
      <c r="BK56" s="32">
        <v>0</v>
      </c>
      <c r="BL56" s="32"/>
      <c r="BM56" s="32" t="s">
        <v>390</v>
      </c>
      <c r="BN56" s="32"/>
      <c r="BO56" s="32" t="s">
        <v>390</v>
      </c>
      <c r="BP56" s="32"/>
      <c r="BQ56" s="32"/>
      <c r="BR56" s="32"/>
      <c r="BS56" s="56"/>
      <c r="BT56" s="56"/>
      <c r="BU56" s="32"/>
      <c r="BV56" s="32" t="s">
        <v>390</v>
      </c>
      <c r="BW56" s="30">
        <v>1</v>
      </c>
      <c r="BY56" t="s">
        <v>647</v>
      </c>
      <c r="BZ56" t="s">
        <v>432</v>
      </c>
    </row>
    <row r="57" spans="1:78" x14ac:dyDescent="0.15">
      <c r="A57" s="27"/>
      <c r="B57" s="28">
        <v>42656</v>
      </c>
      <c r="C57" s="29" t="s">
        <v>530</v>
      </c>
      <c r="D57" s="30" t="s">
        <v>44</v>
      </c>
      <c r="E57" s="30"/>
      <c r="F57" s="30" t="s">
        <v>220</v>
      </c>
      <c r="G57" s="58">
        <v>42626</v>
      </c>
      <c r="H57" s="32" t="s">
        <v>387</v>
      </c>
      <c r="I57" s="32" t="s">
        <v>390</v>
      </c>
      <c r="J57" s="32"/>
      <c r="K57" s="30" t="s">
        <v>425</v>
      </c>
      <c r="L57" s="30" t="s">
        <v>622</v>
      </c>
      <c r="M57" s="180">
        <v>149</v>
      </c>
      <c r="N57" s="180">
        <v>23.881818181818179</v>
      </c>
      <c r="O57" s="30"/>
      <c r="P57" s="30"/>
      <c r="Q57" s="180"/>
      <c r="R57" s="30"/>
      <c r="S57" s="180"/>
      <c r="T57" s="30"/>
      <c r="U57" s="30"/>
      <c r="V57" s="180"/>
      <c r="W57" s="180">
        <v>20.281818181818178</v>
      </c>
      <c r="X57" s="30"/>
      <c r="Y57" s="30"/>
      <c r="Z57" s="30"/>
      <c r="AA57" s="30"/>
      <c r="AB57" s="30"/>
      <c r="AC57" s="30"/>
      <c r="AD57" s="30"/>
      <c r="AE57" s="180"/>
      <c r="AF57" s="180"/>
      <c r="AG57" s="30"/>
      <c r="AH57" s="30"/>
      <c r="AI57" s="180"/>
      <c r="AJ57" s="30"/>
      <c r="AK57" s="30"/>
      <c r="AL57" s="30"/>
      <c r="AM57" s="30"/>
      <c r="AN57" s="180"/>
      <c r="AO57" s="30"/>
      <c r="AP57" s="180"/>
      <c r="AQ57" s="30" t="s">
        <v>565</v>
      </c>
      <c r="AR57" s="32" t="s">
        <v>390</v>
      </c>
      <c r="AS57" s="32"/>
      <c r="AT57" s="32"/>
      <c r="AU57" s="32" t="s">
        <v>444</v>
      </c>
      <c r="AV57" s="32">
        <v>6</v>
      </c>
      <c r="AW57" s="32"/>
      <c r="AX57" s="32"/>
      <c r="AY57" s="32"/>
      <c r="AZ57" s="32" t="s">
        <v>390</v>
      </c>
      <c r="BA57" s="30"/>
      <c r="BB57" s="32">
        <v>5</v>
      </c>
      <c r="BC57" s="32">
        <v>0</v>
      </c>
      <c r="BD57" s="32">
        <v>10</v>
      </c>
      <c r="BE57" s="32">
        <v>0</v>
      </c>
      <c r="BF57" s="32">
        <v>0</v>
      </c>
      <c r="BG57" s="32">
        <v>0</v>
      </c>
      <c r="BH57" s="32">
        <v>0</v>
      </c>
      <c r="BI57" s="32">
        <v>0</v>
      </c>
      <c r="BJ57" s="32">
        <v>0</v>
      </c>
      <c r="BK57" s="32">
        <v>0</v>
      </c>
      <c r="BL57" s="32"/>
      <c r="BM57" s="32"/>
      <c r="BN57" s="32"/>
      <c r="BO57" s="32" t="s">
        <v>390</v>
      </c>
      <c r="BP57" s="32"/>
      <c r="BQ57" s="32"/>
      <c r="BR57" s="32"/>
      <c r="BS57" s="30"/>
      <c r="BT57" s="30"/>
      <c r="BU57" s="32"/>
      <c r="BV57" s="32" t="s">
        <v>390</v>
      </c>
      <c r="BW57" s="178">
        <v>1</v>
      </c>
      <c r="BX57" s="111"/>
      <c r="BY57" t="s">
        <v>648</v>
      </c>
      <c r="BZ57" t="s">
        <v>469</v>
      </c>
    </row>
    <row r="58" spans="1:78" x14ac:dyDescent="0.15">
      <c r="A58" s="27"/>
      <c r="B58" s="28">
        <v>42657</v>
      </c>
      <c r="C58" s="29" t="s">
        <v>530</v>
      </c>
      <c r="D58" s="30" t="s">
        <v>44</v>
      </c>
      <c r="E58" s="30"/>
      <c r="F58" s="30" t="s">
        <v>220</v>
      </c>
      <c r="G58" s="28">
        <v>42582</v>
      </c>
      <c r="H58" s="32" t="s">
        <v>387</v>
      </c>
      <c r="I58" s="32" t="s">
        <v>390</v>
      </c>
      <c r="J58" s="32"/>
      <c r="K58" s="30" t="s">
        <v>466</v>
      </c>
      <c r="L58" s="178" t="s">
        <v>626</v>
      </c>
      <c r="M58" s="216">
        <v>105.89999999999999</v>
      </c>
      <c r="N58" s="180">
        <v>19.499999999999996</v>
      </c>
      <c r="O58" s="30"/>
      <c r="P58" s="30"/>
      <c r="Q58" s="180"/>
      <c r="R58" s="30"/>
      <c r="S58" s="180"/>
      <c r="T58" s="30"/>
      <c r="U58" s="30"/>
      <c r="V58" s="180"/>
      <c r="W58" s="180">
        <v>15.5</v>
      </c>
      <c r="X58" s="30"/>
      <c r="Y58" s="30"/>
      <c r="Z58" s="30"/>
      <c r="AA58" s="30"/>
      <c r="AB58" s="30"/>
      <c r="AC58" s="30"/>
      <c r="AD58" s="30"/>
      <c r="AE58" s="180"/>
      <c r="AF58" s="180"/>
      <c r="AG58" s="30"/>
      <c r="AH58" s="30"/>
      <c r="AI58" s="180"/>
      <c r="AJ58" s="30"/>
      <c r="AK58" s="30"/>
      <c r="AL58" s="30"/>
      <c r="AM58" s="30"/>
      <c r="AN58" s="180"/>
      <c r="AO58" s="30"/>
      <c r="AP58" s="180"/>
      <c r="AQ58" s="30" t="s">
        <v>565</v>
      </c>
      <c r="AR58" s="32" t="s">
        <v>390</v>
      </c>
      <c r="AS58" s="32"/>
      <c r="AT58" s="32"/>
      <c r="AU58" s="32" t="s">
        <v>444</v>
      </c>
      <c r="AV58" s="32">
        <v>10</v>
      </c>
      <c r="AW58" s="32"/>
      <c r="AX58" s="32"/>
      <c r="AY58" s="32"/>
      <c r="AZ58" s="32" t="s">
        <v>390</v>
      </c>
      <c r="BA58" s="30"/>
      <c r="BB58" s="32">
        <v>0</v>
      </c>
      <c r="BC58" s="32">
        <v>0</v>
      </c>
      <c r="BD58" s="32">
        <v>0</v>
      </c>
      <c r="BE58" s="32">
        <v>0</v>
      </c>
      <c r="BF58" s="32">
        <v>0</v>
      </c>
      <c r="BG58" s="32">
        <v>0</v>
      </c>
      <c r="BH58" s="32">
        <v>0</v>
      </c>
      <c r="BI58" s="32">
        <v>0</v>
      </c>
      <c r="BJ58" s="32">
        <v>0</v>
      </c>
      <c r="BK58" s="32">
        <v>0</v>
      </c>
      <c r="BL58" s="32"/>
      <c r="BM58" s="112" t="s">
        <v>390</v>
      </c>
      <c r="BN58" s="32"/>
      <c r="BO58" s="32" t="s">
        <v>390</v>
      </c>
      <c r="BP58" s="32"/>
      <c r="BQ58" s="32"/>
      <c r="BR58" s="32"/>
      <c r="BS58" s="56"/>
      <c r="BT58" s="56"/>
      <c r="BU58" s="56"/>
      <c r="BV58" s="32" t="s">
        <v>390</v>
      </c>
      <c r="BW58" s="30"/>
      <c r="BY58" t="s">
        <v>604</v>
      </c>
      <c r="BZ58" t="s">
        <v>469</v>
      </c>
    </row>
    <row r="59" spans="1:78" x14ac:dyDescent="0.15">
      <c r="A59" s="27">
        <v>5916</v>
      </c>
      <c r="B59" s="28">
        <v>42657</v>
      </c>
      <c r="C59" s="29" t="s">
        <v>530</v>
      </c>
      <c r="D59" s="30" t="s">
        <v>44</v>
      </c>
      <c r="E59" s="30"/>
      <c r="F59" s="30" t="s">
        <v>220</v>
      </c>
      <c r="G59" s="31">
        <v>42606</v>
      </c>
      <c r="H59" s="32" t="s">
        <v>387</v>
      </c>
      <c r="I59" s="32" t="s">
        <v>390</v>
      </c>
      <c r="J59" s="32"/>
      <c r="K59" s="30" t="s">
        <v>50</v>
      </c>
      <c r="L59" s="30" t="s">
        <v>558</v>
      </c>
      <c r="M59" s="216">
        <v>122.39999999999998</v>
      </c>
      <c r="N59" s="180">
        <v>22.16363636363636</v>
      </c>
      <c r="O59" s="30" t="s">
        <v>453</v>
      </c>
      <c r="P59" s="30">
        <v>2000</v>
      </c>
      <c r="Q59" s="180">
        <v>21.9</v>
      </c>
      <c r="R59" s="30"/>
      <c r="S59" s="180"/>
      <c r="T59" s="30"/>
      <c r="U59" s="30"/>
      <c r="V59" s="180"/>
      <c r="W59" s="180">
        <v>18.972727272727273</v>
      </c>
      <c r="X59" s="30"/>
      <c r="Y59" s="30"/>
      <c r="Z59" s="30"/>
      <c r="AA59" s="30"/>
      <c r="AB59" s="30"/>
      <c r="AC59" s="30"/>
      <c r="AD59" s="30"/>
      <c r="AE59" s="180"/>
      <c r="AF59" s="180"/>
      <c r="AG59" s="30"/>
      <c r="AH59" s="30"/>
      <c r="AI59" s="180"/>
      <c r="AJ59" s="30"/>
      <c r="AK59" s="30"/>
      <c r="AL59" s="30"/>
      <c r="AM59" s="30"/>
      <c r="AN59" s="180"/>
      <c r="AO59" s="30"/>
      <c r="AP59" s="180"/>
      <c r="AQ59" s="30" t="s">
        <v>565</v>
      </c>
      <c r="AR59" s="32" t="s">
        <v>390</v>
      </c>
      <c r="AS59" s="32"/>
      <c r="AT59" s="32"/>
      <c r="AU59" s="32" t="s">
        <v>444</v>
      </c>
      <c r="AV59" s="32">
        <v>15</v>
      </c>
      <c r="AW59" s="32"/>
      <c r="AX59" s="32"/>
      <c r="AY59" s="32"/>
      <c r="AZ59" s="32" t="s">
        <v>534</v>
      </c>
      <c r="BA59" s="30"/>
      <c r="BB59" s="32">
        <v>0</v>
      </c>
      <c r="BC59" s="32">
        <v>0</v>
      </c>
      <c r="BD59" s="32">
        <v>0</v>
      </c>
      <c r="BE59" s="32">
        <v>0</v>
      </c>
      <c r="BF59" s="32">
        <v>0</v>
      </c>
      <c r="BG59" s="32">
        <v>0</v>
      </c>
      <c r="BH59" s="32">
        <v>0</v>
      </c>
      <c r="BI59" s="32">
        <v>0</v>
      </c>
      <c r="BJ59" s="32">
        <v>0</v>
      </c>
      <c r="BK59" s="32">
        <v>0</v>
      </c>
      <c r="BL59" s="32"/>
      <c r="BM59" s="32" t="s">
        <v>390</v>
      </c>
      <c r="BN59" s="32"/>
      <c r="BO59" s="32" t="s">
        <v>390</v>
      </c>
      <c r="BP59" s="32"/>
      <c r="BQ59" s="32"/>
      <c r="BR59" s="32"/>
      <c r="BS59" s="30"/>
      <c r="BT59" s="56"/>
      <c r="BU59" s="32"/>
      <c r="BV59" s="32" t="s">
        <v>390</v>
      </c>
      <c r="BW59" s="56"/>
      <c r="BX59" s="57" t="s">
        <v>627</v>
      </c>
      <c r="BY59" t="s">
        <v>605</v>
      </c>
      <c r="BZ59" t="s">
        <v>429</v>
      </c>
    </row>
    <row r="60" spans="1:78" x14ac:dyDescent="0.15">
      <c r="A60" s="27">
        <v>5901</v>
      </c>
      <c r="B60" s="28">
        <v>42663</v>
      </c>
      <c r="C60" s="29" t="s">
        <v>530</v>
      </c>
      <c r="D60" s="30" t="s">
        <v>44</v>
      </c>
      <c r="E60" s="30"/>
      <c r="F60" s="30" t="s">
        <v>220</v>
      </c>
      <c r="G60" s="31">
        <v>42635</v>
      </c>
      <c r="H60" s="32" t="s">
        <v>387</v>
      </c>
      <c r="I60" s="32" t="s">
        <v>390</v>
      </c>
      <c r="J60" s="32"/>
      <c r="K60" s="30" t="s">
        <v>560</v>
      </c>
      <c r="L60" s="30" t="s">
        <v>561</v>
      </c>
      <c r="M60" s="216">
        <v>125</v>
      </c>
      <c r="N60" s="180">
        <v>20.75454545454545</v>
      </c>
      <c r="O60" s="30"/>
      <c r="P60" s="30"/>
      <c r="Q60" s="180"/>
      <c r="R60" s="30"/>
      <c r="S60" s="180"/>
      <c r="T60" s="30"/>
      <c r="U60" s="30"/>
      <c r="V60" s="180"/>
      <c r="W60" s="180">
        <v>18.75454545454545</v>
      </c>
      <c r="X60" s="30"/>
      <c r="Y60" s="30"/>
      <c r="Z60" s="30"/>
      <c r="AA60" s="30"/>
      <c r="AB60" s="30"/>
      <c r="AC60" s="30"/>
      <c r="AD60" s="30"/>
      <c r="AE60" s="180"/>
      <c r="AF60" s="180"/>
      <c r="AG60" s="30"/>
      <c r="AH60" s="30"/>
      <c r="AI60" s="180"/>
      <c r="AJ60" s="30"/>
      <c r="AK60" s="30"/>
      <c r="AL60" s="30"/>
      <c r="AM60" s="30"/>
      <c r="AN60" s="180"/>
      <c r="AO60" s="30"/>
      <c r="AP60" s="180"/>
      <c r="AQ60" t="s">
        <v>565</v>
      </c>
      <c r="AR60" s="32" t="s">
        <v>390</v>
      </c>
      <c r="AS60" s="32"/>
      <c r="AT60" s="32"/>
      <c r="AU60" s="32" t="s">
        <v>444</v>
      </c>
      <c r="AV60" s="32">
        <v>8</v>
      </c>
      <c r="AW60" s="32"/>
      <c r="AX60" s="32"/>
      <c r="AY60" s="32"/>
      <c r="AZ60" s="32" t="s">
        <v>390</v>
      </c>
      <c r="BA60" s="30"/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/>
      <c r="BM60" s="32" t="s">
        <v>390</v>
      </c>
      <c r="BN60" s="32"/>
      <c r="BO60" s="32" t="s">
        <v>390</v>
      </c>
      <c r="BP60" s="32"/>
      <c r="BQ60" s="32"/>
      <c r="BR60" s="32"/>
      <c r="BS60" s="30"/>
      <c r="BT60" s="56"/>
      <c r="BU60" s="32"/>
      <c r="BV60" s="32" t="s">
        <v>390</v>
      </c>
      <c r="BW60" s="30">
        <v>1</v>
      </c>
      <c r="BY60" t="s">
        <v>650</v>
      </c>
      <c r="BZ60" s="111" t="s">
        <v>432</v>
      </c>
    </row>
    <row r="61" spans="1:78" x14ac:dyDescent="0.15">
      <c r="A61" s="27">
        <v>6409</v>
      </c>
      <c r="B61" s="28">
        <v>42657</v>
      </c>
      <c r="C61" s="29" t="s">
        <v>530</v>
      </c>
      <c r="D61" s="30" t="s">
        <v>44</v>
      </c>
      <c r="E61" s="30"/>
      <c r="F61" s="30" t="s">
        <v>220</v>
      </c>
      <c r="G61" s="31">
        <v>42474</v>
      </c>
      <c r="H61" s="32" t="s">
        <v>390</v>
      </c>
      <c r="I61" s="32" t="s">
        <v>507</v>
      </c>
      <c r="J61" s="32"/>
      <c r="K61" s="178" t="s">
        <v>654</v>
      </c>
      <c r="L61" s="30" t="s">
        <v>552</v>
      </c>
      <c r="M61" s="218">
        <v>128</v>
      </c>
      <c r="N61" s="219">
        <v>23.854545454545452</v>
      </c>
      <c r="O61" s="30"/>
      <c r="P61" s="30"/>
      <c r="Q61" s="180"/>
      <c r="R61" s="30"/>
      <c r="S61" s="180"/>
      <c r="T61" s="30"/>
      <c r="U61" s="30"/>
      <c r="V61" s="180"/>
      <c r="W61" s="180">
        <v>19.063636363636363</v>
      </c>
      <c r="X61" s="30"/>
      <c r="Y61" s="30"/>
      <c r="Z61" s="30"/>
      <c r="AA61" s="30"/>
      <c r="AB61" s="30"/>
      <c r="AC61" s="30"/>
      <c r="AD61" s="30"/>
      <c r="AE61" s="180"/>
      <c r="AF61" s="180"/>
      <c r="AG61" s="30"/>
      <c r="AH61" s="30"/>
      <c r="AI61" s="180"/>
      <c r="AJ61" s="30"/>
      <c r="AK61" s="30"/>
      <c r="AL61" s="30"/>
      <c r="AM61" s="30"/>
      <c r="AN61" s="180"/>
      <c r="AO61" s="30"/>
      <c r="AP61" s="180"/>
      <c r="AQ61" s="30" t="s">
        <v>565</v>
      </c>
      <c r="AR61" s="32" t="s">
        <v>390</v>
      </c>
      <c r="AS61" s="32"/>
      <c r="AT61" s="32"/>
      <c r="AU61" s="32"/>
      <c r="AV61" s="32"/>
      <c r="AW61" s="32"/>
      <c r="AX61" s="32"/>
      <c r="AY61" s="32"/>
      <c r="AZ61" s="32" t="s">
        <v>390</v>
      </c>
      <c r="BA61" s="30"/>
      <c r="BB61" s="32">
        <v>0</v>
      </c>
      <c r="BC61" s="32">
        <v>0</v>
      </c>
      <c r="BD61" s="32">
        <v>0</v>
      </c>
      <c r="BE61" s="32">
        <v>0</v>
      </c>
      <c r="BF61" s="32">
        <v>0</v>
      </c>
      <c r="BG61" s="32">
        <v>0</v>
      </c>
      <c r="BH61" s="32">
        <v>0</v>
      </c>
      <c r="BI61" s="32">
        <v>0</v>
      </c>
      <c r="BJ61" s="32">
        <v>0</v>
      </c>
      <c r="BK61" s="32">
        <v>0</v>
      </c>
      <c r="BL61" s="32"/>
      <c r="BM61" s="32" t="s">
        <v>390</v>
      </c>
      <c r="BN61" s="32"/>
      <c r="BO61" s="32" t="s">
        <v>390</v>
      </c>
      <c r="BP61" s="32"/>
      <c r="BQ61" s="32"/>
      <c r="BR61" s="32"/>
      <c r="BS61" s="30"/>
      <c r="BT61" s="56"/>
      <c r="BU61" s="32"/>
      <c r="BV61" s="32" t="s">
        <v>390</v>
      </c>
      <c r="BW61" s="30"/>
      <c r="BY61" t="s">
        <v>607</v>
      </c>
      <c r="BZ61" t="s">
        <v>429</v>
      </c>
    </row>
    <row r="62" spans="1:78" x14ac:dyDescent="0.15">
      <c r="A62" s="27"/>
      <c r="B62" s="28">
        <v>42663</v>
      </c>
      <c r="C62" s="29" t="s">
        <v>530</v>
      </c>
      <c r="D62" s="30" t="s">
        <v>44</v>
      </c>
      <c r="E62" s="30"/>
      <c r="F62" s="30" t="s">
        <v>220</v>
      </c>
      <c r="G62" s="31">
        <v>42551</v>
      </c>
      <c r="H62" s="32" t="s">
        <v>390</v>
      </c>
      <c r="I62" s="32" t="s">
        <v>507</v>
      </c>
      <c r="J62" s="32"/>
      <c r="K62" s="178" t="s">
        <v>656</v>
      </c>
      <c r="L62" s="178" t="s">
        <v>657</v>
      </c>
      <c r="M62" s="218">
        <v>129</v>
      </c>
      <c r="N62" s="219">
        <v>26.9</v>
      </c>
      <c r="O62" s="30"/>
      <c r="P62" s="30"/>
      <c r="Q62" s="180"/>
      <c r="R62" s="30"/>
      <c r="S62" s="180"/>
      <c r="T62" s="30"/>
      <c r="U62" s="30"/>
      <c r="V62" s="180"/>
      <c r="W62" s="180">
        <v>22</v>
      </c>
      <c r="X62" s="30"/>
      <c r="Y62" s="30"/>
      <c r="Z62" s="30"/>
      <c r="AA62" s="30"/>
      <c r="AB62" s="30"/>
      <c r="AC62" s="30"/>
      <c r="AD62" s="30"/>
      <c r="AE62" s="180"/>
      <c r="AF62" s="180"/>
      <c r="AG62" s="30"/>
      <c r="AH62" s="30"/>
      <c r="AI62" s="180"/>
      <c r="AJ62" s="30"/>
      <c r="AK62" s="30"/>
      <c r="AL62" s="30"/>
      <c r="AM62" s="30"/>
      <c r="AN62" s="180"/>
      <c r="AO62" s="30"/>
      <c r="AP62" s="180"/>
      <c r="AQ62" s="30" t="s">
        <v>565</v>
      </c>
      <c r="AR62" s="32" t="s">
        <v>390</v>
      </c>
      <c r="AS62" s="32"/>
      <c r="AT62" s="32"/>
      <c r="AU62" s="32"/>
      <c r="AV62" s="32"/>
      <c r="AW62" s="32"/>
      <c r="AX62" s="32"/>
      <c r="AY62" s="32"/>
      <c r="AZ62" s="32" t="s">
        <v>390</v>
      </c>
      <c r="BA62" s="30"/>
      <c r="BB62" s="32">
        <v>15</v>
      </c>
      <c r="BC62" s="32">
        <v>0</v>
      </c>
      <c r="BD62" s="32">
        <v>0</v>
      </c>
      <c r="BE62" s="32">
        <v>0</v>
      </c>
      <c r="BF62" s="32">
        <v>0</v>
      </c>
      <c r="BG62" s="32">
        <v>0</v>
      </c>
      <c r="BH62" s="32">
        <v>0</v>
      </c>
      <c r="BI62" s="32">
        <v>0</v>
      </c>
      <c r="BJ62" s="32">
        <v>0</v>
      </c>
      <c r="BK62" s="32">
        <v>0</v>
      </c>
      <c r="BL62" s="32"/>
      <c r="BM62" s="32" t="s">
        <v>390</v>
      </c>
      <c r="BN62" s="32"/>
      <c r="BO62" s="32" t="s">
        <v>390</v>
      </c>
      <c r="BP62" s="32"/>
      <c r="BQ62" s="32"/>
      <c r="BR62" s="32"/>
      <c r="BS62" s="30"/>
      <c r="BT62" s="56"/>
      <c r="BU62" s="32"/>
      <c r="BV62" s="32" t="s">
        <v>390</v>
      </c>
      <c r="BW62" s="30"/>
      <c r="BY62" t="s">
        <v>660</v>
      </c>
      <c r="BZ62" s="111" t="s">
        <v>469</v>
      </c>
    </row>
    <row r="63" spans="1:78" x14ac:dyDescent="0.15">
      <c r="A63" s="27"/>
      <c r="B63" s="28">
        <v>42663</v>
      </c>
      <c r="C63" s="29" t="s">
        <v>530</v>
      </c>
      <c r="D63" s="30" t="s">
        <v>44</v>
      </c>
      <c r="E63" s="30"/>
      <c r="F63" s="30" t="s">
        <v>220</v>
      </c>
      <c r="G63" s="31">
        <v>42551</v>
      </c>
      <c r="H63" s="112" t="s">
        <v>387</v>
      </c>
      <c r="I63" s="112" t="s">
        <v>390</v>
      </c>
      <c r="J63" s="32"/>
      <c r="K63" s="178" t="s">
        <v>661</v>
      </c>
      <c r="L63" s="178" t="s">
        <v>662</v>
      </c>
      <c r="M63" s="218">
        <v>128</v>
      </c>
      <c r="N63" s="219">
        <v>28</v>
      </c>
      <c r="O63" s="30"/>
      <c r="P63" s="30"/>
      <c r="Q63" s="180"/>
      <c r="R63" s="30"/>
      <c r="S63" s="180"/>
      <c r="T63" s="30"/>
      <c r="U63" s="30"/>
      <c r="V63" s="180"/>
      <c r="W63" s="180">
        <v>22.454545454545453</v>
      </c>
      <c r="X63" s="30"/>
      <c r="Y63" s="30"/>
      <c r="Z63" s="30"/>
      <c r="AA63" s="30"/>
      <c r="AB63" s="30"/>
      <c r="AC63" s="30"/>
      <c r="AD63" s="30"/>
      <c r="AE63" s="180"/>
      <c r="AF63" s="180"/>
      <c r="AG63" s="30"/>
      <c r="AH63" s="30"/>
      <c r="AI63" s="180"/>
      <c r="AJ63" s="30"/>
      <c r="AK63" s="30"/>
      <c r="AL63" s="30"/>
      <c r="AM63" s="30"/>
      <c r="AN63" s="180"/>
      <c r="AO63" s="30"/>
      <c r="AP63" s="180"/>
      <c r="AQ63" s="30" t="s">
        <v>565</v>
      </c>
      <c r="AR63" s="32" t="s">
        <v>390</v>
      </c>
      <c r="AS63" s="32"/>
      <c r="AT63" s="32"/>
      <c r="AU63" s="112" t="s">
        <v>444</v>
      </c>
      <c r="AV63" s="32">
        <v>6</v>
      </c>
      <c r="AW63" s="32"/>
      <c r="AX63" s="32"/>
      <c r="AY63" s="32"/>
      <c r="AZ63" s="112" t="s">
        <v>534</v>
      </c>
      <c r="BA63" s="30"/>
      <c r="BB63" s="32">
        <v>0</v>
      </c>
      <c r="BC63" s="32">
        <v>13</v>
      </c>
      <c r="BD63" s="32">
        <v>0</v>
      </c>
      <c r="BE63" s="32">
        <v>0</v>
      </c>
      <c r="BF63" s="32">
        <v>0</v>
      </c>
      <c r="BG63" s="32">
        <v>0</v>
      </c>
      <c r="BH63" s="32">
        <v>0</v>
      </c>
      <c r="BI63" s="32">
        <v>0</v>
      </c>
      <c r="BJ63" s="32">
        <v>0</v>
      </c>
      <c r="BK63" s="32">
        <v>0</v>
      </c>
      <c r="BL63" s="32"/>
      <c r="BM63" s="32" t="s">
        <v>390</v>
      </c>
      <c r="BN63" s="32"/>
      <c r="BO63" s="32" t="s">
        <v>390</v>
      </c>
      <c r="BP63" s="32"/>
      <c r="BQ63" s="32"/>
      <c r="BR63" s="32"/>
      <c r="BS63" s="30"/>
      <c r="BT63" s="56"/>
      <c r="BU63" s="32"/>
      <c r="BV63" s="32" t="s">
        <v>390</v>
      </c>
      <c r="BW63" s="30"/>
      <c r="BX63" s="274" t="s">
        <v>664</v>
      </c>
      <c r="BY63" t="s">
        <v>666</v>
      </c>
      <c r="BZ63" s="111" t="s">
        <v>469</v>
      </c>
    </row>
    <row r="64" spans="1:78" x14ac:dyDescent="0.15">
      <c r="A64" s="27"/>
      <c r="B64" s="28">
        <v>42663</v>
      </c>
      <c r="C64" s="29" t="s">
        <v>530</v>
      </c>
      <c r="D64" s="30" t="s">
        <v>44</v>
      </c>
      <c r="E64" s="30"/>
      <c r="F64" s="30" t="s">
        <v>220</v>
      </c>
      <c r="G64" s="31">
        <v>42658</v>
      </c>
      <c r="H64" s="112" t="s">
        <v>387</v>
      </c>
      <c r="I64" s="112" t="s">
        <v>390</v>
      </c>
      <c r="J64" s="32"/>
      <c r="K64" s="178" t="s">
        <v>667</v>
      </c>
      <c r="L64" s="178" t="s">
        <v>668</v>
      </c>
      <c r="M64" s="218">
        <v>122</v>
      </c>
      <c r="N64" s="219">
        <v>25.7</v>
      </c>
      <c r="O64" s="30"/>
      <c r="P64" s="30"/>
      <c r="Q64" s="180"/>
      <c r="R64" s="30"/>
      <c r="S64" s="180"/>
      <c r="T64" s="30"/>
      <c r="U64" s="30"/>
      <c r="V64" s="180"/>
      <c r="W64" s="180">
        <v>20.2</v>
      </c>
      <c r="X64" s="30"/>
      <c r="Y64" s="30"/>
      <c r="Z64" s="30"/>
      <c r="AA64" s="30"/>
      <c r="AB64" s="30"/>
      <c r="AC64" s="30"/>
      <c r="AD64" s="30"/>
      <c r="AE64" s="180"/>
      <c r="AF64" s="180"/>
      <c r="AG64" s="30"/>
      <c r="AH64" s="30"/>
      <c r="AI64" s="180"/>
      <c r="AJ64" s="30"/>
      <c r="AK64" s="30"/>
      <c r="AL64" s="30"/>
      <c r="AM64" s="30"/>
      <c r="AN64" s="180"/>
      <c r="AO64" s="30"/>
      <c r="AP64" s="180"/>
      <c r="AQ64" s="30" t="s">
        <v>565</v>
      </c>
      <c r="AR64" s="32" t="s">
        <v>390</v>
      </c>
      <c r="AS64" s="32"/>
      <c r="AT64" s="32"/>
      <c r="AU64" s="112" t="s">
        <v>444</v>
      </c>
      <c r="AV64" s="32">
        <v>7</v>
      </c>
      <c r="AW64" s="32"/>
      <c r="AX64" s="32"/>
      <c r="AY64" s="32"/>
      <c r="AZ64" s="112" t="s">
        <v>534</v>
      </c>
      <c r="BA64" s="30"/>
      <c r="BB64" s="32">
        <v>0</v>
      </c>
      <c r="BC64" s="32">
        <v>0</v>
      </c>
      <c r="BD64" s="32">
        <v>0</v>
      </c>
      <c r="BE64" s="32">
        <v>15</v>
      </c>
      <c r="BF64" s="32">
        <v>0</v>
      </c>
      <c r="BG64" s="32">
        <v>0</v>
      </c>
      <c r="BH64" s="32">
        <v>0</v>
      </c>
      <c r="BI64" s="32">
        <v>0</v>
      </c>
      <c r="BJ64" s="32">
        <v>0</v>
      </c>
      <c r="BK64" s="32">
        <v>0</v>
      </c>
      <c r="BL64" s="32"/>
      <c r="BM64" s="32" t="s">
        <v>390</v>
      </c>
      <c r="BN64" s="32"/>
      <c r="BO64" s="32" t="s">
        <v>390</v>
      </c>
      <c r="BP64" s="32"/>
      <c r="BQ64" s="32"/>
      <c r="BR64" s="32"/>
      <c r="BS64" s="30"/>
      <c r="BT64" s="56"/>
      <c r="BU64" s="32"/>
      <c r="BV64" s="32" t="s">
        <v>390</v>
      </c>
      <c r="BW64" s="30">
        <v>1</v>
      </c>
      <c r="BX64" s="274"/>
      <c r="BY64" t="s">
        <v>671</v>
      </c>
      <c r="BZ64" s="111" t="s">
        <v>469</v>
      </c>
    </row>
    <row r="65" spans="1:78" x14ac:dyDescent="0.15">
      <c r="A65" s="27"/>
      <c r="B65" s="28">
        <v>42663</v>
      </c>
      <c r="C65" s="29" t="s">
        <v>530</v>
      </c>
      <c r="D65" s="30" t="s">
        <v>44</v>
      </c>
      <c r="E65" s="30"/>
      <c r="F65" s="30" t="s">
        <v>220</v>
      </c>
      <c r="G65" s="31">
        <v>42593</v>
      </c>
      <c r="H65" s="112" t="s">
        <v>387</v>
      </c>
      <c r="I65" s="112" t="s">
        <v>390</v>
      </c>
      <c r="J65" s="32"/>
      <c r="K65" s="178" t="s">
        <v>672</v>
      </c>
      <c r="L65" s="178" t="s">
        <v>673</v>
      </c>
      <c r="M65" s="218">
        <v>154</v>
      </c>
      <c r="N65" s="219">
        <v>38.390909090909084</v>
      </c>
      <c r="O65" s="30"/>
      <c r="P65" s="30"/>
      <c r="Q65" s="180"/>
      <c r="R65" s="30"/>
      <c r="S65" s="180"/>
      <c r="T65" s="30"/>
      <c r="U65" s="30"/>
      <c r="V65" s="180"/>
      <c r="W65" s="180">
        <v>32.418181818181814</v>
      </c>
      <c r="X65" s="30"/>
      <c r="Y65" s="30"/>
      <c r="Z65" s="30"/>
      <c r="AA65" s="30"/>
      <c r="AB65" s="30"/>
      <c r="AC65" s="30"/>
      <c r="AD65" s="30"/>
      <c r="AE65" s="180"/>
      <c r="AF65" s="180"/>
      <c r="AG65" s="30"/>
      <c r="AH65" s="30"/>
      <c r="AI65" s="180"/>
      <c r="AJ65" s="30"/>
      <c r="AK65" s="30"/>
      <c r="AL65" s="30"/>
      <c r="AM65" s="30"/>
      <c r="AN65" s="180"/>
      <c r="AO65" s="30"/>
      <c r="AP65" s="180"/>
      <c r="AQ65" s="30" t="s">
        <v>565</v>
      </c>
      <c r="AR65" s="32" t="s">
        <v>390</v>
      </c>
      <c r="AS65" s="32"/>
      <c r="AT65" s="32"/>
      <c r="AU65" s="112" t="s">
        <v>444</v>
      </c>
      <c r="AV65" s="32">
        <v>8</v>
      </c>
      <c r="AW65" s="32"/>
      <c r="AX65" s="32"/>
      <c r="AY65" s="32"/>
      <c r="AZ65" s="112" t="s">
        <v>390</v>
      </c>
      <c r="BA65" s="30"/>
      <c r="BB65" s="32">
        <v>0</v>
      </c>
      <c r="BC65" s="32">
        <v>0</v>
      </c>
      <c r="BD65" s="32">
        <v>0</v>
      </c>
      <c r="BE65" s="32">
        <v>0</v>
      </c>
      <c r="BF65" s="32">
        <v>0</v>
      </c>
      <c r="BG65" s="32">
        <v>0</v>
      </c>
      <c r="BH65" s="32">
        <v>0</v>
      </c>
      <c r="BI65" s="32">
        <v>0</v>
      </c>
      <c r="BJ65" s="32">
        <v>0</v>
      </c>
      <c r="BK65" s="32">
        <v>0</v>
      </c>
      <c r="BL65" s="32"/>
      <c r="BM65" s="32" t="s">
        <v>390</v>
      </c>
      <c r="BN65" s="32"/>
      <c r="BO65" s="32" t="s">
        <v>390</v>
      </c>
      <c r="BP65" s="32"/>
      <c r="BQ65" s="32"/>
      <c r="BR65" s="32"/>
      <c r="BS65" s="30"/>
      <c r="BT65" s="56"/>
      <c r="BU65" s="32"/>
      <c r="BV65" s="32" t="s">
        <v>390</v>
      </c>
      <c r="BW65" s="30"/>
      <c r="BX65" s="274"/>
      <c r="BY65" t="s">
        <v>688</v>
      </c>
      <c r="BZ65" s="111" t="s">
        <v>469</v>
      </c>
    </row>
    <row r="66" spans="1:78" x14ac:dyDescent="0.15">
      <c r="A66" s="27"/>
      <c r="B66" s="28">
        <v>42663</v>
      </c>
      <c r="C66" s="29" t="s">
        <v>530</v>
      </c>
      <c r="D66" s="30" t="s">
        <v>44</v>
      </c>
      <c r="E66" s="30"/>
      <c r="F66" s="30" t="s">
        <v>220</v>
      </c>
      <c r="G66" s="31">
        <v>42642</v>
      </c>
      <c r="H66" s="112" t="s">
        <v>387</v>
      </c>
      <c r="I66" s="112" t="s">
        <v>390</v>
      </c>
      <c r="J66" s="32"/>
      <c r="K66" s="178" t="s">
        <v>679</v>
      </c>
      <c r="L66" s="178" t="s">
        <v>685</v>
      </c>
      <c r="M66" s="218">
        <v>106.19090909090909</v>
      </c>
      <c r="N66" s="219">
        <v>20.790909090909089</v>
      </c>
      <c r="O66" s="30"/>
      <c r="P66" s="30"/>
      <c r="Q66" s="180"/>
      <c r="R66" s="30"/>
      <c r="S66" s="180"/>
      <c r="T66" s="30"/>
      <c r="U66" s="30"/>
      <c r="V66" s="180"/>
      <c r="W66" s="180">
        <v>19.063636363636363</v>
      </c>
      <c r="X66" s="30"/>
      <c r="Y66" s="30"/>
      <c r="Z66" s="30"/>
      <c r="AA66" s="30"/>
      <c r="AB66" s="30"/>
      <c r="AC66" s="30"/>
      <c r="AD66" s="30"/>
      <c r="AE66" s="180"/>
      <c r="AF66" s="180"/>
      <c r="AG66" s="30"/>
      <c r="AH66" s="30"/>
      <c r="AI66" s="180"/>
      <c r="AJ66" s="30"/>
      <c r="AK66" s="30"/>
      <c r="AL66" s="30"/>
      <c r="AM66" s="30"/>
      <c r="AN66" s="180"/>
      <c r="AO66" s="30"/>
      <c r="AP66" s="180"/>
      <c r="AQ66" s="30" t="s">
        <v>565</v>
      </c>
      <c r="AR66" s="32" t="s">
        <v>390</v>
      </c>
      <c r="AS66" s="32"/>
      <c r="AT66" s="32"/>
      <c r="AU66" s="112" t="s">
        <v>444</v>
      </c>
      <c r="AV66" s="32">
        <v>5</v>
      </c>
      <c r="AW66" s="32"/>
      <c r="AX66" s="32"/>
      <c r="AY66" s="32"/>
      <c r="AZ66" s="112" t="s">
        <v>534</v>
      </c>
      <c r="BA66" s="30"/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</v>
      </c>
      <c r="BH66" s="32">
        <v>0</v>
      </c>
      <c r="BI66" s="32">
        <v>0</v>
      </c>
      <c r="BJ66" s="32">
        <v>0</v>
      </c>
      <c r="BK66" s="32">
        <v>0</v>
      </c>
      <c r="BL66" s="32"/>
      <c r="BM66" s="32" t="s">
        <v>390</v>
      </c>
      <c r="BN66" s="32"/>
      <c r="BO66" s="32" t="s">
        <v>390</v>
      </c>
      <c r="BP66" s="32"/>
      <c r="BQ66" s="32"/>
      <c r="BR66" s="32"/>
      <c r="BS66" s="30"/>
      <c r="BT66" s="56"/>
      <c r="BU66" s="32"/>
      <c r="BV66" s="32" t="s">
        <v>390</v>
      </c>
      <c r="BW66" s="30">
        <v>1</v>
      </c>
      <c r="BX66" s="274"/>
      <c r="BY66" t="s">
        <v>689</v>
      </c>
      <c r="BZ66" s="111" t="s">
        <v>469</v>
      </c>
    </row>
    <row r="67" spans="1:78" x14ac:dyDescent="0.15">
      <c r="A67" s="27"/>
      <c r="B67" s="28">
        <v>42663</v>
      </c>
      <c r="C67" s="29" t="s">
        <v>530</v>
      </c>
      <c r="D67" s="30" t="s">
        <v>44</v>
      </c>
      <c r="E67" s="30"/>
      <c r="F67" s="30" t="s">
        <v>220</v>
      </c>
      <c r="G67" s="31">
        <v>42605</v>
      </c>
      <c r="H67" s="112" t="s">
        <v>387</v>
      </c>
      <c r="I67" s="112" t="s">
        <v>390</v>
      </c>
      <c r="J67" s="32"/>
      <c r="K67" s="178" t="s">
        <v>682</v>
      </c>
      <c r="L67" s="178" t="s">
        <v>683</v>
      </c>
      <c r="M67" s="218">
        <v>115</v>
      </c>
      <c r="N67" s="219">
        <v>23</v>
      </c>
      <c r="O67" s="30"/>
      <c r="P67" s="30"/>
      <c r="Q67" s="180"/>
      <c r="R67" s="30"/>
      <c r="S67" s="180"/>
      <c r="T67" s="30"/>
      <c r="U67" s="30"/>
      <c r="V67" s="180"/>
      <c r="W67" s="180">
        <v>18</v>
      </c>
      <c r="X67" s="30"/>
      <c r="Y67" s="30"/>
      <c r="Z67" s="30"/>
      <c r="AA67" s="30"/>
      <c r="AB67" s="30"/>
      <c r="AC67" s="30"/>
      <c r="AD67" s="30"/>
      <c r="AE67" s="180"/>
      <c r="AF67" s="180"/>
      <c r="AG67" s="30"/>
      <c r="AH67" s="30"/>
      <c r="AI67" s="180"/>
      <c r="AJ67" s="30"/>
      <c r="AK67" s="30"/>
      <c r="AL67" s="30"/>
      <c r="AM67" s="30"/>
      <c r="AN67" s="180"/>
      <c r="AO67" s="30"/>
      <c r="AP67" s="180"/>
      <c r="AQ67" s="30" t="s">
        <v>565</v>
      </c>
      <c r="AR67" s="32" t="s">
        <v>390</v>
      </c>
      <c r="AS67" s="32"/>
      <c r="AT67" s="32"/>
      <c r="AU67" s="112" t="s">
        <v>444</v>
      </c>
      <c r="AV67" s="32">
        <v>6</v>
      </c>
      <c r="AW67" s="32"/>
      <c r="AX67" s="32"/>
      <c r="AY67" s="32"/>
      <c r="AZ67" s="112" t="s">
        <v>390</v>
      </c>
      <c r="BA67" s="30"/>
      <c r="BB67" s="32">
        <v>0</v>
      </c>
      <c r="BC67" s="32">
        <v>0</v>
      </c>
      <c r="BD67" s="32">
        <v>0</v>
      </c>
      <c r="BE67" s="32">
        <v>0</v>
      </c>
      <c r="BF67" s="32">
        <v>0</v>
      </c>
      <c r="BG67" s="32">
        <v>0</v>
      </c>
      <c r="BH67" s="32">
        <v>0</v>
      </c>
      <c r="BI67" s="32">
        <v>0</v>
      </c>
      <c r="BJ67" s="32">
        <v>0</v>
      </c>
      <c r="BK67" s="32">
        <v>0</v>
      </c>
      <c r="BL67" s="32"/>
      <c r="BM67" s="32" t="s">
        <v>390</v>
      </c>
      <c r="BN67" s="32"/>
      <c r="BO67" s="32" t="s">
        <v>390</v>
      </c>
      <c r="BP67" s="32"/>
      <c r="BQ67" s="32"/>
      <c r="BR67" s="32"/>
      <c r="BS67" s="30"/>
      <c r="BT67" s="56"/>
      <c r="BU67" s="32"/>
      <c r="BV67" s="32" t="s">
        <v>390</v>
      </c>
      <c r="BW67" s="30">
        <v>1</v>
      </c>
      <c r="BX67" s="274"/>
      <c r="BY67" t="s">
        <v>690</v>
      </c>
      <c r="BZ67" s="111" t="s">
        <v>469</v>
      </c>
    </row>
  </sheetData>
  <sheetProtection algorithmName="SHA-512" hashValue="Tbh8fUpOVzQI53+xYy3iaoYJ8K9YdONmzeoEGgbHsEyhO0rYz4iFlO3aCBU8EhH4F5oJd4GxeplMe4yYFm4nYA==" saltValue="b/ulD23Bv+dpUV2iOHpM+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183AF-DE8B-1841-BC1E-369EDD16943C}">
  <sheetPr codeName="Sheet37"/>
  <dimension ref="A1:BZ4"/>
  <sheetViews>
    <sheetView workbookViewId="0">
      <selection activeCell="BF54" sqref="A54:XFD5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42657</v>
      </c>
      <c r="C2" s="29" t="s">
        <v>530</v>
      </c>
      <c r="D2" s="30" t="s">
        <v>45</v>
      </c>
      <c r="E2" s="30"/>
      <c r="F2" s="30" t="s">
        <v>531</v>
      </c>
      <c r="G2" s="31">
        <v>42551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128.26636363636362</v>
      </c>
      <c r="N2" s="180">
        <v>23.25454545454545</v>
      </c>
      <c r="O2" s="30"/>
      <c r="P2" s="30"/>
      <c r="Q2" s="180"/>
      <c r="R2" s="30"/>
      <c r="S2" s="180"/>
      <c r="T2" s="30"/>
      <c r="U2" s="30"/>
      <c r="V2" s="180"/>
      <c r="W2" s="180"/>
      <c r="X2" s="30"/>
      <c r="Y2" s="30"/>
      <c r="Z2" s="30"/>
      <c r="AA2" s="30"/>
      <c r="AB2" s="30"/>
      <c r="AC2" s="30"/>
      <c r="AD2" s="30"/>
      <c r="AE2" s="180"/>
      <c r="AF2" s="180"/>
      <c r="AG2" s="30"/>
      <c r="AH2" s="30"/>
      <c r="AI2" s="180"/>
      <c r="AJ2" s="30"/>
      <c r="AK2" s="30"/>
      <c r="AL2" s="30"/>
      <c r="AM2" s="30"/>
      <c r="AN2" s="180"/>
      <c r="AO2" s="30"/>
      <c r="AP2" s="180"/>
      <c r="AQ2" s="30" t="s">
        <v>533</v>
      </c>
      <c r="AR2" s="32" t="s">
        <v>390</v>
      </c>
      <c r="AS2" s="32"/>
      <c r="AT2" s="32"/>
      <c r="AU2" s="32"/>
      <c r="AV2" s="32"/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430</v>
      </c>
      <c r="BZ2" t="s">
        <v>432</v>
      </c>
    </row>
    <row r="3" spans="1:78" x14ac:dyDescent="0.15">
      <c r="A3" s="27">
        <v>643</v>
      </c>
      <c r="B3" s="28">
        <v>42657</v>
      </c>
      <c r="C3" s="29" t="s">
        <v>530</v>
      </c>
      <c r="D3" s="30" t="s">
        <v>45</v>
      </c>
      <c r="E3" s="30"/>
      <c r="F3" s="30" t="s">
        <v>535</v>
      </c>
      <c r="G3" s="31">
        <v>42551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128.26363636363635</v>
      </c>
      <c r="N3" s="180">
        <v>23.25454545454545</v>
      </c>
      <c r="O3" s="30"/>
      <c r="P3" s="30"/>
      <c r="Q3" s="180"/>
      <c r="R3" s="30"/>
      <c r="S3" s="180"/>
      <c r="T3" s="30"/>
      <c r="U3" s="30"/>
      <c r="V3" s="180"/>
      <c r="W3" s="180"/>
      <c r="X3" s="30"/>
      <c r="Y3" s="30"/>
      <c r="Z3" s="30"/>
      <c r="AA3" s="30"/>
      <c r="AB3" s="30"/>
      <c r="AC3" s="30"/>
      <c r="AD3" s="30"/>
      <c r="AE3" s="180"/>
      <c r="AF3" s="180">
        <v>14.936363636363636</v>
      </c>
      <c r="AG3" s="30"/>
      <c r="AH3" s="30"/>
      <c r="AI3" s="180"/>
      <c r="AJ3" s="30"/>
      <c r="AK3" s="30"/>
      <c r="AL3" s="30"/>
      <c r="AM3" s="30"/>
      <c r="AN3" s="180"/>
      <c r="AO3" s="30"/>
      <c r="AP3" s="180"/>
      <c r="AQ3" s="30" t="s">
        <v>536</v>
      </c>
      <c r="AR3" s="32" t="s">
        <v>390</v>
      </c>
      <c r="AS3" s="176"/>
      <c r="AT3" s="32"/>
      <c r="AU3" s="32"/>
      <c r="AV3" s="32"/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430</v>
      </c>
      <c r="BZ3" t="s">
        <v>432</v>
      </c>
    </row>
    <row r="4" spans="1:78" x14ac:dyDescent="0.15">
      <c r="A4" s="27">
        <v>649</v>
      </c>
      <c r="B4" s="28">
        <v>42657</v>
      </c>
      <c r="C4" s="29" t="s">
        <v>530</v>
      </c>
      <c r="D4" s="30" t="s">
        <v>45</v>
      </c>
      <c r="E4" s="30"/>
      <c r="F4" s="30" t="s">
        <v>537</v>
      </c>
      <c r="G4" s="31">
        <v>42551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118.33636363636361</v>
      </c>
      <c r="N4" s="180">
        <v>54.5</v>
      </c>
      <c r="O4" s="30"/>
      <c r="P4" s="30"/>
      <c r="Q4" s="180"/>
      <c r="R4" s="30"/>
      <c r="S4" s="180"/>
      <c r="T4" s="30"/>
      <c r="U4" s="30"/>
      <c r="V4" s="180">
        <v>21.77272727272727</v>
      </c>
      <c r="W4" s="180">
        <v>21.77272727272727</v>
      </c>
      <c r="X4" s="30"/>
      <c r="Y4" s="30"/>
      <c r="Z4" s="30"/>
      <c r="AA4" s="30"/>
      <c r="AB4" s="30"/>
      <c r="AC4" s="30"/>
      <c r="AD4" s="30"/>
      <c r="AE4" s="180">
        <v>21.77272727272727</v>
      </c>
      <c r="AF4" s="180"/>
      <c r="AG4" s="30"/>
      <c r="AH4" s="30"/>
      <c r="AI4" s="180"/>
      <c r="AJ4" s="30"/>
      <c r="AK4" s="30"/>
      <c r="AL4" s="30"/>
      <c r="AM4" s="30"/>
      <c r="AN4" s="180"/>
      <c r="AO4" s="30"/>
      <c r="AP4" s="180"/>
      <c r="AQ4" s="30" t="s">
        <v>538</v>
      </c>
      <c r="AR4" s="32" t="s">
        <v>387</v>
      </c>
      <c r="AS4" s="32" t="s">
        <v>539</v>
      </c>
      <c r="AT4" s="32">
        <v>3</v>
      </c>
      <c r="AU4" s="32"/>
      <c r="AV4" s="32"/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430</v>
      </c>
      <c r="BZ4" t="s">
        <v>432</v>
      </c>
    </row>
  </sheetData>
  <sheetProtection algorithmName="SHA-512" hashValue="wgh7Yi64Jyv9jAy2APKqDziDPdlzFBC2C3cJWbkzeu8BgZuN/HGxBmvR/wi1navf1TCV2eEPJy7em/bIm8iX5A==" saltValue="f7FDugEUO2NQy0N0pTO3sg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30EAA-146A-8A4D-8E42-94B567B0B958}">
  <sheetPr codeName="Sheet61">
    <tabColor theme="4" tint="0.59999389629810485"/>
  </sheetPr>
  <dimension ref="A1:AM45"/>
  <sheetViews>
    <sheetView zoomScale="110" zoomScaleNormal="110" workbookViewId="0">
      <selection activeCell="X34" sqref="X34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10.83203125" hidden="1" customWidth="1"/>
    <col min="15" max="18" width="10.83203125" hidden="1" customWidth="1"/>
  </cols>
  <sheetData>
    <row r="1" spans="1:39" ht="14" x14ac:dyDescent="0.15">
      <c r="A1" s="364" t="s">
        <v>24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364"/>
      <c r="S1" s="364"/>
      <c r="T1" s="364"/>
      <c r="U1" s="364"/>
      <c r="V1" s="364"/>
      <c r="W1" s="364"/>
      <c r="X1" s="364"/>
      <c r="Y1" s="364"/>
      <c r="Z1" s="364"/>
      <c r="AA1" s="364"/>
      <c r="AB1" s="364"/>
      <c r="AC1" s="364"/>
      <c r="AD1" s="364"/>
      <c r="AE1" s="364"/>
      <c r="AF1" s="364"/>
      <c r="AG1" s="364"/>
      <c r="AH1" s="364"/>
      <c r="AI1" s="364"/>
      <c r="AJ1" s="99"/>
      <c r="AK1" s="99"/>
      <c r="AL1" s="99"/>
      <c r="AM1" s="99"/>
    </row>
    <row r="2" spans="1:39" ht="14" x14ac:dyDescent="0.15">
      <c r="A2" s="365" t="s">
        <v>21</v>
      </c>
      <c r="B2" s="364"/>
      <c r="C2" s="364"/>
      <c r="D2" s="364"/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364"/>
      <c r="S2" s="364"/>
      <c r="T2" s="364"/>
      <c r="U2" s="364"/>
      <c r="V2" s="364"/>
      <c r="W2" s="364"/>
      <c r="X2" s="364"/>
      <c r="Y2" s="364"/>
      <c r="Z2" s="364"/>
      <c r="AA2" s="364"/>
      <c r="AB2" s="364"/>
      <c r="AC2" s="364"/>
      <c r="AD2" s="364"/>
      <c r="AE2" s="364"/>
      <c r="AF2" s="364"/>
      <c r="AG2" s="364"/>
      <c r="AH2" s="364"/>
      <c r="AI2" s="364"/>
      <c r="AJ2" s="99"/>
      <c r="AK2" s="99"/>
      <c r="AL2" s="99"/>
      <c r="AM2" s="99"/>
    </row>
    <row r="3" spans="1:39" ht="15" thickBot="1" x14ac:dyDescent="0.2">
      <c r="A3" s="364"/>
      <c r="B3" s="364"/>
      <c r="C3" s="364"/>
      <c r="D3" s="364"/>
      <c r="E3" s="364"/>
      <c r="F3" s="364"/>
      <c r="G3" s="364"/>
      <c r="H3" s="364"/>
      <c r="I3" s="364"/>
      <c r="J3" s="364"/>
      <c r="K3" s="364"/>
      <c r="L3" s="364"/>
      <c r="M3" s="364"/>
      <c r="N3" s="364"/>
      <c r="O3" s="364"/>
      <c r="P3" s="364"/>
      <c r="Q3" s="364"/>
      <c r="R3" s="364"/>
      <c r="S3" s="364"/>
      <c r="T3" s="364"/>
      <c r="U3" s="364"/>
      <c r="V3" s="364"/>
      <c r="W3" s="364"/>
      <c r="X3" s="364"/>
      <c r="Y3" s="364"/>
      <c r="Z3" s="364"/>
      <c r="AA3" s="364"/>
      <c r="AB3" s="364"/>
      <c r="AC3" s="364"/>
      <c r="AD3" s="364"/>
      <c r="AE3" s="364"/>
      <c r="AF3" s="364"/>
      <c r="AG3" s="364"/>
      <c r="AH3" s="364"/>
      <c r="AI3" s="364"/>
      <c r="AJ3" s="99"/>
      <c r="AK3" s="99"/>
      <c r="AL3" s="99"/>
      <c r="AM3" s="99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64"/>
      <c r="V4" s="364"/>
      <c r="W4" s="364"/>
      <c r="X4" s="364"/>
      <c r="Y4" s="364"/>
      <c r="Z4" s="364"/>
      <c r="AA4" s="364"/>
      <c r="AB4" s="364"/>
      <c r="AC4" s="364"/>
      <c r="AD4" s="364"/>
      <c r="AE4" s="364"/>
      <c r="AF4" s="364"/>
      <c r="AG4" s="364"/>
      <c r="AH4" s="364"/>
      <c r="AI4" s="364"/>
      <c r="AJ4" s="364"/>
      <c r="AK4" s="364"/>
      <c r="AL4" s="364"/>
      <c r="AM4" s="364"/>
    </row>
    <row r="5" spans="1:3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6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</row>
    <row r="6" spans="1:3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6"/>
      <c r="U6" s="364"/>
      <c r="V6" s="364"/>
      <c r="W6" s="364"/>
      <c r="X6" s="364"/>
      <c r="Y6" s="364"/>
      <c r="Z6" s="364"/>
      <c r="AA6" s="364"/>
      <c r="AB6" s="364"/>
      <c r="AC6" s="364"/>
      <c r="AD6" s="364"/>
      <c r="AE6" s="364"/>
      <c r="AF6" s="364"/>
      <c r="AG6" s="364"/>
      <c r="AH6" s="364"/>
      <c r="AI6" s="364"/>
      <c r="AJ6" s="364"/>
      <c r="AK6" s="364"/>
      <c r="AL6" s="364"/>
      <c r="AM6" s="364"/>
    </row>
    <row r="7" spans="1:39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58" t="s">
        <v>272</v>
      </c>
      <c r="U7" s="366"/>
      <c r="V7" s="366"/>
      <c r="W7" s="366"/>
      <c r="X7" s="366"/>
      <c r="Y7" s="366"/>
      <c r="Z7" s="366"/>
      <c r="AA7" s="366"/>
      <c r="AB7" s="366"/>
      <c r="AC7" s="366"/>
      <c r="AD7" s="366"/>
      <c r="AE7" s="366"/>
      <c r="AF7" s="366"/>
      <c r="AG7" s="366"/>
      <c r="AH7" s="366"/>
      <c r="AI7" s="366"/>
      <c r="AJ7" s="366"/>
      <c r="AK7" s="366"/>
      <c r="AL7" s="99"/>
      <c r="AM7" s="99"/>
    </row>
    <row r="8" spans="1:39" ht="18" customHeight="1" thickBot="1" x14ac:dyDescent="0.2">
      <c r="A8" s="186" t="str">
        <f>'ERG Oct 2023'!K2</f>
        <v>Ergon Energy</v>
      </c>
      <c r="B8" s="187" t="str">
        <f>'ERG Oct 2023'!L2</f>
        <v>Regulated</v>
      </c>
      <c r="C8" s="252">
        <f>IF('ERG Oct 2023'!BP2=0,91*'ERG Oct 2023'!M2/100,(91*'ERG Oct 2023'!M2/100)+'ERG Oct 2023'!BP2/4)</f>
        <v>129.38380000000001</v>
      </c>
      <c r="D8" s="253">
        <f>IF('ERG Oct 2023'!O2="",$C$5*'ERG Oct 2023'!N2/100,IF($C$5&gt;='ERG Oct 2023'!P2,('ERG Oct 2023'!P2*'ERG Oct 2023'!N2/100),($C$5*'ERG Oct 2023'!N2/100)))</f>
        <v>1716</v>
      </c>
      <c r="E8" s="253">
        <f>IF(AND('ERG Oct 2023'!P2&gt;0,'ERG Oct 2023'!R2&gt;0),IF($C$5&lt;'ERG Oct 2023'!P2,0,IF($C$5&lt;=('ERG Oct 2023'!R2+'ERG Oct 2023'!P2),(($C$5-'ERG Oct 2023'!P2)*'ERG Oct 2023'!Q2/100),(('ERG Oct 2023'!R2)*'ERG Oct 2023'!Q2/100))),0)</f>
        <v>0</v>
      </c>
      <c r="F8" s="253">
        <f>IF(AND('ERG Oct 2023'!R2&gt;0,'ERG Oct 2023'!T2&gt;0),IF(($C$5&lt;'ERG Oct 2023'!T2),(0),($C$5-'ERG Oct 2023'!T2)*'ERG Oct 2023'!U2/100),IF(AND('ERG Oct 2023'!R2&gt;0,'ERG Oct 2023'!T2=""),IF(($C$5&lt;'ERG Oct 2023'!R2+'ERG Oct 2023'!P2),(0),(($C$5-('ERG Oct 2023'!R2+'ERG Oct 2023'!P2))*'ERG Oct 2023'!S2/100)),IF(AND('ERG Oct 2023'!P2&gt;0,'ERG Oct 2023'!R2=""&gt;0),IF(($C$5&lt;'ERG Oct 2023'!P2),(0),($C$5-'ERG Oct 2023'!P2)*'ERG Oct 2023'!Q2/100),0)))</f>
        <v>0</v>
      </c>
      <c r="G8" s="254">
        <f>SUM(C8:F8)</f>
        <v>1845.3838000000001</v>
      </c>
      <c r="H8" s="255">
        <f t="shared" ref="H8" si="0">(G8-C8)*4</f>
        <v>6864</v>
      </c>
      <c r="I8" s="255">
        <f t="shared" ref="I8" si="1">G8*4</f>
        <v>7381.5352000000003</v>
      </c>
      <c r="J8" s="256">
        <f>I8*1.1</f>
        <v>8119.688720000001</v>
      </c>
      <c r="K8" s="257">
        <f>'ERG Oct 2023'!BB2</f>
        <v>0</v>
      </c>
      <c r="L8" s="257">
        <f>'ERG Oct 2023'!BC2</f>
        <v>0</v>
      </c>
      <c r="M8" s="257">
        <f>'ERG Oct 2023'!BD2</f>
        <v>0</v>
      </c>
      <c r="N8" s="257">
        <f>'ERG Oct 2023'!BE2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7381.5352000000003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7381.5352000000003</v>
      </c>
      <c r="S8" s="261">
        <f>Q8*1.1</f>
        <v>8119.688720000001</v>
      </c>
      <c r="T8" s="359">
        <f>R8*1.1</f>
        <v>8119.688720000001</v>
      </c>
      <c r="U8" s="366"/>
      <c r="V8" s="366"/>
      <c r="W8" s="366"/>
      <c r="X8" s="366"/>
      <c r="Y8" s="366"/>
      <c r="Z8" s="366"/>
      <c r="AA8" s="366"/>
      <c r="AB8" s="366"/>
      <c r="AC8" s="366"/>
      <c r="AD8" s="366"/>
      <c r="AE8" s="366"/>
      <c r="AF8" s="366"/>
      <c r="AG8" s="366"/>
      <c r="AH8" s="366"/>
      <c r="AI8" s="366"/>
      <c r="AJ8" s="366"/>
      <c r="AK8" s="366"/>
      <c r="AL8" s="99"/>
      <c r="AM8" s="99"/>
    </row>
    <row r="9" spans="1:39" ht="14" x14ac:dyDescent="0.15">
      <c r="A9" s="99"/>
      <c r="B9" s="99"/>
      <c r="C9" s="99"/>
      <c r="D9" s="99"/>
      <c r="E9" s="99"/>
      <c r="F9" s="99"/>
      <c r="G9" s="99"/>
      <c r="H9" s="99"/>
      <c r="I9" s="366"/>
      <c r="J9" s="366"/>
      <c r="K9" s="366"/>
      <c r="L9" s="366"/>
      <c r="M9" s="366"/>
      <c r="N9" s="366"/>
      <c r="O9" s="366"/>
      <c r="P9" s="366"/>
      <c r="Q9" s="366"/>
      <c r="R9" s="366"/>
      <c r="S9" s="366"/>
      <c r="T9" s="366"/>
      <c r="U9" s="366"/>
      <c r="V9" s="366"/>
      <c r="W9" s="366"/>
      <c r="X9" s="366"/>
      <c r="Y9" s="366"/>
      <c r="Z9" s="366"/>
      <c r="AA9" s="366"/>
      <c r="AB9" s="366"/>
      <c r="AC9" s="366"/>
      <c r="AD9" s="366"/>
      <c r="AE9" s="366"/>
      <c r="AF9" s="366"/>
      <c r="AG9" s="366"/>
      <c r="AH9" s="366"/>
      <c r="AI9" s="366"/>
      <c r="AJ9" s="99"/>
      <c r="AK9" s="99"/>
      <c r="AL9" s="99"/>
      <c r="AM9" s="99"/>
    </row>
    <row r="10" spans="1:39" ht="15" thickBot="1" x14ac:dyDescent="0.2">
      <c r="A10" s="99"/>
      <c r="B10" s="99"/>
      <c r="C10" s="99"/>
      <c r="D10" s="99"/>
      <c r="E10" s="99"/>
      <c r="F10" s="99"/>
      <c r="G10" s="99"/>
      <c r="H10" s="99"/>
      <c r="I10" s="366"/>
      <c r="J10" s="366"/>
      <c r="K10" s="366"/>
      <c r="L10" s="366"/>
      <c r="M10" s="366"/>
      <c r="N10" s="366"/>
      <c r="O10" s="366"/>
      <c r="P10" s="366"/>
      <c r="Q10" s="366"/>
      <c r="R10" s="366"/>
      <c r="S10" s="366"/>
      <c r="T10" s="366"/>
      <c r="U10" s="366"/>
      <c r="V10" s="366"/>
      <c r="W10" s="366"/>
      <c r="X10" s="366"/>
      <c r="Y10" s="366"/>
      <c r="Z10" s="366"/>
      <c r="AA10" s="366"/>
      <c r="AB10" s="366"/>
      <c r="AC10" s="366"/>
      <c r="AD10" s="366"/>
      <c r="AE10" s="366"/>
      <c r="AF10" s="366"/>
      <c r="AG10" s="366"/>
      <c r="AH10" s="366"/>
      <c r="AI10" s="366"/>
      <c r="AJ10" s="99"/>
      <c r="AK10" s="99"/>
      <c r="AL10" s="99"/>
      <c r="AM10" s="99"/>
    </row>
    <row r="11" spans="1:39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4"/>
      <c r="U11" s="366"/>
      <c r="V11" s="366"/>
      <c r="W11" s="366"/>
      <c r="X11" s="366"/>
      <c r="Y11" s="366"/>
      <c r="Z11" s="366"/>
      <c r="AA11" s="366"/>
      <c r="AB11" s="366"/>
      <c r="AC11" s="366"/>
      <c r="AD11" s="366"/>
      <c r="AE11" s="366"/>
      <c r="AF11" s="366"/>
      <c r="AG11" s="366"/>
      <c r="AH11" s="366"/>
      <c r="AI11" s="366"/>
      <c r="AJ11" s="366"/>
      <c r="AK11" s="366"/>
      <c r="AL11" s="366"/>
      <c r="AM11" s="366"/>
    </row>
    <row r="12" spans="1:39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76"/>
      <c r="U12" s="366"/>
      <c r="V12" s="366"/>
      <c r="W12" s="366"/>
      <c r="X12" s="366"/>
      <c r="Y12" s="366"/>
      <c r="Z12" s="366"/>
      <c r="AA12" s="366"/>
      <c r="AB12" s="366"/>
      <c r="AC12" s="366"/>
      <c r="AD12" s="366"/>
      <c r="AE12" s="366"/>
      <c r="AF12" s="366"/>
      <c r="AG12" s="366"/>
      <c r="AH12" s="366"/>
      <c r="AI12" s="366"/>
      <c r="AJ12" s="366"/>
      <c r="AK12" s="366"/>
      <c r="AL12" s="366"/>
      <c r="AM12" s="366"/>
    </row>
    <row r="13" spans="1:39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6"/>
      <c r="U13" s="366"/>
      <c r="V13" s="366"/>
      <c r="W13" s="366"/>
      <c r="X13" s="366"/>
      <c r="Y13" s="366"/>
      <c r="Z13" s="366"/>
      <c r="AA13" s="366"/>
      <c r="AB13" s="366"/>
      <c r="AC13" s="366"/>
      <c r="AD13" s="366"/>
      <c r="AE13" s="366"/>
      <c r="AF13" s="366"/>
      <c r="AG13" s="366"/>
      <c r="AH13" s="366"/>
      <c r="AI13" s="366"/>
      <c r="AJ13" s="99"/>
      <c r="AK13" s="99"/>
      <c r="AL13" s="99"/>
      <c r="AM13" s="99"/>
    </row>
    <row r="14" spans="1:39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6"/>
      <c r="U14" s="366"/>
      <c r="V14" s="366"/>
      <c r="W14" s="366"/>
      <c r="X14" s="366"/>
      <c r="Y14" s="366"/>
      <c r="Z14" s="366"/>
      <c r="AA14" s="366"/>
      <c r="AB14" s="366"/>
      <c r="AC14" s="366"/>
      <c r="AD14" s="366"/>
      <c r="AE14" s="366"/>
      <c r="AF14" s="366"/>
      <c r="AG14" s="366"/>
      <c r="AH14" s="366"/>
      <c r="AI14" s="366"/>
      <c r="AJ14" s="99"/>
      <c r="AK14" s="99"/>
      <c r="AL14" s="99"/>
      <c r="AM14" s="99"/>
    </row>
    <row r="15" spans="1:39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6"/>
      <c r="U15" s="366"/>
      <c r="V15" s="366"/>
      <c r="W15" s="366"/>
      <c r="X15" s="366"/>
      <c r="Y15" s="366"/>
      <c r="Z15" s="366"/>
      <c r="AA15" s="366"/>
      <c r="AB15" s="366"/>
      <c r="AC15" s="366"/>
      <c r="AD15" s="366"/>
      <c r="AE15" s="366"/>
      <c r="AF15" s="366"/>
      <c r="AG15" s="366"/>
      <c r="AH15" s="366"/>
      <c r="AI15" s="366"/>
      <c r="AJ15" s="99"/>
      <c r="AK15" s="99"/>
      <c r="AL15" s="99"/>
      <c r="AM15" s="99"/>
    </row>
    <row r="16" spans="1:39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358" t="s">
        <v>272</v>
      </c>
      <c r="U16" s="366"/>
      <c r="V16" s="366"/>
      <c r="W16" s="366"/>
      <c r="X16" s="366"/>
      <c r="Y16" s="366"/>
      <c r="Z16" s="366"/>
      <c r="AA16" s="366"/>
      <c r="AB16" s="366"/>
      <c r="AC16" s="366"/>
      <c r="AD16" s="366"/>
      <c r="AE16" s="366"/>
      <c r="AF16" s="366"/>
      <c r="AG16" s="366"/>
      <c r="AH16" s="366"/>
      <c r="AI16" s="366"/>
      <c r="AJ16" s="366"/>
      <c r="AK16" s="366"/>
      <c r="AL16" s="99"/>
      <c r="AM16" s="99"/>
    </row>
    <row r="17" spans="1:39" ht="15" thickBot="1" x14ac:dyDescent="0.2">
      <c r="A17" s="186" t="str">
        <f>'ERG Oct 2023'!K3</f>
        <v>Ergon Energy</v>
      </c>
      <c r="B17" s="187" t="str">
        <f>'ERG Oct 2023'!L3</f>
        <v>Regulated</v>
      </c>
      <c r="C17" s="188">
        <f>IF('ERG Oct 2023'!BP3=0,91*'ERG Oct 2023'!M3/100,(91*'ERG Oct 2023'!M3/100)+'ERG Oct 2023'!BP3/4)</f>
        <v>132.45960000000002</v>
      </c>
      <c r="D17" s="188">
        <f>IF('ERG Oct 2023'!O3="",$C$12*$C$13*'ERG Oct 2023'!N3/100,IF($C$12*$C$13&gt;='ERG Oct 2023'!P3,('ERG Oct 2023'!P3*'ERG Oct 2023'!N3/100),($C$12*$C$13*'ERG Oct 2023'!N3/100)))</f>
        <v>1201.2</v>
      </c>
      <c r="E17" s="189">
        <f>IF(AND('ERG Oct 2023'!R3&gt;0,'ERG Oct 2023'!T3&gt;0),IF(($C$12*$C$13&lt;'ERG Oct 2023'!T3),(0),($C$12*$C$13-'ERG Oct 2023'!T3)*'ERG Oct 2023'!U3/100),IF(AND('ERG Oct 2023'!R3&gt;0,'ERG Oct 2023'!T3=""),IF(($C$12*$C$13&lt;'ERG Oct 2023'!R3+'ERG Oct 2023'!P3),(0),(($C$12*$C$13-('ERG Oct 2023'!R3+'ERG Oct 2023'!P3))*'ERG Oct 2023'!S3/100)),IF(AND('ERG Oct 2023'!P3&gt;0,'ERG Oct 2023'!R3=""&gt;0),IF(($C$12*$C$13&lt;'ERG Oct 2023'!P3),(0),($C$12*$C$13-'ERG Oct 2023'!P3)*'ERG Oct 2023'!Q3/100),0)))</f>
        <v>0</v>
      </c>
      <c r="F17" s="189">
        <f>($C$12*$C$14)*'ERG Oct 2023'!AF3/100</f>
        <v>284.55</v>
      </c>
      <c r="G17" s="190">
        <f>SUM(C17:F17)</f>
        <v>1618.2095999999999</v>
      </c>
      <c r="H17" s="190">
        <f>(G17-C17)*4</f>
        <v>5943</v>
      </c>
      <c r="I17" s="191">
        <f t="shared" ref="I17" si="3">G17*4</f>
        <v>6472.8383999999996</v>
      </c>
      <c r="J17" s="245">
        <f>I17*1.1</f>
        <v>7120.1222400000006</v>
      </c>
      <c r="K17" s="190">
        <f>'ERG Oct 2023'!BB3</f>
        <v>0</v>
      </c>
      <c r="L17" s="190">
        <f>'ERG Oct 2023'!BC3</f>
        <v>0</v>
      </c>
      <c r="M17" s="190">
        <f>'ERG Oct 2023'!BD3</f>
        <v>0</v>
      </c>
      <c r="N17" s="190">
        <f>'ERG Oct 2023'!BE3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6472.8383999999996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6472.8383999999996</v>
      </c>
      <c r="S17" s="190">
        <f>Q17*1.1</f>
        <v>7120.1222400000006</v>
      </c>
      <c r="T17" s="360">
        <f>R17*1.1</f>
        <v>7120.1222400000006</v>
      </c>
      <c r="U17" s="366"/>
      <c r="V17" s="366"/>
      <c r="W17" s="366"/>
      <c r="X17" s="366"/>
      <c r="Y17" s="366"/>
      <c r="Z17" s="366"/>
      <c r="AA17" s="366"/>
      <c r="AB17" s="366"/>
      <c r="AC17" s="366"/>
      <c r="AD17" s="366"/>
      <c r="AE17" s="366"/>
      <c r="AF17" s="366"/>
      <c r="AG17" s="366"/>
      <c r="AH17" s="366"/>
      <c r="AI17" s="366"/>
      <c r="AJ17" s="366"/>
      <c r="AK17" s="366"/>
      <c r="AL17" s="99"/>
      <c r="AM17" s="99"/>
    </row>
    <row r="18" spans="1:39" ht="14" x14ac:dyDescent="0.15">
      <c r="A18" s="99"/>
      <c r="B18" s="99"/>
      <c r="C18" s="99"/>
      <c r="D18" s="99"/>
      <c r="E18" s="99"/>
      <c r="F18" s="99"/>
      <c r="G18" s="99"/>
      <c r="H18" s="99"/>
      <c r="I18" s="366"/>
      <c r="J18" s="366"/>
      <c r="K18" s="366"/>
      <c r="L18" s="366"/>
      <c r="M18" s="366"/>
      <c r="N18" s="366"/>
      <c r="O18" s="366"/>
      <c r="P18" s="366"/>
      <c r="Q18" s="366"/>
      <c r="R18" s="366"/>
      <c r="S18" s="366"/>
      <c r="T18" s="366"/>
      <c r="U18" s="366"/>
      <c r="V18" s="366"/>
      <c r="W18" s="366"/>
      <c r="X18" s="366"/>
      <c r="Y18" s="366"/>
      <c r="Z18" s="366"/>
      <c r="AA18" s="366"/>
      <c r="AB18" s="366"/>
      <c r="AC18" s="366"/>
      <c r="AD18" s="366"/>
      <c r="AE18" s="366"/>
      <c r="AF18" s="366"/>
      <c r="AG18" s="366"/>
      <c r="AH18" s="366"/>
      <c r="AI18" s="366"/>
      <c r="AJ18" s="99"/>
      <c r="AK18" s="99"/>
      <c r="AL18" s="99"/>
      <c r="AM18" s="99"/>
    </row>
    <row r="19" spans="1:39" ht="14" x14ac:dyDescent="0.15">
      <c r="A19" s="99"/>
      <c r="B19" s="99"/>
      <c r="C19" s="99"/>
      <c r="D19" s="99"/>
      <c r="E19" s="99"/>
      <c r="F19" s="99"/>
      <c r="G19" s="99"/>
      <c r="H19" s="99"/>
      <c r="I19" s="366"/>
      <c r="J19" s="366"/>
      <c r="K19" s="366"/>
      <c r="L19" s="366"/>
      <c r="M19" s="366"/>
      <c r="N19" s="366"/>
      <c r="O19" s="366"/>
      <c r="P19" s="366"/>
      <c r="Q19" s="366"/>
      <c r="R19" s="366"/>
      <c r="S19" s="366"/>
      <c r="T19" s="366"/>
      <c r="U19" s="366"/>
      <c r="V19" s="366"/>
      <c r="W19" s="366"/>
      <c r="X19" s="366"/>
      <c r="Y19" s="366"/>
      <c r="Z19" s="366"/>
      <c r="AA19" s="366"/>
      <c r="AB19" s="366"/>
      <c r="AC19" s="366"/>
      <c r="AD19" s="366"/>
      <c r="AE19" s="366"/>
      <c r="AF19" s="366"/>
      <c r="AG19" s="366"/>
      <c r="AH19" s="366"/>
      <c r="AI19" s="366"/>
      <c r="AJ19" s="99"/>
      <c r="AK19" s="99"/>
      <c r="AL19" s="99"/>
      <c r="AM19" s="99"/>
    </row>
    <row r="20" spans="1:39" ht="14" x14ac:dyDescent="0.15">
      <c r="A20" s="99"/>
      <c r="B20" s="99"/>
      <c r="C20" s="99"/>
      <c r="D20" s="99"/>
      <c r="E20" s="99"/>
      <c r="F20" s="99"/>
      <c r="G20" s="99"/>
      <c r="H20" s="99"/>
      <c r="I20" s="366"/>
      <c r="J20" s="366"/>
      <c r="K20" s="366"/>
      <c r="L20" s="366"/>
      <c r="M20" s="366"/>
      <c r="N20" s="366"/>
      <c r="O20" s="366"/>
      <c r="P20" s="366"/>
      <c r="Q20" s="366"/>
      <c r="R20" s="366"/>
      <c r="S20" s="366"/>
      <c r="T20" s="366"/>
      <c r="U20" s="366"/>
      <c r="V20" s="366"/>
      <c r="W20" s="366"/>
      <c r="X20" s="366"/>
      <c r="Y20" s="366"/>
      <c r="Z20" s="366"/>
      <c r="AA20" s="366"/>
      <c r="AB20" s="366"/>
      <c r="AC20" s="366"/>
      <c r="AD20" s="366"/>
      <c r="AE20" s="366"/>
      <c r="AF20" s="366"/>
      <c r="AG20" s="366"/>
      <c r="AH20" s="366"/>
      <c r="AI20" s="366"/>
      <c r="AJ20" s="99"/>
      <c r="AK20" s="99"/>
      <c r="AL20" s="99"/>
      <c r="AM20" s="99"/>
    </row>
    <row r="21" spans="1:39" ht="14" x14ac:dyDescent="0.15">
      <c r="A21" s="99"/>
      <c r="B21" s="99"/>
      <c r="C21" s="99"/>
      <c r="D21" s="99"/>
      <c r="E21" s="99"/>
      <c r="F21" s="99"/>
      <c r="G21" s="99"/>
      <c r="H21" s="99"/>
      <c r="I21" s="366"/>
      <c r="J21" s="366"/>
      <c r="K21" s="366"/>
      <c r="L21" s="366"/>
      <c r="M21" s="366"/>
      <c r="N21" s="366"/>
      <c r="O21" s="366"/>
      <c r="P21" s="366"/>
      <c r="Q21" s="366"/>
      <c r="R21" s="366"/>
      <c r="S21" s="366"/>
      <c r="T21" s="366"/>
      <c r="U21" s="366"/>
      <c r="V21" s="366"/>
      <c r="W21" s="366"/>
      <c r="X21" s="366"/>
      <c r="Y21" s="366"/>
      <c r="Z21" s="366"/>
      <c r="AA21" s="366"/>
      <c r="AB21" s="366"/>
      <c r="AC21" s="366"/>
      <c r="AD21" s="366"/>
      <c r="AE21" s="366"/>
      <c r="AF21" s="366"/>
      <c r="AG21" s="366"/>
      <c r="AH21" s="366"/>
      <c r="AI21" s="366"/>
      <c r="AJ21" s="99"/>
      <c r="AK21" s="99"/>
      <c r="AL21" s="99"/>
      <c r="AM21" s="99"/>
    </row>
    <row r="22" spans="1:39" ht="14" x14ac:dyDescent="0.15">
      <c r="A22" s="99"/>
      <c r="B22" s="99"/>
      <c r="C22" s="99"/>
      <c r="D22" s="99"/>
      <c r="E22" s="99"/>
      <c r="F22" s="99"/>
      <c r="G22" s="99"/>
      <c r="H22" s="99"/>
      <c r="I22" s="366"/>
      <c r="J22" s="366"/>
      <c r="K22" s="366"/>
      <c r="L22" s="366"/>
      <c r="M22" s="366"/>
      <c r="N22" s="366"/>
      <c r="O22" s="366"/>
      <c r="P22" s="366"/>
      <c r="Q22" s="366"/>
      <c r="R22" s="366"/>
      <c r="S22" s="366"/>
      <c r="T22" s="366"/>
      <c r="U22" s="366"/>
      <c r="V22" s="366"/>
      <c r="W22" s="366"/>
      <c r="X22" s="366"/>
      <c r="Y22" s="366"/>
      <c r="Z22" s="366"/>
      <c r="AA22" s="366"/>
      <c r="AB22" s="366"/>
      <c r="AC22" s="366"/>
      <c r="AD22" s="366"/>
      <c r="AE22" s="366"/>
      <c r="AF22" s="366"/>
      <c r="AG22" s="366"/>
      <c r="AH22" s="366"/>
      <c r="AI22" s="366"/>
      <c r="AJ22" s="99"/>
      <c r="AK22" s="99"/>
      <c r="AL22" s="99"/>
      <c r="AM22" s="99"/>
    </row>
    <row r="23" spans="1:39" ht="14" x14ac:dyDescent="0.15">
      <c r="A23" s="99"/>
      <c r="B23" s="99"/>
      <c r="C23" s="99"/>
      <c r="D23" s="99"/>
      <c r="E23" s="99"/>
      <c r="F23" s="99"/>
      <c r="G23" s="99"/>
      <c r="H23" s="99"/>
      <c r="I23" s="366"/>
      <c r="J23" s="366"/>
      <c r="K23" s="366"/>
      <c r="L23" s="366"/>
      <c r="M23" s="366"/>
      <c r="N23" s="366"/>
      <c r="O23" s="366"/>
      <c r="P23" s="366"/>
      <c r="Q23" s="366"/>
      <c r="R23" s="366"/>
      <c r="S23" s="366"/>
      <c r="T23" s="366"/>
      <c r="U23" s="366"/>
      <c r="V23" s="366"/>
      <c r="W23" s="366"/>
      <c r="X23" s="366"/>
      <c r="Y23" s="366"/>
      <c r="Z23" s="366"/>
      <c r="AA23" s="366"/>
      <c r="AB23" s="366"/>
      <c r="AC23" s="366"/>
      <c r="AD23" s="366"/>
      <c r="AE23" s="366"/>
      <c r="AF23" s="366"/>
      <c r="AG23" s="366"/>
      <c r="AH23" s="366"/>
      <c r="AI23" s="366"/>
      <c r="AJ23" s="99"/>
      <c r="AK23" s="99"/>
      <c r="AL23" s="99"/>
      <c r="AM23" s="99"/>
    </row>
    <row r="24" spans="1:39" ht="14" x14ac:dyDescent="0.15">
      <c r="A24" s="99"/>
      <c r="B24" s="99"/>
      <c r="C24" s="99"/>
      <c r="D24" s="99"/>
      <c r="E24" s="99"/>
      <c r="F24" s="99"/>
      <c r="G24" s="99"/>
      <c r="H24" s="99"/>
      <c r="I24" s="366"/>
      <c r="J24" s="366"/>
      <c r="K24" s="366"/>
      <c r="L24" s="366"/>
      <c r="M24" s="366"/>
      <c r="N24" s="366"/>
      <c r="O24" s="366"/>
      <c r="P24" s="366"/>
      <c r="Q24" s="366"/>
      <c r="R24" s="366"/>
      <c r="S24" s="366"/>
      <c r="T24" s="366"/>
      <c r="U24" s="366"/>
      <c r="V24" s="366"/>
      <c r="W24" s="366"/>
      <c r="X24" s="366"/>
      <c r="Y24" s="366"/>
      <c r="Z24" s="366"/>
      <c r="AA24" s="366"/>
      <c r="AB24" s="366"/>
      <c r="AC24" s="366"/>
      <c r="AD24" s="366"/>
      <c r="AE24" s="366"/>
      <c r="AF24" s="366"/>
      <c r="AG24" s="366"/>
      <c r="AH24" s="366"/>
      <c r="AI24" s="366"/>
      <c r="AJ24" s="99"/>
      <c r="AK24" s="99"/>
      <c r="AL24" s="99"/>
      <c r="AM24" s="99"/>
    </row>
    <row r="25" spans="1:39" ht="14" x14ac:dyDescent="0.15">
      <c r="A25" s="99"/>
      <c r="B25" s="99"/>
      <c r="C25" s="99"/>
      <c r="D25" s="99"/>
      <c r="E25" s="99"/>
      <c r="F25" s="99"/>
      <c r="G25" s="99"/>
      <c r="H25" s="99"/>
      <c r="I25" s="366"/>
      <c r="J25" s="366"/>
      <c r="K25" s="366"/>
      <c r="L25" s="366"/>
      <c r="M25" s="366"/>
      <c r="N25" s="366"/>
      <c r="O25" s="366"/>
      <c r="P25" s="366"/>
      <c r="Q25" s="366"/>
      <c r="R25" s="366"/>
      <c r="S25" s="366"/>
      <c r="T25" s="366"/>
      <c r="U25" s="366"/>
      <c r="V25" s="366"/>
      <c r="W25" s="366"/>
      <c r="X25" s="366"/>
      <c r="Y25" s="366"/>
      <c r="Z25" s="366"/>
      <c r="AA25" s="366"/>
      <c r="AB25" s="366"/>
      <c r="AC25" s="366"/>
      <c r="AD25" s="366"/>
      <c r="AE25" s="366"/>
      <c r="AF25" s="366"/>
      <c r="AG25" s="366"/>
      <c r="AH25" s="366"/>
      <c r="AI25" s="366"/>
      <c r="AJ25" s="99"/>
      <c r="AK25" s="99"/>
      <c r="AL25" s="99"/>
      <c r="AM25" s="99"/>
    </row>
    <row r="26" spans="1:39" ht="14" x14ac:dyDescent="0.15">
      <c r="A26" s="99"/>
      <c r="B26" s="99"/>
      <c r="C26" s="99"/>
      <c r="D26" s="99"/>
      <c r="E26" s="99"/>
      <c r="F26" s="99"/>
      <c r="G26" s="99"/>
      <c r="H26" s="99"/>
      <c r="I26" s="366"/>
      <c r="J26" s="366"/>
      <c r="K26" s="366"/>
      <c r="L26" s="366"/>
      <c r="M26" s="366"/>
      <c r="N26" s="366"/>
      <c r="O26" s="366"/>
      <c r="P26" s="366"/>
      <c r="Q26" s="366"/>
      <c r="R26" s="366"/>
      <c r="S26" s="366"/>
      <c r="T26" s="366"/>
      <c r="U26" s="366"/>
      <c r="V26" s="366"/>
      <c r="W26" s="366"/>
      <c r="X26" s="366"/>
      <c r="Y26" s="366"/>
      <c r="Z26" s="366"/>
      <c r="AA26" s="366"/>
      <c r="AB26" s="366"/>
      <c r="AC26" s="366"/>
      <c r="AD26" s="366"/>
      <c r="AE26" s="366"/>
      <c r="AF26" s="366"/>
      <c r="AG26" s="366"/>
      <c r="AH26" s="366"/>
      <c r="AI26" s="366"/>
      <c r="AJ26" s="99"/>
      <c r="AK26" s="99"/>
      <c r="AL26" s="99"/>
      <c r="AM26" s="99"/>
    </row>
    <row r="27" spans="1:39" ht="14" x14ac:dyDescent="0.15">
      <c r="A27" s="99"/>
      <c r="B27" s="99"/>
      <c r="C27" s="99"/>
      <c r="D27" s="99"/>
      <c r="E27" s="99"/>
      <c r="F27" s="99"/>
      <c r="G27" s="99"/>
      <c r="H27" s="99"/>
      <c r="I27" s="366"/>
      <c r="J27" s="366"/>
      <c r="K27" s="366"/>
      <c r="L27" s="366"/>
      <c r="M27" s="366"/>
      <c r="N27" s="366"/>
      <c r="O27" s="366"/>
      <c r="P27" s="366"/>
      <c r="Q27" s="366"/>
      <c r="R27" s="366"/>
      <c r="S27" s="366"/>
      <c r="T27" s="366"/>
      <c r="U27" s="366"/>
      <c r="V27" s="366"/>
      <c r="W27" s="366"/>
      <c r="X27" s="366"/>
      <c r="Y27" s="366"/>
      <c r="Z27" s="366"/>
      <c r="AA27" s="366"/>
      <c r="AB27" s="366"/>
      <c r="AC27" s="366"/>
      <c r="AD27" s="366"/>
      <c r="AE27" s="366"/>
      <c r="AF27" s="366"/>
      <c r="AG27" s="366"/>
      <c r="AH27" s="366"/>
      <c r="AI27" s="366"/>
      <c r="AJ27" s="99"/>
      <c r="AK27" s="99"/>
      <c r="AL27" s="99"/>
      <c r="AM27" s="99"/>
    </row>
    <row r="28" spans="1:39" ht="14" x14ac:dyDescent="0.15">
      <c r="A28" s="99"/>
      <c r="B28" s="99"/>
      <c r="C28" s="99"/>
      <c r="D28" s="99"/>
      <c r="E28" s="99"/>
      <c r="F28" s="99"/>
      <c r="G28" s="99"/>
      <c r="H28" s="99"/>
      <c r="I28" s="366"/>
      <c r="J28" s="366"/>
      <c r="K28" s="366"/>
      <c r="L28" s="366"/>
      <c r="M28" s="366"/>
      <c r="N28" s="366"/>
      <c r="O28" s="366"/>
      <c r="P28" s="366"/>
      <c r="Q28" s="366"/>
      <c r="R28" s="366"/>
      <c r="S28" s="366"/>
      <c r="T28" s="366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</row>
    <row r="29" spans="1:39" ht="14" x14ac:dyDescent="0.15">
      <c r="A29" s="99"/>
      <c r="B29" s="99"/>
      <c r="C29" s="99"/>
      <c r="D29" s="99"/>
      <c r="E29" s="99"/>
      <c r="F29" s="99"/>
      <c r="G29" s="99"/>
      <c r="H29" s="99"/>
      <c r="I29" s="366"/>
      <c r="J29" s="366"/>
      <c r="K29" s="366"/>
      <c r="L29" s="366"/>
      <c r="M29" s="366"/>
      <c r="N29" s="366"/>
      <c r="O29" s="366"/>
      <c r="P29" s="366"/>
      <c r="Q29" s="366"/>
      <c r="R29" s="366"/>
      <c r="S29" s="366"/>
      <c r="T29" s="366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</row>
    <row r="30" spans="1:39" ht="14" x14ac:dyDescent="0.15">
      <c r="A30" s="99"/>
      <c r="B30" s="99"/>
      <c r="C30" s="99"/>
      <c r="D30" s="99"/>
      <c r="E30" s="99"/>
      <c r="F30" s="99"/>
      <c r="G30" s="99"/>
      <c r="H30" s="99"/>
      <c r="I30" s="366"/>
      <c r="J30" s="366"/>
      <c r="K30" s="366"/>
      <c r="L30" s="366"/>
      <c r="M30" s="366"/>
      <c r="N30" s="366"/>
      <c r="O30" s="366"/>
      <c r="P30" s="366"/>
      <c r="Q30" s="366"/>
      <c r="R30" s="366"/>
      <c r="S30" s="366"/>
      <c r="T30" s="366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</row>
    <row r="31" spans="1:39" ht="14" x14ac:dyDescent="0.15">
      <c r="A31" s="99"/>
      <c r="B31" s="99"/>
      <c r="C31" s="99"/>
      <c r="D31" s="99"/>
      <c r="E31" s="99"/>
      <c r="F31" s="99"/>
      <c r="G31" s="99"/>
      <c r="H31" s="99"/>
      <c r="I31" s="366"/>
      <c r="J31" s="366"/>
      <c r="K31" s="366"/>
      <c r="L31" s="366"/>
      <c r="M31" s="366"/>
      <c r="N31" s="366"/>
      <c r="O31" s="366"/>
      <c r="P31" s="366"/>
      <c r="Q31" s="366"/>
      <c r="R31" s="366"/>
      <c r="S31" s="366"/>
      <c r="T31" s="366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</row>
    <row r="32" spans="1:39" ht="14" x14ac:dyDescent="0.15">
      <c r="A32" s="99"/>
      <c r="B32" s="99"/>
      <c r="C32" s="99"/>
      <c r="D32" s="99"/>
      <c r="E32" s="99"/>
      <c r="F32" s="99"/>
      <c r="G32" s="99"/>
      <c r="H32" s="99"/>
      <c r="I32" s="366"/>
      <c r="J32" s="366"/>
      <c r="K32" s="366"/>
      <c r="L32" s="366"/>
      <c r="M32" s="366"/>
      <c r="N32" s="366"/>
      <c r="O32" s="366"/>
      <c r="P32" s="366"/>
      <c r="Q32" s="366"/>
      <c r="R32" s="366"/>
      <c r="S32" s="366"/>
      <c r="T32" s="366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</row>
    <row r="33" spans="1:39" ht="14" x14ac:dyDescent="0.15">
      <c r="A33" s="99"/>
      <c r="B33" s="99"/>
      <c r="C33" s="99"/>
      <c r="D33" s="99"/>
      <c r="E33" s="99"/>
      <c r="F33" s="99"/>
      <c r="G33" s="99"/>
      <c r="H33" s="99"/>
      <c r="I33" s="366"/>
      <c r="J33" s="366"/>
      <c r="K33" s="366"/>
      <c r="L33" s="366"/>
      <c r="M33" s="366"/>
      <c r="N33" s="366"/>
      <c r="O33" s="366"/>
      <c r="P33" s="366"/>
      <c r="Q33" s="366"/>
      <c r="R33" s="366"/>
      <c r="S33" s="366"/>
      <c r="T33" s="366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</row>
    <row r="34" spans="1:39" ht="14" x14ac:dyDescent="0.15">
      <c r="A34" s="99"/>
      <c r="B34" s="99"/>
      <c r="C34" s="99"/>
      <c r="D34" s="99"/>
      <c r="E34" s="99"/>
      <c r="F34" s="99"/>
      <c r="G34" s="99"/>
      <c r="H34" s="99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6"/>
      <c r="T34" s="366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</row>
    <row r="35" spans="1:39" ht="14" x14ac:dyDescent="0.15">
      <c r="A35" s="99"/>
      <c r="B35" s="99"/>
      <c r="C35" s="99"/>
      <c r="D35" s="99"/>
      <c r="E35" s="99"/>
      <c r="F35" s="99"/>
      <c r="G35" s="99"/>
      <c r="H35" s="99"/>
      <c r="I35" s="366"/>
      <c r="J35" s="366"/>
      <c r="K35" s="366"/>
      <c r="L35" s="366"/>
      <c r="M35" s="366"/>
      <c r="N35" s="366"/>
      <c r="O35" s="366"/>
      <c r="P35" s="366"/>
      <c r="Q35" s="366"/>
      <c r="R35" s="366"/>
      <c r="S35" s="366"/>
      <c r="T35" s="366"/>
      <c r="U35" s="99"/>
      <c r="V35" s="99"/>
      <c r="W35" s="99"/>
      <c r="X35" s="99"/>
      <c r="Y35" s="99"/>
      <c r="Z35" s="99"/>
      <c r="AA35" s="99"/>
      <c r="AB35" s="99"/>
      <c r="AC35" s="99"/>
      <c r="AD35" s="99"/>
      <c r="AE35" s="99"/>
      <c r="AF35" s="99"/>
      <c r="AG35" s="99"/>
      <c r="AH35" s="99"/>
      <c r="AI35" s="99"/>
      <c r="AJ35" s="99"/>
      <c r="AK35" s="99"/>
      <c r="AL35" s="99"/>
      <c r="AM35" s="99"/>
    </row>
    <row r="36" spans="1:39" ht="14" x14ac:dyDescent="0.15">
      <c r="A36" s="99"/>
      <c r="B36" s="99"/>
      <c r="C36" s="99"/>
      <c r="D36" s="99"/>
      <c r="E36" s="99"/>
      <c r="F36" s="99"/>
      <c r="G36" s="99"/>
      <c r="H36" s="99"/>
      <c r="I36" s="366"/>
      <c r="J36" s="366"/>
      <c r="K36" s="366"/>
      <c r="L36" s="366"/>
      <c r="M36" s="366"/>
      <c r="N36" s="366"/>
      <c r="O36" s="366"/>
      <c r="P36" s="366"/>
      <c r="Q36" s="366"/>
      <c r="R36" s="366"/>
      <c r="S36" s="366"/>
      <c r="T36" s="366"/>
      <c r="U36" s="99"/>
      <c r="V36" s="99"/>
      <c r="W36" s="99"/>
      <c r="X36" s="99"/>
      <c r="Y36" s="99"/>
      <c r="Z36" s="99"/>
      <c r="AA36" s="99"/>
      <c r="AB36" s="99"/>
      <c r="AC36" s="99"/>
      <c r="AD36" s="99"/>
      <c r="AE36" s="99"/>
      <c r="AF36" s="99"/>
      <c r="AG36" s="99"/>
      <c r="AH36" s="99"/>
      <c r="AI36" s="99"/>
      <c r="AJ36" s="99"/>
      <c r="AK36" s="99"/>
      <c r="AL36" s="99"/>
      <c r="AM36" s="99"/>
    </row>
    <row r="37" spans="1:39" ht="14" x14ac:dyDescent="0.15">
      <c r="A37" s="99"/>
      <c r="B37" s="99"/>
      <c r="C37" s="99"/>
      <c r="D37" s="99"/>
      <c r="E37" s="99"/>
      <c r="F37" s="99"/>
      <c r="G37" s="99"/>
      <c r="H37" s="99"/>
      <c r="I37" s="366"/>
      <c r="J37" s="366"/>
      <c r="K37" s="366"/>
      <c r="L37" s="366"/>
      <c r="M37" s="366"/>
      <c r="N37" s="366"/>
      <c r="O37" s="366"/>
      <c r="P37" s="366"/>
      <c r="Q37" s="366"/>
      <c r="R37" s="366"/>
      <c r="S37" s="366"/>
      <c r="T37" s="366"/>
      <c r="U37" s="99"/>
      <c r="V37" s="99"/>
      <c r="W37" s="99"/>
      <c r="X37" s="99"/>
      <c r="Y37" s="99"/>
      <c r="Z37" s="99"/>
      <c r="AA37" s="99"/>
      <c r="AB37" s="99"/>
      <c r="AC37" s="99"/>
      <c r="AD37" s="99"/>
      <c r="AE37" s="99"/>
      <c r="AF37" s="99"/>
      <c r="AG37" s="99"/>
      <c r="AH37" s="99"/>
      <c r="AI37" s="99"/>
      <c r="AJ37" s="99"/>
      <c r="AK37" s="99"/>
      <c r="AL37" s="99"/>
      <c r="AM37" s="99"/>
    </row>
    <row r="38" spans="1:39" ht="14" x14ac:dyDescent="0.15">
      <c r="A38" s="99"/>
      <c r="B38" s="99"/>
      <c r="C38" s="99"/>
      <c r="D38" s="99"/>
      <c r="E38" s="99"/>
      <c r="F38" s="99"/>
      <c r="G38" s="99"/>
      <c r="H38" s="99"/>
      <c r="I38" s="366"/>
      <c r="J38" s="366"/>
      <c r="K38" s="366"/>
      <c r="L38" s="366"/>
      <c r="M38" s="366"/>
      <c r="N38" s="366"/>
      <c r="O38" s="366"/>
      <c r="P38" s="366"/>
      <c r="Q38" s="366"/>
      <c r="R38" s="366"/>
      <c r="S38" s="366"/>
      <c r="T38" s="366"/>
      <c r="U38" s="99"/>
      <c r="V38" s="99"/>
      <c r="W38" s="99"/>
      <c r="X38" s="99"/>
      <c r="Y38" s="99"/>
      <c r="Z38" s="99"/>
      <c r="AA38" s="99"/>
      <c r="AB38" s="99"/>
      <c r="AC38" s="99"/>
      <c r="AD38" s="99"/>
      <c r="AE38" s="99"/>
      <c r="AF38" s="99"/>
      <c r="AG38" s="99"/>
      <c r="AH38" s="99"/>
      <c r="AI38" s="99"/>
      <c r="AJ38" s="99"/>
      <c r="AK38" s="99"/>
      <c r="AL38" s="99"/>
      <c r="AM38" s="99"/>
    </row>
    <row r="39" spans="1:39" ht="14" x14ac:dyDescent="0.15">
      <c r="A39" s="99"/>
      <c r="B39" s="99"/>
      <c r="C39" s="99"/>
      <c r="D39" s="99"/>
      <c r="E39" s="99"/>
      <c r="F39" s="99"/>
      <c r="G39" s="99"/>
      <c r="H39" s="99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99"/>
      <c r="V39" s="99"/>
      <c r="W39" s="99"/>
      <c r="X39" s="99"/>
      <c r="Y39" s="99"/>
      <c r="Z39" s="99"/>
      <c r="AA39" s="99"/>
      <c r="AB39" s="99"/>
      <c r="AC39" s="99"/>
      <c r="AD39" s="99"/>
      <c r="AE39" s="99"/>
      <c r="AF39" s="99"/>
      <c r="AG39" s="99"/>
      <c r="AH39" s="99"/>
      <c r="AI39" s="99"/>
      <c r="AJ39" s="99"/>
      <c r="AK39" s="99"/>
      <c r="AL39" s="99"/>
      <c r="AM39" s="99"/>
    </row>
    <row r="40" spans="1:39" ht="14" x14ac:dyDescent="0.15">
      <c r="A40" s="99"/>
      <c r="B40" s="99"/>
      <c r="C40" s="99"/>
      <c r="D40" s="99"/>
      <c r="E40" s="99"/>
      <c r="F40" s="99"/>
      <c r="G40" s="99"/>
      <c r="H40" s="99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</row>
    <row r="41" spans="1:39" ht="14" x14ac:dyDescent="0.15">
      <c r="A41" s="99"/>
      <c r="B41" s="99"/>
      <c r="C41" s="99"/>
      <c r="D41" s="99"/>
      <c r="E41" s="99"/>
      <c r="F41" s="99"/>
      <c r="G41" s="99"/>
      <c r="H41" s="99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</row>
    <row r="42" spans="1:39" ht="14" x14ac:dyDescent="0.15">
      <c r="A42" s="99"/>
      <c r="B42" s="99"/>
      <c r="C42" s="99"/>
      <c r="D42" s="99"/>
      <c r="E42" s="99"/>
      <c r="F42" s="99"/>
      <c r="G42" s="99"/>
      <c r="H42" s="99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99"/>
      <c r="V42" s="99"/>
      <c r="W42" s="99"/>
      <c r="X42" s="99"/>
      <c r="Y42" s="99"/>
      <c r="Z42" s="99"/>
      <c r="AA42" s="99"/>
      <c r="AB42" s="99"/>
      <c r="AC42" s="99"/>
      <c r="AD42" s="99"/>
      <c r="AE42" s="99"/>
      <c r="AF42" s="99"/>
      <c r="AG42" s="99"/>
      <c r="AH42" s="99"/>
      <c r="AI42" s="99"/>
      <c r="AJ42" s="99"/>
      <c r="AK42" s="99"/>
      <c r="AL42" s="99"/>
      <c r="AM42" s="99"/>
    </row>
    <row r="43" spans="1:39" x14ac:dyDescent="0.15">
      <c r="A43" s="367"/>
      <c r="B43" s="367"/>
      <c r="C43" s="367"/>
      <c r="D43" s="367"/>
      <c r="E43" s="367"/>
      <c r="F43" s="367"/>
      <c r="G43" s="367"/>
      <c r="H43" s="367"/>
      <c r="I43" s="367"/>
      <c r="J43" s="367"/>
      <c r="K43" s="367"/>
      <c r="L43" s="367"/>
      <c r="M43" s="367"/>
      <c r="N43" s="367"/>
      <c r="O43" s="367"/>
      <c r="P43" s="367"/>
      <c r="Q43" s="367"/>
      <c r="R43" s="367"/>
      <c r="S43" s="367"/>
      <c r="T43" s="367"/>
      <c r="U43" s="367"/>
      <c r="V43" s="367"/>
      <c r="W43" s="367"/>
      <c r="X43" s="367"/>
      <c r="Y43" s="367"/>
      <c r="Z43" s="367"/>
      <c r="AA43" s="367"/>
      <c r="AB43" s="367"/>
      <c r="AC43" s="367"/>
      <c r="AD43" s="367"/>
      <c r="AE43" s="367"/>
      <c r="AF43" s="367"/>
      <c r="AG43" s="367"/>
      <c r="AH43" s="367"/>
      <c r="AI43" s="367"/>
      <c r="AJ43" s="367"/>
      <c r="AK43" s="367"/>
      <c r="AL43" s="367"/>
      <c r="AM43" s="367"/>
    </row>
    <row r="44" spans="1:39" x14ac:dyDescent="0.15">
      <c r="A44" s="367"/>
      <c r="B44" s="367"/>
      <c r="C44" s="367"/>
      <c r="D44" s="367"/>
      <c r="E44" s="367"/>
      <c r="F44" s="367"/>
      <c r="G44" s="367"/>
      <c r="H44" s="367"/>
      <c r="I44" s="367"/>
      <c r="J44" s="367"/>
      <c r="K44" s="367"/>
      <c r="L44" s="367"/>
      <c r="M44" s="367"/>
      <c r="N44" s="367"/>
      <c r="O44" s="367"/>
      <c r="P44" s="367"/>
      <c r="Q44" s="367"/>
      <c r="R44" s="367"/>
      <c r="S44" s="367"/>
      <c r="T44" s="367"/>
      <c r="U44" s="367"/>
      <c r="V44" s="367"/>
      <c r="W44" s="367"/>
      <c r="X44" s="367"/>
      <c r="Y44" s="367"/>
      <c r="Z44" s="367"/>
      <c r="AA44" s="367"/>
      <c r="AB44" s="367"/>
      <c r="AC44" s="367"/>
      <c r="AD44" s="367"/>
      <c r="AE44" s="367"/>
      <c r="AF44" s="367"/>
      <c r="AG44" s="367"/>
      <c r="AH44" s="367"/>
      <c r="AI44" s="367"/>
      <c r="AJ44" s="367"/>
      <c r="AK44" s="367"/>
      <c r="AL44" s="367"/>
      <c r="AM44" s="367"/>
    </row>
    <row r="45" spans="1:39" x14ac:dyDescent="0.15">
      <c r="A45" s="367"/>
      <c r="B45" s="367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</row>
  </sheetData>
  <sheetProtection algorithmName="SHA-512" hashValue="TyMQmqmEi5yu5/cR6sfbXz/UHFA5Ko+R3L9TFDcS6cFHIOYsopl6eyxVKlmN0l4jiLpFgTT2oTA0aY5i8gELuQ==" saltValue="MvzPxFb36EURAivDLzjBdQ==" spinCount="100000" sheet="1" objects="1" scenarios="1"/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A38A-657B-D246-A83B-1AC2EBE879BA}">
  <sheetPr codeName="Sheet18"/>
  <dimension ref="A1:CY53"/>
  <sheetViews>
    <sheetView topLeftCell="AU1" zoomScaleNormal="100" zoomScalePageLayoutView="120" workbookViewId="0">
      <selection activeCell="BF54" sqref="A54:XFD54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20" t="s">
        <v>145</v>
      </c>
      <c r="N1" s="221" t="s">
        <v>316</v>
      </c>
      <c r="O1" s="10" t="s">
        <v>146</v>
      </c>
      <c r="P1" s="10" t="s">
        <v>317</v>
      </c>
      <c r="Q1" s="221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23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6063</v>
      </c>
      <c r="B2" s="28">
        <v>42468</v>
      </c>
      <c r="C2" s="29" t="s">
        <v>530</v>
      </c>
      <c r="D2" s="30" t="s">
        <v>44</v>
      </c>
      <c r="E2" s="30"/>
      <c r="F2" s="30" t="s">
        <v>531</v>
      </c>
      <c r="G2" s="31">
        <v>42433</v>
      </c>
      <c r="H2" s="32" t="s">
        <v>387</v>
      </c>
      <c r="I2" s="32" t="s">
        <v>390</v>
      </c>
      <c r="J2" s="32"/>
      <c r="K2" s="30" t="s">
        <v>298</v>
      </c>
      <c r="L2" s="30" t="s">
        <v>579</v>
      </c>
      <c r="M2" s="216">
        <v>110.03636363636363</v>
      </c>
      <c r="N2" s="216">
        <v>20.990909090909089</v>
      </c>
      <c r="O2" s="30"/>
      <c r="P2" s="30"/>
      <c r="Q2" s="180"/>
      <c r="R2" s="30"/>
      <c r="S2" s="30"/>
      <c r="T2" s="30"/>
      <c r="U2" s="30"/>
      <c r="V2" s="30"/>
      <c r="W2" s="18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533</v>
      </c>
      <c r="AR2" s="32" t="s">
        <v>390</v>
      </c>
      <c r="AS2" s="32"/>
      <c r="AT2" s="32"/>
      <c r="AU2" s="32" t="s">
        <v>444</v>
      </c>
      <c r="AV2" s="32">
        <v>8.6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56"/>
      <c r="BT2" s="56"/>
      <c r="BU2" s="56"/>
      <c r="BV2" s="32" t="s">
        <v>390</v>
      </c>
      <c r="BW2" s="30"/>
      <c r="BX2" s="111"/>
      <c r="BY2" t="s">
        <v>430</v>
      </c>
      <c r="BZ2" t="s">
        <v>429</v>
      </c>
    </row>
    <row r="3" spans="1:78" x14ac:dyDescent="0.15">
      <c r="A3" s="27">
        <v>5592</v>
      </c>
      <c r="B3" s="28">
        <v>42475</v>
      </c>
      <c r="C3" s="29" t="s">
        <v>530</v>
      </c>
      <c r="D3" s="30" t="s">
        <v>44</v>
      </c>
      <c r="E3" s="30"/>
      <c r="F3" s="30" t="s">
        <v>531</v>
      </c>
      <c r="G3" s="31">
        <v>42474</v>
      </c>
      <c r="H3" s="32" t="s">
        <v>387</v>
      </c>
      <c r="I3" s="32" t="s">
        <v>390</v>
      </c>
      <c r="J3" s="32"/>
      <c r="K3" s="30" t="s">
        <v>299</v>
      </c>
      <c r="L3" s="178" t="s">
        <v>541</v>
      </c>
      <c r="M3" s="180">
        <v>127.09090909090909</v>
      </c>
      <c r="N3" s="180">
        <v>22.054545454545455</v>
      </c>
      <c r="O3" s="30"/>
      <c r="P3" s="30"/>
      <c r="Q3" s="180"/>
      <c r="R3" s="30"/>
      <c r="S3" s="30"/>
      <c r="T3" s="30"/>
      <c r="U3" s="30"/>
      <c r="V3" s="30"/>
      <c r="W3" s="18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533</v>
      </c>
      <c r="AR3" s="32" t="s">
        <v>390</v>
      </c>
      <c r="AS3" s="32"/>
      <c r="AT3" s="32"/>
      <c r="AU3" s="32" t="s">
        <v>444</v>
      </c>
      <c r="AV3" s="32">
        <v>8</v>
      </c>
      <c r="AW3" s="32"/>
      <c r="AX3" s="32"/>
      <c r="AY3" s="32"/>
      <c r="AZ3" s="32" t="s">
        <v>390</v>
      </c>
      <c r="BA3" s="30"/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/>
      <c r="BT3" s="30"/>
      <c r="BU3" s="32"/>
      <c r="BV3" s="32" t="s">
        <v>390</v>
      </c>
      <c r="BW3" s="30">
        <v>1</v>
      </c>
      <c r="BX3" s="111"/>
      <c r="BY3" t="s">
        <v>580</v>
      </c>
      <c r="BZ3" t="s">
        <v>432</v>
      </c>
    </row>
    <row r="4" spans="1:78" x14ac:dyDescent="0.15">
      <c r="A4" s="27">
        <v>5779</v>
      </c>
      <c r="B4" s="28">
        <v>42475</v>
      </c>
      <c r="C4" s="195" t="s">
        <v>530</v>
      </c>
      <c r="D4" s="30" t="s">
        <v>44</v>
      </c>
      <c r="E4" s="196"/>
      <c r="F4" s="196" t="s">
        <v>531</v>
      </c>
      <c r="G4" s="31">
        <v>42247</v>
      </c>
      <c r="H4" s="197" t="s">
        <v>387</v>
      </c>
      <c r="I4" s="197" t="s">
        <v>390</v>
      </c>
      <c r="J4" s="197"/>
      <c r="K4" s="196" t="s">
        <v>300</v>
      </c>
      <c r="L4" s="30" t="s">
        <v>545</v>
      </c>
      <c r="M4" s="180">
        <v>129.49999999999997</v>
      </c>
      <c r="N4" s="180">
        <v>24.418181818181814</v>
      </c>
      <c r="O4" s="30"/>
      <c r="P4" s="30"/>
      <c r="Q4" s="180"/>
      <c r="R4" s="196"/>
      <c r="S4" s="196"/>
      <c r="T4" s="196"/>
      <c r="U4" s="196"/>
      <c r="V4" s="196"/>
      <c r="W4" s="219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 t="s">
        <v>533</v>
      </c>
      <c r="AR4" s="197" t="s">
        <v>390</v>
      </c>
      <c r="AS4" s="197"/>
      <c r="AT4" s="197"/>
      <c r="AU4" s="197" t="s">
        <v>444</v>
      </c>
      <c r="AV4" s="197">
        <v>12</v>
      </c>
      <c r="AW4" s="197"/>
      <c r="AX4" s="197"/>
      <c r="AY4" s="197"/>
      <c r="AZ4" s="32" t="s">
        <v>534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/>
      <c r="BY4" t="s">
        <v>546</v>
      </c>
      <c r="BZ4" t="s">
        <v>429</v>
      </c>
    </row>
    <row r="5" spans="1:78" x14ac:dyDescent="0.15">
      <c r="A5" s="27">
        <v>5259</v>
      </c>
      <c r="B5" s="28">
        <v>42480</v>
      </c>
      <c r="C5" s="29" t="s">
        <v>530</v>
      </c>
      <c r="D5" s="30" t="s">
        <v>44</v>
      </c>
      <c r="E5" s="30"/>
      <c r="F5" s="30" t="s">
        <v>531</v>
      </c>
      <c r="G5" s="31">
        <v>42474</v>
      </c>
      <c r="H5" s="32" t="s">
        <v>387</v>
      </c>
      <c r="I5" s="32" t="s">
        <v>390</v>
      </c>
      <c r="J5" s="32"/>
      <c r="K5" s="30" t="s">
        <v>301</v>
      </c>
      <c r="L5" s="30" t="s">
        <v>547</v>
      </c>
      <c r="M5" s="180">
        <v>114.99999999999999</v>
      </c>
      <c r="N5" s="180">
        <v>25.290909090909089</v>
      </c>
      <c r="O5" s="30"/>
      <c r="P5" s="30"/>
      <c r="Q5" s="180"/>
      <c r="R5" s="30"/>
      <c r="S5" s="30"/>
      <c r="T5" s="30"/>
      <c r="U5" s="30"/>
      <c r="V5" s="30"/>
      <c r="W5" s="18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533</v>
      </c>
      <c r="AR5" s="32" t="s">
        <v>390</v>
      </c>
      <c r="AS5" s="32"/>
      <c r="AT5" s="32"/>
      <c r="AU5" s="32" t="s">
        <v>444</v>
      </c>
      <c r="AV5" s="32">
        <v>12.65</v>
      </c>
      <c r="AW5" s="32"/>
      <c r="AX5" s="32"/>
      <c r="AY5" s="32"/>
      <c r="AZ5" s="32" t="s">
        <v>534</v>
      </c>
      <c r="BA5" s="30"/>
      <c r="BB5" s="32">
        <v>13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30"/>
      <c r="BX5" s="111"/>
      <c r="BY5" t="s">
        <v>430</v>
      </c>
      <c r="BZ5" t="s">
        <v>432</v>
      </c>
    </row>
    <row r="6" spans="1:78" x14ac:dyDescent="0.15">
      <c r="A6" s="27">
        <v>5421</v>
      </c>
      <c r="B6" s="28">
        <v>42475</v>
      </c>
      <c r="C6" s="29" t="s">
        <v>530</v>
      </c>
      <c r="D6" s="30" t="s">
        <v>44</v>
      </c>
      <c r="E6" s="30"/>
      <c r="F6" s="30" t="s">
        <v>531</v>
      </c>
      <c r="G6" s="31">
        <v>42474</v>
      </c>
      <c r="H6" s="32" t="s">
        <v>387</v>
      </c>
      <c r="I6" s="32" t="s">
        <v>390</v>
      </c>
      <c r="J6" s="32"/>
      <c r="K6" s="30" t="s">
        <v>302</v>
      </c>
      <c r="L6" s="30" t="s">
        <v>548</v>
      </c>
      <c r="M6" s="180">
        <v>121.98181818181818</v>
      </c>
      <c r="N6" s="180">
        <v>25.16363636363636</v>
      </c>
      <c r="O6" s="30"/>
      <c r="P6" s="30"/>
      <c r="Q6" s="180"/>
      <c r="R6" s="30"/>
      <c r="S6" s="30"/>
      <c r="T6" s="30"/>
      <c r="U6" s="30"/>
      <c r="V6" s="30"/>
      <c r="W6" s="18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t="s">
        <v>533</v>
      </c>
      <c r="AR6" s="32" t="s">
        <v>390</v>
      </c>
      <c r="AS6" s="32"/>
      <c r="AT6" s="32"/>
      <c r="AU6" s="32" t="s">
        <v>444</v>
      </c>
      <c r="AV6" s="32">
        <v>7</v>
      </c>
      <c r="AW6" s="32"/>
      <c r="AX6" s="32"/>
      <c r="AY6" s="32"/>
      <c r="AZ6" s="32" t="s">
        <v>534</v>
      </c>
      <c r="BA6" s="30"/>
      <c r="BB6" s="32">
        <v>12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/>
      <c r="BR6" s="32"/>
      <c r="BS6" s="30"/>
      <c r="BT6" s="30"/>
      <c r="BU6" s="32"/>
      <c r="BV6" s="32" t="s">
        <v>390</v>
      </c>
      <c r="BW6" s="56"/>
      <c r="BX6" s="111"/>
      <c r="BY6" t="s">
        <v>581</v>
      </c>
      <c r="BZ6" t="s">
        <v>432</v>
      </c>
    </row>
    <row r="7" spans="1:78" x14ac:dyDescent="0.15">
      <c r="A7" s="27">
        <v>5315</v>
      </c>
      <c r="B7" s="28">
        <v>42475</v>
      </c>
      <c r="C7" s="29" t="s">
        <v>530</v>
      </c>
      <c r="D7" s="30" t="s">
        <v>44</v>
      </c>
      <c r="E7" s="30"/>
      <c r="F7" s="30" t="s">
        <v>531</v>
      </c>
      <c r="G7" s="31">
        <v>42474</v>
      </c>
      <c r="H7" s="32" t="s">
        <v>387</v>
      </c>
      <c r="I7" s="32" t="s">
        <v>390</v>
      </c>
      <c r="J7" s="32"/>
      <c r="K7" s="30" t="s">
        <v>303</v>
      </c>
      <c r="L7" s="30" t="s">
        <v>549</v>
      </c>
      <c r="M7" s="180">
        <v>130.99999999999997</v>
      </c>
      <c r="N7" s="180">
        <v>24.990909090909089</v>
      </c>
      <c r="O7" s="30"/>
      <c r="P7" s="30"/>
      <c r="Q7" s="180"/>
      <c r="R7" s="30"/>
      <c r="S7" s="30"/>
      <c r="T7" s="30"/>
      <c r="U7" s="30"/>
      <c r="V7" s="30"/>
      <c r="W7" s="18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533</v>
      </c>
      <c r="AR7" s="32" t="s">
        <v>390</v>
      </c>
      <c r="AS7" s="32"/>
      <c r="AT7" s="32"/>
      <c r="AU7" s="32" t="s">
        <v>444</v>
      </c>
      <c r="AV7" s="32">
        <v>8.6</v>
      </c>
      <c r="AW7" s="32"/>
      <c r="AX7" s="32"/>
      <c r="AY7" s="32"/>
      <c r="AZ7" s="32" t="s">
        <v>534</v>
      </c>
      <c r="BA7" s="30"/>
      <c r="BB7" s="32">
        <v>16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>
        <v>24</v>
      </c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30"/>
      <c r="BY7" t="s">
        <v>582</v>
      </c>
      <c r="BZ7" t="s">
        <v>432</v>
      </c>
    </row>
    <row r="8" spans="1:78" x14ac:dyDescent="0.15">
      <c r="A8" s="27">
        <v>5614</v>
      </c>
      <c r="B8" s="28">
        <v>42475</v>
      </c>
      <c r="C8" s="29" t="s">
        <v>530</v>
      </c>
      <c r="D8" s="30" t="s">
        <v>44</v>
      </c>
      <c r="E8" s="30"/>
      <c r="F8" s="30" t="s">
        <v>531</v>
      </c>
      <c r="G8" s="31">
        <v>42475</v>
      </c>
      <c r="H8" s="32" t="s">
        <v>387</v>
      </c>
      <c r="I8" s="32" t="s">
        <v>390</v>
      </c>
      <c r="J8" s="32"/>
      <c r="K8" s="30" t="s">
        <v>48</v>
      </c>
      <c r="L8" s="178" t="s">
        <v>550</v>
      </c>
      <c r="M8" s="180">
        <v>137.80000000000001</v>
      </c>
      <c r="N8" s="180">
        <v>24.23</v>
      </c>
      <c r="O8" s="30"/>
      <c r="P8" s="30"/>
      <c r="Q8" s="18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533</v>
      </c>
      <c r="AR8" s="32" t="s">
        <v>390</v>
      </c>
      <c r="AS8" s="32"/>
      <c r="AT8" s="32"/>
      <c r="AU8" s="32" t="s">
        <v>444</v>
      </c>
      <c r="AV8" s="32">
        <v>9.5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15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32"/>
      <c r="BQ8" s="32"/>
      <c r="BR8" s="32"/>
      <c r="BS8" s="56"/>
      <c r="BT8" s="56"/>
      <c r="BU8" s="32"/>
      <c r="BV8" s="32" t="s">
        <v>390</v>
      </c>
      <c r="BW8" s="178">
        <v>1</v>
      </c>
      <c r="BY8" t="s">
        <v>583</v>
      </c>
      <c r="BZ8" t="s">
        <v>432</v>
      </c>
    </row>
    <row r="9" spans="1:78" x14ac:dyDescent="0.15">
      <c r="A9" s="27">
        <v>4117</v>
      </c>
      <c r="B9" s="28">
        <v>42480</v>
      </c>
      <c r="C9" s="29" t="s">
        <v>530</v>
      </c>
      <c r="D9" s="30" t="s">
        <v>44</v>
      </c>
      <c r="E9" s="30"/>
      <c r="F9" s="30" t="s">
        <v>531</v>
      </c>
      <c r="G9" s="58">
        <v>42475</v>
      </c>
      <c r="H9" s="32" t="s">
        <v>387</v>
      </c>
      <c r="I9" s="32" t="s">
        <v>390</v>
      </c>
      <c r="J9" s="32"/>
      <c r="K9" s="30" t="s">
        <v>49</v>
      </c>
      <c r="L9" s="30" t="s">
        <v>472</v>
      </c>
      <c r="M9" s="216">
        <v>103.18181818181817</v>
      </c>
      <c r="N9" s="180">
        <v>20.909090909090907</v>
      </c>
      <c r="O9" s="30"/>
      <c r="P9" s="30"/>
      <c r="Q9" s="180"/>
      <c r="R9" s="30"/>
      <c r="S9" s="30"/>
      <c r="T9" s="30"/>
      <c r="U9" s="30"/>
      <c r="V9" s="30"/>
      <c r="W9" s="18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533</v>
      </c>
      <c r="AR9" s="32" t="s">
        <v>390</v>
      </c>
      <c r="AS9" s="32"/>
      <c r="AT9" s="32"/>
      <c r="AU9" s="32" t="s">
        <v>444</v>
      </c>
      <c r="AV9" s="32">
        <v>10</v>
      </c>
      <c r="AW9" s="32"/>
      <c r="AX9" s="32"/>
      <c r="AY9" s="32"/>
      <c r="AZ9" s="32" t="s">
        <v>534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32">
        <v>239.89</v>
      </c>
      <c r="BQ9" s="32"/>
      <c r="BR9" s="177">
        <v>42551</v>
      </c>
      <c r="BS9" s="56"/>
      <c r="BT9" s="56"/>
      <c r="BU9" s="56"/>
      <c r="BV9" s="32" t="s">
        <v>390</v>
      </c>
      <c r="BW9" s="178"/>
      <c r="BY9" t="s">
        <v>430</v>
      </c>
      <c r="BZ9" t="s">
        <v>432</v>
      </c>
    </row>
    <row r="10" spans="1:78" x14ac:dyDescent="0.15">
      <c r="A10" s="27">
        <v>5481</v>
      </c>
      <c r="B10" s="28">
        <v>42480</v>
      </c>
      <c r="C10" s="29" t="s">
        <v>530</v>
      </c>
      <c r="D10" s="30" t="s">
        <v>44</v>
      </c>
      <c r="E10" s="30"/>
      <c r="F10" s="30" t="s">
        <v>531</v>
      </c>
      <c r="G10" s="31">
        <v>42474</v>
      </c>
      <c r="H10" s="32" t="s">
        <v>387</v>
      </c>
      <c r="I10" s="32" t="s">
        <v>390</v>
      </c>
      <c r="J10" s="32"/>
      <c r="K10" s="30" t="s">
        <v>51</v>
      </c>
      <c r="L10" s="30" t="s">
        <v>552</v>
      </c>
      <c r="M10" s="217">
        <v>128.88999999999999</v>
      </c>
      <c r="N10" s="216">
        <v>21.418181818181814</v>
      </c>
      <c r="O10" s="30"/>
      <c r="P10" s="30"/>
      <c r="Q10" s="180"/>
      <c r="R10" s="30"/>
      <c r="S10" s="30"/>
      <c r="T10" s="30"/>
      <c r="U10" s="30"/>
      <c r="V10" s="30"/>
      <c r="W10" s="18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533</v>
      </c>
      <c r="AR10" s="32" t="s">
        <v>390</v>
      </c>
      <c r="AS10" s="32"/>
      <c r="AT10" s="32"/>
      <c r="AU10" s="32" t="s">
        <v>444</v>
      </c>
      <c r="AV10" s="32">
        <v>10</v>
      </c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 t="s">
        <v>553</v>
      </c>
      <c r="BT10" s="56" t="s">
        <v>276</v>
      </c>
      <c r="BU10" s="56">
        <v>30</v>
      </c>
      <c r="BV10" s="32" t="s">
        <v>390</v>
      </c>
      <c r="BW10" s="178"/>
      <c r="BX10" s="111"/>
      <c r="BY10" t="s">
        <v>430</v>
      </c>
      <c r="BZ10" t="s">
        <v>432</v>
      </c>
    </row>
    <row r="11" spans="1:78" x14ac:dyDescent="0.15">
      <c r="A11" s="27">
        <v>5538</v>
      </c>
      <c r="B11" s="28">
        <v>42468</v>
      </c>
      <c r="C11" s="29" t="s">
        <v>530</v>
      </c>
      <c r="D11" s="30" t="s">
        <v>44</v>
      </c>
      <c r="E11" s="30"/>
      <c r="F11" s="30" t="s">
        <v>531</v>
      </c>
      <c r="G11" s="58">
        <v>42424</v>
      </c>
      <c r="H11" s="32" t="s">
        <v>390</v>
      </c>
      <c r="I11" s="32" t="s">
        <v>507</v>
      </c>
      <c r="J11" s="32"/>
      <c r="K11" s="30" t="s">
        <v>423</v>
      </c>
      <c r="L11" s="30" t="s">
        <v>554</v>
      </c>
      <c r="M11" s="180">
        <v>129</v>
      </c>
      <c r="N11" s="180">
        <v>21.554545454545455</v>
      </c>
      <c r="O11" s="30"/>
      <c r="P11" s="30"/>
      <c r="Q11" s="180"/>
      <c r="R11" s="30"/>
      <c r="S11" s="30"/>
      <c r="T11" s="30"/>
      <c r="U11" s="30"/>
      <c r="V11" s="30"/>
      <c r="W11" s="18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533</v>
      </c>
      <c r="AR11" s="32" t="s">
        <v>390</v>
      </c>
      <c r="AS11" s="32"/>
      <c r="AT11" s="32"/>
      <c r="AU11" s="32"/>
      <c r="AV11" s="32"/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56"/>
      <c r="BT11" s="56"/>
      <c r="BU11" s="32"/>
      <c r="BV11" s="32" t="s">
        <v>390</v>
      </c>
      <c r="BW11" s="30">
        <v>1</v>
      </c>
      <c r="BY11" t="s">
        <v>430</v>
      </c>
      <c r="BZ11" t="s">
        <v>429</v>
      </c>
    </row>
    <row r="12" spans="1:78" x14ac:dyDescent="0.15">
      <c r="A12" s="27">
        <v>3022</v>
      </c>
      <c r="B12" s="28">
        <v>42468</v>
      </c>
      <c r="C12" s="29" t="s">
        <v>530</v>
      </c>
      <c r="D12" s="30" t="s">
        <v>44</v>
      </c>
      <c r="E12" s="30"/>
      <c r="F12" s="30" t="s">
        <v>531</v>
      </c>
      <c r="G12" s="58">
        <v>42434</v>
      </c>
      <c r="H12" s="32" t="s">
        <v>387</v>
      </c>
      <c r="I12" s="32" t="s">
        <v>390</v>
      </c>
      <c r="J12" s="32"/>
      <c r="K12" s="30" t="s">
        <v>425</v>
      </c>
      <c r="L12" s="30" t="s">
        <v>555</v>
      </c>
      <c r="M12" s="180">
        <v>149</v>
      </c>
      <c r="N12" s="180">
        <v>22.572727272727271</v>
      </c>
      <c r="O12" s="30" t="s">
        <v>453</v>
      </c>
      <c r="P12" s="30">
        <v>1800</v>
      </c>
      <c r="Q12" s="180">
        <v>25.79999991</v>
      </c>
      <c r="R12" s="30"/>
      <c r="S12" s="30"/>
      <c r="T12" s="30"/>
      <c r="U12" s="30"/>
      <c r="V12" s="30"/>
      <c r="W12" s="18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533</v>
      </c>
      <c r="AR12" s="32" t="s">
        <v>390</v>
      </c>
      <c r="AS12" s="32"/>
      <c r="AT12" s="32"/>
      <c r="AU12" s="32" t="s">
        <v>444</v>
      </c>
      <c r="AV12" s="32">
        <v>6</v>
      </c>
      <c r="AW12" s="32"/>
      <c r="AX12" s="32"/>
      <c r="AY12" s="32"/>
      <c r="AZ12" s="32" t="s">
        <v>390</v>
      </c>
      <c r="BA12" s="30"/>
      <c r="BB12" s="32">
        <v>0</v>
      </c>
      <c r="BC12" s="32">
        <v>0</v>
      </c>
      <c r="BD12" s="32">
        <v>15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/>
      <c r="BN12" s="32"/>
      <c r="BO12" s="32" t="s">
        <v>390</v>
      </c>
      <c r="BP12" s="32"/>
      <c r="BQ12" s="32"/>
      <c r="BR12" s="32"/>
      <c r="BS12" s="30"/>
      <c r="BT12" s="30"/>
      <c r="BU12" s="32"/>
      <c r="BV12" s="32" t="s">
        <v>390</v>
      </c>
      <c r="BW12" s="178">
        <v>1</v>
      </c>
      <c r="BX12" s="111"/>
      <c r="BY12" t="s">
        <v>430</v>
      </c>
      <c r="BZ12" t="s">
        <v>429</v>
      </c>
    </row>
    <row r="13" spans="1:78" x14ac:dyDescent="0.15">
      <c r="A13" s="27">
        <v>5096</v>
      </c>
      <c r="B13" s="28">
        <v>42476</v>
      </c>
      <c r="C13" s="29" t="s">
        <v>530</v>
      </c>
      <c r="D13" s="30" t="s">
        <v>44</v>
      </c>
      <c r="E13" s="30"/>
      <c r="F13" s="30" t="s">
        <v>531</v>
      </c>
      <c r="G13" s="28">
        <v>42474</v>
      </c>
      <c r="H13" s="32" t="s">
        <v>390</v>
      </c>
      <c r="I13" s="32" t="s">
        <v>507</v>
      </c>
      <c r="J13" s="32"/>
      <c r="K13" s="30" t="s">
        <v>556</v>
      </c>
      <c r="L13" s="178" t="s">
        <v>509</v>
      </c>
      <c r="M13" s="216">
        <v>101.96363636363635</v>
      </c>
      <c r="N13" s="216">
        <v>18.736363636363635</v>
      </c>
      <c r="O13" s="30"/>
      <c r="P13" s="30"/>
      <c r="Q13" s="180"/>
      <c r="R13" s="30"/>
      <c r="S13" s="30"/>
      <c r="T13" s="30"/>
      <c r="U13" s="30"/>
      <c r="V13" s="30"/>
      <c r="W13" s="18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533</v>
      </c>
      <c r="AR13" s="32" t="s">
        <v>390</v>
      </c>
      <c r="AS13" s="32"/>
      <c r="AT13" s="32"/>
      <c r="AU13" s="32"/>
      <c r="AV13" s="32"/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/>
      <c r="BN13" s="32"/>
      <c r="BO13" s="32" t="s">
        <v>390</v>
      </c>
      <c r="BP13" s="32">
        <v>72</v>
      </c>
      <c r="BQ13" s="32"/>
      <c r="BR13" s="32"/>
      <c r="BS13" s="56"/>
      <c r="BT13" s="56"/>
      <c r="BU13" s="56"/>
      <c r="BV13" s="32" t="s">
        <v>390</v>
      </c>
      <c r="BW13" s="30">
        <v>1</v>
      </c>
      <c r="BX13" t="s">
        <v>584</v>
      </c>
      <c r="BY13" t="s">
        <v>585</v>
      </c>
      <c r="BZ13" t="s">
        <v>432</v>
      </c>
    </row>
    <row r="14" spans="1:78" x14ac:dyDescent="0.15">
      <c r="A14" s="27">
        <v>6418</v>
      </c>
      <c r="B14" s="28">
        <v>42475</v>
      </c>
      <c r="C14" s="29" t="s">
        <v>530</v>
      </c>
      <c r="D14" s="30" t="s">
        <v>44</v>
      </c>
      <c r="E14" s="30"/>
      <c r="F14" s="30" t="s">
        <v>531</v>
      </c>
      <c r="G14" s="31">
        <v>42475</v>
      </c>
      <c r="H14" s="32" t="s">
        <v>387</v>
      </c>
      <c r="I14" s="32" t="s">
        <v>390</v>
      </c>
      <c r="J14" s="32"/>
      <c r="K14" s="30" t="s">
        <v>466</v>
      </c>
      <c r="L14" s="30" t="s">
        <v>452</v>
      </c>
      <c r="M14" s="218">
        <v>97.999999999999986</v>
      </c>
      <c r="N14" s="218">
        <v>18.799999999999997</v>
      </c>
      <c r="O14" s="30" t="s">
        <v>453</v>
      </c>
      <c r="P14" s="30">
        <v>2500</v>
      </c>
      <c r="Q14" s="180">
        <v>18.399999999999999</v>
      </c>
      <c r="R14" s="30"/>
      <c r="S14" s="30"/>
      <c r="T14" s="30"/>
      <c r="U14" s="30"/>
      <c r="V14" s="30"/>
      <c r="W14" s="18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533</v>
      </c>
      <c r="AR14" s="32" t="s">
        <v>390</v>
      </c>
      <c r="AS14" s="32"/>
      <c r="AT14" s="32"/>
      <c r="AU14" s="32" t="s">
        <v>444</v>
      </c>
      <c r="AV14" s="32">
        <v>10</v>
      </c>
      <c r="AW14" s="32"/>
      <c r="AX14" s="32"/>
      <c r="AY14" s="32"/>
      <c r="AZ14" s="32" t="s">
        <v>534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>
        <v>24</v>
      </c>
      <c r="BM14" s="32" t="s">
        <v>390</v>
      </c>
      <c r="BN14" s="32"/>
      <c r="BO14" s="32" t="s">
        <v>390</v>
      </c>
      <c r="BP14" s="32"/>
      <c r="BQ14" s="32"/>
      <c r="BR14" s="32"/>
      <c r="BS14" s="30"/>
      <c r="BT14" s="56"/>
      <c r="BU14" s="32"/>
      <c r="BV14" s="32" t="s">
        <v>390</v>
      </c>
      <c r="BW14" s="56"/>
      <c r="BX14" s="57"/>
      <c r="BY14" t="s">
        <v>586</v>
      </c>
      <c r="BZ14" t="s">
        <v>469</v>
      </c>
    </row>
    <row r="15" spans="1:78" x14ac:dyDescent="0.15">
      <c r="A15" s="27">
        <v>5915</v>
      </c>
      <c r="B15" s="28">
        <v>42476</v>
      </c>
      <c r="C15" s="29" t="s">
        <v>530</v>
      </c>
      <c r="D15" s="30" t="s">
        <v>44</v>
      </c>
      <c r="E15" s="30"/>
      <c r="F15" s="30" t="s">
        <v>531</v>
      </c>
      <c r="G15" s="31">
        <v>42474</v>
      </c>
      <c r="H15" s="112" t="s">
        <v>387</v>
      </c>
      <c r="I15" s="112" t="s">
        <v>390</v>
      </c>
      <c r="J15" s="32"/>
      <c r="K15" s="178" t="s">
        <v>50</v>
      </c>
      <c r="L15" s="178" t="s">
        <v>558</v>
      </c>
      <c r="M15" s="180">
        <v>122.39999999999998</v>
      </c>
      <c r="N15" s="180">
        <v>21.172727272727272</v>
      </c>
      <c r="O15" s="30" t="s">
        <v>453</v>
      </c>
      <c r="P15" s="30">
        <v>2000</v>
      </c>
      <c r="Q15" s="180">
        <v>21.9</v>
      </c>
      <c r="R15" s="30"/>
      <c r="S15" s="30"/>
      <c r="T15" s="30"/>
      <c r="U15" s="30"/>
      <c r="V15" s="30"/>
      <c r="W15" s="18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16.100000000000001</v>
      </c>
      <c r="AW15" s="32"/>
      <c r="AX15" s="32"/>
      <c r="AY15" s="32"/>
      <c r="AZ15" s="32" t="s">
        <v>534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 t="s">
        <v>390</v>
      </c>
      <c r="BN15" s="32"/>
      <c r="BO15" s="32" t="s">
        <v>390</v>
      </c>
      <c r="BP15" s="32"/>
      <c r="BQ15" s="32"/>
      <c r="BR15" s="32"/>
      <c r="BS15" s="56"/>
      <c r="BT15" s="56"/>
      <c r="BU15" s="32"/>
      <c r="BV15" s="32" t="s">
        <v>390</v>
      </c>
      <c r="BW15" s="178"/>
      <c r="BX15" s="111" t="s">
        <v>559</v>
      </c>
      <c r="BY15" t="s">
        <v>587</v>
      </c>
      <c r="BZ15" t="s">
        <v>432</v>
      </c>
    </row>
    <row r="16" spans="1:78" x14ac:dyDescent="0.15">
      <c r="A16" s="27">
        <v>4758</v>
      </c>
      <c r="B16" s="28">
        <v>42468</v>
      </c>
      <c r="C16" s="29" t="s">
        <v>530</v>
      </c>
      <c r="D16" s="30" t="s">
        <v>44</v>
      </c>
      <c r="E16" s="30"/>
      <c r="F16" s="30" t="s">
        <v>531</v>
      </c>
      <c r="G16" s="31">
        <v>42473</v>
      </c>
      <c r="H16" s="32" t="s">
        <v>387</v>
      </c>
      <c r="I16" s="32" t="s">
        <v>390</v>
      </c>
      <c r="J16" s="32"/>
      <c r="K16" s="30" t="s">
        <v>456</v>
      </c>
      <c r="L16" s="30" t="s">
        <v>493</v>
      </c>
      <c r="M16" s="216">
        <v>128.61000000000001</v>
      </c>
      <c r="N16" s="216">
        <v>24.64</v>
      </c>
      <c r="O16" s="30"/>
      <c r="P16" s="30"/>
      <c r="Q16" s="180"/>
      <c r="R16" s="30"/>
      <c r="S16" s="30"/>
      <c r="T16" s="30"/>
      <c r="U16" s="30"/>
      <c r="V16" s="30"/>
      <c r="W16" s="18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10</v>
      </c>
      <c r="AW16" s="32"/>
      <c r="AX16" s="32"/>
      <c r="AY16" s="32"/>
      <c r="AZ16" s="32" t="s">
        <v>390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/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>
        <v>1</v>
      </c>
      <c r="BY16" t="s">
        <v>430</v>
      </c>
      <c r="BZ16" t="s">
        <v>432</v>
      </c>
    </row>
    <row r="17" spans="1:103" x14ac:dyDescent="0.15">
      <c r="A17" s="27">
        <v>6345</v>
      </c>
      <c r="B17" s="28">
        <v>42476</v>
      </c>
      <c r="C17" s="29" t="s">
        <v>530</v>
      </c>
      <c r="D17" s="30" t="s">
        <v>44</v>
      </c>
      <c r="E17" s="30"/>
      <c r="F17" s="30" t="s">
        <v>531</v>
      </c>
      <c r="G17" s="31">
        <v>42474</v>
      </c>
      <c r="H17" s="32" t="s">
        <v>387</v>
      </c>
      <c r="I17" s="32" t="s">
        <v>390</v>
      </c>
      <c r="J17" s="32"/>
      <c r="K17" s="30" t="s">
        <v>560</v>
      </c>
      <c r="L17" s="30" t="s">
        <v>588</v>
      </c>
      <c r="M17" s="216">
        <v>119.99999999999999</v>
      </c>
      <c r="N17" s="216">
        <v>21.9</v>
      </c>
      <c r="O17" s="30"/>
      <c r="P17" s="30"/>
      <c r="Q17" s="180"/>
      <c r="R17" s="30"/>
      <c r="S17" s="30"/>
      <c r="T17" s="30"/>
      <c r="U17" s="30"/>
      <c r="V17" s="30"/>
      <c r="W17" s="18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533</v>
      </c>
      <c r="AR17" s="32" t="s">
        <v>390</v>
      </c>
      <c r="AS17" s="32"/>
      <c r="AT17" s="32"/>
      <c r="AU17" s="32" t="s">
        <v>444</v>
      </c>
      <c r="AV17" s="32">
        <v>8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>
        <v>1</v>
      </c>
      <c r="BY17" t="s">
        <v>589</v>
      </c>
      <c r="BZ17" t="s">
        <v>469</v>
      </c>
    </row>
    <row r="18" spans="1:103" x14ac:dyDescent="0.15">
      <c r="A18" s="27">
        <v>5877</v>
      </c>
      <c r="B18" s="28">
        <v>42476</v>
      </c>
      <c r="C18" s="29" t="s">
        <v>530</v>
      </c>
      <c r="D18" s="30" t="s">
        <v>44</v>
      </c>
      <c r="E18" s="30"/>
      <c r="F18" s="30" t="s">
        <v>531</v>
      </c>
      <c r="G18" s="31">
        <v>42454</v>
      </c>
      <c r="H18" s="32" t="s">
        <v>387</v>
      </c>
      <c r="I18" s="32" t="s">
        <v>390</v>
      </c>
      <c r="J18" s="32"/>
      <c r="K18" s="30" t="s">
        <v>562</v>
      </c>
      <c r="L18" s="30" t="s">
        <v>563</v>
      </c>
      <c r="M18" s="216">
        <v>129.19999999999999</v>
      </c>
      <c r="N18" s="216">
        <v>25.018181818181816</v>
      </c>
      <c r="O18" s="30"/>
      <c r="P18" s="30"/>
      <c r="Q18" s="180"/>
      <c r="R18" s="30"/>
      <c r="S18" s="30"/>
      <c r="T18" s="30"/>
      <c r="U18" s="30"/>
      <c r="V18" s="30"/>
      <c r="W18" s="18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533</v>
      </c>
      <c r="AR18" s="32" t="s">
        <v>390</v>
      </c>
      <c r="AS18" s="32"/>
      <c r="AT18" s="32"/>
      <c r="AU18" s="32" t="s">
        <v>444</v>
      </c>
      <c r="AV18" s="32">
        <v>7</v>
      </c>
      <c r="AW18" s="32"/>
      <c r="AX18" s="32"/>
      <c r="AY18" s="32"/>
      <c r="AZ18" s="32" t="s">
        <v>390</v>
      </c>
      <c r="BA18" s="30"/>
      <c r="BB18" s="32">
        <v>0</v>
      </c>
      <c r="BC18" s="32">
        <v>0</v>
      </c>
      <c r="BD18" s="32">
        <v>0</v>
      </c>
      <c r="BE18" s="32">
        <v>19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/>
      <c r="BM18" s="32" t="s">
        <v>390</v>
      </c>
      <c r="BN18" s="32"/>
      <c r="BO18" s="32" t="s">
        <v>390</v>
      </c>
      <c r="BP18" s="32"/>
      <c r="BQ18" s="32"/>
      <c r="BR18" s="32"/>
      <c r="BS18" s="30"/>
      <c r="BT18" s="56"/>
      <c r="BU18" s="32"/>
      <c r="BV18" s="32" t="s">
        <v>390</v>
      </c>
      <c r="BW18" s="30">
        <v>1</v>
      </c>
      <c r="BY18" t="s">
        <v>590</v>
      </c>
      <c r="BZ18" t="s">
        <v>432</v>
      </c>
    </row>
    <row r="19" spans="1:103" x14ac:dyDescent="0.15">
      <c r="A19" s="27">
        <v>6408</v>
      </c>
      <c r="B19" s="28">
        <v>42480</v>
      </c>
      <c r="C19" s="29" t="s">
        <v>530</v>
      </c>
      <c r="D19" s="30" t="s">
        <v>44</v>
      </c>
      <c r="E19" s="30"/>
      <c r="F19" s="30" t="s">
        <v>531</v>
      </c>
      <c r="G19" s="31">
        <v>42474</v>
      </c>
      <c r="H19" s="32" t="s">
        <v>390</v>
      </c>
      <c r="I19" s="32" t="s">
        <v>507</v>
      </c>
      <c r="J19" s="32"/>
      <c r="K19" s="30" t="s">
        <v>591</v>
      </c>
      <c r="L19" s="30" t="s">
        <v>552</v>
      </c>
      <c r="M19" s="216">
        <v>120.47272727272727</v>
      </c>
      <c r="N19" s="216">
        <v>21.4</v>
      </c>
      <c r="O19" s="30"/>
      <c r="P19" s="30"/>
      <c r="Q19" s="180"/>
      <c r="R19" s="30"/>
      <c r="S19" s="30"/>
      <c r="T19" s="30"/>
      <c r="U19" s="30"/>
      <c r="V19" s="30"/>
      <c r="W19" s="18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 t="s">
        <v>533</v>
      </c>
      <c r="AR19" s="32" t="s">
        <v>390</v>
      </c>
      <c r="AS19" s="32"/>
      <c r="AT19" s="32"/>
      <c r="AU19" s="32"/>
      <c r="AV19" s="32"/>
      <c r="AW19" s="32"/>
      <c r="AX19" s="32"/>
      <c r="AY19" s="32"/>
      <c r="AZ19" s="32" t="s">
        <v>390</v>
      </c>
      <c r="BA19" s="30"/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32" t="s">
        <v>390</v>
      </c>
      <c r="BN19" s="32"/>
      <c r="BO19" s="32" t="s">
        <v>390</v>
      </c>
      <c r="BP19" s="32"/>
      <c r="BQ19" s="32"/>
      <c r="BR19" s="32"/>
      <c r="BS19" s="30"/>
      <c r="BT19" s="56"/>
      <c r="BU19" s="32"/>
      <c r="BV19" s="32" t="s">
        <v>390</v>
      </c>
      <c r="BW19" s="30"/>
      <c r="BY19" t="s">
        <v>592</v>
      </c>
      <c r="BZ19" t="s">
        <v>469</v>
      </c>
    </row>
    <row r="20" spans="1:103" x14ac:dyDescent="0.15">
      <c r="A20" s="27">
        <v>6061</v>
      </c>
      <c r="B20" s="28">
        <v>42468</v>
      </c>
      <c r="C20" s="29" t="s">
        <v>530</v>
      </c>
      <c r="D20" s="30" t="s">
        <v>44</v>
      </c>
      <c r="E20" s="30"/>
      <c r="F20" s="30" t="s">
        <v>535</v>
      </c>
      <c r="G20" s="31">
        <v>42433</v>
      </c>
      <c r="H20" s="32" t="s">
        <v>387</v>
      </c>
      <c r="I20" s="32" t="s">
        <v>390</v>
      </c>
      <c r="J20" s="32"/>
      <c r="K20" s="30" t="s">
        <v>298</v>
      </c>
      <c r="L20" s="30" t="s">
        <v>579</v>
      </c>
      <c r="M20" s="216">
        <v>112.55454545454545</v>
      </c>
      <c r="N20" s="216">
        <v>20.990909090909089</v>
      </c>
      <c r="O20" s="30"/>
      <c r="P20" s="30"/>
      <c r="Q20" s="180"/>
      <c r="R20" s="30"/>
      <c r="S20" s="30"/>
      <c r="T20" s="30"/>
      <c r="U20" s="30"/>
      <c r="V20" s="30"/>
      <c r="W20" s="180"/>
      <c r="X20" s="30"/>
      <c r="Y20" s="30"/>
      <c r="Z20" s="30"/>
      <c r="AA20" s="30"/>
      <c r="AB20" s="30"/>
      <c r="AC20" s="30"/>
      <c r="AD20" s="30"/>
      <c r="AE20" s="30"/>
      <c r="AF20" s="180">
        <v>14.1999999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536</v>
      </c>
      <c r="AR20" s="32" t="s">
        <v>390</v>
      </c>
      <c r="AS20" s="32"/>
      <c r="AT20" s="32"/>
      <c r="AU20" s="32" t="s">
        <v>444</v>
      </c>
      <c r="AV20" s="32">
        <v>8.6</v>
      </c>
      <c r="AW20" s="32"/>
      <c r="AX20" s="32"/>
      <c r="AY20" s="32"/>
      <c r="AZ20" s="32" t="s">
        <v>534</v>
      </c>
      <c r="BA20" s="30"/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32" t="s">
        <v>390</v>
      </c>
      <c r="BN20" s="32"/>
      <c r="BO20" s="32" t="s">
        <v>390</v>
      </c>
      <c r="BP20" s="32"/>
      <c r="BQ20" s="32"/>
      <c r="BR20" s="32"/>
      <c r="BS20" s="56"/>
      <c r="BT20" s="56"/>
      <c r="BU20" s="56"/>
      <c r="BV20" s="32" t="s">
        <v>390</v>
      </c>
      <c r="BW20" s="30"/>
      <c r="BX20" s="111"/>
      <c r="BY20" t="s">
        <v>430</v>
      </c>
      <c r="BZ20" t="s">
        <v>429</v>
      </c>
    </row>
    <row r="21" spans="1:103" x14ac:dyDescent="0.15">
      <c r="A21" s="27">
        <v>5590</v>
      </c>
      <c r="B21" s="28">
        <v>42475</v>
      </c>
      <c r="C21" s="195" t="s">
        <v>530</v>
      </c>
      <c r="D21" s="30" t="s">
        <v>44</v>
      </c>
      <c r="E21" s="196"/>
      <c r="F21" s="196" t="s">
        <v>535</v>
      </c>
      <c r="G21" s="31">
        <v>42474</v>
      </c>
      <c r="H21" s="197" t="s">
        <v>387</v>
      </c>
      <c r="I21" s="197" t="s">
        <v>390</v>
      </c>
      <c r="J21" s="197"/>
      <c r="K21" s="196" t="s">
        <v>299</v>
      </c>
      <c r="L21" s="178" t="s">
        <v>541</v>
      </c>
      <c r="M21" s="219">
        <v>127.09090909090909</v>
      </c>
      <c r="N21" s="219">
        <v>22.054545454545455</v>
      </c>
      <c r="O21" s="196"/>
      <c r="P21" s="196"/>
      <c r="Q21" s="219"/>
      <c r="R21" s="196"/>
      <c r="S21" s="30"/>
      <c r="T21" s="30"/>
      <c r="U21" s="196"/>
      <c r="V21" s="196"/>
      <c r="W21" s="219"/>
      <c r="X21" s="196"/>
      <c r="Y21" s="196"/>
      <c r="Z21" s="196"/>
      <c r="AA21" s="196"/>
      <c r="AB21" s="196"/>
      <c r="AC21" s="196"/>
      <c r="AD21" s="196"/>
      <c r="AE21" s="196"/>
      <c r="AF21" s="219">
        <v>17.399999900000001</v>
      </c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 t="s">
        <v>536</v>
      </c>
      <c r="AR21" s="197" t="s">
        <v>390</v>
      </c>
      <c r="AS21" s="197"/>
      <c r="AT21" s="197"/>
      <c r="AU21" s="197" t="s">
        <v>444</v>
      </c>
      <c r="AV21" s="197">
        <v>8</v>
      </c>
      <c r="AW21" s="197"/>
      <c r="AX21" s="197"/>
      <c r="AY21" s="197"/>
      <c r="AZ21" s="3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32" t="s">
        <v>390</v>
      </c>
      <c r="BN21" s="32"/>
      <c r="BO21" s="32" t="s">
        <v>390</v>
      </c>
      <c r="BP21" s="32"/>
      <c r="BQ21" s="32"/>
      <c r="BR21" s="32"/>
      <c r="BS21" s="30"/>
      <c r="BT21" s="30"/>
      <c r="BU21" s="32"/>
      <c r="BV21" s="32" t="s">
        <v>390</v>
      </c>
      <c r="BW21" s="30">
        <v>1</v>
      </c>
      <c r="BX21" s="111"/>
      <c r="BY21" t="s">
        <v>593</v>
      </c>
      <c r="BZ21" t="s">
        <v>432</v>
      </c>
    </row>
    <row r="22" spans="1:103" x14ac:dyDescent="0.15">
      <c r="A22" s="27">
        <v>5777</v>
      </c>
      <c r="B22" s="28">
        <v>42475</v>
      </c>
      <c r="C22" s="29" t="s">
        <v>530</v>
      </c>
      <c r="D22" s="30" t="s">
        <v>44</v>
      </c>
      <c r="E22" s="30"/>
      <c r="F22" s="30" t="s">
        <v>535</v>
      </c>
      <c r="G22" s="31">
        <v>42247</v>
      </c>
      <c r="H22" s="32" t="s">
        <v>387</v>
      </c>
      <c r="I22" s="32" t="s">
        <v>390</v>
      </c>
      <c r="J22" s="32"/>
      <c r="K22" s="30" t="s">
        <v>300</v>
      </c>
      <c r="L22" s="30" t="s">
        <v>545</v>
      </c>
      <c r="M22" s="219">
        <v>131.29999999999998</v>
      </c>
      <c r="N22" s="219">
        <v>24.418181818181814</v>
      </c>
      <c r="O22" s="30"/>
      <c r="P22" s="30"/>
      <c r="Q22" s="180"/>
      <c r="R22" s="30"/>
      <c r="S22" s="30"/>
      <c r="T22" s="30"/>
      <c r="U22" s="30"/>
      <c r="V22" s="30"/>
      <c r="W22" s="180"/>
      <c r="X22" s="30"/>
      <c r="Y22" s="30"/>
      <c r="Z22" s="30"/>
      <c r="AA22" s="30"/>
      <c r="AB22" s="30"/>
      <c r="AC22" s="30"/>
      <c r="AD22" s="30"/>
      <c r="AE22" s="30"/>
      <c r="AF22" s="180">
        <v>16.654545454545453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536</v>
      </c>
      <c r="AR22" s="32" t="s">
        <v>390</v>
      </c>
      <c r="AS22" s="32"/>
      <c r="AT22" s="32"/>
      <c r="AU22" s="32" t="s">
        <v>444</v>
      </c>
      <c r="AV22" s="32">
        <v>12</v>
      </c>
      <c r="AW22" s="32"/>
      <c r="AX22" s="32"/>
      <c r="AY22" s="32"/>
      <c r="AZ22" s="32" t="s">
        <v>534</v>
      </c>
      <c r="BA22" s="30"/>
      <c r="BB22" s="32">
        <v>0</v>
      </c>
      <c r="BC22" s="32">
        <v>0</v>
      </c>
      <c r="BD22" s="32">
        <v>7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32" t="s">
        <v>390</v>
      </c>
      <c r="BN22" s="32"/>
      <c r="BO22" s="32" t="s">
        <v>390</v>
      </c>
      <c r="BP22" s="32"/>
      <c r="BQ22" s="32"/>
      <c r="BR22" s="32"/>
      <c r="BS22" s="30"/>
      <c r="BT22" s="30"/>
      <c r="BU22" s="32"/>
      <c r="BV22" s="32" t="s">
        <v>390</v>
      </c>
      <c r="BW22" s="30"/>
      <c r="BX22" s="111"/>
      <c r="BY22" t="s">
        <v>546</v>
      </c>
      <c r="BZ22" t="s">
        <v>429</v>
      </c>
    </row>
    <row r="23" spans="1:103" x14ac:dyDescent="0.15">
      <c r="A23" s="27">
        <v>5257</v>
      </c>
      <c r="B23" s="28">
        <v>42480</v>
      </c>
      <c r="C23" s="29" t="s">
        <v>530</v>
      </c>
      <c r="D23" s="30" t="s">
        <v>44</v>
      </c>
      <c r="E23" s="30"/>
      <c r="F23" s="30" t="s">
        <v>535</v>
      </c>
      <c r="G23" s="31">
        <v>42474</v>
      </c>
      <c r="H23" s="32" t="s">
        <v>387</v>
      </c>
      <c r="I23" s="32" t="s">
        <v>390</v>
      </c>
      <c r="J23" s="32"/>
      <c r="K23" s="30" t="s">
        <v>301</v>
      </c>
      <c r="L23" s="30" t="s">
        <v>547</v>
      </c>
      <c r="M23" s="180">
        <v>118</v>
      </c>
      <c r="N23" s="180">
        <v>25.290909090909089</v>
      </c>
      <c r="O23" s="30"/>
      <c r="P23" s="30"/>
      <c r="Q23" s="180"/>
      <c r="R23" s="30"/>
      <c r="S23" s="30"/>
      <c r="T23" s="30"/>
      <c r="U23" s="30"/>
      <c r="V23" s="30"/>
      <c r="W23" s="180"/>
      <c r="X23" s="30"/>
      <c r="Y23" s="30"/>
      <c r="Z23" s="30"/>
      <c r="AA23" s="30"/>
      <c r="AB23" s="30"/>
      <c r="AC23" s="30"/>
      <c r="AD23" s="30"/>
      <c r="AE23" s="30"/>
      <c r="AF23" s="180">
        <v>15.599999909999999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536</v>
      </c>
      <c r="AR23" s="32" t="s">
        <v>390</v>
      </c>
      <c r="AS23" s="32"/>
      <c r="AT23" s="32"/>
      <c r="AU23" s="32" t="s">
        <v>444</v>
      </c>
      <c r="AV23" s="32">
        <v>12.65</v>
      </c>
      <c r="AW23" s="32"/>
      <c r="AX23" s="32"/>
      <c r="AY23" s="32"/>
      <c r="AZ23" s="32" t="s">
        <v>534</v>
      </c>
      <c r="BA23" s="30"/>
      <c r="BB23" s="32">
        <v>13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32" t="s">
        <v>390</v>
      </c>
      <c r="BN23" s="32">
        <v>12</v>
      </c>
      <c r="BO23" s="32" t="s">
        <v>390</v>
      </c>
      <c r="BP23" s="32"/>
      <c r="BQ23" s="32"/>
      <c r="BR23" s="32"/>
      <c r="BS23" s="30"/>
      <c r="BT23" s="30"/>
      <c r="BU23" s="32"/>
      <c r="BV23" s="32" t="s">
        <v>390</v>
      </c>
      <c r="BW23" s="30"/>
      <c r="BX23" s="111"/>
      <c r="BY23" t="s">
        <v>430</v>
      </c>
      <c r="BZ23" t="s">
        <v>432</v>
      </c>
    </row>
    <row r="24" spans="1:103" s="179" customFormat="1" x14ac:dyDescent="0.15">
      <c r="A24" s="27">
        <v>5419</v>
      </c>
      <c r="B24" s="28">
        <v>42475</v>
      </c>
      <c r="C24" s="29" t="s">
        <v>530</v>
      </c>
      <c r="D24" s="30" t="s">
        <v>44</v>
      </c>
      <c r="E24" s="30"/>
      <c r="F24" s="30" t="s">
        <v>535</v>
      </c>
      <c r="G24" s="31">
        <v>42474</v>
      </c>
      <c r="H24" s="32" t="s">
        <v>387</v>
      </c>
      <c r="I24" s="32" t="s">
        <v>390</v>
      </c>
      <c r="J24" s="32"/>
      <c r="K24" s="30" t="s">
        <v>302</v>
      </c>
      <c r="L24" s="30" t="s">
        <v>548</v>
      </c>
      <c r="M24" s="180">
        <v>124.69999999999997</v>
      </c>
      <c r="N24" s="180">
        <v>25.16363636363636</v>
      </c>
      <c r="O24" s="30"/>
      <c r="P24" s="30"/>
      <c r="Q24" s="180"/>
      <c r="R24" s="30"/>
      <c r="S24" s="30"/>
      <c r="T24" s="30"/>
      <c r="U24" s="30"/>
      <c r="V24" s="30"/>
      <c r="W24" s="180"/>
      <c r="X24" s="30"/>
      <c r="Y24" s="30"/>
      <c r="Z24" s="30"/>
      <c r="AA24" s="30"/>
      <c r="AB24" s="30"/>
      <c r="AC24" s="30"/>
      <c r="AD24" s="30"/>
      <c r="AE24" s="30"/>
      <c r="AF24" s="180">
        <v>18.954545454545453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536</v>
      </c>
      <c r="AR24" s="32" t="s">
        <v>390</v>
      </c>
      <c r="AS24" s="32"/>
      <c r="AT24" s="32"/>
      <c r="AU24" s="32" t="s">
        <v>444</v>
      </c>
      <c r="AV24" s="32">
        <v>7</v>
      </c>
      <c r="AW24" s="32"/>
      <c r="AX24" s="32"/>
      <c r="AY24" s="32"/>
      <c r="AZ24" s="32" t="s">
        <v>534</v>
      </c>
      <c r="BA24" s="30"/>
      <c r="BB24" s="32">
        <v>12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32" t="s">
        <v>390</v>
      </c>
      <c r="BN24" s="32">
        <v>12</v>
      </c>
      <c r="BO24" s="32" t="s">
        <v>390</v>
      </c>
      <c r="BP24" s="32"/>
      <c r="BQ24" s="32"/>
      <c r="BR24" s="32"/>
      <c r="BS24" s="30"/>
      <c r="BT24" s="30"/>
      <c r="BU24" s="32"/>
      <c r="BV24" s="32" t="s">
        <v>390</v>
      </c>
      <c r="BW24" s="56"/>
      <c r="BX24" s="111"/>
      <c r="BY24" t="s">
        <v>594</v>
      </c>
      <c r="BZ24" t="s">
        <v>432</v>
      </c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</row>
    <row r="25" spans="1:103" s="179" customFormat="1" x14ac:dyDescent="0.15">
      <c r="A25" s="27">
        <v>5313</v>
      </c>
      <c r="B25" s="28">
        <v>42475</v>
      </c>
      <c r="C25" s="29" t="s">
        <v>530</v>
      </c>
      <c r="D25" s="30" t="s">
        <v>44</v>
      </c>
      <c r="E25" s="30"/>
      <c r="F25" s="30" t="s">
        <v>535</v>
      </c>
      <c r="G25" s="31">
        <v>42474</v>
      </c>
      <c r="H25" s="32" t="s">
        <v>387</v>
      </c>
      <c r="I25" s="32" t="s">
        <v>390</v>
      </c>
      <c r="J25" s="32"/>
      <c r="K25" s="30" t="s">
        <v>303</v>
      </c>
      <c r="L25" s="30" t="s">
        <v>549</v>
      </c>
      <c r="M25" s="180">
        <v>134</v>
      </c>
      <c r="N25" s="180">
        <v>24.990909090909089</v>
      </c>
      <c r="O25" s="30"/>
      <c r="P25" s="30"/>
      <c r="Q25" s="180"/>
      <c r="R25" s="30"/>
      <c r="S25" s="30"/>
      <c r="T25" s="30"/>
      <c r="U25" s="30"/>
      <c r="V25" s="30"/>
      <c r="W25" s="180"/>
      <c r="X25" s="30"/>
      <c r="Y25" s="30"/>
      <c r="Z25" s="30"/>
      <c r="AA25" s="30"/>
      <c r="AB25" s="30"/>
      <c r="AC25" s="30"/>
      <c r="AD25" s="30"/>
      <c r="AE25" s="30"/>
      <c r="AF25" s="180">
        <v>16.8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536</v>
      </c>
      <c r="AR25" s="32" t="s">
        <v>390</v>
      </c>
      <c r="AS25" s="32"/>
      <c r="AT25" s="32"/>
      <c r="AU25" s="32" t="s">
        <v>444</v>
      </c>
      <c r="AV25" s="32">
        <v>8.6</v>
      </c>
      <c r="AW25" s="32"/>
      <c r="AX25" s="32"/>
      <c r="AY25" s="32"/>
      <c r="AZ25" s="32" t="s">
        <v>534</v>
      </c>
      <c r="BA25" s="30"/>
      <c r="BB25" s="32">
        <v>16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32" t="s">
        <v>390</v>
      </c>
      <c r="BN25" s="32">
        <v>24</v>
      </c>
      <c r="BO25" s="32" t="s">
        <v>390</v>
      </c>
      <c r="BP25" s="32"/>
      <c r="BQ25" s="32"/>
      <c r="BR25" s="32"/>
      <c r="BS25" s="56"/>
      <c r="BT25" s="56"/>
      <c r="BU25" s="32"/>
      <c r="BV25" s="32" t="s">
        <v>390</v>
      </c>
      <c r="BW25" s="30"/>
      <c r="BX25"/>
      <c r="BY25" t="s">
        <v>595</v>
      </c>
      <c r="BZ25" t="s">
        <v>432</v>
      </c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</row>
    <row r="26" spans="1:103" s="179" customFormat="1" x14ac:dyDescent="0.15">
      <c r="A26" s="27">
        <v>5612</v>
      </c>
      <c r="B26" s="28">
        <v>42475</v>
      </c>
      <c r="C26" s="29" t="s">
        <v>530</v>
      </c>
      <c r="D26" s="30" t="s">
        <v>44</v>
      </c>
      <c r="E26" s="30"/>
      <c r="F26" s="30" t="s">
        <v>535</v>
      </c>
      <c r="G26" s="31">
        <v>42475</v>
      </c>
      <c r="H26" s="32" t="s">
        <v>387</v>
      </c>
      <c r="I26" s="32" t="s">
        <v>390</v>
      </c>
      <c r="J26" s="32"/>
      <c r="K26" s="30" t="s">
        <v>48</v>
      </c>
      <c r="L26" s="178" t="s">
        <v>550</v>
      </c>
      <c r="M26" s="180">
        <v>141.79999999999998</v>
      </c>
      <c r="N26" s="180">
        <v>24.23</v>
      </c>
      <c r="O26" s="30"/>
      <c r="P26" s="30"/>
      <c r="Q26" s="180"/>
      <c r="R26" s="30"/>
      <c r="S26" s="30"/>
      <c r="T26" s="30"/>
      <c r="U26" s="30"/>
      <c r="V26" s="30"/>
      <c r="W26" s="180"/>
      <c r="X26" s="30"/>
      <c r="Y26" s="30"/>
      <c r="Z26" s="30"/>
      <c r="AA26" s="30"/>
      <c r="AB26" s="30"/>
      <c r="AC26" s="30"/>
      <c r="AD26" s="30"/>
      <c r="AE26" s="30"/>
      <c r="AF26" s="180">
        <v>18.7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536</v>
      </c>
      <c r="AR26" s="32" t="s">
        <v>390</v>
      </c>
      <c r="AS26" s="32"/>
      <c r="AT26" s="32"/>
      <c r="AU26" s="32" t="s">
        <v>444</v>
      </c>
      <c r="AV26" s="32">
        <v>9.5</v>
      </c>
      <c r="AW26" s="32"/>
      <c r="AX26" s="32"/>
      <c r="AY26" s="32"/>
      <c r="AZ26" s="32" t="s">
        <v>534</v>
      </c>
      <c r="BA26" s="30"/>
      <c r="BB26" s="32">
        <v>0</v>
      </c>
      <c r="BC26" s="32">
        <v>0</v>
      </c>
      <c r="BD26" s="32">
        <v>15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32" t="s">
        <v>390</v>
      </c>
      <c r="BN26" s="32"/>
      <c r="BO26" s="32" t="s">
        <v>390</v>
      </c>
      <c r="BP26" s="32"/>
      <c r="BQ26" s="32"/>
      <c r="BR26" s="32"/>
      <c r="BS26" s="56"/>
      <c r="BT26" s="56"/>
      <c r="BU26" s="32"/>
      <c r="BV26" s="32" t="s">
        <v>390</v>
      </c>
      <c r="BW26" s="178">
        <v>1</v>
      </c>
      <c r="BX26"/>
      <c r="BY26" t="s">
        <v>583</v>
      </c>
      <c r="BZ26" t="s">
        <v>432</v>
      </c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</row>
    <row r="27" spans="1:103" s="179" customFormat="1" x14ac:dyDescent="0.15">
      <c r="A27" s="27">
        <v>4115</v>
      </c>
      <c r="B27" s="28">
        <v>42480</v>
      </c>
      <c r="C27" s="29" t="s">
        <v>530</v>
      </c>
      <c r="D27" s="30" t="s">
        <v>44</v>
      </c>
      <c r="E27" s="30"/>
      <c r="F27" s="30" t="s">
        <v>535</v>
      </c>
      <c r="G27" s="58">
        <v>42475</v>
      </c>
      <c r="H27" s="32" t="s">
        <v>387</v>
      </c>
      <c r="I27" s="32" t="s">
        <v>390</v>
      </c>
      <c r="J27" s="32"/>
      <c r="K27" s="30" t="s">
        <v>49</v>
      </c>
      <c r="L27" s="30" t="s">
        <v>472</v>
      </c>
      <c r="M27" s="216">
        <v>108.63636363636363</v>
      </c>
      <c r="N27" s="180">
        <v>20.909090909090907</v>
      </c>
      <c r="O27" s="30"/>
      <c r="P27" s="30"/>
      <c r="Q27" s="180"/>
      <c r="R27" s="30"/>
      <c r="S27" s="30"/>
      <c r="T27" s="30"/>
      <c r="U27" s="30"/>
      <c r="V27" s="30"/>
      <c r="W27" s="180"/>
      <c r="X27" s="30"/>
      <c r="Y27" s="30"/>
      <c r="Z27" s="30"/>
      <c r="AA27" s="30"/>
      <c r="AB27" s="30"/>
      <c r="AC27" s="30"/>
      <c r="AD27" s="30"/>
      <c r="AE27" s="30"/>
      <c r="AF27" s="180">
        <v>18.18181818181818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 t="s">
        <v>536</v>
      </c>
      <c r="AR27" s="32" t="s">
        <v>390</v>
      </c>
      <c r="AS27" s="32"/>
      <c r="AT27" s="32"/>
      <c r="AU27" s="32" t="s">
        <v>444</v>
      </c>
      <c r="AV27" s="32">
        <v>10</v>
      </c>
      <c r="AW27" s="32"/>
      <c r="AX27" s="32"/>
      <c r="AY27" s="32"/>
      <c r="AZ27" s="32" t="s">
        <v>534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390</v>
      </c>
      <c r="BN27" s="32"/>
      <c r="BO27" s="32" t="s">
        <v>390</v>
      </c>
      <c r="BP27" s="32">
        <v>239.89</v>
      </c>
      <c r="BQ27" s="32"/>
      <c r="BR27" s="177">
        <v>42551</v>
      </c>
      <c r="BS27" s="56"/>
      <c r="BT27" s="56"/>
      <c r="BU27" s="56"/>
      <c r="BV27" s="32" t="s">
        <v>390</v>
      </c>
      <c r="BW27" s="178"/>
      <c r="BX27"/>
      <c r="BY27" t="s">
        <v>430</v>
      </c>
      <c r="BZ27" t="s">
        <v>432</v>
      </c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</row>
    <row r="28" spans="1:103" s="181" customFormat="1" x14ac:dyDescent="0.15">
      <c r="A28" s="27">
        <v>5479</v>
      </c>
      <c r="B28" s="28">
        <v>42480</v>
      </c>
      <c r="C28" s="29" t="s">
        <v>530</v>
      </c>
      <c r="D28" s="30" t="s">
        <v>44</v>
      </c>
      <c r="E28" s="30"/>
      <c r="F28" s="30" t="s">
        <v>535</v>
      </c>
      <c r="G28" s="31">
        <v>42474</v>
      </c>
      <c r="H28" s="32" t="s">
        <v>387</v>
      </c>
      <c r="I28" s="32" t="s">
        <v>390</v>
      </c>
      <c r="J28" s="32"/>
      <c r="K28" s="30" t="s">
        <v>51</v>
      </c>
      <c r="L28" s="30" t="s">
        <v>552</v>
      </c>
      <c r="M28" s="216">
        <v>132.20909090909092</v>
      </c>
      <c r="N28" s="216">
        <v>21.418181818181814</v>
      </c>
      <c r="O28" s="30"/>
      <c r="P28" s="30"/>
      <c r="Q28" s="180"/>
      <c r="R28" s="30"/>
      <c r="S28" s="30"/>
      <c r="T28" s="30"/>
      <c r="U28" s="30"/>
      <c r="V28" s="30"/>
      <c r="W28" s="180"/>
      <c r="X28" s="30"/>
      <c r="Y28" s="30"/>
      <c r="Z28" s="30"/>
      <c r="AA28" s="30"/>
      <c r="AB28" s="30"/>
      <c r="AC28" s="30"/>
      <c r="AD28" s="30"/>
      <c r="AE28" s="30"/>
      <c r="AF28" s="180">
        <v>17.136363636363637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 t="s">
        <v>536</v>
      </c>
      <c r="AR28" s="32" t="s">
        <v>390</v>
      </c>
      <c r="AS28" s="32"/>
      <c r="AT28" s="32"/>
      <c r="AU28" s="32" t="s">
        <v>444</v>
      </c>
      <c r="AV28" s="32">
        <v>10</v>
      </c>
      <c r="AW28" s="32"/>
      <c r="AX28" s="32"/>
      <c r="AY28" s="32"/>
      <c r="AZ28" s="32" t="s">
        <v>390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/>
      <c r="BO28" s="32" t="s">
        <v>390</v>
      </c>
      <c r="BP28" s="32"/>
      <c r="BQ28" s="32"/>
      <c r="BR28" s="32"/>
      <c r="BS28" s="56" t="s">
        <v>553</v>
      </c>
      <c r="BT28" s="56" t="s">
        <v>276</v>
      </c>
      <c r="BU28" s="56">
        <v>30</v>
      </c>
      <c r="BV28" s="32" t="s">
        <v>390</v>
      </c>
      <c r="BW28" s="178"/>
      <c r="BX28" s="111"/>
      <c r="BY28" t="s">
        <v>430</v>
      </c>
      <c r="BZ28" t="s">
        <v>432</v>
      </c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</row>
    <row r="29" spans="1:103" x14ac:dyDescent="0.15">
      <c r="A29" s="27">
        <v>5536</v>
      </c>
      <c r="B29" s="28">
        <v>42468</v>
      </c>
      <c r="C29" s="195" t="s">
        <v>530</v>
      </c>
      <c r="D29" s="30" t="s">
        <v>44</v>
      </c>
      <c r="E29" s="196"/>
      <c r="F29" s="196" t="s">
        <v>535</v>
      </c>
      <c r="G29" s="58">
        <v>42424</v>
      </c>
      <c r="H29" s="197" t="s">
        <v>390</v>
      </c>
      <c r="I29" s="197" t="s">
        <v>507</v>
      </c>
      <c r="J29" s="197"/>
      <c r="K29" s="196" t="s">
        <v>423</v>
      </c>
      <c r="L29" s="30" t="s">
        <v>554</v>
      </c>
      <c r="M29" s="219">
        <v>131.69999999999999</v>
      </c>
      <c r="N29" s="219">
        <v>21.554545454545455</v>
      </c>
      <c r="O29" s="196"/>
      <c r="P29" s="196"/>
      <c r="Q29" s="180"/>
      <c r="R29" s="196"/>
      <c r="S29" s="30"/>
      <c r="T29" s="30"/>
      <c r="U29" s="196"/>
      <c r="V29" s="196"/>
      <c r="W29" s="219"/>
      <c r="X29" s="196"/>
      <c r="Y29" s="196"/>
      <c r="Z29" s="196"/>
      <c r="AA29" s="196"/>
      <c r="AB29" s="196"/>
      <c r="AC29" s="196"/>
      <c r="AD29" s="196"/>
      <c r="AE29" s="196"/>
      <c r="AF29" s="219">
        <v>13.499999900000001</v>
      </c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 t="s">
        <v>536</v>
      </c>
      <c r="AR29" s="197" t="s">
        <v>390</v>
      </c>
      <c r="AS29" s="197"/>
      <c r="AT29" s="197"/>
      <c r="AU29" s="197"/>
      <c r="AV29" s="197"/>
      <c r="AW29" s="197"/>
      <c r="AX29" s="197"/>
      <c r="AY29" s="197"/>
      <c r="AZ29" s="32" t="s">
        <v>390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56"/>
      <c r="BT29" s="56"/>
      <c r="BU29" s="32"/>
      <c r="BV29" s="32" t="s">
        <v>390</v>
      </c>
      <c r="BW29" s="30">
        <v>1</v>
      </c>
      <c r="BY29" t="s">
        <v>430</v>
      </c>
      <c r="BZ29" t="s">
        <v>429</v>
      </c>
    </row>
    <row r="30" spans="1:103" x14ac:dyDescent="0.15">
      <c r="A30" s="27">
        <v>3020</v>
      </c>
      <c r="B30" s="28">
        <v>42468</v>
      </c>
      <c r="C30" s="29" t="s">
        <v>530</v>
      </c>
      <c r="D30" s="30" t="s">
        <v>44</v>
      </c>
      <c r="E30" s="30"/>
      <c r="F30" s="30" t="s">
        <v>535</v>
      </c>
      <c r="G30" s="58">
        <v>42434</v>
      </c>
      <c r="H30" s="32" t="s">
        <v>387</v>
      </c>
      <c r="I30" s="32" t="s">
        <v>390</v>
      </c>
      <c r="J30" s="32"/>
      <c r="K30" s="30" t="s">
        <v>425</v>
      </c>
      <c r="L30" s="30" t="s">
        <v>555</v>
      </c>
      <c r="M30" s="180">
        <v>154</v>
      </c>
      <c r="N30" s="180">
        <v>22.572727272727271</v>
      </c>
      <c r="O30" s="30" t="s">
        <v>453</v>
      </c>
      <c r="P30" s="30">
        <v>1800</v>
      </c>
      <c r="Q30" s="180">
        <v>25.79999991</v>
      </c>
      <c r="R30" s="30"/>
      <c r="S30" s="30"/>
      <c r="T30" s="30"/>
      <c r="U30" s="30"/>
      <c r="V30" s="30"/>
      <c r="W30" s="180"/>
      <c r="X30" s="30"/>
      <c r="Y30" s="30"/>
      <c r="Z30" s="30"/>
      <c r="AA30" s="30"/>
      <c r="AB30" s="30"/>
      <c r="AC30" s="30"/>
      <c r="AD30" s="30"/>
      <c r="AE30" s="30"/>
      <c r="AF30" s="180">
        <v>15.463636363636363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 t="s">
        <v>536</v>
      </c>
      <c r="AR30" s="32" t="s">
        <v>390</v>
      </c>
      <c r="AS30" s="32"/>
      <c r="AT30" s="32"/>
      <c r="AU30" s="32" t="s">
        <v>444</v>
      </c>
      <c r="AV30" s="32">
        <v>6</v>
      </c>
      <c r="AW30" s="32"/>
      <c r="AX30" s="32"/>
      <c r="AY30" s="32"/>
      <c r="AZ30" s="32" t="s">
        <v>390</v>
      </c>
      <c r="BA30" s="30"/>
      <c r="BB30" s="32">
        <v>0</v>
      </c>
      <c r="BC30" s="32">
        <v>0</v>
      </c>
      <c r="BD30" s="32">
        <v>15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/>
      <c r="BN30" s="32"/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178">
        <v>1</v>
      </c>
      <c r="BX30" s="111"/>
      <c r="BY30" t="s">
        <v>430</v>
      </c>
      <c r="BZ30" t="s">
        <v>429</v>
      </c>
    </row>
    <row r="31" spans="1:103" x14ac:dyDescent="0.15">
      <c r="A31" s="27">
        <v>6314</v>
      </c>
      <c r="B31" s="28">
        <v>42475</v>
      </c>
      <c r="C31" s="29" t="s">
        <v>530</v>
      </c>
      <c r="D31" s="30" t="s">
        <v>44</v>
      </c>
      <c r="E31" s="30"/>
      <c r="F31" s="30" t="s">
        <v>535</v>
      </c>
      <c r="G31" s="28">
        <v>42475</v>
      </c>
      <c r="H31" s="32" t="s">
        <v>387</v>
      </c>
      <c r="I31" s="32" t="s">
        <v>390</v>
      </c>
      <c r="J31" s="32"/>
      <c r="K31" s="30" t="s">
        <v>466</v>
      </c>
      <c r="L31" s="178" t="s">
        <v>452</v>
      </c>
      <c r="M31" s="216">
        <v>97.999999999999986</v>
      </c>
      <c r="N31" s="216">
        <v>18.799999999999997</v>
      </c>
      <c r="O31" s="30" t="s">
        <v>453</v>
      </c>
      <c r="P31" s="30">
        <v>2500</v>
      </c>
      <c r="Q31" s="180">
        <v>18.399999999999999</v>
      </c>
      <c r="R31" s="30"/>
      <c r="S31" s="30"/>
      <c r="T31" s="30"/>
      <c r="U31" s="30"/>
      <c r="V31" s="30"/>
      <c r="W31" s="180"/>
      <c r="X31" s="30"/>
      <c r="Y31" s="30"/>
      <c r="Z31" s="30"/>
      <c r="AA31" s="30"/>
      <c r="AB31" s="30"/>
      <c r="AC31" s="30"/>
      <c r="AD31" s="30"/>
      <c r="AE31" s="30"/>
      <c r="AF31" s="180">
        <v>16.2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10</v>
      </c>
      <c r="AW31" s="32"/>
      <c r="AX31" s="32"/>
      <c r="AY31" s="32"/>
      <c r="AZ31" s="32" t="s">
        <v>534</v>
      </c>
      <c r="BA31" s="30"/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24</v>
      </c>
      <c r="BM31" s="112" t="s">
        <v>390</v>
      </c>
      <c r="BN31" s="32"/>
      <c r="BO31" s="32" t="s">
        <v>390</v>
      </c>
      <c r="BP31" s="32"/>
      <c r="BQ31" s="32"/>
      <c r="BR31" s="32"/>
      <c r="BS31" s="56"/>
      <c r="BT31" s="56"/>
      <c r="BU31" s="56"/>
      <c r="BV31" s="32" t="s">
        <v>390</v>
      </c>
      <c r="BW31" s="30"/>
      <c r="BY31" t="s">
        <v>586</v>
      </c>
      <c r="BZ31" t="s">
        <v>432</v>
      </c>
    </row>
    <row r="32" spans="1:103" x14ac:dyDescent="0.15">
      <c r="A32" s="27">
        <v>5913</v>
      </c>
      <c r="B32" s="28">
        <v>42476</v>
      </c>
      <c r="C32" s="29" t="s">
        <v>530</v>
      </c>
      <c r="D32" s="30" t="s">
        <v>44</v>
      </c>
      <c r="E32" s="30"/>
      <c r="F32" s="30" t="s">
        <v>535</v>
      </c>
      <c r="G32" s="31">
        <v>42474</v>
      </c>
      <c r="H32" s="32" t="s">
        <v>387</v>
      </c>
      <c r="I32" s="32" t="s">
        <v>390</v>
      </c>
      <c r="J32" s="32"/>
      <c r="K32" s="30" t="s">
        <v>50</v>
      </c>
      <c r="L32" s="30" t="s">
        <v>558</v>
      </c>
      <c r="M32" s="216">
        <v>125.10000000000001</v>
      </c>
      <c r="N32" s="216">
        <v>21.172727272727272</v>
      </c>
      <c r="O32" s="30" t="s">
        <v>453</v>
      </c>
      <c r="P32" s="30">
        <v>2000</v>
      </c>
      <c r="Q32" s="180">
        <v>21.9</v>
      </c>
      <c r="R32" s="30"/>
      <c r="S32" s="30"/>
      <c r="T32" s="30"/>
      <c r="U32" s="30"/>
      <c r="V32" s="30"/>
      <c r="W32" s="180"/>
      <c r="X32" s="30"/>
      <c r="Y32" s="30"/>
      <c r="Z32" s="30"/>
      <c r="AA32" s="30"/>
      <c r="AB32" s="30"/>
      <c r="AC32" s="30"/>
      <c r="AD32" s="30"/>
      <c r="AE32" s="30"/>
      <c r="AF32" s="180">
        <v>16.499999999999996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16.100000000000001</v>
      </c>
      <c r="AW32" s="32"/>
      <c r="AX32" s="32"/>
      <c r="AY32" s="32"/>
      <c r="AZ32" s="32" t="s">
        <v>534</v>
      </c>
      <c r="BA32" s="30"/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 t="s">
        <v>390</v>
      </c>
      <c r="BN32" s="32"/>
      <c r="BO32" s="32" t="s">
        <v>390</v>
      </c>
      <c r="BP32" s="32"/>
      <c r="BQ32" s="32"/>
      <c r="BR32" s="32"/>
      <c r="BS32" s="30"/>
      <c r="BT32" s="56"/>
      <c r="BU32" s="32"/>
      <c r="BV32" s="32" t="s">
        <v>390</v>
      </c>
      <c r="BW32" s="56"/>
      <c r="BX32" s="57" t="s">
        <v>559</v>
      </c>
      <c r="BY32" t="s">
        <v>596</v>
      </c>
      <c r="BZ32" t="s">
        <v>432</v>
      </c>
    </row>
    <row r="33" spans="1:78" x14ac:dyDescent="0.15">
      <c r="A33" s="27">
        <v>4756</v>
      </c>
      <c r="B33" s="28">
        <v>42468</v>
      </c>
      <c r="C33" s="29" t="s">
        <v>530</v>
      </c>
      <c r="D33" s="30" t="s">
        <v>44</v>
      </c>
      <c r="E33" s="30"/>
      <c r="F33" s="30" t="s">
        <v>535</v>
      </c>
      <c r="G33" s="31">
        <v>42473</v>
      </c>
      <c r="H33" s="112" t="s">
        <v>387</v>
      </c>
      <c r="I33" s="112" t="s">
        <v>390</v>
      </c>
      <c r="J33" s="32"/>
      <c r="K33" s="178" t="s">
        <v>456</v>
      </c>
      <c r="L33" s="178" t="s">
        <v>493</v>
      </c>
      <c r="M33" s="180">
        <v>132.21</v>
      </c>
      <c r="N33" s="180">
        <v>24.64</v>
      </c>
      <c r="O33" s="30"/>
      <c r="P33" s="30"/>
      <c r="Q33" s="180"/>
      <c r="R33" s="30"/>
      <c r="S33" s="30"/>
      <c r="T33" s="30"/>
      <c r="U33" s="30"/>
      <c r="V33" s="30"/>
      <c r="W33" s="180"/>
      <c r="X33" s="30"/>
      <c r="Y33" s="30"/>
      <c r="Z33" s="30"/>
      <c r="AA33" s="30"/>
      <c r="AB33" s="30"/>
      <c r="AC33" s="30"/>
      <c r="AD33" s="30"/>
      <c r="AE33" s="30"/>
      <c r="AF33" s="180">
        <v>2.7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t="s">
        <v>536</v>
      </c>
      <c r="AR33" s="32" t="s">
        <v>390</v>
      </c>
      <c r="AS33" s="32"/>
      <c r="AT33" s="32"/>
      <c r="AU33" s="32" t="s">
        <v>444</v>
      </c>
      <c r="AV33" s="32">
        <v>10</v>
      </c>
      <c r="AW33" s="32"/>
      <c r="AX33" s="32"/>
      <c r="AY33" s="32"/>
      <c r="AZ33" s="32" t="s">
        <v>390</v>
      </c>
      <c r="BA33" s="30"/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>
        <v>1</v>
      </c>
      <c r="BX33" s="111"/>
      <c r="BY33" t="s">
        <v>430</v>
      </c>
      <c r="BZ33" t="s">
        <v>432</v>
      </c>
    </row>
    <row r="34" spans="1:78" x14ac:dyDescent="0.15">
      <c r="A34" s="27">
        <v>6343</v>
      </c>
      <c r="B34" s="28">
        <v>42476</v>
      </c>
      <c r="C34" s="29" t="s">
        <v>530</v>
      </c>
      <c r="D34" s="30" t="s">
        <v>44</v>
      </c>
      <c r="E34" s="30"/>
      <c r="F34" s="30" t="s">
        <v>535</v>
      </c>
      <c r="G34" s="31">
        <v>42474</v>
      </c>
      <c r="H34" s="32" t="s">
        <v>387</v>
      </c>
      <c r="I34" s="32" t="s">
        <v>390</v>
      </c>
      <c r="J34" s="32"/>
      <c r="K34" s="30" t="s">
        <v>560</v>
      </c>
      <c r="L34" s="30" t="s">
        <v>588</v>
      </c>
      <c r="M34" s="216">
        <v>130</v>
      </c>
      <c r="N34" s="216">
        <v>21.799999999999997</v>
      </c>
      <c r="O34" s="30"/>
      <c r="P34" s="30"/>
      <c r="Q34" s="180"/>
      <c r="R34" s="30"/>
      <c r="S34" s="30"/>
      <c r="T34" s="30"/>
      <c r="U34" s="30"/>
      <c r="V34" s="30"/>
      <c r="W34" s="180"/>
      <c r="X34" s="30"/>
      <c r="Y34" s="30"/>
      <c r="Z34" s="30"/>
      <c r="AA34" s="30"/>
      <c r="AB34" s="30"/>
      <c r="AC34" s="30"/>
      <c r="AD34" s="30"/>
      <c r="AE34" s="30"/>
      <c r="AF34" s="180">
        <v>16</v>
      </c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8</v>
      </c>
      <c r="AW34" s="32"/>
      <c r="AX34" s="32"/>
      <c r="AY34" s="32"/>
      <c r="AZ34" s="32" t="s">
        <v>390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390</v>
      </c>
      <c r="BN34" s="32"/>
      <c r="BO34" s="32" t="s">
        <v>390</v>
      </c>
      <c r="BP34" s="32"/>
      <c r="BQ34" s="32"/>
      <c r="BR34" s="32"/>
      <c r="BS34" s="30"/>
      <c r="BT34" s="56"/>
      <c r="BU34" s="32"/>
      <c r="BV34" s="32" t="s">
        <v>390</v>
      </c>
      <c r="BW34" s="30">
        <v>1</v>
      </c>
      <c r="BY34" t="s">
        <v>597</v>
      </c>
      <c r="BZ34" t="s">
        <v>469</v>
      </c>
    </row>
    <row r="35" spans="1:78" x14ac:dyDescent="0.15">
      <c r="A35" s="27">
        <v>5875</v>
      </c>
      <c r="B35" s="28">
        <v>42476</v>
      </c>
      <c r="C35" s="29" t="s">
        <v>530</v>
      </c>
      <c r="D35" s="30" t="s">
        <v>44</v>
      </c>
      <c r="E35" s="30"/>
      <c r="F35" s="30" t="s">
        <v>535</v>
      </c>
      <c r="G35" s="31">
        <v>42452</v>
      </c>
      <c r="H35" s="32" t="s">
        <v>387</v>
      </c>
      <c r="I35" s="32" t="s">
        <v>390</v>
      </c>
      <c r="J35" s="32"/>
      <c r="K35" s="30" t="s">
        <v>562</v>
      </c>
      <c r="L35" s="30" t="s">
        <v>563</v>
      </c>
      <c r="M35" s="216">
        <v>132.1</v>
      </c>
      <c r="N35" s="216">
        <v>25.018181818181816</v>
      </c>
      <c r="O35" s="30"/>
      <c r="P35" s="30"/>
      <c r="Q35" s="180"/>
      <c r="R35" s="30"/>
      <c r="S35" s="30"/>
      <c r="T35" s="30"/>
      <c r="U35" s="30"/>
      <c r="V35" s="30"/>
      <c r="W35" s="180"/>
      <c r="X35" s="30"/>
      <c r="Y35" s="30"/>
      <c r="Z35" s="30"/>
      <c r="AA35" s="30"/>
      <c r="AB35" s="30"/>
      <c r="AC35" s="30"/>
      <c r="AD35" s="30"/>
      <c r="AE35" s="30"/>
      <c r="AF35" s="180">
        <v>18.963636363636361</v>
      </c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7</v>
      </c>
      <c r="AW35" s="32"/>
      <c r="AX35" s="32"/>
      <c r="AY35" s="32"/>
      <c r="AZ35" s="32" t="s">
        <v>390</v>
      </c>
      <c r="BA35" s="30"/>
      <c r="BB35" s="32">
        <v>0</v>
      </c>
      <c r="BC35" s="32">
        <v>0</v>
      </c>
      <c r="BD35" s="32">
        <v>0</v>
      </c>
      <c r="BE35" s="32">
        <v>19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30"/>
      <c r="BT35" s="56"/>
      <c r="BU35" s="32"/>
      <c r="BV35" s="32" t="s">
        <v>390</v>
      </c>
      <c r="BW35" s="30">
        <v>1</v>
      </c>
      <c r="BY35" t="s">
        <v>598</v>
      </c>
      <c r="BZ35" t="s">
        <v>432</v>
      </c>
    </row>
    <row r="36" spans="1:78" x14ac:dyDescent="0.15">
      <c r="A36" s="27">
        <v>6406</v>
      </c>
      <c r="B36" s="28">
        <v>42480</v>
      </c>
      <c r="C36" s="29" t="s">
        <v>530</v>
      </c>
      <c r="D36" s="30" t="s">
        <v>44</v>
      </c>
      <c r="E36" s="30"/>
      <c r="F36" s="30" t="s">
        <v>535</v>
      </c>
      <c r="G36" s="31">
        <v>42474</v>
      </c>
      <c r="H36" s="32" t="s">
        <v>390</v>
      </c>
      <c r="I36" s="32" t="s">
        <v>507</v>
      </c>
      <c r="J36" s="32"/>
      <c r="K36" s="30" t="s">
        <v>591</v>
      </c>
      <c r="L36" s="30" t="s">
        <v>552</v>
      </c>
      <c r="M36" s="216">
        <v>123.31818181818181</v>
      </c>
      <c r="N36" s="216">
        <v>21.4</v>
      </c>
      <c r="O36" s="30"/>
      <c r="P36" s="30"/>
      <c r="Q36" s="180"/>
      <c r="R36" s="30"/>
      <c r="S36" s="30"/>
      <c r="T36" s="30"/>
      <c r="U36" s="30"/>
      <c r="V36" s="30"/>
      <c r="W36" s="180"/>
      <c r="X36" s="30"/>
      <c r="Y36" s="30"/>
      <c r="Z36" s="30"/>
      <c r="AA36" s="30"/>
      <c r="AB36" s="30"/>
      <c r="AC36" s="30"/>
      <c r="AD36" s="30"/>
      <c r="AE36" s="30"/>
      <c r="AF36" s="180">
        <v>12.399999899999999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 t="s">
        <v>536</v>
      </c>
      <c r="AR36" s="32" t="s">
        <v>390</v>
      </c>
      <c r="AS36" s="32"/>
      <c r="AT36" s="32"/>
      <c r="AU36" s="32"/>
      <c r="AV36" s="32"/>
      <c r="AW36" s="32"/>
      <c r="AX36" s="32"/>
      <c r="AY36" s="32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30"/>
      <c r="BT36" s="56"/>
      <c r="BU36" s="32"/>
      <c r="BV36" s="32" t="s">
        <v>390</v>
      </c>
      <c r="BW36" s="30"/>
      <c r="BY36" t="s">
        <v>599</v>
      </c>
      <c r="BZ36" t="s">
        <v>469</v>
      </c>
    </row>
    <row r="37" spans="1:78" x14ac:dyDescent="0.15">
      <c r="A37" s="27">
        <v>6064</v>
      </c>
      <c r="B37" s="28">
        <v>42468</v>
      </c>
      <c r="C37" s="29" t="s">
        <v>530</v>
      </c>
      <c r="D37" s="30" t="s">
        <v>44</v>
      </c>
      <c r="E37" s="30"/>
      <c r="F37" s="30" t="s">
        <v>220</v>
      </c>
      <c r="G37" s="31">
        <v>42433</v>
      </c>
      <c r="H37" s="32" t="s">
        <v>387</v>
      </c>
      <c r="I37" s="32" t="s">
        <v>390</v>
      </c>
      <c r="J37" s="32"/>
      <c r="K37" s="30" t="s">
        <v>298</v>
      </c>
      <c r="L37" s="30" t="s">
        <v>579</v>
      </c>
      <c r="M37" s="216">
        <v>110.03636363636363</v>
      </c>
      <c r="N37" s="180">
        <v>23.18181818181818</v>
      </c>
      <c r="O37" s="30"/>
      <c r="P37" s="30"/>
      <c r="Q37" s="180"/>
      <c r="R37" s="30"/>
      <c r="S37" s="30"/>
      <c r="T37" s="30"/>
      <c r="U37" s="30"/>
      <c r="V37" s="30"/>
      <c r="W37" s="180">
        <v>18.49999991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 t="s">
        <v>565</v>
      </c>
      <c r="AR37" s="32" t="s">
        <v>390</v>
      </c>
      <c r="AS37" s="32"/>
      <c r="AT37" s="32"/>
      <c r="AU37" s="32" t="s">
        <v>444</v>
      </c>
      <c r="AV37" s="32">
        <v>8.6</v>
      </c>
      <c r="AW37" s="32"/>
      <c r="AX37" s="32"/>
      <c r="AY37" s="32"/>
      <c r="AZ37" s="32" t="s">
        <v>534</v>
      </c>
      <c r="BA37" s="30"/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/>
      <c r="BO37" s="32" t="s">
        <v>390</v>
      </c>
      <c r="BP37" s="32"/>
      <c r="BQ37" s="32"/>
      <c r="BR37" s="32"/>
      <c r="BS37" s="56"/>
      <c r="BT37" s="56"/>
      <c r="BU37" s="56"/>
      <c r="BV37" s="32" t="s">
        <v>390</v>
      </c>
      <c r="BW37" s="30"/>
      <c r="BX37" s="111"/>
      <c r="BY37" t="s">
        <v>430</v>
      </c>
      <c r="BZ37" t="s">
        <v>429</v>
      </c>
    </row>
    <row r="38" spans="1:78" x14ac:dyDescent="0.15">
      <c r="A38" s="27">
        <v>5593</v>
      </c>
      <c r="B38" s="28">
        <v>42475</v>
      </c>
      <c r="C38" s="29" t="s">
        <v>530</v>
      </c>
      <c r="D38" s="30" t="s">
        <v>44</v>
      </c>
      <c r="E38" s="30"/>
      <c r="F38" s="30" t="s">
        <v>220</v>
      </c>
      <c r="G38" s="31">
        <v>42474</v>
      </c>
      <c r="H38" s="32" t="s">
        <v>387</v>
      </c>
      <c r="I38" s="32" t="s">
        <v>390</v>
      </c>
      <c r="J38" s="32"/>
      <c r="K38" s="30" t="s">
        <v>299</v>
      </c>
      <c r="L38" s="178" t="s">
        <v>541</v>
      </c>
      <c r="M38" s="180">
        <v>127.09090909090909</v>
      </c>
      <c r="N38" s="180">
        <v>22.963636363636365</v>
      </c>
      <c r="O38" s="30"/>
      <c r="P38" s="30"/>
      <c r="Q38" s="180"/>
      <c r="R38" s="30"/>
      <c r="S38" s="30"/>
      <c r="T38" s="30"/>
      <c r="U38" s="30"/>
      <c r="V38" s="30"/>
      <c r="W38" s="180">
        <v>2.1272727272726999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 t="s">
        <v>565</v>
      </c>
      <c r="AR38" s="32" t="s">
        <v>390</v>
      </c>
      <c r="AS38" s="32"/>
      <c r="AT38" s="32"/>
      <c r="AU38" s="32" t="s">
        <v>444</v>
      </c>
      <c r="AV38" s="32">
        <v>8</v>
      </c>
      <c r="AW38" s="32"/>
      <c r="AX38" s="32"/>
      <c r="AY38" s="32"/>
      <c r="AZ38" s="32" t="s">
        <v>390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32" t="s">
        <v>390</v>
      </c>
      <c r="BN38" s="32"/>
      <c r="BO38" s="32" t="s">
        <v>390</v>
      </c>
      <c r="BP38" s="32"/>
      <c r="BQ38" s="32"/>
      <c r="BR38" s="32"/>
      <c r="BS38" s="30"/>
      <c r="BT38" s="30"/>
      <c r="BU38" s="32"/>
      <c r="BV38" s="32" t="s">
        <v>390</v>
      </c>
      <c r="BW38" s="30">
        <v>1</v>
      </c>
      <c r="BX38" s="111"/>
      <c r="BY38" t="s">
        <v>600</v>
      </c>
      <c r="BZ38" t="s">
        <v>432</v>
      </c>
    </row>
    <row r="39" spans="1:78" x14ac:dyDescent="0.15">
      <c r="A39" s="27">
        <v>5780</v>
      </c>
      <c r="B39" s="28">
        <v>42475</v>
      </c>
      <c r="C39" s="29" t="s">
        <v>530</v>
      </c>
      <c r="D39" s="30" t="s">
        <v>44</v>
      </c>
      <c r="E39" s="30"/>
      <c r="F39" s="30" t="s">
        <v>220</v>
      </c>
      <c r="G39" s="31">
        <v>42247</v>
      </c>
      <c r="H39" s="32" t="s">
        <v>387</v>
      </c>
      <c r="I39" s="32" t="s">
        <v>390</v>
      </c>
      <c r="J39" s="32"/>
      <c r="K39" s="30" t="s">
        <v>300</v>
      </c>
      <c r="L39" s="30" t="s">
        <v>545</v>
      </c>
      <c r="M39" s="180">
        <v>129.54545454545453</v>
      </c>
      <c r="N39" s="180">
        <v>25.4</v>
      </c>
      <c r="O39" s="30"/>
      <c r="P39" s="30"/>
      <c r="Q39" s="180"/>
      <c r="R39" s="30"/>
      <c r="S39" s="30"/>
      <c r="T39" s="30"/>
      <c r="U39" s="30"/>
      <c r="V39" s="30"/>
      <c r="W39" s="180">
        <v>21.25454545454545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 t="s">
        <v>565</v>
      </c>
      <c r="AR39" s="32" t="s">
        <v>390</v>
      </c>
      <c r="AS39" s="32"/>
      <c r="AT39" s="32"/>
      <c r="AU39" s="32" t="s">
        <v>444</v>
      </c>
      <c r="AV39" s="32">
        <v>12</v>
      </c>
      <c r="AW39" s="32"/>
      <c r="AX39" s="32"/>
      <c r="AY39" s="32"/>
      <c r="AZ39" s="32" t="s">
        <v>534</v>
      </c>
      <c r="BA39" s="30"/>
      <c r="BB39" s="32">
        <v>0</v>
      </c>
      <c r="BC39" s="32">
        <v>0</v>
      </c>
      <c r="BD39" s="32">
        <v>7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/>
      <c r="BO39" s="32" t="s">
        <v>390</v>
      </c>
      <c r="BP39" s="32"/>
      <c r="BQ39" s="32"/>
      <c r="BR39" s="32"/>
      <c r="BS39" s="30"/>
      <c r="BT39" s="30"/>
      <c r="BU39" s="32"/>
      <c r="BV39" s="32" t="s">
        <v>390</v>
      </c>
      <c r="BW39" s="30"/>
      <c r="BX39" s="111"/>
      <c r="BY39" t="s">
        <v>546</v>
      </c>
      <c r="BZ39" t="s">
        <v>429</v>
      </c>
    </row>
    <row r="40" spans="1:78" x14ac:dyDescent="0.15">
      <c r="A40" s="27">
        <v>5260</v>
      </c>
      <c r="B40" s="28">
        <v>42480</v>
      </c>
      <c r="C40" s="29" t="s">
        <v>530</v>
      </c>
      <c r="D40" s="30" t="s">
        <v>44</v>
      </c>
      <c r="E40" s="30"/>
      <c r="F40" s="30" t="s">
        <v>220</v>
      </c>
      <c r="G40" s="31">
        <v>42474</v>
      </c>
      <c r="H40" s="32" t="s">
        <v>387</v>
      </c>
      <c r="I40" s="32" t="s">
        <v>390</v>
      </c>
      <c r="J40" s="32"/>
      <c r="K40" s="30" t="s">
        <v>301</v>
      </c>
      <c r="L40" s="30" t="s">
        <v>547</v>
      </c>
      <c r="M40" s="180">
        <v>117.69999999999999</v>
      </c>
      <c r="N40" s="180">
        <v>26.25454545454545</v>
      </c>
      <c r="O40" s="30"/>
      <c r="P40" s="30"/>
      <c r="Q40" s="180"/>
      <c r="R40" s="30"/>
      <c r="S40" s="30"/>
      <c r="T40" s="30"/>
      <c r="U40" s="30"/>
      <c r="V40" s="30"/>
      <c r="W40" s="180">
        <v>21.136363636363633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 t="s">
        <v>565</v>
      </c>
      <c r="AR40" s="32" t="s">
        <v>390</v>
      </c>
      <c r="AS40" s="32"/>
      <c r="AT40" s="32"/>
      <c r="AU40" s="32" t="s">
        <v>444</v>
      </c>
      <c r="AV40" s="32">
        <v>12.65</v>
      </c>
      <c r="AW40" s="32"/>
      <c r="AX40" s="32"/>
      <c r="AY40" s="32"/>
      <c r="AZ40" s="32" t="s">
        <v>534</v>
      </c>
      <c r="BA40" s="30"/>
      <c r="BB40" s="32">
        <v>13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>
        <v>12</v>
      </c>
      <c r="BO40" s="32" t="s">
        <v>390</v>
      </c>
      <c r="BP40" s="32"/>
      <c r="BQ40" s="32"/>
      <c r="BR40" s="32"/>
      <c r="BS40" s="30"/>
      <c r="BT40" s="30"/>
      <c r="BU40" s="32"/>
      <c r="BV40" s="32" t="s">
        <v>390</v>
      </c>
      <c r="BW40" s="30"/>
      <c r="BX40" s="111"/>
      <c r="BY40" t="s">
        <v>430</v>
      </c>
      <c r="BZ40" t="s">
        <v>432</v>
      </c>
    </row>
    <row r="41" spans="1:78" x14ac:dyDescent="0.15">
      <c r="A41" s="27">
        <v>5422</v>
      </c>
      <c r="B41" s="28">
        <v>42475</v>
      </c>
      <c r="C41" s="29" t="s">
        <v>530</v>
      </c>
      <c r="D41" s="30" t="s">
        <v>44</v>
      </c>
      <c r="E41" s="30"/>
      <c r="F41" s="30" t="s">
        <v>220</v>
      </c>
      <c r="G41" s="31">
        <v>42474</v>
      </c>
      <c r="H41" s="32" t="s">
        <v>387</v>
      </c>
      <c r="I41" s="32" t="s">
        <v>390</v>
      </c>
      <c r="J41" s="32"/>
      <c r="K41" s="30" t="s">
        <v>302</v>
      </c>
      <c r="L41" s="30" t="s">
        <v>548</v>
      </c>
      <c r="M41" s="180">
        <v>121.98181818181818</v>
      </c>
      <c r="N41" s="180">
        <v>26.981818181818181</v>
      </c>
      <c r="O41" s="30"/>
      <c r="P41" s="30"/>
      <c r="Q41" s="180"/>
      <c r="R41" s="30"/>
      <c r="S41" s="30"/>
      <c r="T41" s="30"/>
      <c r="U41" s="30"/>
      <c r="V41" s="30"/>
      <c r="W41" s="180">
        <v>23.2999999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 t="s">
        <v>565</v>
      </c>
      <c r="AR41" s="32" t="s">
        <v>390</v>
      </c>
      <c r="AS41" s="32"/>
      <c r="AT41" s="32"/>
      <c r="AU41" s="32" t="s">
        <v>444</v>
      </c>
      <c r="AV41" s="32">
        <v>7</v>
      </c>
      <c r="AW41" s="32"/>
      <c r="AX41" s="32"/>
      <c r="AY41" s="32"/>
      <c r="AZ41" s="32" t="s">
        <v>534</v>
      </c>
      <c r="BA41" s="30"/>
      <c r="BB41" s="32">
        <v>12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390</v>
      </c>
      <c r="BN41" s="32">
        <v>12</v>
      </c>
      <c r="BO41" s="32" t="s">
        <v>390</v>
      </c>
      <c r="BP41" s="32"/>
      <c r="BQ41" s="32"/>
      <c r="BR41" s="32"/>
      <c r="BS41" s="30"/>
      <c r="BT41" s="30"/>
      <c r="BU41" s="32"/>
      <c r="BV41" s="32" t="s">
        <v>390</v>
      </c>
      <c r="BW41" s="56"/>
      <c r="BX41" s="111"/>
      <c r="BY41" t="s">
        <v>601</v>
      </c>
      <c r="BZ41" t="s">
        <v>432</v>
      </c>
    </row>
    <row r="42" spans="1:78" x14ac:dyDescent="0.15">
      <c r="A42" s="27">
        <v>5316</v>
      </c>
      <c r="B42" s="28">
        <v>42475</v>
      </c>
      <c r="C42" s="29" t="s">
        <v>530</v>
      </c>
      <c r="D42" s="30" t="s">
        <v>44</v>
      </c>
      <c r="E42" s="30"/>
      <c r="F42" s="30" t="s">
        <v>567</v>
      </c>
      <c r="G42" s="31">
        <v>42474</v>
      </c>
      <c r="H42" s="32" t="s">
        <v>387</v>
      </c>
      <c r="I42" s="32" t="s">
        <v>390</v>
      </c>
      <c r="J42" s="32"/>
      <c r="K42" s="30" t="s">
        <v>303</v>
      </c>
      <c r="L42" s="30" t="s">
        <v>549</v>
      </c>
      <c r="M42" s="180">
        <v>130.99999999999997</v>
      </c>
      <c r="N42" s="180">
        <v>27.599999999999998</v>
      </c>
      <c r="O42" s="30"/>
      <c r="P42" s="30"/>
      <c r="Q42" s="180"/>
      <c r="R42" s="30"/>
      <c r="S42" s="30"/>
      <c r="T42" s="30"/>
      <c r="U42" s="30"/>
      <c r="V42" s="30"/>
      <c r="W42" s="180">
        <v>22.181818181817999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 t="s">
        <v>565</v>
      </c>
      <c r="AR42" s="32" t="s">
        <v>390</v>
      </c>
      <c r="AS42" s="32"/>
      <c r="AT42" s="32"/>
      <c r="AU42" s="32" t="s">
        <v>444</v>
      </c>
      <c r="AV42" s="32">
        <v>8.6</v>
      </c>
      <c r="AW42" s="32"/>
      <c r="AX42" s="32"/>
      <c r="AY42" s="32"/>
      <c r="AZ42" s="32" t="s">
        <v>534</v>
      </c>
      <c r="BA42" s="30"/>
      <c r="BB42" s="32">
        <v>16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390</v>
      </c>
      <c r="BN42" s="32">
        <v>24</v>
      </c>
      <c r="BO42" s="32" t="s">
        <v>390</v>
      </c>
      <c r="BP42" s="32"/>
      <c r="BQ42" s="32"/>
      <c r="BR42" s="32"/>
      <c r="BS42" s="56"/>
      <c r="BT42" s="56"/>
      <c r="BU42" s="32"/>
      <c r="BV42" s="32" t="s">
        <v>390</v>
      </c>
      <c r="BW42" s="30"/>
      <c r="BY42" t="s">
        <v>602</v>
      </c>
      <c r="BZ42" t="s">
        <v>432</v>
      </c>
    </row>
    <row r="43" spans="1:78" x14ac:dyDescent="0.15">
      <c r="A43" s="27">
        <v>5615</v>
      </c>
      <c r="B43" s="28">
        <v>42475</v>
      </c>
      <c r="C43" s="29" t="s">
        <v>530</v>
      </c>
      <c r="D43" s="30" t="s">
        <v>44</v>
      </c>
      <c r="E43" s="30"/>
      <c r="F43" s="30" t="s">
        <v>220</v>
      </c>
      <c r="G43" s="31">
        <v>42475</v>
      </c>
      <c r="H43" s="32" t="s">
        <v>387</v>
      </c>
      <c r="I43" s="32" t="s">
        <v>390</v>
      </c>
      <c r="J43" s="32"/>
      <c r="K43" s="30" t="s">
        <v>48</v>
      </c>
      <c r="L43" s="178" t="s">
        <v>550</v>
      </c>
      <c r="M43" s="180">
        <v>137.80000000000001</v>
      </c>
      <c r="N43" s="180">
        <v>26.54</v>
      </c>
      <c r="O43" s="30"/>
      <c r="P43" s="30"/>
      <c r="Q43" s="180"/>
      <c r="R43" s="30"/>
      <c r="S43" s="30"/>
      <c r="T43" s="30"/>
      <c r="U43" s="30"/>
      <c r="V43" s="180"/>
      <c r="W43" s="180">
        <v>21.863636363636363</v>
      </c>
      <c r="X43" s="180"/>
      <c r="Y43" s="180"/>
      <c r="Z43" s="180"/>
      <c r="AA43" s="180"/>
      <c r="AB43" s="180"/>
      <c r="AC43" s="180"/>
      <c r="AD43" s="18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 t="s">
        <v>565</v>
      </c>
      <c r="AR43" s="32" t="s">
        <v>390</v>
      </c>
      <c r="AS43" s="32"/>
      <c r="AT43" s="32"/>
      <c r="AU43" s="32" t="s">
        <v>444</v>
      </c>
      <c r="AV43" s="32">
        <v>9.5</v>
      </c>
      <c r="AW43" s="32"/>
      <c r="AX43" s="32"/>
      <c r="AY43" s="32"/>
      <c r="AZ43" s="32" t="s">
        <v>534</v>
      </c>
      <c r="BA43" s="30"/>
      <c r="BB43" s="32">
        <v>0</v>
      </c>
      <c r="BC43" s="32">
        <v>0</v>
      </c>
      <c r="BD43" s="32">
        <v>15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32" t="s">
        <v>390</v>
      </c>
      <c r="BN43" s="32"/>
      <c r="BO43" s="32" t="s">
        <v>390</v>
      </c>
      <c r="BP43" s="32"/>
      <c r="BQ43" s="32"/>
      <c r="BR43" s="32"/>
      <c r="BS43" s="56"/>
      <c r="BT43" s="56"/>
      <c r="BU43" s="32"/>
      <c r="BV43" s="32" t="s">
        <v>390</v>
      </c>
      <c r="BW43" s="178">
        <v>1</v>
      </c>
      <c r="BY43" t="s">
        <v>583</v>
      </c>
      <c r="BZ43" t="s">
        <v>432</v>
      </c>
    </row>
    <row r="44" spans="1:78" x14ac:dyDescent="0.15">
      <c r="A44" s="27">
        <v>4118</v>
      </c>
      <c r="B44" s="28">
        <v>42480</v>
      </c>
      <c r="C44" s="29" t="s">
        <v>530</v>
      </c>
      <c r="D44" s="30" t="s">
        <v>44</v>
      </c>
      <c r="E44" s="30"/>
      <c r="F44" s="30" t="s">
        <v>220</v>
      </c>
      <c r="G44" s="58">
        <v>42475</v>
      </c>
      <c r="H44" s="32" t="s">
        <v>387</v>
      </c>
      <c r="I44" s="32" t="s">
        <v>390</v>
      </c>
      <c r="J44" s="32"/>
      <c r="K44" s="30" t="s">
        <v>49</v>
      </c>
      <c r="L44" s="30" t="s">
        <v>472</v>
      </c>
      <c r="M44" s="216">
        <v>103.18181818181817</v>
      </c>
      <c r="N44" s="180">
        <v>23.18181818181818</v>
      </c>
      <c r="O44" s="30"/>
      <c r="P44" s="30"/>
      <c r="Q44" s="180"/>
      <c r="R44" s="30"/>
      <c r="S44" s="30"/>
      <c r="T44" s="30"/>
      <c r="U44" s="30"/>
      <c r="V44" s="30"/>
      <c r="W44" s="180">
        <v>18.636363636363633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 t="s">
        <v>565</v>
      </c>
      <c r="AR44" s="32" t="s">
        <v>390</v>
      </c>
      <c r="AS44" s="32"/>
      <c r="AT44" s="32"/>
      <c r="AU44" s="32" t="s">
        <v>444</v>
      </c>
      <c r="AV44" s="32">
        <v>10</v>
      </c>
      <c r="AW44" s="32"/>
      <c r="AX44" s="32"/>
      <c r="AY44" s="32"/>
      <c r="AZ44" s="32" t="s">
        <v>534</v>
      </c>
      <c r="BA44" s="30"/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32" t="s">
        <v>390</v>
      </c>
      <c r="BN44" s="32"/>
      <c r="BO44" s="32" t="s">
        <v>390</v>
      </c>
      <c r="BP44" s="32">
        <v>239.89</v>
      </c>
      <c r="BQ44" s="32"/>
      <c r="BR44" s="177">
        <v>42551</v>
      </c>
      <c r="BS44" s="56"/>
      <c r="BT44" s="56"/>
      <c r="BU44" s="56"/>
      <c r="BV44" s="32" t="s">
        <v>390</v>
      </c>
      <c r="BW44" s="178"/>
      <c r="BY44" t="s">
        <v>430</v>
      </c>
      <c r="BZ44" t="s">
        <v>432</v>
      </c>
    </row>
    <row r="45" spans="1:78" x14ac:dyDescent="0.15">
      <c r="A45" s="27">
        <v>5482</v>
      </c>
      <c r="B45" s="28">
        <v>42480</v>
      </c>
      <c r="C45" s="29" t="s">
        <v>530</v>
      </c>
      <c r="D45" s="30" t="s">
        <v>44</v>
      </c>
      <c r="E45" s="30"/>
      <c r="F45" s="30" t="s">
        <v>220</v>
      </c>
      <c r="G45" s="31">
        <v>42474</v>
      </c>
      <c r="H45" s="32" t="s">
        <v>387</v>
      </c>
      <c r="I45" s="32" t="s">
        <v>390</v>
      </c>
      <c r="J45" s="32"/>
      <c r="K45" s="30" t="s">
        <v>51</v>
      </c>
      <c r="L45" s="30" t="s">
        <v>552</v>
      </c>
      <c r="M45" s="216">
        <v>128.88999999999999</v>
      </c>
      <c r="N45" s="216">
        <v>22.68181818181818</v>
      </c>
      <c r="O45" s="30"/>
      <c r="P45" s="30"/>
      <c r="Q45" s="180"/>
      <c r="R45" s="30"/>
      <c r="S45" s="30"/>
      <c r="T45" s="30"/>
      <c r="U45" s="30"/>
      <c r="V45" s="30"/>
      <c r="W45" s="180">
        <v>17.7999999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 t="s">
        <v>565</v>
      </c>
      <c r="AR45" s="32" t="s">
        <v>390</v>
      </c>
      <c r="AS45" s="32"/>
      <c r="AT45" s="32"/>
      <c r="AU45" s="32" t="s">
        <v>444</v>
      </c>
      <c r="AV45" s="32">
        <v>10</v>
      </c>
      <c r="AW45" s="32"/>
      <c r="AX45" s="32"/>
      <c r="AY45" s="32"/>
      <c r="AZ45" s="32" t="s">
        <v>390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32" t="s">
        <v>390</v>
      </c>
      <c r="BN45" s="32"/>
      <c r="BO45" s="32" t="s">
        <v>390</v>
      </c>
      <c r="BP45" s="32"/>
      <c r="BQ45" s="32"/>
      <c r="BR45" s="32"/>
      <c r="BS45" s="56" t="s">
        <v>553</v>
      </c>
      <c r="BT45" s="56" t="s">
        <v>276</v>
      </c>
      <c r="BU45" s="56">
        <v>30</v>
      </c>
      <c r="BV45" s="32" t="s">
        <v>390</v>
      </c>
      <c r="BW45" s="178"/>
      <c r="BX45" s="111"/>
      <c r="BY45" t="s">
        <v>430</v>
      </c>
      <c r="BZ45" t="s">
        <v>432</v>
      </c>
    </row>
    <row r="46" spans="1:78" x14ac:dyDescent="0.15">
      <c r="A46" s="27">
        <v>5539</v>
      </c>
      <c r="B46" s="28">
        <v>42468</v>
      </c>
      <c r="C46" s="29" t="s">
        <v>530</v>
      </c>
      <c r="D46" s="30" t="s">
        <v>44</v>
      </c>
      <c r="E46" s="30"/>
      <c r="F46" s="30" t="s">
        <v>220</v>
      </c>
      <c r="G46" s="58">
        <v>42424</v>
      </c>
      <c r="H46" s="32" t="s">
        <v>390</v>
      </c>
      <c r="I46" s="32" t="s">
        <v>507</v>
      </c>
      <c r="J46" s="32"/>
      <c r="K46" s="30" t="s">
        <v>423</v>
      </c>
      <c r="L46" s="30" t="s">
        <v>554</v>
      </c>
      <c r="M46" s="180">
        <v>129</v>
      </c>
      <c r="N46" s="180">
        <v>23.863636363636363</v>
      </c>
      <c r="O46" s="30"/>
      <c r="P46" s="30"/>
      <c r="Q46" s="180"/>
      <c r="R46" s="30"/>
      <c r="S46" s="30"/>
      <c r="T46" s="30"/>
      <c r="U46" s="30"/>
      <c r="V46" s="30"/>
      <c r="W46" s="180">
        <v>19.236363636363635</v>
      </c>
      <c r="X46" s="30"/>
      <c r="Y46" s="30"/>
      <c r="Z46" s="30"/>
      <c r="AA46" s="30"/>
      <c r="AB46" s="30"/>
      <c r="AC46" s="30"/>
      <c r="AD46" s="30"/>
      <c r="AE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 t="s">
        <v>565</v>
      </c>
      <c r="AR46" s="32" t="s">
        <v>390</v>
      </c>
      <c r="AS46" s="32"/>
      <c r="AT46" s="32"/>
      <c r="AU46" s="32"/>
      <c r="AV46" s="32"/>
      <c r="AW46" s="32"/>
      <c r="AX46" s="32"/>
      <c r="AY46" s="32"/>
      <c r="AZ46" s="3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32" t="s">
        <v>390</v>
      </c>
      <c r="BN46" s="32"/>
      <c r="BO46" s="32" t="s">
        <v>390</v>
      </c>
      <c r="BP46" s="32"/>
      <c r="BQ46" s="32"/>
      <c r="BR46" s="32"/>
      <c r="BS46" s="56"/>
      <c r="BT46" s="56"/>
      <c r="BU46" s="32"/>
      <c r="BV46" s="32" t="s">
        <v>390</v>
      </c>
      <c r="BW46" s="30">
        <v>1</v>
      </c>
      <c r="BY46" t="s">
        <v>430</v>
      </c>
      <c r="BZ46" t="s">
        <v>429</v>
      </c>
    </row>
    <row r="47" spans="1:78" x14ac:dyDescent="0.15">
      <c r="A47" s="27">
        <v>3023</v>
      </c>
      <c r="B47" s="28">
        <v>42468</v>
      </c>
      <c r="C47" s="29" t="s">
        <v>530</v>
      </c>
      <c r="D47" s="30" t="s">
        <v>44</v>
      </c>
      <c r="E47" s="30"/>
      <c r="F47" s="30" t="s">
        <v>220</v>
      </c>
      <c r="G47" s="58">
        <v>42434</v>
      </c>
      <c r="H47" s="32" t="s">
        <v>387</v>
      </c>
      <c r="I47" s="32" t="s">
        <v>390</v>
      </c>
      <c r="J47" s="32"/>
      <c r="K47" s="30" t="s">
        <v>425</v>
      </c>
      <c r="L47" s="30" t="s">
        <v>555</v>
      </c>
      <c r="M47" s="180">
        <v>149</v>
      </c>
      <c r="N47" s="180">
        <v>26.381818181818179</v>
      </c>
      <c r="O47" s="30"/>
      <c r="P47" s="30"/>
      <c r="Q47" s="180"/>
      <c r="R47" s="30"/>
      <c r="S47" s="30"/>
      <c r="T47" s="30"/>
      <c r="U47" s="30"/>
      <c r="V47" s="30"/>
      <c r="W47" s="180">
        <v>22.481818181818181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 t="s">
        <v>565</v>
      </c>
      <c r="AR47" s="32" t="s">
        <v>390</v>
      </c>
      <c r="AS47" s="32"/>
      <c r="AT47" s="32"/>
      <c r="AU47" s="32" t="s">
        <v>444</v>
      </c>
      <c r="AV47" s="32">
        <v>6</v>
      </c>
      <c r="AW47" s="32"/>
      <c r="AX47" s="32"/>
      <c r="AY47" s="32"/>
      <c r="AZ47" s="32" t="s">
        <v>390</v>
      </c>
      <c r="BA47" s="30"/>
      <c r="BB47" s="32">
        <v>0</v>
      </c>
      <c r="BC47" s="32">
        <v>0</v>
      </c>
      <c r="BD47" s="32">
        <v>15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32"/>
      <c r="BN47" s="32"/>
      <c r="BO47" s="32" t="s">
        <v>390</v>
      </c>
      <c r="BP47" s="32"/>
      <c r="BQ47" s="32"/>
      <c r="BR47" s="32"/>
      <c r="BS47" s="30"/>
      <c r="BT47" s="30"/>
      <c r="BU47" s="32"/>
      <c r="BV47" s="32" t="s">
        <v>390</v>
      </c>
      <c r="BW47" s="178">
        <v>1</v>
      </c>
      <c r="BX47" s="111"/>
      <c r="BY47" t="s">
        <v>430</v>
      </c>
      <c r="BZ47" t="s">
        <v>429</v>
      </c>
    </row>
    <row r="48" spans="1:78" x14ac:dyDescent="0.15">
      <c r="A48" s="27">
        <v>5136</v>
      </c>
      <c r="B48" s="28">
        <v>42476</v>
      </c>
      <c r="C48" s="29" t="s">
        <v>530</v>
      </c>
      <c r="D48" s="30" t="s">
        <v>44</v>
      </c>
      <c r="E48" s="30"/>
      <c r="F48" s="30" t="s">
        <v>567</v>
      </c>
      <c r="G48" s="28">
        <v>42474</v>
      </c>
      <c r="H48" s="32" t="s">
        <v>390</v>
      </c>
      <c r="I48" s="32" t="s">
        <v>507</v>
      </c>
      <c r="J48" s="32"/>
      <c r="K48" s="30" t="s">
        <v>556</v>
      </c>
      <c r="L48" s="178" t="s">
        <v>509</v>
      </c>
      <c r="M48" s="216">
        <v>97</v>
      </c>
      <c r="N48" s="180">
        <v>20.68181818181818</v>
      </c>
      <c r="O48" s="30"/>
      <c r="P48" s="30"/>
      <c r="Q48" s="180"/>
      <c r="R48" s="30"/>
      <c r="S48" s="30"/>
      <c r="T48" s="30"/>
      <c r="U48" s="30"/>
      <c r="V48" s="30"/>
      <c r="W48" s="180">
        <v>16.536363636363635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 t="s">
        <v>565</v>
      </c>
      <c r="AR48" s="32" t="s">
        <v>390</v>
      </c>
      <c r="AS48" s="32"/>
      <c r="AT48" s="32"/>
      <c r="AU48" s="32"/>
      <c r="AV48" s="32"/>
      <c r="AW48" s="32"/>
      <c r="AX48" s="32"/>
      <c r="AY48" s="32"/>
      <c r="AZ48" s="3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112"/>
      <c r="BN48" s="32"/>
      <c r="BO48" s="32" t="s">
        <v>390</v>
      </c>
      <c r="BP48" s="32">
        <v>72</v>
      </c>
      <c r="BQ48" s="32"/>
      <c r="BR48" s="32"/>
      <c r="BS48" s="56"/>
      <c r="BT48" s="56"/>
      <c r="BU48" s="56"/>
      <c r="BV48" s="32" t="s">
        <v>390</v>
      </c>
      <c r="BW48" s="30">
        <v>1</v>
      </c>
      <c r="BX48" t="s">
        <v>584</v>
      </c>
      <c r="BY48" t="s">
        <v>603</v>
      </c>
      <c r="BZ48" t="s">
        <v>432</v>
      </c>
    </row>
    <row r="49" spans="1:78" x14ac:dyDescent="0.15">
      <c r="A49" s="27">
        <v>6419</v>
      </c>
      <c r="B49" s="28">
        <v>42475</v>
      </c>
      <c r="C49" s="29" t="s">
        <v>530</v>
      </c>
      <c r="D49" s="30" t="s">
        <v>44</v>
      </c>
      <c r="E49" s="30"/>
      <c r="F49" s="30" t="s">
        <v>220</v>
      </c>
      <c r="G49" s="31">
        <v>42475</v>
      </c>
      <c r="H49" s="32" t="s">
        <v>387</v>
      </c>
      <c r="I49" s="32" t="s">
        <v>390</v>
      </c>
      <c r="J49" s="32"/>
      <c r="K49" s="30" t="s">
        <v>466</v>
      </c>
      <c r="L49" s="30" t="s">
        <v>452</v>
      </c>
      <c r="M49" s="216">
        <v>97.999999999999986</v>
      </c>
      <c r="N49" s="180">
        <v>21.4</v>
      </c>
      <c r="O49" s="30" t="s">
        <v>453</v>
      </c>
      <c r="P49" s="30">
        <v>2500</v>
      </c>
      <c r="Q49" s="180">
        <v>21</v>
      </c>
      <c r="R49" s="30"/>
      <c r="S49" s="30"/>
      <c r="T49" s="30"/>
      <c r="U49" s="30"/>
      <c r="V49" s="30"/>
      <c r="W49" s="180">
        <v>17.3</v>
      </c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10</v>
      </c>
      <c r="AW49" s="32"/>
      <c r="AX49" s="32"/>
      <c r="AY49" s="32"/>
      <c r="AZ49" s="32" t="s">
        <v>534</v>
      </c>
      <c r="BA49" s="30"/>
      <c r="BB49" s="32">
        <v>0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>
        <v>24</v>
      </c>
      <c r="BM49" s="32" t="s">
        <v>390</v>
      </c>
      <c r="BN49" s="32"/>
      <c r="BO49" s="32" t="s">
        <v>390</v>
      </c>
      <c r="BP49" s="32"/>
      <c r="BQ49" s="32"/>
      <c r="BR49" s="32"/>
      <c r="BS49" s="30"/>
      <c r="BT49" s="56"/>
      <c r="BU49" s="32"/>
      <c r="BV49" s="32" t="s">
        <v>390</v>
      </c>
      <c r="BW49" s="56"/>
      <c r="BX49" s="57"/>
      <c r="BY49" t="s">
        <v>604</v>
      </c>
      <c r="BZ49" t="s">
        <v>469</v>
      </c>
    </row>
    <row r="50" spans="1:78" x14ac:dyDescent="0.15">
      <c r="A50" s="27">
        <v>5916</v>
      </c>
      <c r="B50" s="28">
        <v>42476</v>
      </c>
      <c r="C50" s="29" t="s">
        <v>530</v>
      </c>
      <c r="D50" s="30" t="s">
        <v>44</v>
      </c>
      <c r="E50" s="30"/>
      <c r="F50" s="30" t="s">
        <v>220</v>
      </c>
      <c r="G50" s="31">
        <v>42474</v>
      </c>
      <c r="H50" s="32" t="s">
        <v>387</v>
      </c>
      <c r="I50" s="32" t="s">
        <v>390</v>
      </c>
      <c r="J50" s="32"/>
      <c r="K50" s="30" t="s">
        <v>50</v>
      </c>
      <c r="L50" s="30" t="s">
        <v>558</v>
      </c>
      <c r="M50" s="216">
        <v>122.39999999999998</v>
      </c>
      <c r="N50" s="180">
        <v>22.16363636363636</v>
      </c>
      <c r="O50" s="30" t="s">
        <v>453</v>
      </c>
      <c r="P50" s="30">
        <v>2000</v>
      </c>
      <c r="Q50" s="180">
        <v>21.9</v>
      </c>
      <c r="R50" s="30"/>
      <c r="S50" s="30"/>
      <c r="T50" s="30"/>
      <c r="U50" s="30"/>
      <c r="V50" s="30"/>
      <c r="W50" s="180">
        <v>18.972727272727273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t="s">
        <v>565</v>
      </c>
      <c r="AR50" s="32" t="s">
        <v>390</v>
      </c>
      <c r="AS50" s="32"/>
      <c r="AT50" s="32"/>
      <c r="AU50" s="32" t="s">
        <v>444</v>
      </c>
      <c r="AV50" s="32">
        <v>16.100000000000001</v>
      </c>
      <c r="AW50" s="32"/>
      <c r="AX50" s="32"/>
      <c r="AY50" s="32"/>
      <c r="AZ50" s="32" t="s">
        <v>534</v>
      </c>
      <c r="BA50" s="30"/>
      <c r="BB50" s="32">
        <v>0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/>
      <c r="BM50" s="32" t="s">
        <v>390</v>
      </c>
      <c r="BN50" s="32"/>
      <c r="BO50" s="32" t="s">
        <v>390</v>
      </c>
      <c r="BP50" s="32"/>
      <c r="BQ50" s="32"/>
      <c r="BR50" s="32"/>
      <c r="BS50" s="30"/>
      <c r="BT50" s="56"/>
      <c r="BU50" s="32"/>
      <c r="BV50" s="32" t="s">
        <v>390</v>
      </c>
      <c r="BW50" s="30"/>
      <c r="BX50" t="s">
        <v>559</v>
      </c>
      <c r="BY50" t="s">
        <v>605</v>
      </c>
      <c r="BZ50" t="s">
        <v>432</v>
      </c>
    </row>
    <row r="51" spans="1:78" x14ac:dyDescent="0.15">
      <c r="A51" s="27">
        <v>4759</v>
      </c>
      <c r="B51" s="28">
        <v>42468</v>
      </c>
      <c r="C51" s="29" t="s">
        <v>530</v>
      </c>
      <c r="D51" s="30" t="s">
        <v>44</v>
      </c>
      <c r="E51" s="30"/>
      <c r="F51" s="30" t="s">
        <v>220</v>
      </c>
      <c r="G51" s="31">
        <v>42473</v>
      </c>
      <c r="H51" s="32" t="s">
        <v>387</v>
      </c>
      <c r="I51" s="32" t="s">
        <v>390</v>
      </c>
      <c r="J51" s="32"/>
      <c r="K51" s="30" t="s">
        <v>456</v>
      </c>
      <c r="L51" s="30" t="s">
        <v>493</v>
      </c>
      <c r="M51" s="218">
        <v>137.61000000000001</v>
      </c>
      <c r="N51" s="219">
        <v>26.64</v>
      </c>
      <c r="O51" s="30"/>
      <c r="P51" s="30"/>
      <c r="Q51" s="180"/>
      <c r="R51" s="30"/>
      <c r="S51" s="30"/>
      <c r="T51" s="30"/>
      <c r="U51" s="30"/>
      <c r="V51" s="30"/>
      <c r="W51" s="180">
        <v>22.23</v>
      </c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10</v>
      </c>
      <c r="AW51" s="32"/>
      <c r="AX51" s="32"/>
      <c r="AY51" s="32"/>
      <c r="AZ51" s="32" t="s">
        <v>390</v>
      </c>
      <c r="BA51" s="30"/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/>
      <c r="BO51" s="32" t="s">
        <v>390</v>
      </c>
      <c r="BP51" s="32"/>
      <c r="BQ51" s="32"/>
      <c r="BR51" s="32"/>
      <c r="BS51" s="30"/>
      <c r="BT51" s="56"/>
      <c r="BU51" s="32"/>
      <c r="BV51" s="32" t="s">
        <v>390</v>
      </c>
      <c r="BW51" s="30">
        <v>1</v>
      </c>
      <c r="BY51" t="s">
        <v>430</v>
      </c>
      <c r="BZ51" t="s">
        <v>432</v>
      </c>
    </row>
    <row r="52" spans="1:78" x14ac:dyDescent="0.15">
      <c r="A52" s="27">
        <v>6346</v>
      </c>
      <c r="B52" s="28">
        <v>42476</v>
      </c>
      <c r="C52" s="29" t="s">
        <v>530</v>
      </c>
      <c r="D52" s="30" t="s">
        <v>44</v>
      </c>
      <c r="E52" s="30"/>
      <c r="F52" s="30" t="s">
        <v>220</v>
      </c>
      <c r="G52" s="31">
        <v>42474</v>
      </c>
      <c r="H52" s="32" t="s">
        <v>387</v>
      </c>
      <c r="I52" s="32" t="s">
        <v>390</v>
      </c>
      <c r="J52" s="32"/>
      <c r="K52" s="30" t="s">
        <v>560</v>
      </c>
      <c r="L52" s="30" t="s">
        <v>588</v>
      </c>
      <c r="M52" s="216">
        <v>119.99999999999999</v>
      </c>
      <c r="N52" s="180">
        <v>23</v>
      </c>
      <c r="O52" s="30"/>
      <c r="P52" s="30"/>
      <c r="Q52" s="180"/>
      <c r="R52" s="30"/>
      <c r="S52" s="30"/>
      <c r="T52" s="30"/>
      <c r="U52" s="30"/>
      <c r="V52" s="30"/>
      <c r="W52" s="180">
        <v>19.899999999999999</v>
      </c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390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/>
      <c r="BM52" s="32" t="s">
        <v>390</v>
      </c>
      <c r="BN52" s="32"/>
      <c r="BO52" s="32" t="s">
        <v>390</v>
      </c>
      <c r="BP52" s="32"/>
      <c r="BQ52" s="32"/>
      <c r="BR52" s="32"/>
      <c r="BS52" s="30"/>
      <c r="BT52" s="56"/>
      <c r="BU52" s="32"/>
      <c r="BV52" s="32" t="s">
        <v>390</v>
      </c>
      <c r="BW52" s="30">
        <v>1</v>
      </c>
      <c r="BY52" t="s">
        <v>606</v>
      </c>
      <c r="BZ52" t="s">
        <v>469</v>
      </c>
    </row>
    <row r="53" spans="1:78" x14ac:dyDescent="0.15">
      <c r="A53" s="27">
        <v>6409</v>
      </c>
      <c r="B53" s="28">
        <v>42480</v>
      </c>
      <c r="C53" s="29" t="s">
        <v>530</v>
      </c>
      <c r="D53" s="30" t="s">
        <v>44</v>
      </c>
      <c r="E53" s="30"/>
      <c r="F53" s="30" t="s">
        <v>220</v>
      </c>
      <c r="G53" s="31">
        <v>42474</v>
      </c>
      <c r="H53" s="32" t="s">
        <v>390</v>
      </c>
      <c r="I53" s="32" t="s">
        <v>507</v>
      </c>
      <c r="J53" s="32"/>
      <c r="K53" s="30" t="s">
        <v>591</v>
      </c>
      <c r="L53" s="30" t="s">
        <v>552</v>
      </c>
      <c r="M53" s="216">
        <v>128</v>
      </c>
      <c r="N53" s="180">
        <v>23.854545454545452</v>
      </c>
      <c r="O53" s="30"/>
      <c r="P53" s="30"/>
      <c r="Q53" s="180"/>
      <c r="R53" s="30"/>
      <c r="S53" s="30"/>
      <c r="T53" s="30"/>
      <c r="U53" s="30"/>
      <c r="V53" s="30"/>
      <c r="W53" s="180">
        <v>19.636363636363999</v>
      </c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 t="s">
        <v>565</v>
      </c>
      <c r="AR53" s="32" t="s">
        <v>390</v>
      </c>
      <c r="AS53" s="32"/>
      <c r="AT53" s="32"/>
      <c r="AU53" s="32"/>
      <c r="AV53" s="32"/>
      <c r="AW53" s="32"/>
      <c r="AX53" s="32"/>
      <c r="AY53" s="32"/>
      <c r="AZ53" s="32" t="s">
        <v>390</v>
      </c>
      <c r="BA53" s="30"/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 t="s">
        <v>390</v>
      </c>
      <c r="BN53" s="32"/>
      <c r="BO53" s="32" t="s">
        <v>390</v>
      </c>
      <c r="BP53" s="32"/>
      <c r="BQ53" s="32"/>
      <c r="BR53" s="32"/>
      <c r="BS53" s="30"/>
      <c r="BT53" s="56"/>
      <c r="BU53" s="32"/>
      <c r="BV53" s="32" t="s">
        <v>390</v>
      </c>
      <c r="BW53" s="30"/>
      <c r="BY53" t="s">
        <v>607</v>
      </c>
      <c r="BZ53" t="s">
        <v>469</v>
      </c>
    </row>
  </sheetData>
  <sheetProtection algorithmName="SHA-512" hashValue="L2/J3eCxZFb4dDxARYDQsDFV9EKfftOB03Gb1LTLHT5FfgPo4EWmuJuyesipxMvVbmNu+wwG11fAf43777pY7g==" saltValue="emSY2ti0it+zFj7ung02jw==" spinCount="100000" sheet="1" objects="1" scenarios="1"/>
  <pageMargins left="0.75" right="0.75" top="1" bottom="1" header="0.5" footer="0.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2D47-FF87-944F-A627-617E82804DDE}">
  <sheetPr codeName="Sheet19"/>
  <dimension ref="A1:BZ4"/>
  <sheetViews>
    <sheetView workbookViewId="0">
      <selection activeCell="BF54" sqref="A54:XFD5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5" t="s">
        <v>238</v>
      </c>
      <c r="BR1" s="5" t="s">
        <v>4</v>
      </c>
      <c r="BS1" s="7" t="s">
        <v>5</v>
      </c>
      <c r="BT1" s="7" t="s">
        <v>139</v>
      </c>
      <c r="BU1" s="7" t="s">
        <v>5</v>
      </c>
      <c r="BV1" s="7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27">
        <v>645</v>
      </c>
      <c r="B2" s="28">
        <v>42475</v>
      </c>
      <c r="C2" s="29" t="s">
        <v>530</v>
      </c>
      <c r="D2" s="30" t="s">
        <v>45</v>
      </c>
      <c r="E2" s="30"/>
      <c r="F2" s="30" t="s">
        <v>531</v>
      </c>
      <c r="G2" s="31">
        <v>42185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124.93636363636364</v>
      </c>
      <c r="N2" s="180">
        <v>24.43181818181818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533</v>
      </c>
      <c r="AR2" s="32" t="s">
        <v>390</v>
      </c>
      <c r="AS2" s="32"/>
      <c r="AT2" s="32"/>
      <c r="AU2" s="32" t="s">
        <v>444</v>
      </c>
      <c r="AV2" s="32">
        <v>7.8419999999999996</v>
      </c>
      <c r="AW2" s="32"/>
      <c r="AX2" s="32"/>
      <c r="AY2" s="32"/>
      <c r="AZ2" s="32" t="s">
        <v>534</v>
      </c>
      <c r="BA2" s="32"/>
      <c r="BB2" s="30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/>
      <c r="BO2" s="32" t="s">
        <v>390</v>
      </c>
      <c r="BP2" s="32"/>
      <c r="BQ2" s="32"/>
      <c r="BR2" s="32"/>
      <c r="BS2" s="32"/>
      <c r="BT2" s="30"/>
      <c r="BU2" s="30"/>
      <c r="BV2" s="32" t="s">
        <v>390</v>
      </c>
      <c r="BW2" s="32"/>
      <c r="BX2" s="30"/>
      <c r="BY2" t="s">
        <v>430</v>
      </c>
      <c r="BZ2" t="s">
        <v>429</v>
      </c>
    </row>
    <row r="3" spans="1:78" x14ac:dyDescent="0.15">
      <c r="A3" s="27">
        <v>643</v>
      </c>
      <c r="B3" s="28">
        <v>42475</v>
      </c>
      <c r="C3" s="29" t="s">
        <v>530</v>
      </c>
      <c r="D3" s="30" t="s">
        <v>45</v>
      </c>
      <c r="E3" s="30"/>
      <c r="F3" s="30" t="s">
        <v>535</v>
      </c>
      <c r="G3" s="31">
        <v>42185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124.93636363636364</v>
      </c>
      <c r="N3" s="180">
        <v>24.43181818181818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180"/>
      <c r="AF3" s="180">
        <v>17.909090909090907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536</v>
      </c>
      <c r="AR3" s="32" t="s">
        <v>390</v>
      </c>
      <c r="AS3" s="176"/>
      <c r="AT3" s="32"/>
      <c r="AU3" s="32" t="s">
        <v>444</v>
      </c>
      <c r="AV3" s="32">
        <v>7.8419999999999996</v>
      </c>
      <c r="AW3" s="32"/>
      <c r="AX3" s="32"/>
      <c r="AY3" s="32"/>
      <c r="AZ3" s="32" t="s">
        <v>534</v>
      </c>
      <c r="BA3" s="32"/>
      <c r="BB3" s="30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2"/>
      <c r="BT3" s="56"/>
      <c r="BU3" s="56"/>
      <c r="BV3" s="32" t="s">
        <v>390</v>
      </c>
      <c r="BW3" s="32"/>
      <c r="BX3" s="30"/>
      <c r="BY3" t="s">
        <v>430</v>
      </c>
      <c r="BZ3" t="s">
        <v>429</v>
      </c>
    </row>
    <row r="4" spans="1:78" x14ac:dyDescent="0.15">
      <c r="A4" s="27">
        <v>649</v>
      </c>
      <c r="B4" s="28">
        <v>42475</v>
      </c>
      <c r="C4" s="29" t="s">
        <v>530</v>
      </c>
      <c r="D4" s="30" t="s">
        <v>45</v>
      </c>
      <c r="E4" s="30"/>
      <c r="F4" s="30" t="s">
        <v>537</v>
      </c>
      <c r="G4" s="31">
        <v>42185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124.93636363636364</v>
      </c>
      <c r="N4" s="180">
        <v>60.498181818181813</v>
      </c>
      <c r="O4" s="30"/>
      <c r="P4" s="30"/>
      <c r="Q4" s="30"/>
      <c r="R4" s="30"/>
      <c r="S4" s="30"/>
      <c r="T4" s="30"/>
      <c r="U4" s="30"/>
      <c r="V4" s="180">
        <v>22.890909090909087</v>
      </c>
      <c r="W4" s="180">
        <v>22.890909090909087</v>
      </c>
      <c r="X4" s="30"/>
      <c r="Y4" s="30"/>
      <c r="Z4" s="30"/>
      <c r="AA4" s="30"/>
      <c r="AB4" s="30"/>
      <c r="AC4" s="30"/>
      <c r="AD4" s="30"/>
      <c r="AE4" s="180">
        <v>22.890909090909087</v>
      </c>
      <c r="AF4" s="18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 t="s">
        <v>538</v>
      </c>
      <c r="AR4" s="32" t="s">
        <v>387</v>
      </c>
      <c r="AS4" s="32" t="s">
        <v>539</v>
      </c>
      <c r="AT4" s="32">
        <v>3</v>
      </c>
      <c r="AU4" s="32" t="s">
        <v>444</v>
      </c>
      <c r="AV4" s="32">
        <v>7.8419999999999996</v>
      </c>
      <c r="AW4" s="32"/>
      <c r="AX4" s="32"/>
      <c r="AY4" s="32"/>
      <c r="AZ4" s="32" t="s">
        <v>534</v>
      </c>
      <c r="BA4" s="32"/>
      <c r="BB4" s="30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2"/>
      <c r="BT4" s="30"/>
      <c r="BU4" s="30"/>
      <c r="BV4" s="32" t="s">
        <v>390</v>
      </c>
      <c r="BW4" s="32"/>
      <c r="BX4" s="30"/>
      <c r="BY4" t="s">
        <v>430</v>
      </c>
      <c r="BZ4" t="s">
        <v>429</v>
      </c>
    </row>
  </sheetData>
  <sheetProtection algorithmName="SHA-512" hashValue="TyDerBPyydzyRr70FPWqW1BWWtovnA+qJN53mqW6shLRt/1gJThGUluFApeEHDiWp+H9QXMt+OTYT7JazIvl2A==" saltValue="B0rRyVrCR6rV1QBp376mcg==" spinCount="100000" sheet="1" objects="1" scenarios="1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BD0FF-D302-D14C-AE13-6D0B88AAEE45}">
  <sheetPr codeName="Sheet20"/>
  <dimension ref="A1:CY53"/>
  <sheetViews>
    <sheetView zoomScaleNormal="100" zoomScalePageLayoutView="120" workbookViewId="0">
      <selection activeCell="A21" sqref="A21:XFD36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22"/>
    <col min="17" max="17" width="10.83203125" style="222"/>
    <col min="23" max="23" width="10.83203125" style="222"/>
    <col min="43" max="43" width="22.83203125" customWidth="1"/>
  </cols>
  <sheetData>
    <row r="1" spans="1:76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20" t="s">
        <v>145</v>
      </c>
      <c r="N1" s="221" t="s">
        <v>316</v>
      </c>
      <c r="O1" s="10" t="s">
        <v>146</v>
      </c>
      <c r="P1" s="10" t="s">
        <v>317</v>
      </c>
      <c r="Q1" s="221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23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5" t="s">
        <v>6</v>
      </c>
    </row>
    <row r="2" spans="1:76" x14ac:dyDescent="0.15">
      <c r="A2" s="27">
        <v>4232</v>
      </c>
      <c r="B2" s="28">
        <v>42291</v>
      </c>
      <c r="C2" s="29" t="s">
        <v>530</v>
      </c>
      <c r="D2" s="30" t="s">
        <v>44</v>
      </c>
      <c r="E2" s="30"/>
      <c r="F2" s="30" t="s">
        <v>531</v>
      </c>
      <c r="G2" s="31">
        <v>42291</v>
      </c>
      <c r="H2" s="32" t="s">
        <v>387</v>
      </c>
      <c r="I2" s="32" t="s">
        <v>390</v>
      </c>
      <c r="J2" s="32"/>
      <c r="K2" s="30" t="s">
        <v>298</v>
      </c>
      <c r="L2" s="30" t="s">
        <v>540</v>
      </c>
      <c r="M2" s="216">
        <v>113.97272727272727</v>
      </c>
      <c r="N2" s="216">
        <v>21.736363636363635</v>
      </c>
      <c r="O2" s="30"/>
      <c r="P2" s="30"/>
      <c r="Q2" s="180"/>
      <c r="R2" s="30"/>
      <c r="S2" s="30"/>
      <c r="T2" s="30"/>
      <c r="U2" s="30"/>
      <c r="V2" s="30"/>
      <c r="W2" s="18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533</v>
      </c>
      <c r="AR2" s="32" t="s">
        <v>390</v>
      </c>
      <c r="AS2" s="32"/>
      <c r="AT2" s="32"/>
      <c r="AU2" s="32" t="s">
        <v>444</v>
      </c>
      <c r="AV2" s="32">
        <v>8.6</v>
      </c>
      <c r="AW2" s="32"/>
      <c r="AX2" s="32"/>
      <c r="AY2" s="32"/>
      <c r="AZ2" s="32" t="s">
        <v>534</v>
      </c>
      <c r="BA2" s="30"/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390</v>
      </c>
      <c r="BN2" s="32">
        <v>24</v>
      </c>
      <c r="BO2" s="32" t="s">
        <v>390</v>
      </c>
      <c r="BP2" s="32"/>
      <c r="BQ2" s="32">
        <v>24</v>
      </c>
      <c r="BR2" s="32"/>
      <c r="BS2" s="56"/>
      <c r="BT2" s="56"/>
      <c r="BU2" s="56"/>
      <c r="BV2" s="32" t="s">
        <v>390</v>
      </c>
      <c r="BW2" s="30"/>
      <c r="BX2" s="111" t="s">
        <v>430</v>
      </c>
    </row>
    <row r="3" spans="1:76" x14ac:dyDescent="0.15">
      <c r="A3" s="27">
        <v>5592</v>
      </c>
      <c r="B3" s="28">
        <v>42291</v>
      </c>
      <c r="C3" s="29" t="s">
        <v>530</v>
      </c>
      <c r="D3" s="30" t="s">
        <v>44</v>
      </c>
      <c r="E3" s="30"/>
      <c r="F3" s="30" t="s">
        <v>531</v>
      </c>
      <c r="G3" s="31">
        <v>42188</v>
      </c>
      <c r="H3" s="32" t="s">
        <v>387</v>
      </c>
      <c r="I3" s="32" t="s">
        <v>390</v>
      </c>
      <c r="J3" s="32"/>
      <c r="K3" s="30" t="s">
        <v>299</v>
      </c>
      <c r="L3" s="178" t="s">
        <v>541</v>
      </c>
      <c r="M3" s="180">
        <v>127.09090909090909</v>
      </c>
      <c r="N3" s="180">
        <v>22.054545454545455</v>
      </c>
      <c r="O3" s="30"/>
      <c r="P3" s="30"/>
      <c r="Q3" s="180"/>
      <c r="R3" s="30"/>
      <c r="S3" s="30"/>
      <c r="T3" s="30"/>
      <c r="U3" s="30"/>
      <c r="V3" s="30"/>
      <c r="W3" s="18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533</v>
      </c>
      <c r="AR3" s="32" t="s">
        <v>390</v>
      </c>
      <c r="AS3" s="32"/>
      <c r="AT3" s="32"/>
      <c r="AU3" s="32" t="s">
        <v>444</v>
      </c>
      <c r="AV3" s="32">
        <v>8</v>
      </c>
      <c r="AW3" s="32"/>
      <c r="AX3" s="32"/>
      <c r="AY3" s="32"/>
      <c r="AZ3" s="32" t="s">
        <v>390</v>
      </c>
      <c r="BA3" s="30"/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390</v>
      </c>
      <c r="BN3" s="32"/>
      <c r="BO3" s="32" t="s">
        <v>390</v>
      </c>
      <c r="BP3" s="32"/>
      <c r="BQ3" s="32"/>
      <c r="BR3" s="32"/>
      <c r="BS3" s="30" t="s">
        <v>542</v>
      </c>
      <c r="BT3" s="30" t="s">
        <v>543</v>
      </c>
      <c r="BU3" s="32">
        <v>50</v>
      </c>
      <c r="BV3" s="32" t="s">
        <v>390</v>
      </c>
      <c r="BW3" s="30" t="s">
        <v>475</v>
      </c>
      <c r="BX3" s="111" t="s">
        <v>544</v>
      </c>
    </row>
    <row r="4" spans="1:76" x14ac:dyDescent="0.15">
      <c r="A4" s="27">
        <v>5779</v>
      </c>
      <c r="B4" s="28">
        <v>42291</v>
      </c>
      <c r="C4" s="195" t="s">
        <v>530</v>
      </c>
      <c r="D4" s="30" t="s">
        <v>44</v>
      </c>
      <c r="E4" s="196"/>
      <c r="F4" s="196" t="s">
        <v>531</v>
      </c>
      <c r="G4" s="31">
        <v>42247</v>
      </c>
      <c r="H4" s="197" t="s">
        <v>387</v>
      </c>
      <c r="I4" s="197" t="s">
        <v>390</v>
      </c>
      <c r="J4" s="197"/>
      <c r="K4" s="196" t="s">
        <v>300</v>
      </c>
      <c r="L4" s="30" t="s">
        <v>545</v>
      </c>
      <c r="M4" s="180">
        <v>129.49999999999997</v>
      </c>
      <c r="N4" s="180">
        <v>24.418181818181814</v>
      </c>
      <c r="O4" s="30"/>
      <c r="P4" s="30"/>
      <c r="Q4" s="180"/>
      <c r="R4" s="196"/>
      <c r="S4" s="196"/>
      <c r="T4" s="196"/>
      <c r="U4" s="196"/>
      <c r="V4" s="196"/>
      <c r="W4" s="219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 t="s">
        <v>533</v>
      </c>
      <c r="AR4" s="197" t="s">
        <v>390</v>
      </c>
      <c r="AS4" s="197"/>
      <c r="AT4" s="197"/>
      <c r="AU4" s="197" t="s">
        <v>444</v>
      </c>
      <c r="AV4" s="197">
        <v>12</v>
      </c>
      <c r="AW4" s="197"/>
      <c r="AX4" s="197"/>
      <c r="AY4" s="197"/>
      <c r="AZ4" s="32" t="s">
        <v>534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390</v>
      </c>
      <c r="BN4" s="32"/>
      <c r="BO4" s="32" t="s">
        <v>390</v>
      </c>
      <c r="BP4" s="32"/>
      <c r="BQ4" s="32"/>
      <c r="BR4" s="32"/>
      <c r="BS4" s="30"/>
      <c r="BT4" s="30"/>
      <c r="BU4" s="32"/>
      <c r="BV4" s="32" t="s">
        <v>390</v>
      </c>
      <c r="BW4" s="30"/>
      <c r="BX4" s="111" t="s">
        <v>546</v>
      </c>
    </row>
    <row r="5" spans="1:76" x14ac:dyDescent="0.15">
      <c r="A5" s="27">
        <v>5259</v>
      </c>
      <c r="B5" s="28">
        <v>42291</v>
      </c>
      <c r="C5" s="29" t="s">
        <v>530</v>
      </c>
      <c r="D5" s="30" t="s">
        <v>44</v>
      </c>
      <c r="E5" s="30"/>
      <c r="F5" s="30" t="s">
        <v>531</v>
      </c>
      <c r="G5" s="31">
        <v>42214</v>
      </c>
      <c r="H5" s="32" t="s">
        <v>387</v>
      </c>
      <c r="I5" s="32" t="s">
        <v>390</v>
      </c>
      <c r="J5" s="32"/>
      <c r="K5" s="30" t="s">
        <v>301</v>
      </c>
      <c r="L5" s="30" t="s">
        <v>547</v>
      </c>
      <c r="M5" s="180">
        <v>114.99999999999999</v>
      </c>
      <c r="N5" s="180">
        <v>25.290909090909089</v>
      </c>
      <c r="O5" s="30"/>
      <c r="P5" s="30"/>
      <c r="Q5" s="180"/>
      <c r="R5" s="30"/>
      <c r="S5" s="30"/>
      <c r="T5" s="30"/>
      <c r="U5" s="30"/>
      <c r="V5" s="30"/>
      <c r="W5" s="18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533</v>
      </c>
      <c r="AR5" s="32" t="s">
        <v>390</v>
      </c>
      <c r="AS5" s="32"/>
      <c r="AT5" s="32"/>
      <c r="AU5" s="32" t="s">
        <v>444</v>
      </c>
      <c r="AV5" s="32">
        <v>16.100000000000001</v>
      </c>
      <c r="AW5" s="32"/>
      <c r="AX5" s="32"/>
      <c r="AY5" s="32"/>
      <c r="AZ5" s="32" t="s">
        <v>534</v>
      </c>
      <c r="BA5" s="30"/>
      <c r="BB5" s="32">
        <v>13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390</v>
      </c>
      <c r="BN5" s="32">
        <v>12</v>
      </c>
      <c r="BO5" s="32" t="s">
        <v>390</v>
      </c>
      <c r="BP5" s="32"/>
      <c r="BQ5" s="32"/>
      <c r="BR5" s="32"/>
      <c r="BS5" s="30"/>
      <c r="BT5" s="30"/>
      <c r="BU5" s="32"/>
      <c r="BV5" s="32" t="s">
        <v>390</v>
      </c>
      <c r="BW5" s="30"/>
      <c r="BX5" s="111" t="s">
        <v>430</v>
      </c>
    </row>
    <row r="6" spans="1:76" x14ac:dyDescent="0.15">
      <c r="A6" s="27">
        <v>5421</v>
      </c>
      <c r="B6" s="28">
        <v>42292</v>
      </c>
      <c r="C6" s="29" t="s">
        <v>530</v>
      </c>
      <c r="D6" s="30" t="s">
        <v>44</v>
      </c>
      <c r="E6" s="30"/>
      <c r="F6" s="30" t="s">
        <v>531</v>
      </c>
      <c r="G6" s="31">
        <v>42186</v>
      </c>
      <c r="H6" s="32" t="s">
        <v>387</v>
      </c>
      <c r="I6" s="32" t="s">
        <v>390</v>
      </c>
      <c r="J6" s="32"/>
      <c r="K6" s="30" t="s">
        <v>302</v>
      </c>
      <c r="L6" s="30" t="s">
        <v>548</v>
      </c>
      <c r="M6" s="180">
        <v>121.98181818181818</v>
      </c>
      <c r="N6" s="180">
        <v>25.16363636363636</v>
      </c>
      <c r="O6" s="30"/>
      <c r="P6" s="30"/>
      <c r="Q6" s="180"/>
      <c r="R6" s="30"/>
      <c r="S6" s="30"/>
      <c r="T6" s="30"/>
      <c r="U6" s="30"/>
      <c r="V6" s="30"/>
      <c r="W6" s="18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t="s">
        <v>533</v>
      </c>
      <c r="AR6" s="32" t="s">
        <v>390</v>
      </c>
      <c r="AS6" s="32"/>
      <c r="AT6" s="32"/>
      <c r="AU6" s="32" t="s">
        <v>444</v>
      </c>
      <c r="AV6" s="32">
        <v>7</v>
      </c>
      <c r="AW6" s="32"/>
      <c r="AX6" s="32"/>
      <c r="AY6" s="32"/>
      <c r="AZ6" s="32" t="s">
        <v>534</v>
      </c>
      <c r="BA6" s="30"/>
      <c r="BB6" s="32">
        <v>12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/>
      <c r="BM6" s="32" t="s">
        <v>390</v>
      </c>
      <c r="BN6" s="32">
        <v>12</v>
      </c>
      <c r="BO6" s="32" t="s">
        <v>390</v>
      </c>
      <c r="BP6" s="32"/>
      <c r="BQ6" s="32"/>
      <c r="BR6" s="32"/>
      <c r="BS6" s="30"/>
      <c r="BT6" s="30"/>
      <c r="BU6" s="32"/>
      <c r="BV6" s="32" t="s">
        <v>390</v>
      </c>
      <c r="BW6" s="56"/>
      <c r="BX6" s="111" t="s">
        <v>430</v>
      </c>
    </row>
    <row r="7" spans="1:76" x14ac:dyDescent="0.15">
      <c r="A7" s="27">
        <v>5315</v>
      </c>
      <c r="B7" s="28">
        <v>42292</v>
      </c>
      <c r="C7" s="29" t="s">
        <v>530</v>
      </c>
      <c r="D7" s="30" t="s">
        <v>44</v>
      </c>
      <c r="E7" s="30"/>
      <c r="F7" s="30" t="s">
        <v>531</v>
      </c>
      <c r="G7" s="31">
        <v>42279</v>
      </c>
      <c r="H7" s="32" t="s">
        <v>387</v>
      </c>
      <c r="I7" s="32" t="s">
        <v>390</v>
      </c>
      <c r="J7" s="32"/>
      <c r="K7" s="30" t="s">
        <v>303</v>
      </c>
      <c r="L7" s="30" t="s">
        <v>549</v>
      </c>
      <c r="M7" s="180">
        <v>130.99999999999997</v>
      </c>
      <c r="N7" s="180">
        <v>24.990909090909089</v>
      </c>
      <c r="O7" s="30"/>
      <c r="P7" s="30"/>
      <c r="Q7" s="180"/>
      <c r="R7" s="30"/>
      <c r="S7" s="30"/>
      <c r="T7" s="30"/>
      <c r="U7" s="30"/>
      <c r="V7" s="30"/>
      <c r="W7" s="18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533</v>
      </c>
      <c r="AR7" s="32" t="s">
        <v>390</v>
      </c>
      <c r="AS7" s="32"/>
      <c r="AT7" s="32"/>
      <c r="AU7" s="32" t="s">
        <v>444</v>
      </c>
      <c r="AV7" s="32">
        <v>8.6</v>
      </c>
      <c r="AW7" s="32"/>
      <c r="AX7" s="32"/>
      <c r="AY7" s="32"/>
      <c r="AZ7" s="32" t="s">
        <v>534</v>
      </c>
      <c r="BA7" s="30"/>
      <c r="BB7" s="32">
        <v>16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390</v>
      </c>
      <c r="BN7" s="32">
        <v>24</v>
      </c>
      <c r="BO7" s="32" t="s">
        <v>390</v>
      </c>
      <c r="BP7" s="32"/>
      <c r="BQ7" s="32"/>
      <c r="BR7" s="32"/>
      <c r="BS7" s="56"/>
      <c r="BT7" s="56"/>
      <c r="BU7" s="32"/>
      <c r="BV7" s="32" t="s">
        <v>390</v>
      </c>
      <c r="BW7" s="30"/>
      <c r="BX7" t="s">
        <v>430</v>
      </c>
    </row>
    <row r="8" spans="1:76" x14ac:dyDescent="0.15">
      <c r="A8" s="27">
        <v>5614</v>
      </c>
      <c r="B8" s="28">
        <v>42292</v>
      </c>
      <c r="C8" s="29" t="s">
        <v>530</v>
      </c>
      <c r="D8" s="30" t="s">
        <v>44</v>
      </c>
      <c r="E8" s="30"/>
      <c r="F8" s="30" t="s">
        <v>531</v>
      </c>
      <c r="G8" s="31">
        <v>42185</v>
      </c>
      <c r="H8" s="32" t="s">
        <v>387</v>
      </c>
      <c r="I8" s="32" t="s">
        <v>390</v>
      </c>
      <c r="J8" s="32"/>
      <c r="K8" s="30" t="s">
        <v>48</v>
      </c>
      <c r="L8" s="178" t="s">
        <v>550</v>
      </c>
      <c r="M8" s="180">
        <v>137.80000000000001</v>
      </c>
      <c r="N8" s="180">
        <v>24.23</v>
      </c>
      <c r="O8" s="30"/>
      <c r="P8" s="30"/>
      <c r="Q8" s="18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533</v>
      </c>
      <c r="AR8" s="32" t="s">
        <v>390</v>
      </c>
      <c r="AS8" s="32"/>
      <c r="AT8" s="32"/>
      <c r="AU8" s="32" t="s">
        <v>444</v>
      </c>
      <c r="AV8" s="32">
        <v>9.5</v>
      </c>
      <c r="AW8" s="32"/>
      <c r="AX8" s="32"/>
      <c r="AY8" s="32"/>
      <c r="AZ8" s="32" t="s">
        <v>534</v>
      </c>
      <c r="BA8" s="30"/>
      <c r="BB8" s="32">
        <v>0</v>
      </c>
      <c r="BC8" s="32">
        <v>0</v>
      </c>
      <c r="BD8" s="32">
        <v>15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390</v>
      </c>
      <c r="BN8" s="32"/>
      <c r="BO8" s="32" t="s">
        <v>390</v>
      </c>
      <c r="BP8" s="32"/>
      <c r="BQ8" s="32"/>
      <c r="BR8" s="32"/>
      <c r="BS8" s="56"/>
      <c r="BT8" s="56"/>
      <c r="BU8" s="32"/>
      <c r="BV8" s="32" t="s">
        <v>390</v>
      </c>
      <c r="BW8" s="178"/>
      <c r="BX8" t="s">
        <v>551</v>
      </c>
    </row>
    <row r="9" spans="1:76" x14ac:dyDescent="0.15">
      <c r="A9" s="27">
        <v>4117</v>
      </c>
      <c r="B9" s="28">
        <v>42291</v>
      </c>
      <c r="C9" s="29" t="s">
        <v>530</v>
      </c>
      <c r="D9" s="30" t="s">
        <v>44</v>
      </c>
      <c r="E9" s="30"/>
      <c r="F9" s="30" t="s">
        <v>531</v>
      </c>
      <c r="G9" s="58">
        <v>42277</v>
      </c>
      <c r="H9" s="32" t="s">
        <v>387</v>
      </c>
      <c r="I9" s="32" t="s">
        <v>390</v>
      </c>
      <c r="J9" s="32"/>
      <c r="K9" s="30" t="s">
        <v>49</v>
      </c>
      <c r="L9" s="30" t="s">
        <v>472</v>
      </c>
      <c r="M9" s="216">
        <v>103.18181818181817</v>
      </c>
      <c r="N9" s="180">
        <v>20.909090909090907</v>
      </c>
      <c r="O9" s="30"/>
      <c r="P9" s="30"/>
      <c r="Q9" s="180"/>
      <c r="R9" s="30"/>
      <c r="S9" s="30"/>
      <c r="T9" s="30"/>
      <c r="U9" s="30"/>
      <c r="V9" s="30"/>
      <c r="W9" s="18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533</v>
      </c>
      <c r="AR9" s="32" t="s">
        <v>390</v>
      </c>
      <c r="AS9" s="32"/>
      <c r="AT9" s="32"/>
      <c r="AU9" s="32" t="s">
        <v>444</v>
      </c>
      <c r="AV9" s="32">
        <v>10</v>
      </c>
      <c r="AW9" s="32"/>
      <c r="AX9" s="32"/>
      <c r="AY9" s="32"/>
      <c r="AZ9" s="32" t="s">
        <v>534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390</v>
      </c>
      <c r="BN9" s="32"/>
      <c r="BO9" s="32" t="s">
        <v>390</v>
      </c>
      <c r="BP9" s="32">
        <v>240</v>
      </c>
      <c r="BQ9" s="32"/>
      <c r="BR9" s="177">
        <v>42551</v>
      </c>
      <c r="BS9" s="56"/>
      <c r="BT9" s="56"/>
      <c r="BU9" s="56"/>
      <c r="BV9" s="32" t="s">
        <v>390</v>
      </c>
      <c r="BW9" s="178"/>
      <c r="BX9" t="s">
        <v>430</v>
      </c>
    </row>
    <row r="10" spans="1:76" x14ac:dyDescent="0.15">
      <c r="A10" s="27">
        <v>5481</v>
      </c>
      <c r="B10" s="28">
        <v>42293</v>
      </c>
      <c r="C10" s="29" t="s">
        <v>530</v>
      </c>
      <c r="D10" s="30" t="s">
        <v>44</v>
      </c>
      <c r="E10" s="30"/>
      <c r="F10" s="30" t="s">
        <v>531</v>
      </c>
      <c r="G10" s="31">
        <v>42284</v>
      </c>
      <c r="H10" s="32" t="s">
        <v>387</v>
      </c>
      <c r="I10" s="32" t="s">
        <v>390</v>
      </c>
      <c r="J10" s="32"/>
      <c r="K10" s="30" t="s">
        <v>51</v>
      </c>
      <c r="L10" s="30" t="s">
        <v>552</v>
      </c>
      <c r="M10" s="217">
        <v>128.88999999999999</v>
      </c>
      <c r="N10" s="216">
        <v>21.418181818181814</v>
      </c>
      <c r="O10" s="30"/>
      <c r="P10" s="30"/>
      <c r="Q10" s="180"/>
      <c r="R10" s="30"/>
      <c r="S10" s="30"/>
      <c r="T10" s="30"/>
      <c r="U10" s="30"/>
      <c r="V10" s="30"/>
      <c r="W10" s="18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533</v>
      </c>
      <c r="AR10" s="32" t="s">
        <v>390</v>
      </c>
      <c r="AS10" s="32"/>
      <c r="AT10" s="32"/>
      <c r="AU10" s="32" t="s">
        <v>444</v>
      </c>
      <c r="AV10" s="32">
        <v>10</v>
      </c>
      <c r="AW10" s="32"/>
      <c r="AX10" s="32"/>
      <c r="AY10" s="32"/>
      <c r="AZ10" s="32" t="s">
        <v>390</v>
      </c>
      <c r="BA10" s="30"/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390</v>
      </c>
      <c r="BN10" s="32"/>
      <c r="BO10" s="32" t="s">
        <v>390</v>
      </c>
      <c r="BP10" s="32"/>
      <c r="BQ10" s="32"/>
      <c r="BR10" s="32"/>
      <c r="BS10" s="56" t="s">
        <v>553</v>
      </c>
      <c r="BT10" s="56" t="s">
        <v>276</v>
      </c>
      <c r="BU10" s="56">
        <v>30</v>
      </c>
      <c r="BV10" s="32" t="s">
        <v>390</v>
      </c>
      <c r="BW10" s="178"/>
      <c r="BX10" s="111" t="s">
        <v>430</v>
      </c>
    </row>
    <row r="11" spans="1:76" x14ac:dyDescent="0.15">
      <c r="A11" s="27">
        <v>5538</v>
      </c>
      <c r="B11" s="28">
        <v>42291</v>
      </c>
      <c r="C11" s="29" t="s">
        <v>530</v>
      </c>
      <c r="D11" s="30" t="s">
        <v>44</v>
      </c>
      <c r="E11" s="30"/>
      <c r="F11" s="30" t="s">
        <v>531</v>
      </c>
      <c r="G11" s="58">
        <v>42262</v>
      </c>
      <c r="H11" s="32" t="s">
        <v>390</v>
      </c>
      <c r="I11" s="32" t="s">
        <v>507</v>
      </c>
      <c r="J11" s="32"/>
      <c r="K11" s="30" t="s">
        <v>423</v>
      </c>
      <c r="L11" s="30" t="s">
        <v>554</v>
      </c>
      <c r="M11" s="180">
        <v>129</v>
      </c>
      <c r="N11" s="180">
        <v>21.554545454545455</v>
      </c>
      <c r="O11" s="30"/>
      <c r="P11" s="30"/>
      <c r="Q11" s="180"/>
      <c r="R11" s="30"/>
      <c r="S11" s="30"/>
      <c r="T11" s="30"/>
      <c r="U11" s="30"/>
      <c r="V11" s="30"/>
      <c r="W11" s="18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533</v>
      </c>
      <c r="AR11" s="32" t="s">
        <v>390</v>
      </c>
      <c r="AS11" s="32"/>
      <c r="AT11" s="32"/>
      <c r="AU11" s="32"/>
      <c r="AV11" s="32"/>
      <c r="AW11" s="32"/>
      <c r="AX11" s="32"/>
      <c r="AY11" s="32"/>
      <c r="AZ11" s="32" t="s">
        <v>390</v>
      </c>
      <c r="BA11" s="30"/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390</v>
      </c>
      <c r="BN11" s="32"/>
      <c r="BO11" s="32" t="s">
        <v>390</v>
      </c>
      <c r="BP11" s="32"/>
      <c r="BQ11" s="32"/>
      <c r="BR11" s="32"/>
      <c r="BS11" s="56"/>
      <c r="BT11" s="56"/>
      <c r="BU11" s="32"/>
      <c r="BV11" s="32" t="s">
        <v>390</v>
      </c>
      <c r="BW11" s="30" t="s">
        <v>454</v>
      </c>
      <c r="BX11" t="s">
        <v>430</v>
      </c>
    </row>
    <row r="12" spans="1:76" x14ac:dyDescent="0.15">
      <c r="A12" s="27">
        <v>4850</v>
      </c>
      <c r="B12" s="28">
        <v>42292</v>
      </c>
      <c r="C12" s="29" t="s">
        <v>530</v>
      </c>
      <c r="D12" s="30" t="s">
        <v>44</v>
      </c>
      <c r="E12" s="30"/>
      <c r="F12" s="30" t="s">
        <v>531</v>
      </c>
      <c r="G12" s="58">
        <v>42089</v>
      </c>
      <c r="H12" s="32" t="s">
        <v>387</v>
      </c>
      <c r="I12" s="32" t="s">
        <v>390</v>
      </c>
      <c r="J12" s="32"/>
      <c r="K12" s="30" t="s">
        <v>424</v>
      </c>
      <c r="L12" s="30" t="s">
        <v>517</v>
      </c>
      <c r="M12" s="180">
        <v>129</v>
      </c>
      <c r="N12" s="180">
        <v>21.524999999999999</v>
      </c>
      <c r="O12" s="30"/>
      <c r="P12" s="30"/>
      <c r="Q12" s="180"/>
      <c r="R12" s="30"/>
      <c r="S12" s="30"/>
      <c r="T12" s="30"/>
      <c r="U12" s="30"/>
      <c r="V12" s="30"/>
      <c r="W12" s="18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533</v>
      </c>
      <c r="AR12" s="32" t="s">
        <v>390</v>
      </c>
      <c r="AS12" s="32"/>
      <c r="AT12" s="32"/>
      <c r="AU12" s="32" t="s">
        <v>444</v>
      </c>
      <c r="AV12" s="32">
        <v>8</v>
      </c>
      <c r="AW12" s="32"/>
      <c r="AX12" s="32"/>
      <c r="AY12" s="32"/>
      <c r="AZ12" s="32" t="s">
        <v>534</v>
      </c>
      <c r="BA12" s="30"/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390</v>
      </c>
      <c r="BN12" s="32">
        <v>24</v>
      </c>
      <c r="BO12" s="32" t="s">
        <v>390</v>
      </c>
      <c r="BP12" s="32"/>
      <c r="BQ12" s="32"/>
      <c r="BR12" s="32"/>
      <c r="BS12" s="30"/>
      <c r="BT12" s="30"/>
      <c r="BU12" s="32"/>
      <c r="BV12" s="32" t="s">
        <v>390</v>
      </c>
      <c r="BW12" s="178"/>
      <c r="BX12" s="111" t="s">
        <v>430</v>
      </c>
    </row>
    <row r="13" spans="1:76" x14ac:dyDescent="0.15">
      <c r="A13" s="27">
        <v>3022</v>
      </c>
      <c r="B13" s="28">
        <v>42291</v>
      </c>
      <c r="C13" s="29" t="s">
        <v>530</v>
      </c>
      <c r="D13" s="30" t="s">
        <v>44</v>
      </c>
      <c r="E13" s="30"/>
      <c r="F13" s="30" t="s">
        <v>531</v>
      </c>
      <c r="G13" s="28">
        <v>42185</v>
      </c>
      <c r="H13" s="32" t="s">
        <v>387</v>
      </c>
      <c r="I13" s="32" t="s">
        <v>390</v>
      </c>
      <c r="J13" s="32"/>
      <c r="K13" s="30" t="s">
        <v>425</v>
      </c>
      <c r="L13" s="178" t="s">
        <v>555</v>
      </c>
      <c r="M13" s="216">
        <v>149</v>
      </c>
      <c r="N13" s="216">
        <v>22.572727272727271</v>
      </c>
      <c r="O13" s="30" t="s">
        <v>453</v>
      </c>
      <c r="P13" s="30">
        <v>1800</v>
      </c>
      <c r="Q13" s="180">
        <v>25.790909090909089</v>
      </c>
      <c r="R13" s="30"/>
      <c r="S13" s="30"/>
      <c r="T13" s="30"/>
      <c r="U13" s="30"/>
      <c r="V13" s="30"/>
      <c r="W13" s="18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533</v>
      </c>
      <c r="AR13" s="32" t="s">
        <v>390</v>
      </c>
      <c r="AS13" s="32"/>
      <c r="AT13" s="32"/>
      <c r="AU13" s="32" t="s">
        <v>444</v>
      </c>
      <c r="AV13" s="32">
        <v>6</v>
      </c>
      <c r="AW13" s="32"/>
      <c r="AX13" s="32"/>
      <c r="AY13" s="32"/>
      <c r="AZ13" s="32" t="s">
        <v>390</v>
      </c>
      <c r="BA13" s="30"/>
      <c r="BB13" s="32">
        <v>0</v>
      </c>
      <c r="BC13" s="32">
        <v>0</v>
      </c>
      <c r="BD13" s="32">
        <v>5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/>
      <c r="BN13" s="32"/>
      <c r="BO13" s="32" t="s">
        <v>390</v>
      </c>
      <c r="BP13" s="32"/>
      <c r="BQ13" s="32"/>
      <c r="BR13" s="32"/>
      <c r="BS13" s="56"/>
      <c r="BT13" s="56"/>
      <c r="BU13" s="56"/>
      <c r="BV13" s="32" t="s">
        <v>390</v>
      </c>
      <c r="BW13" s="30" t="s">
        <v>475</v>
      </c>
      <c r="BX13" t="s">
        <v>430</v>
      </c>
    </row>
    <row r="14" spans="1:76" x14ac:dyDescent="0.15">
      <c r="A14" s="27">
        <v>5096</v>
      </c>
      <c r="B14" s="28">
        <v>42292</v>
      </c>
      <c r="C14" s="29" t="s">
        <v>530</v>
      </c>
      <c r="D14" s="30" t="s">
        <v>44</v>
      </c>
      <c r="E14" s="30"/>
      <c r="F14" s="30" t="s">
        <v>531</v>
      </c>
      <c r="G14" s="31">
        <v>42184</v>
      </c>
      <c r="H14" s="32" t="s">
        <v>390</v>
      </c>
      <c r="I14" s="32" t="s">
        <v>507</v>
      </c>
      <c r="J14" s="32"/>
      <c r="K14" s="30" t="s">
        <v>556</v>
      </c>
      <c r="L14" s="30" t="s">
        <v>509</v>
      </c>
      <c r="M14" s="218">
        <v>101.96363636363635</v>
      </c>
      <c r="N14" s="218">
        <v>18.736363636363635</v>
      </c>
      <c r="O14" s="30"/>
      <c r="P14" s="30"/>
      <c r="Q14" s="180"/>
      <c r="R14" s="30"/>
      <c r="S14" s="30"/>
      <c r="T14" s="30"/>
      <c r="U14" s="30"/>
      <c r="V14" s="30"/>
      <c r="W14" s="18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533</v>
      </c>
      <c r="AR14" s="32" t="s">
        <v>390</v>
      </c>
      <c r="AS14" s="32"/>
      <c r="AT14" s="32"/>
      <c r="AU14" s="32"/>
      <c r="AV14" s="32"/>
      <c r="AW14" s="32"/>
      <c r="AX14" s="32"/>
      <c r="AY14" s="32"/>
      <c r="AZ14" s="32" t="s">
        <v>390</v>
      </c>
      <c r="BA14" s="30"/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/>
      <c r="BN14" s="32"/>
      <c r="BO14" s="32" t="s">
        <v>390</v>
      </c>
      <c r="BP14" s="32">
        <v>71.819999999999993</v>
      </c>
      <c r="BQ14" s="32"/>
      <c r="BR14" s="32"/>
      <c r="BS14" s="30"/>
      <c r="BT14" s="56"/>
      <c r="BU14" s="32"/>
      <c r="BV14" s="32" t="s">
        <v>390</v>
      </c>
      <c r="BW14" s="56" t="s">
        <v>511</v>
      </c>
      <c r="BX14" s="57" t="s">
        <v>430</v>
      </c>
    </row>
    <row r="15" spans="1:76" x14ac:dyDescent="0.15">
      <c r="A15" s="27">
        <v>4016</v>
      </c>
      <c r="B15" s="28">
        <v>42292</v>
      </c>
      <c r="C15" s="29" t="s">
        <v>530</v>
      </c>
      <c r="D15" s="30" t="s">
        <v>44</v>
      </c>
      <c r="E15" s="30"/>
      <c r="F15" s="30" t="s">
        <v>531</v>
      </c>
      <c r="G15" s="31">
        <v>42227</v>
      </c>
      <c r="H15" s="112" t="s">
        <v>387</v>
      </c>
      <c r="I15" s="112" t="s">
        <v>390</v>
      </c>
      <c r="J15" s="32"/>
      <c r="K15" s="178" t="s">
        <v>466</v>
      </c>
      <c r="L15" s="178" t="s">
        <v>476</v>
      </c>
      <c r="M15" s="180">
        <v>130</v>
      </c>
      <c r="N15" s="180">
        <v>24.999999999999996</v>
      </c>
      <c r="O15" s="30" t="s">
        <v>453</v>
      </c>
      <c r="P15" s="30">
        <v>2500</v>
      </c>
      <c r="Q15" s="180">
        <v>24.499999999999996</v>
      </c>
      <c r="R15" s="30"/>
      <c r="S15" s="30"/>
      <c r="T15" s="30"/>
      <c r="U15" s="30"/>
      <c r="V15" s="30"/>
      <c r="W15" s="18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533</v>
      </c>
      <c r="AR15" s="32" t="s">
        <v>390</v>
      </c>
      <c r="AS15" s="32"/>
      <c r="AT15" s="32"/>
      <c r="AU15" s="32" t="s">
        <v>444</v>
      </c>
      <c r="AV15" s="32">
        <v>10</v>
      </c>
      <c r="AW15" s="32"/>
      <c r="AX15" s="32"/>
      <c r="AY15" s="32"/>
      <c r="AZ15" s="32" t="s">
        <v>534</v>
      </c>
      <c r="BA15" s="30"/>
      <c r="BB15" s="32">
        <v>0</v>
      </c>
      <c r="BC15" s="32">
        <v>0</v>
      </c>
      <c r="BD15" s="32">
        <v>7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>
        <v>24</v>
      </c>
      <c r="BM15" s="32" t="s">
        <v>390</v>
      </c>
      <c r="BN15" s="32"/>
      <c r="BO15" s="32" t="s">
        <v>390</v>
      </c>
      <c r="BP15" s="32"/>
      <c r="BQ15" s="32"/>
      <c r="BR15" s="32"/>
      <c r="BS15" s="56"/>
      <c r="BT15" s="56"/>
      <c r="BU15" s="32"/>
      <c r="BV15" s="32" t="s">
        <v>390</v>
      </c>
      <c r="BW15" s="178"/>
      <c r="BX15" s="111" t="s">
        <v>557</v>
      </c>
    </row>
    <row r="16" spans="1:76" x14ac:dyDescent="0.15">
      <c r="A16" s="27">
        <v>5915</v>
      </c>
      <c r="B16" s="28">
        <v>42293</v>
      </c>
      <c r="C16" s="29" t="s">
        <v>530</v>
      </c>
      <c r="D16" s="30" t="s">
        <v>44</v>
      </c>
      <c r="E16" s="30"/>
      <c r="F16" s="30" t="s">
        <v>531</v>
      </c>
      <c r="G16" s="31">
        <v>42285</v>
      </c>
      <c r="H16" s="32" t="s">
        <v>387</v>
      </c>
      <c r="I16" s="32" t="s">
        <v>390</v>
      </c>
      <c r="J16" s="32"/>
      <c r="K16" s="30" t="s">
        <v>50</v>
      </c>
      <c r="L16" s="30" t="s">
        <v>558</v>
      </c>
      <c r="M16" s="216">
        <v>122.39999999999998</v>
      </c>
      <c r="N16" s="216">
        <v>21.172727272727272</v>
      </c>
      <c r="O16" s="30" t="s">
        <v>453</v>
      </c>
      <c r="P16" s="30">
        <v>2000</v>
      </c>
      <c r="Q16" s="180">
        <v>21.9</v>
      </c>
      <c r="R16" s="30"/>
      <c r="S16" s="30"/>
      <c r="T16" s="30"/>
      <c r="U16" s="30"/>
      <c r="V16" s="30"/>
      <c r="W16" s="18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533</v>
      </c>
      <c r="AR16" s="32" t="s">
        <v>390</v>
      </c>
      <c r="AS16" s="32"/>
      <c r="AT16" s="32"/>
      <c r="AU16" s="32" t="s">
        <v>444</v>
      </c>
      <c r="AV16" s="32">
        <v>16.100000000000001</v>
      </c>
      <c r="AW16" s="32"/>
      <c r="AX16" s="32"/>
      <c r="AY16" s="32"/>
      <c r="AZ16" s="32" t="s">
        <v>534</v>
      </c>
      <c r="BA16" s="30"/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/>
      <c r="BM16" s="32" t="s">
        <v>390</v>
      </c>
      <c r="BN16" s="32"/>
      <c r="BO16" s="32" t="s">
        <v>390</v>
      </c>
      <c r="BP16" s="32"/>
      <c r="BQ16" s="32"/>
      <c r="BR16" s="32"/>
      <c r="BS16" s="30"/>
      <c r="BT16" s="56"/>
      <c r="BU16" s="32"/>
      <c r="BV16" s="32" t="s">
        <v>390</v>
      </c>
      <c r="BW16" s="30" t="s">
        <v>559</v>
      </c>
      <c r="BX16" t="s">
        <v>430</v>
      </c>
    </row>
    <row r="17" spans="1:103" x14ac:dyDescent="0.15">
      <c r="A17" s="27">
        <v>4758</v>
      </c>
      <c r="B17" s="28">
        <v>42291</v>
      </c>
      <c r="C17" s="29" t="s">
        <v>530</v>
      </c>
      <c r="D17" s="30" t="s">
        <v>44</v>
      </c>
      <c r="E17" s="30"/>
      <c r="F17" s="30" t="s">
        <v>531</v>
      </c>
      <c r="G17" s="31">
        <v>42271</v>
      </c>
      <c r="H17" s="32" t="s">
        <v>387</v>
      </c>
      <c r="I17" s="32" t="s">
        <v>390</v>
      </c>
      <c r="J17" s="32"/>
      <c r="K17" s="30" t="s">
        <v>456</v>
      </c>
      <c r="L17" s="30" t="s">
        <v>493</v>
      </c>
      <c r="M17" s="216">
        <v>128.61000000000001</v>
      </c>
      <c r="N17" s="216">
        <v>24.64</v>
      </c>
      <c r="O17" s="30"/>
      <c r="P17" s="30"/>
      <c r="Q17" s="180"/>
      <c r="R17" s="30"/>
      <c r="S17" s="30"/>
      <c r="T17" s="30"/>
      <c r="U17" s="30"/>
      <c r="V17" s="30"/>
      <c r="W17" s="18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533</v>
      </c>
      <c r="AR17" s="32" t="s">
        <v>390</v>
      </c>
      <c r="AS17" s="32"/>
      <c r="AT17" s="32"/>
      <c r="AU17" s="32" t="s">
        <v>444</v>
      </c>
      <c r="AV17" s="32">
        <v>10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390</v>
      </c>
      <c r="BN17" s="32"/>
      <c r="BO17" s="32" t="s">
        <v>390</v>
      </c>
      <c r="BP17" s="32"/>
      <c r="BQ17" s="32"/>
      <c r="BR17" s="32"/>
      <c r="BS17" s="30"/>
      <c r="BT17" s="56"/>
      <c r="BU17" s="32"/>
      <c r="BV17" s="32" t="s">
        <v>390</v>
      </c>
      <c r="BW17" s="30" t="s">
        <v>454</v>
      </c>
      <c r="BX17" t="s">
        <v>430</v>
      </c>
    </row>
    <row r="18" spans="1:103" x14ac:dyDescent="0.15">
      <c r="A18" s="27">
        <v>5900</v>
      </c>
      <c r="B18" s="28">
        <v>42291</v>
      </c>
      <c r="C18" s="29" t="s">
        <v>530</v>
      </c>
      <c r="D18" s="30" t="s">
        <v>44</v>
      </c>
      <c r="E18" s="30"/>
      <c r="F18" s="30" t="s">
        <v>531</v>
      </c>
      <c r="G18" s="31">
        <v>42280</v>
      </c>
      <c r="H18" s="32" t="s">
        <v>387</v>
      </c>
      <c r="I18" s="32" t="s">
        <v>390</v>
      </c>
      <c r="J18" s="32"/>
      <c r="K18" s="30" t="s">
        <v>560</v>
      </c>
      <c r="L18" s="30" t="s">
        <v>561</v>
      </c>
      <c r="M18" s="216">
        <v>119.99999999999999</v>
      </c>
      <c r="N18" s="216">
        <v>20.5</v>
      </c>
      <c r="O18" s="30"/>
      <c r="P18" s="30"/>
      <c r="Q18" s="180"/>
      <c r="R18" s="30"/>
      <c r="S18" s="30"/>
      <c r="T18" s="30"/>
      <c r="U18" s="30"/>
      <c r="V18" s="30"/>
      <c r="W18" s="18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533</v>
      </c>
      <c r="AR18" s="32" t="s">
        <v>390</v>
      </c>
      <c r="AS18" s="32"/>
      <c r="AT18" s="32"/>
      <c r="AU18" s="32" t="s">
        <v>444</v>
      </c>
      <c r="AV18" s="32">
        <v>8</v>
      </c>
      <c r="AW18" s="32"/>
      <c r="AX18" s="32"/>
      <c r="AY18" s="32"/>
      <c r="AZ18" s="32" t="s">
        <v>390</v>
      </c>
      <c r="BA18" s="30"/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36</v>
      </c>
      <c r="BM18" s="32" t="s">
        <v>390</v>
      </c>
      <c r="BN18" s="32"/>
      <c r="BO18" s="32" t="s">
        <v>390</v>
      </c>
      <c r="BP18" s="32"/>
      <c r="BQ18" s="32"/>
      <c r="BR18" s="32"/>
      <c r="BS18" s="30"/>
      <c r="BT18" s="56"/>
      <c r="BU18" s="32"/>
      <c r="BV18" s="32" t="s">
        <v>390</v>
      </c>
      <c r="BW18" s="30" t="s">
        <v>454</v>
      </c>
      <c r="BX18" t="s">
        <v>430</v>
      </c>
    </row>
    <row r="19" spans="1:103" x14ac:dyDescent="0.15">
      <c r="A19" s="27">
        <v>5877</v>
      </c>
      <c r="B19" s="28">
        <v>42291</v>
      </c>
      <c r="C19" s="29" t="s">
        <v>530</v>
      </c>
      <c r="D19" s="30" t="s">
        <v>44</v>
      </c>
      <c r="E19" s="30"/>
      <c r="F19" s="30" t="s">
        <v>531</v>
      </c>
      <c r="G19" s="31">
        <v>42247</v>
      </c>
      <c r="H19" s="32" t="s">
        <v>387</v>
      </c>
      <c r="I19" s="32" t="s">
        <v>390</v>
      </c>
      <c r="J19" s="32"/>
      <c r="K19" s="30" t="s">
        <v>562</v>
      </c>
      <c r="L19" s="30" t="s">
        <v>563</v>
      </c>
      <c r="M19" s="216">
        <v>129.19999999999999</v>
      </c>
      <c r="N19" s="216">
        <v>25.018181818181816</v>
      </c>
      <c r="O19" s="30"/>
      <c r="P19" s="30"/>
      <c r="Q19" s="180"/>
      <c r="R19" s="30"/>
      <c r="S19" s="30"/>
      <c r="T19" s="30"/>
      <c r="U19" s="30"/>
      <c r="V19" s="30"/>
      <c r="W19" s="18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 t="s">
        <v>533</v>
      </c>
      <c r="AR19" s="32" t="s">
        <v>390</v>
      </c>
      <c r="AS19" s="32"/>
      <c r="AT19" s="32"/>
      <c r="AU19" s="32" t="s">
        <v>444</v>
      </c>
      <c r="AV19" s="32">
        <v>7</v>
      </c>
      <c r="AW19" s="32"/>
      <c r="AX19" s="32"/>
      <c r="AY19" s="32"/>
      <c r="AZ19" s="32" t="s">
        <v>390</v>
      </c>
      <c r="BA19" s="30"/>
      <c r="BB19" s="32">
        <v>0</v>
      </c>
      <c r="BC19" s="32">
        <v>0</v>
      </c>
      <c r="BD19" s="32">
        <v>0</v>
      </c>
      <c r="BE19" s="32">
        <v>7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32" t="s">
        <v>390</v>
      </c>
      <c r="BN19" s="32"/>
      <c r="BO19" s="32" t="s">
        <v>390</v>
      </c>
      <c r="BP19" s="32"/>
      <c r="BQ19" s="32"/>
      <c r="BR19" s="32"/>
      <c r="BS19" s="30"/>
      <c r="BT19" s="56"/>
      <c r="BU19" s="32"/>
      <c r="BV19" s="32" t="s">
        <v>390</v>
      </c>
      <c r="BW19" s="30" t="s">
        <v>475</v>
      </c>
      <c r="BX19" t="s">
        <v>430</v>
      </c>
    </row>
    <row r="20" spans="1:103" x14ac:dyDescent="0.15">
      <c r="A20" s="27">
        <v>4230</v>
      </c>
      <c r="B20" s="28">
        <v>42291</v>
      </c>
      <c r="C20" s="29" t="s">
        <v>530</v>
      </c>
      <c r="D20" s="30" t="s">
        <v>44</v>
      </c>
      <c r="E20" s="30"/>
      <c r="F20" s="30" t="s">
        <v>535</v>
      </c>
      <c r="G20" s="31">
        <v>42291</v>
      </c>
      <c r="H20" s="32" t="s">
        <v>387</v>
      </c>
      <c r="I20" s="32" t="s">
        <v>390</v>
      </c>
      <c r="J20" s="32"/>
      <c r="K20" s="30" t="s">
        <v>298</v>
      </c>
      <c r="L20" s="30" t="s">
        <v>540</v>
      </c>
      <c r="M20" s="216">
        <v>116.58181818181818</v>
      </c>
      <c r="N20" s="216">
        <v>21.736363636363635</v>
      </c>
      <c r="O20" s="30"/>
      <c r="P20" s="30"/>
      <c r="Q20" s="180"/>
      <c r="R20" s="30"/>
      <c r="S20" s="30"/>
      <c r="T20" s="30"/>
      <c r="U20" s="30"/>
      <c r="V20" s="30"/>
      <c r="W20" s="180"/>
      <c r="X20" s="30"/>
      <c r="Y20" s="30"/>
      <c r="Z20" s="30"/>
      <c r="AA20" s="30"/>
      <c r="AB20" s="30"/>
      <c r="AC20" s="30"/>
      <c r="AD20" s="30"/>
      <c r="AE20" s="30"/>
      <c r="AF20" s="180">
        <v>14.609090909090908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536</v>
      </c>
      <c r="AR20" s="32" t="s">
        <v>390</v>
      </c>
      <c r="AS20" s="32"/>
      <c r="AT20" s="32"/>
      <c r="AU20" s="32" t="s">
        <v>444</v>
      </c>
      <c r="AV20" s="32">
        <v>8.6</v>
      </c>
      <c r="AW20" s="32"/>
      <c r="AX20" s="32"/>
      <c r="AY20" s="32"/>
      <c r="AZ20" s="32" t="s">
        <v>534</v>
      </c>
      <c r="BA20" s="30"/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32" t="s">
        <v>390</v>
      </c>
      <c r="BN20" s="32">
        <v>24</v>
      </c>
      <c r="BO20" s="32" t="s">
        <v>390</v>
      </c>
      <c r="BP20" s="32"/>
      <c r="BQ20" s="32">
        <v>24</v>
      </c>
      <c r="BR20" s="32"/>
      <c r="BS20" s="56"/>
      <c r="BT20" s="56"/>
      <c r="BU20" s="56"/>
      <c r="BV20" s="32" t="s">
        <v>390</v>
      </c>
      <c r="BW20" s="30"/>
      <c r="BX20" s="111" t="s">
        <v>430</v>
      </c>
    </row>
    <row r="21" spans="1:103" x14ac:dyDescent="0.15">
      <c r="A21" s="27">
        <v>5590</v>
      </c>
      <c r="B21" s="28">
        <v>42291</v>
      </c>
      <c r="C21" s="195" t="s">
        <v>530</v>
      </c>
      <c r="D21" s="30" t="s">
        <v>44</v>
      </c>
      <c r="E21" s="196"/>
      <c r="F21" s="196" t="s">
        <v>535</v>
      </c>
      <c r="G21" s="31">
        <v>42188</v>
      </c>
      <c r="H21" s="197" t="s">
        <v>387</v>
      </c>
      <c r="I21" s="197" t="s">
        <v>390</v>
      </c>
      <c r="J21" s="197"/>
      <c r="K21" s="196" t="s">
        <v>299</v>
      </c>
      <c r="L21" s="178" t="s">
        <v>541</v>
      </c>
      <c r="M21" s="219">
        <v>127.09090909090909</v>
      </c>
      <c r="N21" s="219">
        <v>22.054545454545455</v>
      </c>
      <c r="O21" s="196"/>
      <c r="P21" s="196"/>
      <c r="Q21" s="219"/>
      <c r="R21" s="196"/>
      <c r="S21" s="30"/>
      <c r="T21" s="30"/>
      <c r="U21" s="196"/>
      <c r="V21" s="196"/>
      <c r="W21" s="219"/>
      <c r="X21" s="196"/>
      <c r="Y21" s="196"/>
      <c r="Z21" s="196"/>
      <c r="AA21" s="196"/>
      <c r="AB21" s="196"/>
      <c r="AC21" s="196"/>
      <c r="AD21" s="196"/>
      <c r="AE21" s="196"/>
      <c r="AF21" s="219">
        <v>17.309090909090909</v>
      </c>
      <c r="AG21" s="196"/>
      <c r="AH21" s="196"/>
      <c r="AI21" s="196"/>
      <c r="AJ21" s="196"/>
      <c r="AK21" s="196"/>
      <c r="AL21" s="196"/>
      <c r="AM21" s="196"/>
      <c r="AN21" s="196"/>
      <c r="AO21" s="196"/>
      <c r="AP21" s="196"/>
      <c r="AQ21" s="196" t="s">
        <v>536</v>
      </c>
      <c r="AR21" s="197" t="s">
        <v>390</v>
      </c>
      <c r="AS21" s="197"/>
      <c r="AT21" s="197"/>
      <c r="AU21" s="197" t="s">
        <v>444</v>
      </c>
      <c r="AV21" s="197">
        <v>8</v>
      </c>
      <c r="AW21" s="197"/>
      <c r="AX21" s="197"/>
      <c r="AY21" s="197"/>
      <c r="AZ21" s="32" t="s">
        <v>390</v>
      </c>
      <c r="BA21" s="30"/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32" t="s">
        <v>390</v>
      </c>
      <c r="BN21" s="32"/>
      <c r="BO21" s="32" t="s">
        <v>390</v>
      </c>
      <c r="BP21" s="32"/>
      <c r="BQ21" s="32"/>
      <c r="BR21" s="32"/>
      <c r="BS21" s="30" t="s">
        <v>542</v>
      </c>
      <c r="BT21" s="30" t="s">
        <v>543</v>
      </c>
      <c r="BU21" s="32">
        <v>50</v>
      </c>
      <c r="BV21" s="32" t="s">
        <v>390</v>
      </c>
      <c r="BW21" s="30" t="s">
        <v>475</v>
      </c>
      <c r="BX21" s="111" t="s">
        <v>564</v>
      </c>
    </row>
    <row r="22" spans="1:103" x14ac:dyDescent="0.15">
      <c r="A22" s="27">
        <v>5777</v>
      </c>
      <c r="B22" s="28">
        <v>42291</v>
      </c>
      <c r="C22" s="29" t="s">
        <v>530</v>
      </c>
      <c r="D22" s="30" t="s">
        <v>44</v>
      </c>
      <c r="E22" s="30"/>
      <c r="F22" s="30" t="s">
        <v>535</v>
      </c>
      <c r="G22" s="31">
        <v>42247</v>
      </c>
      <c r="H22" s="32" t="s">
        <v>387</v>
      </c>
      <c r="I22" s="32" t="s">
        <v>390</v>
      </c>
      <c r="J22" s="32"/>
      <c r="K22" s="30" t="s">
        <v>300</v>
      </c>
      <c r="L22" s="30" t="s">
        <v>545</v>
      </c>
      <c r="M22" s="219">
        <v>131.29999999999998</v>
      </c>
      <c r="N22" s="219">
        <v>24.418181818181814</v>
      </c>
      <c r="O22" s="30"/>
      <c r="P22" s="30"/>
      <c r="Q22" s="180"/>
      <c r="R22" s="30"/>
      <c r="S22" s="30"/>
      <c r="T22" s="30"/>
      <c r="U22" s="30"/>
      <c r="V22" s="30"/>
      <c r="W22" s="180"/>
      <c r="X22" s="30"/>
      <c r="Y22" s="30"/>
      <c r="Z22" s="30"/>
      <c r="AA22" s="30"/>
      <c r="AB22" s="30"/>
      <c r="AC22" s="30"/>
      <c r="AD22" s="30"/>
      <c r="AE22" s="30"/>
      <c r="AF22" s="180">
        <v>16.654545454545453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536</v>
      </c>
      <c r="AR22" s="32" t="s">
        <v>390</v>
      </c>
      <c r="AS22" s="32"/>
      <c r="AT22" s="32"/>
      <c r="AU22" s="32" t="s">
        <v>444</v>
      </c>
      <c r="AV22" s="32">
        <v>12</v>
      </c>
      <c r="AW22" s="32"/>
      <c r="AX22" s="32"/>
      <c r="AY22" s="32"/>
      <c r="AZ22" s="32" t="s">
        <v>534</v>
      </c>
      <c r="BA22" s="30"/>
      <c r="BB22" s="32">
        <v>0</v>
      </c>
      <c r="BC22" s="32">
        <v>0</v>
      </c>
      <c r="BD22" s="32">
        <v>7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/>
      <c r="BM22" s="32" t="s">
        <v>390</v>
      </c>
      <c r="BN22" s="32"/>
      <c r="BO22" s="32" t="s">
        <v>390</v>
      </c>
      <c r="BP22" s="32"/>
      <c r="BQ22" s="32"/>
      <c r="BR22" s="32"/>
      <c r="BS22" s="30"/>
      <c r="BT22" s="30"/>
      <c r="BU22" s="32"/>
      <c r="BV22" s="32" t="s">
        <v>390</v>
      </c>
      <c r="BW22" s="30"/>
      <c r="BX22" s="111" t="s">
        <v>546</v>
      </c>
    </row>
    <row r="23" spans="1:103" x14ac:dyDescent="0.15">
      <c r="A23" s="27">
        <v>5257</v>
      </c>
      <c r="B23" s="28">
        <v>42291</v>
      </c>
      <c r="C23" s="29" t="s">
        <v>530</v>
      </c>
      <c r="D23" s="30" t="s">
        <v>44</v>
      </c>
      <c r="E23" s="30"/>
      <c r="F23" s="30" t="s">
        <v>535</v>
      </c>
      <c r="G23" s="31">
        <v>42214</v>
      </c>
      <c r="H23" s="32" t="s">
        <v>387</v>
      </c>
      <c r="I23" s="32" t="s">
        <v>390</v>
      </c>
      <c r="J23" s="32"/>
      <c r="K23" s="30" t="s">
        <v>301</v>
      </c>
      <c r="L23" s="30" t="s">
        <v>547</v>
      </c>
      <c r="M23" s="180">
        <v>118</v>
      </c>
      <c r="N23" s="180">
        <v>25.290909090909089</v>
      </c>
      <c r="O23" s="30"/>
      <c r="P23" s="30"/>
      <c r="Q23" s="180"/>
      <c r="R23" s="30"/>
      <c r="S23" s="30"/>
      <c r="T23" s="30"/>
      <c r="U23" s="30"/>
      <c r="V23" s="30"/>
      <c r="W23" s="180"/>
      <c r="X23" s="30"/>
      <c r="Y23" s="30"/>
      <c r="Z23" s="30"/>
      <c r="AA23" s="30"/>
      <c r="AB23" s="30"/>
      <c r="AC23" s="30"/>
      <c r="AD23" s="30"/>
      <c r="AE23" s="30"/>
      <c r="AF23" s="180">
        <v>19.018181818181819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536</v>
      </c>
      <c r="AR23" s="32" t="s">
        <v>390</v>
      </c>
      <c r="AS23" s="32"/>
      <c r="AT23" s="32"/>
      <c r="AU23" s="32" t="s">
        <v>444</v>
      </c>
      <c r="AV23" s="32">
        <v>16.100000000000001</v>
      </c>
      <c r="AW23" s="32"/>
      <c r="AX23" s="32"/>
      <c r="AY23" s="32"/>
      <c r="AZ23" s="32" t="s">
        <v>534</v>
      </c>
      <c r="BA23" s="30"/>
      <c r="BB23" s="32">
        <v>13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32" t="s">
        <v>390</v>
      </c>
      <c r="BN23" s="32">
        <v>12</v>
      </c>
      <c r="BO23" s="32" t="s">
        <v>390</v>
      </c>
      <c r="BP23" s="32"/>
      <c r="BQ23" s="32"/>
      <c r="BR23" s="32"/>
      <c r="BS23" s="30"/>
      <c r="BT23" s="30"/>
      <c r="BU23" s="32"/>
      <c r="BV23" s="32" t="s">
        <v>390</v>
      </c>
      <c r="BW23" s="30"/>
      <c r="BX23" s="111" t="s">
        <v>430</v>
      </c>
    </row>
    <row r="24" spans="1:103" s="179" customFormat="1" x14ac:dyDescent="0.15">
      <c r="A24" s="27">
        <v>5419</v>
      </c>
      <c r="B24" s="28">
        <v>42292</v>
      </c>
      <c r="C24" s="29" t="s">
        <v>530</v>
      </c>
      <c r="D24" s="30" t="s">
        <v>44</v>
      </c>
      <c r="E24" s="30"/>
      <c r="F24" s="30" t="s">
        <v>535</v>
      </c>
      <c r="G24" s="31">
        <v>42186</v>
      </c>
      <c r="H24" s="32" t="s">
        <v>387</v>
      </c>
      <c r="I24" s="32" t="s">
        <v>390</v>
      </c>
      <c r="J24" s="32"/>
      <c r="K24" s="30" t="s">
        <v>302</v>
      </c>
      <c r="L24" s="30" t="s">
        <v>548</v>
      </c>
      <c r="M24" s="180">
        <v>124.69999999999997</v>
      </c>
      <c r="N24" s="180">
        <v>25.16363636363636</v>
      </c>
      <c r="O24" s="30"/>
      <c r="P24" s="30"/>
      <c r="Q24" s="180"/>
      <c r="R24" s="30"/>
      <c r="S24" s="30"/>
      <c r="T24" s="30"/>
      <c r="U24" s="30"/>
      <c r="V24" s="30"/>
      <c r="W24" s="180"/>
      <c r="X24" s="30"/>
      <c r="Y24" s="30"/>
      <c r="Z24" s="30"/>
      <c r="AA24" s="30"/>
      <c r="AB24" s="30"/>
      <c r="AC24" s="30"/>
      <c r="AD24" s="30"/>
      <c r="AE24" s="30"/>
      <c r="AF24" s="180">
        <v>18.954545454545453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536</v>
      </c>
      <c r="AR24" s="32" t="s">
        <v>390</v>
      </c>
      <c r="AS24" s="32"/>
      <c r="AT24" s="32"/>
      <c r="AU24" s="32" t="s">
        <v>444</v>
      </c>
      <c r="AV24" s="32">
        <v>7</v>
      </c>
      <c r="AW24" s="32"/>
      <c r="AX24" s="32"/>
      <c r="AY24" s="32"/>
      <c r="AZ24" s="32" t="s">
        <v>534</v>
      </c>
      <c r="BA24" s="30"/>
      <c r="BB24" s="32">
        <v>12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32" t="s">
        <v>390</v>
      </c>
      <c r="BN24" s="32">
        <v>12</v>
      </c>
      <c r="BO24" s="32" t="s">
        <v>390</v>
      </c>
      <c r="BP24" s="32"/>
      <c r="BQ24" s="32"/>
      <c r="BR24" s="32"/>
      <c r="BS24" s="30"/>
      <c r="BT24" s="30"/>
      <c r="BU24" s="32"/>
      <c r="BV24" s="32" t="s">
        <v>390</v>
      </c>
      <c r="BW24" s="56"/>
      <c r="BX24" s="111" t="s">
        <v>430</v>
      </c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</row>
    <row r="25" spans="1:103" s="179" customFormat="1" x14ac:dyDescent="0.15">
      <c r="A25" s="27">
        <v>5313</v>
      </c>
      <c r="B25" s="28">
        <v>42292</v>
      </c>
      <c r="C25" s="29" t="s">
        <v>530</v>
      </c>
      <c r="D25" s="30" t="s">
        <v>44</v>
      </c>
      <c r="E25" s="30"/>
      <c r="F25" s="30" t="s">
        <v>535</v>
      </c>
      <c r="G25" s="31">
        <v>42279</v>
      </c>
      <c r="H25" s="32" t="s">
        <v>387</v>
      </c>
      <c r="I25" s="32" t="s">
        <v>390</v>
      </c>
      <c r="J25" s="32"/>
      <c r="K25" s="30" t="s">
        <v>303</v>
      </c>
      <c r="L25" s="30" t="s">
        <v>549</v>
      </c>
      <c r="M25" s="180">
        <v>134</v>
      </c>
      <c r="N25" s="180">
        <v>24.990909090909089</v>
      </c>
      <c r="O25" s="30"/>
      <c r="P25" s="30"/>
      <c r="Q25" s="180"/>
      <c r="R25" s="30"/>
      <c r="S25" s="30"/>
      <c r="T25" s="30"/>
      <c r="U25" s="30"/>
      <c r="V25" s="30"/>
      <c r="W25" s="180"/>
      <c r="X25" s="30"/>
      <c r="Y25" s="30"/>
      <c r="Z25" s="30"/>
      <c r="AA25" s="30"/>
      <c r="AB25" s="30"/>
      <c r="AC25" s="30"/>
      <c r="AD25" s="30"/>
      <c r="AE25" s="30"/>
      <c r="AF25" s="180">
        <v>16.8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536</v>
      </c>
      <c r="AR25" s="32" t="s">
        <v>390</v>
      </c>
      <c r="AS25" s="32"/>
      <c r="AT25" s="32"/>
      <c r="AU25" s="32" t="s">
        <v>444</v>
      </c>
      <c r="AV25" s="32">
        <v>8.6</v>
      </c>
      <c r="AW25" s="32"/>
      <c r="AX25" s="32"/>
      <c r="AY25" s="32"/>
      <c r="AZ25" s="32" t="s">
        <v>534</v>
      </c>
      <c r="BA25" s="30"/>
      <c r="BB25" s="32">
        <v>16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32" t="s">
        <v>390</v>
      </c>
      <c r="BN25" s="32">
        <v>24</v>
      </c>
      <c r="BO25" s="32" t="s">
        <v>390</v>
      </c>
      <c r="BP25" s="32"/>
      <c r="BQ25" s="32"/>
      <c r="BR25" s="32"/>
      <c r="BS25" s="56"/>
      <c r="BT25" s="56"/>
      <c r="BU25" s="32"/>
      <c r="BV25" s="32" t="s">
        <v>390</v>
      </c>
      <c r="BW25" s="30"/>
      <c r="BX25" t="s">
        <v>430</v>
      </c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</row>
    <row r="26" spans="1:103" s="179" customFormat="1" x14ac:dyDescent="0.15">
      <c r="A26" s="27">
        <v>5612</v>
      </c>
      <c r="B26" s="28">
        <v>42292</v>
      </c>
      <c r="C26" s="29" t="s">
        <v>530</v>
      </c>
      <c r="D26" s="30" t="s">
        <v>44</v>
      </c>
      <c r="E26" s="30"/>
      <c r="F26" s="30" t="s">
        <v>535</v>
      </c>
      <c r="G26" s="31">
        <v>42185</v>
      </c>
      <c r="H26" s="32" t="s">
        <v>387</v>
      </c>
      <c r="I26" s="32" t="s">
        <v>390</v>
      </c>
      <c r="J26" s="32"/>
      <c r="K26" s="30" t="s">
        <v>48</v>
      </c>
      <c r="L26" s="178" t="s">
        <v>550</v>
      </c>
      <c r="M26" s="180">
        <v>141.79999999999998</v>
      </c>
      <c r="N26" s="180">
        <v>24.23</v>
      </c>
      <c r="O26" s="30"/>
      <c r="P26" s="30"/>
      <c r="Q26" s="180"/>
      <c r="R26" s="30"/>
      <c r="S26" s="30"/>
      <c r="T26" s="30"/>
      <c r="U26" s="30"/>
      <c r="V26" s="30"/>
      <c r="W26" s="180"/>
      <c r="X26" s="30"/>
      <c r="Y26" s="30"/>
      <c r="Z26" s="30"/>
      <c r="AA26" s="30"/>
      <c r="AB26" s="30"/>
      <c r="AC26" s="30"/>
      <c r="AD26" s="30"/>
      <c r="AE26" s="30"/>
      <c r="AF26" s="180">
        <v>18.7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536</v>
      </c>
      <c r="AR26" s="32" t="s">
        <v>390</v>
      </c>
      <c r="AS26" s="32"/>
      <c r="AT26" s="32"/>
      <c r="AU26" s="32" t="s">
        <v>444</v>
      </c>
      <c r="AV26" s="32">
        <v>9.5</v>
      </c>
      <c r="AW26" s="32"/>
      <c r="AX26" s="32"/>
      <c r="AY26" s="32"/>
      <c r="AZ26" s="32" t="s">
        <v>534</v>
      </c>
      <c r="BA26" s="30"/>
      <c r="BB26" s="32">
        <v>0</v>
      </c>
      <c r="BC26" s="32">
        <v>0</v>
      </c>
      <c r="BD26" s="32">
        <v>15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32" t="s">
        <v>390</v>
      </c>
      <c r="BN26" s="32"/>
      <c r="BO26" s="32" t="s">
        <v>390</v>
      </c>
      <c r="BP26" s="32"/>
      <c r="BQ26" s="32"/>
      <c r="BR26" s="32"/>
      <c r="BS26" s="56"/>
      <c r="BT26" s="56"/>
      <c r="BU26" s="32"/>
      <c r="BV26" s="32" t="s">
        <v>390</v>
      </c>
      <c r="BW26" s="178"/>
      <c r="BX26" t="s">
        <v>551</v>
      </c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</row>
    <row r="27" spans="1:103" s="179" customFormat="1" x14ac:dyDescent="0.15">
      <c r="A27" s="27">
        <v>4115</v>
      </c>
      <c r="B27" s="28">
        <v>42291</v>
      </c>
      <c r="C27" s="29" t="s">
        <v>530</v>
      </c>
      <c r="D27" s="30" t="s">
        <v>44</v>
      </c>
      <c r="E27" s="30"/>
      <c r="F27" s="30" t="s">
        <v>535</v>
      </c>
      <c r="G27" s="58">
        <v>42277</v>
      </c>
      <c r="H27" s="32" t="s">
        <v>387</v>
      </c>
      <c r="I27" s="32" t="s">
        <v>390</v>
      </c>
      <c r="J27" s="32"/>
      <c r="K27" s="30" t="s">
        <v>49</v>
      </c>
      <c r="L27" s="30" t="s">
        <v>472</v>
      </c>
      <c r="M27" s="216">
        <v>108.63636363636363</v>
      </c>
      <c r="N27" s="180">
        <v>20.909090909090907</v>
      </c>
      <c r="O27" s="30"/>
      <c r="P27" s="30"/>
      <c r="Q27" s="180"/>
      <c r="R27" s="30"/>
      <c r="S27" s="30"/>
      <c r="T27" s="30"/>
      <c r="U27" s="30"/>
      <c r="V27" s="30"/>
      <c r="W27" s="180"/>
      <c r="X27" s="30"/>
      <c r="Y27" s="30"/>
      <c r="Z27" s="30"/>
      <c r="AA27" s="30"/>
      <c r="AB27" s="30"/>
      <c r="AC27" s="30"/>
      <c r="AD27" s="30"/>
      <c r="AE27" s="30"/>
      <c r="AF27" s="180">
        <v>18.18181818181818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 t="s">
        <v>536</v>
      </c>
      <c r="AR27" s="32" t="s">
        <v>390</v>
      </c>
      <c r="AS27" s="32"/>
      <c r="AT27" s="32"/>
      <c r="AU27" s="32" t="s">
        <v>444</v>
      </c>
      <c r="AV27" s="32">
        <v>10</v>
      </c>
      <c r="AW27" s="32"/>
      <c r="AX27" s="32"/>
      <c r="AY27" s="32"/>
      <c r="AZ27" s="32" t="s">
        <v>534</v>
      </c>
      <c r="BA27" s="30"/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390</v>
      </c>
      <c r="BN27" s="32"/>
      <c r="BO27" s="32" t="s">
        <v>390</v>
      </c>
      <c r="BP27" s="32">
        <v>240</v>
      </c>
      <c r="BQ27" s="32"/>
      <c r="BR27" s="177">
        <v>42551</v>
      </c>
      <c r="BS27" s="56"/>
      <c r="BT27" s="56"/>
      <c r="BU27" s="56"/>
      <c r="BV27" s="32" t="s">
        <v>390</v>
      </c>
      <c r="BW27" s="178"/>
      <c r="BX27" t="s">
        <v>430</v>
      </c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</row>
    <row r="28" spans="1:103" s="181" customFormat="1" x14ac:dyDescent="0.15">
      <c r="A28" s="27">
        <v>5913</v>
      </c>
      <c r="B28" s="28">
        <v>42293</v>
      </c>
      <c r="C28" s="29" t="s">
        <v>530</v>
      </c>
      <c r="D28" s="30" t="s">
        <v>44</v>
      </c>
      <c r="E28" s="30"/>
      <c r="F28" s="30" t="s">
        <v>535</v>
      </c>
      <c r="G28" s="31">
        <v>42285</v>
      </c>
      <c r="H28" s="32" t="s">
        <v>387</v>
      </c>
      <c r="I28" s="32" t="s">
        <v>390</v>
      </c>
      <c r="J28" s="32"/>
      <c r="K28" s="30" t="s">
        <v>50</v>
      </c>
      <c r="L28" s="30" t="s">
        <v>558</v>
      </c>
      <c r="M28" s="216">
        <v>125.10000000000001</v>
      </c>
      <c r="N28" s="216">
        <v>21.172727272727272</v>
      </c>
      <c r="O28" s="30" t="s">
        <v>453</v>
      </c>
      <c r="P28" s="30">
        <v>2000</v>
      </c>
      <c r="Q28" s="180">
        <v>21.9</v>
      </c>
      <c r="R28" s="30"/>
      <c r="S28" s="30"/>
      <c r="T28" s="30"/>
      <c r="U28" s="30"/>
      <c r="V28" s="30"/>
      <c r="W28" s="180"/>
      <c r="X28" s="30"/>
      <c r="Y28" s="30"/>
      <c r="Z28" s="30"/>
      <c r="AA28" s="30"/>
      <c r="AB28" s="30"/>
      <c r="AC28" s="30"/>
      <c r="AD28" s="30"/>
      <c r="AE28" s="30"/>
      <c r="AF28" s="180">
        <v>16.499999999999996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 t="s">
        <v>536</v>
      </c>
      <c r="AR28" s="32" t="s">
        <v>390</v>
      </c>
      <c r="AS28" s="32"/>
      <c r="AT28" s="32"/>
      <c r="AU28" s="32" t="s">
        <v>444</v>
      </c>
      <c r="AV28" s="32">
        <v>16.100000000000001</v>
      </c>
      <c r="AW28" s="32"/>
      <c r="AX28" s="32"/>
      <c r="AY28" s="32"/>
      <c r="AZ28" s="32" t="s">
        <v>534</v>
      </c>
      <c r="BA28" s="30"/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390</v>
      </c>
      <c r="BN28" s="32"/>
      <c r="BO28" s="32" t="s">
        <v>390</v>
      </c>
      <c r="BP28" s="32"/>
      <c r="BQ28" s="32"/>
      <c r="BR28" s="32"/>
      <c r="BS28" s="56"/>
      <c r="BT28" s="56"/>
      <c r="BU28" s="56"/>
      <c r="BV28" s="32" t="s">
        <v>390</v>
      </c>
      <c r="BW28" s="178" t="s">
        <v>559</v>
      </c>
      <c r="BX28" s="111" t="s">
        <v>430</v>
      </c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</row>
    <row r="29" spans="1:103" x14ac:dyDescent="0.15">
      <c r="A29" s="27">
        <v>5479</v>
      </c>
      <c r="B29" s="28">
        <v>42293</v>
      </c>
      <c r="C29" s="195" t="s">
        <v>530</v>
      </c>
      <c r="D29" s="30" t="s">
        <v>44</v>
      </c>
      <c r="E29" s="196"/>
      <c r="F29" s="196" t="s">
        <v>535</v>
      </c>
      <c r="G29" s="58">
        <v>42284</v>
      </c>
      <c r="H29" s="197" t="s">
        <v>387</v>
      </c>
      <c r="I29" s="197" t="s">
        <v>390</v>
      </c>
      <c r="J29" s="197"/>
      <c r="K29" s="196" t="s">
        <v>51</v>
      </c>
      <c r="L29" s="30" t="s">
        <v>552</v>
      </c>
      <c r="M29" s="219">
        <v>132.20909090909092</v>
      </c>
      <c r="N29" s="219">
        <v>21.418181818181814</v>
      </c>
      <c r="O29" s="196"/>
      <c r="P29" s="196"/>
      <c r="Q29" s="180"/>
      <c r="R29" s="196"/>
      <c r="S29" s="30"/>
      <c r="T29" s="30"/>
      <c r="U29" s="196"/>
      <c r="V29" s="196"/>
      <c r="W29" s="219"/>
      <c r="X29" s="196"/>
      <c r="Y29" s="196"/>
      <c r="Z29" s="196"/>
      <c r="AA29" s="196"/>
      <c r="AB29" s="196"/>
      <c r="AC29" s="196"/>
      <c r="AD29" s="196"/>
      <c r="AE29" s="196"/>
      <c r="AF29" s="219">
        <v>17.136363636363637</v>
      </c>
      <c r="AG29" s="196"/>
      <c r="AH29" s="196"/>
      <c r="AI29" s="196"/>
      <c r="AJ29" s="196"/>
      <c r="AK29" s="196"/>
      <c r="AL29" s="196"/>
      <c r="AM29" s="196"/>
      <c r="AN29" s="196"/>
      <c r="AO29" s="196"/>
      <c r="AP29" s="196"/>
      <c r="AQ29" s="196" t="s">
        <v>536</v>
      </c>
      <c r="AR29" s="197" t="s">
        <v>390</v>
      </c>
      <c r="AS29" s="197"/>
      <c r="AT29" s="197"/>
      <c r="AU29" s="197" t="s">
        <v>444</v>
      </c>
      <c r="AV29" s="197">
        <v>10</v>
      </c>
      <c r="AW29" s="197"/>
      <c r="AX29" s="197"/>
      <c r="AY29" s="197"/>
      <c r="AZ29" s="32" t="s">
        <v>390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32" t="s">
        <v>390</v>
      </c>
      <c r="BN29" s="32"/>
      <c r="BO29" s="32" t="s">
        <v>390</v>
      </c>
      <c r="BP29" s="32"/>
      <c r="BQ29" s="32"/>
      <c r="BR29" s="32"/>
      <c r="BS29" s="56" t="s">
        <v>553</v>
      </c>
      <c r="BT29" s="56" t="s">
        <v>276</v>
      </c>
      <c r="BU29" s="32">
        <v>30</v>
      </c>
      <c r="BV29" s="32" t="s">
        <v>390</v>
      </c>
      <c r="BW29" s="30"/>
      <c r="BX29" t="s">
        <v>430</v>
      </c>
    </row>
    <row r="30" spans="1:103" x14ac:dyDescent="0.15">
      <c r="A30" s="27">
        <v>5536</v>
      </c>
      <c r="B30" s="28">
        <v>42291</v>
      </c>
      <c r="C30" s="29" t="s">
        <v>530</v>
      </c>
      <c r="D30" s="30" t="s">
        <v>44</v>
      </c>
      <c r="E30" s="30"/>
      <c r="F30" s="30" t="s">
        <v>535</v>
      </c>
      <c r="G30" s="58">
        <v>42262</v>
      </c>
      <c r="H30" s="32" t="s">
        <v>390</v>
      </c>
      <c r="I30" s="32" t="s">
        <v>507</v>
      </c>
      <c r="J30" s="32"/>
      <c r="K30" s="30" t="s">
        <v>423</v>
      </c>
      <c r="L30" s="30" t="s">
        <v>554</v>
      </c>
      <c r="M30" s="180">
        <v>131.69999999999999</v>
      </c>
      <c r="N30" s="180">
        <v>21.554545454545455</v>
      </c>
      <c r="O30" s="30"/>
      <c r="P30" s="30"/>
      <c r="Q30" s="180"/>
      <c r="R30" s="30"/>
      <c r="S30" s="30"/>
      <c r="T30" s="30"/>
      <c r="U30" s="30"/>
      <c r="V30" s="30"/>
      <c r="W30" s="180"/>
      <c r="X30" s="30"/>
      <c r="Y30" s="30"/>
      <c r="Z30" s="30"/>
      <c r="AA30" s="30"/>
      <c r="AB30" s="30"/>
      <c r="AC30" s="30"/>
      <c r="AD30" s="30"/>
      <c r="AE30" s="30"/>
      <c r="AF30" s="180">
        <v>13.409090909090908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 t="s">
        <v>536</v>
      </c>
      <c r="AR30" s="32" t="s">
        <v>390</v>
      </c>
      <c r="AS30" s="32"/>
      <c r="AT30" s="32"/>
      <c r="AU30" s="32"/>
      <c r="AV30" s="32"/>
      <c r="AW30" s="32"/>
      <c r="AX30" s="32"/>
      <c r="AY30" s="32"/>
      <c r="AZ30" s="32" t="s">
        <v>390</v>
      </c>
      <c r="BA30" s="30"/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 t="s">
        <v>390</v>
      </c>
      <c r="BN30" s="32"/>
      <c r="BO30" s="32" t="s">
        <v>390</v>
      </c>
      <c r="BP30" s="32"/>
      <c r="BQ30" s="32"/>
      <c r="BR30" s="32"/>
      <c r="BS30" s="30"/>
      <c r="BT30" s="30"/>
      <c r="BU30" s="32"/>
      <c r="BV30" s="32" t="s">
        <v>390</v>
      </c>
      <c r="BW30" s="178" t="s">
        <v>454</v>
      </c>
      <c r="BX30" s="111" t="s">
        <v>430</v>
      </c>
    </row>
    <row r="31" spans="1:103" x14ac:dyDescent="0.15">
      <c r="A31" s="27">
        <v>4848</v>
      </c>
      <c r="B31" s="28">
        <v>42292</v>
      </c>
      <c r="C31" s="29" t="s">
        <v>530</v>
      </c>
      <c r="D31" s="30" t="s">
        <v>44</v>
      </c>
      <c r="E31" s="30"/>
      <c r="F31" s="30" t="s">
        <v>535</v>
      </c>
      <c r="G31" s="28">
        <v>42089</v>
      </c>
      <c r="H31" s="32" t="s">
        <v>387</v>
      </c>
      <c r="I31" s="32" t="s">
        <v>390</v>
      </c>
      <c r="J31" s="32"/>
      <c r="K31" s="30" t="s">
        <v>424</v>
      </c>
      <c r="L31" s="178" t="s">
        <v>517</v>
      </c>
      <c r="M31" s="216">
        <v>129</v>
      </c>
      <c r="N31" s="216">
        <v>21.524999999999999</v>
      </c>
      <c r="O31" s="30"/>
      <c r="P31" s="30"/>
      <c r="Q31" s="180"/>
      <c r="R31" s="30"/>
      <c r="S31" s="30"/>
      <c r="T31" s="30"/>
      <c r="U31" s="30"/>
      <c r="V31" s="30"/>
      <c r="W31" s="180"/>
      <c r="X31" s="30"/>
      <c r="Y31" s="30"/>
      <c r="Z31" s="30"/>
      <c r="AA31" s="30"/>
      <c r="AB31" s="30"/>
      <c r="AC31" s="30"/>
      <c r="AD31" s="30"/>
      <c r="AE31" s="30"/>
      <c r="AF31" s="180">
        <v>11.025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 t="s">
        <v>536</v>
      </c>
      <c r="AR31" s="32" t="s">
        <v>390</v>
      </c>
      <c r="AS31" s="32"/>
      <c r="AT31" s="32"/>
      <c r="AU31" s="32" t="s">
        <v>444</v>
      </c>
      <c r="AV31" s="32">
        <v>8</v>
      </c>
      <c r="AW31" s="32"/>
      <c r="AX31" s="32"/>
      <c r="AY31" s="32"/>
      <c r="AZ31" s="32" t="s">
        <v>534</v>
      </c>
      <c r="BA31" s="30"/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112" t="s">
        <v>390</v>
      </c>
      <c r="BN31" s="32">
        <v>24</v>
      </c>
      <c r="BO31" s="32" t="s">
        <v>390</v>
      </c>
      <c r="BP31" s="32"/>
      <c r="BQ31" s="32"/>
      <c r="BR31" s="32"/>
      <c r="BS31" s="56"/>
      <c r="BT31" s="56"/>
      <c r="BU31" s="56"/>
      <c r="BV31" s="32" t="s">
        <v>390</v>
      </c>
      <c r="BW31" s="30"/>
      <c r="BX31" t="s">
        <v>430</v>
      </c>
    </row>
    <row r="32" spans="1:103" x14ac:dyDescent="0.15">
      <c r="A32" s="27">
        <v>3020</v>
      </c>
      <c r="B32" s="28">
        <v>42291</v>
      </c>
      <c r="C32" s="29" t="s">
        <v>530</v>
      </c>
      <c r="D32" s="30" t="s">
        <v>44</v>
      </c>
      <c r="E32" s="30"/>
      <c r="F32" s="30" t="s">
        <v>535</v>
      </c>
      <c r="G32" s="31">
        <v>42185</v>
      </c>
      <c r="H32" s="32" t="s">
        <v>387</v>
      </c>
      <c r="I32" s="32" t="s">
        <v>390</v>
      </c>
      <c r="J32" s="32"/>
      <c r="K32" s="30" t="s">
        <v>425</v>
      </c>
      <c r="L32" s="30" t="s">
        <v>555</v>
      </c>
      <c r="M32" s="216">
        <v>154</v>
      </c>
      <c r="N32" s="216">
        <v>22.572727272727271</v>
      </c>
      <c r="O32" s="30" t="s">
        <v>453</v>
      </c>
      <c r="P32" s="30">
        <v>1800</v>
      </c>
      <c r="Q32" s="180">
        <v>25.790909090909089</v>
      </c>
      <c r="R32" s="30"/>
      <c r="S32" s="30"/>
      <c r="T32" s="30"/>
      <c r="U32" s="30"/>
      <c r="V32" s="30"/>
      <c r="W32" s="180"/>
      <c r="X32" s="30"/>
      <c r="Y32" s="30"/>
      <c r="Z32" s="30"/>
      <c r="AA32" s="30"/>
      <c r="AB32" s="30"/>
      <c r="AC32" s="30"/>
      <c r="AD32" s="30"/>
      <c r="AE32" s="30"/>
      <c r="AF32" s="180">
        <v>15.463636363636363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 t="s">
        <v>536</v>
      </c>
      <c r="AR32" s="32" t="s">
        <v>390</v>
      </c>
      <c r="AS32" s="32"/>
      <c r="AT32" s="32"/>
      <c r="AU32" s="32" t="s">
        <v>444</v>
      </c>
      <c r="AV32" s="32">
        <v>6</v>
      </c>
      <c r="AW32" s="32"/>
      <c r="AX32" s="32"/>
      <c r="AY32" s="32"/>
      <c r="AZ32" s="32" t="s">
        <v>390</v>
      </c>
      <c r="BA32" s="30"/>
      <c r="BB32" s="32">
        <v>0</v>
      </c>
      <c r="BC32" s="32">
        <v>0</v>
      </c>
      <c r="BD32" s="32">
        <v>5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/>
      <c r="BM32" s="32"/>
      <c r="BN32" s="32"/>
      <c r="BO32" s="32" t="s">
        <v>390</v>
      </c>
      <c r="BP32" s="32"/>
      <c r="BQ32" s="32"/>
      <c r="BR32" s="32"/>
      <c r="BS32" s="30"/>
      <c r="BT32" s="56"/>
      <c r="BU32" s="32"/>
      <c r="BV32" s="32" t="s">
        <v>390</v>
      </c>
      <c r="BW32" s="56" t="s">
        <v>475</v>
      </c>
      <c r="BX32" s="57" t="s">
        <v>430</v>
      </c>
    </row>
    <row r="33" spans="1:77" x14ac:dyDescent="0.15">
      <c r="A33" s="27">
        <v>5667</v>
      </c>
      <c r="B33" s="28">
        <v>42292</v>
      </c>
      <c r="C33" s="29" t="s">
        <v>530</v>
      </c>
      <c r="D33" s="30" t="s">
        <v>44</v>
      </c>
      <c r="E33" s="30"/>
      <c r="F33" s="30" t="s">
        <v>535</v>
      </c>
      <c r="G33" s="31">
        <v>42227</v>
      </c>
      <c r="H33" s="112" t="s">
        <v>387</v>
      </c>
      <c r="I33" s="112" t="s">
        <v>390</v>
      </c>
      <c r="J33" s="32"/>
      <c r="K33" s="178" t="s">
        <v>466</v>
      </c>
      <c r="L33" s="178" t="s">
        <v>476</v>
      </c>
      <c r="M33" s="180">
        <v>130</v>
      </c>
      <c r="N33" s="180">
        <v>24.999999999999996</v>
      </c>
      <c r="O33" s="30" t="s">
        <v>453</v>
      </c>
      <c r="P33" s="30">
        <v>2500</v>
      </c>
      <c r="Q33" s="180">
        <v>24.499999999999996</v>
      </c>
      <c r="R33" s="30"/>
      <c r="S33" s="30"/>
      <c r="T33" s="30"/>
      <c r="U33" s="30"/>
      <c r="V33" s="30"/>
      <c r="W33" s="180"/>
      <c r="X33" s="30"/>
      <c r="Y33" s="30"/>
      <c r="Z33" s="30"/>
      <c r="AA33" s="30"/>
      <c r="AB33" s="30"/>
      <c r="AC33" s="30"/>
      <c r="AD33" s="30"/>
      <c r="AE33" s="30"/>
      <c r="AF33" s="180">
        <v>21.499999999999996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t="s">
        <v>536</v>
      </c>
      <c r="AR33" s="32" t="s">
        <v>390</v>
      </c>
      <c r="AS33" s="32"/>
      <c r="AT33" s="32"/>
      <c r="AU33" s="32" t="s">
        <v>444</v>
      </c>
      <c r="AV33" s="32">
        <v>10</v>
      </c>
      <c r="AW33" s="32"/>
      <c r="AX33" s="32"/>
      <c r="AY33" s="32"/>
      <c r="AZ33" s="32" t="s">
        <v>534</v>
      </c>
      <c r="BA33" s="30"/>
      <c r="BB33" s="32">
        <v>0</v>
      </c>
      <c r="BC33" s="32">
        <v>0</v>
      </c>
      <c r="BD33" s="32">
        <v>7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24</v>
      </c>
      <c r="BM33" s="32" t="s">
        <v>390</v>
      </c>
      <c r="BN33" s="32"/>
      <c r="BO33" s="32" t="s">
        <v>390</v>
      </c>
      <c r="BP33" s="32"/>
      <c r="BQ33" s="32"/>
      <c r="BR33" s="32"/>
      <c r="BS33" s="56"/>
      <c r="BT33" s="56"/>
      <c r="BU33" s="32"/>
      <c r="BV33" s="32" t="s">
        <v>390</v>
      </c>
      <c r="BW33" s="178"/>
      <c r="BX33" s="111" t="s">
        <v>430</v>
      </c>
    </row>
    <row r="34" spans="1:77" x14ac:dyDescent="0.15">
      <c r="A34" s="27">
        <v>5898</v>
      </c>
      <c r="B34" s="28">
        <v>42291</v>
      </c>
      <c r="C34" s="29" t="s">
        <v>530</v>
      </c>
      <c r="D34" s="30" t="s">
        <v>44</v>
      </c>
      <c r="E34" s="30"/>
      <c r="F34" s="30" t="s">
        <v>535</v>
      </c>
      <c r="G34" s="31">
        <v>42280</v>
      </c>
      <c r="H34" s="32" t="s">
        <v>387</v>
      </c>
      <c r="I34" s="32" t="s">
        <v>390</v>
      </c>
      <c r="J34" s="32"/>
      <c r="K34" s="30" t="s">
        <v>560</v>
      </c>
      <c r="L34" s="30" t="s">
        <v>561</v>
      </c>
      <c r="M34" s="216">
        <v>130</v>
      </c>
      <c r="N34" s="216">
        <v>20.5</v>
      </c>
      <c r="O34" s="30"/>
      <c r="P34" s="30"/>
      <c r="Q34" s="180"/>
      <c r="R34" s="30"/>
      <c r="S34" s="30"/>
      <c r="T34" s="30"/>
      <c r="U34" s="30"/>
      <c r="V34" s="30"/>
      <c r="W34" s="180"/>
      <c r="X34" s="30"/>
      <c r="Y34" s="30"/>
      <c r="Z34" s="30"/>
      <c r="AA34" s="30"/>
      <c r="AB34" s="30"/>
      <c r="AC34" s="30"/>
      <c r="AD34" s="30"/>
      <c r="AE34" s="30"/>
      <c r="AF34" s="180">
        <v>14.999999999999998</v>
      </c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 t="s">
        <v>536</v>
      </c>
      <c r="AR34" s="32" t="s">
        <v>390</v>
      </c>
      <c r="AS34" s="32"/>
      <c r="AT34" s="32"/>
      <c r="AU34" s="32" t="s">
        <v>444</v>
      </c>
      <c r="AV34" s="32">
        <v>8</v>
      </c>
      <c r="AW34" s="32"/>
      <c r="AX34" s="32"/>
      <c r="AY34" s="32"/>
      <c r="AZ34" s="32" t="s">
        <v>390</v>
      </c>
      <c r="BA34" s="30"/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36</v>
      </c>
      <c r="BM34" s="32" t="s">
        <v>390</v>
      </c>
      <c r="BN34" s="32"/>
      <c r="BO34" s="32" t="s">
        <v>390</v>
      </c>
      <c r="BP34" s="32"/>
      <c r="BQ34" s="32"/>
      <c r="BR34" s="32"/>
      <c r="BS34" s="30"/>
      <c r="BT34" s="56"/>
      <c r="BU34" s="32"/>
      <c r="BV34" s="32" t="s">
        <v>390</v>
      </c>
      <c r="BW34" s="30" t="s">
        <v>454</v>
      </c>
      <c r="BX34" t="s">
        <v>430</v>
      </c>
    </row>
    <row r="35" spans="1:77" x14ac:dyDescent="0.15">
      <c r="A35" s="27">
        <v>4756</v>
      </c>
      <c r="B35" s="28">
        <v>42291</v>
      </c>
      <c r="C35" s="29" t="s">
        <v>530</v>
      </c>
      <c r="D35" s="30" t="s">
        <v>44</v>
      </c>
      <c r="E35" s="30"/>
      <c r="F35" s="30" t="s">
        <v>535</v>
      </c>
      <c r="G35" s="31">
        <v>42271</v>
      </c>
      <c r="H35" s="32" t="s">
        <v>387</v>
      </c>
      <c r="I35" s="32" t="s">
        <v>390</v>
      </c>
      <c r="J35" s="32"/>
      <c r="K35" s="30" t="s">
        <v>456</v>
      </c>
      <c r="L35" s="30" t="s">
        <v>493</v>
      </c>
      <c r="M35" s="216">
        <v>132.21</v>
      </c>
      <c r="N35" s="216">
        <v>24.64</v>
      </c>
      <c r="O35" s="30"/>
      <c r="P35" s="30"/>
      <c r="Q35" s="180"/>
      <c r="R35" s="30"/>
      <c r="S35" s="30"/>
      <c r="T35" s="30"/>
      <c r="U35" s="30"/>
      <c r="V35" s="30"/>
      <c r="W35" s="180"/>
      <c r="X35" s="30"/>
      <c r="Y35" s="30"/>
      <c r="Z35" s="30"/>
      <c r="AA35" s="30"/>
      <c r="AB35" s="30"/>
      <c r="AC35" s="30"/>
      <c r="AD35" s="30"/>
      <c r="AE35" s="30"/>
      <c r="AF35" s="180">
        <v>20.7</v>
      </c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 t="s">
        <v>536</v>
      </c>
      <c r="AR35" s="32" t="s">
        <v>390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390</v>
      </c>
      <c r="BA35" s="30"/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390</v>
      </c>
      <c r="BN35" s="32"/>
      <c r="BO35" s="32" t="s">
        <v>390</v>
      </c>
      <c r="BP35" s="32"/>
      <c r="BQ35" s="32"/>
      <c r="BR35" s="32"/>
      <c r="BS35" s="30"/>
      <c r="BT35" s="56"/>
      <c r="BU35" s="32"/>
      <c r="BV35" s="32" t="s">
        <v>390</v>
      </c>
      <c r="BW35" s="30" t="s">
        <v>454</v>
      </c>
      <c r="BX35" t="s">
        <v>430</v>
      </c>
    </row>
    <row r="36" spans="1:77" x14ac:dyDescent="0.15">
      <c r="A36" s="27">
        <v>5875</v>
      </c>
      <c r="B36" s="28">
        <v>42291</v>
      </c>
      <c r="C36" s="29" t="s">
        <v>530</v>
      </c>
      <c r="D36" s="30" t="s">
        <v>44</v>
      </c>
      <c r="E36" s="30"/>
      <c r="F36" s="30" t="s">
        <v>535</v>
      </c>
      <c r="G36" s="31">
        <v>42247</v>
      </c>
      <c r="H36" s="32" t="s">
        <v>387</v>
      </c>
      <c r="I36" s="32" t="s">
        <v>390</v>
      </c>
      <c r="J36" s="32"/>
      <c r="K36" s="30" t="s">
        <v>562</v>
      </c>
      <c r="L36" s="30" t="s">
        <v>563</v>
      </c>
      <c r="M36" s="216">
        <v>132.1</v>
      </c>
      <c r="N36" s="216">
        <v>25.018181818181816</v>
      </c>
      <c r="O36" s="30"/>
      <c r="P36" s="30"/>
      <c r="Q36" s="180"/>
      <c r="R36" s="30"/>
      <c r="S36" s="30"/>
      <c r="T36" s="30"/>
      <c r="U36" s="30"/>
      <c r="V36" s="30"/>
      <c r="W36" s="180"/>
      <c r="X36" s="30"/>
      <c r="Y36" s="30"/>
      <c r="Z36" s="30"/>
      <c r="AA36" s="30"/>
      <c r="AB36" s="30"/>
      <c r="AC36" s="30"/>
      <c r="AD36" s="30"/>
      <c r="AE36" s="30"/>
      <c r="AF36" s="180">
        <v>18.963636363636361</v>
      </c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 t="s">
        <v>536</v>
      </c>
      <c r="AR36" s="32" t="s">
        <v>390</v>
      </c>
      <c r="AS36" s="32"/>
      <c r="AT36" s="32"/>
      <c r="AU36" s="32" t="s">
        <v>444</v>
      </c>
      <c r="AV36" s="32">
        <v>7</v>
      </c>
      <c r="AW36" s="32"/>
      <c r="AX36" s="32"/>
      <c r="AY36" s="32"/>
      <c r="AZ36" s="32" t="s">
        <v>390</v>
      </c>
      <c r="BA36" s="30"/>
      <c r="BB36" s="32">
        <v>0</v>
      </c>
      <c r="BC36" s="32">
        <v>0</v>
      </c>
      <c r="BD36" s="32">
        <v>0</v>
      </c>
      <c r="BE36" s="32">
        <v>7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390</v>
      </c>
      <c r="BN36" s="32"/>
      <c r="BO36" s="32" t="s">
        <v>390</v>
      </c>
      <c r="BP36" s="32"/>
      <c r="BQ36" s="32"/>
      <c r="BR36" s="32"/>
      <c r="BS36" s="30"/>
      <c r="BT36" s="56"/>
      <c r="BU36" s="32"/>
      <c r="BV36" s="32" t="s">
        <v>390</v>
      </c>
      <c r="BW36" s="30" t="s">
        <v>475</v>
      </c>
      <c r="BX36" t="s">
        <v>430</v>
      </c>
    </row>
    <row r="37" spans="1:77" x14ac:dyDescent="0.15">
      <c r="A37" s="27">
        <v>4233</v>
      </c>
      <c r="B37" s="28">
        <v>42291</v>
      </c>
      <c r="C37" s="29" t="s">
        <v>530</v>
      </c>
      <c r="D37" s="30" t="s">
        <v>44</v>
      </c>
      <c r="E37" s="30"/>
      <c r="F37" s="30" t="s">
        <v>220</v>
      </c>
      <c r="G37" s="31">
        <v>42291</v>
      </c>
      <c r="H37" s="32" t="s">
        <v>387</v>
      </c>
      <c r="I37" s="32" t="s">
        <v>390</v>
      </c>
      <c r="J37" s="32"/>
      <c r="K37" s="30" t="s">
        <v>298</v>
      </c>
      <c r="L37" s="30" t="s">
        <v>540</v>
      </c>
      <c r="M37" s="216">
        <v>113.97272727272727</v>
      </c>
      <c r="N37" s="180">
        <v>24.009090909090908</v>
      </c>
      <c r="O37" s="30"/>
      <c r="P37" s="30"/>
      <c r="Q37" s="180"/>
      <c r="R37" s="30"/>
      <c r="S37" s="30"/>
      <c r="T37" s="30"/>
      <c r="U37" s="30"/>
      <c r="V37" s="30"/>
      <c r="W37" s="180">
        <v>19.154545454545453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 t="s">
        <v>565</v>
      </c>
      <c r="AR37" s="32" t="s">
        <v>390</v>
      </c>
      <c r="AS37" s="32"/>
      <c r="AT37" s="32"/>
      <c r="AU37" s="32" t="s">
        <v>444</v>
      </c>
      <c r="AV37" s="32">
        <v>8.6</v>
      </c>
      <c r="AW37" s="32"/>
      <c r="AX37" s="32"/>
      <c r="AY37" s="32"/>
      <c r="AZ37" s="32" t="s">
        <v>534</v>
      </c>
      <c r="BA37" s="30"/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390</v>
      </c>
      <c r="BN37" s="32">
        <v>24</v>
      </c>
      <c r="BO37" s="32" t="s">
        <v>390</v>
      </c>
      <c r="BP37" s="32"/>
      <c r="BQ37" s="32">
        <v>24</v>
      </c>
      <c r="BR37" s="32"/>
      <c r="BS37" s="56"/>
      <c r="BT37" s="56"/>
      <c r="BU37" s="56"/>
      <c r="BV37" s="32" t="s">
        <v>390</v>
      </c>
      <c r="BW37" s="30"/>
      <c r="BX37" s="111" t="s">
        <v>430</v>
      </c>
      <c r="BY37" t="s">
        <v>432</v>
      </c>
    </row>
    <row r="38" spans="1:77" x14ac:dyDescent="0.15">
      <c r="A38" s="27">
        <v>5593</v>
      </c>
      <c r="B38" s="28">
        <v>42291</v>
      </c>
      <c r="C38" s="29" t="s">
        <v>530</v>
      </c>
      <c r="D38" s="30" t="s">
        <v>44</v>
      </c>
      <c r="E38" s="30"/>
      <c r="F38" s="30" t="s">
        <v>220</v>
      </c>
      <c r="G38" s="31">
        <v>42188</v>
      </c>
      <c r="H38" s="32" t="s">
        <v>387</v>
      </c>
      <c r="I38" s="32" t="s">
        <v>390</v>
      </c>
      <c r="J38" s="32"/>
      <c r="K38" s="30" t="s">
        <v>299</v>
      </c>
      <c r="L38" s="178" t="s">
        <v>541</v>
      </c>
      <c r="M38" s="180">
        <v>127.09090909090909</v>
      </c>
      <c r="N38" s="180">
        <v>22.963636363636365</v>
      </c>
      <c r="O38" s="30"/>
      <c r="P38" s="30"/>
      <c r="Q38" s="180"/>
      <c r="R38" s="30"/>
      <c r="S38" s="30"/>
      <c r="T38" s="30"/>
      <c r="U38" s="30"/>
      <c r="V38" s="30"/>
      <c r="W38" s="180">
        <v>20.127272727272725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 t="s">
        <v>565</v>
      </c>
      <c r="AR38" s="32" t="s">
        <v>390</v>
      </c>
      <c r="AS38" s="32"/>
      <c r="AT38" s="32"/>
      <c r="AU38" s="32" t="s">
        <v>444</v>
      </c>
      <c r="AV38" s="32">
        <v>8</v>
      </c>
      <c r="AW38" s="32"/>
      <c r="AX38" s="32"/>
      <c r="AY38" s="32"/>
      <c r="AZ38" s="32" t="s">
        <v>390</v>
      </c>
      <c r="BA38" s="30"/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/>
      <c r="BM38" s="32" t="s">
        <v>390</v>
      </c>
      <c r="BN38" s="32"/>
      <c r="BO38" s="32" t="s">
        <v>390</v>
      </c>
      <c r="BP38" s="32"/>
      <c r="BQ38" s="32"/>
      <c r="BR38" s="32"/>
      <c r="BS38" s="30" t="s">
        <v>542</v>
      </c>
      <c r="BT38" s="30" t="s">
        <v>543</v>
      </c>
      <c r="BU38" s="32">
        <v>50</v>
      </c>
      <c r="BV38" s="32" t="s">
        <v>390</v>
      </c>
      <c r="BW38" s="30" t="s">
        <v>475</v>
      </c>
      <c r="BX38" s="111" t="s">
        <v>566</v>
      </c>
      <c r="BY38" t="s">
        <v>429</v>
      </c>
    </row>
    <row r="39" spans="1:77" x14ac:dyDescent="0.15">
      <c r="A39" s="27">
        <v>5780</v>
      </c>
      <c r="B39" s="28">
        <v>42291</v>
      </c>
      <c r="C39" s="29" t="s">
        <v>530</v>
      </c>
      <c r="D39" s="30" t="s">
        <v>44</v>
      </c>
      <c r="E39" s="30"/>
      <c r="F39" s="30" t="s">
        <v>220</v>
      </c>
      <c r="G39" s="31">
        <v>42247</v>
      </c>
      <c r="H39" s="32" t="s">
        <v>387</v>
      </c>
      <c r="I39" s="32" t="s">
        <v>390</v>
      </c>
      <c r="J39" s="32"/>
      <c r="K39" s="30" t="s">
        <v>300</v>
      </c>
      <c r="L39" s="30" t="s">
        <v>545</v>
      </c>
      <c r="M39" s="180">
        <v>129.54545454545453</v>
      </c>
      <c r="N39" s="180">
        <v>25.4</v>
      </c>
      <c r="O39" s="30"/>
      <c r="P39" s="30"/>
      <c r="Q39" s="180"/>
      <c r="R39" s="30"/>
      <c r="S39" s="30"/>
      <c r="T39" s="30"/>
      <c r="U39" s="30"/>
      <c r="V39" s="30"/>
      <c r="W39" s="180">
        <v>21.25454545454545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 t="s">
        <v>565</v>
      </c>
      <c r="AR39" s="32" t="s">
        <v>390</v>
      </c>
      <c r="AS39" s="32"/>
      <c r="AT39" s="32"/>
      <c r="AU39" s="32" t="s">
        <v>444</v>
      </c>
      <c r="AV39" s="32">
        <v>12</v>
      </c>
      <c r="AW39" s="32"/>
      <c r="AX39" s="32"/>
      <c r="AY39" s="32"/>
      <c r="AZ39" s="32" t="s">
        <v>534</v>
      </c>
      <c r="BA39" s="30"/>
      <c r="BB39" s="32">
        <v>0</v>
      </c>
      <c r="BC39" s="32">
        <v>0</v>
      </c>
      <c r="BD39" s="32">
        <v>7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390</v>
      </c>
      <c r="BN39" s="32"/>
      <c r="BO39" s="32" t="s">
        <v>390</v>
      </c>
      <c r="BP39" s="32"/>
      <c r="BQ39" s="32"/>
      <c r="BR39" s="32"/>
      <c r="BS39" s="30"/>
      <c r="BT39" s="30"/>
      <c r="BU39" s="32"/>
      <c r="BV39" s="32" t="s">
        <v>390</v>
      </c>
      <c r="BW39" s="30"/>
      <c r="BX39" s="111" t="s">
        <v>546</v>
      </c>
      <c r="BY39" t="s">
        <v>429</v>
      </c>
    </row>
    <row r="40" spans="1:77" x14ac:dyDescent="0.15">
      <c r="A40" s="27">
        <v>5260</v>
      </c>
      <c r="B40" s="28">
        <v>42291</v>
      </c>
      <c r="C40" s="29" t="s">
        <v>530</v>
      </c>
      <c r="D40" s="30" t="s">
        <v>44</v>
      </c>
      <c r="E40" s="30"/>
      <c r="F40" s="30" t="s">
        <v>220</v>
      </c>
      <c r="G40" s="31">
        <v>42214</v>
      </c>
      <c r="H40" s="32" t="s">
        <v>387</v>
      </c>
      <c r="I40" s="32" t="s">
        <v>390</v>
      </c>
      <c r="J40" s="32"/>
      <c r="K40" s="30" t="s">
        <v>301</v>
      </c>
      <c r="L40" s="30" t="s">
        <v>547</v>
      </c>
      <c r="M40" s="180">
        <v>125.89999999999999</v>
      </c>
      <c r="N40" s="180">
        <v>27.2</v>
      </c>
      <c r="O40" s="30"/>
      <c r="P40" s="30"/>
      <c r="Q40" s="180"/>
      <c r="R40" s="30"/>
      <c r="S40" s="30"/>
      <c r="T40" s="30"/>
      <c r="U40" s="30"/>
      <c r="V40" s="30"/>
      <c r="W40" s="180">
        <v>21.9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 t="s">
        <v>565</v>
      </c>
      <c r="AR40" s="32" t="s">
        <v>390</v>
      </c>
      <c r="AS40" s="32"/>
      <c r="AT40" s="32"/>
      <c r="AU40" s="32" t="s">
        <v>444</v>
      </c>
      <c r="AV40" s="32">
        <v>16.100000000000001</v>
      </c>
      <c r="AW40" s="32"/>
      <c r="AX40" s="32"/>
      <c r="AY40" s="32"/>
      <c r="AZ40" s="32" t="s">
        <v>534</v>
      </c>
      <c r="BA40" s="30"/>
      <c r="BB40" s="32">
        <v>13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390</v>
      </c>
      <c r="BN40" s="32">
        <v>12</v>
      </c>
      <c r="BO40" s="32" t="s">
        <v>390</v>
      </c>
      <c r="BP40" s="32"/>
      <c r="BQ40" s="32"/>
      <c r="BR40" s="32"/>
      <c r="BS40" s="30"/>
      <c r="BT40" s="30"/>
      <c r="BU40" s="32"/>
      <c r="BV40" s="32" t="s">
        <v>390</v>
      </c>
      <c r="BW40" s="30"/>
      <c r="BX40" s="111" t="s">
        <v>430</v>
      </c>
      <c r="BY40" t="s">
        <v>429</v>
      </c>
    </row>
    <row r="41" spans="1:77" x14ac:dyDescent="0.15">
      <c r="A41" s="27">
        <v>5422</v>
      </c>
      <c r="B41" s="28">
        <v>42292</v>
      </c>
      <c r="C41" s="29" t="s">
        <v>530</v>
      </c>
      <c r="D41" s="30" t="s">
        <v>44</v>
      </c>
      <c r="E41" s="30"/>
      <c r="F41" s="30" t="s">
        <v>220</v>
      </c>
      <c r="G41" s="31">
        <v>42186</v>
      </c>
      <c r="H41" s="32" t="s">
        <v>387</v>
      </c>
      <c r="I41" s="32" t="s">
        <v>390</v>
      </c>
      <c r="J41" s="32"/>
      <c r="K41" s="30" t="s">
        <v>302</v>
      </c>
      <c r="L41" s="30" t="s">
        <v>548</v>
      </c>
      <c r="M41" s="180">
        <v>121.98181818181818</v>
      </c>
      <c r="N41" s="180">
        <v>26.981818181818181</v>
      </c>
      <c r="O41" s="30"/>
      <c r="P41" s="30"/>
      <c r="Q41" s="180"/>
      <c r="R41" s="30"/>
      <c r="S41" s="30"/>
      <c r="T41" s="30"/>
      <c r="U41" s="30"/>
      <c r="V41" s="30"/>
      <c r="W41" s="180">
        <v>23.209090909090907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 t="s">
        <v>565</v>
      </c>
      <c r="AR41" s="32" t="s">
        <v>390</v>
      </c>
      <c r="AS41" s="32"/>
      <c r="AT41" s="32"/>
      <c r="AU41" s="32" t="s">
        <v>444</v>
      </c>
      <c r="AV41" s="32">
        <v>7</v>
      </c>
      <c r="AW41" s="32"/>
      <c r="AX41" s="32"/>
      <c r="AY41" s="32"/>
      <c r="AZ41" s="32" t="s">
        <v>534</v>
      </c>
      <c r="BA41" s="30"/>
      <c r="BB41" s="32">
        <v>12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390</v>
      </c>
      <c r="BN41" s="32">
        <v>12</v>
      </c>
      <c r="BO41" s="32" t="s">
        <v>390</v>
      </c>
      <c r="BP41" s="32"/>
      <c r="BQ41" s="32"/>
      <c r="BR41" s="32"/>
      <c r="BS41" s="30"/>
      <c r="BT41" s="30"/>
      <c r="BU41" s="32"/>
      <c r="BV41" s="32" t="s">
        <v>390</v>
      </c>
      <c r="BW41" s="56"/>
      <c r="BX41" s="111" t="s">
        <v>430</v>
      </c>
      <c r="BY41" t="s">
        <v>429</v>
      </c>
    </row>
    <row r="42" spans="1:77" x14ac:dyDescent="0.15">
      <c r="A42" s="27">
        <v>5316</v>
      </c>
      <c r="B42" s="28">
        <v>42292</v>
      </c>
      <c r="C42" s="29" t="s">
        <v>530</v>
      </c>
      <c r="D42" s="30" t="s">
        <v>44</v>
      </c>
      <c r="E42" s="30"/>
      <c r="F42" s="30" t="s">
        <v>567</v>
      </c>
      <c r="G42" s="31">
        <v>42279</v>
      </c>
      <c r="H42" s="32" t="s">
        <v>387</v>
      </c>
      <c r="I42" s="32" t="s">
        <v>390</v>
      </c>
      <c r="J42" s="32"/>
      <c r="K42" s="30" t="s">
        <v>303</v>
      </c>
      <c r="L42" s="30" t="s">
        <v>549</v>
      </c>
      <c r="M42" s="180">
        <v>130.99999999999997</v>
      </c>
      <c r="N42" s="180">
        <v>27.599999999999998</v>
      </c>
      <c r="O42" s="30"/>
      <c r="P42" s="30"/>
      <c r="Q42" s="180"/>
      <c r="R42" s="30"/>
      <c r="S42" s="30"/>
      <c r="T42" s="30"/>
      <c r="U42" s="30"/>
      <c r="V42" s="30"/>
      <c r="W42" s="180">
        <v>22.018181818181816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 t="s">
        <v>565</v>
      </c>
      <c r="AR42" s="32" t="s">
        <v>390</v>
      </c>
      <c r="AS42" s="32"/>
      <c r="AT42" s="32"/>
      <c r="AU42" s="32" t="s">
        <v>444</v>
      </c>
      <c r="AV42" s="32">
        <v>8.6</v>
      </c>
      <c r="AW42" s="32"/>
      <c r="AX42" s="32"/>
      <c r="AY42" s="32"/>
      <c r="AZ42" s="32" t="s">
        <v>534</v>
      </c>
      <c r="BA42" s="30"/>
      <c r="BB42" s="32">
        <v>16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390</v>
      </c>
      <c r="BN42" s="32">
        <v>24</v>
      </c>
      <c r="BO42" s="32" t="s">
        <v>390</v>
      </c>
      <c r="BP42" s="32"/>
      <c r="BQ42" s="32"/>
      <c r="BR42" s="32"/>
      <c r="BS42" s="56"/>
      <c r="BT42" s="56"/>
      <c r="BU42" s="32"/>
      <c r="BV42" s="32" t="s">
        <v>390</v>
      </c>
      <c r="BW42" s="30"/>
      <c r="BX42" t="s">
        <v>430</v>
      </c>
      <c r="BY42" t="s">
        <v>432</v>
      </c>
    </row>
    <row r="43" spans="1:77" x14ac:dyDescent="0.15">
      <c r="A43" s="27">
        <v>5615</v>
      </c>
      <c r="B43" s="28">
        <v>42292</v>
      </c>
      <c r="C43" s="29" t="s">
        <v>530</v>
      </c>
      <c r="D43" s="30" t="s">
        <v>44</v>
      </c>
      <c r="E43" s="30"/>
      <c r="F43" s="30" t="s">
        <v>567</v>
      </c>
      <c r="G43" s="31">
        <v>42185</v>
      </c>
      <c r="H43" s="32" t="s">
        <v>387</v>
      </c>
      <c r="I43" s="32" t="s">
        <v>390</v>
      </c>
      <c r="J43" s="32"/>
      <c r="K43" s="30" t="s">
        <v>48</v>
      </c>
      <c r="L43" s="178" t="s">
        <v>550</v>
      </c>
      <c r="M43" s="180">
        <v>137.80000000000001</v>
      </c>
      <c r="N43" s="180">
        <v>26.54</v>
      </c>
      <c r="O43" s="30"/>
      <c r="P43" s="30"/>
      <c r="Q43" s="180"/>
      <c r="R43" s="30"/>
      <c r="S43" s="30"/>
      <c r="T43" s="30"/>
      <c r="U43" s="30"/>
      <c r="V43" s="180"/>
      <c r="W43" s="180">
        <v>21.863636363636363</v>
      </c>
      <c r="X43" s="180"/>
      <c r="Y43" s="180"/>
      <c r="Z43" s="180"/>
      <c r="AA43" s="180"/>
      <c r="AB43" s="180"/>
      <c r="AC43" s="180"/>
      <c r="AD43" s="18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 t="s">
        <v>565</v>
      </c>
      <c r="AR43" s="32" t="s">
        <v>390</v>
      </c>
      <c r="AS43" s="32"/>
      <c r="AT43" s="32"/>
      <c r="AU43" s="32" t="s">
        <v>444</v>
      </c>
      <c r="AV43" s="32">
        <v>9.5</v>
      </c>
      <c r="AW43" s="32"/>
      <c r="AX43" s="32"/>
      <c r="AY43" s="32"/>
      <c r="AZ43" s="32" t="s">
        <v>534</v>
      </c>
      <c r="BA43" s="30"/>
      <c r="BB43" s="32">
        <v>0</v>
      </c>
      <c r="BC43" s="32">
        <v>0</v>
      </c>
      <c r="BD43" s="32">
        <v>15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32" t="s">
        <v>390</v>
      </c>
      <c r="BN43" s="32"/>
      <c r="BO43" s="32" t="s">
        <v>390</v>
      </c>
      <c r="BP43" s="32"/>
      <c r="BQ43" s="32"/>
      <c r="BR43" s="32"/>
      <c r="BS43" s="56"/>
      <c r="BT43" s="56"/>
      <c r="BU43" s="32"/>
      <c r="BV43" s="32" t="s">
        <v>390</v>
      </c>
      <c r="BW43" s="178"/>
      <c r="BX43" t="s">
        <v>551</v>
      </c>
      <c r="BY43" t="s">
        <v>429</v>
      </c>
    </row>
    <row r="44" spans="1:77" x14ac:dyDescent="0.15">
      <c r="A44" s="27">
        <v>4118</v>
      </c>
      <c r="B44" s="28">
        <v>42291</v>
      </c>
      <c r="C44" s="29" t="s">
        <v>530</v>
      </c>
      <c r="D44" s="30" t="s">
        <v>44</v>
      </c>
      <c r="E44" s="30"/>
      <c r="F44" s="30" t="s">
        <v>220</v>
      </c>
      <c r="G44" s="58">
        <v>42277</v>
      </c>
      <c r="H44" s="32" t="s">
        <v>387</v>
      </c>
      <c r="I44" s="32" t="s">
        <v>390</v>
      </c>
      <c r="J44" s="32"/>
      <c r="K44" s="30" t="s">
        <v>49</v>
      </c>
      <c r="L44" s="30" t="s">
        <v>472</v>
      </c>
      <c r="M44" s="216">
        <v>103.18181818181817</v>
      </c>
      <c r="N44" s="180">
        <v>23.18181818181818</v>
      </c>
      <c r="O44" s="30"/>
      <c r="P44" s="30"/>
      <c r="Q44" s="180"/>
      <c r="R44" s="30"/>
      <c r="S44" s="30"/>
      <c r="T44" s="30"/>
      <c r="U44" s="30"/>
      <c r="V44" s="30"/>
      <c r="W44" s="180">
        <v>18.636363636363633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 t="s">
        <v>565</v>
      </c>
      <c r="AR44" s="32" t="s">
        <v>390</v>
      </c>
      <c r="AS44" s="32"/>
      <c r="AT44" s="32"/>
      <c r="AU44" s="32" t="s">
        <v>444</v>
      </c>
      <c r="AV44" s="32">
        <v>10</v>
      </c>
      <c r="AW44" s="32"/>
      <c r="AX44" s="32"/>
      <c r="AY44" s="32"/>
      <c r="AZ44" s="32" t="s">
        <v>534</v>
      </c>
      <c r="BA44" s="30"/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32" t="s">
        <v>390</v>
      </c>
      <c r="BN44" s="32"/>
      <c r="BO44" s="32" t="s">
        <v>390</v>
      </c>
      <c r="BP44" s="32">
        <v>240</v>
      </c>
      <c r="BQ44" s="32"/>
      <c r="BR44" s="177">
        <v>42551</v>
      </c>
      <c r="BS44" s="56"/>
      <c r="BT44" s="56"/>
      <c r="BU44" s="56"/>
      <c r="BV44" s="32" t="s">
        <v>390</v>
      </c>
      <c r="BW44" s="178"/>
      <c r="BX44" t="s">
        <v>430</v>
      </c>
      <c r="BY44" t="s">
        <v>432</v>
      </c>
    </row>
    <row r="45" spans="1:77" x14ac:dyDescent="0.15">
      <c r="A45" s="27">
        <v>5916</v>
      </c>
      <c r="B45" s="28">
        <v>42293</v>
      </c>
      <c r="C45" s="29" t="s">
        <v>530</v>
      </c>
      <c r="D45" s="30" t="s">
        <v>44</v>
      </c>
      <c r="E45" s="30"/>
      <c r="F45" s="30" t="s">
        <v>220</v>
      </c>
      <c r="G45" s="31">
        <v>42285</v>
      </c>
      <c r="H45" s="32" t="s">
        <v>387</v>
      </c>
      <c r="I45" s="32" t="s">
        <v>390</v>
      </c>
      <c r="J45" s="32"/>
      <c r="K45" s="30" t="s">
        <v>50</v>
      </c>
      <c r="L45" s="30" t="s">
        <v>558</v>
      </c>
      <c r="M45" s="216">
        <v>122.39999999999998</v>
      </c>
      <c r="N45" s="216">
        <v>22.16363636363636</v>
      </c>
      <c r="O45" s="30" t="s">
        <v>453</v>
      </c>
      <c r="P45" s="30">
        <v>2000</v>
      </c>
      <c r="Q45" s="180">
        <v>21.9</v>
      </c>
      <c r="R45" s="30"/>
      <c r="S45" s="30"/>
      <c r="T45" s="30"/>
      <c r="U45" s="30"/>
      <c r="V45" s="30"/>
      <c r="W45" s="180">
        <v>18.972727272727273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 t="s">
        <v>565</v>
      </c>
      <c r="AR45" s="32" t="s">
        <v>390</v>
      </c>
      <c r="AS45" s="32"/>
      <c r="AT45" s="32"/>
      <c r="AU45" s="32" t="s">
        <v>444</v>
      </c>
      <c r="AV45" s="32">
        <v>16.100000000000001</v>
      </c>
      <c r="AW45" s="32"/>
      <c r="AX45" s="32"/>
      <c r="AY45" s="32"/>
      <c r="AZ45" s="32" t="s">
        <v>534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32" t="s">
        <v>390</v>
      </c>
      <c r="BN45" s="32"/>
      <c r="BO45" s="32" t="s">
        <v>390</v>
      </c>
      <c r="BP45" s="32"/>
      <c r="BQ45" s="32"/>
      <c r="BR45" s="32"/>
      <c r="BS45" s="56"/>
      <c r="BT45" s="56"/>
      <c r="BU45" s="56"/>
      <c r="BV45" s="32" t="s">
        <v>390</v>
      </c>
      <c r="BW45" s="178" t="s">
        <v>559</v>
      </c>
      <c r="BX45" s="111" t="s">
        <v>430</v>
      </c>
      <c r="BY45" t="s">
        <v>469</v>
      </c>
    </row>
    <row r="46" spans="1:77" x14ac:dyDescent="0.15">
      <c r="A46" s="27">
        <v>5482</v>
      </c>
      <c r="B46" s="28">
        <v>42293</v>
      </c>
      <c r="C46" s="29" t="s">
        <v>530</v>
      </c>
      <c r="D46" s="30" t="s">
        <v>44</v>
      </c>
      <c r="E46" s="30"/>
      <c r="F46" s="30" t="s">
        <v>220</v>
      </c>
      <c r="G46" s="58">
        <v>42284</v>
      </c>
      <c r="H46" s="32" t="s">
        <v>387</v>
      </c>
      <c r="I46" s="32" t="s">
        <v>390</v>
      </c>
      <c r="J46" s="32"/>
      <c r="K46" s="30" t="s">
        <v>51</v>
      </c>
      <c r="L46" s="30" t="s">
        <v>552</v>
      </c>
      <c r="M46" s="180">
        <v>128.88999999999999</v>
      </c>
      <c r="N46" s="180">
        <v>22.68181818181818</v>
      </c>
      <c r="O46" s="30"/>
      <c r="P46" s="30"/>
      <c r="Q46" s="180"/>
      <c r="R46" s="30"/>
      <c r="S46" s="30"/>
      <c r="T46" s="30"/>
      <c r="U46" s="30"/>
      <c r="V46" s="30"/>
      <c r="W46" s="180">
        <v>17.709090909090907</v>
      </c>
      <c r="X46" s="30"/>
      <c r="Y46" s="30"/>
      <c r="Z46" s="30"/>
      <c r="AA46" s="30"/>
      <c r="AB46" s="30"/>
      <c r="AC46" s="30"/>
      <c r="AD46" s="30"/>
      <c r="AE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 t="s">
        <v>565</v>
      </c>
      <c r="AR46" s="32" t="s">
        <v>390</v>
      </c>
      <c r="AS46" s="32"/>
      <c r="AT46" s="32"/>
      <c r="AU46" s="32" t="s">
        <v>444</v>
      </c>
      <c r="AV46" s="32">
        <v>10</v>
      </c>
      <c r="AW46" s="32"/>
      <c r="AX46" s="32"/>
      <c r="AY46" s="32"/>
      <c r="AZ46" s="32" t="s">
        <v>390</v>
      </c>
      <c r="BA46" s="30"/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32" t="s">
        <v>390</v>
      </c>
      <c r="BN46" s="32"/>
      <c r="BO46" s="32" t="s">
        <v>390</v>
      </c>
      <c r="BP46" s="32"/>
      <c r="BQ46" s="32"/>
      <c r="BR46" s="32"/>
      <c r="BS46" s="56" t="s">
        <v>553</v>
      </c>
      <c r="BT46" s="56" t="s">
        <v>276</v>
      </c>
      <c r="BU46" s="32">
        <v>30</v>
      </c>
      <c r="BV46" s="32" t="s">
        <v>390</v>
      </c>
      <c r="BW46" s="30"/>
      <c r="BX46" t="s">
        <v>430</v>
      </c>
      <c r="BY46" t="s">
        <v>432</v>
      </c>
    </row>
    <row r="47" spans="1:77" x14ac:dyDescent="0.15">
      <c r="A47" s="27">
        <v>5539</v>
      </c>
      <c r="B47" s="28">
        <v>42291</v>
      </c>
      <c r="C47" s="29" t="s">
        <v>530</v>
      </c>
      <c r="D47" s="30" t="s">
        <v>44</v>
      </c>
      <c r="E47" s="30"/>
      <c r="F47" s="30" t="s">
        <v>220</v>
      </c>
      <c r="G47" s="58">
        <v>42262</v>
      </c>
      <c r="H47" s="32" t="s">
        <v>390</v>
      </c>
      <c r="I47" s="32" t="s">
        <v>507</v>
      </c>
      <c r="J47" s="32"/>
      <c r="K47" s="30" t="s">
        <v>423</v>
      </c>
      <c r="L47" s="30" t="s">
        <v>554</v>
      </c>
      <c r="M47" s="180">
        <v>129</v>
      </c>
      <c r="N47" s="180">
        <v>23.863636363636363</v>
      </c>
      <c r="O47" s="30"/>
      <c r="P47" s="30"/>
      <c r="Q47" s="180"/>
      <c r="R47" s="30"/>
      <c r="S47" s="30"/>
      <c r="T47" s="30"/>
      <c r="U47" s="30"/>
      <c r="V47" s="30"/>
      <c r="W47" s="180">
        <v>19.236363636363635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 t="s">
        <v>565</v>
      </c>
      <c r="AR47" s="32" t="s">
        <v>390</v>
      </c>
      <c r="AS47" s="32"/>
      <c r="AT47" s="32"/>
      <c r="AU47" s="32"/>
      <c r="AV47" s="32"/>
      <c r="AW47" s="32"/>
      <c r="AX47" s="32"/>
      <c r="AY47" s="32"/>
      <c r="AZ47" s="32" t="s">
        <v>390</v>
      </c>
      <c r="BA47" s="30"/>
      <c r="BB47" s="32">
        <v>0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/>
      <c r="BM47" s="32" t="s">
        <v>390</v>
      </c>
      <c r="BN47" s="32"/>
      <c r="BO47" s="32" t="s">
        <v>390</v>
      </c>
      <c r="BP47" s="32"/>
      <c r="BQ47" s="32"/>
      <c r="BR47" s="32"/>
      <c r="BS47" s="30"/>
      <c r="BT47" s="30"/>
      <c r="BU47" s="32"/>
      <c r="BV47" s="32" t="s">
        <v>390</v>
      </c>
      <c r="BW47" s="178" t="s">
        <v>454</v>
      </c>
      <c r="BX47" s="111" t="s">
        <v>430</v>
      </c>
      <c r="BY47" t="s">
        <v>432</v>
      </c>
    </row>
    <row r="48" spans="1:77" x14ac:dyDescent="0.15">
      <c r="A48" s="27">
        <v>4851</v>
      </c>
      <c r="B48" s="28">
        <v>42292</v>
      </c>
      <c r="C48" s="29" t="s">
        <v>530</v>
      </c>
      <c r="D48" s="30" t="s">
        <v>44</v>
      </c>
      <c r="E48" s="30"/>
      <c r="F48" s="30" t="s">
        <v>220</v>
      </c>
      <c r="G48" s="28">
        <v>42089</v>
      </c>
      <c r="H48" s="32" t="s">
        <v>387</v>
      </c>
      <c r="I48" s="32" t="s">
        <v>390</v>
      </c>
      <c r="J48" s="32"/>
      <c r="K48" s="30" t="s">
        <v>424</v>
      </c>
      <c r="L48" s="178" t="s">
        <v>517</v>
      </c>
      <c r="M48" s="216">
        <v>129</v>
      </c>
      <c r="N48" s="180">
        <v>24.99</v>
      </c>
      <c r="O48" s="30"/>
      <c r="P48" s="30"/>
      <c r="Q48" s="180"/>
      <c r="R48" s="30"/>
      <c r="S48" s="30"/>
      <c r="T48" s="30"/>
      <c r="U48" s="30"/>
      <c r="V48" s="30"/>
      <c r="W48" s="180">
        <v>18.742999999999999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 t="s">
        <v>565</v>
      </c>
      <c r="AR48" s="32" t="s">
        <v>390</v>
      </c>
      <c r="AS48" s="32"/>
      <c r="AT48" s="32"/>
      <c r="AU48" s="32" t="s">
        <v>444</v>
      </c>
      <c r="AV48" s="32">
        <v>8</v>
      </c>
      <c r="AW48" s="32"/>
      <c r="AX48" s="32"/>
      <c r="AY48" s="32"/>
      <c r="AZ48" s="32" t="s">
        <v>534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112" t="s">
        <v>390</v>
      </c>
      <c r="BN48" s="32">
        <v>24</v>
      </c>
      <c r="BO48" s="32" t="s">
        <v>390</v>
      </c>
      <c r="BP48" s="32"/>
      <c r="BQ48" s="32"/>
      <c r="BR48" s="32"/>
      <c r="BS48" s="56"/>
      <c r="BT48" s="56"/>
      <c r="BU48" s="56"/>
      <c r="BV48" s="32" t="s">
        <v>390</v>
      </c>
      <c r="BW48" s="30"/>
      <c r="BX48" t="s">
        <v>430</v>
      </c>
      <c r="BY48" t="s">
        <v>429</v>
      </c>
    </row>
    <row r="49" spans="1:77" x14ac:dyDescent="0.15">
      <c r="A49" s="27">
        <v>3023</v>
      </c>
      <c r="B49" s="28">
        <v>42291</v>
      </c>
      <c r="C49" s="29" t="s">
        <v>530</v>
      </c>
      <c r="D49" s="30" t="s">
        <v>44</v>
      </c>
      <c r="E49" s="30"/>
      <c r="F49" s="30" t="s">
        <v>220</v>
      </c>
      <c r="G49" s="31">
        <v>42185</v>
      </c>
      <c r="H49" s="32" t="s">
        <v>387</v>
      </c>
      <c r="I49" s="32" t="s">
        <v>390</v>
      </c>
      <c r="J49" s="32"/>
      <c r="K49" s="30" t="s">
        <v>425</v>
      </c>
      <c r="L49" s="30" t="s">
        <v>555</v>
      </c>
      <c r="M49" s="216">
        <v>149</v>
      </c>
      <c r="N49" s="180">
        <v>26.381818181818179</v>
      </c>
      <c r="O49" s="30"/>
      <c r="P49" s="30"/>
      <c r="Q49" s="180"/>
      <c r="R49" s="30"/>
      <c r="S49" s="30"/>
      <c r="T49" s="30"/>
      <c r="U49" s="30"/>
      <c r="V49" s="30"/>
      <c r="W49" s="180">
        <v>22.481818181818181</v>
      </c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 t="s">
        <v>565</v>
      </c>
      <c r="AR49" s="32" t="s">
        <v>390</v>
      </c>
      <c r="AS49" s="32"/>
      <c r="AT49" s="32"/>
      <c r="AU49" s="32" t="s">
        <v>444</v>
      </c>
      <c r="AV49" s="32">
        <v>6</v>
      </c>
      <c r="AW49" s="32"/>
      <c r="AX49" s="32"/>
      <c r="AY49" s="32"/>
      <c r="AZ49" s="32" t="s">
        <v>390</v>
      </c>
      <c r="BA49" s="30"/>
      <c r="BB49" s="32">
        <v>0</v>
      </c>
      <c r="BC49" s="32">
        <v>0</v>
      </c>
      <c r="BD49" s="32">
        <v>5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0</v>
      </c>
      <c r="BK49" s="32">
        <v>0</v>
      </c>
      <c r="BL49" s="32"/>
      <c r="BM49" s="32"/>
      <c r="BN49" s="32"/>
      <c r="BO49" s="32" t="s">
        <v>390</v>
      </c>
      <c r="BP49" s="32"/>
      <c r="BQ49" s="32"/>
      <c r="BR49" s="32"/>
      <c r="BS49" s="30"/>
      <c r="BT49" s="56"/>
      <c r="BU49" s="32"/>
      <c r="BV49" s="32" t="s">
        <v>390</v>
      </c>
      <c r="BW49" s="56" t="s">
        <v>475</v>
      </c>
      <c r="BX49" s="57" t="s">
        <v>430</v>
      </c>
      <c r="BY49" t="s">
        <v>429</v>
      </c>
    </row>
    <row r="50" spans="1:77" x14ac:dyDescent="0.15">
      <c r="A50" s="27">
        <v>4019</v>
      </c>
      <c r="B50" s="28">
        <v>42292</v>
      </c>
      <c r="C50" s="29" t="s">
        <v>530</v>
      </c>
      <c r="D50" s="30" t="s">
        <v>44</v>
      </c>
      <c r="E50" s="30"/>
      <c r="F50" s="30" t="s">
        <v>220</v>
      </c>
      <c r="G50" s="31">
        <v>42227</v>
      </c>
      <c r="H50" s="32" t="s">
        <v>387</v>
      </c>
      <c r="I50" s="32" t="s">
        <v>390</v>
      </c>
      <c r="J50" s="32"/>
      <c r="K50" s="30" t="s">
        <v>466</v>
      </c>
      <c r="L50" s="30" t="s">
        <v>476</v>
      </c>
      <c r="M50" s="216">
        <v>130</v>
      </c>
      <c r="N50" s="180">
        <v>28.5</v>
      </c>
      <c r="O50" s="30" t="s">
        <v>453</v>
      </c>
      <c r="P50" s="30">
        <v>2500</v>
      </c>
      <c r="Q50" s="180">
        <v>28</v>
      </c>
      <c r="R50" s="30"/>
      <c r="S50" s="30"/>
      <c r="T50" s="30"/>
      <c r="U50" s="30"/>
      <c r="V50" s="30"/>
      <c r="W50" s="180">
        <v>23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t="s">
        <v>565</v>
      </c>
      <c r="AR50" s="32" t="s">
        <v>390</v>
      </c>
      <c r="AS50" s="32"/>
      <c r="AT50" s="32"/>
      <c r="AU50" s="32" t="s">
        <v>444</v>
      </c>
      <c r="AV50" s="32">
        <v>10</v>
      </c>
      <c r="AW50" s="32"/>
      <c r="AX50" s="32"/>
      <c r="AY50" s="32"/>
      <c r="AZ50" s="32" t="s">
        <v>534</v>
      </c>
      <c r="BA50" s="30"/>
      <c r="BB50" s="32">
        <v>0</v>
      </c>
      <c r="BC50" s="32">
        <v>0</v>
      </c>
      <c r="BD50" s="32">
        <v>7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>
        <v>0</v>
      </c>
      <c r="BK50" s="32">
        <v>0</v>
      </c>
      <c r="BL50" s="32">
        <v>24</v>
      </c>
      <c r="BM50" s="32" t="s">
        <v>390</v>
      </c>
      <c r="BN50" s="32"/>
      <c r="BO50" s="32" t="s">
        <v>390</v>
      </c>
      <c r="BP50" s="32"/>
      <c r="BQ50" s="32"/>
      <c r="BR50" s="32"/>
      <c r="BS50" s="30"/>
      <c r="BT50" s="56"/>
      <c r="BU50" s="32"/>
      <c r="BV50" s="32" t="s">
        <v>390</v>
      </c>
      <c r="BW50" s="30"/>
      <c r="BX50" t="s">
        <v>568</v>
      </c>
      <c r="BY50" t="s">
        <v>429</v>
      </c>
    </row>
    <row r="51" spans="1:77" x14ac:dyDescent="0.15">
      <c r="A51" s="27">
        <v>4759</v>
      </c>
      <c r="B51" s="28">
        <v>42291</v>
      </c>
      <c r="C51" s="29" t="s">
        <v>530</v>
      </c>
      <c r="D51" s="30" t="s">
        <v>44</v>
      </c>
      <c r="E51" s="30"/>
      <c r="F51" s="30" t="s">
        <v>220</v>
      </c>
      <c r="G51" s="31">
        <v>42271</v>
      </c>
      <c r="H51" s="32" t="s">
        <v>387</v>
      </c>
      <c r="I51" s="32" t="s">
        <v>390</v>
      </c>
      <c r="J51" s="32"/>
      <c r="K51" s="30" t="s">
        <v>456</v>
      </c>
      <c r="L51" s="30" t="s">
        <v>493</v>
      </c>
      <c r="M51" s="218">
        <v>137.61000000000001</v>
      </c>
      <c r="N51" s="219">
        <v>26.64</v>
      </c>
      <c r="O51" s="30"/>
      <c r="P51" s="30"/>
      <c r="Q51" s="180"/>
      <c r="R51" s="30"/>
      <c r="S51" s="30"/>
      <c r="T51" s="30"/>
      <c r="U51" s="30"/>
      <c r="V51" s="30"/>
      <c r="W51" s="180">
        <v>22.23</v>
      </c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 t="s">
        <v>565</v>
      </c>
      <c r="AR51" s="32" t="s">
        <v>390</v>
      </c>
      <c r="AS51" s="32"/>
      <c r="AT51" s="32"/>
      <c r="AU51" s="32" t="s">
        <v>444</v>
      </c>
      <c r="AV51" s="32">
        <v>10</v>
      </c>
      <c r="AW51" s="32"/>
      <c r="AX51" s="32"/>
      <c r="AY51" s="32"/>
      <c r="AZ51" s="32" t="s">
        <v>390</v>
      </c>
      <c r="BA51" s="30"/>
      <c r="BB51" s="32">
        <v>0</v>
      </c>
      <c r="BC51" s="32">
        <v>0</v>
      </c>
      <c r="BD51" s="32">
        <v>0</v>
      </c>
      <c r="BE51" s="32">
        <v>0</v>
      </c>
      <c r="BF51" s="32">
        <v>0</v>
      </c>
      <c r="BG51" s="32">
        <v>0</v>
      </c>
      <c r="BH51" s="32">
        <v>0</v>
      </c>
      <c r="BI51" s="32">
        <v>0</v>
      </c>
      <c r="BJ51" s="32">
        <v>0</v>
      </c>
      <c r="BK51" s="32">
        <v>0</v>
      </c>
      <c r="BL51" s="32"/>
      <c r="BM51" s="32" t="s">
        <v>390</v>
      </c>
      <c r="BN51" s="32"/>
      <c r="BO51" s="32" t="s">
        <v>390</v>
      </c>
      <c r="BP51" s="32"/>
      <c r="BQ51" s="32"/>
      <c r="BR51" s="32"/>
      <c r="BS51" s="30"/>
      <c r="BT51" s="56"/>
      <c r="BU51" s="32"/>
      <c r="BV51" s="32" t="s">
        <v>390</v>
      </c>
      <c r="BW51" s="30" t="s">
        <v>454</v>
      </c>
      <c r="BX51" t="s">
        <v>430</v>
      </c>
      <c r="BY51" t="s">
        <v>432</v>
      </c>
    </row>
    <row r="52" spans="1:77" x14ac:dyDescent="0.15">
      <c r="A52" s="27">
        <v>5901</v>
      </c>
      <c r="B52" s="28">
        <v>42291</v>
      </c>
      <c r="C52" s="29" t="s">
        <v>530</v>
      </c>
      <c r="D52" s="30" t="s">
        <v>44</v>
      </c>
      <c r="E52" s="30"/>
      <c r="F52" s="30" t="s">
        <v>220</v>
      </c>
      <c r="G52" s="31">
        <v>42280</v>
      </c>
      <c r="H52" s="32" t="s">
        <v>387</v>
      </c>
      <c r="I52" s="32" t="s">
        <v>390</v>
      </c>
      <c r="J52" s="32"/>
      <c r="K52" s="30" t="s">
        <v>560</v>
      </c>
      <c r="L52" s="30" t="s">
        <v>561</v>
      </c>
      <c r="M52" s="216">
        <v>119.99999999999999</v>
      </c>
      <c r="N52" s="180">
        <v>21.499999999999996</v>
      </c>
      <c r="O52" s="30"/>
      <c r="P52" s="30"/>
      <c r="Q52" s="180"/>
      <c r="R52" s="30"/>
      <c r="S52" s="30"/>
      <c r="T52" s="30"/>
      <c r="U52" s="30"/>
      <c r="V52" s="30"/>
      <c r="W52" s="180">
        <v>19.399999999999999</v>
      </c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 t="s">
        <v>565</v>
      </c>
      <c r="AR52" s="32" t="s">
        <v>390</v>
      </c>
      <c r="AS52" s="32"/>
      <c r="AT52" s="32"/>
      <c r="AU52" s="32" t="s">
        <v>444</v>
      </c>
      <c r="AV52" s="32">
        <v>8</v>
      </c>
      <c r="AW52" s="32"/>
      <c r="AX52" s="32"/>
      <c r="AY52" s="32"/>
      <c r="AZ52" s="32" t="s">
        <v>390</v>
      </c>
      <c r="BA52" s="30"/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</v>
      </c>
      <c r="BH52" s="32">
        <v>0</v>
      </c>
      <c r="BI52" s="32">
        <v>0</v>
      </c>
      <c r="BJ52" s="32">
        <v>0</v>
      </c>
      <c r="BK52" s="32">
        <v>0</v>
      </c>
      <c r="BL52" s="32">
        <v>36</v>
      </c>
      <c r="BM52" s="32" t="s">
        <v>390</v>
      </c>
      <c r="BN52" s="32"/>
      <c r="BO52" s="32" t="s">
        <v>390</v>
      </c>
      <c r="BP52" s="32"/>
      <c r="BQ52" s="32"/>
      <c r="BR52" s="32"/>
      <c r="BS52" s="30"/>
      <c r="BT52" s="56"/>
      <c r="BU52" s="32"/>
      <c r="BV52" s="32" t="s">
        <v>390</v>
      </c>
      <c r="BW52" s="30" t="s">
        <v>454</v>
      </c>
      <c r="BX52" t="s">
        <v>430</v>
      </c>
      <c r="BY52" t="s">
        <v>469</v>
      </c>
    </row>
    <row r="53" spans="1:77" x14ac:dyDescent="0.15">
      <c r="A53" s="27">
        <v>5136</v>
      </c>
      <c r="B53" s="28">
        <v>42292</v>
      </c>
      <c r="C53" s="29" t="s">
        <v>530</v>
      </c>
      <c r="D53" s="30" t="s">
        <v>44</v>
      </c>
      <c r="E53" s="30"/>
      <c r="F53" s="30" t="s">
        <v>567</v>
      </c>
      <c r="G53" s="31">
        <v>42184</v>
      </c>
      <c r="H53" s="32" t="s">
        <v>390</v>
      </c>
      <c r="I53" s="32" t="s">
        <v>507</v>
      </c>
      <c r="J53" s="32"/>
      <c r="K53" s="30" t="s">
        <v>556</v>
      </c>
      <c r="L53" s="30" t="s">
        <v>509</v>
      </c>
      <c r="M53" s="216">
        <v>97</v>
      </c>
      <c r="N53" s="180">
        <v>20.68181818181818</v>
      </c>
      <c r="O53" s="30"/>
      <c r="P53" s="30"/>
      <c r="Q53" s="180"/>
      <c r="R53" s="30"/>
      <c r="S53" s="30"/>
      <c r="T53" s="30"/>
      <c r="U53" s="30"/>
      <c r="V53" s="30"/>
      <c r="W53" s="180">
        <v>16.536363636363635</v>
      </c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 t="s">
        <v>565</v>
      </c>
      <c r="AR53" s="32" t="s">
        <v>390</v>
      </c>
      <c r="AS53" s="32"/>
      <c r="AT53" s="32"/>
      <c r="AU53" s="32"/>
      <c r="AV53" s="32"/>
      <c r="AW53" s="32"/>
      <c r="AX53" s="32"/>
      <c r="AY53" s="32"/>
      <c r="AZ53" s="32" t="s">
        <v>390</v>
      </c>
      <c r="BA53" s="30"/>
      <c r="BB53" s="32">
        <v>0</v>
      </c>
      <c r="BC53" s="32">
        <v>0</v>
      </c>
      <c r="BD53" s="32">
        <v>0</v>
      </c>
      <c r="BE53" s="32">
        <v>0</v>
      </c>
      <c r="BF53" s="32">
        <v>0</v>
      </c>
      <c r="BG53" s="32">
        <v>0</v>
      </c>
      <c r="BH53" s="32">
        <v>0</v>
      </c>
      <c r="BI53" s="32">
        <v>0</v>
      </c>
      <c r="BJ53" s="32">
        <v>0</v>
      </c>
      <c r="BK53" s="32">
        <v>0</v>
      </c>
      <c r="BL53" s="32"/>
      <c r="BM53" s="32"/>
      <c r="BN53" s="32"/>
      <c r="BO53" s="32" t="s">
        <v>390</v>
      </c>
      <c r="BP53" s="32">
        <v>71.819999999999993</v>
      </c>
      <c r="BQ53" s="32"/>
      <c r="BR53" s="32"/>
      <c r="BS53" s="30"/>
      <c r="BT53" s="56"/>
      <c r="BU53" s="32"/>
      <c r="BV53" s="32" t="s">
        <v>390</v>
      </c>
      <c r="BW53" s="30" t="s">
        <v>511</v>
      </c>
      <c r="BX53" t="s">
        <v>430</v>
      </c>
      <c r="BY53" t="s">
        <v>429</v>
      </c>
    </row>
  </sheetData>
  <sheetProtection algorithmName="SHA-512" hashValue="G0irdMAS/koQ7F6B+RPMUPJZkOOs4/tH+4pl3w+pZgzlPED8zUVi8JoTL6KOvJZ5HmJtLSNmvxWG7AWdPiEHkA==" saltValue="7stSenb4CyZTyfVGcGl6LA==" spinCount="100000" sheet="1" objects="1" scenarios="1"/>
  <pageMargins left="0.75" right="0.75" top="1" bottom="1" header="0.5" footer="0.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A3FC3-D46A-B147-A912-B3405213FF31}">
  <sheetPr codeName="Sheet21"/>
  <dimension ref="A1:BZ4"/>
  <sheetViews>
    <sheetView workbookViewId="0">
      <selection activeCell="A21" sqref="A21:XFD36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0"/>
      <c r="AY1" s="20"/>
      <c r="AZ1" s="20"/>
      <c r="BA1" s="22" t="s">
        <v>81</v>
      </c>
      <c r="BB1" s="23" t="s">
        <v>82</v>
      </c>
      <c r="BC1" s="24" t="s">
        <v>285</v>
      </c>
      <c r="BD1" s="25" t="s">
        <v>83</v>
      </c>
      <c r="BE1" s="24" t="s">
        <v>84</v>
      </c>
      <c r="BF1" s="25" t="s">
        <v>85</v>
      </c>
      <c r="BG1" s="24" t="s">
        <v>86</v>
      </c>
      <c r="BH1" s="25" t="s">
        <v>87</v>
      </c>
      <c r="BI1" s="24" t="s">
        <v>88</v>
      </c>
      <c r="BJ1" s="26" t="s">
        <v>89</v>
      </c>
      <c r="BK1" s="24" t="s">
        <v>243</v>
      </c>
      <c r="BL1" s="26" t="s">
        <v>0</v>
      </c>
      <c r="BM1" s="7" t="s">
        <v>322</v>
      </c>
      <c r="BN1" s="7" t="s">
        <v>323</v>
      </c>
      <c r="BO1" s="7" t="s">
        <v>1</v>
      </c>
      <c r="BP1" s="7" t="s">
        <v>2</v>
      </c>
      <c r="BQ1" s="7" t="s">
        <v>3</v>
      </c>
      <c r="BR1" s="5" t="s">
        <v>238</v>
      </c>
      <c r="BS1" s="5" t="s">
        <v>4</v>
      </c>
      <c r="BT1" s="7" t="s">
        <v>5</v>
      </c>
      <c r="BU1" s="7" t="s">
        <v>139</v>
      </c>
      <c r="BV1" s="5" t="s">
        <v>6</v>
      </c>
    </row>
    <row r="2" spans="1:78" x14ac:dyDescent="0.15">
      <c r="A2" s="27">
        <v>645</v>
      </c>
      <c r="B2" s="28">
        <v>42291</v>
      </c>
      <c r="C2" s="29" t="s">
        <v>530</v>
      </c>
      <c r="D2" s="30" t="s">
        <v>45</v>
      </c>
      <c r="E2" s="30"/>
      <c r="F2" s="30" t="s">
        <v>531</v>
      </c>
      <c r="G2" s="31">
        <v>42185</v>
      </c>
      <c r="H2" s="32" t="s">
        <v>387</v>
      </c>
      <c r="I2" s="32" t="s">
        <v>390</v>
      </c>
      <c r="J2" s="32"/>
      <c r="K2" s="30" t="s">
        <v>477</v>
      </c>
      <c r="L2" s="30" t="s">
        <v>532</v>
      </c>
      <c r="M2" s="180">
        <v>124.93636363636364</v>
      </c>
      <c r="N2" s="180">
        <v>24.43181818181818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533</v>
      </c>
      <c r="AS2" s="30" t="s">
        <v>390</v>
      </c>
      <c r="AT2" s="32"/>
      <c r="AU2" s="32"/>
      <c r="AV2" s="32" t="s">
        <v>444</v>
      </c>
      <c r="AW2" s="32">
        <v>7.8419999999999996</v>
      </c>
      <c r="AX2" s="32"/>
      <c r="AY2" s="32"/>
      <c r="AZ2" s="32"/>
      <c r="BA2" s="32" t="s">
        <v>534</v>
      </c>
      <c r="BB2" s="32"/>
      <c r="BC2" s="30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>
        <v>0</v>
      </c>
      <c r="BM2" s="32"/>
      <c r="BN2" s="32" t="s">
        <v>390</v>
      </c>
      <c r="BO2" s="32"/>
      <c r="BP2" s="32" t="s">
        <v>390</v>
      </c>
      <c r="BQ2" s="32"/>
      <c r="BR2" s="32"/>
      <c r="BS2" s="32"/>
      <c r="BT2" s="32"/>
      <c r="BU2" s="30"/>
      <c r="BV2" s="30"/>
      <c r="BW2" s="32" t="s">
        <v>390</v>
      </c>
      <c r="BX2" s="32"/>
      <c r="BY2" s="30" t="s">
        <v>430</v>
      </c>
      <c r="BZ2" t="s">
        <v>429</v>
      </c>
    </row>
    <row r="3" spans="1:78" x14ac:dyDescent="0.15">
      <c r="A3" s="27">
        <v>643</v>
      </c>
      <c r="B3" s="28">
        <v>42291</v>
      </c>
      <c r="C3" s="29" t="s">
        <v>530</v>
      </c>
      <c r="D3" s="30" t="s">
        <v>45</v>
      </c>
      <c r="E3" s="30"/>
      <c r="F3" s="30" t="s">
        <v>535</v>
      </c>
      <c r="G3" s="31">
        <v>42185</v>
      </c>
      <c r="H3" s="32" t="s">
        <v>387</v>
      </c>
      <c r="I3" s="32" t="s">
        <v>390</v>
      </c>
      <c r="J3" s="32"/>
      <c r="K3" s="30" t="s">
        <v>477</v>
      </c>
      <c r="L3" s="30" t="s">
        <v>532</v>
      </c>
      <c r="M3" s="180">
        <v>124.93636363636364</v>
      </c>
      <c r="N3" s="180">
        <v>24.43181818181818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180"/>
      <c r="AF3" s="180">
        <v>17.909090909090907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536</v>
      </c>
      <c r="AS3" s="30" t="s">
        <v>390</v>
      </c>
      <c r="AT3" s="176"/>
      <c r="AU3" s="32"/>
      <c r="AV3" s="32" t="s">
        <v>444</v>
      </c>
      <c r="AW3" s="32">
        <v>7.8419999999999996</v>
      </c>
      <c r="AX3" s="32"/>
      <c r="AY3" s="32"/>
      <c r="AZ3" s="32"/>
      <c r="BA3" s="32" t="s">
        <v>534</v>
      </c>
      <c r="BB3" s="32"/>
      <c r="BC3" s="30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>
        <v>0</v>
      </c>
      <c r="BM3" s="32"/>
      <c r="BN3" s="32" t="s">
        <v>390</v>
      </c>
      <c r="BO3" s="32"/>
      <c r="BP3" s="32" t="s">
        <v>390</v>
      </c>
      <c r="BQ3" s="32"/>
      <c r="BR3" s="32"/>
      <c r="BS3" s="32"/>
      <c r="BT3" s="32"/>
      <c r="BU3" s="56"/>
      <c r="BV3" s="56"/>
      <c r="BW3" s="32" t="s">
        <v>390</v>
      </c>
      <c r="BX3" s="32"/>
      <c r="BY3" s="30" t="s">
        <v>430</v>
      </c>
      <c r="BZ3" t="s">
        <v>429</v>
      </c>
    </row>
    <row r="4" spans="1:78" x14ac:dyDescent="0.15">
      <c r="A4" s="27">
        <v>649</v>
      </c>
      <c r="B4" s="28">
        <v>42291</v>
      </c>
      <c r="C4" s="29" t="s">
        <v>530</v>
      </c>
      <c r="D4" s="30" t="s">
        <v>45</v>
      </c>
      <c r="E4" s="30"/>
      <c r="F4" s="30" t="s">
        <v>537</v>
      </c>
      <c r="G4" s="31">
        <v>42185</v>
      </c>
      <c r="H4" s="32" t="s">
        <v>387</v>
      </c>
      <c r="I4" s="32" t="s">
        <v>390</v>
      </c>
      <c r="J4" s="32"/>
      <c r="K4" s="30" t="s">
        <v>477</v>
      </c>
      <c r="L4" s="30" t="s">
        <v>532</v>
      </c>
      <c r="M4" s="180">
        <v>124.93636363636364</v>
      </c>
      <c r="N4" s="180">
        <v>60.498181818181813</v>
      </c>
      <c r="O4" s="30"/>
      <c r="P4" s="30"/>
      <c r="Q4" s="30"/>
      <c r="R4" s="30"/>
      <c r="S4" s="30"/>
      <c r="T4" s="30"/>
      <c r="U4" s="30"/>
      <c r="V4" s="180">
        <v>22.890909090909087</v>
      </c>
      <c r="W4" s="180">
        <v>22.890909090909087</v>
      </c>
      <c r="X4" s="30"/>
      <c r="Y4" s="30"/>
      <c r="Z4" s="30"/>
      <c r="AA4" s="30"/>
      <c r="AB4" s="30"/>
      <c r="AC4" s="30"/>
      <c r="AD4" s="30"/>
      <c r="AE4" s="180">
        <v>22.890909090909087</v>
      </c>
      <c r="AF4" s="18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538</v>
      </c>
      <c r="AS4" s="30" t="s">
        <v>387</v>
      </c>
      <c r="AT4" s="32" t="s">
        <v>539</v>
      </c>
      <c r="AU4" s="32">
        <v>3</v>
      </c>
      <c r="AV4" s="32" t="s">
        <v>444</v>
      </c>
      <c r="AW4" s="32">
        <v>7.8419999999999996</v>
      </c>
      <c r="AX4" s="32"/>
      <c r="AY4" s="32"/>
      <c r="AZ4" s="32"/>
      <c r="BA4" s="32" t="s">
        <v>534</v>
      </c>
      <c r="BB4" s="32"/>
      <c r="BC4" s="30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>
        <v>0</v>
      </c>
      <c r="BM4" s="32"/>
      <c r="BN4" s="32" t="s">
        <v>390</v>
      </c>
      <c r="BO4" s="32"/>
      <c r="BP4" s="32" t="s">
        <v>390</v>
      </c>
      <c r="BQ4" s="32"/>
      <c r="BR4" s="32"/>
      <c r="BS4" s="32"/>
      <c r="BT4" s="32"/>
      <c r="BU4" s="30"/>
      <c r="BV4" s="30"/>
      <c r="BW4" s="32" t="s">
        <v>390</v>
      </c>
      <c r="BX4" s="32"/>
      <c r="BY4" s="30" t="s">
        <v>430</v>
      </c>
      <c r="BZ4" t="s">
        <v>429</v>
      </c>
    </row>
  </sheetData>
  <sheetProtection algorithmName="SHA-512" hashValue="sl+OIEB88lwiRcIOd0RCjL4RhwP1sqoO2wMOGeqma5UtYaQRAP2XCB0RZYEp8DCDPINVuycO2O8vWdMFfTnpXA==" saltValue="lgwVwdw2Hjfb6z3YxY2WVQ==" spinCount="100000" sheet="1" objects="1" scenarios="1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CFBA-2211-D04D-A62C-41A1CD3495ED}">
  <sheetPr codeName="Sheet22"/>
  <dimension ref="A1:CZ48"/>
  <sheetViews>
    <sheetView zoomScaleNormal="100" zoomScalePageLayoutView="120" workbookViewId="0">
      <selection activeCell="BF54" sqref="A54:XFD54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43" max="43" width="22.83203125" customWidth="1"/>
  </cols>
  <sheetData>
    <row r="1" spans="1:77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0"/>
      <c r="AX1" s="20"/>
      <c r="AY1" s="20"/>
      <c r="AZ1" s="22" t="s">
        <v>81</v>
      </c>
      <c r="BA1" s="23" t="s">
        <v>82</v>
      </c>
      <c r="BB1" s="24" t="s">
        <v>285</v>
      </c>
      <c r="BC1" s="25" t="s">
        <v>83</v>
      </c>
      <c r="BD1" s="24" t="s">
        <v>84</v>
      </c>
      <c r="BE1" s="25" t="s">
        <v>85</v>
      </c>
      <c r="BF1" s="24" t="s">
        <v>86</v>
      </c>
      <c r="BG1" s="25" t="s">
        <v>87</v>
      </c>
      <c r="BH1" s="24" t="s">
        <v>88</v>
      </c>
      <c r="BI1" s="26" t="s">
        <v>89</v>
      </c>
      <c r="BJ1" s="24" t="s">
        <v>243</v>
      </c>
      <c r="BK1" s="26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24" t="s">
        <v>569</v>
      </c>
      <c r="BQ1" s="7" t="s">
        <v>426</v>
      </c>
      <c r="BR1" s="7" t="s">
        <v>427</v>
      </c>
      <c r="BS1" s="5" t="s">
        <v>238</v>
      </c>
      <c r="BT1" s="5" t="s">
        <v>4</v>
      </c>
      <c r="BU1" s="7" t="s">
        <v>5</v>
      </c>
      <c r="BV1" s="7" t="s">
        <v>139</v>
      </c>
      <c r="BW1" s="5" t="s">
        <v>6</v>
      </c>
    </row>
    <row r="2" spans="1:77" x14ac:dyDescent="0.15">
      <c r="A2" s="27">
        <v>75</v>
      </c>
      <c r="B2" s="28">
        <v>42103</v>
      </c>
      <c r="C2" s="29" t="s">
        <v>478</v>
      </c>
      <c r="D2" s="30" t="s">
        <v>479</v>
      </c>
      <c r="E2" s="30"/>
      <c r="F2" s="30" t="s">
        <v>525</v>
      </c>
      <c r="G2" s="31">
        <v>42063</v>
      </c>
      <c r="H2" s="32" t="s">
        <v>485</v>
      </c>
      <c r="I2" s="32" t="s">
        <v>484</v>
      </c>
      <c r="J2" s="32"/>
      <c r="K2" s="30" t="s">
        <v>486</v>
      </c>
      <c r="L2" s="30" t="s">
        <v>489</v>
      </c>
      <c r="M2" s="55">
        <v>133</v>
      </c>
      <c r="N2" s="55">
        <v>27.8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526</v>
      </c>
      <c r="AR2" s="32" t="s">
        <v>484</v>
      </c>
      <c r="AS2" s="32"/>
      <c r="AT2" s="32"/>
      <c r="AU2" s="32" t="s">
        <v>487</v>
      </c>
      <c r="AV2" s="32">
        <v>10.6</v>
      </c>
      <c r="AW2" s="32"/>
      <c r="AX2" s="32"/>
      <c r="AY2" s="32"/>
      <c r="AZ2" s="32" t="s">
        <v>488</v>
      </c>
      <c r="BA2" s="30"/>
      <c r="BB2" s="32">
        <v>0</v>
      </c>
      <c r="BC2" s="32">
        <v>18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>
        <v>0</v>
      </c>
      <c r="BK2" s="32">
        <v>0</v>
      </c>
      <c r="BL2" s="32"/>
      <c r="BM2" s="32" t="s">
        <v>484</v>
      </c>
      <c r="BN2" s="32">
        <v>24</v>
      </c>
      <c r="BO2" s="32" t="s">
        <v>484</v>
      </c>
      <c r="BP2" s="32"/>
      <c r="BQ2" s="32"/>
      <c r="BR2" s="32"/>
      <c r="BS2" s="56"/>
      <c r="BT2" s="56"/>
      <c r="BU2" s="56"/>
      <c r="BV2" s="32" t="s">
        <v>484</v>
      </c>
      <c r="BW2" s="30"/>
      <c r="BX2" s="111" t="s">
        <v>430</v>
      </c>
      <c r="BY2" s="110" t="s">
        <v>429</v>
      </c>
    </row>
    <row r="3" spans="1:77" x14ac:dyDescent="0.15">
      <c r="A3" s="27">
        <v>4405</v>
      </c>
      <c r="B3" s="28">
        <v>42103</v>
      </c>
      <c r="C3" s="29" t="s">
        <v>478</v>
      </c>
      <c r="D3" s="30" t="s">
        <v>479</v>
      </c>
      <c r="E3" s="30"/>
      <c r="F3" s="30" t="s">
        <v>525</v>
      </c>
      <c r="G3" s="31">
        <v>41975</v>
      </c>
      <c r="H3" s="32" t="s">
        <v>387</v>
      </c>
      <c r="I3" s="32" t="s">
        <v>390</v>
      </c>
      <c r="J3" s="32"/>
      <c r="K3" s="30" t="s">
        <v>494</v>
      </c>
      <c r="L3" s="178" t="s">
        <v>495</v>
      </c>
      <c r="M3" s="30">
        <v>142.9</v>
      </c>
      <c r="N3" s="30">
        <v>27.37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526</v>
      </c>
      <c r="AR3" s="32" t="s">
        <v>484</v>
      </c>
      <c r="AS3" s="32"/>
      <c r="AT3" s="32"/>
      <c r="AU3" s="32" t="s">
        <v>444</v>
      </c>
      <c r="AV3" s="32">
        <v>10</v>
      </c>
      <c r="AW3" s="32"/>
      <c r="AX3" s="32"/>
      <c r="AY3" s="32"/>
      <c r="AZ3" s="32" t="s">
        <v>484</v>
      </c>
      <c r="BA3" s="30"/>
      <c r="BB3" s="32">
        <v>0</v>
      </c>
      <c r="BC3" s="32">
        <v>0</v>
      </c>
      <c r="BD3" s="32">
        <v>5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>
        <v>0</v>
      </c>
      <c r="BK3" s="32">
        <v>0</v>
      </c>
      <c r="BL3" s="32"/>
      <c r="BM3" s="32" t="s">
        <v>484</v>
      </c>
      <c r="BN3" s="32"/>
      <c r="BO3" s="32" t="s">
        <v>484</v>
      </c>
      <c r="BP3" s="32"/>
      <c r="BQ3" s="32"/>
      <c r="BR3" s="32"/>
      <c r="BS3" s="30"/>
      <c r="BT3" s="30"/>
      <c r="BU3" s="32"/>
      <c r="BV3" s="32" t="s">
        <v>484</v>
      </c>
      <c r="BW3" s="30" t="s">
        <v>496</v>
      </c>
      <c r="BX3" s="111" t="s">
        <v>430</v>
      </c>
      <c r="BY3" s="57" t="s">
        <v>429</v>
      </c>
    </row>
    <row r="4" spans="1:77" x14ac:dyDescent="0.15">
      <c r="A4" s="27">
        <v>2227</v>
      </c>
      <c r="B4" s="28">
        <v>42103</v>
      </c>
      <c r="C4" s="195" t="s">
        <v>478</v>
      </c>
      <c r="D4" s="30" t="s">
        <v>479</v>
      </c>
      <c r="E4" s="196"/>
      <c r="F4" s="196" t="s">
        <v>525</v>
      </c>
      <c r="G4" s="31">
        <v>41851</v>
      </c>
      <c r="H4" s="197" t="s">
        <v>387</v>
      </c>
      <c r="I4" s="197" t="s">
        <v>390</v>
      </c>
      <c r="J4" s="197"/>
      <c r="K4" s="196" t="s">
        <v>497</v>
      </c>
      <c r="L4" s="30" t="s">
        <v>498</v>
      </c>
      <c r="M4" s="30">
        <v>159.5</v>
      </c>
      <c r="N4" s="30">
        <v>25.95</v>
      </c>
      <c r="O4" s="30"/>
      <c r="P4" s="30"/>
      <c r="Q4" s="30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  <c r="AM4" s="196"/>
      <c r="AN4" s="196"/>
      <c r="AO4" s="196"/>
      <c r="AP4" s="196"/>
      <c r="AQ4" s="196" t="s">
        <v>526</v>
      </c>
      <c r="AR4" s="197" t="s">
        <v>484</v>
      </c>
      <c r="AS4" s="197"/>
      <c r="AT4" s="197"/>
      <c r="AU4" s="197" t="s">
        <v>444</v>
      </c>
      <c r="AV4" s="197">
        <v>12</v>
      </c>
      <c r="AW4" s="197"/>
      <c r="AX4" s="197"/>
      <c r="AY4" s="197"/>
      <c r="AZ4" s="32" t="s">
        <v>488</v>
      </c>
      <c r="BA4" s="30"/>
      <c r="BB4" s="32">
        <v>0</v>
      </c>
      <c r="BC4" s="32">
        <v>0</v>
      </c>
      <c r="BD4" s="32">
        <v>7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>
        <v>0</v>
      </c>
      <c r="BK4" s="32">
        <v>0</v>
      </c>
      <c r="BL4" s="32"/>
      <c r="BM4" s="32" t="s">
        <v>484</v>
      </c>
      <c r="BN4" s="32"/>
      <c r="BO4" s="32" t="s">
        <v>484</v>
      </c>
      <c r="BP4" s="32"/>
      <c r="BQ4" s="32"/>
      <c r="BR4" s="32"/>
      <c r="BS4" s="30"/>
      <c r="BT4" s="30"/>
      <c r="BU4" s="32"/>
      <c r="BV4" s="32" t="s">
        <v>484</v>
      </c>
      <c r="BW4" s="30"/>
      <c r="BX4" s="111" t="s">
        <v>430</v>
      </c>
      <c r="BY4" s="57" t="s">
        <v>429</v>
      </c>
    </row>
    <row r="5" spans="1:77" x14ac:dyDescent="0.15">
      <c r="A5" s="27">
        <v>557</v>
      </c>
      <c r="B5" s="28">
        <v>42103</v>
      </c>
      <c r="C5" s="29" t="s">
        <v>478</v>
      </c>
      <c r="D5" s="30" t="s">
        <v>479</v>
      </c>
      <c r="E5" s="30"/>
      <c r="F5" s="30" t="s">
        <v>525</v>
      </c>
      <c r="G5" s="31">
        <v>42069</v>
      </c>
      <c r="H5" s="32" t="s">
        <v>485</v>
      </c>
      <c r="I5" s="32" t="s">
        <v>484</v>
      </c>
      <c r="J5" s="32"/>
      <c r="K5" s="30" t="s">
        <v>501</v>
      </c>
      <c r="L5" s="30" t="s">
        <v>502</v>
      </c>
      <c r="M5" s="30">
        <v>123</v>
      </c>
      <c r="N5" s="30">
        <v>26.2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526</v>
      </c>
      <c r="AR5" s="32" t="s">
        <v>484</v>
      </c>
      <c r="AS5" s="32"/>
      <c r="AT5" s="32"/>
      <c r="AU5" s="32" t="s">
        <v>487</v>
      </c>
      <c r="AV5" s="32">
        <v>16.100000000000001</v>
      </c>
      <c r="AW5" s="32"/>
      <c r="AX5" s="32"/>
      <c r="AY5" s="32"/>
      <c r="AZ5" s="32" t="s">
        <v>488</v>
      </c>
      <c r="BA5" s="30"/>
      <c r="BB5" s="32">
        <v>0</v>
      </c>
      <c r="BC5" s="32">
        <v>17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0</v>
      </c>
      <c r="BK5" s="32">
        <v>0</v>
      </c>
      <c r="BL5" s="32"/>
      <c r="BM5" s="32" t="s">
        <v>484</v>
      </c>
      <c r="BN5" s="32">
        <v>24</v>
      </c>
      <c r="BO5" s="32" t="s">
        <v>484</v>
      </c>
      <c r="BP5" s="32"/>
      <c r="BQ5" s="32"/>
      <c r="BR5" s="32"/>
      <c r="BS5" s="30"/>
      <c r="BT5" s="30"/>
      <c r="BU5" s="32"/>
      <c r="BV5" s="32" t="s">
        <v>484</v>
      </c>
      <c r="BW5" s="30"/>
      <c r="BX5" s="111" t="s">
        <v>430</v>
      </c>
      <c r="BY5" s="110" t="s">
        <v>429</v>
      </c>
    </row>
    <row r="6" spans="1:77" x14ac:dyDescent="0.15">
      <c r="A6" s="27">
        <v>1140</v>
      </c>
      <c r="B6" s="28">
        <v>42103</v>
      </c>
      <c r="C6" s="29" t="s">
        <v>478</v>
      </c>
      <c r="D6" s="30" t="s">
        <v>479</v>
      </c>
      <c r="E6" s="30"/>
      <c r="F6" s="30" t="s">
        <v>525</v>
      </c>
      <c r="G6" s="31">
        <v>42010</v>
      </c>
      <c r="H6" s="32" t="s">
        <v>485</v>
      </c>
      <c r="I6" s="32" t="s">
        <v>484</v>
      </c>
      <c r="J6" s="32"/>
      <c r="K6" s="30" t="s">
        <v>504</v>
      </c>
      <c r="L6" s="30" t="s">
        <v>505</v>
      </c>
      <c r="M6" s="30">
        <v>128.15</v>
      </c>
      <c r="N6" s="30">
        <v>26.52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t="s">
        <v>526</v>
      </c>
      <c r="AR6" s="32" t="s">
        <v>484</v>
      </c>
      <c r="AS6" s="32"/>
      <c r="AT6" s="32"/>
      <c r="AU6" s="32"/>
      <c r="AV6" s="32"/>
      <c r="AW6" s="32"/>
      <c r="AX6" s="32"/>
      <c r="AY6" s="32"/>
      <c r="AZ6" s="32" t="s">
        <v>488</v>
      </c>
      <c r="BA6" s="30"/>
      <c r="BB6" s="32">
        <v>0</v>
      </c>
      <c r="BC6" s="32">
        <v>15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0</v>
      </c>
      <c r="BK6" s="32">
        <v>0</v>
      </c>
      <c r="BL6" s="32">
        <v>12</v>
      </c>
      <c r="BM6" s="32" t="s">
        <v>485</v>
      </c>
      <c r="BN6" s="32"/>
      <c r="BO6" s="32" t="s">
        <v>484</v>
      </c>
      <c r="BP6" s="32"/>
      <c r="BQ6" s="32"/>
      <c r="BR6" s="32"/>
      <c r="BS6" s="30"/>
      <c r="BT6" s="30"/>
      <c r="BU6" s="32"/>
      <c r="BV6" s="32" t="s">
        <v>484</v>
      </c>
      <c r="BW6" s="56" t="s">
        <v>506</v>
      </c>
      <c r="BX6" s="111" t="s">
        <v>430</v>
      </c>
      <c r="BY6" s="57" t="s">
        <v>429</v>
      </c>
    </row>
    <row r="7" spans="1:77" x14ac:dyDescent="0.15">
      <c r="A7" s="27">
        <v>3820</v>
      </c>
      <c r="B7" s="28">
        <v>42103</v>
      </c>
      <c r="C7" s="29" t="s">
        <v>478</v>
      </c>
      <c r="D7" s="30" t="s">
        <v>479</v>
      </c>
      <c r="E7" s="30"/>
      <c r="F7" s="30" t="s">
        <v>525</v>
      </c>
      <c r="G7" s="31">
        <v>42063</v>
      </c>
      <c r="H7" s="32" t="s">
        <v>485</v>
      </c>
      <c r="I7" s="32" t="s">
        <v>484</v>
      </c>
      <c r="J7" s="32"/>
      <c r="K7" s="30" t="s">
        <v>512</v>
      </c>
      <c r="L7" s="30" t="s">
        <v>452</v>
      </c>
      <c r="M7" s="30">
        <v>133</v>
      </c>
      <c r="N7" s="30">
        <v>27.8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526</v>
      </c>
      <c r="AR7" s="32" t="s">
        <v>484</v>
      </c>
      <c r="AS7" s="32"/>
      <c r="AT7" s="32"/>
      <c r="AU7" s="32" t="s">
        <v>487</v>
      </c>
      <c r="AV7" s="32">
        <v>10.6</v>
      </c>
      <c r="AW7" s="32"/>
      <c r="AX7" s="32"/>
      <c r="AY7" s="32"/>
      <c r="AZ7" s="32" t="s">
        <v>488</v>
      </c>
      <c r="BA7" s="30"/>
      <c r="BB7" s="32">
        <v>0</v>
      </c>
      <c r="BC7" s="32">
        <v>13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0</v>
      </c>
      <c r="BK7" s="32">
        <v>0</v>
      </c>
      <c r="BL7" s="32"/>
      <c r="BM7" s="32" t="s">
        <v>484</v>
      </c>
      <c r="BN7" s="32">
        <v>24</v>
      </c>
      <c r="BO7" s="32" t="s">
        <v>484</v>
      </c>
      <c r="BP7" s="32"/>
      <c r="BQ7" s="32"/>
      <c r="BR7" s="32"/>
      <c r="BS7" s="56"/>
      <c r="BT7" s="56"/>
      <c r="BU7" s="32"/>
      <c r="BV7" s="32" t="s">
        <v>484</v>
      </c>
      <c r="BW7" s="30"/>
      <c r="BX7" t="s">
        <v>430</v>
      </c>
      <c r="BY7" s="57" t="s">
        <v>500</v>
      </c>
    </row>
    <row r="8" spans="1:77" x14ac:dyDescent="0.15">
      <c r="A8" s="27">
        <v>3733</v>
      </c>
      <c r="B8" s="28">
        <v>42103</v>
      </c>
      <c r="C8" s="29" t="s">
        <v>478</v>
      </c>
      <c r="D8" s="30" t="s">
        <v>479</v>
      </c>
      <c r="E8" s="30"/>
      <c r="F8" s="30" t="s">
        <v>525</v>
      </c>
      <c r="G8" s="31">
        <v>42063</v>
      </c>
      <c r="H8" s="32" t="s">
        <v>485</v>
      </c>
      <c r="I8" s="32" t="s">
        <v>484</v>
      </c>
      <c r="J8" s="32"/>
      <c r="K8" s="30" t="s">
        <v>513</v>
      </c>
      <c r="L8" s="178" t="s">
        <v>514</v>
      </c>
      <c r="M8" s="180">
        <v>137.80000000000001</v>
      </c>
      <c r="N8" s="180">
        <v>24.23</v>
      </c>
      <c r="O8" s="30"/>
      <c r="P8" s="30"/>
      <c r="Q8" s="3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526</v>
      </c>
      <c r="AR8" s="32" t="s">
        <v>484</v>
      </c>
      <c r="AS8" s="32"/>
      <c r="AT8" s="32"/>
      <c r="AU8" s="32" t="s">
        <v>487</v>
      </c>
      <c r="AV8" s="32">
        <v>9.5</v>
      </c>
      <c r="AW8" s="32"/>
      <c r="AX8" s="32"/>
      <c r="AY8" s="32"/>
      <c r="AZ8" s="32" t="s">
        <v>488</v>
      </c>
      <c r="BA8" s="30"/>
      <c r="BB8" s="32">
        <v>0</v>
      </c>
      <c r="BC8" s="32">
        <v>0</v>
      </c>
      <c r="BD8" s="32">
        <v>12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>
        <v>0</v>
      </c>
      <c r="BK8" s="32">
        <v>0</v>
      </c>
      <c r="BL8" s="32"/>
      <c r="BM8" s="32" t="s">
        <v>484</v>
      </c>
      <c r="BN8" s="32"/>
      <c r="BO8" s="32" t="s">
        <v>484</v>
      </c>
      <c r="BP8" s="32"/>
      <c r="BQ8" s="32"/>
      <c r="BR8" s="32"/>
      <c r="BS8" s="56" t="s">
        <v>435</v>
      </c>
      <c r="BT8" s="56"/>
      <c r="BU8" s="32"/>
      <c r="BV8" s="32" t="s">
        <v>484</v>
      </c>
      <c r="BW8" s="178" t="s">
        <v>515</v>
      </c>
      <c r="BX8" t="s">
        <v>430</v>
      </c>
      <c r="BY8" s="110" t="s">
        <v>429</v>
      </c>
    </row>
    <row r="9" spans="1:77" x14ac:dyDescent="0.15">
      <c r="A9" s="27">
        <v>4117</v>
      </c>
      <c r="B9" s="28">
        <v>42103</v>
      </c>
      <c r="C9" s="29" t="s">
        <v>478</v>
      </c>
      <c r="D9" s="30" t="s">
        <v>479</v>
      </c>
      <c r="E9" s="30"/>
      <c r="F9" s="30" t="s">
        <v>525</v>
      </c>
      <c r="G9" s="58">
        <v>41881</v>
      </c>
      <c r="H9" s="32" t="s">
        <v>485</v>
      </c>
      <c r="I9" s="32" t="s">
        <v>484</v>
      </c>
      <c r="J9" s="32"/>
      <c r="K9" s="30" t="s">
        <v>499</v>
      </c>
      <c r="L9" s="30" t="s">
        <v>472</v>
      </c>
      <c r="M9" s="55">
        <v>99</v>
      </c>
      <c r="N9" s="30">
        <v>20.99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526</v>
      </c>
      <c r="AR9" s="32" t="s">
        <v>484</v>
      </c>
      <c r="AS9" s="32"/>
      <c r="AT9" s="32"/>
      <c r="AU9" s="32" t="s">
        <v>487</v>
      </c>
      <c r="AV9" s="32">
        <v>9</v>
      </c>
      <c r="AW9" s="32"/>
      <c r="AX9" s="32"/>
      <c r="AY9" s="32"/>
      <c r="AZ9" s="32" t="s">
        <v>488</v>
      </c>
      <c r="BA9" s="30"/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>
        <v>0</v>
      </c>
      <c r="BK9" s="32">
        <v>0</v>
      </c>
      <c r="BL9" s="32"/>
      <c r="BM9" s="32" t="s">
        <v>484</v>
      </c>
      <c r="BN9" s="32"/>
      <c r="BO9" s="32" t="s">
        <v>484</v>
      </c>
      <c r="BP9" s="32">
        <v>300</v>
      </c>
      <c r="BQ9" s="32"/>
      <c r="BR9" s="177">
        <v>42184</v>
      </c>
      <c r="BS9" s="56"/>
      <c r="BT9" s="56"/>
      <c r="BU9" s="56"/>
      <c r="BV9" s="32" t="s">
        <v>484</v>
      </c>
      <c r="BW9" s="178"/>
      <c r="BX9" t="s">
        <v>430</v>
      </c>
      <c r="BY9" s="57" t="s">
        <v>500</v>
      </c>
    </row>
    <row r="10" spans="1:77" x14ac:dyDescent="0.15">
      <c r="A10" s="27">
        <v>2543</v>
      </c>
      <c r="B10" s="28">
        <v>42103</v>
      </c>
      <c r="C10" s="29" t="s">
        <v>478</v>
      </c>
      <c r="D10" s="30" t="s">
        <v>479</v>
      </c>
      <c r="E10" s="30"/>
      <c r="F10" s="30" t="s">
        <v>525</v>
      </c>
      <c r="G10" s="31">
        <v>41943</v>
      </c>
      <c r="H10" s="32" t="s">
        <v>485</v>
      </c>
      <c r="I10" s="32" t="s">
        <v>484</v>
      </c>
      <c r="J10" s="32"/>
      <c r="K10" s="30" t="s">
        <v>518</v>
      </c>
      <c r="L10" s="30" t="s">
        <v>519</v>
      </c>
      <c r="M10" s="200">
        <v>136.19999999999999</v>
      </c>
      <c r="N10" s="55">
        <v>25.2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526</v>
      </c>
      <c r="AR10" s="32" t="s">
        <v>484</v>
      </c>
      <c r="AS10" s="32"/>
      <c r="AT10" s="32"/>
      <c r="AU10" s="32" t="s">
        <v>487</v>
      </c>
      <c r="AV10" s="32">
        <v>17</v>
      </c>
      <c r="AW10" s="32"/>
      <c r="AX10" s="32"/>
      <c r="AY10" s="32"/>
      <c r="AZ10" s="32" t="s">
        <v>488</v>
      </c>
      <c r="BA10" s="30"/>
      <c r="BB10" s="32">
        <v>0</v>
      </c>
      <c r="BC10" s="32">
        <v>0</v>
      </c>
      <c r="BD10" s="32">
        <v>10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>
        <v>0</v>
      </c>
      <c r="BK10" s="32">
        <v>0</v>
      </c>
      <c r="BL10" s="32"/>
      <c r="BM10" s="32" t="s">
        <v>484</v>
      </c>
      <c r="BN10" s="32"/>
      <c r="BO10" s="32" t="s">
        <v>484</v>
      </c>
      <c r="BP10" s="32"/>
      <c r="BQ10" s="32"/>
      <c r="BR10" s="32"/>
      <c r="BS10" s="56"/>
      <c r="BT10" s="56"/>
      <c r="BU10" s="56"/>
      <c r="BV10" s="32" t="s">
        <v>484</v>
      </c>
      <c r="BW10" s="178" t="s">
        <v>520</v>
      </c>
      <c r="BX10" s="111" t="s">
        <v>430</v>
      </c>
      <c r="BY10" s="110" t="s">
        <v>429</v>
      </c>
    </row>
    <row r="11" spans="1:77" x14ac:dyDescent="0.15">
      <c r="A11" s="27">
        <v>2240</v>
      </c>
      <c r="B11" s="28">
        <v>42103</v>
      </c>
      <c r="C11" s="29" t="s">
        <v>478</v>
      </c>
      <c r="D11" s="30" t="s">
        <v>479</v>
      </c>
      <c r="E11" s="30"/>
      <c r="F11" s="30" t="s">
        <v>525</v>
      </c>
      <c r="G11" s="58">
        <v>41921</v>
      </c>
      <c r="H11" s="32" t="s">
        <v>485</v>
      </c>
      <c r="I11" s="32" t="s">
        <v>484</v>
      </c>
      <c r="J11" s="32"/>
      <c r="K11" s="30" t="s">
        <v>521</v>
      </c>
      <c r="L11" s="30" t="s">
        <v>522</v>
      </c>
      <c r="M11" s="30">
        <v>128.88999999999999</v>
      </c>
      <c r="N11" s="30">
        <v>25.26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526</v>
      </c>
      <c r="AR11" s="32" t="s">
        <v>484</v>
      </c>
      <c r="AS11" s="32"/>
      <c r="AT11" s="32"/>
      <c r="AU11" s="32" t="s">
        <v>487</v>
      </c>
      <c r="AV11" s="32">
        <v>10</v>
      </c>
      <c r="AW11" s="32"/>
      <c r="AX11" s="32"/>
      <c r="AY11" s="32"/>
      <c r="AZ11" s="32" t="s">
        <v>484</v>
      </c>
      <c r="BA11" s="30"/>
      <c r="BB11" s="32">
        <v>0</v>
      </c>
      <c r="BC11" s="32">
        <v>10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/>
      <c r="BM11" s="32" t="s">
        <v>484</v>
      </c>
      <c r="BN11" s="32">
        <v>24</v>
      </c>
      <c r="BO11" s="32" t="s">
        <v>484</v>
      </c>
      <c r="BP11" s="32"/>
      <c r="BQ11" s="32"/>
      <c r="BR11" s="32"/>
      <c r="BS11" s="56" t="s">
        <v>523</v>
      </c>
      <c r="BT11" s="56" t="s">
        <v>524</v>
      </c>
      <c r="BU11" s="32">
        <v>50</v>
      </c>
      <c r="BV11" s="32" t="s">
        <v>484</v>
      </c>
      <c r="BW11" s="30"/>
      <c r="BX11" t="s">
        <v>430</v>
      </c>
      <c r="BY11" s="110" t="s">
        <v>429</v>
      </c>
    </row>
    <row r="12" spans="1:77" x14ac:dyDescent="0.15">
      <c r="A12" s="27">
        <v>4560</v>
      </c>
      <c r="B12" s="28">
        <v>42103</v>
      </c>
      <c r="C12" s="29" t="s">
        <v>478</v>
      </c>
      <c r="D12" s="30" t="s">
        <v>479</v>
      </c>
      <c r="E12" s="30"/>
      <c r="F12" s="30" t="s">
        <v>525</v>
      </c>
      <c r="G12" s="58">
        <v>42073</v>
      </c>
      <c r="H12" s="32" t="s">
        <v>484</v>
      </c>
      <c r="I12" s="32" t="s">
        <v>490</v>
      </c>
      <c r="J12" s="32"/>
      <c r="K12" s="30" t="s">
        <v>491</v>
      </c>
      <c r="L12" s="30" t="s">
        <v>492</v>
      </c>
      <c r="M12" s="30">
        <v>129</v>
      </c>
      <c r="N12" s="30">
        <v>26.94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526</v>
      </c>
      <c r="AR12" s="32" t="s">
        <v>484</v>
      </c>
      <c r="AS12" s="32"/>
      <c r="AT12" s="32"/>
      <c r="AU12" s="32"/>
      <c r="AV12" s="32"/>
      <c r="AW12" s="32"/>
      <c r="AX12" s="32"/>
      <c r="AY12" s="32"/>
      <c r="AZ12" s="32" t="s">
        <v>484</v>
      </c>
      <c r="BA12" s="30"/>
      <c r="BB12" s="32">
        <v>0</v>
      </c>
      <c r="BC12" s="32">
        <v>20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/>
      <c r="BM12" s="32" t="s">
        <v>484</v>
      </c>
      <c r="BN12" s="32">
        <v>12</v>
      </c>
      <c r="BO12" s="32" t="s">
        <v>484</v>
      </c>
      <c r="BP12" s="32"/>
      <c r="BQ12" s="32"/>
      <c r="BR12" s="32"/>
      <c r="BS12" s="30"/>
      <c r="BT12" s="30"/>
      <c r="BU12" s="32"/>
      <c r="BV12" s="32" t="s">
        <v>484</v>
      </c>
      <c r="BW12" s="178" t="s">
        <v>454</v>
      </c>
      <c r="BX12" s="111" t="s">
        <v>430</v>
      </c>
      <c r="BY12" s="110" t="s">
        <v>429</v>
      </c>
    </row>
    <row r="13" spans="1:77" x14ac:dyDescent="0.15">
      <c r="A13" s="27">
        <v>4850</v>
      </c>
      <c r="B13" s="28">
        <v>42103</v>
      </c>
      <c r="C13" s="29" t="s">
        <v>478</v>
      </c>
      <c r="D13" s="30" t="s">
        <v>479</v>
      </c>
      <c r="E13" s="30"/>
      <c r="F13" s="30" t="s">
        <v>525</v>
      </c>
      <c r="G13" s="28">
        <v>42089</v>
      </c>
      <c r="H13" s="32" t="s">
        <v>387</v>
      </c>
      <c r="I13" s="32" t="s">
        <v>390</v>
      </c>
      <c r="J13" s="32"/>
      <c r="K13" s="30" t="s">
        <v>516</v>
      </c>
      <c r="L13" s="178" t="s">
        <v>517</v>
      </c>
      <c r="M13" s="55">
        <v>129</v>
      </c>
      <c r="N13" s="198">
        <v>21.524999999999999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526</v>
      </c>
      <c r="AR13" s="32" t="s">
        <v>484</v>
      </c>
      <c r="AS13" s="32"/>
      <c r="AT13" s="32"/>
      <c r="AU13" s="32" t="s">
        <v>444</v>
      </c>
      <c r="AV13" s="32">
        <v>8</v>
      </c>
      <c r="AW13" s="32"/>
      <c r="AX13" s="32"/>
      <c r="AY13" s="32"/>
      <c r="AZ13" s="32" t="s">
        <v>488</v>
      </c>
      <c r="BA13" s="30"/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>
        <v>0</v>
      </c>
      <c r="BK13" s="32">
        <v>0</v>
      </c>
      <c r="BL13" s="32"/>
      <c r="BM13" s="112" t="s">
        <v>390</v>
      </c>
      <c r="BN13" s="32">
        <v>24</v>
      </c>
      <c r="BO13" s="32" t="s">
        <v>484</v>
      </c>
      <c r="BP13" s="32"/>
      <c r="BQ13" s="32"/>
      <c r="BR13" s="32"/>
      <c r="BS13" s="56"/>
      <c r="BT13" s="56"/>
      <c r="BU13" s="56"/>
      <c r="BV13" s="32" t="s">
        <v>484</v>
      </c>
      <c r="BW13" s="30"/>
      <c r="BX13" t="s">
        <v>430</v>
      </c>
      <c r="BY13" s="110" t="s">
        <v>432</v>
      </c>
    </row>
    <row r="14" spans="1:77" x14ac:dyDescent="0.15">
      <c r="A14" s="27">
        <v>3022</v>
      </c>
      <c r="B14" s="28">
        <v>42103</v>
      </c>
      <c r="C14" s="29" t="s">
        <v>478</v>
      </c>
      <c r="D14" s="30" t="s">
        <v>479</v>
      </c>
      <c r="E14" s="30"/>
      <c r="F14" s="30" t="s">
        <v>525</v>
      </c>
      <c r="G14" s="31">
        <v>41820</v>
      </c>
      <c r="H14" s="32" t="s">
        <v>387</v>
      </c>
      <c r="I14" s="32" t="s">
        <v>390</v>
      </c>
      <c r="J14" s="32"/>
      <c r="K14" s="30" t="s">
        <v>481</v>
      </c>
      <c r="L14" s="30" t="s">
        <v>482</v>
      </c>
      <c r="M14" s="199">
        <v>114</v>
      </c>
      <c r="N14" s="199">
        <v>27.1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526</v>
      </c>
      <c r="AR14" s="32" t="s">
        <v>484</v>
      </c>
      <c r="AS14" s="32"/>
      <c r="AT14" s="32"/>
      <c r="AU14" s="32" t="s">
        <v>444</v>
      </c>
      <c r="AV14" s="32">
        <v>6</v>
      </c>
      <c r="AW14" s="32"/>
      <c r="AX14" s="32"/>
      <c r="AY14" s="32"/>
      <c r="AZ14" s="32" t="s">
        <v>390</v>
      </c>
      <c r="BA14" s="30"/>
      <c r="BB14" s="32">
        <v>0</v>
      </c>
      <c r="BC14" s="32">
        <v>0</v>
      </c>
      <c r="BD14" s="32">
        <v>0</v>
      </c>
      <c r="BE14" s="32">
        <v>15</v>
      </c>
      <c r="BF14" s="32">
        <v>0</v>
      </c>
      <c r="BG14" s="32">
        <v>0</v>
      </c>
      <c r="BH14" s="32">
        <v>0</v>
      </c>
      <c r="BI14" s="32">
        <v>0</v>
      </c>
      <c r="BJ14" s="32">
        <v>0</v>
      </c>
      <c r="BK14" s="32">
        <v>0</v>
      </c>
      <c r="BL14" s="32"/>
      <c r="BM14" s="32"/>
      <c r="BN14" s="32"/>
      <c r="BO14" s="32" t="s">
        <v>484</v>
      </c>
      <c r="BP14" s="32"/>
      <c r="BQ14" s="32"/>
      <c r="BR14" s="32"/>
      <c r="BS14" s="30"/>
      <c r="BT14" s="56"/>
      <c r="BU14" s="32"/>
      <c r="BV14" s="32" t="s">
        <v>484</v>
      </c>
      <c r="BW14" s="56" t="s">
        <v>475</v>
      </c>
      <c r="BX14" s="57" t="s">
        <v>430</v>
      </c>
      <c r="BY14" s="110" t="s">
        <v>429</v>
      </c>
    </row>
    <row r="15" spans="1:77" x14ac:dyDescent="0.15">
      <c r="A15" s="27">
        <v>5096</v>
      </c>
      <c r="B15" s="28">
        <v>42104</v>
      </c>
      <c r="C15" s="29" t="s">
        <v>478</v>
      </c>
      <c r="D15" s="30" t="s">
        <v>479</v>
      </c>
      <c r="E15" s="30"/>
      <c r="F15" s="30" t="s">
        <v>525</v>
      </c>
      <c r="G15" s="31">
        <v>42083</v>
      </c>
      <c r="H15" s="112" t="s">
        <v>390</v>
      </c>
      <c r="I15" s="112" t="s">
        <v>507</v>
      </c>
      <c r="J15" s="32"/>
      <c r="K15" s="178" t="s">
        <v>508</v>
      </c>
      <c r="L15" s="178" t="s">
        <v>509</v>
      </c>
      <c r="M15" s="30">
        <v>100.57</v>
      </c>
      <c r="N15" s="30">
        <v>19.95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526</v>
      </c>
      <c r="AR15" s="32" t="s">
        <v>484</v>
      </c>
      <c r="AS15" s="32"/>
      <c r="AT15" s="32"/>
      <c r="AU15" s="32"/>
      <c r="AV15" s="32"/>
      <c r="AW15" s="32"/>
      <c r="AX15" s="32"/>
      <c r="AY15" s="32"/>
      <c r="AZ15" s="32" t="s">
        <v>484</v>
      </c>
      <c r="BA15" s="30"/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>
        <v>0</v>
      </c>
      <c r="BK15" s="32">
        <v>0</v>
      </c>
      <c r="BL15" s="32"/>
      <c r="BM15" s="32"/>
      <c r="BN15" s="32"/>
      <c r="BO15" s="32" t="s">
        <v>510</v>
      </c>
      <c r="BP15" s="32">
        <v>71.819999999999993</v>
      </c>
      <c r="BQ15" s="32"/>
      <c r="BR15" s="32"/>
      <c r="BS15" s="56"/>
      <c r="BT15" s="56"/>
      <c r="BU15" s="32"/>
      <c r="BV15" s="32" t="s">
        <v>510</v>
      </c>
      <c r="BW15" s="178" t="s">
        <v>511</v>
      </c>
      <c r="BX15" s="111" t="s">
        <v>430</v>
      </c>
      <c r="BY15" s="110" t="s">
        <v>469</v>
      </c>
    </row>
    <row r="16" spans="1:77" x14ac:dyDescent="0.15">
      <c r="A16" s="27">
        <v>4016</v>
      </c>
      <c r="B16" s="28">
        <v>42103</v>
      </c>
      <c r="C16" s="29" t="s">
        <v>478</v>
      </c>
      <c r="D16" s="30" t="s">
        <v>479</v>
      </c>
      <c r="E16" s="30"/>
      <c r="F16" s="30" t="s">
        <v>525</v>
      </c>
      <c r="G16" s="31">
        <v>41881</v>
      </c>
      <c r="H16" s="32" t="s">
        <v>485</v>
      </c>
      <c r="I16" s="32" t="s">
        <v>484</v>
      </c>
      <c r="J16" s="32"/>
      <c r="K16" s="30" t="s">
        <v>503</v>
      </c>
      <c r="L16" s="30" t="s">
        <v>476</v>
      </c>
      <c r="M16" s="55">
        <v>130</v>
      </c>
      <c r="N16" s="55">
        <v>24</v>
      </c>
      <c r="O16" s="30" t="s">
        <v>453</v>
      </c>
      <c r="P16" s="30">
        <v>2500</v>
      </c>
      <c r="Q16" s="30">
        <v>22.5</v>
      </c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526</v>
      </c>
      <c r="AR16" s="32" t="s">
        <v>484</v>
      </c>
      <c r="AS16" s="32"/>
      <c r="AT16" s="32"/>
      <c r="AU16" s="32" t="s">
        <v>487</v>
      </c>
      <c r="AV16" s="32">
        <v>10</v>
      </c>
      <c r="AW16" s="32"/>
      <c r="AX16" s="32"/>
      <c r="AY16" s="32"/>
      <c r="AZ16" s="32" t="s">
        <v>488</v>
      </c>
      <c r="BA16" s="30"/>
      <c r="BB16" s="32">
        <v>0</v>
      </c>
      <c r="BC16" s="32">
        <v>0</v>
      </c>
      <c r="BD16" s="32">
        <v>7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0</v>
      </c>
      <c r="BK16" s="32">
        <v>0</v>
      </c>
      <c r="BL16" s="32">
        <v>24</v>
      </c>
      <c r="BM16" s="32" t="s">
        <v>390</v>
      </c>
      <c r="BN16" s="32"/>
      <c r="BO16" s="32" t="s">
        <v>484</v>
      </c>
      <c r="BP16" s="32"/>
      <c r="BQ16" s="32"/>
      <c r="BR16" s="32"/>
      <c r="BS16" s="30"/>
      <c r="BT16" s="56"/>
      <c r="BU16" s="32"/>
      <c r="BV16" s="32" t="s">
        <v>484</v>
      </c>
      <c r="BW16" s="30"/>
      <c r="BX16" t="s">
        <v>430</v>
      </c>
      <c r="BY16" s="57" t="s">
        <v>429</v>
      </c>
    </row>
    <row r="17" spans="1:104" x14ac:dyDescent="0.15">
      <c r="A17" s="27">
        <v>4758</v>
      </c>
      <c r="B17" s="28">
        <v>42103</v>
      </c>
      <c r="C17" s="29" t="s">
        <v>478</v>
      </c>
      <c r="D17" s="30" t="s">
        <v>479</v>
      </c>
      <c r="E17" s="30"/>
      <c r="F17" s="30" t="s">
        <v>525</v>
      </c>
      <c r="G17" s="31">
        <v>42020</v>
      </c>
      <c r="H17" s="32" t="s">
        <v>387</v>
      </c>
      <c r="I17" s="32" t="s">
        <v>390</v>
      </c>
      <c r="J17" s="32"/>
      <c r="K17" s="30" t="s">
        <v>456</v>
      </c>
      <c r="L17" s="30" t="s">
        <v>493</v>
      </c>
      <c r="M17" s="55">
        <v>128.61000000000001</v>
      </c>
      <c r="N17" s="55">
        <v>24.64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526</v>
      </c>
      <c r="AR17" s="32" t="s">
        <v>484</v>
      </c>
      <c r="AS17" s="32"/>
      <c r="AT17" s="32"/>
      <c r="AU17" s="32" t="s">
        <v>444</v>
      </c>
      <c r="AV17" s="32">
        <v>10</v>
      </c>
      <c r="AW17" s="32"/>
      <c r="AX17" s="32"/>
      <c r="AY17" s="32"/>
      <c r="AZ17" s="32" t="s">
        <v>390</v>
      </c>
      <c r="BA17" s="30"/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/>
      <c r="BM17" s="32" t="s">
        <v>484</v>
      </c>
      <c r="BN17" s="32"/>
      <c r="BO17" s="32" t="s">
        <v>484</v>
      </c>
      <c r="BP17" s="32"/>
      <c r="BQ17" s="32"/>
      <c r="BR17" s="32"/>
      <c r="BS17" s="30"/>
      <c r="BT17" s="56"/>
      <c r="BU17" s="32"/>
      <c r="BV17" s="32" t="s">
        <v>484</v>
      </c>
      <c r="BW17" s="30" t="s">
        <v>454</v>
      </c>
      <c r="BX17" t="s">
        <v>430</v>
      </c>
      <c r="BY17" s="110" t="s">
        <v>429</v>
      </c>
    </row>
    <row r="18" spans="1:104" x14ac:dyDescent="0.15">
      <c r="A18" s="27">
        <v>73</v>
      </c>
      <c r="B18" s="28">
        <v>42103</v>
      </c>
      <c r="C18" s="29" t="s">
        <v>478</v>
      </c>
      <c r="D18" s="30" t="s">
        <v>479</v>
      </c>
      <c r="E18" s="30"/>
      <c r="F18" s="30" t="s">
        <v>480</v>
      </c>
      <c r="G18" s="31">
        <v>42063</v>
      </c>
      <c r="H18" s="32" t="s">
        <v>485</v>
      </c>
      <c r="I18" s="32" t="s">
        <v>484</v>
      </c>
      <c r="J18" s="32"/>
      <c r="K18" s="30" t="s">
        <v>486</v>
      </c>
      <c r="L18" s="30" t="s">
        <v>489</v>
      </c>
      <c r="M18" s="55">
        <v>136</v>
      </c>
      <c r="N18" s="55">
        <v>27.8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16.8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483</v>
      </c>
      <c r="AR18" s="32" t="s">
        <v>484</v>
      </c>
      <c r="AS18" s="32"/>
      <c r="AT18" s="32"/>
      <c r="AU18" s="32" t="s">
        <v>487</v>
      </c>
      <c r="AV18" s="32">
        <v>10.6</v>
      </c>
      <c r="AW18" s="32"/>
      <c r="AX18" s="32"/>
      <c r="AY18" s="32"/>
      <c r="AZ18" s="32" t="s">
        <v>488</v>
      </c>
      <c r="BA18" s="30"/>
      <c r="BB18" s="32">
        <v>0</v>
      </c>
      <c r="BC18" s="32">
        <v>18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/>
      <c r="BM18" s="32" t="s">
        <v>484</v>
      </c>
      <c r="BN18" s="32">
        <v>24</v>
      </c>
      <c r="BO18" s="32" t="s">
        <v>484</v>
      </c>
      <c r="BP18" s="32"/>
      <c r="BQ18" s="32"/>
      <c r="BR18" s="32"/>
      <c r="BS18" s="56"/>
      <c r="BT18" s="56"/>
      <c r="BU18" s="56"/>
      <c r="BV18" s="32" t="s">
        <v>484</v>
      </c>
      <c r="BW18" s="30"/>
      <c r="BX18" s="111" t="s">
        <v>430</v>
      </c>
      <c r="BY18" s="110" t="s">
        <v>429</v>
      </c>
    </row>
    <row r="19" spans="1:104" x14ac:dyDescent="0.15">
      <c r="A19" s="27">
        <v>4403</v>
      </c>
      <c r="B19" s="28">
        <v>42103</v>
      </c>
      <c r="C19" s="195" t="s">
        <v>478</v>
      </c>
      <c r="D19" s="30" t="s">
        <v>479</v>
      </c>
      <c r="E19" s="196"/>
      <c r="F19" s="196" t="s">
        <v>480</v>
      </c>
      <c r="G19" s="31">
        <v>41975</v>
      </c>
      <c r="H19" s="197" t="s">
        <v>387</v>
      </c>
      <c r="I19" s="197" t="s">
        <v>390</v>
      </c>
      <c r="J19" s="197"/>
      <c r="K19" s="196" t="s">
        <v>494</v>
      </c>
      <c r="L19" s="178" t="s">
        <v>495</v>
      </c>
      <c r="M19" s="196">
        <v>146.9</v>
      </c>
      <c r="N19" s="196">
        <v>27.37</v>
      </c>
      <c r="O19" s="196"/>
      <c r="P19" s="196"/>
      <c r="Q19" s="196"/>
      <c r="R19" s="196"/>
      <c r="S19" s="30"/>
      <c r="T19" s="30"/>
      <c r="U19" s="196"/>
      <c r="V19" s="196"/>
      <c r="W19" s="196"/>
      <c r="X19" s="196"/>
      <c r="Y19" s="196"/>
      <c r="Z19" s="196"/>
      <c r="AA19" s="196"/>
      <c r="AB19" s="196"/>
      <c r="AC19" s="196"/>
      <c r="AD19" s="196"/>
      <c r="AE19" s="196"/>
      <c r="AF19" s="196">
        <v>23</v>
      </c>
      <c r="AG19" s="196"/>
      <c r="AH19" s="196"/>
      <c r="AI19" s="196"/>
      <c r="AJ19" s="196"/>
      <c r="AK19" s="196"/>
      <c r="AL19" s="196"/>
      <c r="AM19" s="196"/>
      <c r="AN19" s="196"/>
      <c r="AO19" s="196"/>
      <c r="AP19" s="196"/>
      <c r="AQ19" s="196" t="s">
        <v>483</v>
      </c>
      <c r="AR19" s="197" t="s">
        <v>484</v>
      </c>
      <c r="AS19" s="197"/>
      <c r="AT19" s="197"/>
      <c r="AU19" s="197" t="s">
        <v>444</v>
      </c>
      <c r="AV19" s="197">
        <v>10</v>
      </c>
      <c r="AW19" s="197"/>
      <c r="AX19" s="197"/>
      <c r="AY19" s="197"/>
      <c r="AZ19" s="32" t="s">
        <v>484</v>
      </c>
      <c r="BA19" s="30"/>
      <c r="BB19" s="32">
        <v>0</v>
      </c>
      <c r="BC19" s="32">
        <v>0</v>
      </c>
      <c r="BD19" s="32">
        <v>5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/>
      <c r="BM19" s="32" t="s">
        <v>484</v>
      </c>
      <c r="BN19" s="32"/>
      <c r="BO19" s="32" t="s">
        <v>484</v>
      </c>
      <c r="BP19" s="32"/>
      <c r="BQ19" s="32"/>
      <c r="BR19" s="32"/>
      <c r="BS19" s="30"/>
      <c r="BT19" s="30"/>
      <c r="BU19" s="32"/>
      <c r="BV19" s="32" t="s">
        <v>484</v>
      </c>
      <c r="BW19" s="30" t="s">
        <v>496</v>
      </c>
      <c r="BX19" s="111" t="s">
        <v>430</v>
      </c>
      <c r="BY19" s="57" t="s">
        <v>429</v>
      </c>
    </row>
    <row r="20" spans="1:104" x14ac:dyDescent="0.15">
      <c r="A20" s="27">
        <v>2225</v>
      </c>
      <c r="B20" s="28">
        <v>42103</v>
      </c>
      <c r="C20" s="29" t="s">
        <v>478</v>
      </c>
      <c r="D20" s="30" t="s">
        <v>479</v>
      </c>
      <c r="E20" s="30"/>
      <c r="F20" s="30" t="s">
        <v>480</v>
      </c>
      <c r="G20" s="31">
        <v>41851</v>
      </c>
      <c r="H20" s="32" t="s">
        <v>387</v>
      </c>
      <c r="I20" s="32" t="s">
        <v>390</v>
      </c>
      <c r="J20" s="32"/>
      <c r="K20" s="30" t="s">
        <v>497</v>
      </c>
      <c r="L20" s="30" t="s">
        <v>498</v>
      </c>
      <c r="M20" s="196">
        <v>163.47999999999999</v>
      </c>
      <c r="N20" s="196">
        <v>25.95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14.47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483</v>
      </c>
      <c r="AR20" s="32" t="s">
        <v>484</v>
      </c>
      <c r="AS20" s="32"/>
      <c r="AT20" s="32"/>
      <c r="AU20" s="32" t="s">
        <v>444</v>
      </c>
      <c r="AV20" s="32">
        <v>12</v>
      </c>
      <c r="AW20" s="32"/>
      <c r="AX20" s="32"/>
      <c r="AY20" s="32"/>
      <c r="AZ20" s="32" t="s">
        <v>488</v>
      </c>
      <c r="BA20" s="30"/>
      <c r="BB20" s="32">
        <v>0</v>
      </c>
      <c r="BC20" s="32">
        <v>0</v>
      </c>
      <c r="BD20" s="32">
        <v>7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>
        <v>0</v>
      </c>
      <c r="BK20" s="32">
        <v>0</v>
      </c>
      <c r="BL20" s="32"/>
      <c r="BM20" s="32" t="s">
        <v>484</v>
      </c>
      <c r="BN20" s="32"/>
      <c r="BO20" s="32" t="s">
        <v>484</v>
      </c>
      <c r="BP20" s="32"/>
      <c r="BQ20" s="32"/>
      <c r="BR20" s="32"/>
      <c r="BS20" s="30"/>
      <c r="BT20" s="30"/>
      <c r="BU20" s="32"/>
      <c r="BV20" s="32" t="s">
        <v>484</v>
      </c>
      <c r="BW20" s="30"/>
      <c r="BX20" s="111" t="s">
        <v>430</v>
      </c>
      <c r="BY20" s="57" t="s">
        <v>429</v>
      </c>
    </row>
    <row r="21" spans="1:104" x14ac:dyDescent="0.15">
      <c r="A21" s="27">
        <v>555</v>
      </c>
      <c r="B21" s="28">
        <v>42103</v>
      </c>
      <c r="C21" s="29" t="s">
        <v>478</v>
      </c>
      <c r="D21" s="30" t="s">
        <v>479</v>
      </c>
      <c r="E21" s="30"/>
      <c r="F21" s="30" t="s">
        <v>480</v>
      </c>
      <c r="G21" s="31">
        <v>42069</v>
      </c>
      <c r="H21" s="32" t="s">
        <v>485</v>
      </c>
      <c r="I21" s="32" t="s">
        <v>484</v>
      </c>
      <c r="J21" s="32"/>
      <c r="K21" s="30" t="s">
        <v>501</v>
      </c>
      <c r="L21" s="30" t="s">
        <v>502</v>
      </c>
      <c r="M21" s="30">
        <v>123</v>
      </c>
      <c r="N21" s="30">
        <v>26.2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16.100000000000001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 t="s">
        <v>483</v>
      </c>
      <c r="AR21" s="32" t="s">
        <v>484</v>
      </c>
      <c r="AS21" s="32"/>
      <c r="AT21" s="32"/>
      <c r="AU21" s="32" t="s">
        <v>487</v>
      </c>
      <c r="AV21" s="32">
        <v>16.100000000000001</v>
      </c>
      <c r="AW21" s="32"/>
      <c r="AX21" s="32"/>
      <c r="AY21" s="32"/>
      <c r="AZ21" s="32" t="s">
        <v>488</v>
      </c>
      <c r="BA21" s="30"/>
      <c r="BB21" s="32">
        <v>0</v>
      </c>
      <c r="BC21" s="32">
        <v>17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0</v>
      </c>
      <c r="BK21" s="32">
        <v>0</v>
      </c>
      <c r="BL21" s="32"/>
      <c r="BM21" s="32" t="s">
        <v>484</v>
      </c>
      <c r="BN21" s="32">
        <v>24</v>
      </c>
      <c r="BO21" s="32" t="s">
        <v>484</v>
      </c>
      <c r="BP21" s="32"/>
      <c r="BQ21" s="32"/>
      <c r="BR21" s="32"/>
      <c r="BS21" s="30"/>
      <c r="BT21" s="30"/>
      <c r="BU21" s="32"/>
      <c r="BV21" s="32" t="s">
        <v>484</v>
      </c>
      <c r="BW21" s="30"/>
      <c r="BX21" s="111" t="s">
        <v>430</v>
      </c>
      <c r="BY21" s="110" t="s">
        <v>429</v>
      </c>
    </row>
    <row r="22" spans="1:104" s="179" customFormat="1" x14ac:dyDescent="0.15">
      <c r="A22" s="27">
        <v>1138</v>
      </c>
      <c r="B22" s="28">
        <v>42103</v>
      </c>
      <c r="C22" s="29" t="s">
        <v>478</v>
      </c>
      <c r="D22" s="30" t="s">
        <v>479</v>
      </c>
      <c r="E22" s="30"/>
      <c r="F22" s="30" t="s">
        <v>480</v>
      </c>
      <c r="G22" s="31">
        <v>42010</v>
      </c>
      <c r="H22" s="32" t="s">
        <v>485</v>
      </c>
      <c r="I22" s="32" t="s">
        <v>484</v>
      </c>
      <c r="J22" s="32"/>
      <c r="K22" s="30" t="s">
        <v>504</v>
      </c>
      <c r="L22" s="30" t="s">
        <v>505</v>
      </c>
      <c r="M22" s="30">
        <v>130.87</v>
      </c>
      <c r="N22" s="30">
        <v>26.52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15.58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483</v>
      </c>
      <c r="AR22" s="32" t="s">
        <v>484</v>
      </c>
      <c r="AS22" s="32"/>
      <c r="AT22" s="32"/>
      <c r="AU22" s="32"/>
      <c r="AV22" s="32"/>
      <c r="AW22" s="32"/>
      <c r="AX22" s="32"/>
      <c r="AY22" s="32"/>
      <c r="AZ22" s="32" t="s">
        <v>488</v>
      </c>
      <c r="BA22" s="30"/>
      <c r="BB22" s="32">
        <v>0</v>
      </c>
      <c r="BC22" s="32">
        <v>15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12</v>
      </c>
      <c r="BM22" s="32" t="s">
        <v>485</v>
      </c>
      <c r="BN22" s="32"/>
      <c r="BO22" s="32" t="s">
        <v>484</v>
      </c>
      <c r="BP22" s="32"/>
      <c r="BQ22" s="32"/>
      <c r="BR22" s="32"/>
      <c r="BS22" s="30"/>
      <c r="BT22" s="30"/>
      <c r="BU22" s="32"/>
      <c r="BV22" s="32" t="s">
        <v>484</v>
      </c>
      <c r="BW22" s="56" t="s">
        <v>506</v>
      </c>
      <c r="BX22" s="111" t="s">
        <v>430</v>
      </c>
      <c r="BY22" s="57" t="s">
        <v>429</v>
      </c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</row>
    <row r="23" spans="1:104" s="179" customFormat="1" x14ac:dyDescent="0.15">
      <c r="A23" s="27">
        <v>3818</v>
      </c>
      <c r="B23" s="28">
        <v>42103</v>
      </c>
      <c r="C23" s="29" t="s">
        <v>478</v>
      </c>
      <c r="D23" s="30" t="s">
        <v>479</v>
      </c>
      <c r="E23" s="30"/>
      <c r="F23" s="30" t="s">
        <v>480</v>
      </c>
      <c r="G23" s="31">
        <v>42063</v>
      </c>
      <c r="H23" s="32" t="s">
        <v>485</v>
      </c>
      <c r="I23" s="32" t="s">
        <v>484</v>
      </c>
      <c r="J23" s="32"/>
      <c r="K23" s="30" t="s">
        <v>512</v>
      </c>
      <c r="L23" s="30" t="s">
        <v>452</v>
      </c>
      <c r="M23" s="30">
        <v>136</v>
      </c>
      <c r="N23" s="30">
        <v>27.8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16.8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483</v>
      </c>
      <c r="AR23" s="32" t="s">
        <v>484</v>
      </c>
      <c r="AS23" s="32"/>
      <c r="AT23" s="32"/>
      <c r="AU23" s="32" t="s">
        <v>487</v>
      </c>
      <c r="AV23" s="32">
        <v>10.6</v>
      </c>
      <c r="AW23" s="32"/>
      <c r="AX23" s="32"/>
      <c r="AY23" s="32"/>
      <c r="AZ23" s="32" t="s">
        <v>488</v>
      </c>
      <c r="BA23" s="30"/>
      <c r="BB23" s="32">
        <v>0</v>
      </c>
      <c r="BC23" s="32">
        <v>13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/>
      <c r="BM23" s="32" t="s">
        <v>484</v>
      </c>
      <c r="BN23" s="32">
        <v>24</v>
      </c>
      <c r="BO23" s="32" t="s">
        <v>484</v>
      </c>
      <c r="BP23" s="32"/>
      <c r="BQ23" s="32"/>
      <c r="BR23" s="32"/>
      <c r="BS23" s="56"/>
      <c r="BT23" s="56"/>
      <c r="BU23" s="32"/>
      <c r="BV23" s="32" t="s">
        <v>484</v>
      </c>
      <c r="BW23" s="30"/>
      <c r="BX23" t="s">
        <v>430</v>
      </c>
      <c r="BY23" s="57" t="s">
        <v>500</v>
      </c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</row>
    <row r="24" spans="1:104" s="179" customFormat="1" x14ac:dyDescent="0.15">
      <c r="A24" s="27">
        <v>3731</v>
      </c>
      <c r="B24" s="28">
        <v>42103</v>
      </c>
      <c r="C24" s="29" t="s">
        <v>478</v>
      </c>
      <c r="D24" s="30" t="s">
        <v>479</v>
      </c>
      <c r="E24" s="30"/>
      <c r="F24" s="30" t="s">
        <v>480</v>
      </c>
      <c r="G24" s="31">
        <v>42063</v>
      </c>
      <c r="H24" s="32" t="s">
        <v>485</v>
      </c>
      <c r="I24" s="32" t="s">
        <v>484</v>
      </c>
      <c r="J24" s="32"/>
      <c r="K24" s="30" t="s">
        <v>513</v>
      </c>
      <c r="L24" s="178" t="s">
        <v>514</v>
      </c>
      <c r="M24" s="180">
        <v>141.20000000000002</v>
      </c>
      <c r="N24" s="180">
        <v>24.23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18.87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483</v>
      </c>
      <c r="AR24" s="32" t="s">
        <v>484</v>
      </c>
      <c r="AS24" s="32"/>
      <c r="AT24" s="32"/>
      <c r="AU24" s="32" t="s">
        <v>487</v>
      </c>
      <c r="AV24" s="32">
        <v>9.5</v>
      </c>
      <c r="AW24" s="32"/>
      <c r="AX24" s="32"/>
      <c r="AY24" s="32"/>
      <c r="AZ24" s="32" t="s">
        <v>488</v>
      </c>
      <c r="BA24" s="30"/>
      <c r="BB24" s="32">
        <v>0</v>
      </c>
      <c r="BC24" s="32">
        <v>0</v>
      </c>
      <c r="BD24" s="32">
        <v>12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/>
      <c r="BM24" s="32" t="s">
        <v>484</v>
      </c>
      <c r="BN24" s="32"/>
      <c r="BO24" s="32" t="s">
        <v>484</v>
      </c>
      <c r="BP24" s="32"/>
      <c r="BQ24" s="32"/>
      <c r="BR24" s="32"/>
      <c r="BS24" s="56" t="s">
        <v>435</v>
      </c>
      <c r="BT24" s="56"/>
      <c r="BU24" s="32"/>
      <c r="BV24" s="32" t="s">
        <v>484</v>
      </c>
      <c r="BW24" s="178" t="s">
        <v>515</v>
      </c>
      <c r="BX24" t="s">
        <v>430</v>
      </c>
      <c r="BY24" s="110" t="s">
        <v>429</v>
      </c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</row>
    <row r="25" spans="1:104" s="179" customFormat="1" x14ac:dyDescent="0.15">
      <c r="A25" s="27">
        <v>4115</v>
      </c>
      <c r="B25" s="28">
        <v>42103</v>
      </c>
      <c r="C25" s="29" t="s">
        <v>478</v>
      </c>
      <c r="D25" s="30" t="s">
        <v>479</v>
      </c>
      <c r="E25" s="30"/>
      <c r="F25" s="30" t="s">
        <v>480</v>
      </c>
      <c r="G25" s="58">
        <v>41881</v>
      </c>
      <c r="H25" s="32" t="s">
        <v>485</v>
      </c>
      <c r="I25" s="32" t="s">
        <v>484</v>
      </c>
      <c r="J25" s="32"/>
      <c r="K25" s="30" t="s">
        <v>499</v>
      </c>
      <c r="L25" s="30" t="s">
        <v>472</v>
      </c>
      <c r="M25" s="55">
        <v>99</v>
      </c>
      <c r="N25" s="30">
        <v>20.99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17.989999999999998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483</v>
      </c>
      <c r="AR25" s="32" t="s">
        <v>484</v>
      </c>
      <c r="AS25" s="32"/>
      <c r="AT25" s="32"/>
      <c r="AU25" s="32" t="s">
        <v>487</v>
      </c>
      <c r="AV25" s="32">
        <v>9</v>
      </c>
      <c r="AW25" s="32"/>
      <c r="AX25" s="32"/>
      <c r="AY25" s="32"/>
      <c r="AZ25" s="32" t="s">
        <v>488</v>
      </c>
      <c r="BA25" s="30"/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/>
      <c r="BM25" s="32" t="s">
        <v>484</v>
      </c>
      <c r="BN25" s="32"/>
      <c r="BO25" s="32" t="s">
        <v>484</v>
      </c>
      <c r="BP25" s="32">
        <v>300</v>
      </c>
      <c r="BQ25" s="32"/>
      <c r="BR25" s="177">
        <v>42184</v>
      </c>
      <c r="BS25" s="56"/>
      <c r="BT25" s="56"/>
      <c r="BU25" s="56"/>
      <c r="BV25" s="32" t="s">
        <v>484</v>
      </c>
      <c r="BW25" s="178"/>
      <c r="BX25" t="s">
        <v>430</v>
      </c>
      <c r="BY25" s="57" t="s">
        <v>500</v>
      </c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</row>
    <row r="26" spans="1:104" s="181" customFormat="1" x14ac:dyDescent="0.15">
      <c r="A26" s="27">
        <v>2541</v>
      </c>
      <c r="B26" s="28">
        <v>42103</v>
      </c>
      <c r="C26" s="29" t="s">
        <v>478</v>
      </c>
      <c r="D26" s="30" t="s">
        <v>479</v>
      </c>
      <c r="E26" s="30"/>
      <c r="F26" s="30" t="s">
        <v>480</v>
      </c>
      <c r="G26" s="31">
        <v>41943</v>
      </c>
      <c r="H26" s="32" t="s">
        <v>485</v>
      </c>
      <c r="I26" s="32" t="s">
        <v>484</v>
      </c>
      <c r="J26" s="32"/>
      <c r="K26" s="30" t="s">
        <v>518</v>
      </c>
      <c r="L26" s="30" t="s">
        <v>519</v>
      </c>
      <c r="M26" s="55">
        <v>138.9</v>
      </c>
      <c r="N26" s="55">
        <v>25.2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16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483</v>
      </c>
      <c r="AR26" s="32" t="s">
        <v>484</v>
      </c>
      <c r="AS26" s="32"/>
      <c r="AT26" s="32"/>
      <c r="AU26" s="32" t="s">
        <v>487</v>
      </c>
      <c r="AV26" s="32">
        <v>17</v>
      </c>
      <c r="AW26" s="32"/>
      <c r="AX26" s="32"/>
      <c r="AY26" s="32"/>
      <c r="AZ26" s="32" t="s">
        <v>488</v>
      </c>
      <c r="BA26" s="30"/>
      <c r="BB26" s="32">
        <v>0</v>
      </c>
      <c r="BC26" s="32">
        <v>0</v>
      </c>
      <c r="BD26" s="32">
        <v>10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/>
      <c r="BM26" s="32" t="s">
        <v>484</v>
      </c>
      <c r="BN26" s="32"/>
      <c r="BO26" s="32" t="s">
        <v>484</v>
      </c>
      <c r="BP26" s="32"/>
      <c r="BQ26" s="32"/>
      <c r="BR26" s="32"/>
      <c r="BS26" s="56"/>
      <c r="BT26" s="56"/>
      <c r="BU26" s="56"/>
      <c r="BV26" s="32" t="s">
        <v>484</v>
      </c>
      <c r="BW26" s="178" t="s">
        <v>520</v>
      </c>
      <c r="BX26" s="111" t="s">
        <v>430</v>
      </c>
      <c r="BY26" s="110" t="s">
        <v>429</v>
      </c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</row>
    <row r="27" spans="1:104" x14ac:dyDescent="0.15">
      <c r="A27" s="27">
        <v>2238</v>
      </c>
      <c r="B27" s="28">
        <v>42103</v>
      </c>
      <c r="C27" s="195" t="s">
        <v>478</v>
      </c>
      <c r="D27" s="30" t="s">
        <v>479</v>
      </c>
      <c r="E27" s="196"/>
      <c r="F27" s="196" t="s">
        <v>480</v>
      </c>
      <c r="G27" s="58">
        <v>41921</v>
      </c>
      <c r="H27" s="197" t="s">
        <v>485</v>
      </c>
      <c r="I27" s="197" t="s">
        <v>484</v>
      </c>
      <c r="J27" s="197"/>
      <c r="K27" s="196" t="s">
        <v>521</v>
      </c>
      <c r="L27" s="30" t="s">
        <v>522</v>
      </c>
      <c r="M27" s="196">
        <v>131.99</v>
      </c>
      <c r="N27" s="196">
        <v>25.26</v>
      </c>
      <c r="O27" s="196"/>
      <c r="P27" s="196"/>
      <c r="Q27" s="196"/>
      <c r="R27" s="196"/>
      <c r="S27" s="30"/>
      <c r="T27" s="30"/>
      <c r="U27" s="196"/>
      <c r="V27" s="196"/>
      <c r="W27" s="196"/>
      <c r="X27" s="196"/>
      <c r="Y27" s="196"/>
      <c r="Z27" s="196"/>
      <c r="AA27" s="196"/>
      <c r="AB27" s="196"/>
      <c r="AC27" s="196"/>
      <c r="AD27" s="196"/>
      <c r="AE27" s="196"/>
      <c r="AF27" s="196">
        <v>20.69</v>
      </c>
      <c r="AG27" s="196"/>
      <c r="AH27" s="196"/>
      <c r="AI27" s="196"/>
      <c r="AJ27" s="196"/>
      <c r="AK27" s="196"/>
      <c r="AL27" s="196"/>
      <c r="AM27" s="196"/>
      <c r="AN27" s="196"/>
      <c r="AO27" s="196"/>
      <c r="AP27" s="196"/>
      <c r="AQ27" s="196" t="s">
        <v>483</v>
      </c>
      <c r="AR27" s="197" t="s">
        <v>484</v>
      </c>
      <c r="AS27" s="197"/>
      <c r="AT27" s="197"/>
      <c r="AU27" s="197" t="s">
        <v>487</v>
      </c>
      <c r="AV27" s="197">
        <v>10</v>
      </c>
      <c r="AW27" s="197"/>
      <c r="AX27" s="197"/>
      <c r="AY27" s="197"/>
      <c r="AZ27" s="32" t="s">
        <v>484</v>
      </c>
      <c r="BA27" s="30"/>
      <c r="BB27" s="32">
        <v>0</v>
      </c>
      <c r="BC27" s="32">
        <v>10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/>
      <c r="BM27" s="32" t="s">
        <v>484</v>
      </c>
      <c r="BN27" s="32">
        <v>24</v>
      </c>
      <c r="BO27" s="32" t="s">
        <v>484</v>
      </c>
      <c r="BP27" s="32"/>
      <c r="BQ27" s="32"/>
      <c r="BR27" s="32"/>
      <c r="BS27" s="56" t="s">
        <v>523</v>
      </c>
      <c r="BT27" s="56" t="s">
        <v>524</v>
      </c>
      <c r="BU27" s="32">
        <v>50</v>
      </c>
      <c r="BV27" s="32" t="s">
        <v>484</v>
      </c>
      <c r="BW27" s="30"/>
      <c r="BX27" t="s">
        <v>430</v>
      </c>
      <c r="BY27" s="110" t="s">
        <v>429</v>
      </c>
    </row>
    <row r="28" spans="1:104" x14ac:dyDescent="0.15">
      <c r="A28" s="27">
        <v>4556</v>
      </c>
      <c r="B28" s="28">
        <v>42103</v>
      </c>
      <c r="C28" s="29" t="s">
        <v>478</v>
      </c>
      <c r="D28" s="30" t="s">
        <v>479</v>
      </c>
      <c r="E28" s="30"/>
      <c r="F28" s="30" t="s">
        <v>480</v>
      </c>
      <c r="G28" s="58">
        <v>42073</v>
      </c>
      <c r="H28" s="32" t="s">
        <v>484</v>
      </c>
      <c r="I28" s="32" t="s">
        <v>490</v>
      </c>
      <c r="J28" s="32"/>
      <c r="K28" s="30" t="s">
        <v>491</v>
      </c>
      <c r="L28" s="30" t="s">
        <v>492</v>
      </c>
      <c r="M28" s="30">
        <v>131.69999999999999</v>
      </c>
      <c r="N28" s="30">
        <v>26.94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16.760000000000002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 t="s">
        <v>483</v>
      </c>
      <c r="AR28" s="32" t="s">
        <v>484</v>
      </c>
      <c r="AS28" s="32"/>
      <c r="AT28" s="32"/>
      <c r="AU28" s="32"/>
      <c r="AV28" s="32"/>
      <c r="AW28" s="32"/>
      <c r="AX28" s="32"/>
      <c r="AY28" s="32"/>
      <c r="AZ28" s="32" t="s">
        <v>484</v>
      </c>
      <c r="BA28" s="30"/>
      <c r="BB28" s="32">
        <v>0</v>
      </c>
      <c r="BC28" s="32">
        <v>20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/>
      <c r="BM28" s="32" t="s">
        <v>484</v>
      </c>
      <c r="BN28" s="32">
        <v>12</v>
      </c>
      <c r="BO28" s="32" t="s">
        <v>484</v>
      </c>
      <c r="BP28" s="32"/>
      <c r="BQ28" s="32"/>
      <c r="BR28" s="32"/>
      <c r="BS28" s="30"/>
      <c r="BT28" s="30"/>
      <c r="BU28" s="32"/>
      <c r="BV28" s="32" t="s">
        <v>484</v>
      </c>
      <c r="BW28" s="178" t="s">
        <v>454</v>
      </c>
      <c r="BX28" s="111" t="s">
        <v>430</v>
      </c>
      <c r="BY28" s="110" t="s">
        <v>429</v>
      </c>
    </row>
    <row r="29" spans="1:104" x14ac:dyDescent="0.15">
      <c r="A29" s="27">
        <v>4848</v>
      </c>
      <c r="B29" s="28">
        <v>42103</v>
      </c>
      <c r="C29" s="29" t="s">
        <v>478</v>
      </c>
      <c r="D29" s="30" t="s">
        <v>479</v>
      </c>
      <c r="E29" s="30"/>
      <c r="F29" s="30" t="s">
        <v>480</v>
      </c>
      <c r="G29" s="28">
        <v>42089</v>
      </c>
      <c r="H29" s="32" t="s">
        <v>387</v>
      </c>
      <c r="I29" s="32" t="s">
        <v>390</v>
      </c>
      <c r="J29" s="32"/>
      <c r="K29" s="30" t="s">
        <v>516</v>
      </c>
      <c r="L29" s="178" t="s">
        <v>517</v>
      </c>
      <c r="M29" s="55">
        <v>129</v>
      </c>
      <c r="N29" s="198">
        <v>21.524999999999999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11.025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 t="s">
        <v>483</v>
      </c>
      <c r="AR29" s="32" t="s">
        <v>484</v>
      </c>
      <c r="AS29" s="32"/>
      <c r="AT29" s="32"/>
      <c r="AU29" s="32" t="s">
        <v>444</v>
      </c>
      <c r="AV29" s="32">
        <v>8</v>
      </c>
      <c r="AW29" s="32"/>
      <c r="AX29" s="32"/>
      <c r="AY29" s="32"/>
      <c r="AZ29" s="32" t="s">
        <v>488</v>
      </c>
      <c r="BA29" s="30"/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/>
      <c r="BM29" s="112" t="s">
        <v>390</v>
      </c>
      <c r="BN29" s="32">
        <v>24</v>
      </c>
      <c r="BO29" s="32" t="s">
        <v>484</v>
      </c>
      <c r="BP29" s="32"/>
      <c r="BQ29" s="32"/>
      <c r="BR29" s="32"/>
      <c r="BS29" s="56"/>
      <c r="BT29" s="56"/>
      <c r="BU29" s="56"/>
      <c r="BV29" s="32" t="s">
        <v>484</v>
      </c>
      <c r="BW29" s="30"/>
      <c r="BX29" t="s">
        <v>430</v>
      </c>
      <c r="BY29" s="110" t="s">
        <v>432</v>
      </c>
    </row>
    <row r="30" spans="1:104" x14ac:dyDescent="0.15">
      <c r="A30" s="27">
        <v>3020</v>
      </c>
      <c r="B30" s="28">
        <v>42103</v>
      </c>
      <c r="C30" s="29" t="s">
        <v>478</v>
      </c>
      <c r="D30" s="30" t="s">
        <v>479</v>
      </c>
      <c r="E30" s="30"/>
      <c r="F30" s="30" t="s">
        <v>480</v>
      </c>
      <c r="G30" s="31">
        <v>41820</v>
      </c>
      <c r="H30" s="32" t="s">
        <v>387</v>
      </c>
      <c r="I30" s="32" t="s">
        <v>390</v>
      </c>
      <c r="J30" s="32"/>
      <c r="K30" s="30" t="s">
        <v>481</v>
      </c>
      <c r="L30" s="30" t="s">
        <v>482</v>
      </c>
      <c r="M30" s="55">
        <v>119</v>
      </c>
      <c r="N30" s="55">
        <v>27.1</v>
      </c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>
        <v>23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 t="s">
        <v>483</v>
      </c>
      <c r="AR30" s="32" t="s">
        <v>484</v>
      </c>
      <c r="AS30" s="32"/>
      <c r="AT30" s="32"/>
      <c r="AU30" s="32" t="s">
        <v>444</v>
      </c>
      <c r="AV30" s="32">
        <v>6</v>
      </c>
      <c r="AW30" s="32"/>
      <c r="AX30" s="32"/>
      <c r="AY30" s="32"/>
      <c r="AZ30" s="32" t="s">
        <v>390</v>
      </c>
      <c r="BA30" s="30"/>
      <c r="BB30" s="32">
        <v>0</v>
      </c>
      <c r="BC30" s="32">
        <v>0</v>
      </c>
      <c r="BD30" s="32">
        <v>0</v>
      </c>
      <c r="BE30" s="32">
        <v>15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/>
      <c r="BM30" s="32"/>
      <c r="BN30" s="32"/>
      <c r="BO30" s="32" t="s">
        <v>484</v>
      </c>
      <c r="BP30" s="32"/>
      <c r="BQ30" s="32"/>
      <c r="BR30" s="32"/>
      <c r="BS30" s="30"/>
      <c r="BT30" s="56"/>
      <c r="BU30" s="32"/>
      <c r="BV30" s="32" t="s">
        <v>484</v>
      </c>
      <c r="BW30" s="56" t="s">
        <v>475</v>
      </c>
      <c r="BX30" s="57" t="s">
        <v>430</v>
      </c>
      <c r="BY30" s="110" t="s">
        <v>429</v>
      </c>
    </row>
    <row r="31" spans="1:104" x14ac:dyDescent="0.15">
      <c r="A31" s="27">
        <v>5097</v>
      </c>
      <c r="B31" s="28">
        <v>42104</v>
      </c>
      <c r="C31" s="29" t="s">
        <v>478</v>
      </c>
      <c r="D31" s="30" t="s">
        <v>479</v>
      </c>
      <c r="E31" s="30"/>
      <c r="F31" s="30" t="s">
        <v>480</v>
      </c>
      <c r="G31" s="31">
        <v>42083</v>
      </c>
      <c r="H31" s="112" t="s">
        <v>390</v>
      </c>
      <c r="I31" s="112" t="s">
        <v>507</v>
      </c>
      <c r="J31" s="32"/>
      <c r="K31" s="178" t="s">
        <v>508</v>
      </c>
      <c r="L31" s="178" t="s">
        <v>509</v>
      </c>
      <c r="M31" s="30">
        <v>103.42</v>
      </c>
      <c r="N31" s="30">
        <v>19.95</v>
      </c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>
        <v>17.82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t="s">
        <v>483</v>
      </c>
      <c r="AR31" s="32" t="s">
        <v>484</v>
      </c>
      <c r="AS31" s="32"/>
      <c r="AT31" s="32"/>
      <c r="AU31" s="32"/>
      <c r="AV31" s="32"/>
      <c r="AW31" s="32"/>
      <c r="AX31" s="32"/>
      <c r="AY31" s="32"/>
      <c r="AZ31" s="32" t="s">
        <v>484</v>
      </c>
      <c r="BA31" s="30"/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/>
      <c r="BM31" s="32"/>
      <c r="BN31" s="32"/>
      <c r="BO31" s="32" t="s">
        <v>510</v>
      </c>
      <c r="BP31" s="32">
        <v>71.819999999999993</v>
      </c>
      <c r="BQ31" s="32"/>
      <c r="BR31" s="32"/>
      <c r="BS31" s="56"/>
      <c r="BT31" s="56"/>
      <c r="BU31" s="32"/>
      <c r="BV31" s="32" t="s">
        <v>510</v>
      </c>
      <c r="BW31" s="178" t="s">
        <v>511</v>
      </c>
      <c r="BX31" s="111" t="s">
        <v>430</v>
      </c>
      <c r="BY31" s="110" t="s">
        <v>469</v>
      </c>
    </row>
    <row r="32" spans="1:104" x14ac:dyDescent="0.15">
      <c r="A32" s="27">
        <v>4017</v>
      </c>
      <c r="B32" s="28">
        <v>42103</v>
      </c>
      <c r="C32" s="29" t="s">
        <v>478</v>
      </c>
      <c r="D32" s="30" t="s">
        <v>479</v>
      </c>
      <c r="E32" s="30"/>
      <c r="F32" s="30" t="s">
        <v>480</v>
      </c>
      <c r="G32" s="31">
        <v>41881</v>
      </c>
      <c r="H32" s="32" t="s">
        <v>485</v>
      </c>
      <c r="I32" s="32" t="s">
        <v>484</v>
      </c>
      <c r="J32" s="32"/>
      <c r="K32" s="30" t="s">
        <v>503</v>
      </c>
      <c r="L32" s="30" t="s">
        <v>476</v>
      </c>
      <c r="M32" s="55">
        <v>130</v>
      </c>
      <c r="N32" s="55">
        <v>24</v>
      </c>
      <c r="O32" s="30" t="s">
        <v>453</v>
      </c>
      <c r="P32" s="30">
        <v>2500</v>
      </c>
      <c r="Q32" s="30">
        <v>22.5</v>
      </c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>
        <v>24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 t="s">
        <v>483</v>
      </c>
      <c r="AR32" s="32" t="s">
        <v>484</v>
      </c>
      <c r="AS32" s="32"/>
      <c r="AT32" s="32"/>
      <c r="AU32" s="32" t="s">
        <v>487</v>
      </c>
      <c r="AV32" s="32">
        <v>10</v>
      </c>
      <c r="AW32" s="32"/>
      <c r="AX32" s="32"/>
      <c r="AY32" s="32"/>
      <c r="AZ32" s="32" t="s">
        <v>488</v>
      </c>
      <c r="BA32" s="30"/>
      <c r="BB32" s="32">
        <v>0</v>
      </c>
      <c r="BC32" s="32">
        <v>0</v>
      </c>
      <c r="BD32" s="32">
        <v>7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24</v>
      </c>
      <c r="BM32" s="32" t="s">
        <v>390</v>
      </c>
      <c r="BN32" s="32"/>
      <c r="BO32" s="32" t="s">
        <v>484</v>
      </c>
      <c r="BP32" s="32"/>
      <c r="BQ32" s="32"/>
      <c r="BR32" s="32"/>
      <c r="BS32" s="30"/>
      <c r="BT32" s="56"/>
      <c r="BU32" s="32"/>
      <c r="BV32" s="32" t="s">
        <v>484</v>
      </c>
      <c r="BW32" s="30"/>
      <c r="BX32" t="s">
        <v>430</v>
      </c>
      <c r="BY32" s="57" t="s">
        <v>429</v>
      </c>
    </row>
    <row r="33" spans="1:77" x14ac:dyDescent="0.15">
      <c r="A33" s="27">
        <v>4756</v>
      </c>
      <c r="B33" s="28">
        <v>42103</v>
      </c>
      <c r="C33" s="29" t="s">
        <v>478</v>
      </c>
      <c r="D33" s="30" t="s">
        <v>479</v>
      </c>
      <c r="E33" s="30"/>
      <c r="F33" s="30" t="s">
        <v>480</v>
      </c>
      <c r="G33" s="31">
        <v>42020</v>
      </c>
      <c r="H33" s="32" t="s">
        <v>387</v>
      </c>
      <c r="I33" s="32" t="s">
        <v>390</v>
      </c>
      <c r="J33" s="32"/>
      <c r="K33" s="30" t="s">
        <v>456</v>
      </c>
      <c r="L33" s="30" t="s">
        <v>493</v>
      </c>
      <c r="M33" s="55">
        <v>132.21</v>
      </c>
      <c r="N33" s="55">
        <v>24.64</v>
      </c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>
        <v>20.7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 t="s">
        <v>483</v>
      </c>
      <c r="AR33" s="32" t="s">
        <v>484</v>
      </c>
      <c r="AS33" s="32"/>
      <c r="AT33" s="32"/>
      <c r="AU33" s="32" t="s">
        <v>444</v>
      </c>
      <c r="AV33" s="32">
        <v>10</v>
      </c>
      <c r="AW33" s="32"/>
      <c r="AX33" s="32"/>
      <c r="AY33" s="32"/>
      <c r="AZ33" s="32" t="s">
        <v>390</v>
      </c>
      <c r="BA33" s="30"/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/>
      <c r="BM33" s="32" t="s">
        <v>484</v>
      </c>
      <c r="BN33" s="32"/>
      <c r="BO33" s="32" t="s">
        <v>484</v>
      </c>
      <c r="BP33" s="32"/>
      <c r="BQ33" s="32"/>
      <c r="BR33" s="32"/>
      <c r="BS33" s="30"/>
      <c r="BT33" s="56"/>
      <c r="BU33" s="32"/>
      <c r="BV33" s="32" t="s">
        <v>484</v>
      </c>
      <c r="BW33" s="30" t="s">
        <v>454</v>
      </c>
      <c r="BX33" t="s">
        <v>430</v>
      </c>
      <c r="BY33" s="110" t="s">
        <v>429</v>
      </c>
    </row>
    <row r="34" spans="1:77" x14ac:dyDescent="0.15">
      <c r="A34" s="27">
        <v>76</v>
      </c>
      <c r="B34" s="28">
        <v>42103</v>
      </c>
      <c r="C34" s="29" t="s">
        <v>478</v>
      </c>
      <c r="D34" s="30" t="s">
        <v>479</v>
      </c>
      <c r="E34" s="30"/>
      <c r="F34" s="30" t="s">
        <v>527</v>
      </c>
      <c r="G34" s="31">
        <v>42063</v>
      </c>
      <c r="H34" s="32" t="s">
        <v>485</v>
      </c>
      <c r="I34" s="32" t="s">
        <v>484</v>
      </c>
      <c r="J34" s="32"/>
      <c r="K34" s="30" t="s">
        <v>486</v>
      </c>
      <c r="L34" s="30" t="s">
        <v>489</v>
      </c>
      <c r="M34" s="55">
        <v>133</v>
      </c>
      <c r="N34" s="30">
        <v>30.7</v>
      </c>
      <c r="O34" s="30"/>
      <c r="P34" s="30"/>
      <c r="Q34" s="30"/>
      <c r="R34" s="30"/>
      <c r="S34" s="30"/>
      <c r="T34" s="30"/>
      <c r="U34" s="30"/>
      <c r="V34" s="30"/>
      <c r="W34" s="30">
        <v>24.5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 t="s">
        <v>528</v>
      </c>
      <c r="AR34" s="32" t="s">
        <v>484</v>
      </c>
      <c r="AS34" s="32"/>
      <c r="AT34" s="32"/>
      <c r="AU34" s="32" t="s">
        <v>487</v>
      </c>
      <c r="AV34" s="32">
        <v>10.6</v>
      </c>
      <c r="AW34" s="32"/>
      <c r="AX34" s="32"/>
      <c r="AY34" s="32"/>
      <c r="AZ34" s="32" t="s">
        <v>488</v>
      </c>
      <c r="BA34" s="30"/>
      <c r="BB34" s="32">
        <v>0</v>
      </c>
      <c r="BC34" s="32">
        <v>18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/>
      <c r="BM34" s="32" t="s">
        <v>484</v>
      </c>
      <c r="BN34" s="32">
        <v>24</v>
      </c>
      <c r="BO34" s="32" t="s">
        <v>484</v>
      </c>
      <c r="BP34" s="32"/>
      <c r="BQ34" s="32"/>
      <c r="BR34" s="32"/>
      <c r="BS34" s="56"/>
      <c r="BT34" s="56"/>
      <c r="BU34" s="56"/>
      <c r="BV34" s="32" t="s">
        <v>484</v>
      </c>
      <c r="BW34" s="30"/>
      <c r="BX34" s="111" t="s">
        <v>430</v>
      </c>
      <c r="BY34" s="110" t="s">
        <v>429</v>
      </c>
    </row>
    <row r="35" spans="1:77" x14ac:dyDescent="0.15">
      <c r="A35" s="27">
        <v>4406</v>
      </c>
      <c r="B35" s="28">
        <v>42103</v>
      </c>
      <c r="C35" s="29" t="s">
        <v>478</v>
      </c>
      <c r="D35" s="30" t="s">
        <v>479</v>
      </c>
      <c r="E35" s="30"/>
      <c r="F35" s="30" t="s">
        <v>527</v>
      </c>
      <c r="G35" s="31">
        <v>41975</v>
      </c>
      <c r="H35" s="32" t="s">
        <v>387</v>
      </c>
      <c r="I35" s="32" t="s">
        <v>390</v>
      </c>
      <c r="J35" s="32"/>
      <c r="K35" s="30" t="s">
        <v>494</v>
      </c>
      <c r="L35" s="178" t="s">
        <v>495</v>
      </c>
      <c r="M35" s="30">
        <v>152.9</v>
      </c>
      <c r="N35" s="30">
        <v>29.6</v>
      </c>
      <c r="O35" s="30"/>
      <c r="P35" s="30"/>
      <c r="Q35" s="30"/>
      <c r="R35" s="30"/>
      <c r="S35" s="30"/>
      <c r="T35" s="30"/>
      <c r="U35" s="30"/>
      <c r="V35" s="30"/>
      <c r="W35" s="30">
        <v>24.7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 t="s">
        <v>528</v>
      </c>
      <c r="AR35" s="32" t="s">
        <v>484</v>
      </c>
      <c r="AS35" s="32"/>
      <c r="AT35" s="32"/>
      <c r="AU35" s="32" t="s">
        <v>444</v>
      </c>
      <c r="AV35" s="32">
        <v>10</v>
      </c>
      <c r="AW35" s="32"/>
      <c r="AX35" s="32"/>
      <c r="AY35" s="32"/>
      <c r="AZ35" s="32" t="s">
        <v>484</v>
      </c>
      <c r="BA35" s="30"/>
      <c r="BB35" s="32">
        <v>0</v>
      </c>
      <c r="BC35" s="32">
        <v>0</v>
      </c>
      <c r="BD35" s="32">
        <v>5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/>
      <c r="BM35" s="32" t="s">
        <v>484</v>
      </c>
      <c r="BN35" s="32"/>
      <c r="BO35" s="32" t="s">
        <v>484</v>
      </c>
      <c r="BP35" s="32"/>
      <c r="BQ35" s="32"/>
      <c r="BR35" s="32"/>
      <c r="BS35" s="30"/>
      <c r="BT35" s="30"/>
      <c r="BU35" s="32"/>
      <c r="BV35" s="32" t="s">
        <v>484</v>
      </c>
      <c r="BW35" s="30" t="s">
        <v>496</v>
      </c>
      <c r="BX35" s="111" t="s">
        <v>430</v>
      </c>
      <c r="BY35" s="57" t="s">
        <v>429</v>
      </c>
    </row>
    <row r="36" spans="1:77" x14ac:dyDescent="0.15">
      <c r="A36" s="27">
        <v>2228</v>
      </c>
      <c r="B36" s="28">
        <v>42103</v>
      </c>
      <c r="C36" s="29" t="s">
        <v>478</v>
      </c>
      <c r="D36" s="30" t="s">
        <v>479</v>
      </c>
      <c r="E36" s="30"/>
      <c r="F36" s="30" t="s">
        <v>527</v>
      </c>
      <c r="G36" s="31">
        <v>41851</v>
      </c>
      <c r="H36" s="32" t="s">
        <v>387</v>
      </c>
      <c r="I36" s="32" t="s">
        <v>390</v>
      </c>
      <c r="J36" s="32"/>
      <c r="K36" s="30" t="s">
        <v>497</v>
      </c>
      <c r="L36" s="30" t="s">
        <v>498</v>
      </c>
      <c r="M36" s="30">
        <v>159.5</v>
      </c>
      <c r="N36" s="30">
        <v>26.86</v>
      </c>
      <c r="O36" s="30"/>
      <c r="P36" s="30"/>
      <c r="Q36" s="30"/>
      <c r="R36" s="30"/>
      <c r="S36" s="30"/>
      <c r="T36" s="30"/>
      <c r="U36" s="30"/>
      <c r="V36" s="30"/>
      <c r="W36" s="30">
        <v>23.98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 t="s">
        <v>528</v>
      </c>
      <c r="AR36" s="32" t="s">
        <v>484</v>
      </c>
      <c r="AS36" s="32"/>
      <c r="AT36" s="32"/>
      <c r="AU36" s="32" t="s">
        <v>444</v>
      </c>
      <c r="AV36" s="32">
        <v>12</v>
      </c>
      <c r="AW36" s="32"/>
      <c r="AX36" s="32"/>
      <c r="AY36" s="32"/>
      <c r="AZ36" s="32" t="s">
        <v>488</v>
      </c>
      <c r="BA36" s="30"/>
      <c r="BB36" s="32">
        <v>0</v>
      </c>
      <c r="BC36" s="32">
        <v>0</v>
      </c>
      <c r="BD36" s="32">
        <v>7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/>
      <c r="BM36" s="32" t="s">
        <v>484</v>
      </c>
      <c r="BN36" s="32"/>
      <c r="BO36" s="32" t="s">
        <v>484</v>
      </c>
      <c r="BP36" s="32"/>
      <c r="BQ36" s="32"/>
      <c r="BR36" s="32"/>
      <c r="BS36" s="30"/>
      <c r="BT36" s="30"/>
      <c r="BU36" s="32"/>
      <c r="BV36" s="32" t="s">
        <v>484</v>
      </c>
      <c r="BW36" s="30"/>
      <c r="BX36" s="111" t="s">
        <v>430</v>
      </c>
      <c r="BY36" s="57" t="s">
        <v>429</v>
      </c>
    </row>
    <row r="37" spans="1:77" x14ac:dyDescent="0.15">
      <c r="A37" s="27">
        <v>558</v>
      </c>
      <c r="B37" s="28">
        <v>42103</v>
      </c>
      <c r="C37" s="29" t="s">
        <v>478</v>
      </c>
      <c r="D37" s="30" t="s">
        <v>479</v>
      </c>
      <c r="E37" s="30"/>
      <c r="F37" s="30" t="s">
        <v>527</v>
      </c>
      <c r="G37" s="31">
        <v>42069</v>
      </c>
      <c r="H37" s="32" t="s">
        <v>485</v>
      </c>
      <c r="I37" s="32" t="s">
        <v>484</v>
      </c>
      <c r="J37" s="32"/>
      <c r="K37" s="30" t="s">
        <v>501</v>
      </c>
      <c r="L37" s="30" t="s">
        <v>502</v>
      </c>
      <c r="M37" s="30">
        <v>125.9</v>
      </c>
      <c r="N37" s="30">
        <v>27.2</v>
      </c>
      <c r="O37" s="30"/>
      <c r="P37" s="30"/>
      <c r="Q37" s="30"/>
      <c r="R37" s="30"/>
      <c r="S37" s="30"/>
      <c r="T37" s="30"/>
      <c r="U37" s="30"/>
      <c r="V37" s="30"/>
      <c r="W37" s="30">
        <v>21.9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 t="s">
        <v>528</v>
      </c>
      <c r="AR37" s="32" t="s">
        <v>484</v>
      </c>
      <c r="AS37" s="32"/>
      <c r="AT37" s="32"/>
      <c r="AU37" s="32" t="s">
        <v>487</v>
      </c>
      <c r="AV37" s="32">
        <v>16.100000000000001</v>
      </c>
      <c r="AW37" s="32"/>
      <c r="AX37" s="32"/>
      <c r="AY37" s="32"/>
      <c r="AZ37" s="32" t="s">
        <v>488</v>
      </c>
      <c r="BA37" s="30"/>
      <c r="BB37" s="32">
        <v>0</v>
      </c>
      <c r="BC37" s="32">
        <v>17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/>
      <c r="BM37" s="32" t="s">
        <v>484</v>
      </c>
      <c r="BN37" s="32">
        <v>24</v>
      </c>
      <c r="BO37" s="32" t="s">
        <v>484</v>
      </c>
      <c r="BP37" s="32"/>
      <c r="BQ37" s="32"/>
      <c r="BR37" s="32"/>
      <c r="BS37" s="30"/>
      <c r="BT37" s="30"/>
      <c r="BU37" s="32"/>
      <c r="BV37" s="32" t="s">
        <v>484</v>
      </c>
      <c r="BW37" s="30"/>
      <c r="BX37" s="111" t="s">
        <v>430</v>
      </c>
      <c r="BY37" s="110" t="s">
        <v>429</v>
      </c>
    </row>
    <row r="38" spans="1:77" x14ac:dyDescent="0.15">
      <c r="A38" s="27">
        <v>1141</v>
      </c>
      <c r="B38" s="28">
        <v>42103</v>
      </c>
      <c r="C38" s="29" t="s">
        <v>478</v>
      </c>
      <c r="D38" s="30" t="s">
        <v>479</v>
      </c>
      <c r="E38" s="30"/>
      <c r="F38" s="30" t="s">
        <v>527</v>
      </c>
      <c r="G38" s="31">
        <v>42010</v>
      </c>
      <c r="H38" s="32" t="s">
        <v>485</v>
      </c>
      <c r="I38" s="32" t="s">
        <v>484</v>
      </c>
      <c r="J38" s="32"/>
      <c r="K38" s="30" t="s">
        <v>504</v>
      </c>
      <c r="L38" s="30" t="s">
        <v>505</v>
      </c>
      <c r="M38" s="30">
        <v>128.15</v>
      </c>
      <c r="N38" s="30">
        <v>28.44</v>
      </c>
      <c r="O38" s="30"/>
      <c r="P38" s="30"/>
      <c r="Q38" s="30"/>
      <c r="R38" s="30"/>
      <c r="S38" s="30"/>
      <c r="T38" s="30"/>
      <c r="U38" s="30"/>
      <c r="V38" s="30"/>
      <c r="W38" s="30">
        <v>24.46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 t="s">
        <v>528</v>
      </c>
      <c r="AR38" s="32" t="s">
        <v>484</v>
      </c>
      <c r="AS38" s="32"/>
      <c r="AT38" s="32"/>
      <c r="AU38" s="32"/>
      <c r="AV38" s="32"/>
      <c r="AW38" s="32"/>
      <c r="AX38" s="32"/>
      <c r="AY38" s="32"/>
      <c r="AZ38" s="32" t="s">
        <v>488</v>
      </c>
      <c r="BA38" s="30"/>
      <c r="BB38" s="32">
        <v>0</v>
      </c>
      <c r="BC38" s="32">
        <v>15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>
        <v>12</v>
      </c>
      <c r="BM38" s="32" t="s">
        <v>485</v>
      </c>
      <c r="BN38" s="32"/>
      <c r="BO38" s="32" t="s">
        <v>484</v>
      </c>
      <c r="BP38" s="32"/>
      <c r="BQ38" s="32"/>
      <c r="BR38" s="32"/>
      <c r="BS38" s="30"/>
      <c r="BT38" s="30"/>
      <c r="BU38" s="32"/>
      <c r="BV38" s="32" t="s">
        <v>484</v>
      </c>
      <c r="BW38" s="56" t="s">
        <v>506</v>
      </c>
      <c r="BX38" s="111" t="s">
        <v>430</v>
      </c>
      <c r="BY38" s="57" t="s">
        <v>429</v>
      </c>
    </row>
    <row r="39" spans="1:77" x14ac:dyDescent="0.15">
      <c r="A39" s="27">
        <v>3821</v>
      </c>
      <c r="B39" s="28">
        <v>42103</v>
      </c>
      <c r="C39" s="29" t="s">
        <v>478</v>
      </c>
      <c r="D39" s="30" t="s">
        <v>479</v>
      </c>
      <c r="E39" s="30"/>
      <c r="F39" s="30" t="s">
        <v>527</v>
      </c>
      <c r="G39" s="31">
        <v>42063</v>
      </c>
      <c r="H39" s="32" t="s">
        <v>485</v>
      </c>
      <c r="I39" s="32" t="s">
        <v>484</v>
      </c>
      <c r="J39" s="32"/>
      <c r="K39" s="30" t="s">
        <v>512</v>
      </c>
      <c r="L39" s="30" t="s">
        <v>452</v>
      </c>
      <c r="M39" s="30">
        <v>133</v>
      </c>
      <c r="N39" s="30">
        <v>30.7</v>
      </c>
      <c r="O39" s="30"/>
      <c r="P39" s="30"/>
      <c r="Q39" s="30"/>
      <c r="R39" s="30"/>
      <c r="S39" s="30"/>
      <c r="T39" s="30"/>
      <c r="U39" s="30"/>
      <c r="V39" s="30"/>
      <c r="W39" s="30">
        <v>24.5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 t="s">
        <v>528</v>
      </c>
      <c r="AR39" s="32" t="s">
        <v>484</v>
      </c>
      <c r="AS39" s="32"/>
      <c r="AT39" s="32"/>
      <c r="AU39" s="32" t="s">
        <v>487</v>
      </c>
      <c r="AV39" s="32">
        <v>10.6</v>
      </c>
      <c r="AW39" s="32"/>
      <c r="AX39" s="32"/>
      <c r="AY39" s="32"/>
      <c r="AZ39" s="32" t="s">
        <v>488</v>
      </c>
      <c r="BA39" s="30"/>
      <c r="BB39" s="32">
        <v>0</v>
      </c>
      <c r="BC39" s="32">
        <v>13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/>
      <c r="BM39" s="32" t="s">
        <v>484</v>
      </c>
      <c r="BN39" s="32">
        <v>24</v>
      </c>
      <c r="BO39" s="32" t="s">
        <v>484</v>
      </c>
      <c r="BP39" s="32"/>
      <c r="BQ39" s="32"/>
      <c r="BR39" s="32"/>
      <c r="BS39" s="56"/>
      <c r="BT39" s="56"/>
      <c r="BU39" s="32"/>
      <c r="BV39" s="32" t="s">
        <v>484</v>
      </c>
      <c r="BW39" s="30"/>
      <c r="BX39" t="s">
        <v>430</v>
      </c>
      <c r="BY39" s="57" t="s">
        <v>500</v>
      </c>
    </row>
    <row r="40" spans="1:77" x14ac:dyDescent="0.15">
      <c r="A40" s="27">
        <v>3734</v>
      </c>
      <c r="B40" s="28">
        <v>42103</v>
      </c>
      <c r="C40" s="29" t="s">
        <v>478</v>
      </c>
      <c r="D40" s="30" t="s">
        <v>479</v>
      </c>
      <c r="E40" s="30"/>
      <c r="F40" s="30" t="s">
        <v>527</v>
      </c>
      <c r="G40" s="31">
        <v>42063</v>
      </c>
      <c r="H40" s="32" t="s">
        <v>485</v>
      </c>
      <c r="I40" s="32" t="s">
        <v>484</v>
      </c>
      <c r="J40" s="32"/>
      <c r="K40" s="30" t="s">
        <v>513</v>
      </c>
      <c r="L40" s="178" t="s">
        <v>514</v>
      </c>
      <c r="M40" s="180">
        <v>137.80000000000001</v>
      </c>
      <c r="N40" s="180">
        <v>26.54</v>
      </c>
      <c r="O40" s="30"/>
      <c r="P40" s="30"/>
      <c r="Q40" s="30"/>
      <c r="R40" s="30"/>
      <c r="S40" s="30"/>
      <c r="T40" s="30"/>
      <c r="U40" s="30"/>
      <c r="V40" s="180"/>
      <c r="W40" s="180">
        <v>21.86</v>
      </c>
      <c r="X40" s="180"/>
      <c r="Y40" s="180"/>
      <c r="Z40" s="180"/>
      <c r="AA40" s="180"/>
      <c r="AB40" s="180"/>
      <c r="AC40" s="180"/>
      <c r="AD40" s="18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 t="s">
        <v>528</v>
      </c>
      <c r="AR40" s="32" t="s">
        <v>484</v>
      </c>
      <c r="AS40" s="32"/>
      <c r="AT40" s="32"/>
      <c r="AU40" s="32" t="s">
        <v>487</v>
      </c>
      <c r="AV40" s="32">
        <v>9.5</v>
      </c>
      <c r="AW40" s="32"/>
      <c r="AX40" s="32"/>
      <c r="AY40" s="32"/>
      <c r="AZ40" s="32" t="s">
        <v>488</v>
      </c>
      <c r="BA40" s="30"/>
      <c r="BB40" s="32">
        <v>0</v>
      </c>
      <c r="BC40" s="32">
        <v>0</v>
      </c>
      <c r="BD40" s="32">
        <v>12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>
        <v>0</v>
      </c>
      <c r="BK40" s="32">
        <v>0</v>
      </c>
      <c r="BL40" s="32"/>
      <c r="BM40" s="32" t="s">
        <v>484</v>
      </c>
      <c r="BN40" s="32"/>
      <c r="BO40" s="32" t="s">
        <v>484</v>
      </c>
      <c r="BP40" s="32"/>
      <c r="BQ40" s="32"/>
      <c r="BR40" s="32"/>
      <c r="BS40" s="56" t="s">
        <v>435</v>
      </c>
      <c r="BT40" s="56"/>
      <c r="BU40" s="32"/>
      <c r="BV40" s="32" t="s">
        <v>484</v>
      </c>
      <c r="BW40" s="178" t="s">
        <v>515</v>
      </c>
      <c r="BX40" t="s">
        <v>430</v>
      </c>
      <c r="BY40" s="110" t="s">
        <v>429</v>
      </c>
    </row>
    <row r="41" spans="1:77" x14ac:dyDescent="0.15">
      <c r="A41" s="27">
        <v>4118</v>
      </c>
      <c r="B41" s="28">
        <v>42103</v>
      </c>
      <c r="C41" s="29" t="s">
        <v>478</v>
      </c>
      <c r="D41" s="30" t="s">
        <v>479</v>
      </c>
      <c r="E41" s="30"/>
      <c r="F41" s="30" t="s">
        <v>527</v>
      </c>
      <c r="G41" s="58">
        <v>41881</v>
      </c>
      <c r="H41" s="32" t="s">
        <v>485</v>
      </c>
      <c r="I41" s="32" t="s">
        <v>484</v>
      </c>
      <c r="J41" s="32"/>
      <c r="K41" s="30" t="s">
        <v>499</v>
      </c>
      <c r="L41" s="30" t="s">
        <v>472</v>
      </c>
      <c r="M41" s="55">
        <v>69</v>
      </c>
      <c r="N41" s="30">
        <v>23.99</v>
      </c>
      <c r="O41" s="30"/>
      <c r="P41" s="30"/>
      <c r="Q41" s="30"/>
      <c r="R41" s="30"/>
      <c r="S41" s="30"/>
      <c r="T41" s="30"/>
      <c r="U41" s="30"/>
      <c r="V41" s="30"/>
      <c r="W41" s="30">
        <v>18.989999999999998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 t="s">
        <v>528</v>
      </c>
      <c r="AR41" s="32" t="s">
        <v>484</v>
      </c>
      <c r="AS41" s="32"/>
      <c r="AT41" s="32"/>
      <c r="AU41" s="32" t="s">
        <v>487</v>
      </c>
      <c r="AV41" s="32">
        <v>9</v>
      </c>
      <c r="AW41" s="32"/>
      <c r="AX41" s="32"/>
      <c r="AY41" s="32"/>
      <c r="AZ41" s="32" t="s">
        <v>488</v>
      </c>
      <c r="BA41" s="30"/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/>
      <c r="BM41" s="32" t="s">
        <v>484</v>
      </c>
      <c r="BN41" s="32"/>
      <c r="BO41" s="32" t="s">
        <v>484</v>
      </c>
      <c r="BP41" s="32">
        <v>300</v>
      </c>
      <c r="BQ41" s="32"/>
      <c r="BR41" s="177">
        <v>42184</v>
      </c>
      <c r="BS41" s="56"/>
      <c r="BT41" s="56"/>
      <c r="BU41" s="56"/>
      <c r="BV41" s="32" t="s">
        <v>484</v>
      </c>
      <c r="BW41" s="178"/>
      <c r="BX41" t="s">
        <v>430</v>
      </c>
      <c r="BY41" s="57" t="s">
        <v>500</v>
      </c>
    </row>
    <row r="42" spans="1:77" x14ac:dyDescent="0.15">
      <c r="A42" s="27">
        <v>2544</v>
      </c>
      <c r="B42" s="28">
        <v>42103</v>
      </c>
      <c r="C42" s="29" t="s">
        <v>478</v>
      </c>
      <c r="D42" s="30" t="s">
        <v>479</v>
      </c>
      <c r="E42" s="30"/>
      <c r="F42" s="30" t="s">
        <v>527</v>
      </c>
      <c r="G42" s="31">
        <v>41943</v>
      </c>
      <c r="H42" s="32" t="s">
        <v>485</v>
      </c>
      <c r="I42" s="32" t="s">
        <v>484</v>
      </c>
      <c r="J42" s="32"/>
      <c r="K42" s="30" t="s">
        <v>518</v>
      </c>
      <c r="L42" s="30" t="s">
        <v>519</v>
      </c>
      <c r="M42" s="55">
        <v>136</v>
      </c>
      <c r="N42" s="55">
        <v>28</v>
      </c>
      <c r="O42" s="30"/>
      <c r="P42" s="30"/>
      <c r="Q42" s="30"/>
      <c r="R42" s="30"/>
      <c r="S42" s="30"/>
      <c r="T42" s="30"/>
      <c r="U42" s="30"/>
      <c r="V42" s="30"/>
      <c r="W42" s="30">
        <v>22.5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 t="s">
        <v>528</v>
      </c>
      <c r="AR42" s="32" t="s">
        <v>484</v>
      </c>
      <c r="AS42" s="32"/>
      <c r="AT42" s="32"/>
      <c r="AU42" s="32" t="s">
        <v>487</v>
      </c>
      <c r="AV42" s="32">
        <v>17</v>
      </c>
      <c r="AW42" s="32"/>
      <c r="AX42" s="32"/>
      <c r="AY42" s="32"/>
      <c r="AZ42" s="32" t="s">
        <v>488</v>
      </c>
      <c r="BA42" s="30"/>
      <c r="BB42" s="32">
        <v>0</v>
      </c>
      <c r="BC42" s="32">
        <v>0</v>
      </c>
      <c r="BD42" s="32">
        <v>10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0</v>
      </c>
      <c r="BK42" s="32">
        <v>0</v>
      </c>
      <c r="BL42" s="32"/>
      <c r="BM42" s="32" t="s">
        <v>484</v>
      </c>
      <c r="BN42" s="32"/>
      <c r="BO42" s="32" t="s">
        <v>484</v>
      </c>
      <c r="BP42" s="32"/>
      <c r="BQ42" s="32"/>
      <c r="BR42" s="32"/>
      <c r="BS42" s="56"/>
      <c r="BT42" s="56"/>
      <c r="BU42" s="56"/>
      <c r="BV42" s="32" t="s">
        <v>484</v>
      </c>
      <c r="BW42" s="178" t="s">
        <v>520</v>
      </c>
      <c r="BX42" s="111" t="s">
        <v>430</v>
      </c>
      <c r="BY42" s="110" t="s">
        <v>429</v>
      </c>
    </row>
    <row r="43" spans="1:77" x14ac:dyDescent="0.15">
      <c r="A43" s="27">
        <v>2241</v>
      </c>
      <c r="B43" s="28">
        <v>42103</v>
      </c>
      <c r="C43" s="29" t="s">
        <v>478</v>
      </c>
      <c r="D43" s="30" t="s">
        <v>479</v>
      </c>
      <c r="E43" s="30"/>
      <c r="F43" s="30" t="s">
        <v>527</v>
      </c>
      <c r="G43" s="58">
        <v>41921</v>
      </c>
      <c r="H43" s="32" t="s">
        <v>485</v>
      </c>
      <c r="I43" s="32" t="s">
        <v>484</v>
      </c>
      <c r="J43" s="32"/>
      <c r="K43" s="30" t="s">
        <v>521</v>
      </c>
      <c r="L43" s="30" t="s">
        <v>522</v>
      </c>
      <c r="M43" s="30">
        <v>128.88999999999999</v>
      </c>
      <c r="N43" s="30">
        <v>26.74</v>
      </c>
      <c r="O43" s="30"/>
      <c r="P43" s="30"/>
      <c r="Q43" s="30"/>
      <c r="R43" s="30"/>
      <c r="S43" s="30"/>
      <c r="T43" s="30"/>
      <c r="U43" s="30"/>
      <c r="V43" s="30"/>
      <c r="W43" s="30">
        <v>20.89</v>
      </c>
      <c r="X43" s="30"/>
      <c r="Y43" s="30"/>
      <c r="Z43" s="30"/>
      <c r="AA43" s="30"/>
      <c r="AB43" s="30"/>
      <c r="AC43" s="30"/>
      <c r="AD43" s="30"/>
      <c r="AE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 t="s">
        <v>528</v>
      </c>
      <c r="AR43" s="32" t="s">
        <v>484</v>
      </c>
      <c r="AS43" s="32"/>
      <c r="AT43" s="32"/>
      <c r="AU43" s="32" t="s">
        <v>487</v>
      </c>
      <c r="AV43" s="32">
        <v>10</v>
      </c>
      <c r="AW43" s="32"/>
      <c r="AX43" s="32"/>
      <c r="AY43" s="32"/>
      <c r="AZ43" s="32" t="s">
        <v>484</v>
      </c>
      <c r="BA43" s="30"/>
      <c r="BB43" s="32">
        <v>0</v>
      </c>
      <c r="BC43" s="32">
        <v>10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/>
      <c r="BM43" s="32" t="s">
        <v>484</v>
      </c>
      <c r="BN43" s="32">
        <v>24</v>
      </c>
      <c r="BO43" s="32" t="s">
        <v>484</v>
      </c>
      <c r="BP43" s="32"/>
      <c r="BQ43" s="32"/>
      <c r="BR43" s="32"/>
      <c r="BS43" s="56" t="s">
        <v>523</v>
      </c>
      <c r="BT43" s="56" t="s">
        <v>524</v>
      </c>
      <c r="BU43" s="32">
        <v>50</v>
      </c>
      <c r="BV43" s="32" t="s">
        <v>484</v>
      </c>
      <c r="BW43" s="30"/>
      <c r="BX43" t="s">
        <v>430</v>
      </c>
      <c r="BY43" s="110" t="s">
        <v>429</v>
      </c>
    </row>
    <row r="44" spans="1:77" x14ac:dyDescent="0.15">
      <c r="A44" s="27">
        <v>4562</v>
      </c>
      <c r="B44" s="28">
        <v>42103</v>
      </c>
      <c r="C44" s="29" t="s">
        <v>478</v>
      </c>
      <c r="D44" s="30" t="s">
        <v>479</v>
      </c>
      <c r="E44" s="30"/>
      <c r="F44" s="30" t="s">
        <v>527</v>
      </c>
      <c r="G44" s="58">
        <v>42073</v>
      </c>
      <c r="H44" s="32" t="s">
        <v>484</v>
      </c>
      <c r="I44" s="32" t="s">
        <v>490</v>
      </c>
      <c r="J44" s="32"/>
      <c r="K44" s="30" t="s">
        <v>491</v>
      </c>
      <c r="L44" s="30" t="s">
        <v>492</v>
      </c>
      <c r="M44" s="30">
        <v>129</v>
      </c>
      <c r="N44" s="30">
        <v>29.83</v>
      </c>
      <c r="O44" s="30"/>
      <c r="P44" s="30"/>
      <c r="Q44" s="30"/>
      <c r="R44" s="30"/>
      <c r="S44" s="30"/>
      <c r="T44" s="30"/>
      <c r="U44" s="30"/>
      <c r="V44" s="30"/>
      <c r="W44" s="30">
        <v>24.05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 t="s">
        <v>528</v>
      </c>
      <c r="AR44" s="32" t="s">
        <v>484</v>
      </c>
      <c r="AS44" s="32"/>
      <c r="AT44" s="32"/>
      <c r="AU44" s="32"/>
      <c r="AV44" s="32"/>
      <c r="AW44" s="32"/>
      <c r="AX44" s="32"/>
      <c r="AY44" s="32"/>
      <c r="AZ44" s="32" t="s">
        <v>484</v>
      </c>
      <c r="BA44" s="30"/>
      <c r="BB44" s="32">
        <v>0</v>
      </c>
      <c r="BC44" s="32">
        <v>20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>
        <v>0</v>
      </c>
      <c r="BK44" s="32">
        <v>0</v>
      </c>
      <c r="BL44" s="32"/>
      <c r="BM44" s="32" t="s">
        <v>484</v>
      </c>
      <c r="BN44" s="32">
        <v>12</v>
      </c>
      <c r="BO44" s="32" t="s">
        <v>484</v>
      </c>
      <c r="BP44" s="32"/>
      <c r="BQ44" s="32"/>
      <c r="BR44" s="32"/>
      <c r="BS44" s="30"/>
      <c r="BT44" s="30"/>
      <c r="BU44" s="32"/>
      <c r="BV44" s="32" t="s">
        <v>484</v>
      </c>
      <c r="BW44" s="178" t="s">
        <v>454</v>
      </c>
      <c r="BX44" s="111" t="s">
        <v>430</v>
      </c>
      <c r="BY44" s="110" t="s">
        <v>429</v>
      </c>
    </row>
    <row r="45" spans="1:77" x14ac:dyDescent="0.15">
      <c r="A45" s="27">
        <v>4851</v>
      </c>
      <c r="B45" s="28">
        <v>42103</v>
      </c>
      <c r="C45" s="29" t="s">
        <v>478</v>
      </c>
      <c r="D45" s="30" t="s">
        <v>479</v>
      </c>
      <c r="E45" s="30"/>
      <c r="F45" s="30" t="s">
        <v>527</v>
      </c>
      <c r="G45" s="28">
        <v>42089</v>
      </c>
      <c r="H45" s="32" t="s">
        <v>387</v>
      </c>
      <c r="I45" s="32" t="s">
        <v>390</v>
      </c>
      <c r="J45" s="32"/>
      <c r="K45" s="30" t="s">
        <v>516</v>
      </c>
      <c r="L45" s="178" t="s">
        <v>517</v>
      </c>
      <c r="M45" s="55">
        <v>129</v>
      </c>
      <c r="N45" s="201">
        <v>24.99</v>
      </c>
      <c r="O45" s="30"/>
      <c r="P45" s="30"/>
      <c r="Q45" s="30"/>
      <c r="R45" s="30"/>
      <c r="S45" s="30"/>
      <c r="T45" s="30"/>
      <c r="U45" s="30"/>
      <c r="V45" s="30"/>
      <c r="W45" s="30">
        <v>18.742999999999999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 t="s">
        <v>528</v>
      </c>
      <c r="AR45" s="32" t="s">
        <v>484</v>
      </c>
      <c r="AS45" s="32"/>
      <c r="AT45" s="32"/>
      <c r="AU45" s="32" t="s">
        <v>444</v>
      </c>
      <c r="AV45" s="32">
        <v>8</v>
      </c>
      <c r="AW45" s="32"/>
      <c r="AX45" s="32"/>
      <c r="AY45" s="32"/>
      <c r="AZ45" s="32" t="s">
        <v>488</v>
      </c>
      <c r="BA45" s="30"/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/>
      <c r="BM45" s="112" t="s">
        <v>390</v>
      </c>
      <c r="BN45" s="32">
        <v>24</v>
      </c>
      <c r="BO45" s="32" t="s">
        <v>484</v>
      </c>
      <c r="BP45" s="32"/>
      <c r="BQ45" s="32"/>
      <c r="BR45" s="32"/>
      <c r="BS45" s="56"/>
      <c r="BT45" s="56"/>
      <c r="BU45" s="56"/>
      <c r="BV45" s="32" t="s">
        <v>484</v>
      </c>
      <c r="BW45" s="30"/>
      <c r="BX45" t="s">
        <v>430</v>
      </c>
      <c r="BY45" s="110" t="s">
        <v>432</v>
      </c>
    </row>
    <row r="46" spans="1:77" x14ac:dyDescent="0.15">
      <c r="A46" s="27">
        <v>3023</v>
      </c>
      <c r="B46" s="28">
        <v>42103</v>
      </c>
      <c r="C46" s="29" t="s">
        <v>478</v>
      </c>
      <c r="D46" s="30" t="s">
        <v>479</v>
      </c>
      <c r="E46" s="30"/>
      <c r="F46" s="30" t="s">
        <v>527</v>
      </c>
      <c r="G46" s="31">
        <v>41820</v>
      </c>
      <c r="H46" s="32" t="s">
        <v>387</v>
      </c>
      <c r="I46" s="32" t="s">
        <v>390</v>
      </c>
      <c r="J46" s="32"/>
      <c r="K46" s="30" t="s">
        <v>481</v>
      </c>
      <c r="L46" s="30" t="s">
        <v>482</v>
      </c>
      <c r="M46" s="55">
        <v>146</v>
      </c>
      <c r="N46" s="30">
        <v>30.3</v>
      </c>
      <c r="O46" s="30"/>
      <c r="P46" s="30"/>
      <c r="Q46" s="30"/>
      <c r="R46" s="30"/>
      <c r="S46" s="30"/>
      <c r="T46" s="30"/>
      <c r="U46" s="30"/>
      <c r="V46" s="30"/>
      <c r="W46" s="30">
        <v>24.1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 t="s">
        <v>528</v>
      </c>
      <c r="AR46" s="32" t="s">
        <v>484</v>
      </c>
      <c r="AS46" s="32"/>
      <c r="AT46" s="32"/>
      <c r="AU46" s="32" t="s">
        <v>444</v>
      </c>
      <c r="AV46" s="32">
        <v>6</v>
      </c>
      <c r="AW46" s="32"/>
      <c r="AX46" s="32"/>
      <c r="AY46" s="32"/>
      <c r="AZ46" s="32" t="s">
        <v>390</v>
      </c>
      <c r="BA46" s="30"/>
      <c r="BB46" s="32">
        <v>0</v>
      </c>
      <c r="BC46" s="32">
        <v>0</v>
      </c>
      <c r="BD46" s="32">
        <v>0</v>
      </c>
      <c r="BE46" s="32">
        <v>15</v>
      </c>
      <c r="BF46" s="32">
        <v>0</v>
      </c>
      <c r="BG46" s="32">
        <v>0</v>
      </c>
      <c r="BH46" s="32">
        <v>0</v>
      </c>
      <c r="BI46" s="32">
        <v>0</v>
      </c>
      <c r="BJ46" s="32">
        <v>0</v>
      </c>
      <c r="BK46" s="32">
        <v>0</v>
      </c>
      <c r="BL46" s="32"/>
      <c r="BM46" s="32"/>
      <c r="BN46" s="32"/>
      <c r="BO46" s="32" t="s">
        <v>484</v>
      </c>
      <c r="BP46" s="32"/>
      <c r="BQ46" s="32"/>
      <c r="BR46" s="32"/>
      <c r="BS46" s="30"/>
      <c r="BT46" s="56"/>
      <c r="BU46" s="32"/>
      <c r="BV46" s="32" t="s">
        <v>484</v>
      </c>
      <c r="BW46" s="56" t="s">
        <v>475</v>
      </c>
      <c r="BX46" s="57" t="s">
        <v>430</v>
      </c>
      <c r="BY46" s="110" t="s">
        <v>429</v>
      </c>
    </row>
    <row r="47" spans="1:77" x14ac:dyDescent="0.15">
      <c r="A47" s="27">
        <v>4019</v>
      </c>
      <c r="B47" s="28">
        <v>42103</v>
      </c>
      <c r="C47" s="29" t="s">
        <v>478</v>
      </c>
      <c r="D47" s="30" t="s">
        <v>479</v>
      </c>
      <c r="E47" s="30"/>
      <c r="F47" s="30" t="s">
        <v>527</v>
      </c>
      <c r="G47" s="31">
        <v>41881</v>
      </c>
      <c r="H47" s="32" t="s">
        <v>485</v>
      </c>
      <c r="I47" s="32" t="s">
        <v>484</v>
      </c>
      <c r="J47" s="32"/>
      <c r="K47" s="30" t="s">
        <v>503</v>
      </c>
      <c r="L47" s="30" t="s">
        <v>476</v>
      </c>
      <c r="M47" s="55">
        <v>130</v>
      </c>
      <c r="N47" s="30">
        <v>26.5</v>
      </c>
      <c r="O47" s="30" t="s">
        <v>453</v>
      </c>
      <c r="P47" s="30">
        <v>2500</v>
      </c>
      <c r="Q47" s="30">
        <v>25</v>
      </c>
      <c r="R47" s="30"/>
      <c r="S47" s="30"/>
      <c r="T47" s="30"/>
      <c r="U47" s="30"/>
      <c r="V47" s="30"/>
      <c r="W47" s="30">
        <v>20.5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t="s">
        <v>528</v>
      </c>
      <c r="AR47" s="32" t="s">
        <v>484</v>
      </c>
      <c r="AS47" s="32"/>
      <c r="AT47" s="32"/>
      <c r="AU47" s="32" t="s">
        <v>487</v>
      </c>
      <c r="AV47" s="32">
        <v>10</v>
      </c>
      <c r="AW47" s="32"/>
      <c r="AX47" s="32"/>
      <c r="AY47" s="32"/>
      <c r="AZ47" s="32" t="s">
        <v>488</v>
      </c>
      <c r="BA47" s="30"/>
      <c r="BB47" s="32">
        <v>0</v>
      </c>
      <c r="BC47" s="32">
        <v>0</v>
      </c>
      <c r="BD47" s="32">
        <v>7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>
        <v>0</v>
      </c>
      <c r="BK47" s="32">
        <v>0</v>
      </c>
      <c r="BL47" s="32">
        <v>24</v>
      </c>
      <c r="BM47" s="32" t="s">
        <v>390</v>
      </c>
      <c r="BN47" s="32"/>
      <c r="BO47" s="32" t="s">
        <v>484</v>
      </c>
      <c r="BP47" s="32"/>
      <c r="BQ47" s="32"/>
      <c r="BR47" s="32"/>
      <c r="BS47" s="30"/>
      <c r="BT47" s="56"/>
      <c r="BU47" s="32"/>
      <c r="BV47" s="32" t="s">
        <v>484</v>
      </c>
      <c r="BW47" s="30"/>
      <c r="BX47" t="s">
        <v>430</v>
      </c>
      <c r="BY47" s="57" t="s">
        <v>429</v>
      </c>
    </row>
    <row r="48" spans="1:77" x14ac:dyDescent="0.15">
      <c r="A48" s="27">
        <v>4759</v>
      </c>
      <c r="B48" s="28">
        <v>42103</v>
      </c>
      <c r="C48" s="29" t="s">
        <v>478</v>
      </c>
      <c r="D48" s="30" t="s">
        <v>479</v>
      </c>
      <c r="E48" s="30"/>
      <c r="F48" s="30" t="s">
        <v>527</v>
      </c>
      <c r="G48" s="31">
        <v>42020</v>
      </c>
      <c r="H48" s="32" t="s">
        <v>387</v>
      </c>
      <c r="I48" s="32" t="s">
        <v>390</v>
      </c>
      <c r="J48" s="32"/>
      <c r="K48" s="30" t="s">
        <v>456</v>
      </c>
      <c r="L48" s="30" t="s">
        <v>493</v>
      </c>
      <c r="M48" s="199">
        <v>137.61000000000001</v>
      </c>
      <c r="N48" s="196">
        <v>26.64</v>
      </c>
      <c r="O48" s="30"/>
      <c r="P48" s="30"/>
      <c r="Q48" s="30"/>
      <c r="R48" s="30"/>
      <c r="S48" s="30"/>
      <c r="T48" s="30"/>
      <c r="U48" s="30"/>
      <c r="V48" s="30"/>
      <c r="W48" s="30">
        <v>22.23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 t="s">
        <v>528</v>
      </c>
      <c r="AR48" s="32" t="s">
        <v>484</v>
      </c>
      <c r="AS48" s="32"/>
      <c r="AT48" s="32"/>
      <c r="AU48" s="32" t="s">
        <v>444</v>
      </c>
      <c r="AV48" s="32">
        <v>10</v>
      </c>
      <c r="AW48" s="32"/>
      <c r="AX48" s="32"/>
      <c r="AY48" s="32"/>
      <c r="AZ48" s="32" t="s">
        <v>390</v>
      </c>
      <c r="BA48" s="30"/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0</v>
      </c>
      <c r="BK48" s="32">
        <v>0</v>
      </c>
      <c r="BL48" s="32"/>
      <c r="BM48" s="32" t="s">
        <v>484</v>
      </c>
      <c r="BN48" s="32"/>
      <c r="BO48" s="32" t="s">
        <v>484</v>
      </c>
      <c r="BP48" s="32"/>
      <c r="BQ48" s="32"/>
      <c r="BR48" s="32"/>
      <c r="BS48" s="30"/>
      <c r="BT48" s="56"/>
      <c r="BU48" s="32"/>
      <c r="BV48" s="32" t="s">
        <v>484</v>
      </c>
      <c r="BW48" s="30" t="s">
        <v>454</v>
      </c>
      <c r="BX48" t="s">
        <v>430</v>
      </c>
      <c r="BY48" s="110" t="s">
        <v>429</v>
      </c>
    </row>
  </sheetData>
  <sheetProtection algorithmName="SHA-512" hashValue="m/MyCm5Wl3Vblk6JBk40jHvvj327WRPtIjXHYfvM8wuE9bBB9Q/eErRvxuwuUx2yLCJa/Cl3tNSIT2QXCCJfUQ==" saltValue="t/CKti+Qn22+AfI07m3tOg==" spinCount="100000" sheet="1" objects="1" scenarios="1"/>
  <pageMargins left="0.75" right="0.75" top="1" bottom="1" header="0.5" footer="0.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059A0-3883-BE46-B1DC-C6DD6CC3501F}">
  <sheetPr codeName="Sheet23"/>
  <dimension ref="A1:BW4"/>
  <sheetViews>
    <sheetView workbookViewId="0">
      <selection activeCell="AN36" sqref="A36:XFD36"/>
    </sheetView>
  </sheetViews>
  <sheetFormatPr baseColWidth="10" defaultRowHeight="13" x14ac:dyDescent="0.15"/>
  <cols>
    <col min="11" max="11" width="1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5" x14ac:dyDescent="0.15">
      <c r="A2" s="27">
        <v>645</v>
      </c>
      <c r="B2" s="28">
        <v>42103</v>
      </c>
      <c r="C2" s="29" t="s">
        <v>26</v>
      </c>
      <c r="D2" s="30" t="s">
        <v>27</v>
      </c>
      <c r="E2" s="30"/>
      <c r="F2" s="30" t="s">
        <v>28</v>
      </c>
      <c r="G2" s="31">
        <v>41821</v>
      </c>
      <c r="H2" s="32" t="s">
        <v>29</v>
      </c>
      <c r="I2" s="32" t="s">
        <v>30</v>
      </c>
      <c r="J2" s="32"/>
      <c r="K2" s="30" t="s">
        <v>31</v>
      </c>
      <c r="L2" s="30" t="s">
        <v>32</v>
      </c>
      <c r="M2" s="30">
        <v>122.96299999999999</v>
      </c>
      <c r="N2" s="30">
        <v>26.442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7.3579999999999997</v>
      </c>
      <c r="AX2" s="32" t="s">
        <v>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/>
      <c r="BM2" s="32" t="s">
        <v>30</v>
      </c>
      <c r="BN2" s="32"/>
      <c r="BO2" s="32"/>
      <c r="BP2" s="32"/>
      <c r="BQ2" s="30"/>
      <c r="BR2" s="30"/>
      <c r="BS2" s="32"/>
      <c r="BT2" s="32" t="s">
        <v>30</v>
      </c>
      <c r="BU2" s="30"/>
      <c r="BV2" t="s">
        <v>467</v>
      </c>
      <c r="BW2" s="110" t="s">
        <v>429</v>
      </c>
    </row>
    <row r="3" spans="1:75" x14ac:dyDescent="0.15">
      <c r="A3" s="27">
        <v>643</v>
      </c>
      <c r="B3" s="28">
        <v>42103</v>
      </c>
      <c r="C3" s="29" t="s">
        <v>26</v>
      </c>
      <c r="D3" s="30" t="s">
        <v>27</v>
      </c>
      <c r="E3" s="30"/>
      <c r="F3" s="30" t="s">
        <v>37</v>
      </c>
      <c r="G3" s="31">
        <v>41821</v>
      </c>
      <c r="H3" s="32" t="s">
        <v>29</v>
      </c>
      <c r="I3" s="32" t="s">
        <v>30</v>
      </c>
      <c r="J3" s="32"/>
      <c r="K3" s="30" t="s">
        <v>31</v>
      </c>
      <c r="L3" s="30" t="s">
        <v>32</v>
      </c>
      <c r="M3" s="30">
        <v>122.96299999999999</v>
      </c>
      <c r="N3" s="30">
        <v>26.442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17.433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</v>
      </c>
      <c r="AS3" s="176" t="s">
        <v>30</v>
      </c>
      <c r="AT3" s="32"/>
      <c r="AU3" s="32"/>
      <c r="AV3" s="32" t="s">
        <v>33</v>
      </c>
      <c r="AW3" s="32">
        <v>7.3579999999999997</v>
      </c>
      <c r="AX3" s="32" t="s">
        <v>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56"/>
      <c r="BR3" s="56"/>
      <c r="BS3" s="32"/>
      <c r="BT3" s="32" t="s">
        <v>30</v>
      </c>
      <c r="BU3" s="30"/>
      <c r="BV3" t="s">
        <v>467</v>
      </c>
      <c r="BW3" s="110" t="s">
        <v>429</v>
      </c>
    </row>
    <row r="4" spans="1:75" x14ac:dyDescent="0.15">
      <c r="A4" s="27">
        <v>649</v>
      </c>
      <c r="B4" s="28">
        <v>42103</v>
      </c>
      <c r="C4" s="29" t="s">
        <v>26</v>
      </c>
      <c r="D4" s="30" t="s">
        <v>27</v>
      </c>
      <c r="E4" s="30"/>
      <c r="F4" s="30" t="s">
        <v>40</v>
      </c>
      <c r="G4" s="31">
        <v>41821</v>
      </c>
      <c r="H4" s="32" t="s">
        <v>29</v>
      </c>
      <c r="I4" s="32" t="s">
        <v>30</v>
      </c>
      <c r="J4" s="32"/>
      <c r="K4" s="30" t="s">
        <v>31</v>
      </c>
      <c r="L4" s="30" t="s">
        <v>32</v>
      </c>
      <c r="M4" s="30">
        <v>122.96299999999999</v>
      </c>
      <c r="N4" s="30">
        <v>52.954000000000001</v>
      </c>
      <c r="O4" s="30"/>
      <c r="P4" s="30"/>
      <c r="Q4" s="30"/>
      <c r="R4" s="30"/>
      <c r="S4" s="30"/>
      <c r="T4" s="30"/>
      <c r="U4" s="30"/>
      <c r="V4" s="30">
        <v>22.981999999999999</v>
      </c>
      <c r="W4" s="30">
        <v>22.981999999999999</v>
      </c>
      <c r="X4" s="30"/>
      <c r="Y4" s="30"/>
      <c r="Z4" s="30"/>
      <c r="AA4" s="30"/>
      <c r="AB4" s="30"/>
      <c r="AC4" s="30"/>
      <c r="AD4" s="30"/>
      <c r="AE4" s="30">
        <v>22.981999999999999</v>
      </c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41</v>
      </c>
      <c r="AS4" s="32" t="s">
        <v>29</v>
      </c>
      <c r="AT4" s="32" t="s">
        <v>42</v>
      </c>
      <c r="AU4" s="32">
        <v>3</v>
      </c>
      <c r="AV4" s="32" t="s">
        <v>33</v>
      </c>
      <c r="AW4" s="32">
        <v>7.3579999999999997</v>
      </c>
      <c r="AX4" s="32" t="s">
        <v>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t="s">
        <v>467</v>
      </c>
      <c r="BW4" s="110" t="s">
        <v>429</v>
      </c>
    </row>
  </sheetData>
  <sheetProtection algorithmName="SHA-512" hashValue="9ggyMq6gjyKw9NAY8hN/t9nBSnBkspevwZQcoq/b0NB2SRGx5k6BF8+kGDeteAMYjr7wP6cczNwR4+7xRpCuXA==" saltValue="KQZcF8S6JNghZ1ShVapRqg==" spinCount="100000" sheet="1" objects="1" scenarios="1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211DA-8C3C-2746-93CB-0B965E11AFA6}">
  <sheetPr codeName="Sheet24"/>
  <dimension ref="A1:CX47"/>
  <sheetViews>
    <sheetView zoomScaleNormal="100" zoomScalePageLayoutView="120" workbookViewId="0">
      <selection activeCell="AM53" sqref="AM53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44" max="44" width="2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5"/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7" t="s">
        <v>426</v>
      </c>
      <c r="BP1" s="7" t="s">
        <v>427</v>
      </c>
      <c r="BQ1" s="5" t="s">
        <v>238</v>
      </c>
      <c r="BR1" s="5" t="s">
        <v>4</v>
      </c>
      <c r="BS1" s="7" t="s">
        <v>5</v>
      </c>
      <c r="BT1" s="7" t="s">
        <v>139</v>
      </c>
      <c r="BU1" s="5" t="s">
        <v>6</v>
      </c>
    </row>
    <row r="2" spans="1:75" x14ac:dyDescent="0.15">
      <c r="A2" s="27">
        <v>75</v>
      </c>
      <c r="B2" s="28">
        <v>41927</v>
      </c>
      <c r="C2" s="29" t="s">
        <v>26</v>
      </c>
      <c r="D2" s="30" t="s">
        <v>114</v>
      </c>
      <c r="E2" s="30"/>
      <c r="F2" s="30" t="s">
        <v>28</v>
      </c>
      <c r="G2" s="31">
        <v>41850</v>
      </c>
      <c r="H2" s="32" t="s">
        <v>29</v>
      </c>
      <c r="I2" s="32" t="s">
        <v>30</v>
      </c>
      <c r="J2" s="32"/>
      <c r="K2" s="30" t="s">
        <v>107</v>
      </c>
      <c r="L2" s="30" t="s">
        <v>172</v>
      </c>
      <c r="M2" s="55">
        <v>133</v>
      </c>
      <c r="N2" s="55">
        <v>27.8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10.6</v>
      </c>
      <c r="AX2" s="32" t="s">
        <v>34</v>
      </c>
      <c r="AY2" s="30"/>
      <c r="AZ2" s="32">
        <v>0</v>
      </c>
      <c r="BA2" s="32">
        <v>15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>
        <v>24</v>
      </c>
      <c r="BM2" s="32" t="s">
        <v>30</v>
      </c>
      <c r="BN2" s="32"/>
      <c r="BO2" s="32"/>
      <c r="BP2" s="32"/>
      <c r="BQ2" s="56"/>
      <c r="BR2" s="56"/>
      <c r="BS2" s="56"/>
      <c r="BT2" s="32" t="s">
        <v>30</v>
      </c>
      <c r="BU2" s="30"/>
      <c r="BV2" s="111" t="s">
        <v>430</v>
      </c>
      <c r="BW2" s="110" t="s">
        <v>429</v>
      </c>
    </row>
    <row r="3" spans="1:75" x14ac:dyDescent="0.15">
      <c r="A3" s="27">
        <v>3791</v>
      </c>
      <c r="B3" s="28">
        <v>41927</v>
      </c>
      <c r="C3" s="29" t="s">
        <v>26</v>
      </c>
      <c r="D3" s="30" t="s">
        <v>114</v>
      </c>
      <c r="E3" s="30"/>
      <c r="F3" s="30" t="s">
        <v>28</v>
      </c>
      <c r="G3" s="31">
        <v>41880</v>
      </c>
      <c r="H3" s="32" t="s">
        <v>387</v>
      </c>
      <c r="I3" s="32" t="s">
        <v>390</v>
      </c>
      <c r="J3" s="32"/>
      <c r="K3" s="30" t="s">
        <v>118</v>
      </c>
      <c r="L3" s="30" t="s">
        <v>468</v>
      </c>
      <c r="M3" s="30">
        <v>142.9</v>
      </c>
      <c r="N3" s="30">
        <v>27.37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173</v>
      </c>
      <c r="AS3" s="32" t="s">
        <v>30</v>
      </c>
      <c r="AT3" s="32"/>
      <c r="AU3" s="32"/>
      <c r="AV3" s="32" t="s">
        <v>444</v>
      </c>
      <c r="AW3" s="32">
        <v>10</v>
      </c>
      <c r="AX3" s="32" t="s">
        <v>30</v>
      </c>
      <c r="AY3" s="30"/>
      <c r="AZ3" s="32">
        <v>0</v>
      </c>
      <c r="BA3" s="32">
        <v>0</v>
      </c>
      <c r="BB3" s="32">
        <v>5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30"/>
      <c r="BR3" s="30"/>
      <c r="BS3" s="32"/>
      <c r="BT3" s="32" t="s">
        <v>30</v>
      </c>
      <c r="BU3" s="30" t="s">
        <v>181</v>
      </c>
      <c r="BV3" s="111" t="s">
        <v>430</v>
      </c>
      <c r="BW3" s="57" t="s">
        <v>429</v>
      </c>
    </row>
    <row r="4" spans="1:75" x14ac:dyDescent="0.15">
      <c r="A4" s="27">
        <v>2227</v>
      </c>
      <c r="B4" s="28">
        <v>41927</v>
      </c>
      <c r="C4" s="29" t="s">
        <v>26</v>
      </c>
      <c r="D4" s="30" t="s">
        <v>114</v>
      </c>
      <c r="E4" s="30"/>
      <c r="F4" s="30" t="s">
        <v>28</v>
      </c>
      <c r="G4" s="31">
        <v>41851</v>
      </c>
      <c r="H4" s="32" t="s">
        <v>387</v>
      </c>
      <c r="I4" s="32" t="s">
        <v>390</v>
      </c>
      <c r="J4" s="32"/>
      <c r="K4" s="30" t="s">
        <v>110</v>
      </c>
      <c r="L4" s="30" t="s">
        <v>185</v>
      </c>
      <c r="M4" s="30">
        <v>159.5</v>
      </c>
      <c r="N4" s="30">
        <v>25.95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173</v>
      </c>
      <c r="AS4" s="32" t="s">
        <v>30</v>
      </c>
      <c r="AT4" s="32"/>
      <c r="AU4" s="32"/>
      <c r="AV4" s="32" t="s">
        <v>444</v>
      </c>
      <c r="AW4" s="32">
        <v>12</v>
      </c>
      <c r="AX4" s="32" t="s">
        <v>34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s="111" t="s">
        <v>430</v>
      </c>
      <c r="BW4" s="57" t="s">
        <v>469</v>
      </c>
    </row>
    <row r="5" spans="1:75" x14ac:dyDescent="0.15">
      <c r="A5" s="27">
        <v>557</v>
      </c>
      <c r="B5" s="28">
        <v>41927</v>
      </c>
      <c r="C5" s="29" t="s">
        <v>26</v>
      </c>
      <c r="D5" s="30" t="s">
        <v>114</v>
      </c>
      <c r="E5" s="30"/>
      <c r="F5" s="30" t="s">
        <v>28</v>
      </c>
      <c r="G5" s="31">
        <v>41880</v>
      </c>
      <c r="H5" s="32" t="s">
        <v>29</v>
      </c>
      <c r="I5" s="32" t="s">
        <v>30</v>
      </c>
      <c r="J5" s="32"/>
      <c r="K5" s="30" t="s">
        <v>190</v>
      </c>
      <c r="L5" s="30" t="s">
        <v>191</v>
      </c>
      <c r="M5" s="30">
        <v>123</v>
      </c>
      <c r="N5" s="30">
        <v>26.2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173</v>
      </c>
      <c r="AS5" s="32" t="s">
        <v>30</v>
      </c>
      <c r="AT5" s="32"/>
      <c r="AU5" s="32"/>
      <c r="AV5" s="32" t="s">
        <v>33</v>
      </c>
      <c r="AW5" s="32">
        <v>16.100000000000001</v>
      </c>
      <c r="AX5" s="32" t="s">
        <v>34</v>
      </c>
      <c r="AY5" s="30"/>
      <c r="AZ5" s="32">
        <v>0</v>
      </c>
      <c r="BA5" s="32">
        <v>14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29</v>
      </c>
      <c r="BL5" s="32"/>
      <c r="BM5" s="32" t="s">
        <v>30</v>
      </c>
      <c r="BN5" s="32"/>
      <c r="BO5" s="32"/>
      <c r="BP5" s="32"/>
      <c r="BQ5" s="30"/>
      <c r="BR5" s="30"/>
      <c r="BS5" s="32"/>
      <c r="BT5" s="32" t="s">
        <v>30</v>
      </c>
      <c r="BU5" s="30"/>
      <c r="BV5" s="111" t="s">
        <v>430</v>
      </c>
      <c r="BW5" s="110" t="s">
        <v>429</v>
      </c>
    </row>
    <row r="6" spans="1:75" x14ac:dyDescent="0.15">
      <c r="A6" s="27">
        <v>1140</v>
      </c>
      <c r="B6" s="28">
        <v>41927</v>
      </c>
      <c r="C6" s="29" t="s">
        <v>26</v>
      </c>
      <c r="D6" s="30" t="s">
        <v>114</v>
      </c>
      <c r="E6" s="30"/>
      <c r="F6" s="30" t="s">
        <v>28</v>
      </c>
      <c r="G6" s="31">
        <v>41902</v>
      </c>
      <c r="H6" s="32" t="s">
        <v>29</v>
      </c>
      <c r="I6" s="32" t="s">
        <v>30</v>
      </c>
      <c r="J6" s="32">
        <v>6.34</v>
      </c>
      <c r="K6" s="30" t="s">
        <v>96</v>
      </c>
      <c r="L6" s="30" t="s">
        <v>97</v>
      </c>
      <c r="M6" s="30">
        <v>128.15</v>
      </c>
      <c r="N6" s="30">
        <v>26.52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173</v>
      </c>
      <c r="AS6" s="32" t="s">
        <v>30</v>
      </c>
      <c r="AT6" s="32"/>
      <c r="AU6" s="32"/>
      <c r="AV6" s="32" t="s">
        <v>33</v>
      </c>
      <c r="AW6" s="32">
        <v>7</v>
      </c>
      <c r="AX6" s="32" t="s">
        <v>34</v>
      </c>
      <c r="AY6" s="30"/>
      <c r="AZ6" s="32">
        <v>0</v>
      </c>
      <c r="BA6" s="32">
        <v>15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>
        <v>12</v>
      </c>
      <c r="BK6" s="32" t="s">
        <v>29</v>
      </c>
      <c r="BL6" s="32"/>
      <c r="BM6" s="32" t="s">
        <v>30</v>
      </c>
      <c r="BN6" s="32"/>
      <c r="BO6" s="32"/>
      <c r="BP6" s="32"/>
      <c r="BQ6" s="30"/>
      <c r="BR6" s="30"/>
      <c r="BS6" s="32"/>
      <c r="BT6" s="32" t="s">
        <v>30</v>
      </c>
      <c r="BU6" s="56" t="s">
        <v>99</v>
      </c>
      <c r="BV6" s="111" t="s">
        <v>430</v>
      </c>
      <c r="BW6" s="57" t="s">
        <v>432</v>
      </c>
    </row>
    <row r="7" spans="1:75" x14ac:dyDescent="0.15">
      <c r="A7" s="27">
        <v>3820</v>
      </c>
      <c r="B7" s="28">
        <v>41927</v>
      </c>
      <c r="C7" s="29" t="s">
        <v>26</v>
      </c>
      <c r="D7" s="30" t="s">
        <v>114</v>
      </c>
      <c r="E7" s="30"/>
      <c r="F7" s="30" t="s">
        <v>28</v>
      </c>
      <c r="G7" s="31">
        <v>41867</v>
      </c>
      <c r="H7" s="32" t="s">
        <v>29</v>
      </c>
      <c r="I7" s="32" t="s">
        <v>30</v>
      </c>
      <c r="J7" s="32"/>
      <c r="K7" s="30" t="s">
        <v>101</v>
      </c>
      <c r="L7" s="30" t="s">
        <v>452</v>
      </c>
      <c r="M7" s="30">
        <v>133</v>
      </c>
      <c r="N7" s="30">
        <v>27.8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173</v>
      </c>
      <c r="AS7" s="32" t="s">
        <v>30</v>
      </c>
      <c r="AT7" s="32"/>
      <c r="AU7" s="32"/>
      <c r="AV7" s="32" t="s">
        <v>33</v>
      </c>
      <c r="AW7" s="32">
        <v>10.6</v>
      </c>
      <c r="AX7" s="32" t="s">
        <v>34</v>
      </c>
      <c r="AY7" s="30"/>
      <c r="AZ7" s="32">
        <v>0</v>
      </c>
      <c r="BA7" s="32">
        <v>13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/>
      <c r="BK7" s="32" t="s">
        <v>30</v>
      </c>
      <c r="BL7" s="32">
        <v>24</v>
      </c>
      <c r="BM7" s="32" t="s">
        <v>30</v>
      </c>
      <c r="BN7" s="32"/>
      <c r="BO7" s="32"/>
      <c r="BP7" s="32"/>
      <c r="BQ7" s="56"/>
      <c r="BR7" s="56"/>
      <c r="BS7" s="32"/>
      <c r="BT7" s="32" t="s">
        <v>30</v>
      </c>
      <c r="BU7" s="30"/>
      <c r="BV7" t="s">
        <v>430</v>
      </c>
      <c r="BW7" s="57" t="s">
        <v>176</v>
      </c>
    </row>
    <row r="8" spans="1:75" x14ac:dyDescent="0.15">
      <c r="A8" s="27">
        <v>3727</v>
      </c>
      <c r="B8" s="28">
        <v>41927</v>
      </c>
      <c r="C8" s="29" t="s">
        <v>26</v>
      </c>
      <c r="D8" s="30" t="s">
        <v>114</v>
      </c>
      <c r="E8" s="30"/>
      <c r="F8" s="30" t="s">
        <v>28</v>
      </c>
      <c r="G8" s="31">
        <v>41820</v>
      </c>
      <c r="H8" s="32" t="s">
        <v>29</v>
      </c>
      <c r="I8" s="32" t="s">
        <v>30</v>
      </c>
      <c r="J8" s="32"/>
      <c r="K8" s="30" t="s">
        <v>103</v>
      </c>
      <c r="L8" s="178" t="s">
        <v>470</v>
      </c>
      <c r="M8" s="180">
        <v>137.80000000000001</v>
      </c>
      <c r="N8" s="180">
        <v>24.23</v>
      </c>
      <c r="O8" s="30"/>
      <c r="P8" s="30"/>
      <c r="Q8" s="30"/>
      <c r="R8" s="30"/>
      <c r="S8" s="30"/>
      <c r="T8" s="30"/>
      <c r="U8" s="30"/>
      <c r="V8" s="180"/>
      <c r="W8" s="180"/>
      <c r="X8" s="180"/>
      <c r="Y8" s="180"/>
      <c r="Z8" s="180"/>
      <c r="AA8" s="180"/>
      <c r="AB8" s="180"/>
      <c r="AC8" s="180"/>
      <c r="AD8" s="18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173</v>
      </c>
      <c r="AS8" s="32" t="s">
        <v>30</v>
      </c>
      <c r="AT8" s="32"/>
      <c r="AU8" s="32"/>
      <c r="AV8" s="32" t="s">
        <v>33</v>
      </c>
      <c r="AW8" s="32">
        <v>9.5</v>
      </c>
      <c r="AX8" s="32" t="s">
        <v>34</v>
      </c>
      <c r="AY8" s="30"/>
      <c r="AZ8" s="32">
        <v>0</v>
      </c>
      <c r="BA8" s="32">
        <v>0</v>
      </c>
      <c r="BB8" s="32">
        <v>15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30</v>
      </c>
      <c r="BL8" s="32"/>
      <c r="BM8" s="32" t="s">
        <v>30</v>
      </c>
      <c r="BN8" s="32"/>
      <c r="BO8" s="32"/>
      <c r="BP8" s="32"/>
      <c r="BQ8" s="56" t="s">
        <v>435</v>
      </c>
      <c r="BR8" s="56"/>
      <c r="BS8" s="32"/>
      <c r="BT8" s="32" t="s">
        <v>30</v>
      </c>
      <c r="BU8" s="178" t="s">
        <v>471</v>
      </c>
      <c r="BV8" t="s">
        <v>430</v>
      </c>
      <c r="BW8" s="57" t="s">
        <v>429</v>
      </c>
    </row>
    <row r="9" spans="1:75" x14ac:dyDescent="0.15">
      <c r="A9" s="27">
        <v>4117</v>
      </c>
      <c r="B9" s="28">
        <v>41927</v>
      </c>
      <c r="C9" s="29" t="s">
        <v>26</v>
      </c>
      <c r="D9" s="30" t="s">
        <v>114</v>
      </c>
      <c r="E9" s="30"/>
      <c r="F9" s="30" t="s">
        <v>28</v>
      </c>
      <c r="G9" s="58">
        <v>41881</v>
      </c>
      <c r="H9" s="32" t="s">
        <v>29</v>
      </c>
      <c r="I9" s="32" t="s">
        <v>30</v>
      </c>
      <c r="J9" s="32"/>
      <c r="K9" s="30" t="s">
        <v>121</v>
      </c>
      <c r="L9" s="30" t="s">
        <v>472</v>
      </c>
      <c r="M9" s="55">
        <v>99</v>
      </c>
      <c r="N9" s="30">
        <v>20.99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173</v>
      </c>
      <c r="AS9" s="32" t="s">
        <v>30</v>
      </c>
      <c r="AT9" s="32"/>
      <c r="AU9" s="32"/>
      <c r="AV9" s="32" t="s">
        <v>33</v>
      </c>
      <c r="AW9" s="32">
        <v>9</v>
      </c>
      <c r="AX9" s="32" t="s">
        <v>34</v>
      </c>
      <c r="AY9" s="30"/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30</v>
      </c>
      <c r="BL9" s="32"/>
      <c r="BM9" s="32" t="s">
        <v>30</v>
      </c>
      <c r="BN9" s="32">
        <v>27.5</v>
      </c>
      <c r="BO9" s="32"/>
      <c r="BP9" s="177">
        <v>42184</v>
      </c>
      <c r="BQ9" s="56"/>
      <c r="BR9" s="56"/>
      <c r="BS9" s="56"/>
      <c r="BT9" s="32" t="s">
        <v>30</v>
      </c>
      <c r="BU9" s="178"/>
      <c r="BV9" t="s">
        <v>430</v>
      </c>
      <c r="BW9" s="57" t="s">
        <v>469</v>
      </c>
    </row>
    <row r="10" spans="1:75" x14ac:dyDescent="0.15">
      <c r="A10" s="27">
        <v>2543</v>
      </c>
      <c r="B10" s="28">
        <v>41927</v>
      </c>
      <c r="C10" s="29" t="s">
        <v>26</v>
      </c>
      <c r="D10" s="30" t="s">
        <v>114</v>
      </c>
      <c r="E10" s="30"/>
      <c r="F10" s="30" t="s">
        <v>28</v>
      </c>
      <c r="G10" s="31">
        <v>41912</v>
      </c>
      <c r="H10" s="32" t="s">
        <v>29</v>
      </c>
      <c r="I10" s="32" t="s">
        <v>30</v>
      </c>
      <c r="J10" s="32"/>
      <c r="K10" s="30" t="s">
        <v>124</v>
      </c>
      <c r="L10" s="30" t="s">
        <v>125</v>
      </c>
      <c r="M10" s="55">
        <v>136.19999999999999</v>
      </c>
      <c r="N10" s="55">
        <v>25.2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173</v>
      </c>
      <c r="AS10" s="32" t="s">
        <v>30</v>
      </c>
      <c r="AT10" s="32"/>
      <c r="AU10" s="32"/>
      <c r="AV10" s="32" t="s">
        <v>33</v>
      </c>
      <c r="AW10" s="32">
        <v>11.5</v>
      </c>
      <c r="AX10" s="32" t="s">
        <v>34</v>
      </c>
      <c r="AY10" s="30"/>
      <c r="AZ10" s="32">
        <v>0</v>
      </c>
      <c r="BA10" s="32">
        <v>0</v>
      </c>
      <c r="BB10" s="32">
        <v>10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30</v>
      </c>
      <c r="BL10" s="32"/>
      <c r="BM10" s="32" t="s">
        <v>30</v>
      </c>
      <c r="BN10" s="32"/>
      <c r="BO10" s="32"/>
      <c r="BP10" s="32"/>
      <c r="BQ10" s="56"/>
      <c r="BR10" s="56"/>
      <c r="BS10" s="56"/>
      <c r="BT10" s="32" t="s">
        <v>30</v>
      </c>
      <c r="BU10" s="30"/>
      <c r="BV10" s="111" t="s">
        <v>430</v>
      </c>
      <c r="BW10" s="57" t="s">
        <v>432</v>
      </c>
    </row>
    <row r="11" spans="1:75" x14ac:dyDescent="0.15">
      <c r="A11" s="27">
        <v>2240</v>
      </c>
      <c r="B11" s="28">
        <v>41927</v>
      </c>
      <c r="C11" s="29" t="s">
        <v>26</v>
      </c>
      <c r="D11" s="30" t="s">
        <v>114</v>
      </c>
      <c r="E11" s="30"/>
      <c r="F11" s="30" t="s">
        <v>28</v>
      </c>
      <c r="G11" s="58">
        <v>41921</v>
      </c>
      <c r="H11" s="32" t="s">
        <v>29</v>
      </c>
      <c r="I11" s="32" t="s">
        <v>30</v>
      </c>
      <c r="J11" s="32"/>
      <c r="K11" s="30" t="s">
        <v>126</v>
      </c>
      <c r="L11" s="30" t="s">
        <v>473</v>
      </c>
      <c r="M11" s="30">
        <v>128.88999999999999</v>
      </c>
      <c r="N11" s="30">
        <v>25.26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173</v>
      </c>
      <c r="AS11" s="32" t="s">
        <v>30</v>
      </c>
      <c r="AT11" s="32"/>
      <c r="AU11" s="32"/>
      <c r="AV11" s="32" t="s">
        <v>33</v>
      </c>
      <c r="AW11" s="32">
        <v>10</v>
      </c>
      <c r="AX11" s="32" t="s">
        <v>30</v>
      </c>
      <c r="AY11" s="30"/>
      <c r="AZ11" s="32">
        <v>0</v>
      </c>
      <c r="BA11" s="32">
        <v>10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30</v>
      </c>
      <c r="BL11" s="32">
        <v>24</v>
      </c>
      <c r="BM11" s="32" t="s">
        <v>30</v>
      </c>
      <c r="BN11" s="32"/>
      <c r="BO11" s="32"/>
      <c r="BP11" s="32"/>
      <c r="BQ11" s="56" t="s">
        <v>46</v>
      </c>
      <c r="BR11" s="56" t="s">
        <v>129</v>
      </c>
      <c r="BS11" s="32">
        <v>50</v>
      </c>
      <c r="BT11" s="32" t="s">
        <v>30</v>
      </c>
      <c r="BU11" s="30"/>
      <c r="BV11" t="s">
        <v>430</v>
      </c>
      <c r="BW11" s="110" t="s">
        <v>432</v>
      </c>
    </row>
    <row r="12" spans="1:75" x14ac:dyDescent="0.15">
      <c r="A12" s="30">
        <v>2832</v>
      </c>
      <c r="B12" s="28">
        <v>41927</v>
      </c>
      <c r="C12" s="29" t="s">
        <v>26</v>
      </c>
      <c r="D12" s="30" t="s">
        <v>114</v>
      </c>
      <c r="E12" s="30"/>
      <c r="F12" s="30" t="s">
        <v>28</v>
      </c>
      <c r="G12" s="31">
        <v>41852</v>
      </c>
      <c r="H12" s="32" t="s">
        <v>30</v>
      </c>
      <c r="I12" s="32" t="s">
        <v>100</v>
      </c>
      <c r="J12" s="32"/>
      <c r="K12" s="30" t="s">
        <v>441</v>
      </c>
      <c r="L12" s="30" t="s">
        <v>383</v>
      </c>
      <c r="M12" s="30">
        <v>129</v>
      </c>
      <c r="N12" s="30">
        <v>26.74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173</v>
      </c>
      <c r="AS12" s="32" t="s">
        <v>30</v>
      </c>
      <c r="AT12" s="32"/>
      <c r="AU12" s="32"/>
      <c r="AV12" s="32"/>
      <c r="AW12" s="32"/>
      <c r="AX12" s="32" t="s">
        <v>30</v>
      </c>
      <c r="AY12" s="30"/>
      <c r="AZ12" s="32">
        <v>0</v>
      </c>
      <c r="BA12" s="32">
        <v>0</v>
      </c>
      <c r="BB12" s="32">
        <v>0</v>
      </c>
      <c r="BC12" s="32">
        <v>20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30</v>
      </c>
      <c r="BL12" s="32">
        <v>24</v>
      </c>
      <c r="BM12" s="32" t="s">
        <v>30</v>
      </c>
      <c r="BN12" s="32"/>
      <c r="BO12" s="32"/>
      <c r="BP12" s="32"/>
      <c r="BQ12" s="30"/>
      <c r="BR12" s="30"/>
      <c r="BS12" s="32"/>
      <c r="BT12" s="32" t="s">
        <v>30</v>
      </c>
      <c r="BU12" s="30"/>
      <c r="BV12" s="111" t="s">
        <v>430</v>
      </c>
      <c r="BW12" s="110" t="s">
        <v>429</v>
      </c>
    </row>
    <row r="13" spans="1:75" x14ac:dyDescent="0.15">
      <c r="A13" s="27">
        <v>2946</v>
      </c>
      <c r="B13" s="28">
        <v>41927</v>
      </c>
      <c r="C13" s="29" t="s">
        <v>26</v>
      </c>
      <c r="D13" s="30" t="s">
        <v>114</v>
      </c>
      <c r="E13" s="30"/>
      <c r="F13" s="30" t="s">
        <v>28</v>
      </c>
      <c r="G13" s="31">
        <v>41838</v>
      </c>
      <c r="H13" s="32" t="s">
        <v>387</v>
      </c>
      <c r="I13" s="32" t="s">
        <v>390</v>
      </c>
      <c r="J13" s="32"/>
      <c r="K13" s="30" t="s">
        <v>443</v>
      </c>
      <c r="L13" s="30" t="s">
        <v>386</v>
      </c>
      <c r="M13" s="55">
        <v>120.10599999999999</v>
      </c>
      <c r="N13" s="55">
        <v>22.5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173</v>
      </c>
      <c r="AS13" s="32" t="s">
        <v>30</v>
      </c>
      <c r="AT13" s="32"/>
      <c r="AU13" s="32"/>
      <c r="AV13" s="32" t="s">
        <v>444</v>
      </c>
      <c r="AW13" s="32">
        <v>8</v>
      </c>
      <c r="AX13" s="32" t="s">
        <v>34</v>
      </c>
      <c r="AY13" s="30"/>
      <c r="AZ13" s="32">
        <v>0</v>
      </c>
      <c r="BA13" s="32">
        <v>0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112" t="s">
        <v>390</v>
      </c>
      <c r="BL13" s="32">
        <v>24</v>
      </c>
      <c r="BM13" s="32" t="s">
        <v>30</v>
      </c>
      <c r="BN13" s="32"/>
      <c r="BO13" s="32"/>
      <c r="BP13" s="32"/>
      <c r="BQ13" s="56"/>
      <c r="BR13" s="56"/>
      <c r="BS13" s="56"/>
      <c r="BT13" s="32" t="s">
        <v>30</v>
      </c>
      <c r="BU13" s="30"/>
      <c r="BV13" t="s">
        <v>474</v>
      </c>
      <c r="BW13" s="57" t="s">
        <v>429</v>
      </c>
    </row>
    <row r="14" spans="1:75" x14ac:dyDescent="0.15">
      <c r="A14" s="27">
        <v>3022</v>
      </c>
      <c r="B14" s="28">
        <v>41927</v>
      </c>
      <c r="C14" s="29" t="s">
        <v>26</v>
      </c>
      <c r="D14" s="30" t="s">
        <v>114</v>
      </c>
      <c r="E14" s="30"/>
      <c r="F14" s="30" t="s">
        <v>28</v>
      </c>
      <c r="G14" s="31">
        <v>41820</v>
      </c>
      <c r="H14" s="32" t="s">
        <v>387</v>
      </c>
      <c r="I14" s="32" t="s">
        <v>390</v>
      </c>
      <c r="J14" s="32"/>
      <c r="K14" s="30" t="s">
        <v>445</v>
      </c>
      <c r="L14" s="30" t="s">
        <v>446</v>
      </c>
      <c r="M14" s="55">
        <v>114</v>
      </c>
      <c r="N14" s="55">
        <v>27.1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 t="s">
        <v>173</v>
      </c>
      <c r="AS14" s="32" t="s">
        <v>30</v>
      </c>
      <c r="AT14" s="32"/>
      <c r="AU14" s="32"/>
      <c r="AV14" s="32" t="s">
        <v>444</v>
      </c>
      <c r="AW14" s="32">
        <v>6</v>
      </c>
      <c r="AX14" s="32" t="s">
        <v>390</v>
      </c>
      <c r="AY14" s="30"/>
      <c r="AZ14" s="32">
        <v>0</v>
      </c>
      <c r="BA14" s="32">
        <v>0</v>
      </c>
      <c r="BB14" s="32">
        <v>0</v>
      </c>
      <c r="BC14" s="32">
        <v>15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/>
      <c r="BK14" s="32"/>
      <c r="BL14" s="32"/>
      <c r="BM14" s="32" t="s">
        <v>30</v>
      </c>
      <c r="BN14" s="32"/>
      <c r="BO14" s="32"/>
      <c r="BP14" s="32"/>
      <c r="BQ14" s="30"/>
      <c r="BR14" s="56"/>
      <c r="BS14" s="32"/>
      <c r="BT14" s="32" t="s">
        <v>30</v>
      </c>
      <c r="BU14" s="56" t="s">
        <v>475</v>
      </c>
      <c r="BV14" s="57" t="s">
        <v>430</v>
      </c>
      <c r="BW14" s="110" t="s">
        <v>429</v>
      </c>
    </row>
    <row r="15" spans="1:75" x14ac:dyDescent="0.15">
      <c r="A15" s="27">
        <v>3079</v>
      </c>
      <c r="B15" s="28">
        <v>41927</v>
      </c>
      <c r="C15" s="29" t="s">
        <v>26</v>
      </c>
      <c r="D15" s="30" t="s">
        <v>114</v>
      </c>
      <c r="E15" s="30"/>
      <c r="F15" s="30" t="s">
        <v>28</v>
      </c>
      <c r="G15" s="31">
        <v>41912</v>
      </c>
      <c r="H15" s="32" t="s">
        <v>29</v>
      </c>
      <c r="I15" s="32" t="s">
        <v>30</v>
      </c>
      <c r="J15" s="32"/>
      <c r="K15" s="30" t="s">
        <v>448</v>
      </c>
      <c r="L15" s="30" t="s">
        <v>449</v>
      </c>
      <c r="M15" s="55">
        <v>129.29</v>
      </c>
      <c r="N15" s="55">
        <v>23.5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173</v>
      </c>
      <c r="AS15" s="32" t="s">
        <v>30</v>
      </c>
      <c r="AT15" s="32"/>
      <c r="AU15" s="32"/>
      <c r="AV15" s="32" t="s">
        <v>444</v>
      </c>
      <c r="AW15" s="32">
        <v>11.5</v>
      </c>
      <c r="AX15" s="32" t="s">
        <v>34</v>
      </c>
      <c r="AY15" s="30"/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30</v>
      </c>
      <c r="BL15" s="32"/>
      <c r="BM15" s="32" t="s">
        <v>30</v>
      </c>
      <c r="BN15" s="32"/>
      <c r="BO15" s="32"/>
      <c r="BP15" s="32"/>
      <c r="BQ15" s="30"/>
      <c r="BR15" s="56"/>
      <c r="BS15" s="32"/>
      <c r="BT15" s="32" t="s">
        <v>30</v>
      </c>
      <c r="BU15" s="30"/>
      <c r="BV15" t="s">
        <v>430</v>
      </c>
      <c r="BW15" s="57" t="s">
        <v>432</v>
      </c>
    </row>
    <row r="16" spans="1:75" x14ac:dyDescent="0.15">
      <c r="A16" s="27">
        <v>4016</v>
      </c>
      <c r="B16" s="28">
        <v>41927</v>
      </c>
      <c r="C16" s="29" t="s">
        <v>26</v>
      </c>
      <c r="D16" s="30" t="s">
        <v>114</v>
      </c>
      <c r="E16" s="30"/>
      <c r="F16" s="30" t="s">
        <v>28</v>
      </c>
      <c r="G16" s="31">
        <v>41881</v>
      </c>
      <c r="H16" s="32" t="s">
        <v>29</v>
      </c>
      <c r="I16" s="32" t="s">
        <v>30</v>
      </c>
      <c r="J16" s="32"/>
      <c r="K16" s="30" t="s">
        <v>451</v>
      </c>
      <c r="L16" s="30" t="s">
        <v>476</v>
      </c>
      <c r="M16" s="55">
        <v>130</v>
      </c>
      <c r="N16" s="55">
        <v>24</v>
      </c>
      <c r="O16" s="30" t="s">
        <v>453</v>
      </c>
      <c r="P16" s="30">
        <v>2500</v>
      </c>
      <c r="Q16" s="30">
        <v>22.5</v>
      </c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t="s">
        <v>173</v>
      </c>
      <c r="AS16" s="32" t="s">
        <v>30</v>
      </c>
      <c r="AT16" s="32"/>
      <c r="AU16" s="32"/>
      <c r="AV16" s="32" t="s">
        <v>33</v>
      </c>
      <c r="AW16" s="32">
        <v>10</v>
      </c>
      <c r="AX16" s="32" t="s">
        <v>34</v>
      </c>
      <c r="AY16" s="30"/>
      <c r="AZ16" s="32">
        <v>0</v>
      </c>
      <c r="BA16" s="32">
        <v>0</v>
      </c>
      <c r="BB16" s="32">
        <v>7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24</v>
      </c>
      <c r="BK16" s="32" t="s">
        <v>390</v>
      </c>
      <c r="BL16" s="32"/>
      <c r="BM16" s="32" t="s">
        <v>30</v>
      </c>
      <c r="BN16" s="32"/>
      <c r="BO16" s="32"/>
      <c r="BP16" s="32"/>
      <c r="BQ16" s="30"/>
      <c r="BR16" s="56"/>
      <c r="BS16" s="32"/>
      <c r="BT16" s="32" t="s">
        <v>30</v>
      </c>
      <c r="BU16" s="30"/>
      <c r="BV16" t="s">
        <v>430</v>
      </c>
      <c r="BW16" s="57" t="s">
        <v>429</v>
      </c>
    </row>
    <row r="17" spans="1:102" x14ac:dyDescent="0.15">
      <c r="A17" s="27">
        <v>3114</v>
      </c>
      <c r="B17" s="28">
        <v>41927</v>
      </c>
      <c r="C17" s="29" t="s">
        <v>26</v>
      </c>
      <c r="D17" s="30" t="s">
        <v>114</v>
      </c>
      <c r="E17" s="30"/>
      <c r="F17" s="30" t="s">
        <v>28</v>
      </c>
      <c r="G17" s="31">
        <v>41880</v>
      </c>
      <c r="H17" s="32" t="s">
        <v>30</v>
      </c>
      <c r="I17" s="32" t="s">
        <v>100</v>
      </c>
      <c r="J17" s="32"/>
      <c r="K17" s="30" t="s">
        <v>456</v>
      </c>
      <c r="L17" s="30" t="s">
        <v>457</v>
      </c>
      <c r="M17" s="55">
        <v>142.9</v>
      </c>
      <c r="N17" s="55">
        <v>27.37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 t="s">
        <v>173</v>
      </c>
      <c r="AS17" s="32" t="s">
        <v>30</v>
      </c>
      <c r="AT17" s="32"/>
      <c r="AU17" s="32"/>
      <c r="AV17" s="32" t="s">
        <v>444</v>
      </c>
      <c r="AW17" s="32">
        <v>10</v>
      </c>
      <c r="AX17" s="32" t="s">
        <v>390</v>
      </c>
      <c r="AY17" s="30"/>
      <c r="AZ17" s="32">
        <v>0</v>
      </c>
      <c r="BA17" s="32">
        <v>0</v>
      </c>
      <c r="BB17" s="32">
        <v>5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/>
      <c r="BK17" s="32" t="s">
        <v>30</v>
      </c>
      <c r="BL17" s="32"/>
      <c r="BM17" s="32" t="s">
        <v>30</v>
      </c>
      <c r="BN17" s="32"/>
      <c r="BO17" s="32"/>
      <c r="BP17" s="32"/>
      <c r="BQ17" s="30"/>
      <c r="BR17" s="56"/>
      <c r="BS17" s="32"/>
      <c r="BT17" s="32" t="s">
        <v>30</v>
      </c>
      <c r="BU17" s="30" t="s">
        <v>454</v>
      </c>
      <c r="BV17" t="s">
        <v>430</v>
      </c>
      <c r="BW17" s="57" t="s">
        <v>429</v>
      </c>
    </row>
    <row r="18" spans="1:102" x14ac:dyDescent="0.15">
      <c r="A18" s="27">
        <v>73</v>
      </c>
      <c r="B18" s="28">
        <v>41927</v>
      </c>
      <c r="C18" s="29" t="s">
        <v>26</v>
      </c>
      <c r="D18" s="30" t="s">
        <v>114</v>
      </c>
      <c r="E18" s="30"/>
      <c r="F18" s="30" t="s">
        <v>37</v>
      </c>
      <c r="G18" s="31">
        <v>41850</v>
      </c>
      <c r="H18" s="32" t="s">
        <v>29</v>
      </c>
      <c r="I18" s="32" t="s">
        <v>30</v>
      </c>
      <c r="J18" s="32"/>
      <c r="K18" s="30" t="s">
        <v>107</v>
      </c>
      <c r="L18" s="30" t="s">
        <v>172</v>
      </c>
      <c r="M18" s="55">
        <v>136</v>
      </c>
      <c r="N18" s="55">
        <v>27.8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16.8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39</v>
      </c>
      <c r="AS18" s="32" t="s">
        <v>30</v>
      </c>
      <c r="AT18" s="32"/>
      <c r="AU18" s="32"/>
      <c r="AV18" s="32" t="s">
        <v>33</v>
      </c>
      <c r="AW18" s="32">
        <v>10.6</v>
      </c>
      <c r="AX18" s="32" t="s">
        <v>34</v>
      </c>
      <c r="AY18" s="30"/>
      <c r="AZ18" s="32">
        <v>0</v>
      </c>
      <c r="BA18" s="32">
        <v>15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/>
      <c r="BK18" s="32" t="s">
        <v>30</v>
      </c>
      <c r="BL18" s="32">
        <v>24</v>
      </c>
      <c r="BM18" s="32" t="s">
        <v>30</v>
      </c>
      <c r="BN18" s="32"/>
      <c r="BO18" s="32"/>
      <c r="BP18" s="32"/>
      <c r="BQ18" s="56"/>
      <c r="BR18" s="56"/>
      <c r="BS18" s="56"/>
      <c r="BT18" s="32" t="s">
        <v>30</v>
      </c>
      <c r="BU18" s="30"/>
      <c r="BV18" s="111" t="s">
        <v>430</v>
      </c>
      <c r="BW18" s="110" t="s">
        <v>429</v>
      </c>
    </row>
    <row r="19" spans="1:102" x14ac:dyDescent="0.15">
      <c r="A19" s="27">
        <v>3789</v>
      </c>
      <c r="B19" s="28">
        <v>41927</v>
      </c>
      <c r="C19" s="29" t="s">
        <v>26</v>
      </c>
      <c r="D19" s="30" t="s">
        <v>114</v>
      </c>
      <c r="E19" s="30"/>
      <c r="F19" s="30" t="s">
        <v>37</v>
      </c>
      <c r="G19" s="58">
        <v>41880</v>
      </c>
      <c r="H19" s="32" t="s">
        <v>387</v>
      </c>
      <c r="I19" s="32" t="s">
        <v>390</v>
      </c>
      <c r="J19" s="32"/>
      <c r="K19" s="30" t="s">
        <v>118</v>
      </c>
      <c r="L19" s="30" t="s">
        <v>468</v>
      </c>
      <c r="M19" s="55">
        <v>146.9</v>
      </c>
      <c r="N19" s="30">
        <v>27.37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23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39</v>
      </c>
      <c r="AS19" s="32" t="s">
        <v>30</v>
      </c>
      <c r="AT19" s="32"/>
      <c r="AU19" s="32"/>
      <c r="AV19" s="32" t="s">
        <v>444</v>
      </c>
      <c r="AW19" s="32">
        <v>10</v>
      </c>
      <c r="AX19" s="32" t="s">
        <v>30</v>
      </c>
      <c r="AY19" s="30"/>
      <c r="AZ19" s="32">
        <v>0</v>
      </c>
      <c r="BA19" s="32">
        <v>0</v>
      </c>
      <c r="BB19" s="32">
        <v>5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/>
      <c r="BK19" s="32" t="s">
        <v>30</v>
      </c>
      <c r="BL19" s="32"/>
      <c r="BM19" s="32" t="s">
        <v>30</v>
      </c>
      <c r="BN19" s="32"/>
      <c r="BO19" s="32"/>
      <c r="BP19" s="177"/>
      <c r="BQ19" s="56"/>
      <c r="BR19" s="56"/>
      <c r="BS19" s="56"/>
      <c r="BT19" s="32" t="s">
        <v>30</v>
      </c>
      <c r="BU19" s="178" t="s">
        <v>181</v>
      </c>
      <c r="BV19" t="s">
        <v>430</v>
      </c>
      <c r="BW19" s="57" t="s">
        <v>429</v>
      </c>
    </row>
    <row r="20" spans="1:102" x14ac:dyDescent="0.15">
      <c r="A20" s="27">
        <v>2225</v>
      </c>
      <c r="B20" s="28">
        <v>41927</v>
      </c>
      <c r="C20" s="29" t="s">
        <v>26</v>
      </c>
      <c r="D20" s="30" t="s">
        <v>114</v>
      </c>
      <c r="E20" s="30"/>
      <c r="F20" s="30" t="s">
        <v>37</v>
      </c>
      <c r="G20" s="31">
        <v>41851</v>
      </c>
      <c r="H20" s="32" t="s">
        <v>387</v>
      </c>
      <c r="I20" s="32" t="s">
        <v>390</v>
      </c>
      <c r="J20" s="32"/>
      <c r="K20" s="30" t="s">
        <v>110</v>
      </c>
      <c r="L20" s="30" t="s">
        <v>185</v>
      </c>
      <c r="M20" s="30">
        <v>163.47999999999999</v>
      </c>
      <c r="N20" s="30">
        <v>25.95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14.47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39</v>
      </c>
      <c r="AS20" s="32" t="s">
        <v>30</v>
      </c>
      <c r="AT20" s="32"/>
      <c r="AU20" s="32"/>
      <c r="AV20" s="32" t="s">
        <v>444</v>
      </c>
      <c r="AW20" s="32">
        <v>12</v>
      </c>
      <c r="AX20" s="32" t="s">
        <v>34</v>
      </c>
      <c r="AY20" s="30"/>
      <c r="AZ20" s="32">
        <v>0</v>
      </c>
      <c r="BA20" s="32">
        <v>0</v>
      </c>
      <c r="BB20" s="32">
        <v>7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30</v>
      </c>
      <c r="BL20" s="32"/>
      <c r="BM20" s="32" t="s">
        <v>30</v>
      </c>
      <c r="BN20" s="32"/>
      <c r="BO20" s="32"/>
      <c r="BP20" s="32"/>
      <c r="BQ20" s="30"/>
      <c r="BR20" s="30"/>
      <c r="BS20" s="32"/>
      <c r="BT20" s="32" t="s">
        <v>30</v>
      </c>
      <c r="BU20" s="30"/>
      <c r="BV20" s="111" t="s">
        <v>430</v>
      </c>
      <c r="BW20" s="57" t="s">
        <v>469</v>
      </c>
    </row>
    <row r="21" spans="1:102" x14ac:dyDescent="0.15">
      <c r="A21" s="27">
        <v>555</v>
      </c>
      <c r="B21" s="28">
        <v>41927</v>
      </c>
      <c r="C21" s="29" t="s">
        <v>26</v>
      </c>
      <c r="D21" s="30" t="s">
        <v>114</v>
      </c>
      <c r="E21" s="30"/>
      <c r="F21" s="30" t="s">
        <v>37</v>
      </c>
      <c r="G21" s="31">
        <v>41880</v>
      </c>
      <c r="H21" s="32" t="s">
        <v>29</v>
      </c>
      <c r="I21" s="32" t="s">
        <v>30</v>
      </c>
      <c r="J21" s="32"/>
      <c r="K21" s="30" t="s">
        <v>190</v>
      </c>
      <c r="L21" s="30" t="s">
        <v>191</v>
      </c>
      <c r="M21" s="30">
        <v>123</v>
      </c>
      <c r="N21" s="30">
        <v>26.2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>
        <v>16.100000000000001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39</v>
      </c>
      <c r="AS21" s="32" t="s">
        <v>30</v>
      </c>
      <c r="AT21" s="32"/>
      <c r="AU21" s="32"/>
      <c r="AV21" s="32" t="s">
        <v>33</v>
      </c>
      <c r="AW21" s="32">
        <v>16.100000000000001</v>
      </c>
      <c r="AX21" s="32" t="s">
        <v>34</v>
      </c>
      <c r="AY21" s="30"/>
      <c r="AZ21" s="32">
        <v>0</v>
      </c>
      <c r="BA21" s="32">
        <v>14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24</v>
      </c>
      <c r="BK21" s="32" t="s">
        <v>29</v>
      </c>
      <c r="BL21" s="32"/>
      <c r="BM21" s="32" t="s">
        <v>30</v>
      </c>
      <c r="BN21" s="32"/>
      <c r="BO21" s="32"/>
      <c r="BP21" s="32"/>
      <c r="BQ21" s="30"/>
      <c r="BR21" s="30"/>
      <c r="BS21" s="32"/>
      <c r="BT21" s="32" t="s">
        <v>30</v>
      </c>
      <c r="BU21" s="30"/>
      <c r="BV21" s="111" t="s">
        <v>430</v>
      </c>
      <c r="BW21" s="110" t="s">
        <v>429</v>
      </c>
    </row>
    <row r="22" spans="1:102" s="179" customFormat="1" x14ac:dyDescent="0.15">
      <c r="A22" s="27">
        <v>1138</v>
      </c>
      <c r="B22" s="28">
        <v>41927</v>
      </c>
      <c r="C22" s="29" t="s">
        <v>26</v>
      </c>
      <c r="D22" s="30" t="s">
        <v>114</v>
      </c>
      <c r="E22" s="30"/>
      <c r="F22" s="30" t="s">
        <v>37</v>
      </c>
      <c r="G22" s="31">
        <v>41902</v>
      </c>
      <c r="H22" s="32" t="s">
        <v>29</v>
      </c>
      <c r="I22" s="32" t="s">
        <v>30</v>
      </c>
      <c r="J22" s="32">
        <v>6.34</v>
      </c>
      <c r="K22" s="30" t="s">
        <v>96</v>
      </c>
      <c r="L22" s="30" t="s">
        <v>97</v>
      </c>
      <c r="M22" s="30">
        <v>130.87</v>
      </c>
      <c r="N22" s="30">
        <v>26.52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15.58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39</v>
      </c>
      <c r="AS22" s="32" t="s">
        <v>30</v>
      </c>
      <c r="AT22" s="32"/>
      <c r="AU22" s="32"/>
      <c r="AV22" s="32" t="s">
        <v>33</v>
      </c>
      <c r="AW22" s="32">
        <v>7</v>
      </c>
      <c r="AX22" s="32" t="s">
        <v>34</v>
      </c>
      <c r="AY22" s="30"/>
      <c r="AZ22" s="32">
        <v>0</v>
      </c>
      <c r="BA22" s="32">
        <v>15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12</v>
      </c>
      <c r="BK22" s="32" t="s">
        <v>29</v>
      </c>
      <c r="BL22" s="32"/>
      <c r="BM22" s="32" t="s">
        <v>30</v>
      </c>
      <c r="BN22" s="32"/>
      <c r="BO22" s="32"/>
      <c r="BP22" s="32"/>
      <c r="BQ22" s="30"/>
      <c r="BR22" s="30"/>
      <c r="BS22" s="32"/>
      <c r="BT22" s="32" t="s">
        <v>30</v>
      </c>
      <c r="BU22" s="56" t="s">
        <v>99</v>
      </c>
      <c r="BV22" s="111" t="s">
        <v>430</v>
      </c>
      <c r="BW22" s="57" t="s">
        <v>432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</row>
    <row r="23" spans="1:102" s="179" customFormat="1" x14ac:dyDescent="0.15">
      <c r="A23" s="27">
        <v>3818</v>
      </c>
      <c r="B23" s="28">
        <v>41927</v>
      </c>
      <c r="C23" s="29" t="s">
        <v>26</v>
      </c>
      <c r="D23" s="30" t="s">
        <v>114</v>
      </c>
      <c r="E23" s="30"/>
      <c r="F23" s="30" t="s">
        <v>37</v>
      </c>
      <c r="G23" s="31">
        <v>41867</v>
      </c>
      <c r="H23" s="32" t="s">
        <v>29</v>
      </c>
      <c r="I23" s="32" t="s">
        <v>30</v>
      </c>
      <c r="J23" s="32"/>
      <c r="K23" s="30" t="s">
        <v>101</v>
      </c>
      <c r="L23" s="30" t="s">
        <v>452</v>
      </c>
      <c r="M23" s="30">
        <v>136</v>
      </c>
      <c r="N23" s="30">
        <v>27.8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16.8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39</v>
      </c>
      <c r="AS23" s="32" t="s">
        <v>30</v>
      </c>
      <c r="AT23" s="32"/>
      <c r="AU23" s="32"/>
      <c r="AV23" s="32" t="s">
        <v>33</v>
      </c>
      <c r="AW23" s="32">
        <v>10.6</v>
      </c>
      <c r="AX23" s="32" t="s">
        <v>34</v>
      </c>
      <c r="AY23" s="30"/>
      <c r="AZ23" s="32">
        <v>0</v>
      </c>
      <c r="BA23" s="32">
        <v>13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30</v>
      </c>
      <c r="BL23" s="32">
        <v>24</v>
      </c>
      <c r="BM23" s="32" t="s">
        <v>30</v>
      </c>
      <c r="BN23" s="32"/>
      <c r="BO23" s="32"/>
      <c r="BP23" s="32"/>
      <c r="BQ23" s="56"/>
      <c r="BR23" s="56"/>
      <c r="BS23" s="32"/>
      <c r="BT23" s="32" t="s">
        <v>30</v>
      </c>
      <c r="BU23" s="30"/>
      <c r="BV23" t="s">
        <v>430</v>
      </c>
      <c r="BW23" s="57" t="s">
        <v>176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</row>
    <row r="24" spans="1:102" s="179" customFormat="1" x14ac:dyDescent="0.15">
      <c r="A24" s="27">
        <v>3725</v>
      </c>
      <c r="B24" s="28">
        <v>41927</v>
      </c>
      <c r="C24" s="29" t="s">
        <v>26</v>
      </c>
      <c r="D24" s="30" t="s">
        <v>114</v>
      </c>
      <c r="E24" s="30"/>
      <c r="F24" s="30" t="s">
        <v>37</v>
      </c>
      <c r="G24" s="31">
        <v>41820</v>
      </c>
      <c r="H24" s="32" t="s">
        <v>29</v>
      </c>
      <c r="I24" s="32" t="s">
        <v>30</v>
      </c>
      <c r="J24" s="32"/>
      <c r="K24" s="30" t="s">
        <v>103</v>
      </c>
      <c r="L24" s="178" t="s">
        <v>470</v>
      </c>
      <c r="M24" s="180">
        <v>141.20000000000002</v>
      </c>
      <c r="N24" s="180">
        <v>24.23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18.87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39</v>
      </c>
      <c r="AS24" s="32" t="s">
        <v>30</v>
      </c>
      <c r="AT24" s="32"/>
      <c r="AU24" s="32"/>
      <c r="AV24" s="32" t="s">
        <v>33</v>
      </c>
      <c r="AW24" s="32">
        <v>9.5</v>
      </c>
      <c r="AX24" s="32" t="s">
        <v>34</v>
      </c>
      <c r="AY24" s="30"/>
      <c r="AZ24" s="32">
        <v>0</v>
      </c>
      <c r="BA24" s="32">
        <v>0</v>
      </c>
      <c r="BB24" s="32">
        <v>15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/>
      <c r="BK24" s="32" t="s">
        <v>30</v>
      </c>
      <c r="BL24" s="32"/>
      <c r="BM24" s="32" t="s">
        <v>30</v>
      </c>
      <c r="BN24" s="32"/>
      <c r="BO24" s="32"/>
      <c r="BP24" s="32"/>
      <c r="BQ24" s="56" t="s">
        <v>435</v>
      </c>
      <c r="BR24" s="56"/>
      <c r="BS24" s="32"/>
      <c r="BT24" s="32" t="s">
        <v>30</v>
      </c>
      <c r="BU24" s="178" t="s">
        <v>471</v>
      </c>
      <c r="BV24" t="s">
        <v>430</v>
      </c>
      <c r="BW24" s="57" t="s">
        <v>429</v>
      </c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</row>
    <row r="25" spans="1:102" s="179" customFormat="1" x14ac:dyDescent="0.15">
      <c r="A25" s="27">
        <v>4115</v>
      </c>
      <c r="B25" s="28">
        <v>41927</v>
      </c>
      <c r="C25" s="29" t="s">
        <v>26</v>
      </c>
      <c r="D25" s="30" t="s">
        <v>114</v>
      </c>
      <c r="E25" s="30"/>
      <c r="F25" s="30" t="s">
        <v>37</v>
      </c>
      <c r="G25" s="58">
        <v>41881</v>
      </c>
      <c r="H25" s="32" t="s">
        <v>29</v>
      </c>
      <c r="I25" s="32" t="s">
        <v>30</v>
      </c>
      <c r="J25" s="32"/>
      <c r="K25" s="30" t="s">
        <v>121</v>
      </c>
      <c r="L25" s="30" t="s">
        <v>472</v>
      </c>
      <c r="M25" s="55">
        <v>99</v>
      </c>
      <c r="N25" s="30">
        <v>20.99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17.989999999999998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39</v>
      </c>
      <c r="AS25" s="32" t="s">
        <v>30</v>
      </c>
      <c r="AT25" s="32"/>
      <c r="AU25" s="32"/>
      <c r="AV25" s="32" t="s">
        <v>33</v>
      </c>
      <c r="AW25" s="32">
        <v>9</v>
      </c>
      <c r="AX25" s="32" t="s">
        <v>34</v>
      </c>
      <c r="AY25" s="30"/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30</v>
      </c>
      <c r="BL25" s="32"/>
      <c r="BM25" s="32" t="s">
        <v>30</v>
      </c>
      <c r="BN25" s="32">
        <v>27.5</v>
      </c>
      <c r="BO25" s="32"/>
      <c r="BP25" s="177">
        <v>42184</v>
      </c>
      <c r="BQ25" s="56"/>
      <c r="BR25" s="56"/>
      <c r="BS25" s="56"/>
      <c r="BT25" s="32" t="s">
        <v>30</v>
      </c>
      <c r="BU25" s="178"/>
      <c r="BV25" t="s">
        <v>430</v>
      </c>
      <c r="BW25" s="57" t="s">
        <v>469</v>
      </c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</row>
    <row r="26" spans="1:102" s="181" customFormat="1" x14ac:dyDescent="0.15">
      <c r="A26" s="27">
        <v>2541</v>
      </c>
      <c r="B26" s="28">
        <v>41927</v>
      </c>
      <c r="C26" s="29" t="s">
        <v>26</v>
      </c>
      <c r="D26" s="30" t="s">
        <v>114</v>
      </c>
      <c r="E26" s="30"/>
      <c r="F26" s="30" t="s">
        <v>37</v>
      </c>
      <c r="G26" s="31">
        <v>41912</v>
      </c>
      <c r="H26" s="32" t="s">
        <v>29</v>
      </c>
      <c r="I26" s="32" t="s">
        <v>30</v>
      </c>
      <c r="J26" s="32"/>
      <c r="K26" s="30" t="s">
        <v>124</v>
      </c>
      <c r="L26" s="30" t="s">
        <v>125</v>
      </c>
      <c r="M26" s="55">
        <v>138.9</v>
      </c>
      <c r="N26" s="55">
        <v>25.2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16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 t="s">
        <v>39</v>
      </c>
      <c r="AS26" s="32" t="s">
        <v>30</v>
      </c>
      <c r="AT26" s="32"/>
      <c r="AU26" s="32"/>
      <c r="AV26" s="32" t="s">
        <v>33</v>
      </c>
      <c r="AW26" s="32">
        <v>11.5</v>
      </c>
      <c r="AX26" s="32" t="s">
        <v>34</v>
      </c>
      <c r="AY26" s="30"/>
      <c r="AZ26" s="32">
        <v>0</v>
      </c>
      <c r="BA26" s="32">
        <v>0</v>
      </c>
      <c r="BB26" s="32">
        <v>10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30</v>
      </c>
      <c r="BL26" s="32"/>
      <c r="BM26" s="32" t="s">
        <v>30</v>
      </c>
      <c r="BN26" s="32"/>
      <c r="BO26" s="32"/>
      <c r="BP26" s="32"/>
      <c r="BQ26" s="56"/>
      <c r="BR26" s="56"/>
      <c r="BS26" s="56"/>
      <c r="BT26" s="32" t="s">
        <v>30</v>
      </c>
      <c r="BU26" s="30"/>
      <c r="BV26" s="111" t="s">
        <v>430</v>
      </c>
      <c r="BW26" s="57" t="s">
        <v>432</v>
      </c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</row>
    <row r="27" spans="1:102" x14ac:dyDescent="0.15">
      <c r="A27" s="27">
        <v>2238</v>
      </c>
      <c r="B27" s="28">
        <v>41927</v>
      </c>
      <c r="C27" s="29" t="s">
        <v>26</v>
      </c>
      <c r="D27" s="30" t="s">
        <v>114</v>
      </c>
      <c r="E27" s="30"/>
      <c r="F27" s="30" t="s">
        <v>37</v>
      </c>
      <c r="G27" s="58">
        <v>41921</v>
      </c>
      <c r="H27" s="32" t="s">
        <v>29</v>
      </c>
      <c r="I27" s="32" t="s">
        <v>30</v>
      </c>
      <c r="J27" s="32"/>
      <c r="K27" s="30" t="s">
        <v>126</v>
      </c>
      <c r="L27" s="30" t="s">
        <v>473</v>
      </c>
      <c r="M27" s="30">
        <v>131.99</v>
      </c>
      <c r="N27" s="30">
        <v>25.26</v>
      </c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>
        <v>20.69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39</v>
      </c>
      <c r="AS27" s="32" t="s">
        <v>30</v>
      </c>
      <c r="AT27" s="32"/>
      <c r="AU27" s="32"/>
      <c r="AV27" s="32" t="s">
        <v>33</v>
      </c>
      <c r="AW27" s="32">
        <v>10</v>
      </c>
      <c r="AX27" s="32" t="s">
        <v>30</v>
      </c>
      <c r="AY27" s="30"/>
      <c r="AZ27" s="32">
        <v>0</v>
      </c>
      <c r="BA27" s="32">
        <v>10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/>
      <c r="BK27" s="32" t="s">
        <v>30</v>
      </c>
      <c r="BL27" s="32">
        <v>24</v>
      </c>
      <c r="BM27" s="32" t="s">
        <v>30</v>
      </c>
      <c r="BN27" s="32"/>
      <c r="BO27" s="32"/>
      <c r="BP27" s="32"/>
      <c r="BQ27" s="56" t="s">
        <v>46</v>
      </c>
      <c r="BR27" s="56" t="s">
        <v>129</v>
      </c>
      <c r="BS27" s="32">
        <v>50</v>
      </c>
      <c r="BT27" s="32" t="s">
        <v>30</v>
      </c>
      <c r="BU27" s="30"/>
      <c r="BV27" t="s">
        <v>430</v>
      </c>
      <c r="BW27" s="110" t="s">
        <v>432</v>
      </c>
    </row>
    <row r="28" spans="1:102" x14ac:dyDescent="0.15">
      <c r="A28" s="30">
        <v>2830</v>
      </c>
      <c r="B28" s="28">
        <v>41927</v>
      </c>
      <c r="C28" s="29" t="s">
        <v>26</v>
      </c>
      <c r="D28" s="30" t="s">
        <v>114</v>
      </c>
      <c r="E28" s="30"/>
      <c r="F28" s="30" t="s">
        <v>37</v>
      </c>
      <c r="G28" s="31">
        <v>41852</v>
      </c>
      <c r="H28" s="32" t="s">
        <v>30</v>
      </c>
      <c r="I28" s="32" t="s">
        <v>100</v>
      </c>
      <c r="J28" s="32"/>
      <c r="K28" s="30" t="s">
        <v>441</v>
      </c>
      <c r="L28" s="30" t="s">
        <v>383</v>
      </c>
      <c r="M28" s="30">
        <v>131.69999999999999</v>
      </c>
      <c r="N28" s="30">
        <v>26.94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16.760000000000002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39</v>
      </c>
      <c r="AS28" s="32" t="s">
        <v>30</v>
      </c>
      <c r="AT28" s="32"/>
      <c r="AU28" s="32"/>
      <c r="AV28" s="32"/>
      <c r="AW28" s="32"/>
      <c r="AX28" s="32" t="s">
        <v>30</v>
      </c>
      <c r="AY28" s="30"/>
      <c r="AZ28" s="32">
        <v>0</v>
      </c>
      <c r="BA28" s="32">
        <v>0</v>
      </c>
      <c r="BB28" s="32">
        <v>0</v>
      </c>
      <c r="BC28" s="32">
        <v>20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/>
      <c r="BK28" s="32" t="s">
        <v>30</v>
      </c>
      <c r="BL28" s="32">
        <v>24</v>
      </c>
      <c r="BM28" s="32" t="s">
        <v>30</v>
      </c>
      <c r="BN28" s="32"/>
      <c r="BO28" s="32"/>
      <c r="BP28" s="32"/>
      <c r="BQ28" s="30"/>
      <c r="BR28" s="30"/>
      <c r="BS28" s="32"/>
      <c r="BT28" s="32" t="s">
        <v>30</v>
      </c>
      <c r="BU28" s="30"/>
      <c r="BV28" s="111" t="s">
        <v>430</v>
      </c>
      <c r="BW28" s="110" t="s">
        <v>429</v>
      </c>
    </row>
    <row r="29" spans="1:102" x14ac:dyDescent="0.15">
      <c r="A29" s="27">
        <v>2944</v>
      </c>
      <c r="B29" s="28">
        <v>41927</v>
      </c>
      <c r="C29" s="29" t="s">
        <v>26</v>
      </c>
      <c r="D29" s="30" t="s">
        <v>114</v>
      </c>
      <c r="E29" s="30"/>
      <c r="F29" s="30" t="s">
        <v>37</v>
      </c>
      <c r="G29" s="31">
        <v>41838</v>
      </c>
      <c r="H29" s="32" t="s">
        <v>387</v>
      </c>
      <c r="I29" s="32" t="s">
        <v>390</v>
      </c>
      <c r="J29" s="32"/>
      <c r="K29" s="30" t="s">
        <v>443</v>
      </c>
      <c r="L29" s="30" t="s">
        <v>386</v>
      </c>
      <c r="M29" s="55">
        <v>120.10599999999999</v>
      </c>
      <c r="N29" s="55">
        <v>22.5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11.05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39</v>
      </c>
      <c r="AS29" s="32" t="s">
        <v>30</v>
      </c>
      <c r="AT29" s="32"/>
      <c r="AU29" s="32"/>
      <c r="AV29" s="32" t="s">
        <v>444</v>
      </c>
      <c r="AW29" s="32">
        <v>8</v>
      </c>
      <c r="AX29" s="32" t="s">
        <v>34</v>
      </c>
      <c r="AY29" s="30"/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/>
      <c r="BK29" s="112" t="s">
        <v>390</v>
      </c>
      <c r="BL29" s="32">
        <v>24</v>
      </c>
      <c r="BM29" s="32" t="s">
        <v>30</v>
      </c>
      <c r="BN29" s="32"/>
      <c r="BO29" s="32"/>
      <c r="BP29" s="32"/>
      <c r="BQ29" s="56"/>
      <c r="BR29" s="56"/>
      <c r="BS29" s="56"/>
      <c r="BT29" s="32" t="s">
        <v>30</v>
      </c>
      <c r="BU29" s="30"/>
      <c r="BV29" t="s">
        <v>474</v>
      </c>
      <c r="BW29" s="57" t="s">
        <v>429</v>
      </c>
    </row>
    <row r="30" spans="1:102" x14ac:dyDescent="0.15">
      <c r="A30" s="27">
        <v>3020</v>
      </c>
      <c r="B30" s="28">
        <v>41927</v>
      </c>
      <c r="C30" s="29" t="s">
        <v>26</v>
      </c>
      <c r="D30" s="30" t="s">
        <v>114</v>
      </c>
      <c r="E30" s="30"/>
      <c r="F30" s="30" t="s">
        <v>37</v>
      </c>
      <c r="G30" s="31">
        <v>41820</v>
      </c>
      <c r="H30" s="32" t="s">
        <v>387</v>
      </c>
      <c r="I30" s="32" t="s">
        <v>390</v>
      </c>
      <c r="J30" s="32"/>
      <c r="K30" s="30" t="s">
        <v>445</v>
      </c>
      <c r="L30" s="30" t="s">
        <v>446</v>
      </c>
      <c r="M30" s="55">
        <v>119</v>
      </c>
      <c r="N30" s="55">
        <v>27.1</v>
      </c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>
        <v>23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39</v>
      </c>
      <c r="AS30" s="32" t="s">
        <v>30</v>
      </c>
      <c r="AT30" s="32"/>
      <c r="AU30" s="32"/>
      <c r="AV30" s="32" t="s">
        <v>444</v>
      </c>
      <c r="AW30" s="32">
        <v>6</v>
      </c>
      <c r="AX30" s="32" t="s">
        <v>390</v>
      </c>
      <c r="AY30" s="30"/>
      <c r="AZ30" s="32">
        <v>0</v>
      </c>
      <c r="BA30" s="32">
        <v>0</v>
      </c>
      <c r="BB30" s="32">
        <v>0</v>
      </c>
      <c r="BC30" s="32">
        <v>15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/>
      <c r="BL30" s="32"/>
      <c r="BM30" s="32" t="s">
        <v>30</v>
      </c>
      <c r="BN30" s="32"/>
      <c r="BO30" s="32"/>
      <c r="BP30" s="32"/>
      <c r="BQ30" s="30"/>
      <c r="BR30" s="56"/>
      <c r="BS30" s="32"/>
      <c r="BT30" s="32" t="s">
        <v>30</v>
      </c>
      <c r="BU30" s="56" t="s">
        <v>475</v>
      </c>
      <c r="BV30" s="57" t="s">
        <v>430</v>
      </c>
      <c r="BW30" s="110" t="s">
        <v>429</v>
      </c>
    </row>
    <row r="31" spans="1:102" x14ac:dyDescent="0.15">
      <c r="A31" s="27">
        <v>3112</v>
      </c>
      <c r="B31" s="28">
        <v>41927</v>
      </c>
      <c r="C31" s="29" t="s">
        <v>26</v>
      </c>
      <c r="D31" s="30" t="s">
        <v>114</v>
      </c>
      <c r="E31" s="30"/>
      <c r="F31" s="30" t="s">
        <v>37</v>
      </c>
      <c r="G31" s="58">
        <v>41880</v>
      </c>
      <c r="H31" s="32" t="s">
        <v>30</v>
      </c>
      <c r="I31" s="32" t="s">
        <v>100</v>
      </c>
      <c r="J31" s="32"/>
      <c r="K31" s="30" t="s">
        <v>456</v>
      </c>
      <c r="L31" s="30" t="s">
        <v>457</v>
      </c>
      <c r="M31" s="55">
        <v>146.9</v>
      </c>
      <c r="N31" s="30">
        <v>27.37</v>
      </c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>
        <v>23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39</v>
      </c>
      <c r="AS31" s="32" t="s">
        <v>30</v>
      </c>
      <c r="AT31" s="32"/>
      <c r="AU31" s="32"/>
      <c r="AV31" s="32" t="s">
        <v>444</v>
      </c>
      <c r="AW31" s="32">
        <v>10</v>
      </c>
      <c r="AX31" s="32" t="s">
        <v>390</v>
      </c>
      <c r="AY31" s="30"/>
      <c r="AZ31" s="32">
        <v>0</v>
      </c>
      <c r="BA31" s="32">
        <v>0</v>
      </c>
      <c r="BB31" s="32">
        <v>5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32" t="s">
        <v>30</v>
      </c>
      <c r="BL31" s="32"/>
      <c r="BM31" s="32" t="s">
        <v>30</v>
      </c>
      <c r="BN31" s="32"/>
      <c r="BO31" s="32"/>
      <c r="BP31" s="177"/>
      <c r="BQ31" s="56"/>
      <c r="BR31" s="56"/>
      <c r="BS31" s="56"/>
      <c r="BT31" s="32" t="s">
        <v>30</v>
      </c>
      <c r="BU31" s="178" t="s">
        <v>454</v>
      </c>
      <c r="BV31" t="s">
        <v>430</v>
      </c>
      <c r="BW31" s="57" t="s">
        <v>429</v>
      </c>
    </row>
    <row r="32" spans="1:102" x14ac:dyDescent="0.15">
      <c r="A32" s="27">
        <v>76</v>
      </c>
      <c r="B32" s="28">
        <v>41927</v>
      </c>
      <c r="C32" s="29" t="s">
        <v>26</v>
      </c>
      <c r="D32" s="30" t="s">
        <v>114</v>
      </c>
      <c r="E32" s="30"/>
      <c r="F32" s="30" t="s">
        <v>115</v>
      </c>
      <c r="G32" s="31">
        <v>41850</v>
      </c>
      <c r="H32" s="32" t="s">
        <v>29</v>
      </c>
      <c r="I32" s="32" t="s">
        <v>30</v>
      </c>
      <c r="J32" s="32"/>
      <c r="K32" s="30" t="s">
        <v>107</v>
      </c>
      <c r="L32" s="30" t="s">
        <v>172</v>
      </c>
      <c r="M32" s="55">
        <v>133</v>
      </c>
      <c r="N32" s="30">
        <v>30.7</v>
      </c>
      <c r="O32" s="30"/>
      <c r="P32" s="30"/>
      <c r="Q32" s="30"/>
      <c r="R32" s="30"/>
      <c r="S32" s="30"/>
      <c r="T32" s="30"/>
      <c r="U32" s="30"/>
      <c r="V32" s="30"/>
      <c r="W32" s="30">
        <v>24.5</v>
      </c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117</v>
      </c>
      <c r="AS32" s="32" t="s">
        <v>30</v>
      </c>
      <c r="AT32" s="32"/>
      <c r="AU32" s="32"/>
      <c r="AV32" s="32" t="s">
        <v>33</v>
      </c>
      <c r="AW32" s="32">
        <v>10.6</v>
      </c>
      <c r="AX32" s="32" t="s">
        <v>34</v>
      </c>
      <c r="AY32" s="30"/>
      <c r="AZ32" s="32">
        <v>0</v>
      </c>
      <c r="BA32" s="32">
        <v>15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30</v>
      </c>
      <c r="BL32" s="32">
        <v>24</v>
      </c>
      <c r="BM32" s="32" t="s">
        <v>30</v>
      </c>
      <c r="BN32" s="32"/>
      <c r="BO32" s="32"/>
      <c r="BP32" s="32"/>
      <c r="BQ32" s="56"/>
      <c r="BR32" s="56"/>
      <c r="BS32" s="56"/>
      <c r="BT32" s="32" t="s">
        <v>30</v>
      </c>
      <c r="BU32" s="30"/>
      <c r="BV32" s="111" t="s">
        <v>430</v>
      </c>
      <c r="BW32" s="110" t="s">
        <v>429</v>
      </c>
    </row>
    <row r="33" spans="1:75" x14ac:dyDescent="0.15">
      <c r="A33" s="27">
        <v>3792</v>
      </c>
      <c r="B33" s="28">
        <v>41927</v>
      </c>
      <c r="C33" s="29" t="s">
        <v>26</v>
      </c>
      <c r="D33" s="30" t="s">
        <v>114</v>
      </c>
      <c r="E33" s="30"/>
      <c r="F33" s="30" t="s">
        <v>115</v>
      </c>
      <c r="G33" s="31">
        <v>41880</v>
      </c>
      <c r="H33" s="32" t="s">
        <v>387</v>
      </c>
      <c r="I33" s="32" t="s">
        <v>390</v>
      </c>
      <c r="J33" s="32"/>
      <c r="K33" s="30" t="s">
        <v>118</v>
      </c>
      <c r="L33" s="30" t="s">
        <v>468</v>
      </c>
      <c r="M33" s="30">
        <v>152.9</v>
      </c>
      <c r="N33" s="30">
        <v>29.6</v>
      </c>
      <c r="O33" s="30"/>
      <c r="P33" s="30"/>
      <c r="Q33" s="30"/>
      <c r="R33" s="30"/>
      <c r="S33" s="30"/>
      <c r="T33" s="30"/>
      <c r="U33" s="30"/>
      <c r="V33" s="30"/>
      <c r="W33" s="30">
        <v>24.7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117</v>
      </c>
      <c r="AS33" s="32" t="s">
        <v>30</v>
      </c>
      <c r="AT33" s="32"/>
      <c r="AU33" s="32"/>
      <c r="AV33" s="32" t="s">
        <v>444</v>
      </c>
      <c r="AW33" s="32">
        <v>10</v>
      </c>
      <c r="AX33" s="32" t="s">
        <v>30</v>
      </c>
      <c r="AY33" s="30"/>
      <c r="AZ33" s="32">
        <v>0</v>
      </c>
      <c r="BA33" s="32">
        <v>0</v>
      </c>
      <c r="BB33" s="32">
        <v>5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/>
      <c r="BK33" s="32" t="s">
        <v>30</v>
      </c>
      <c r="BL33" s="32"/>
      <c r="BM33" s="32" t="s">
        <v>30</v>
      </c>
      <c r="BN33" s="32"/>
      <c r="BO33" s="32"/>
      <c r="BP33" s="32"/>
      <c r="BQ33" s="30"/>
      <c r="BR33" s="30"/>
      <c r="BS33" s="32"/>
      <c r="BT33" s="32" t="s">
        <v>30</v>
      </c>
      <c r="BU33" s="30" t="s">
        <v>181</v>
      </c>
      <c r="BV33" s="111" t="s">
        <v>430</v>
      </c>
      <c r="BW33" s="57" t="s">
        <v>429</v>
      </c>
    </row>
    <row r="34" spans="1:75" x14ac:dyDescent="0.15">
      <c r="A34" s="27">
        <v>2228</v>
      </c>
      <c r="B34" s="28">
        <v>41927</v>
      </c>
      <c r="C34" s="29" t="s">
        <v>26</v>
      </c>
      <c r="D34" s="30" t="s">
        <v>114</v>
      </c>
      <c r="E34" s="30"/>
      <c r="F34" s="30" t="s">
        <v>115</v>
      </c>
      <c r="G34" s="31">
        <v>41851</v>
      </c>
      <c r="H34" s="32" t="s">
        <v>387</v>
      </c>
      <c r="I34" s="32" t="s">
        <v>390</v>
      </c>
      <c r="J34" s="32"/>
      <c r="K34" s="30" t="s">
        <v>110</v>
      </c>
      <c r="L34" s="30" t="s">
        <v>185</v>
      </c>
      <c r="M34" s="30">
        <v>159.5</v>
      </c>
      <c r="N34" s="30">
        <v>26.86</v>
      </c>
      <c r="O34" s="30"/>
      <c r="P34" s="30"/>
      <c r="Q34" s="30"/>
      <c r="R34" s="30"/>
      <c r="S34" s="30"/>
      <c r="T34" s="30"/>
      <c r="U34" s="30"/>
      <c r="V34" s="30"/>
      <c r="W34" s="30">
        <v>23.98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117</v>
      </c>
      <c r="AS34" s="32" t="s">
        <v>30</v>
      </c>
      <c r="AT34" s="32"/>
      <c r="AU34" s="32"/>
      <c r="AV34" s="32" t="s">
        <v>444</v>
      </c>
      <c r="AW34" s="32">
        <v>12</v>
      </c>
      <c r="AX34" s="32" t="s">
        <v>34</v>
      </c>
      <c r="AY34" s="30"/>
      <c r="AZ34" s="32">
        <v>0</v>
      </c>
      <c r="BA34" s="32">
        <v>0</v>
      </c>
      <c r="BB34" s="32">
        <v>7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30</v>
      </c>
      <c r="BL34" s="32"/>
      <c r="BM34" s="32" t="s">
        <v>30</v>
      </c>
      <c r="BN34" s="32"/>
      <c r="BO34" s="32"/>
      <c r="BP34" s="32"/>
      <c r="BQ34" s="30"/>
      <c r="BR34" s="30"/>
      <c r="BS34" s="32"/>
      <c r="BT34" s="32" t="s">
        <v>30</v>
      </c>
      <c r="BU34" s="30"/>
      <c r="BV34" s="111" t="s">
        <v>430</v>
      </c>
      <c r="BW34" s="57" t="s">
        <v>469</v>
      </c>
    </row>
    <row r="35" spans="1:75" x14ac:dyDescent="0.15">
      <c r="A35" s="27">
        <v>558</v>
      </c>
      <c r="B35" s="28">
        <v>41927</v>
      </c>
      <c r="C35" s="29" t="s">
        <v>26</v>
      </c>
      <c r="D35" s="30" t="s">
        <v>114</v>
      </c>
      <c r="E35" s="30"/>
      <c r="F35" s="30" t="s">
        <v>115</v>
      </c>
      <c r="G35" s="31">
        <v>41880</v>
      </c>
      <c r="H35" s="32" t="s">
        <v>29</v>
      </c>
      <c r="I35" s="32" t="s">
        <v>30</v>
      </c>
      <c r="J35" s="32"/>
      <c r="K35" s="30" t="s">
        <v>190</v>
      </c>
      <c r="L35" s="30" t="s">
        <v>191</v>
      </c>
      <c r="M35" s="30">
        <v>125.9</v>
      </c>
      <c r="N35" s="30">
        <v>27.2</v>
      </c>
      <c r="O35" s="30"/>
      <c r="P35" s="30"/>
      <c r="Q35" s="30"/>
      <c r="R35" s="30"/>
      <c r="S35" s="30"/>
      <c r="T35" s="30"/>
      <c r="U35" s="30"/>
      <c r="V35" s="30"/>
      <c r="W35" s="30">
        <v>21.9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 t="s">
        <v>117</v>
      </c>
      <c r="AS35" s="32" t="s">
        <v>30</v>
      </c>
      <c r="AT35" s="32"/>
      <c r="AU35" s="32"/>
      <c r="AV35" s="32" t="s">
        <v>33</v>
      </c>
      <c r="AW35" s="32">
        <v>16.100000000000001</v>
      </c>
      <c r="AX35" s="32" t="s">
        <v>34</v>
      </c>
      <c r="AY35" s="30"/>
      <c r="AZ35" s="32">
        <v>0</v>
      </c>
      <c r="BA35" s="32">
        <v>14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24</v>
      </c>
      <c r="BK35" s="32" t="s">
        <v>29</v>
      </c>
      <c r="BL35" s="32"/>
      <c r="BM35" s="32" t="s">
        <v>30</v>
      </c>
      <c r="BN35" s="32"/>
      <c r="BO35" s="32"/>
      <c r="BP35" s="32"/>
      <c r="BQ35" s="30"/>
      <c r="BR35" s="30"/>
      <c r="BS35" s="32"/>
      <c r="BT35" s="32" t="s">
        <v>30</v>
      </c>
      <c r="BU35" s="30"/>
      <c r="BV35" s="111" t="s">
        <v>430</v>
      </c>
      <c r="BW35" s="110" t="s">
        <v>429</v>
      </c>
    </row>
    <row r="36" spans="1:75" x14ac:dyDescent="0.15">
      <c r="A36" s="27">
        <v>1141</v>
      </c>
      <c r="B36" s="28">
        <v>41927</v>
      </c>
      <c r="C36" s="29" t="s">
        <v>26</v>
      </c>
      <c r="D36" s="30" t="s">
        <v>114</v>
      </c>
      <c r="E36" s="30"/>
      <c r="F36" s="30" t="s">
        <v>115</v>
      </c>
      <c r="G36" s="31">
        <v>41902</v>
      </c>
      <c r="H36" s="32" t="s">
        <v>29</v>
      </c>
      <c r="I36" s="32" t="s">
        <v>30</v>
      </c>
      <c r="J36" s="32">
        <v>6.34</v>
      </c>
      <c r="K36" s="30" t="s">
        <v>96</v>
      </c>
      <c r="L36" s="30" t="s">
        <v>97</v>
      </c>
      <c r="M36" s="30">
        <v>128.15</v>
      </c>
      <c r="N36" s="30">
        <v>28.44</v>
      </c>
      <c r="O36" s="30"/>
      <c r="P36" s="30"/>
      <c r="Q36" s="30"/>
      <c r="R36" s="30"/>
      <c r="S36" s="30"/>
      <c r="T36" s="30"/>
      <c r="U36" s="30"/>
      <c r="V36" s="30"/>
      <c r="W36" s="30">
        <v>24.46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 t="s">
        <v>117</v>
      </c>
      <c r="AS36" s="32" t="s">
        <v>30</v>
      </c>
      <c r="AT36" s="32"/>
      <c r="AU36" s="32"/>
      <c r="AV36" s="32" t="s">
        <v>33</v>
      </c>
      <c r="AW36" s="32">
        <v>7</v>
      </c>
      <c r="AX36" s="32" t="s">
        <v>34</v>
      </c>
      <c r="AY36" s="30"/>
      <c r="AZ36" s="32">
        <v>0</v>
      </c>
      <c r="BA36" s="32">
        <v>15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12</v>
      </c>
      <c r="BK36" s="32" t="s">
        <v>29</v>
      </c>
      <c r="BL36" s="32"/>
      <c r="BM36" s="32" t="s">
        <v>30</v>
      </c>
      <c r="BN36" s="32"/>
      <c r="BO36" s="32"/>
      <c r="BP36" s="32"/>
      <c r="BQ36" s="30"/>
      <c r="BR36" s="30"/>
      <c r="BS36" s="32"/>
      <c r="BT36" s="32" t="s">
        <v>30</v>
      </c>
      <c r="BU36" s="56" t="s">
        <v>99</v>
      </c>
      <c r="BV36" s="111" t="s">
        <v>430</v>
      </c>
      <c r="BW36" s="57" t="s">
        <v>432</v>
      </c>
    </row>
    <row r="37" spans="1:75" x14ac:dyDescent="0.15">
      <c r="A37" s="27">
        <v>3821</v>
      </c>
      <c r="B37" s="28">
        <v>41927</v>
      </c>
      <c r="C37" s="29" t="s">
        <v>26</v>
      </c>
      <c r="D37" s="30" t="s">
        <v>114</v>
      </c>
      <c r="E37" s="30"/>
      <c r="F37" s="30" t="s">
        <v>120</v>
      </c>
      <c r="G37" s="31">
        <v>41867</v>
      </c>
      <c r="H37" s="32" t="s">
        <v>29</v>
      </c>
      <c r="I37" s="32" t="s">
        <v>30</v>
      </c>
      <c r="J37" s="32"/>
      <c r="K37" s="30" t="s">
        <v>101</v>
      </c>
      <c r="L37" s="30" t="s">
        <v>452</v>
      </c>
      <c r="M37" s="30">
        <v>133</v>
      </c>
      <c r="N37" s="30">
        <v>30.7</v>
      </c>
      <c r="O37" s="30"/>
      <c r="P37" s="30"/>
      <c r="Q37" s="30"/>
      <c r="R37" s="30"/>
      <c r="S37" s="30"/>
      <c r="T37" s="30"/>
      <c r="U37" s="30"/>
      <c r="V37" s="30"/>
      <c r="W37" s="30">
        <v>24.5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 t="s">
        <v>117</v>
      </c>
      <c r="AS37" s="32" t="s">
        <v>30</v>
      </c>
      <c r="AT37" s="32"/>
      <c r="AU37" s="32"/>
      <c r="AV37" s="32" t="s">
        <v>33</v>
      </c>
      <c r="AW37" s="32">
        <v>10.6</v>
      </c>
      <c r="AX37" s="32" t="s">
        <v>34</v>
      </c>
      <c r="AY37" s="30"/>
      <c r="AZ37" s="32">
        <v>0</v>
      </c>
      <c r="BA37" s="32">
        <v>13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/>
      <c r="BK37" s="32" t="s">
        <v>30</v>
      </c>
      <c r="BL37" s="32">
        <v>24</v>
      </c>
      <c r="BM37" s="32" t="s">
        <v>30</v>
      </c>
      <c r="BN37" s="32"/>
      <c r="BO37" s="32"/>
      <c r="BP37" s="32"/>
      <c r="BQ37" s="56"/>
      <c r="BR37" s="56"/>
      <c r="BS37" s="32"/>
      <c r="BT37" s="32" t="s">
        <v>30</v>
      </c>
      <c r="BU37" s="30"/>
      <c r="BV37" t="s">
        <v>430</v>
      </c>
      <c r="BW37" s="57" t="s">
        <v>176</v>
      </c>
    </row>
    <row r="38" spans="1:75" x14ac:dyDescent="0.15">
      <c r="A38" s="27">
        <v>3728</v>
      </c>
      <c r="B38" s="28">
        <v>41927</v>
      </c>
      <c r="C38" s="29" t="s">
        <v>26</v>
      </c>
      <c r="D38" s="30" t="s">
        <v>114</v>
      </c>
      <c r="E38" s="30"/>
      <c r="F38" s="30" t="s">
        <v>120</v>
      </c>
      <c r="G38" s="31">
        <v>41820</v>
      </c>
      <c r="H38" s="32" t="s">
        <v>29</v>
      </c>
      <c r="I38" s="32" t="s">
        <v>30</v>
      </c>
      <c r="J38" s="32"/>
      <c r="K38" s="30" t="s">
        <v>103</v>
      </c>
      <c r="L38" s="178" t="s">
        <v>470</v>
      </c>
      <c r="M38" s="180">
        <v>137.80000000000001</v>
      </c>
      <c r="N38" s="180">
        <v>26.54</v>
      </c>
      <c r="O38" s="30"/>
      <c r="P38" s="30"/>
      <c r="Q38" s="30"/>
      <c r="R38" s="30"/>
      <c r="S38" s="30"/>
      <c r="T38" s="30"/>
      <c r="U38" s="30"/>
      <c r="V38" s="180"/>
      <c r="W38" s="180">
        <v>21.86</v>
      </c>
      <c r="X38" s="180"/>
      <c r="Y38" s="180"/>
      <c r="Z38" s="180"/>
      <c r="AA38" s="180"/>
      <c r="AB38" s="180"/>
      <c r="AC38" s="180"/>
      <c r="AD38" s="18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 t="s">
        <v>117</v>
      </c>
      <c r="AS38" s="32" t="s">
        <v>30</v>
      </c>
      <c r="AT38" s="32"/>
      <c r="AU38" s="32"/>
      <c r="AV38" s="32" t="s">
        <v>33</v>
      </c>
      <c r="AW38" s="32">
        <v>9.5</v>
      </c>
      <c r="AX38" s="32" t="s">
        <v>34</v>
      </c>
      <c r="AY38" s="30"/>
      <c r="AZ38" s="32">
        <v>0</v>
      </c>
      <c r="BA38" s="32">
        <v>0</v>
      </c>
      <c r="BB38" s="32">
        <v>15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/>
      <c r="BK38" s="32" t="s">
        <v>30</v>
      </c>
      <c r="BL38" s="32"/>
      <c r="BM38" s="32" t="s">
        <v>30</v>
      </c>
      <c r="BN38" s="32"/>
      <c r="BO38" s="32"/>
      <c r="BP38" s="32"/>
      <c r="BQ38" s="56" t="s">
        <v>435</v>
      </c>
      <c r="BR38" s="56"/>
      <c r="BS38" s="32"/>
      <c r="BT38" s="32" t="s">
        <v>30</v>
      </c>
      <c r="BU38" s="178" t="s">
        <v>471</v>
      </c>
      <c r="BV38" t="s">
        <v>430</v>
      </c>
      <c r="BW38" s="57" t="s">
        <v>429</v>
      </c>
    </row>
    <row r="39" spans="1:75" x14ac:dyDescent="0.15">
      <c r="A39" s="27">
        <v>4118</v>
      </c>
      <c r="B39" s="28">
        <v>41927</v>
      </c>
      <c r="C39" s="29" t="s">
        <v>26</v>
      </c>
      <c r="D39" s="30" t="s">
        <v>114</v>
      </c>
      <c r="E39" s="30"/>
      <c r="F39" s="30" t="s">
        <v>115</v>
      </c>
      <c r="G39" s="58">
        <v>41881</v>
      </c>
      <c r="H39" s="32" t="s">
        <v>29</v>
      </c>
      <c r="I39" s="32" t="s">
        <v>30</v>
      </c>
      <c r="J39" s="32"/>
      <c r="K39" s="30" t="s">
        <v>121</v>
      </c>
      <c r="L39" s="30" t="s">
        <v>472</v>
      </c>
      <c r="M39" s="55">
        <v>69</v>
      </c>
      <c r="N39" s="30">
        <v>23.99</v>
      </c>
      <c r="O39" s="30"/>
      <c r="P39" s="30"/>
      <c r="Q39" s="30"/>
      <c r="R39" s="30"/>
      <c r="S39" s="30"/>
      <c r="T39" s="30"/>
      <c r="U39" s="30"/>
      <c r="V39" s="30"/>
      <c r="W39" s="30">
        <v>18.989999999999998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 t="s">
        <v>117</v>
      </c>
      <c r="AS39" s="32" t="s">
        <v>30</v>
      </c>
      <c r="AT39" s="32"/>
      <c r="AU39" s="32"/>
      <c r="AV39" s="32" t="s">
        <v>33</v>
      </c>
      <c r="AW39" s="32">
        <v>9</v>
      </c>
      <c r="AX39" s="32" t="s">
        <v>34</v>
      </c>
      <c r="AY39" s="30"/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/>
      <c r="BK39" s="32" t="s">
        <v>30</v>
      </c>
      <c r="BL39" s="32"/>
      <c r="BM39" s="32" t="s">
        <v>30</v>
      </c>
      <c r="BN39" s="32">
        <v>27.5</v>
      </c>
      <c r="BO39" s="32"/>
      <c r="BP39" s="177">
        <v>42184</v>
      </c>
      <c r="BQ39" s="56"/>
      <c r="BR39" s="56"/>
      <c r="BS39" s="56"/>
      <c r="BT39" s="32" t="s">
        <v>30</v>
      </c>
      <c r="BU39" s="178"/>
      <c r="BV39" t="s">
        <v>430</v>
      </c>
      <c r="BW39" s="57" t="s">
        <v>469</v>
      </c>
    </row>
    <row r="40" spans="1:75" x14ac:dyDescent="0.15">
      <c r="A40" s="27">
        <v>2544</v>
      </c>
      <c r="B40" s="28">
        <v>41927</v>
      </c>
      <c r="C40" s="29" t="s">
        <v>26</v>
      </c>
      <c r="D40" s="30" t="s">
        <v>114</v>
      </c>
      <c r="E40" s="30"/>
      <c r="F40" s="30" t="s">
        <v>115</v>
      </c>
      <c r="G40" s="31">
        <v>41912</v>
      </c>
      <c r="H40" s="32" t="s">
        <v>29</v>
      </c>
      <c r="I40" s="32" t="s">
        <v>30</v>
      </c>
      <c r="J40" s="32"/>
      <c r="K40" s="30" t="s">
        <v>124</v>
      </c>
      <c r="L40" s="30" t="s">
        <v>125</v>
      </c>
      <c r="M40" s="55">
        <v>136</v>
      </c>
      <c r="N40" s="55">
        <v>28</v>
      </c>
      <c r="O40" s="30"/>
      <c r="P40" s="30"/>
      <c r="Q40" s="30"/>
      <c r="R40" s="30"/>
      <c r="S40" s="30"/>
      <c r="T40" s="30"/>
      <c r="U40" s="30"/>
      <c r="V40" s="30"/>
      <c r="W40" s="30">
        <v>22.5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 t="s">
        <v>117</v>
      </c>
      <c r="AS40" s="32" t="s">
        <v>30</v>
      </c>
      <c r="AT40" s="32"/>
      <c r="AU40" s="32"/>
      <c r="AV40" s="32" t="s">
        <v>33</v>
      </c>
      <c r="AW40" s="32">
        <v>11.5</v>
      </c>
      <c r="AX40" s="32" t="s">
        <v>34</v>
      </c>
      <c r="AY40" s="30"/>
      <c r="AZ40" s="32">
        <v>0</v>
      </c>
      <c r="BA40" s="32">
        <v>0</v>
      </c>
      <c r="BB40" s="32">
        <v>10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/>
      <c r="BK40" s="32" t="s">
        <v>30</v>
      </c>
      <c r="BL40" s="32"/>
      <c r="BM40" s="32" t="s">
        <v>30</v>
      </c>
      <c r="BN40" s="32"/>
      <c r="BO40" s="32"/>
      <c r="BP40" s="32"/>
      <c r="BQ40" s="56"/>
      <c r="BR40" s="56"/>
      <c r="BS40" s="56"/>
      <c r="BT40" s="32" t="s">
        <v>30</v>
      </c>
      <c r="BU40" s="30"/>
      <c r="BV40" s="111" t="s">
        <v>430</v>
      </c>
      <c r="BW40" s="57" t="s">
        <v>432</v>
      </c>
    </row>
    <row r="41" spans="1:75" x14ac:dyDescent="0.15">
      <c r="A41" s="27">
        <v>2241</v>
      </c>
      <c r="B41" s="28">
        <v>41927</v>
      </c>
      <c r="C41" s="29" t="s">
        <v>26</v>
      </c>
      <c r="D41" s="30" t="s">
        <v>114</v>
      </c>
      <c r="E41" s="30"/>
      <c r="F41" s="30" t="s">
        <v>115</v>
      </c>
      <c r="G41" s="58">
        <v>41921</v>
      </c>
      <c r="H41" s="32" t="s">
        <v>29</v>
      </c>
      <c r="I41" s="32" t="s">
        <v>30</v>
      </c>
      <c r="J41" s="32"/>
      <c r="K41" s="30" t="s">
        <v>126</v>
      </c>
      <c r="L41" s="30" t="s">
        <v>473</v>
      </c>
      <c r="M41" s="30">
        <v>128.88999999999999</v>
      </c>
      <c r="N41" s="30">
        <v>26.74</v>
      </c>
      <c r="O41" s="30"/>
      <c r="P41" s="30"/>
      <c r="Q41" s="30"/>
      <c r="R41" s="30"/>
      <c r="S41" s="30"/>
      <c r="T41" s="30"/>
      <c r="U41" s="30"/>
      <c r="V41" s="30"/>
      <c r="W41" s="30">
        <v>20.89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 t="s">
        <v>117</v>
      </c>
      <c r="AS41" s="32" t="s">
        <v>30</v>
      </c>
      <c r="AT41" s="32"/>
      <c r="AU41" s="32"/>
      <c r="AV41" s="32" t="s">
        <v>33</v>
      </c>
      <c r="AW41" s="32">
        <v>10</v>
      </c>
      <c r="AX41" s="32" t="s">
        <v>30</v>
      </c>
      <c r="AY41" s="30"/>
      <c r="AZ41" s="32">
        <v>0</v>
      </c>
      <c r="BA41" s="32">
        <v>10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/>
      <c r="BK41" s="32" t="s">
        <v>30</v>
      </c>
      <c r="BL41" s="32">
        <v>24</v>
      </c>
      <c r="BM41" s="32" t="s">
        <v>30</v>
      </c>
      <c r="BN41" s="32"/>
      <c r="BO41" s="32"/>
      <c r="BP41" s="32"/>
      <c r="BQ41" s="56" t="s">
        <v>46</v>
      </c>
      <c r="BR41" s="56" t="s">
        <v>129</v>
      </c>
      <c r="BS41" s="32">
        <v>50</v>
      </c>
      <c r="BT41" s="32" t="s">
        <v>30</v>
      </c>
      <c r="BU41" s="30"/>
      <c r="BV41" t="s">
        <v>430</v>
      </c>
      <c r="BW41" s="110" t="s">
        <v>432</v>
      </c>
    </row>
    <row r="42" spans="1:75" x14ac:dyDescent="0.15">
      <c r="A42" s="27">
        <v>2833</v>
      </c>
      <c r="B42" s="28">
        <v>41927</v>
      </c>
      <c r="C42" s="29" t="s">
        <v>26</v>
      </c>
      <c r="D42" s="30" t="s">
        <v>114</v>
      </c>
      <c r="E42" s="30"/>
      <c r="F42" s="30" t="s">
        <v>115</v>
      </c>
      <c r="G42" s="31">
        <v>41852</v>
      </c>
      <c r="H42" s="32" t="s">
        <v>30</v>
      </c>
      <c r="I42" s="32" t="s">
        <v>100</v>
      </c>
      <c r="J42" s="32"/>
      <c r="K42" s="30" t="s">
        <v>441</v>
      </c>
      <c r="L42" s="30" t="s">
        <v>383</v>
      </c>
      <c r="M42" s="30">
        <v>129</v>
      </c>
      <c r="N42" s="30">
        <v>29.83</v>
      </c>
      <c r="O42" s="30"/>
      <c r="P42" s="30"/>
      <c r="Q42" s="30"/>
      <c r="R42" s="30"/>
      <c r="S42" s="30"/>
      <c r="T42" s="30"/>
      <c r="U42" s="30"/>
      <c r="V42" s="30"/>
      <c r="W42" s="30">
        <v>24.05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 t="s">
        <v>117</v>
      </c>
      <c r="AS42" s="32" t="s">
        <v>30</v>
      </c>
      <c r="AT42" s="32"/>
      <c r="AU42" s="32"/>
      <c r="AV42" s="32"/>
      <c r="AW42" s="32"/>
      <c r="AX42" s="32" t="s">
        <v>30</v>
      </c>
      <c r="AY42" s="30"/>
      <c r="AZ42" s="32">
        <v>0</v>
      </c>
      <c r="BA42" s="32">
        <v>0</v>
      </c>
      <c r="BB42" s="32">
        <v>0</v>
      </c>
      <c r="BC42" s="32">
        <v>20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/>
      <c r="BK42" s="32" t="s">
        <v>30</v>
      </c>
      <c r="BL42" s="32">
        <v>24</v>
      </c>
      <c r="BM42" s="32" t="s">
        <v>30</v>
      </c>
      <c r="BN42" s="32"/>
      <c r="BO42" s="32"/>
      <c r="BP42" s="32"/>
      <c r="BQ42" s="30"/>
      <c r="BR42" s="30"/>
      <c r="BS42" s="32"/>
      <c r="BT42" s="32" t="s">
        <v>30</v>
      </c>
      <c r="BU42" s="30"/>
      <c r="BV42" s="111" t="s">
        <v>430</v>
      </c>
      <c r="BW42" s="110" t="s">
        <v>429</v>
      </c>
    </row>
    <row r="43" spans="1:75" x14ac:dyDescent="0.15">
      <c r="A43" s="27">
        <v>2947</v>
      </c>
      <c r="B43" s="28">
        <v>41927</v>
      </c>
      <c r="C43" s="29" t="s">
        <v>26</v>
      </c>
      <c r="D43" s="30" t="s">
        <v>114</v>
      </c>
      <c r="E43" s="30"/>
      <c r="F43" s="30" t="s">
        <v>115</v>
      </c>
      <c r="G43" s="31">
        <v>41838</v>
      </c>
      <c r="H43" s="32" t="s">
        <v>387</v>
      </c>
      <c r="I43" s="32" t="s">
        <v>390</v>
      </c>
      <c r="J43" s="32"/>
      <c r="K43" s="30" t="s">
        <v>443</v>
      </c>
      <c r="L43" s="30" t="s">
        <v>386</v>
      </c>
      <c r="M43" s="55">
        <v>116</v>
      </c>
      <c r="N43" s="30">
        <v>25.88</v>
      </c>
      <c r="O43" s="30"/>
      <c r="P43" s="30"/>
      <c r="Q43" s="30"/>
      <c r="R43" s="30"/>
      <c r="S43" s="30"/>
      <c r="T43" s="30"/>
      <c r="U43" s="30"/>
      <c r="V43" s="30"/>
      <c r="W43" s="30">
        <v>18.850000000000001</v>
      </c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 t="s">
        <v>117</v>
      </c>
      <c r="AS43" s="32" t="s">
        <v>30</v>
      </c>
      <c r="AT43" s="32"/>
      <c r="AU43" s="32"/>
      <c r="AV43" s="32" t="s">
        <v>444</v>
      </c>
      <c r="AW43" s="32">
        <v>8</v>
      </c>
      <c r="AX43" s="32" t="s">
        <v>34</v>
      </c>
      <c r="AY43" s="30"/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/>
      <c r="BK43" s="112" t="s">
        <v>390</v>
      </c>
      <c r="BL43" s="32">
        <v>24</v>
      </c>
      <c r="BM43" s="32" t="s">
        <v>30</v>
      </c>
      <c r="BN43" s="32"/>
      <c r="BO43" s="32"/>
      <c r="BP43" s="32"/>
      <c r="BQ43" s="56"/>
      <c r="BR43" s="56"/>
      <c r="BS43" s="56"/>
      <c r="BT43" s="32" t="s">
        <v>30</v>
      </c>
      <c r="BU43" s="30"/>
      <c r="BV43" t="s">
        <v>474</v>
      </c>
      <c r="BW43" s="57" t="s">
        <v>429</v>
      </c>
    </row>
    <row r="44" spans="1:75" x14ac:dyDescent="0.15">
      <c r="A44" s="27">
        <v>3023</v>
      </c>
      <c r="B44" s="28">
        <v>41927</v>
      </c>
      <c r="C44" s="29" t="s">
        <v>26</v>
      </c>
      <c r="D44" s="30" t="s">
        <v>114</v>
      </c>
      <c r="E44" s="30"/>
      <c r="F44" s="30" t="s">
        <v>115</v>
      </c>
      <c r="G44" s="31">
        <v>41820</v>
      </c>
      <c r="H44" s="32" t="s">
        <v>387</v>
      </c>
      <c r="I44" s="32" t="s">
        <v>390</v>
      </c>
      <c r="J44" s="32"/>
      <c r="K44" s="30" t="s">
        <v>445</v>
      </c>
      <c r="L44" s="30" t="s">
        <v>446</v>
      </c>
      <c r="M44" s="55">
        <v>146</v>
      </c>
      <c r="N44" s="30">
        <v>30.3</v>
      </c>
      <c r="O44" s="30"/>
      <c r="P44" s="30"/>
      <c r="Q44" s="30"/>
      <c r="R44" s="30"/>
      <c r="S44" s="30"/>
      <c r="T44" s="30"/>
      <c r="U44" s="30"/>
      <c r="V44" s="30"/>
      <c r="W44" s="30">
        <v>24.1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t="s">
        <v>117</v>
      </c>
      <c r="AS44" s="32" t="s">
        <v>30</v>
      </c>
      <c r="AT44" s="32"/>
      <c r="AU44" s="32"/>
      <c r="AV44" s="32" t="s">
        <v>444</v>
      </c>
      <c r="AW44" s="32">
        <v>6</v>
      </c>
      <c r="AX44" s="32" t="s">
        <v>390</v>
      </c>
      <c r="AY44" s="30"/>
      <c r="AZ44" s="32">
        <v>0</v>
      </c>
      <c r="BA44" s="32">
        <v>0</v>
      </c>
      <c r="BB44" s="32">
        <v>0</v>
      </c>
      <c r="BC44" s="32">
        <v>15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/>
      <c r="BK44" s="32"/>
      <c r="BL44" s="32"/>
      <c r="BM44" s="32" t="s">
        <v>30</v>
      </c>
      <c r="BN44" s="32"/>
      <c r="BO44" s="32"/>
      <c r="BP44" s="32"/>
      <c r="BQ44" s="30"/>
      <c r="BR44" s="56"/>
      <c r="BS44" s="32"/>
      <c r="BT44" s="32" t="s">
        <v>30</v>
      </c>
      <c r="BU44" s="56" t="s">
        <v>475</v>
      </c>
      <c r="BV44" s="57" t="s">
        <v>430</v>
      </c>
      <c r="BW44" s="110" t="s">
        <v>429</v>
      </c>
    </row>
    <row r="45" spans="1:75" x14ac:dyDescent="0.15">
      <c r="A45" s="27">
        <v>3080</v>
      </c>
      <c r="B45" s="28">
        <v>41927</v>
      </c>
      <c r="C45" s="29" t="s">
        <v>26</v>
      </c>
      <c r="D45" s="30" t="s">
        <v>114</v>
      </c>
      <c r="E45" s="30"/>
      <c r="F45" s="30" t="s">
        <v>115</v>
      </c>
      <c r="G45" s="31">
        <v>41912</v>
      </c>
      <c r="H45" s="32" t="s">
        <v>29</v>
      </c>
      <c r="I45" s="32" t="s">
        <v>30</v>
      </c>
      <c r="J45" s="32"/>
      <c r="K45" s="30" t="s">
        <v>448</v>
      </c>
      <c r="L45" s="30" t="s">
        <v>449</v>
      </c>
      <c r="M45" s="55">
        <v>129.29</v>
      </c>
      <c r="N45" s="30">
        <v>26.2</v>
      </c>
      <c r="O45" s="30"/>
      <c r="P45" s="30"/>
      <c r="Q45" s="30"/>
      <c r="R45" s="30"/>
      <c r="S45" s="30"/>
      <c r="T45" s="30"/>
      <c r="U45" s="30"/>
      <c r="V45" s="30"/>
      <c r="W45" s="30">
        <v>21.3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 t="s">
        <v>117</v>
      </c>
      <c r="AS45" s="32" t="s">
        <v>30</v>
      </c>
      <c r="AT45" s="32"/>
      <c r="AU45" s="32"/>
      <c r="AV45" s="32" t="s">
        <v>444</v>
      </c>
      <c r="AW45" s="32">
        <v>11.5</v>
      </c>
      <c r="AX45" s="32" t="s">
        <v>34</v>
      </c>
      <c r="AY45" s="30"/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/>
      <c r="BK45" s="32" t="s">
        <v>30</v>
      </c>
      <c r="BL45" s="32"/>
      <c r="BM45" s="32" t="s">
        <v>30</v>
      </c>
      <c r="BN45" s="32"/>
      <c r="BO45" s="32"/>
      <c r="BP45" s="32"/>
      <c r="BQ45" s="30"/>
      <c r="BR45" s="56"/>
      <c r="BS45" s="32"/>
      <c r="BT45" s="32" t="s">
        <v>30</v>
      </c>
      <c r="BU45" s="30"/>
      <c r="BV45" t="s">
        <v>430</v>
      </c>
      <c r="BW45" s="57" t="s">
        <v>432</v>
      </c>
    </row>
    <row r="46" spans="1:75" x14ac:dyDescent="0.15">
      <c r="A46" s="27">
        <v>4019</v>
      </c>
      <c r="B46" s="28">
        <v>41927</v>
      </c>
      <c r="C46" s="29" t="s">
        <v>26</v>
      </c>
      <c r="D46" s="30" t="s">
        <v>114</v>
      </c>
      <c r="E46" s="30"/>
      <c r="F46" s="30" t="s">
        <v>115</v>
      </c>
      <c r="G46" s="31">
        <v>41881</v>
      </c>
      <c r="H46" s="32" t="s">
        <v>29</v>
      </c>
      <c r="I46" s="32" t="s">
        <v>30</v>
      </c>
      <c r="J46" s="32"/>
      <c r="K46" s="30" t="s">
        <v>451</v>
      </c>
      <c r="L46" s="30" t="s">
        <v>476</v>
      </c>
      <c r="M46" s="55">
        <v>130</v>
      </c>
      <c r="N46" s="30">
        <v>26.5</v>
      </c>
      <c r="O46" s="30" t="s">
        <v>453</v>
      </c>
      <c r="P46" s="30">
        <v>2500</v>
      </c>
      <c r="Q46" s="30">
        <v>25</v>
      </c>
      <c r="R46" s="30"/>
      <c r="S46" s="30"/>
      <c r="T46" s="30"/>
      <c r="U46" s="30"/>
      <c r="V46" s="30"/>
      <c r="W46" s="30">
        <v>20.5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 t="s">
        <v>117</v>
      </c>
      <c r="AS46" s="32" t="s">
        <v>30</v>
      </c>
      <c r="AT46" s="32"/>
      <c r="AU46" s="32"/>
      <c r="AV46" s="32" t="s">
        <v>33</v>
      </c>
      <c r="AW46" s="32">
        <v>10</v>
      </c>
      <c r="AX46" s="32" t="s">
        <v>34</v>
      </c>
      <c r="AY46" s="30"/>
      <c r="AZ46" s="32">
        <v>0</v>
      </c>
      <c r="BA46" s="32">
        <v>0</v>
      </c>
      <c r="BB46" s="32">
        <v>7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>
        <v>24</v>
      </c>
      <c r="BK46" s="32" t="s">
        <v>390</v>
      </c>
      <c r="BL46" s="32"/>
      <c r="BM46" s="32" t="s">
        <v>30</v>
      </c>
      <c r="BN46" s="32"/>
      <c r="BO46" s="32"/>
      <c r="BP46" s="32"/>
      <c r="BQ46" s="30"/>
      <c r="BR46" s="56"/>
      <c r="BS46" s="32"/>
      <c r="BT46" s="32" t="s">
        <v>30</v>
      </c>
      <c r="BU46" s="30"/>
      <c r="BV46" t="s">
        <v>430</v>
      </c>
      <c r="BW46" s="57" t="s">
        <v>429</v>
      </c>
    </row>
    <row r="47" spans="1:75" x14ac:dyDescent="0.15">
      <c r="A47" s="27">
        <v>3115</v>
      </c>
      <c r="B47" s="28">
        <v>41927</v>
      </c>
      <c r="C47" s="29" t="s">
        <v>26</v>
      </c>
      <c r="D47" s="30" t="s">
        <v>114</v>
      </c>
      <c r="E47" s="30"/>
      <c r="F47" s="30" t="s">
        <v>115</v>
      </c>
      <c r="G47" s="31">
        <v>41880</v>
      </c>
      <c r="H47" s="32" t="s">
        <v>30</v>
      </c>
      <c r="I47" s="32" t="s">
        <v>100</v>
      </c>
      <c r="J47" s="32"/>
      <c r="K47" s="30" t="s">
        <v>456</v>
      </c>
      <c r="L47" s="30" t="s">
        <v>457</v>
      </c>
      <c r="M47" s="55">
        <v>152.9</v>
      </c>
      <c r="N47" s="30">
        <v>29.6</v>
      </c>
      <c r="O47" s="30"/>
      <c r="P47" s="30"/>
      <c r="Q47" s="30"/>
      <c r="R47" s="30"/>
      <c r="S47" s="30"/>
      <c r="T47" s="30"/>
      <c r="U47" s="30"/>
      <c r="V47" s="30"/>
      <c r="W47" s="30">
        <v>24.7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 t="s">
        <v>117</v>
      </c>
      <c r="AS47" s="32" t="s">
        <v>30</v>
      </c>
      <c r="AT47" s="32"/>
      <c r="AU47" s="32"/>
      <c r="AV47" s="32" t="s">
        <v>444</v>
      </c>
      <c r="AW47" s="32">
        <v>10</v>
      </c>
      <c r="AX47" s="32" t="s">
        <v>390</v>
      </c>
      <c r="AY47" s="30"/>
      <c r="AZ47" s="32">
        <v>0</v>
      </c>
      <c r="BA47" s="32">
        <v>0</v>
      </c>
      <c r="BB47" s="32">
        <v>5</v>
      </c>
      <c r="BC47" s="32">
        <v>0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/>
      <c r="BK47" s="32" t="s">
        <v>30</v>
      </c>
      <c r="BL47" s="32"/>
      <c r="BM47" s="32" t="s">
        <v>30</v>
      </c>
      <c r="BN47" s="32"/>
      <c r="BO47" s="32"/>
      <c r="BP47" s="32"/>
      <c r="BQ47" s="30"/>
      <c r="BR47" s="56"/>
      <c r="BS47" s="32"/>
      <c r="BT47" s="32" t="s">
        <v>30</v>
      </c>
      <c r="BU47" s="30" t="s">
        <v>454</v>
      </c>
      <c r="BV47" t="s">
        <v>430</v>
      </c>
      <c r="BW47" s="57" t="s">
        <v>429</v>
      </c>
    </row>
  </sheetData>
  <sheetProtection algorithmName="SHA-512" hashValue="c57D4t8gP5popsrEETyiFiL0zdlZ/N0voRfbG5I1q8kQ24kxnEv86UlDZtRQ2Of7iXZ0jHI9jWr6ym81l4+jVA==" saltValue="DkaLBdzfocrIZCiePKx77g==" spinCount="100000" sheet="1" objects="1" scenarios="1"/>
  <pageMargins left="0.75" right="0.75" top="1" bottom="1" header="0.5" footer="0.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90AD4-E62B-9E4D-83F8-665E27CFF9BF}">
  <sheetPr codeName="Sheet25"/>
  <dimension ref="A1:BW4"/>
  <sheetViews>
    <sheetView workbookViewId="0">
      <selection activeCell="AM53" sqref="AM53"/>
    </sheetView>
  </sheetViews>
  <sheetFormatPr baseColWidth="10" defaultRowHeight="13" x14ac:dyDescent="0.15"/>
  <cols>
    <col min="11" max="11" width="1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5" x14ac:dyDescent="0.15">
      <c r="A2" s="27">
        <v>645</v>
      </c>
      <c r="B2" s="28">
        <v>41927</v>
      </c>
      <c r="C2" s="29" t="s">
        <v>26</v>
      </c>
      <c r="D2" s="30" t="s">
        <v>27</v>
      </c>
      <c r="E2" s="30"/>
      <c r="F2" s="30" t="s">
        <v>28</v>
      </c>
      <c r="G2" s="31">
        <v>41821</v>
      </c>
      <c r="H2" s="32" t="s">
        <v>29</v>
      </c>
      <c r="I2" s="32" t="s">
        <v>30</v>
      </c>
      <c r="J2" s="32"/>
      <c r="K2" s="30" t="s">
        <v>31</v>
      </c>
      <c r="L2" s="30" t="s">
        <v>32</v>
      </c>
      <c r="M2" s="30">
        <v>122.96299999999999</v>
      </c>
      <c r="N2" s="30">
        <v>26.442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7.3579999999999997</v>
      </c>
      <c r="AX2" s="32" t="s">
        <v>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/>
      <c r="BM2" s="32" t="s">
        <v>30</v>
      </c>
      <c r="BN2" s="32"/>
      <c r="BO2" s="32"/>
      <c r="BP2" s="32"/>
      <c r="BQ2" s="30"/>
      <c r="BR2" s="30"/>
      <c r="BS2" s="32"/>
      <c r="BT2" s="32" t="s">
        <v>30</v>
      </c>
      <c r="BU2" s="30"/>
      <c r="BV2" t="s">
        <v>467</v>
      </c>
      <c r="BW2" s="110" t="s">
        <v>429</v>
      </c>
    </row>
    <row r="3" spans="1:75" x14ac:dyDescent="0.15">
      <c r="A3" s="27">
        <v>643</v>
      </c>
      <c r="B3" s="28">
        <v>41927</v>
      </c>
      <c r="C3" s="29" t="s">
        <v>26</v>
      </c>
      <c r="D3" s="30" t="s">
        <v>27</v>
      </c>
      <c r="E3" s="30"/>
      <c r="F3" s="30" t="s">
        <v>37</v>
      </c>
      <c r="G3" s="31">
        <v>41821</v>
      </c>
      <c r="H3" s="32" t="s">
        <v>29</v>
      </c>
      <c r="I3" s="32" t="s">
        <v>30</v>
      </c>
      <c r="J3" s="32"/>
      <c r="K3" s="30" t="s">
        <v>31</v>
      </c>
      <c r="L3" s="30" t="s">
        <v>32</v>
      </c>
      <c r="M3" s="30">
        <v>122.96299999999999</v>
      </c>
      <c r="N3" s="30">
        <v>26.442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17.433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</v>
      </c>
      <c r="AS3" s="176" t="s">
        <v>30</v>
      </c>
      <c r="AT3" s="32"/>
      <c r="AU3" s="32"/>
      <c r="AV3" s="32" t="s">
        <v>33</v>
      </c>
      <c r="AW3" s="32">
        <v>7.3579999999999997</v>
      </c>
      <c r="AX3" s="32" t="s">
        <v>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56"/>
      <c r="BR3" s="56"/>
      <c r="BS3" s="32"/>
      <c r="BT3" s="32" t="s">
        <v>30</v>
      </c>
      <c r="BU3" s="30"/>
      <c r="BV3" t="s">
        <v>467</v>
      </c>
      <c r="BW3" s="110" t="s">
        <v>429</v>
      </c>
    </row>
    <row r="4" spans="1:75" x14ac:dyDescent="0.15">
      <c r="A4" s="27">
        <v>649</v>
      </c>
      <c r="B4" s="28">
        <v>41927</v>
      </c>
      <c r="C4" s="29" t="s">
        <v>26</v>
      </c>
      <c r="D4" s="30" t="s">
        <v>27</v>
      </c>
      <c r="E4" s="30"/>
      <c r="F4" s="30" t="s">
        <v>40</v>
      </c>
      <c r="G4" s="31">
        <v>41821</v>
      </c>
      <c r="H4" s="32" t="s">
        <v>29</v>
      </c>
      <c r="I4" s="32" t="s">
        <v>30</v>
      </c>
      <c r="J4" s="32"/>
      <c r="K4" s="30" t="s">
        <v>31</v>
      </c>
      <c r="L4" s="30" t="s">
        <v>32</v>
      </c>
      <c r="M4" s="30">
        <v>122.96299999999999</v>
      </c>
      <c r="N4" s="30">
        <v>52.954000000000001</v>
      </c>
      <c r="O4" s="30"/>
      <c r="P4" s="30"/>
      <c r="Q4" s="30"/>
      <c r="R4" s="30"/>
      <c r="S4" s="30"/>
      <c r="T4" s="30"/>
      <c r="U4" s="30"/>
      <c r="V4" s="30">
        <v>22.981999999999999</v>
      </c>
      <c r="W4" s="30">
        <v>22.981999999999999</v>
      </c>
      <c r="X4" s="30"/>
      <c r="Y4" s="30"/>
      <c r="Z4" s="30"/>
      <c r="AA4" s="30"/>
      <c r="AB4" s="30"/>
      <c r="AC4" s="30"/>
      <c r="AD4" s="30"/>
      <c r="AE4" s="30">
        <v>22.981999999999999</v>
      </c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41</v>
      </c>
      <c r="AS4" s="32" t="s">
        <v>29</v>
      </c>
      <c r="AT4" s="32" t="s">
        <v>42</v>
      </c>
      <c r="AU4" s="32">
        <v>3</v>
      </c>
      <c r="AV4" s="32" t="s">
        <v>33</v>
      </c>
      <c r="AW4" s="32">
        <v>7.3579999999999997</v>
      </c>
      <c r="AX4" s="32" t="s">
        <v>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t="s">
        <v>467</v>
      </c>
      <c r="BW4" s="110" t="s">
        <v>429</v>
      </c>
    </row>
  </sheetData>
  <sheetProtection algorithmName="SHA-512" hashValue="WjZme8Y0ur+BodgoTSE1IJyHnWjleVFi4ix3a06zSDON2C5g9pyBRPCitO9NeNa5eoz5ZIKGwuYamZnmfpbHpg==" saltValue="meIS6GUPGO6X6MXSjc+erQ==" spinCount="100000" sheet="1" objects="1" scenarios="1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D478-5F36-A24D-B58E-0EE7B1647441}">
  <sheetPr codeName="Sheet26"/>
  <dimension ref="A1:BW50"/>
  <sheetViews>
    <sheetView topLeftCell="A19" zoomScale="120" zoomScaleNormal="120" zoomScalePageLayoutView="120" workbookViewId="0">
      <selection activeCell="L27" sqref="L27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5"/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7" t="s">
        <v>426</v>
      </c>
      <c r="BP1" s="7" t="s">
        <v>427</v>
      </c>
      <c r="BQ1" s="5" t="s">
        <v>238</v>
      </c>
      <c r="BR1" s="5" t="s">
        <v>4</v>
      </c>
      <c r="BS1" s="7" t="s">
        <v>5</v>
      </c>
      <c r="BT1" s="7" t="s">
        <v>139</v>
      </c>
      <c r="BU1" s="5" t="s">
        <v>6</v>
      </c>
    </row>
    <row r="2" spans="1:75" x14ac:dyDescent="0.15">
      <c r="A2" s="27">
        <v>75</v>
      </c>
      <c r="B2" s="28">
        <v>41741</v>
      </c>
      <c r="C2" s="29" t="s">
        <v>26</v>
      </c>
      <c r="D2" s="30" t="s">
        <v>114</v>
      </c>
      <c r="E2" s="30"/>
      <c r="F2" s="30" t="s">
        <v>28</v>
      </c>
      <c r="G2" s="31">
        <v>41608</v>
      </c>
      <c r="H2" s="32" t="s">
        <v>30</v>
      </c>
      <c r="I2" s="32" t="s">
        <v>100</v>
      </c>
      <c r="J2" s="32"/>
      <c r="K2" s="30" t="s">
        <v>107</v>
      </c>
      <c r="L2" s="30" t="s">
        <v>172</v>
      </c>
      <c r="M2" s="55">
        <v>134</v>
      </c>
      <c r="N2" s="55">
        <v>28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/>
      <c r="AW2" s="32"/>
      <c r="AX2" s="32" t="s">
        <v>34</v>
      </c>
      <c r="AY2" s="30"/>
      <c r="AZ2" s="32">
        <v>0</v>
      </c>
      <c r="BA2" s="32">
        <v>13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>
        <v>24</v>
      </c>
      <c r="BM2" s="32" t="s">
        <v>30</v>
      </c>
      <c r="BN2" s="32"/>
      <c r="BO2" s="32"/>
      <c r="BP2" s="32"/>
      <c r="BQ2" s="56"/>
      <c r="BR2" s="56"/>
      <c r="BS2" s="56"/>
      <c r="BT2" s="32" t="s">
        <v>30</v>
      </c>
      <c r="BU2" s="30"/>
      <c r="BV2" t="s">
        <v>428</v>
      </c>
      <c r="BW2" s="110" t="s">
        <v>429</v>
      </c>
    </row>
    <row r="3" spans="1:75" x14ac:dyDescent="0.15">
      <c r="A3" s="27">
        <v>199</v>
      </c>
      <c r="B3" s="28">
        <v>41741</v>
      </c>
      <c r="C3" s="29" t="s">
        <v>26</v>
      </c>
      <c r="D3" s="30" t="s">
        <v>114</v>
      </c>
      <c r="E3" s="30"/>
      <c r="F3" s="30" t="s">
        <v>28</v>
      </c>
      <c r="G3" s="31">
        <v>41698</v>
      </c>
      <c r="H3" s="32" t="s">
        <v>30</v>
      </c>
      <c r="I3" s="32" t="s">
        <v>100</v>
      </c>
      <c r="J3" s="32"/>
      <c r="K3" s="30" t="s">
        <v>118</v>
      </c>
      <c r="L3" s="30" t="s">
        <v>180</v>
      </c>
      <c r="M3" s="30">
        <v>164.45</v>
      </c>
      <c r="N3" s="30">
        <v>33.119999999999997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173</v>
      </c>
      <c r="AS3" s="32" t="s">
        <v>30</v>
      </c>
      <c r="AT3" s="32"/>
      <c r="AU3" s="32"/>
      <c r="AV3" s="32"/>
      <c r="AW3" s="32"/>
      <c r="AX3" s="32" t="s">
        <v>30</v>
      </c>
      <c r="AY3" s="30"/>
      <c r="AZ3" s="32">
        <v>0</v>
      </c>
      <c r="BA3" s="32">
        <v>0</v>
      </c>
      <c r="BB3" s="32">
        <v>7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30</v>
      </c>
      <c r="BN3" s="32"/>
      <c r="BO3" s="32"/>
      <c r="BP3" s="32"/>
      <c r="BQ3" s="30"/>
      <c r="BR3" s="30"/>
      <c r="BS3" s="32"/>
      <c r="BT3" s="32" t="s">
        <v>30</v>
      </c>
      <c r="BU3" s="30" t="s">
        <v>181</v>
      </c>
      <c r="BV3" s="111" t="s">
        <v>430</v>
      </c>
      <c r="BW3" s="57" t="s">
        <v>429</v>
      </c>
    </row>
    <row r="4" spans="1:75" x14ac:dyDescent="0.15">
      <c r="A4" s="27">
        <v>387</v>
      </c>
      <c r="B4" s="28">
        <v>41741</v>
      </c>
      <c r="C4" s="29" t="s">
        <v>26</v>
      </c>
      <c r="D4" s="30" t="s">
        <v>114</v>
      </c>
      <c r="E4" s="30"/>
      <c r="F4" s="30" t="s">
        <v>28</v>
      </c>
      <c r="G4" s="31">
        <v>41455</v>
      </c>
      <c r="H4" s="32" t="s">
        <v>29</v>
      </c>
      <c r="I4" s="32" t="s">
        <v>30</v>
      </c>
      <c r="J4" s="32"/>
      <c r="K4" s="30" t="s">
        <v>110</v>
      </c>
      <c r="L4" s="30" t="s">
        <v>185</v>
      </c>
      <c r="M4" s="30">
        <v>159.5</v>
      </c>
      <c r="N4" s="30">
        <v>27.9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173</v>
      </c>
      <c r="AS4" s="32" t="s">
        <v>30</v>
      </c>
      <c r="AT4" s="32"/>
      <c r="AU4" s="32"/>
      <c r="AV4" s="32" t="s">
        <v>33</v>
      </c>
      <c r="AW4" s="32">
        <v>12</v>
      </c>
      <c r="AX4" s="32" t="s">
        <v>34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30</v>
      </c>
      <c r="BN4" s="32"/>
      <c r="BO4" s="32"/>
      <c r="BP4" s="32"/>
      <c r="BQ4" s="30"/>
      <c r="BR4" s="30"/>
      <c r="BS4" s="32"/>
      <c r="BT4" s="32" t="s">
        <v>30</v>
      </c>
      <c r="BU4" s="30"/>
      <c r="BV4" t="s">
        <v>431</v>
      </c>
      <c r="BW4" s="57" t="s">
        <v>176</v>
      </c>
    </row>
    <row r="5" spans="1:75" x14ac:dyDescent="0.15">
      <c r="A5" s="27">
        <v>557</v>
      </c>
      <c r="B5" s="28">
        <v>41741</v>
      </c>
      <c r="C5" s="29" t="s">
        <v>26</v>
      </c>
      <c r="D5" s="30" t="s">
        <v>114</v>
      </c>
      <c r="E5" s="30"/>
      <c r="F5" s="30" t="s">
        <v>28</v>
      </c>
      <c r="G5" s="31">
        <v>41667</v>
      </c>
      <c r="H5" s="32" t="s">
        <v>29</v>
      </c>
      <c r="I5" s="32" t="s">
        <v>30</v>
      </c>
      <c r="J5" s="32"/>
      <c r="K5" s="30" t="s">
        <v>190</v>
      </c>
      <c r="L5" s="30" t="s">
        <v>191</v>
      </c>
      <c r="M5" s="30">
        <v>123</v>
      </c>
      <c r="N5" s="30">
        <v>28.47</v>
      </c>
      <c r="O5" s="30"/>
      <c r="P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173</v>
      </c>
      <c r="AS5" s="32" t="s">
        <v>30</v>
      </c>
      <c r="AT5" s="32"/>
      <c r="AU5" s="32"/>
      <c r="AV5" s="32" t="s">
        <v>33</v>
      </c>
      <c r="AW5" s="32">
        <v>11</v>
      </c>
      <c r="AX5" s="32" t="s">
        <v>34</v>
      </c>
      <c r="AY5" s="30"/>
      <c r="AZ5" s="32">
        <v>0</v>
      </c>
      <c r="BA5" s="32">
        <v>10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29</v>
      </c>
      <c r="BL5" s="32"/>
      <c r="BM5" s="32" t="s">
        <v>30</v>
      </c>
      <c r="BN5" s="32"/>
      <c r="BO5" s="32"/>
      <c r="BP5" s="32"/>
      <c r="BQ5" s="30"/>
      <c r="BR5" s="30"/>
      <c r="BS5" s="32"/>
      <c r="BT5" s="32" t="s">
        <v>30</v>
      </c>
      <c r="BU5" s="30"/>
      <c r="BV5" s="111" t="s">
        <v>430</v>
      </c>
      <c r="BW5" s="110" t="s">
        <v>429</v>
      </c>
    </row>
    <row r="6" spans="1:75" x14ac:dyDescent="0.15">
      <c r="A6" s="27">
        <v>698</v>
      </c>
      <c r="B6" s="28">
        <v>41741</v>
      </c>
      <c r="C6" s="29" t="s">
        <v>26</v>
      </c>
      <c r="D6" s="30" t="s">
        <v>114</v>
      </c>
      <c r="E6" s="30"/>
      <c r="F6" s="30" t="s">
        <v>28</v>
      </c>
      <c r="G6" s="31">
        <v>41670</v>
      </c>
      <c r="H6" s="32" t="s">
        <v>29</v>
      </c>
      <c r="I6" s="32" t="s">
        <v>30</v>
      </c>
      <c r="J6" s="32"/>
      <c r="K6" s="30" t="s">
        <v>92</v>
      </c>
      <c r="L6" s="30" t="s">
        <v>93</v>
      </c>
      <c r="M6" s="30">
        <v>119</v>
      </c>
      <c r="N6" s="30">
        <v>22.84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173</v>
      </c>
      <c r="AS6" s="32" t="s">
        <v>30</v>
      </c>
      <c r="AT6" s="32"/>
      <c r="AU6" s="32"/>
      <c r="AV6" s="32" t="s">
        <v>33</v>
      </c>
      <c r="AW6" s="32">
        <v>8</v>
      </c>
      <c r="AX6" s="32" t="s">
        <v>30</v>
      </c>
      <c r="AY6" s="30"/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/>
      <c r="BK6" s="32" t="s">
        <v>30</v>
      </c>
      <c r="BL6" s="32"/>
      <c r="BM6" s="32" t="s">
        <v>30</v>
      </c>
      <c r="BN6" s="32"/>
      <c r="BO6" s="32"/>
      <c r="BP6" s="32"/>
      <c r="BQ6" s="56"/>
      <c r="BR6" s="56"/>
      <c r="BS6" s="32"/>
      <c r="BT6" s="32" t="s">
        <v>30</v>
      </c>
      <c r="BU6" s="30"/>
      <c r="BV6" s="111" t="s">
        <v>430</v>
      </c>
      <c r="BW6" s="57" t="s">
        <v>429</v>
      </c>
    </row>
    <row r="7" spans="1:75" x14ac:dyDescent="0.15">
      <c r="A7" s="27">
        <v>1140</v>
      </c>
      <c r="B7" s="28">
        <v>41741</v>
      </c>
      <c r="C7" s="29" t="s">
        <v>26</v>
      </c>
      <c r="D7" s="30" t="s">
        <v>114</v>
      </c>
      <c r="E7" s="30"/>
      <c r="F7" s="30" t="s">
        <v>28</v>
      </c>
      <c r="G7" s="31">
        <v>41720</v>
      </c>
      <c r="H7" s="32" t="s">
        <v>29</v>
      </c>
      <c r="I7" s="32" t="s">
        <v>30</v>
      </c>
      <c r="J7" s="32">
        <v>6.43</v>
      </c>
      <c r="K7" s="30" t="s">
        <v>96</v>
      </c>
      <c r="L7" s="30" t="s">
        <v>97</v>
      </c>
      <c r="M7" s="30">
        <v>133.49</v>
      </c>
      <c r="N7" s="30">
        <v>27.63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173</v>
      </c>
      <c r="AS7" s="32" t="s">
        <v>30</v>
      </c>
      <c r="AT7" s="32"/>
      <c r="AU7" s="32"/>
      <c r="AV7" s="32" t="s">
        <v>33</v>
      </c>
      <c r="AW7" s="32">
        <v>7</v>
      </c>
      <c r="AX7" s="32" t="s">
        <v>34</v>
      </c>
      <c r="AY7" s="30"/>
      <c r="AZ7" s="32">
        <v>0</v>
      </c>
      <c r="BA7" s="32">
        <v>15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12</v>
      </c>
      <c r="BK7" s="32" t="s">
        <v>29</v>
      </c>
      <c r="BL7" s="32"/>
      <c r="BM7" s="32" t="s">
        <v>30</v>
      </c>
      <c r="BN7" s="32"/>
      <c r="BO7" s="32"/>
      <c r="BP7" s="32"/>
      <c r="BQ7" s="30"/>
      <c r="BR7" s="30"/>
      <c r="BS7" s="32"/>
      <c r="BT7" s="32" t="s">
        <v>30</v>
      </c>
      <c r="BU7" s="56" t="s">
        <v>99</v>
      </c>
      <c r="BV7" s="111" t="s">
        <v>430</v>
      </c>
      <c r="BW7" s="110" t="s">
        <v>432</v>
      </c>
    </row>
    <row r="8" spans="1:75" x14ac:dyDescent="0.15">
      <c r="A8" s="27">
        <v>1642</v>
      </c>
      <c r="B8" s="28">
        <v>41741</v>
      </c>
      <c r="C8" s="29" t="s">
        <v>26</v>
      </c>
      <c r="D8" s="30" t="s">
        <v>114</v>
      </c>
      <c r="E8" s="30"/>
      <c r="F8" s="30" t="s">
        <v>28</v>
      </c>
      <c r="G8" s="31">
        <v>41608</v>
      </c>
      <c r="H8" s="32" t="s">
        <v>30</v>
      </c>
      <c r="I8" s="32" t="s">
        <v>100</v>
      </c>
      <c r="J8" s="32"/>
      <c r="K8" s="30" t="s">
        <v>101</v>
      </c>
      <c r="L8" s="30" t="s">
        <v>102</v>
      </c>
      <c r="M8" s="30">
        <v>134</v>
      </c>
      <c r="N8" s="30">
        <v>24.36</v>
      </c>
      <c r="O8" s="30"/>
      <c r="P8" s="30"/>
      <c r="Q8" s="30"/>
      <c r="R8" s="30"/>
      <c r="S8" s="30"/>
      <c r="T8" s="30"/>
      <c r="U8" s="30"/>
      <c r="V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173</v>
      </c>
      <c r="AS8" s="32" t="s">
        <v>30</v>
      </c>
      <c r="AT8" s="32"/>
      <c r="AU8" s="32"/>
      <c r="AV8" s="32"/>
      <c r="AW8" s="32"/>
      <c r="AX8" s="32" t="s">
        <v>34</v>
      </c>
      <c r="AY8" s="30"/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30</v>
      </c>
      <c r="BL8" s="32">
        <v>24</v>
      </c>
      <c r="BM8" s="32" t="s">
        <v>30</v>
      </c>
      <c r="BN8" s="32"/>
      <c r="BO8" s="32"/>
      <c r="BP8" s="32"/>
      <c r="BQ8" s="56"/>
      <c r="BR8" s="56"/>
      <c r="BS8" s="32"/>
      <c r="BT8" s="32" t="s">
        <v>30</v>
      </c>
      <c r="BU8" s="30"/>
      <c r="BV8" t="s">
        <v>433</v>
      </c>
      <c r="BW8" s="57" t="s">
        <v>429</v>
      </c>
    </row>
    <row r="9" spans="1:75" x14ac:dyDescent="0.15">
      <c r="A9" s="27">
        <v>3137</v>
      </c>
      <c r="B9" s="28">
        <v>41741</v>
      </c>
      <c r="C9" s="29" t="s">
        <v>26</v>
      </c>
      <c r="D9" s="30" t="s">
        <v>114</v>
      </c>
      <c r="E9" s="30"/>
      <c r="F9" s="30" t="s">
        <v>28</v>
      </c>
      <c r="G9" s="31">
        <v>41579</v>
      </c>
      <c r="H9" s="32" t="s">
        <v>29</v>
      </c>
      <c r="I9" s="32" t="s">
        <v>30</v>
      </c>
      <c r="J9" s="32"/>
      <c r="K9" s="30" t="s">
        <v>103</v>
      </c>
      <c r="L9" s="30" t="s">
        <v>434</v>
      </c>
      <c r="M9" s="30">
        <v>135.49</v>
      </c>
      <c r="N9" s="30">
        <v>29.25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173</v>
      </c>
      <c r="AS9" s="32" t="s">
        <v>30</v>
      </c>
      <c r="AT9" s="32"/>
      <c r="AU9" s="32"/>
      <c r="AV9" s="32" t="s">
        <v>33</v>
      </c>
      <c r="AW9" s="32">
        <v>12.2</v>
      </c>
      <c r="AX9" s="32" t="s">
        <v>34</v>
      </c>
      <c r="AY9" s="30"/>
      <c r="AZ9" s="32">
        <v>0</v>
      </c>
      <c r="BA9" s="32">
        <v>0</v>
      </c>
      <c r="BB9" s="32">
        <v>13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30</v>
      </c>
      <c r="BL9" s="32"/>
      <c r="BM9" s="32" t="s">
        <v>30</v>
      </c>
      <c r="BN9" s="32"/>
      <c r="BO9" s="32"/>
      <c r="BP9" s="32"/>
      <c r="BQ9" s="56" t="s">
        <v>435</v>
      </c>
      <c r="BR9" s="56"/>
      <c r="BS9" s="32"/>
      <c r="BT9" s="32" t="s">
        <v>30</v>
      </c>
      <c r="BU9" s="30" t="s">
        <v>436</v>
      </c>
      <c r="BV9" t="s">
        <v>437</v>
      </c>
      <c r="BW9" s="57" t="s">
        <v>429</v>
      </c>
    </row>
    <row r="10" spans="1:75" x14ac:dyDescent="0.15">
      <c r="A10" s="27">
        <v>2566</v>
      </c>
      <c r="B10" s="28">
        <v>41741</v>
      </c>
      <c r="C10" s="29" t="s">
        <v>26</v>
      </c>
      <c r="D10" s="30" t="s">
        <v>114</v>
      </c>
      <c r="E10" s="30"/>
      <c r="F10" s="30" t="s">
        <v>28</v>
      </c>
      <c r="G10" s="58">
        <v>41559</v>
      </c>
      <c r="H10" s="32" t="s">
        <v>29</v>
      </c>
      <c r="I10" s="32" t="s">
        <v>30</v>
      </c>
      <c r="J10" s="32"/>
      <c r="K10" s="30" t="s">
        <v>121</v>
      </c>
      <c r="L10" s="30" t="s">
        <v>122</v>
      </c>
      <c r="M10" s="55">
        <v>134</v>
      </c>
      <c r="N10" s="30">
        <v>24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173</v>
      </c>
      <c r="AS10" s="32" t="s">
        <v>30</v>
      </c>
      <c r="AT10" s="32"/>
      <c r="AU10" s="32"/>
      <c r="AV10" s="32" t="s">
        <v>33</v>
      </c>
      <c r="AW10" s="32">
        <v>11</v>
      </c>
      <c r="AX10" s="32" t="s">
        <v>34</v>
      </c>
      <c r="AY10" s="30"/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30</v>
      </c>
      <c r="BL10" s="32"/>
      <c r="BM10" s="32" t="s">
        <v>30</v>
      </c>
      <c r="BN10" s="32"/>
      <c r="BO10" s="32"/>
      <c r="BP10" s="32"/>
      <c r="BQ10" s="56"/>
      <c r="BR10" s="56"/>
      <c r="BS10" s="56"/>
      <c r="BT10" s="32" t="s">
        <v>30</v>
      </c>
      <c r="BU10" s="30"/>
      <c r="BV10" t="s">
        <v>438</v>
      </c>
      <c r="BW10" s="110" t="s">
        <v>429</v>
      </c>
    </row>
    <row r="11" spans="1:75" x14ac:dyDescent="0.15">
      <c r="A11" s="27">
        <v>2543</v>
      </c>
      <c r="B11" s="28">
        <v>41741</v>
      </c>
      <c r="C11" s="29" t="s">
        <v>26</v>
      </c>
      <c r="D11" s="30" t="s">
        <v>114</v>
      </c>
      <c r="E11" s="30"/>
      <c r="F11" s="30" t="s">
        <v>28</v>
      </c>
      <c r="G11" s="31">
        <v>41670</v>
      </c>
      <c r="H11" s="32" t="s">
        <v>29</v>
      </c>
      <c r="I11" s="32" t="s">
        <v>30</v>
      </c>
      <c r="J11" s="32"/>
      <c r="K11" s="30" t="s">
        <v>124</v>
      </c>
      <c r="L11" s="30" t="s">
        <v>125</v>
      </c>
      <c r="M11" s="55">
        <v>136.29</v>
      </c>
      <c r="N11" s="55">
        <v>26.5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173</v>
      </c>
      <c r="AS11" s="32" t="s">
        <v>30</v>
      </c>
      <c r="AT11" s="32"/>
      <c r="AU11" s="32"/>
      <c r="AV11" s="32" t="s">
        <v>33</v>
      </c>
      <c r="AW11" s="32">
        <v>11.5</v>
      </c>
      <c r="AX11" s="32" t="s">
        <v>34</v>
      </c>
      <c r="AY11" s="30"/>
      <c r="AZ11" s="32">
        <v>0</v>
      </c>
      <c r="BA11" s="32">
        <v>0</v>
      </c>
      <c r="BB11" s="32">
        <v>10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30</v>
      </c>
      <c r="BL11" s="32"/>
      <c r="BM11" s="32" t="s">
        <v>30</v>
      </c>
      <c r="BN11" s="32"/>
      <c r="BO11" s="32"/>
      <c r="BP11" s="32"/>
      <c r="BQ11" s="56"/>
      <c r="BR11" s="56"/>
      <c r="BS11" s="56"/>
      <c r="BT11" s="32" t="s">
        <v>30</v>
      </c>
      <c r="BU11" s="30"/>
      <c r="BV11" t="s">
        <v>439</v>
      </c>
      <c r="BW11" s="57" t="s">
        <v>429</v>
      </c>
    </row>
    <row r="12" spans="1:75" x14ac:dyDescent="0.15">
      <c r="A12" s="27">
        <v>2346</v>
      </c>
      <c r="B12" s="28">
        <v>41741</v>
      </c>
      <c r="C12" s="29" t="s">
        <v>26</v>
      </c>
      <c r="D12" s="30" t="s">
        <v>114</v>
      </c>
      <c r="E12" s="30"/>
      <c r="F12" s="30" t="s">
        <v>28</v>
      </c>
      <c r="G12" s="58">
        <v>41515</v>
      </c>
      <c r="H12" s="32" t="s">
        <v>29</v>
      </c>
      <c r="I12" s="32" t="s">
        <v>30</v>
      </c>
      <c r="J12" s="32"/>
      <c r="K12" s="30" t="s">
        <v>126</v>
      </c>
      <c r="L12" s="30" t="s">
        <v>127</v>
      </c>
      <c r="M12" s="30">
        <v>128.30000000000001</v>
      </c>
      <c r="N12" s="30">
        <v>27.75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173</v>
      </c>
      <c r="AS12" s="32" t="s">
        <v>30</v>
      </c>
      <c r="AT12" s="32"/>
      <c r="AU12" s="32"/>
      <c r="AV12" s="32" t="s">
        <v>33</v>
      </c>
      <c r="AW12" s="32">
        <v>11.3</v>
      </c>
      <c r="AX12" s="32" t="s">
        <v>30</v>
      </c>
      <c r="AY12" s="30"/>
      <c r="AZ12" s="32">
        <v>0</v>
      </c>
      <c r="BA12" s="32">
        <v>10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30</v>
      </c>
      <c r="BL12" s="32">
        <v>12</v>
      </c>
      <c r="BM12" s="32" t="s">
        <v>30</v>
      </c>
      <c r="BN12" s="32"/>
      <c r="BO12" s="32"/>
      <c r="BP12" s="32"/>
      <c r="BQ12" s="56" t="s">
        <v>46</v>
      </c>
      <c r="BR12" s="56" t="s">
        <v>129</v>
      </c>
      <c r="BS12" s="32">
        <v>50</v>
      </c>
      <c r="BT12" s="32" t="s">
        <v>30</v>
      </c>
      <c r="BU12" s="30"/>
      <c r="BV12" t="s">
        <v>440</v>
      </c>
      <c r="BW12" s="57" t="s">
        <v>429</v>
      </c>
    </row>
    <row r="13" spans="1:75" x14ac:dyDescent="0.15">
      <c r="A13" s="27">
        <v>2832</v>
      </c>
      <c r="B13" s="28">
        <v>41741</v>
      </c>
      <c r="C13" s="29" t="s">
        <v>26</v>
      </c>
      <c r="D13" s="30" t="s">
        <v>114</v>
      </c>
      <c r="E13" s="30"/>
      <c r="F13" s="30" t="s">
        <v>28</v>
      </c>
      <c r="G13" s="31">
        <v>41499</v>
      </c>
      <c r="H13" s="32" t="s">
        <v>30</v>
      </c>
      <c r="I13" s="32" t="s">
        <v>100</v>
      </c>
      <c r="J13" s="32"/>
      <c r="K13" s="30" t="s">
        <v>441</v>
      </c>
      <c r="L13" s="30" t="s">
        <v>383</v>
      </c>
      <c r="M13" s="30">
        <v>129</v>
      </c>
      <c r="N13" s="30">
        <v>28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173</v>
      </c>
      <c r="AS13" s="32" t="s">
        <v>30</v>
      </c>
      <c r="AT13" s="32"/>
      <c r="AU13" s="32"/>
      <c r="AV13" s="32"/>
      <c r="AW13" s="32"/>
      <c r="AX13" s="32" t="s">
        <v>30</v>
      </c>
      <c r="AY13" s="30"/>
      <c r="AZ13" s="32">
        <v>0</v>
      </c>
      <c r="BA13" s="32">
        <v>0</v>
      </c>
      <c r="BB13" s="32">
        <v>0</v>
      </c>
      <c r="BC13" s="32">
        <v>20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32" t="s">
        <v>30</v>
      </c>
      <c r="BL13" s="32">
        <v>24</v>
      </c>
      <c r="BM13" s="32" t="s">
        <v>30</v>
      </c>
      <c r="BN13" s="32"/>
      <c r="BO13" s="32"/>
      <c r="BP13" s="32"/>
      <c r="BQ13" s="30"/>
      <c r="BR13" s="30"/>
      <c r="BS13" s="32"/>
      <c r="BT13" s="32" t="s">
        <v>30</v>
      </c>
      <c r="BU13" s="30"/>
      <c r="BV13" t="s">
        <v>442</v>
      </c>
      <c r="BW13" s="57" t="s">
        <v>429</v>
      </c>
    </row>
    <row r="14" spans="1:75" x14ac:dyDescent="0.15">
      <c r="A14" s="27">
        <v>2946</v>
      </c>
      <c r="B14" s="28">
        <v>41741</v>
      </c>
      <c r="C14" s="29" t="s">
        <v>26</v>
      </c>
      <c r="D14" s="30" t="s">
        <v>114</v>
      </c>
      <c r="E14" s="30"/>
      <c r="F14" s="30" t="s">
        <v>28</v>
      </c>
      <c r="G14" s="31">
        <v>41688</v>
      </c>
      <c r="H14" s="32" t="s">
        <v>387</v>
      </c>
      <c r="I14" s="32" t="s">
        <v>390</v>
      </c>
      <c r="J14" s="32"/>
      <c r="K14" s="30" t="s">
        <v>443</v>
      </c>
      <c r="L14" s="30" t="s">
        <v>386</v>
      </c>
      <c r="M14" s="55">
        <v>120.10599999999999</v>
      </c>
      <c r="N14" s="55">
        <v>19.334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 t="s">
        <v>173</v>
      </c>
      <c r="AS14" s="32" t="s">
        <v>30</v>
      </c>
      <c r="AT14" s="32"/>
      <c r="AU14" s="32"/>
      <c r="AV14" s="32" t="s">
        <v>444</v>
      </c>
      <c r="AW14" s="32">
        <v>8</v>
      </c>
      <c r="AX14" s="32" t="s">
        <v>34</v>
      </c>
      <c r="AY14" s="30"/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/>
      <c r="BK14" s="112" t="s">
        <v>390</v>
      </c>
      <c r="BL14" s="32">
        <v>24</v>
      </c>
      <c r="BM14" s="32" t="s">
        <v>30</v>
      </c>
      <c r="BN14" s="32"/>
      <c r="BO14" s="32"/>
      <c r="BP14" s="32"/>
      <c r="BQ14" s="56"/>
      <c r="BR14" s="56"/>
      <c r="BS14" s="56"/>
      <c r="BT14" s="32" t="s">
        <v>30</v>
      </c>
      <c r="BU14" s="30"/>
      <c r="BV14" t="s">
        <v>430</v>
      </c>
      <c r="BW14" s="57" t="s">
        <v>429</v>
      </c>
    </row>
    <row r="15" spans="1:75" x14ac:dyDescent="0.15">
      <c r="A15" s="27">
        <v>3022</v>
      </c>
      <c r="B15" s="28">
        <v>41741</v>
      </c>
      <c r="C15" s="29" t="s">
        <v>26</v>
      </c>
      <c r="D15" s="30" t="s">
        <v>114</v>
      </c>
      <c r="E15" s="30"/>
      <c r="F15" s="30" t="s">
        <v>28</v>
      </c>
      <c r="G15" s="31">
        <v>41536</v>
      </c>
      <c r="H15" s="32" t="s">
        <v>30</v>
      </c>
      <c r="I15" s="32" t="s">
        <v>100</v>
      </c>
      <c r="J15" s="32"/>
      <c r="K15" s="30" t="s">
        <v>445</v>
      </c>
      <c r="L15" s="30" t="s">
        <v>446</v>
      </c>
      <c r="M15" s="55">
        <v>109.5</v>
      </c>
      <c r="N15" s="55">
        <v>29.4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173</v>
      </c>
      <c r="AS15" s="32" t="s">
        <v>30</v>
      </c>
      <c r="AT15" s="32"/>
      <c r="AU15" s="32"/>
      <c r="AV15" s="32"/>
      <c r="AW15" s="32"/>
      <c r="AX15" s="32" t="s">
        <v>390</v>
      </c>
      <c r="AY15" s="30"/>
      <c r="AZ15" s="32">
        <v>0</v>
      </c>
      <c r="BA15" s="32">
        <v>0</v>
      </c>
      <c r="BB15" s="32">
        <v>0</v>
      </c>
      <c r="BC15" s="32">
        <v>15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30</v>
      </c>
      <c r="BL15" s="32">
        <v>24</v>
      </c>
      <c r="BM15" s="32" t="s">
        <v>30</v>
      </c>
      <c r="BN15" s="32"/>
      <c r="BO15" s="32"/>
      <c r="BP15" s="32"/>
      <c r="BQ15" s="30"/>
      <c r="BR15" s="56"/>
      <c r="BS15" s="32"/>
      <c r="BT15" s="32" t="s">
        <v>30</v>
      </c>
      <c r="BU15" s="30"/>
      <c r="BV15" t="s">
        <v>447</v>
      </c>
      <c r="BW15" s="57" t="s">
        <v>429</v>
      </c>
    </row>
    <row r="16" spans="1:75" x14ac:dyDescent="0.15">
      <c r="A16" s="27">
        <v>3079</v>
      </c>
      <c r="B16" s="28">
        <v>41741</v>
      </c>
      <c r="C16" s="29" t="s">
        <v>26</v>
      </c>
      <c r="D16" s="30" t="s">
        <v>114</v>
      </c>
      <c r="E16" s="30"/>
      <c r="F16" s="30" t="s">
        <v>28</v>
      </c>
      <c r="G16" s="31">
        <v>41670</v>
      </c>
      <c r="H16" s="32" t="s">
        <v>29</v>
      </c>
      <c r="I16" s="32" t="s">
        <v>30</v>
      </c>
      <c r="J16" s="32"/>
      <c r="K16" s="30" t="s">
        <v>448</v>
      </c>
      <c r="L16" s="30" t="s">
        <v>449</v>
      </c>
      <c r="M16" s="55">
        <v>129.29</v>
      </c>
      <c r="N16" s="55">
        <v>23.5</v>
      </c>
      <c r="O16" s="30"/>
      <c r="P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 t="s">
        <v>173</v>
      </c>
      <c r="AS16" s="32" t="s">
        <v>30</v>
      </c>
      <c r="AT16" s="32"/>
      <c r="AU16" s="32"/>
      <c r="AV16" s="32" t="s">
        <v>444</v>
      </c>
      <c r="AW16" s="32">
        <v>11.5</v>
      </c>
      <c r="AX16" s="32" t="s">
        <v>34</v>
      </c>
      <c r="AY16" s="30"/>
      <c r="AZ16" s="32">
        <v>0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36</v>
      </c>
      <c r="BK16" s="32" t="s">
        <v>30</v>
      </c>
      <c r="BL16" s="32"/>
      <c r="BM16" s="32" t="s">
        <v>30</v>
      </c>
      <c r="BN16" s="32"/>
      <c r="BO16" s="32"/>
      <c r="BP16" s="32"/>
      <c r="BQ16" s="30"/>
      <c r="BR16" s="56"/>
      <c r="BS16" s="32"/>
      <c r="BT16" s="32" t="s">
        <v>30</v>
      </c>
      <c r="BU16" s="30"/>
      <c r="BV16" t="s">
        <v>450</v>
      </c>
      <c r="BW16" s="57" t="s">
        <v>429</v>
      </c>
    </row>
    <row r="17" spans="1:75" x14ac:dyDescent="0.15">
      <c r="A17" s="27">
        <v>3061</v>
      </c>
      <c r="B17" s="28">
        <v>41741</v>
      </c>
      <c r="C17" s="29" t="s">
        <v>26</v>
      </c>
      <c r="D17" s="30" t="s">
        <v>114</v>
      </c>
      <c r="E17" s="30"/>
      <c r="F17" s="30" t="s">
        <v>28</v>
      </c>
      <c r="G17" s="31">
        <v>41517</v>
      </c>
      <c r="H17" s="32" t="s">
        <v>29</v>
      </c>
      <c r="I17" s="32" t="s">
        <v>30</v>
      </c>
      <c r="J17" s="32"/>
      <c r="K17" s="30" t="s">
        <v>451</v>
      </c>
      <c r="L17" s="30" t="s">
        <v>452</v>
      </c>
      <c r="M17" s="55">
        <v>90</v>
      </c>
      <c r="N17" s="55">
        <v>33</v>
      </c>
      <c r="O17" s="30" t="s">
        <v>453</v>
      </c>
      <c r="P17" s="30">
        <v>2500</v>
      </c>
      <c r="Q17">
        <v>31</v>
      </c>
      <c r="R17" s="30"/>
      <c r="S17" s="30"/>
      <c r="T17" s="30"/>
      <c r="U17" s="30"/>
      <c r="V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J17" s="30"/>
      <c r="AK17" s="30"/>
      <c r="AL17" s="30"/>
      <c r="AM17" s="30"/>
      <c r="AN17" s="30"/>
      <c r="AO17" s="30"/>
      <c r="AP17" s="30"/>
      <c r="AQ17" s="30"/>
      <c r="AR17" s="30" t="s">
        <v>173</v>
      </c>
      <c r="AS17" s="32" t="s">
        <v>30</v>
      </c>
      <c r="AT17" s="32"/>
      <c r="AU17" s="32"/>
      <c r="AV17" s="32"/>
      <c r="AW17" s="32"/>
      <c r="AX17" s="32" t="s">
        <v>34</v>
      </c>
      <c r="AY17" s="30"/>
      <c r="AZ17" s="32">
        <v>0</v>
      </c>
      <c r="BA17" s="32">
        <v>0</v>
      </c>
      <c r="BB17" s="32">
        <v>12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24</v>
      </c>
      <c r="BK17" s="32" t="s">
        <v>30</v>
      </c>
      <c r="BL17" s="32"/>
      <c r="BM17" s="32" t="s">
        <v>30</v>
      </c>
      <c r="BN17" s="32"/>
      <c r="BO17" s="32"/>
      <c r="BP17" s="32"/>
      <c r="BQ17" s="30"/>
      <c r="BR17" s="56"/>
      <c r="BS17" s="32"/>
      <c r="BT17" s="32" t="s">
        <v>30</v>
      </c>
      <c r="BU17" s="30" t="s">
        <v>454</v>
      </c>
      <c r="BV17" t="s">
        <v>455</v>
      </c>
      <c r="BW17" s="57" t="s">
        <v>429</v>
      </c>
    </row>
    <row r="18" spans="1:75" x14ac:dyDescent="0.15">
      <c r="A18" s="27">
        <v>3114</v>
      </c>
      <c r="B18" s="28">
        <v>41741</v>
      </c>
      <c r="C18" s="29" t="s">
        <v>26</v>
      </c>
      <c r="D18" s="30" t="s">
        <v>114</v>
      </c>
      <c r="E18" s="30"/>
      <c r="F18" s="30" t="s">
        <v>28</v>
      </c>
      <c r="G18" s="31">
        <v>41549</v>
      </c>
      <c r="H18" s="32" t="s">
        <v>30</v>
      </c>
      <c r="I18" s="32" t="s">
        <v>100</v>
      </c>
      <c r="J18" s="32"/>
      <c r="K18" s="30" t="s">
        <v>456</v>
      </c>
      <c r="L18" s="30" t="s">
        <v>457</v>
      </c>
      <c r="M18" s="55">
        <v>143</v>
      </c>
      <c r="N18" s="55">
        <v>28.8</v>
      </c>
      <c r="O18" s="30"/>
      <c r="P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173</v>
      </c>
      <c r="AS18" s="32" t="s">
        <v>30</v>
      </c>
      <c r="AT18" s="32"/>
      <c r="AU18" s="32"/>
      <c r="AV18" s="32"/>
      <c r="AW18" s="32"/>
      <c r="AX18" s="32" t="s">
        <v>390</v>
      </c>
      <c r="AY18" s="30"/>
      <c r="AZ18" s="32">
        <v>0</v>
      </c>
      <c r="BA18" s="32">
        <v>0</v>
      </c>
      <c r="BB18" s="32">
        <v>5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/>
      <c r="BK18" s="32" t="s">
        <v>30</v>
      </c>
      <c r="BL18" s="32"/>
      <c r="BM18" s="32" t="s">
        <v>30</v>
      </c>
      <c r="BN18" s="32"/>
      <c r="BO18" s="32"/>
      <c r="BP18" s="32"/>
      <c r="BQ18" s="30"/>
      <c r="BR18" s="56"/>
      <c r="BS18" s="32"/>
      <c r="BT18" s="32" t="s">
        <v>30</v>
      </c>
      <c r="BU18" s="30" t="s">
        <v>454</v>
      </c>
      <c r="BV18" t="s">
        <v>458</v>
      </c>
      <c r="BW18" s="57" t="s">
        <v>429</v>
      </c>
    </row>
    <row r="19" spans="1:75" x14ac:dyDescent="0.15">
      <c r="A19" s="27">
        <v>73</v>
      </c>
      <c r="B19" s="28">
        <v>41741</v>
      </c>
      <c r="C19" s="29" t="s">
        <v>26</v>
      </c>
      <c r="D19" s="30" t="s">
        <v>114</v>
      </c>
      <c r="E19" s="30"/>
      <c r="F19" s="30" t="s">
        <v>37</v>
      </c>
      <c r="G19" s="31">
        <v>41608</v>
      </c>
      <c r="H19" s="32" t="s">
        <v>30</v>
      </c>
      <c r="I19" s="32" t="s">
        <v>100</v>
      </c>
      <c r="J19" s="32"/>
      <c r="K19" s="30" t="s">
        <v>107</v>
      </c>
      <c r="L19" s="30" t="s">
        <v>172</v>
      </c>
      <c r="M19" s="55">
        <v>137</v>
      </c>
      <c r="N19" s="55">
        <v>28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17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39</v>
      </c>
      <c r="AS19" s="32" t="s">
        <v>30</v>
      </c>
      <c r="AT19" s="32"/>
      <c r="AU19" s="32"/>
      <c r="AV19" s="32"/>
      <c r="AW19" s="32"/>
      <c r="AX19" s="32" t="s">
        <v>34</v>
      </c>
      <c r="AY19" s="30"/>
      <c r="AZ19" s="32">
        <v>0</v>
      </c>
      <c r="BA19" s="32">
        <v>13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/>
      <c r="BK19" s="32" t="s">
        <v>30</v>
      </c>
      <c r="BL19" s="32">
        <v>24</v>
      </c>
      <c r="BM19" s="32" t="s">
        <v>30</v>
      </c>
      <c r="BN19" s="32"/>
      <c r="BO19" s="32"/>
      <c r="BP19" s="32"/>
      <c r="BQ19" s="56"/>
      <c r="BR19" s="56"/>
      <c r="BS19" s="56"/>
      <c r="BT19" s="32" t="s">
        <v>30</v>
      </c>
      <c r="BU19" s="30"/>
      <c r="BV19" t="s">
        <v>459</v>
      </c>
      <c r="BW19" s="110" t="s">
        <v>429</v>
      </c>
    </row>
    <row r="20" spans="1:75" x14ac:dyDescent="0.15">
      <c r="A20" s="27">
        <v>197</v>
      </c>
      <c r="B20" s="28">
        <v>41741</v>
      </c>
      <c r="C20" s="29" t="s">
        <v>26</v>
      </c>
      <c r="D20" s="30" t="s">
        <v>114</v>
      </c>
      <c r="E20" s="30"/>
      <c r="F20" s="30" t="s">
        <v>37</v>
      </c>
      <c r="G20" s="31">
        <v>41698</v>
      </c>
      <c r="H20" s="32" t="s">
        <v>30</v>
      </c>
      <c r="I20" s="32" t="s">
        <v>100</v>
      </c>
      <c r="J20" s="32"/>
      <c r="K20" s="30" t="s">
        <v>118</v>
      </c>
      <c r="L20" s="30" t="s">
        <v>180</v>
      </c>
      <c r="M20" s="30">
        <v>169.05</v>
      </c>
      <c r="N20" s="30">
        <v>33.119999999999997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26.565000000000001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39</v>
      </c>
      <c r="AS20" s="32" t="s">
        <v>30</v>
      </c>
      <c r="AT20" s="32"/>
      <c r="AU20" s="32"/>
      <c r="AV20" s="32"/>
      <c r="AW20" s="32"/>
      <c r="AX20" s="32" t="s">
        <v>30</v>
      </c>
      <c r="AY20" s="30"/>
      <c r="AZ20" s="32">
        <v>0</v>
      </c>
      <c r="BA20" s="32">
        <v>0</v>
      </c>
      <c r="BB20" s="32">
        <v>7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30</v>
      </c>
      <c r="BL20" s="32"/>
      <c r="BM20" s="32" t="s">
        <v>30</v>
      </c>
      <c r="BN20" s="32"/>
      <c r="BO20" s="32"/>
      <c r="BP20" s="32"/>
      <c r="BQ20" s="30"/>
      <c r="BR20" s="30"/>
      <c r="BS20" s="32"/>
      <c r="BT20" s="32" t="s">
        <v>30</v>
      </c>
      <c r="BU20" s="30" t="s">
        <v>181</v>
      </c>
      <c r="BV20" s="111" t="s">
        <v>430</v>
      </c>
      <c r="BW20" s="57" t="s">
        <v>429</v>
      </c>
    </row>
    <row r="21" spans="1:75" x14ac:dyDescent="0.15">
      <c r="A21" s="27">
        <v>385</v>
      </c>
      <c r="B21" s="28">
        <v>41741</v>
      </c>
      <c r="C21" s="29" t="s">
        <v>26</v>
      </c>
      <c r="D21" s="30" t="s">
        <v>114</v>
      </c>
      <c r="E21" s="30"/>
      <c r="F21" s="30" t="s">
        <v>37</v>
      </c>
      <c r="G21" s="31">
        <v>41455</v>
      </c>
      <c r="H21" s="32" t="s">
        <v>29</v>
      </c>
      <c r="I21" s="32" t="s">
        <v>30</v>
      </c>
      <c r="J21" s="32"/>
      <c r="K21" s="30" t="s">
        <v>110</v>
      </c>
      <c r="L21" s="30" t="s">
        <v>185</v>
      </c>
      <c r="M21" s="30">
        <v>163.47999999999999</v>
      </c>
      <c r="N21" s="30">
        <v>27.9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17.5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39</v>
      </c>
      <c r="AS21" s="32" t="s">
        <v>30</v>
      </c>
      <c r="AT21" s="32"/>
      <c r="AU21" s="32"/>
      <c r="AV21" s="32" t="s">
        <v>33</v>
      </c>
      <c r="AW21" s="32">
        <v>12</v>
      </c>
      <c r="AX21" s="32" t="s">
        <v>34</v>
      </c>
      <c r="AY21" s="30"/>
      <c r="AZ21" s="32">
        <v>0</v>
      </c>
      <c r="BA21" s="32">
        <v>0</v>
      </c>
      <c r="BB21" s="32">
        <v>7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/>
      <c r="BK21" s="32" t="s">
        <v>30</v>
      </c>
      <c r="BL21" s="32"/>
      <c r="BM21" s="32" t="s">
        <v>30</v>
      </c>
      <c r="BN21" s="32"/>
      <c r="BO21" s="32"/>
      <c r="BP21" s="32"/>
      <c r="BQ21" s="30"/>
      <c r="BR21" s="30"/>
      <c r="BS21" s="32"/>
      <c r="BT21" s="32" t="s">
        <v>30</v>
      </c>
      <c r="BU21" s="30"/>
      <c r="BV21" t="s">
        <v>431</v>
      </c>
      <c r="BW21" s="57" t="s">
        <v>176</v>
      </c>
    </row>
    <row r="22" spans="1:75" x14ac:dyDescent="0.15">
      <c r="A22" s="27">
        <v>555</v>
      </c>
      <c r="B22" s="28">
        <v>41741</v>
      </c>
      <c r="C22" s="29" t="s">
        <v>26</v>
      </c>
      <c r="D22" s="30" t="s">
        <v>114</v>
      </c>
      <c r="E22" s="30"/>
      <c r="F22" s="30" t="s">
        <v>37</v>
      </c>
      <c r="G22" s="31">
        <v>41667</v>
      </c>
      <c r="H22" s="32" t="s">
        <v>29</v>
      </c>
      <c r="I22" s="32" t="s">
        <v>30</v>
      </c>
      <c r="J22" s="32"/>
      <c r="K22" s="30" t="s">
        <v>190</v>
      </c>
      <c r="L22" s="30" t="s">
        <v>191</v>
      </c>
      <c r="M22" s="30">
        <v>126.1</v>
      </c>
      <c r="N22" s="30">
        <v>28.47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16.170000000000002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39</v>
      </c>
      <c r="AS22" s="32" t="s">
        <v>30</v>
      </c>
      <c r="AT22" s="32"/>
      <c r="AU22" s="32"/>
      <c r="AV22" s="32" t="s">
        <v>33</v>
      </c>
      <c r="AW22" s="32">
        <v>11</v>
      </c>
      <c r="AX22" s="32" t="s">
        <v>34</v>
      </c>
      <c r="AY22" s="30"/>
      <c r="AZ22" s="32">
        <v>0</v>
      </c>
      <c r="BA22" s="32">
        <v>10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24</v>
      </c>
      <c r="BK22" s="32" t="s">
        <v>29</v>
      </c>
      <c r="BL22" s="32"/>
      <c r="BM22" s="32" t="s">
        <v>30</v>
      </c>
      <c r="BN22" s="32"/>
      <c r="BO22" s="32"/>
      <c r="BP22" s="32"/>
      <c r="BQ22" s="30"/>
      <c r="BR22" s="30"/>
      <c r="BS22" s="32"/>
      <c r="BT22" s="32" t="s">
        <v>30</v>
      </c>
      <c r="BU22" s="30"/>
      <c r="BV22" s="111" t="s">
        <v>430</v>
      </c>
      <c r="BW22" s="110" t="s">
        <v>429</v>
      </c>
    </row>
    <row r="23" spans="1:75" x14ac:dyDescent="0.15">
      <c r="A23" s="27">
        <v>696</v>
      </c>
      <c r="B23" s="28">
        <v>41741</v>
      </c>
      <c r="C23" s="29" t="s">
        <v>26</v>
      </c>
      <c r="D23" s="30" t="s">
        <v>114</v>
      </c>
      <c r="E23" s="30"/>
      <c r="F23" s="30" t="s">
        <v>37</v>
      </c>
      <c r="G23" s="31">
        <v>41670</v>
      </c>
      <c r="H23" s="32" t="s">
        <v>29</v>
      </c>
      <c r="I23" s="32" t="s">
        <v>30</v>
      </c>
      <c r="J23" s="32"/>
      <c r="K23" s="30" t="s">
        <v>92</v>
      </c>
      <c r="L23" s="30" t="s">
        <v>93</v>
      </c>
      <c r="M23" s="30">
        <v>119</v>
      </c>
      <c r="N23" s="30">
        <v>22.84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15.88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39</v>
      </c>
      <c r="AS23" s="32" t="s">
        <v>30</v>
      </c>
      <c r="AT23" s="32"/>
      <c r="AU23" s="32"/>
      <c r="AV23" s="32" t="s">
        <v>33</v>
      </c>
      <c r="AW23" s="32">
        <v>8</v>
      </c>
      <c r="AX23" s="32" t="s">
        <v>30</v>
      </c>
      <c r="AY23" s="30"/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30</v>
      </c>
      <c r="BL23" s="32"/>
      <c r="BM23" s="32" t="s">
        <v>30</v>
      </c>
      <c r="BN23" s="32"/>
      <c r="BO23" s="32"/>
      <c r="BP23" s="32"/>
      <c r="BQ23" s="56"/>
      <c r="BR23" s="56"/>
      <c r="BS23" s="32"/>
      <c r="BT23" s="32" t="s">
        <v>30</v>
      </c>
      <c r="BU23" s="30"/>
      <c r="BV23" s="111" t="s">
        <v>430</v>
      </c>
      <c r="BW23" s="57" t="s">
        <v>429</v>
      </c>
    </row>
    <row r="24" spans="1:75" x14ac:dyDescent="0.15">
      <c r="A24" s="27">
        <v>1138</v>
      </c>
      <c r="B24" s="28">
        <v>41741</v>
      </c>
      <c r="C24" s="29" t="s">
        <v>26</v>
      </c>
      <c r="D24" s="30" t="s">
        <v>114</v>
      </c>
      <c r="E24" s="30"/>
      <c r="F24" s="30" t="s">
        <v>37</v>
      </c>
      <c r="G24" s="31">
        <v>41720</v>
      </c>
      <c r="H24" s="32" t="s">
        <v>29</v>
      </c>
      <c r="I24" s="32" t="s">
        <v>30</v>
      </c>
      <c r="J24" s="32">
        <v>6.43</v>
      </c>
      <c r="K24" s="30" t="s">
        <v>96</v>
      </c>
      <c r="L24" s="30" t="s">
        <v>97</v>
      </c>
      <c r="M24" s="30">
        <v>136.25</v>
      </c>
      <c r="N24" s="30">
        <v>27.63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15.78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39</v>
      </c>
      <c r="AS24" s="32" t="s">
        <v>30</v>
      </c>
      <c r="AT24" s="32"/>
      <c r="AU24" s="32"/>
      <c r="AV24" s="32" t="s">
        <v>33</v>
      </c>
      <c r="AW24" s="32">
        <v>7</v>
      </c>
      <c r="AX24" s="32" t="s">
        <v>34</v>
      </c>
      <c r="AY24" s="30"/>
      <c r="AZ24" s="32">
        <v>0</v>
      </c>
      <c r="BA24" s="32">
        <v>15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12</v>
      </c>
      <c r="BK24" s="32" t="s">
        <v>29</v>
      </c>
      <c r="BL24" s="32"/>
      <c r="BM24" s="32" t="s">
        <v>30</v>
      </c>
      <c r="BN24" s="32"/>
      <c r="BO24" s="32"/>
      <c r="BP24" s="32"/>
      <c r="BQ24" s="30"/>
      <c r="BR24" s="30"/>
      <c r="BS24" s="32"/>
      <c r="BT24" s="32" t="s">
        <v>30</v>
      </c>
      <c r="BU24" s="56" t="s">
        <v>99</v>
      </c>
      <c r="BV24" s="111" t="s">
        <v>430</v>
      </c>
      <c r="BW24" s="110" t="s">
        <v>432</v>
      </c>
    </row>
    <row r="25" spans="1:75" x14ac:dyDescent="0.15">
      <c r="A25" s="27">
        <v>1640</v>
      </c>
      <c r="B25" s="28">
        <v>41741</v>
      </c>
      <c r="C25" s="29" t="s">
        <v>26</v>
      </c>
      <c r="D25" s="30" t="s">
        <v>114</v>
      </c>
      <c r="E25" s="30"/>
      <c r="F25" s="30" t="s">
        <v>37</v>
      </c>
      <c r="G25" s="31">
        <v>41608</v>
      </c>
      <c r="H25" s="32" t="s">
        <v>30</v>
      </c>
      <c r="I25" s="32" t="s">
        <v>100</v>
      </c>
      <c r="J25" s="32"/>
      <c r="K25" s="30" t="s">
        <v>101</v>
      </c>
      <c r="L25" s="30" t="s">
        <v>102</v>
      </c>
      <c r="M25" s="30">
        <v>137</v>
      </c>
      <c r="N25" s="30">
        <v>24.36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17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39</v>
      </c>
      <c r="AS25" s="32" t="s">
        <v>30</v>
      </c>
      <c r="AT25" s="32"/>
      <c r="AU25" s="32"/>
      <c r="AV25" s="32"/>
      <c r="AW25" s="32"/>
      <c r="AX25" s="32" t="s">
        <v>34</v>
      </c>
      <c r="AY25" s="30"/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30</v>
      </c>
      <c r="BL25" s="32">
        <v>24</v>
      </c>
      <c r="BM25" s="32" t="s">
        <v>30</v>
      </c>
      <c r="BN25" s="32"/>
      <c r="BO25" s="32"/>
      <c r="BP25" s="32"/>
      <c r="BQ25" s="56"/>
      <c r="BR25" s="56"/>
      <c r="BS25" s="32"/>
      <c r="BT25" s="32" t="s">
        <v>30</v>
      </c>
      <c r="BU25" s="30"/>
      <c r="BV25" t="s">
        <v>433</v>
      </c>
      <c r="BW25" s="57" t="s">
        <v>429</v>
      </c>
    </row>
    <row r="26" spans="1:75" x14ac:dyDescent="0.15">
      <c r="A26" s="27">
        <v>3135</v>
      </c>
      <c r="B26" s="28">
        <v>41741</v>
      </c>
      <c r="C26" s="29" t="s">
        <v>26</v>
      </c>
      <c r="D26" s="30" t="s">
        <v>114</v>
      </c>
      <c r="E26" s="30"/>
      <c r="F26" s="30" t="s">
        <v>37</v>
      </c>
      <c r="G26" s="31">
        <v>41579</v>
      </c>
      <c r="H26" s="32" t="s">
        <v>29</v>
      </c>
      <c r="I26" s="32" t="s">
        <v>30</v>
      </c>
      <c r="J26" s="32"/>
      <c r="K26" s="30" t="s">
        <v>103</v>
      </c>
      <c r="L26" s="30" t="s">
        <v>434</v>
      </c>
      <c r="M26" s="30">
        <v>138.43</v>
      </c>
      <c r="N26" s="30">
        <v>29.25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22.38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 t="s">
        <v>39</v>
      </c>
      <c r="AS26" s="32" t="s">
        <v>30</v>
      </c>
      <c r="AT26" s="32"/>
      <c r="AU26" s="32"/>
      <c r="AV26" s="32" t="s">
        <v>33</v>
      </c>
      <c r="AW26" s="32">
        <v>12.2</v>
      </c>
      <c r="AX26" s="32" t="s">
        <v>34</v>
      </c>
      <c r="AY26" s="30"/>
      <c r="AZ26" s="32">
        <v>0</v>
      </c>
      <c r="BA26" s="32">
        <v>0</v>
      </c>
      <c r="BB26" s="32">
        <v>13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30</v>
      </c>
      <c r="BL26" s="32"/>
      <c r="BM26" s="32" t="s">
        <v>30</v>
      </c>
      <c r="BN26" s="32"/>
      <c r="BO26" s="32"/>
      <c r="BP26" s="32"/>
      <c r="BQ26" s="56" t="s">
        <v>435</v>
      </c>
      <c r="BR26" s="56"/>
      <c r="BS26" s="32"/>
      <c r="BT26" s="32" t="s">
        <v>30</v>
      </c>
      <c r="BU26" s="30" t="s">
        <v>436</v>
      </c>
      <c r="BV26" t="s">
        <v>437</v>
      </c>
      <c r="BW26" s="57" t="s">
        <v>429</v>
      </c>
    </row>
    <row r="27" spans="1:75" x14ac:dyDescent="0.15">
      <c r="A27" s="27">
        <v>2564</v>
      </c>
      <c r="B27" s="28">
        <v>41741</v>
      </c>
      <c r="C27" s="29" t="s">
        <v>26</v>
      </c>
      <c r="D27" s="30" t="s">
        <v>114</v>
      </c>
      <c r="E27" s="30"/>
      <c r="F27" s="30" t="s">
        <v>37</v>
      </c>
      <c r="G27" s="58">
        <v>41559</v>
      </c>
      <c r="H27" s="32" t="s">
        <v>29</v>
      </c>
      <c r="I27" s="32" t="s">
        <v>30</v>
      </c>
      <c r="J27" s="32"/>
      <c r="K27" s="30" t="s">
        <v>121</v>
      </c>
      <c r="L27" s="30" t="s">
        <v>122</v>
      </c>
      <c r="M27" s="55">
        <v>137</v>
      </c>
      <c r="N27" s="55">
        <v>24</v>
      </c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>
        <v>19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39</v>
      </c>
      <c r="AS27" s="32" t="s">
        <v>30</v>
      </c>
      <c r="AT27" s="32"/>
      <c r="AU27" s="32"/>
      <c r="AV27" s="32" t="s">
        <v>33</v>
      </c>
      <c r="AW27" s="32">
        <v>11</v>
      </c>
      <c r="AX27" s="32" t="s">
        <v>34</v>
      </c>
      <c r="AY27" s="30"/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/>
      <c r="BK27" s="32" t="s">
        <v>30</v>
      </c>
      <c r="BL27" s="32"/>
      <c r="BM27" s="32" t="s">
        <v>30</v>
      </c>
      <c r="BN27" s="32"/>
      <c r="BO27" s="32"/>
      <c r="BP27" s="32"/>
      <c r="BQ27" s="56"/>
      <c r="BR27" s="56"/>
      <c r="BS27" s="56"/>
      <c r="BT27" s="32" t="s">
        <v>30</v>
      </c>
      <c r="BU27" s="30"/>
      <c r="BV27" t="s">
        <v>438</v>
      </c>
      <c r="BW27" s="110" t="s">
        <v>429</v>
      </c>
    </row>
    <row r="28" spans="1:75" x14ac:dyDescent="0.15">
      <c r="A28" s="27">
        <v>2541</v>
      </c>
      <c r="B28" s="28">
        <v>41741</v>
      </c>
      <c r="C28" s="29" t="s">
        <v>26</v>
      </c>
      <c r="D28" s="30" t="s">
        <v>114</v>
      </c>
      <c r="E28" s="30"/>
      <c r="F28" s="30" t="s">
        <v>37</v>
      </c>
      <c r="G28" s="31">
        <v>41670</v>
      </c>
      <c r="H28" s="32" t="s">
        <v>29</v>
      </c>
      <c r="I28" s="32" t="s">
        <v>30</v>
      </c>
      <c r="J28" s="32"/>
      <c r="K28" s="30" t="s">
        <v>124</v>
      </c>
      <c r="L28" s="30" t="s">
        <v>125</v>
      </c>
      <c r="M28" s="55">
        <v>138.97</v>
      </c>
      <c r="N28" s="55">
        <v>26.5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16.100000000000001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39</v>
      </c>
      <c r="AS28" s="32" t="s">
        <v>30</v>
      </c>
      <c r="AT28" s="32"/>
      <c r="AU28" s="32"/>
      <c r="AV28" s="32" t="s">
        <v>33</v>
      </c>
      <c r="AW28" s="32">
        <v>11.5</v>
      </c>
      <c r="AX28" s="32" t="s">
        <v>34</v>
      </c>
      <c r="AY28" s="30"/>
      <c r="AZ28" s="32">
        <v>0</v>
      </c>
      <c r="BA28" s="32">
        <v>0</v>
      </c>
      <c r="BB28" s="32">
        <v>10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/>
      <c r="BK28" s="32" t="s">
        <v>30</v>
      </c>
      <c r="BL28" s="32"/>
      <c r="BM28" s="32" t="s">
        <v>30</v>
      </c>
      <c r="BN28" s="32"/>
      <c r="BO28" s="32"/>
      <c r="BP28" s="32"/>
      <c r="BQ28" s="56"/>
      <c r="BR28" s="56"/>
      <c r="BS28" s="56"/>
      <c r="BT28" s="32" t="s">
        <v>30</v>
      </c>
      <c r="BU28" s="30"/>
      <c r="BV28" t="s">
        <v>439</v>
      </c>
      <c r="BW28" s="57" t="s">
        <v>429</v>
      </c>
    </row>
    <row r="29" spans="1:75" x14ac:dyDescent="0.15">
      <c r="A29" s="27">
        <v>2344</v>
      </c>
      <c r="B29" s="28">
        <v>41741</v>
      </c>
      <c r="C29" s="29" t="s">
        <v>26</v>
      </c>
      <c r="D29" s="30" t="s">
        <v>114</v>
      </c>
      <c r="E29" s="30"/>
      <c r="F29" s="30" t="s">
        <v>37</v>
      </c>
      <c r="G29" s="58">
        <v>41515</v>
      </c>
      <c r="H29" s="32" t="s">
        <v>29</v>
      </c>
      <c r="I29" s="32" t="s">
        <v>30</v>
      </c>
      <c r="J29" s="32"/>
      <c r="K29" s="30" t="s">
        <v>126</v>
      </c>
      <c r="L29" s="30" t="s">
        <v>127</v>
      </c>
      <c r="M29" s="30">
        <v>131.1</v>
      </c>
      <c r="N29" s="30">
        <v>27.75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20.99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39</v>
      </c>
      <c r="AS29" s="32" t="s">
        <v>30</v>
      </c>
      <c r="AT29" s="32"/>
      <c r="AU29" s="32"/>
      <c r="AV29" s="32" t="s">
        <v>33</v>
      </c>
      <c r="AW29" s="32">
        <v>11.3</v>
      </c>
      <c r="AX29" s="32" t="s">
        <v>30</v>
      </c>
      <c r="AY29" s="30"/>
      <c r="AZ29" s="32">
        <v>0</v>
      </c>
      <c r="BA29" s="32">
        <v>10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/>
      <c r="BK29" s="32" t="s">
        <v>30</v>
      </c>
      <c r="BL29" s="32">
        <v>12</v>
      </c>
      <c r="BM29" s="32" t="s">
        <v>30</v>
      </c>
      <c r="BN29" s="32"/>
      <c r="BO29" s="32"/>
      <c r="BP29" s="32"/>
      <c r="BQ29" s="56" t="s">
        <v>46</v>
      </c>
      <c r="BR29" s="56" t="s">
        <v>129</v>
      </c>
      <c r="BS29" s="32">
        <v>50</v>
      </c>
      <c r="BT29" s="32" t="s">
        <v>30</v>
      </c>
      <c r="BU29" s="30"/>
      <c r="BV29" t="s">
        <v>440</v>
      </c>
      <c r="BW29" s="57" t="s">
        <v>429</v>
      </c>
    </row>
    <row r="30" spans="1:75" x14ac:dyDescent="0.15">
      <c r="A30" s="27">
        <v>2830</v>
      </c>
      <c r="B30" s="28">
        <v>41741</v>
      </c>
      <c r="C30" s="29" t="s">
        <v>26</v>
      </c>
      <c r="D30" s="30" t="s">
        <v>114</v>
      </c>
      <c r="E30" s="30"/>
      <c r="F30" s="30" t="s">
        <v>37</v>
      </c>
      <c r="G30" s="31">
        <v>41499</v>
      </c>
      <c r="H30" s="32" t="s">
        <v>30</v>
      </c>
      <c r="I30" s="32" t="s">
        <v>100</v>
      </c>
      <c r="J30" s="32"/>
      <c r="K30" s="30" t="s">
        <v>441</v>
      </c>
      <c r="L30" s="30" t="s">
        <v>383</v>
      </c>
      <c r="M30" s="30">
        <v>131.75</v>
      </c>
      <c r="N30" s="30">
        <v>28</v>
      </c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>
        <v>17</v>
      </c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39</v>
      </c>
      <c r="AS30" s="32" t="s">
        <v>30</v>
      </c>
      <c r="AT30" s="32"/>
      <c r="AU30" s="32"/>
      <c r="AV30" s="32"/>
      <c r="AW30" s="32"/>
      <c r="AX30" s="32" t="s">
        <v>30</v>
      </c>
      <c r="AY30" s="30"/>
      <c r="AZ30" s="32">
        <v>0</v>
      </c>
      <c r="BA30" s="32">
        <v>0</v>
      </c>
      <c r="BB30" s="32">
        <v>0</v>
      </c>
      <c r="BC30" s="32">
        <v>20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 t="s">
        <v>30</v>
      </c>
      <c r="BL30" s="32">
        <v>24</v>
      </c>
      <c r="BM30" s="32" t="s">
        <v>30</v>
      </c>
      <c r="BN30" s="32"/>
      <c r="BO30" s="32"/>
      <c r="BP30" s="32"/>
      <c r="BQ30" s="30"/>
      <c r="BR30" s="30"/>
      <c r="BS30" s="32"/>
      <c r="BT30" s="32" t="s">
        <v>30</v>
      </c>
      <c r="BU30" s="30"/>
      <c r="BV30" t="s">
        <v>460</v>
      </c>
      <c r="BW30" s="57" t="s">
        <v>429</v>
      </c>
    </row>
    <row r="31" spans="1:75" x14ac:dyDescent="0.15">
      <c r="A31" s="27">
        <v>2944</v>
      </c>
      <c r="B31" s="28">
        <v>41741</v>
      </c>
      <c r="C31" s="29" t="s">
        <v>26</v>
      </c>
      <c r="D31" s="30" t="s">
        <v>114</v>
      </c>
      <c r="E31" s="30"/>
      <c r="F31" s="30" t="s">
        <v>37</v>
      </c>
      <c r="G31" s="31">
        <v>41688</v>
      </c>
      <c r="H31" s="32" t="s">
        <v>387</v>
      </c>
      <c r="I31" s="32" t="s">
        <v>390</v>
      </c>
      <c r="J31" s="32"/>
      <c r="K31" s="30" t="s">
        <v>443</v>
      </c>
      <c r="L31" s="30" t="s">
        <v>386</v>
      </c>
      <c r="M31" s="55">
        <v>122.801</v>
      </c>
      <c r="N31" s="55">
        <v>19.334</v>
      </c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>
        <v>11.05</v>
      </c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39</v>
      </c>
      <c r="AS31" s="32" t="s">
        <v>30</v>
      </c>
      <c r="AT31" s="32"/>
      <c r="AU31" s="32"/>
      <c r="AV31" s="32" t="s">
        <v>444</v>
      </c>
      <c r="AW31" s="32">
        <v>8</v>
      </c>
      <c r="AX31" s="32" t="s">
        <v>34</v>
      </c>
      <c r="AY31" s="30"/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112" t="s">
        <v>390</v>
      </c>
      <c r="BL31" s="32">
        <v>24</v>
      </c>
      <c r="BM31" s="32" t="s">
        <v>30</v>
      </c>
      <c r="BN31" s="32"/>
      <c r="BO31" s="32"/>
      <c r="BP31" s="32"/>
      <c r="BQ31" s="56"/>
      <c r="BR31" s="56"/>
      <c r="BS31" s="56"/>
      <c r="BT31" s="32" t="s">
        <v>30</v>
      </c>
      <c r="BU31" s="30"/>
      <c r="BV31" t="s">
        <v>430</v>
      </c>
      <c r="BW31" s="57" t="s">
        <v>429</v>
      </c>
    </row>
    <row r="32" spans="1:75" x14ac:dyDescent="0.15">
      <c r="A32" s="27">
        <v>3020</v>
      </c>
      <c r="B32" s="28">
        <v>41741</v>
      </c>
      <c r="C32" s="29" t="s">
        <v>26</v>
      </c>
      <c r="D32" s="30" t="s">
        <v>114</v>
      </c>
      <c r="E32" s="30"/>
      <c r="F32" s="30" t="s">
        <v>37</v>
      </c>
      <c r="G32" s="31">
        <v>41536</v>
      </c>
      <c r="H32" s="32" t="s">
        <v>30</v>
      </c>
      <c r="I32" s="32" t="s">
        <v>100</v>
      </c>
      <c r="J32" s="32"/>
      <c r="K32" s="30" t="s">
        <v>445</v>
      </c>
      <c r="L32" s="30" t="s">
        <v>446</v>
      </c>
      <c r="M32" s="55">
        <v>112.5</v>
      </c>
      <c r="N32" s="55">
        <v>29.4</v>
      </c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>
        <v>21.6</v>
      </c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39</v>
      </c>
      <c r="AS32" s="32" t="s">
        <v>30</v>
      </c>
      <c r="AT32" s="32"/>
      <c r="AU32" s="32"/>
      <c r="AV32" s="32"/>
      <c r="AW32" s="32"/>
      <c r="AX32" s="32" t="s">
        <v>390</v>
      </c>
      <c r="AY32" s="30"/>
      <c r="AZ32" s="32">
        <v>0</v>
      </c>
      <c r="BA32" s="32">
        <v>0</v>
      </c>
      <c r="BB32" s="32">
        <v>0</v>
      </c>
      <c r="BC32" s="32">
        <v>15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30</v>
      </c>
      <c r="BL32" s="32">
        <v>24</v>
      </c>
      <c r="BM32" s="32" t="s">
        <v>30</v>
      </c>
      <c r="BN32" s="32"/>
      <c r="BO32" s="32"/>
      <c r="BP32" s="32"/>
      <c r="BQ32" s="30"/>
      <c r="BR32" s="56"/>
      <c r="BS32" s="32"/>
      <c r="BT32" s="32" t="s">
        <v>30</v>
      </c>
      <c r="BU32" s="30"/>
      <c r="BV32" t="s">
        <v>447</v>
      </c>
      <c r="BW32" s="57" t="s">
        <v>429</v>
      </c>
    </row>
    <row r="33" spans="1:75" x14ac:dyDescent="0.15">
      <c r="A33" s="27">
        <v>3112</v>
      </c>
      <c r="B33" s="28">
        <v>41741</v>
      </c>
      <c r="C33" s="29" t="s">
        <v>26</v>
      </c>
      <c r="D33" s="30" t="s">
        <v>114</v>
      </c>
      <c r="E33" s="30"/>
      <c r="F33" s="30" t="s">
        <v>37</v>
      </c>
      <c r="G33" s="31">
        <v>41549</v>
      </c>
      <c r="H33" s="32" t="s">
        <v>30</v>
      </c>
      <c r="I33" s="32" t="s">
        <v>100</v>
      </c>
      <c r="J33" s="32"/>
      <c r="K33" s="30" t="s">
        <v>456</v>
      </c>
      <c r="L33" s="30" t="s">
        <v>457</v>
      </c>
      <c r="M33" s="55">
        <v>147</v>
      </c>
      <c r="N33" s="55">
        <v>28.8</v>
      </c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>
        <v>23.1</v>
      </c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39</v>
      </c>
      <c r="AS33" s="32" t="s">
        <v>30</v>
      </c>
      <c r="AT33" s="32"/>
      <c r="AU33" s="32"/>
      <c r="AV33" s="32"/>
      <c r="AW33" s="32"/>
      <c r="AX33" s="32" t="s">
        <v>390</v>
      </c>
      <c r="AY33" s="30"/>
      <c r="AZ33" s="32">
        <v>0</v>
      </c>
      <c r="BA33" s="32">
        <v>0</v>
      </c>
      <c r="BB33" s="32">
        <v>5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/>
      <c r="BK33" s="32" t="s">
        <v>30</v>
      </c>
      <c r="BL33" s="32"/>
      <c r="BM33" s="32" t="s">
        <v>30</v>
      </c>
      <c r="BN33" s="32"/>
      <c r="BO33" s="32"/>
      <c r="BP33" s="32"/>
      <c r="BQ33" s="30"/>
      <c r="BR33" s="56"/>
      <c r="BS33" s="32"/>
      <c r="BT33" s="32" t="s">
        <v>30</v>
      </c>
      <c r="BU33" s="30" t="s">
        <v>454</v>
      </c>
      <c r="BV33" t="s">
        <v>458</v>
      </c>
      <c r="BW33" s="57" t="s">
        <v>429</v>
      </c>
    </row>
    <row r="34" spans="1:75" x14ac:dyDescent="0.15">
      <c r="A34" s="27">
        <v>76</v>
      </c>
      <c r="B34" s="28">
        <v>41741</v>
      </c>
      <c r="C34" s="29" t="s">
        <v>26</v>
      </c>
      <c r="D34" s="30" t="s">
        <v>114</v>
      </c>
      <c r="E34" s="30"/>
      <c r="F34" s="30" t="s">
        <v>115</v>
      </c>
      <c r="G34" s="31">
        <v>41608</v>
      </c>
      <c r="H34" s="32" t="s">
        <v>30</v>
      </c>
      <c r="I34" s="32" t="s">
        <v>100</v>
      </c>
      <c r="J34" s="32"/>
      <c r="K34" s="30" t="s">
        <v>107</v>
      </c>
      <c r="L34" s="30" t="s">
        <v>172</v>
      </c>
      <c r="M34" s="55">
        <v>134</v>
      </c>
      <c r="N34" s="30">
        <v>31</v>
      </c>
      <c r="O34" s="30"/>
      <c r="P34" s="30"/>
      <c r="Q34" s="30"/>
      <c r="R34" s="30"/>
      <c r="S34" s="30"/>
      <c r="T34" s="30"/>
      <c r="U34" s="30"/>
      <c r="V34" s="30"/>
      <c r="W34" s="30">
        <v>25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117</v>
      </c>
      <c r="AS34" s="32" t="s">
        <v>30</v>
      </c>
      <c r="AT34" s="32"/>
      <c r="AU34" s="32"/>
      <c r="AV34" s="32"/>
      <c r="AW34" s="32"/>
      <c r="AX34" s="32" t="s">
        <v>34</v>
      </c>
      <c r="AY34" s="30"/>
      <c r="AZ34" s="32">
        <v>0</v>
      </c>
      <c r="BA34" s="32">
        <v>13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30</v>
      </c>
      <c r="BL34" s="32">
        <v>24</v>
      </c>
      <c r="BM34" s="32" t="s">
        <v>30</v>
      </c>
      <c r="BN34" s="32"/>
      <c r="BO34" s="32"/>
      <c r="BP34" s="32"/>
      <c r="BQ34" s="56"/>
      <c r="BR34" s="56"/>
      <c r="BS34" s="56"/>
      <c r="BT34" s="32" t="s">
        <v>30</v>
      </c>
      <c r="BU34" s="30"/>
      <c r="BV34" t="s">
        <v>461</v>
      </c>
      <c r="BW34" s="110" t="s">
        <v>429</v>
      </c>
    </row>
    <row r="35" spans="1:75" x14ac:dyDescent="0.15">
      <c r="A35" s="27">
        <v>200</v>
      </c>
      <c r="B35" s="28">
        <v>41741</v>
      </c>
      <c r="C35" s="29" t="s">
        <v>26</v>
      </c>
      <c r="D35" s="30" t="s">
        <v>114</v>
      </c>
      <c r="E35" s="30"/>
      <c r="F35" s="30" t="s">
        <v>115</v>
      </c>
      <c r="G35" s="31">
        <v>41698</v>
      </c>
      <c r="H35" s="32" t="s">
        <v>30</v>
      </c>
      <c r="I35" s="32" t="s">
        <v>100</v>
      </c>
      <c r="J35" s="32"/>
      <c r="K35" s="30" t="s">
        <v>118</v>
      </c>
      <c r="L35" s="30" t="s">
        <v>180</v>
      </c>
      <c r="M35" s="30">
        <v>175.95</v>
      </c>
      <c r="N35" s="30">
        <v>35.65</v>
      </c>
      <c r="O35" s="30"/>
      <c r="P35" s="30"/>
      <c r="Q35" s="30"/>
      <c r="R35" s="30"/>
      <c r="S35" s="30"/>
      <c r="T35" s="30"/>
      <c r="U35" s="30"/>
      <c r="V35" s="30"/>
      <c r="W35" s="30">
        <v>30.015000000000001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 t="s">
        <v>117</v>
      </c>
      <c r="AS35" s="32" t="s">
        <v>30</v>
      </c>
      <c r="AT35" s="32"/>
      <c r="AU35" s="32"/>
      <c r="AV35" s="32"/>
      <c r="AW35" s="32"/>
      <c r="AX35" s="32" t="s">
        <v>30</v>
      </c>
      <c r="AY35" s="30"/>
      <c r="AZ35" s="32">
        <v>0</v>
      </c>
      <c r="BA35" s="32">
        <v>0</v>
      </c>
      <c r="BB35" s="32">
        <v>7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/>
      <c r="BK35" s="32" t="s">
        <v>30</v>
      </c>
      <c r="BL35" s="32"/>
      <c r="BM35" s="32" t="s">
        <v>30</v>
      </c>
      <c r="BN35" s="32"/>
      <c r="BO35" s="32"/>
      <c r="BP35" s="32"/>
      <c r="BQ35" s="30"/>
      <c r="BR35" s="30"/>
      <c r="BS35" s="32"/>
      <c r="BT35" s="32" t="s">
        <v>30</v>
      </c>
      <c r="BU35" s="30" t="s">
        <v>181</v>
      </c>
      <c r="BV35" s="111" t="s">
        <v>430</v>
      </c>
      <c r="BW35" s="57" t="s">
        <v>429</v>
      </c>
    </row>
    <row r="36" spans="1:75" x14ac:dyDescent="0.15">
      <c r="A36" s="27">
        <v>388</v>
      </c>
      <c r="B36" s="28">
        <v>41741</v>
      </c>
      <c r="C36" s="29" t="s">
        <v>26</v>
      </c>
      <c r="D36" s="30" t="s">
        <v>114</v>
      </c>
      <c r="E36" s="30"/>
      <c r="F36" s="30" t="s">
        <v>115</v>
      </c>
      <c r="G36" s="31">
        <v>41455</v>
      </c>
      <c r="H36" s="32" t="s">
        <v>29</v>
      </c>
      <c r="I36" s="32" t="s">
        <v>30</v>
      </c>
      <c r="J36" s="32"/>
      <c r="K36" s="30" t="s">
        <v>110</v>
      </c>
      <c r="L36" s="30" t="s">
        <v>185</v>
      </c>
      <c r="M36" s="30">
        <v>159.5</v>
      </c>
      <c r="N36" s="30">
        <v>30.65</v>
      </c>
      <c r="O36" s="30"/>
      <c r="P36" s="30"/>
      <c r="Q36" s="30"/>
      <c r="R36" s="30"/>
      <c r="S36" s="30"/>
      <c r="T36" s="30"/>
      <c r="U36" s="30"/>
      <c r="V36" s="30"/>
      <c r="W36" s="30">
        <v>25.45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 t="s">
        <v>117</v>
      </c>
      <c r="AS36" s="32" t="s">
        <v>30</v>
      </c>
      <c r="AT36" s="32"/>
      <c r="AU36" s="32"/>
      <c r="AV36" s="32" t="s">
        <v>33</v>
      </c>
      <c r="AW36" s="32">
        <v>12</v>
      </c>
      <c r="AX36" s="32" t="s">
        <v>34</v>
      </c>
      <c r="AY36" s="30"/>
      <c r="AZ36" s="32">
        <v>0</v>
      </c>
      <c r="BA36" s="32">
        <v>0</v>
      </c>
      <c r="BB36" s="32">
        <v>7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/>
      <c r="BK36" s="32" t="s">
        <v>30</v>
      </c>
      <c r="BL36" s="32"/>
      <c r="BM36" s="32" t="s">
        <v>30</v>
      </c>
      <c r="BN36" s="32"/>
      <c r="BO36" s="32"/>
      <c r="BP36" s="32"/>
      <c r="BQ36" s="30"/>
      <c r="BR36" s="30"/>
      <c r="BS36" s="32"/>
      <c r="BT36" s="32" t="s">
        <v>30</v>
      </c>
      <c r="BU36" s="30"/>
      <c r="BV36" t="s">
        <v>431</v>
      </c>
      <c r="BW36" s="57" t="s">
        <v>176</v>
      </c>
    </row>
    <row r="37" spans="1:75" x14ac:dyDescent="0.15">
      <c r="A37" s="27">
        <v>558</v>
      </c>
      <c r="B37" s="28">
        <v>41741</v>
      </c>
      <c r="C37" s="29" t="s">
        <v>26</v>
      </c>
      <c r="D37" s="30" t="s">
        <v>114</v>
      </c>
      <c r="E37" s="30"/>
      <c r="F37" s="30" t="s">
        <v>115</v>
      </c>
      <c r="G37" s="31">
        <v>41667</v>
      </c>
      <c r="H37" s="32" t="s">
        <v>29</v>
      </c>
      <c r="I37" s="32" t="s">
        <v>30</v>
      </c>
      <c r="J37" s="32"/>
      <c r="K37" s="30" t="s">
        <v>190</v>
      </c>
      <c r="L37" s="30" t="s">
        <v>191</v>
      </c>
      <c r="M37" s="30">
        <v>125.9</v>
      </c>
      <c r="N37" s="30">
        <v>29.22</v>
      </c>
      <c r="O37" s="30"/>
      <c r="P37" s="30"/>
      <c r="Q37" s="30"/>
      <c r="R37" s="30"/>
      <c r="S37" s="30"/>
      <c r="T37" s="30"/>
      <c r="U37" s="30"/>
      <c r="V37" s="30"/>
      <c r="W37" s="30">
        <v>23.37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 t="s">
        <v>117</v>
      </c>
      <c r="AS37" s="32" t="s">
        <v>30</v>
      </c>
      <c r="AT37" s="32"/>
      <c r="AU37" s="32"/>
      <c r="AV37" s="32" t="s">
        <v>33</v>
      </c>
      <c r="AW37" s="32">
        <v>11</v>
      </c>
      <c r="AX37" s="32" t="s">
        <v>34</v>
      </c>
      <c r="AY37" s="30"/>
      <c r="AZ37" s="32">
        <v>0</v>
      </c>
      <c r="BA37" s="32">
        <v>10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24</v>
      </c>
      <c r="BK37" s="32" t="s">
        <v>29</v>
      </c>
      <c r="BL37" s="32"/>
      <c r="BM37" s="32" t="s">
        <v>30</v>
      </c>
      <c r="BN37" s="32"/>
      <c r="BO37" s="32"/>
      <c r="BP37" s="32"/>
      <c r="BQ37" s="30"/>
      <c r="BR37" s="30"/>
      <c r="BS37" s="32"/>
      <c r="BT37" s="32" t="s">
        <v>30</v>
      </c>
      <c r="BU37" s="30"/>
      <c r="BV37" s="111" t="s">
        <v>430</v>
      </c>
      <c r="BW37" s="110" t="s">
        <v>429</v>
      </c>
    </row>
    <row r="38" spans="1:75" x14ac:dyDescent="0.15">
      <c r="A38" s="27">
        <v>699</v>
      </c>
      <c r="B38" s="28">
        <v>41741</v>
      </c>
      <c r="C38" s="29" t="s">
        <v>26</v>
      </c>
      <c r="D38" s="30" t="s">
        <v>114</v>
      </c>
      <c r="E38" s="30"/>
      <c r="F38" s="30" t="s">
        <v>115</v>
      </c>
      <c r="G38" s="31">
        <v>41670</v>
      </c>
      <c r="H38" s="32" t="s">
        <v>29</v>
      </c>
      <c r="I38" s="32" t="s">
        <v>30</v>
      </c>
      <c r="J38" s="32"/>
      <c r="K38" s="30" t="s">
        <v>92</v>
      </c>
      <c r="L38" s="30" t="s">
        <v>93</v>
      </c>
      <c r="M38" s="30">
        <v>119</v>
      </c>
      <c r="N38" s="30">
        <v>26.38</v>
      </c>
      <c r="O38" s="30"/>
      <c r="P38" s="30"/>
      <c r="Q38" s="30"/>
      <c r="R38" s="30"/>
      <c r="S38" s="30"/>
      <c r="T38" s="30"/>
      <c r="U38" s="30"/>
      <c r="V38" s="30"/>
      <c r="W38" s="30">
        <v>19.649999999999999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 t="s">
        <v>117</v>
      </c>
      <c r="AS38" s="32" t="s">
        <v>30</v>
      </c>
      <c r="AT38" s="32"/>
      <c r="AU38" s="32"/>
      <c r="AV38" s="32" t="s">
        <v>33</v>
      </c>
      <c r="AW38" s="32">
        <v>8</v>
      </c>
      <c r="AX38" s="32" t="s">
        <v>30</v>
      </c>
      <c r="AY38" s="30"/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/>
      <c r="BK38" s="32" t="s">
        <v>30</v>
      </c>
      <c r="BL38" s="32"/>
      <c r="BM38" s="32" t="s">
        <v>30</v>
      </c>
      <c r="BN38" s="32"/>
      <c r="BO38" s="32"/>
      <c r="BP38" s="32"/>
      <c r="BQ38" s="56"/>
      <c r="BR38" s="56"/>
      <c r="BS38" s="32"/>
      <c r="BT38" s="32" t="s">
        <v>30</v>
      </c>
      <c r="BU38" s="30"/>
      <c r="BV38" s="111" t="s">
        <v>430</v>
      </c>
      <c r="BW38" s="57" t="s">
        <v>429</v>
      </c>
    </row>
    <row r="39" spans="1:75" x14ac:dyDescent="0.15">
      <c r="A39" s="27">
        <v>1141</v>
      </c>
      <c r="B39" s="28">
        <v>41741</v>
      </c>
      <c r="C39" s="29" t="s">
        <v>26</v>
      </c>
      <c r="D39" s="30" t="s">
        <v>114</v>
      </c>
      <c r="E39" s="30"/>
      <c r="F39" s="30" t="s">
        <v>115</v>
      </c>
      <c r="G39" s="31">
        <v>41720</v>
      </c>
      <c r="H39" s="32" t="s">
        <v>29</v>
      </c>
      <c r="I39" s="32" t="s">
        <v>30</v>
      </c>
      <c r="J39" s="32">
        <v>6.43</v>
      </c>
      <c r="K39" s="30" t="s">
        <v>96</v>
      </c>
      <c r="L39" s="30" t="s">
        <v>97</v>
      </c>
      <c r="M39" s="30">
        <v>133.49</v>
      </c>
      <c r="N39" s="30">
        <v>29.62</v>
      </c>
      <c r="O39" s="30"/>
      <c r="P39" s="30"/>
      <c r="Q39" s="30"/>
      <c r="R39" s="30"/>
      <c r="S39" s="30"/>
      <c r="T39" s="30"/>
      <c r="U39" s="30"/>
      <c r="V39" s="30"/>
      <c r="W39" s="30">
        <v>25.48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 t="s">
        <v>117</v>
      </c>
      <c r="AS39" s="32" t="s">
        <v>30</v>
      </c>
      <c r="AT39" s="32"/>
      <c r="AU39" s="32"/>
      <c r="AV39" s="32" t="s">
        <v>33</v>
      </c>
      <c r="AW39" s="32">
        <v>7</v>
      </c>
      <c r="AX39" s="32" t="s">
        <v>34</v>
      </c>
      <c r="AY39" s="30"/>
      <c r="AZ39" s="32">
        <v>0</v>
      </c>
      <c r="BA39" s="32">
        <v>15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12</v>
      </c>
      <c r="BK39" s="32" t="s">
        <v>29</v>
      </c>
      <c r="BL39" s="32"/>
      <c r="BM39" s="32" t="s">
        <v>30</v>
      </c>
      <c r="BN39" s="32"/>
      <c r="BO39" s="32"/>
      <c r="BP39" s="32"/>
      <c r="BQ39" s="30"/>
      <c r="BR39" s="30"/>
      <c r="BS39" s="32"/>
      <c r="BT39" s="32" t="s">
        <v>30</v>
      </c>
      <c r="BU39" s="56" t="s">
        <v>99</v>
      </c>
      <c r="BV39" s="111" t="s">
        <v>430</v>
      </c>
      <c r="BW39" s="110" t="s">
        <v>432</v>
      </c>
    </row>
    <row r="40" spans="1:75" x14ac:dyDescent="0.15">
      <c r="A40" s="27">
        <v>1643</v>
      </c>
      <c r="B40" s="28">
        <v>41741</v>
      </c>
      <c r="C40" s="29" t="s">
        <v>26</v>
      </c>
      <c r="D40" s="30" t="s">
        <v>114</v>
      </c>
      <c r="E40" s="30"/>
      <c r="F40" s="30" t="s">
        <v>120</v>
      </c>
      <c r="G40" s="31">
        <v>41608</v>
      </c>
      <c r="H40" s="32" t="s">
        <v>30</v>
      </c>
      <c r="I40" s="32" t="s">
        <v>100</v>
      </c>
      <c r="J40" s="32"/>
      <c r="K40" s="30" t="s">
        <v>101</v>
      </c>
      <c r="L40" s="30" t="s">
        <v>102</v>
      </c>
      <c r="M40" s="30">
        <v>134</v>
      </c>
      <c r="N40" s="30">
        <v>26.97</v>
      </c>
      <c r="O40" s="30"/>
      <c r="P40" s="30"/>
      <c r="Q40" s="30"/>
      <c r="R40" s="30"/>
      <c r="S40" s="30"/>
      <c r="T40" s="30"/>
      <c r="U40" s="30"/>
      <c r="V40" s="30"/>
      <c r="W40" s="30">
        <v>21.75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 t="s">
        <v>117</v>
      </c>
      <c r="AS40" s="32" t="s">
        <v>30</v>
      </c>
      <c r="AT40" s="32"/>
      <c r="AU40" s="32"/>
      <c r="AV40" s="32"/>
      <c r="AW40" s="32"/>
      <c r="AX40" s="32" t="s">
        <v>34</v>
      </c>
      <c r="AY40" s="30"/>
      <c r="AZ40" s="32">
        <v>0</v>
      </c>
      <c r="BA40" s="32">
        <v>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/>
      <c r="BK40" s="32" t="s">
        <v>30</v>
      </c>
      <c r="BL40" s="32">
        <v>24</v>
      </c>
      <c r="BM40" s="32" t="s">
        <v>30</v>
      </c>
      <c r="BN40" s="32"/>
      <c r="BO40" s="32"/>
      <c r="BP40" s="32"/>
      <c r="BQ40" s="56"/>
      <c r="BR40" s="56"/>
      <c r="BS40" s="32"/>
      <c r="BT40" s="32" t="s">
        <v>30</v>
      </c>
      <c r="BU40" s="30"/>
      <c r="BV40" t="s">
        <v>433</v>
      </c>
      <c r="BW40" s="57" t="s">
        <v>429</v>
      </c>
    </row>
    <row r="41" spans="1:75" x14ac:dyDescent="0.15">
      <c r="A41" s="27">
        <v>3138</v>
      </c>
      <c r="B41" s="28">
        <v>41741</v>
      </c>
      <c r="C41" s="29" t="s">
        <v>26</v>
      </c>
      <c r="D41" s="30" t="s">
        <v>114</v>
      </c>
      <c r="E41" s="30"/>
      <c r="F41" s="30" t="s">
        <v>120</v>
      </c>
      <c r="G41" s="31">
        <v>41579</v>
      </c>
      <c r="H41" s="32" t="s">
        <v>29</v>
      </c>
      <c r="I41" s="32" t="s">
        <v>30</v>
      </c>
      <c r="J41" s="32"/>
      <c r="K41" s="30" t="s">
        <v>103</v>
      </c>
      <c r="L41" s="30" t="s">
        <v>434</v>
      </c>
      <c r="M41" s="30">
        <v>135.49</v>
      </c>
      <c r="N41" s="30">
        <v>31.8</v>
      </c>
      <c r="O41" s="30"/>
      <c r="P41" s="30"/>
      <c r="Q41" s="30"/>
      <c r="R41" s="30"/>
      <c r="S41" s="30"/>
      <c r="T41" s="30"/>
      <c r="U41" s="30"/>
      <c r="V41" s="30"/>
      <c r="W41" s="30">
        <v>26.61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 t="s">
        <v>117</v>
      </c>
      <c r="AS41" s="32" t="s">
        <v>30</v>
      </c>
      <c r="AT41" s="32"/>
      <c r="AU41" s="32"/>
      <c r="AV41" s="32" t="s">
        <v>33</v>
      </c>
      <c r="AW41" s="32">
        <v>12.2</v>
      </c>
      <c r="AX41" s="32" t="s">
        <v>34</v>
      </c>
      <c r="AY41" s="30"/>
      <c r="AZ41" s="32">
        <v>0</v>
      </c>
      <c r="BA41" s="32">
        <v>0</v>
      </c>
      <c r="BB41" s="32">
        <v>13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/>
      <c r="BK41" s="32" t="s">
        <v>30</v>
      </c>
      <c r="BL41" s="32"/>
      <c r="BM41" s="32" t="s">
        <v>30</v>
      </c>
      <c r="BN41" s="32"/>
      <c r="BO41" s="32"/>
      <c r="BP41" s="32"/>
      <c r="BQ41" s="56" t="s">
        <v>435</v>
      </c>
      <c r="BR41" s="56"/>
      <c r="BS41" s="32"/>
      <c r="BT41" s="32" t="s">
        <v>30</v>
      </c>
      <c r="BU41" s="30" t="s">
        <v>436</v>
      </c>
      <c r="BV41" t="s">
        <v>437</v>
      </c>
      <c r="BW41" s="57" t="s">
        <v>429</v>
      </c>
    </row>
    <row r="42" spans="1:75" x14ac:dyDescent="0.15">
      <c r="A42" s="27">
        <v>2567</v>
      </c>
      <c r="B42" s="28">
        <v>41741</v>
      </c>
      <c r="C42" s="29" t="s">
        <v>26</v>
      </c>
      <c r="D42" s="30" t="s">
        <v>114</v>
      </c>
      <c r="E42" s="30"/>
      <c r="F42" s="30" t="s">
        <v>115</v>
      </c>
      <c r="G42" s="58">
        <v>41559</v>
      </c>
      <c r="H42" s="32" t="s">
        <v>29</v>
      </c>
      <c r="I42" s="32" t="s">
        <v>30</v>
      </c>
      <c r="J42" s="32"/>
      <c r="K42" s="30" t="s">
        <v>121</v>
      </c>
      <c r="L42" s="30" t="s">
        <v>122</v>
      </c>
      <c r="M42" s="55">
        <v>130</v>
      </c>
      <c r="N42" s="30">
        <v>26</v>
      </c>
      <c r="O42" s="30"/>
      <c r="P42" s="30"/>
      <c r="Q42" s="30"/>
      <c r="R42" s="30"/>
      <c r="S42" s="30"/>
      <c r="T42" s="30"/>
      <c r="U42" s="30"/>
      <c r="V42" s="30"/>
      <c r="W42" s="30">
        <v>22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 t="s">
        <v>117</v>
      </c>
      <c r="AS42" s="32" t="s">
        <v>30</v>
      </c>
      <c r="AT42" s="32"/>
      <c r="AU42" s="32"/>
      <c r="AV42" s="32" t="s">
        <v>33</v>
      </c>
      <c r="AW42" s="32">
        <v>11</v>
      </c>
      <c r="AX42" s="32" t="s">
        <v>34</v>
      </c>
      <c r="AY42" s="30"/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/>
      <c r="BK42" s="32" t="s">
        <v>30</v>
      </c>
      <c r="BL42" s="32"/>
      <c r="BM42" s="32" t="s">
        <v>30</v>
      </c>
      <c r="BN42" s="32"/>
      <c r="BO42" s="32"/>
      <c r="BP42" s="32"/>
      <c r="BQ42" s="56"/>
      <c r="BR42" s="56"/>
      <c r="BS42" s="56"/>
      <c r="BT42" s="32" t="s">
        <v>30</v>
      </c>
      <c r="BU42" s="30"/>
      <c r="BV42" t="s">
        <v>438</v>
      </c>
      <c r="BW42" s="110" t="s">
        <v>429</v>
      </c>
    </row>
    <row r="43" spans="1:75" x14ac:dyDescent="0.15">
      <c r="A43" s="27">
        <v>2544</v>
      </c>
      <c r="B43" s="28">
        <v>41741</v>
      </c>
      <c r="C43" s="29" t="s">
        <v>26</v>
      </c>
      <c r="D43" s="30" t="s">
        <v>114</v>
      </c>
      <c r="E43" s="30"/>
      <c r="F43" s="30" t="s">
        <v>115</v>
      </c>
      <c r="G43" s="31">
        <v>41670</v>
      </c>
      <c r="H43" s="32" t="s">
        <v>29</v>
      </c>
      <c r="I43" s="32" t="s">
        <v>30</v>
      </c>
      <c r="J43" s="32"/>
      <c r="K43" s="30" t="s">
        <v>124</v>
      </c>
      <c r="L43" s="30" t="s">
        <v>125</v>
      </c>
      <c r="M43" s="55">
        <v>136.29</v>
      </c>
      <c r="N43" s="30">
        <v>29.2</v>
      </c>
      <c r="O43" s="30"/>
      <c r="P43" s="30"/>
      <c r="Q43" s="30"/>
      <c r="R43" s="30"/>
      <c r="S43" s="30"/>
      <c r="T43" s="30"/>
      <c r="U43" s="30"/>
      <c r="V43" s="30"/>
      <c r="W43" s="30">
        <v>23.7</v>
      </c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 t="s">
        <v>117</v>
      </c>
      <c r="AS43" s="32" t="s">
        <v>30</v>
      </c>
      <c r="AT43" s="32"/>
      <c r="AU43" s="32"/>
      <c r="AV43" s="32" t="s">
        <v>33</v>
      </c>
      <c r="AW43" s="32">
        <v>11.5</v>
      </c>
      <c r="AX43" s="32" t="s">
        <v>34</v>
      </c>
      <c r="AY43" s="30"/>
      <c r="AZ43" s="32">
        <v>0</v>
      </c>
      <c r="BA43" s="32">
        <v>0</v>
      </c>
      <c r="BB43" s="32">
        <v>10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/>
      <c r="BK43" s="32" t="s">
        <v>30</v>
      </c>
      <c r="BL43" s="32"/>
      <c r="BM43" s="32" t="s">
        <v>30</v>
      </c>
      <c r="BN43" s="32"/>
      <c r="BO43" s="32"/>
      <c r="BP43" s="32"/>
      <c r="BQ43" s="56"/>
      <c r="BR43" s="56"/>
      <c r="BS43" s="56"/>
      <c r="BT43" s="32" t="s">
        <v>30</v>
      </c>
      <c r="BU43" s="30"/>
      <c r="BV43" t="s">
        <v>439</v>
      </c>
      <c r="BW43" s="57" t="s">
        <v>429</v>
      </c>
    </row>
    <row r="44" spans="1:75" x14ac:dyDescent="0.15">
      <c r="A44" s="27">
        <v>2347</v>
      </c>
      <c r="B44" s="28">
        <v>41741</v>
      </c>
      <c r="C44" s="29" t="s">
        <v>26</v>
      </c>
      <c r="D44" s="30" t="s">
        <v>114</v>
      </c>
      <c r="E44" s="30"/>
      <c r="F44" s="30" t="s">
        <v>115</v>
      </c>
      <c r="G44" s="58">
        <v>41515</v>
      </c>
      <c r="H44" s="32" t="s">
        <v>29</v>
      </c>
      <c r="I44" s="32" t="s">
        <v>30</v>
      </c>
      <c r="J44" s="32"/>
      <c r="K44" s="30" t="s">
        <v>126</v>
      </c>
      <c r="L44" s="30" t="s">
        <v>127</v>
      </c>
      <c r="M44" s="30">
        <v>128.30000000000001</v>
      </c>
      <c r="N44" s="30">
        <v>29.66</v>
      </c>
      <c r="O44" s="30"/>
      <c r="P44" s="30"/>
      <c r="Q44" s="30"/>
      <c r="R44" s="30"/>
      <c r="S44" s="30"/>
      <c r="T44" s="30"/>
      <c r="U44" s="30"/>
      <c r="V44" s="30"/>
      <c r="W44" s="30">
        <v>23.17</v>
      </c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 t="s">
        <v>117</v>
      </c>
      <c r="AS44" s="32" t="s">
        <v>30</v>
      </c>
      <c r="AT44" s="32"/>
      <c r="AU44" s="32"/>
      <c r="AV44" s="32" t="s">
        <v>33</v>
      </c>
      <c r="AW44" s="32">
        <v>11.3</v>
      </c>
      <c r="AX44" s="32" t="s">
        <v>30</v>
      </c>
      <c r="AY44" s="30"/>
      <c r="AZ44" s="32">
        <v>0</v>
      </c>
      <c r="BA44" s="32">
        <v>10</v>
      </c>
      <c r="BB44" s="32">
        <v>0</v>
      </c>
      <c r="BC44" s="32">
        <v>0</v>
      </c>
      <c r="BD44" s="32">
        <v>0</v>
      </c>
      <c r="BE44" s="32">
        <v>0</v>
      </c>
      <c r="BF44" s="32">
        <v>0</v>
      </c>
      <c r="BG44" s="32">
        <v>0</v>
      </c>
      <c r="BH44" s="32">
        <v>0</v>
      </c>
      <c r="BI44" s="32">
        <v>0</v>
      </c>
      <c r="BJ44" s="32"/>
      <c r="BK44" s="32" t="s">
        <v>30</v>
      </c>
      <c r="BL44" s="32">
        <v>12</v>
      </c>
      <c r="BM44" s="32" t="s">
        <v>30</v>
      </c>
      <c r="BN44" s="32"/>
      <c r="BO44" s="32"/>
      <c r="BP44" s="32"/>
      <c r="BQ44" s="56" t="s">
        <v>46</v>
      </c>
      <c r="BR44" s="56" t="s">
        <v>129</v>
      </c>
      <c r="BS44" s="32">
        <v>50</v>
      </c>
      <c r="BT44" s="32" t="s">
        <v>30</v>
      </c>
      <c r="BU44" s="30"/>
      <c r="BV44" t="s">
        <v>440</v>
      </c>
      <c r="BW44" s="57" t="s">
        <v>429</v>
      </c>
    </row>
    <row r="45" spans="1:75" x14ac:dyDescent="0.15">
      <c r="A45" s="27">
        <v>2833</v>
      </c>
      <c r="B45" s="28">
        <v>41741</v>
      </c>
      <c r="C45" s="29" t="s">
        <v>26</v>
      </c>
      <c r="D45" s="30" t="s">
        <v>114</v>
      </c>
      <c r="E45" s="30"/>
      <c r="F45" s="30" t="s">
        <v>115</v>
      </c>
      <c r="G45" s="31">
        <v>41499</v>
      </c>
      <c r="H45" s="32" t="s">
        <v>30</v>
      </c>
      <c r="I45" s="32" t="s">
        <v>100</v>
      </c>
      <c r="J45" s="32"/>
      <c r="K45" s="30" t="s">
        <v>441</v>
      </c>
      <c r="L45" s="30" t="s">
        <v>383</v>
      </c>
      <c r="M45" s="30">
        <v>129</v>
      </c>
      <c r="N45" s="30">
        <v>31</v>
      </c>
      <c r="O45" s="30"/>
      <c r="P45" s="30"/>
      <c r="Q45" s="30"/>
      <c r="R45" s="30"/>
      <c r="S45" s="30"/>
      <c r="T45" s="30"/>
      <c r="U45" s="30"/>
      <c r="V45" s="30"/>
      <c r="W45" s="30">
        <v>25</v>
      </c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 t="s">
        <v>117</v>
      </c>
      <c r="AS45" s="32" t="s">
        <v>30</v>
      </c>
      <c r="AT45" s="32"/>
      <c r="AU45" s="32"/>
      <c r="AV45" s="32"/>
      <c r="AW45" s="32"/>
      <c r="AX45" s="32" t="s">
        <v>30</v>
      </c>
      <c r="AY45" s="30"/>
      <c r="AZ45" s="32">
        <v>0</v>
      </c>
      <c r="BA45" s="32">
        <v>0</v>
      </c>
      <c r="BB45" s="32">
        <v>0</v>
      </c>
      <c r="BC45" s="32">
        <v>20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/>
      <c r="BK45" s="32" t="s">
        <v>30</v>
      </c>
      <c r="BL45" s="32">
        <v>24</v>
      </c>
      <c r="BM45" s="32" t="s">
        <v>30</v>
      </c>
      <c r="BN45" s="32"/>
      <c r="BO45" s="32"/>
      <c r="BP45" s="32"/>
      <c r="BQ45" s="30"/>
      <c r="BR45" s="30"/>
      <c r="BS45" s="32"/>
      <c r="BT45" s="32" t="s">
        <v>30</v>
      </c>
      <c r="BU45" s="30"/>
      <c r="BV45" t="s">
        <v>462</v>
      </c>
      <c r="BW45" s="57" t="s">
        <v>429</v>
      </c>
    </row>
    <row r="46" spans="1:75" x14ac:dyDescent="0.15">
      <c r="A46" s="27">
        <v>2947</v>
      </c>
      <c r="B46" s="28">
        <v>41741</v>
      </c>
      <c r="C46" s="29" t="s">
        <v>26</v>
      </c>
      <c r="D46" s="30" t="s">
        <v>114</v>
      </c>
      <c r="E46" s="30"/>
      <c r="F46" s="30" t="s">
        <v>115</v>
      </c>
      <c r="G46" s="31">
        <v>41688</v>
      </c>
      <c r="H46" s="32" t="s">
        <v>387</v>
      </c>
      <c r="I46" s="32" t="s">
        <v>390</v>
      </c>
      <c r="J46" s="32"/>
      <c r="K46" s="30" t="s">
        <v>443</v>
      </c>
      <c r="L46" s="30" t="s">
        <v>386</v>
      </c>
      <c r="M46" s="55">
        <v>122.059</v>
      </c>
      <c r="N46" s="30">
        <v>24.9</v>
      </c>
      <c r="O46" s="30"/>
      <c r="P46" s="30"/>
      <c r="Q46" s="30"/>
      <c r="R46" s="30"/>
      <c r="S46" s="30"/>
      <c r="T46" s="30"/>
      <c r="U46" s="30"/>
      <c r="V46" s="30"/>
      <c r="W46" s="30">
        <v>19.870999999999999</v>
      </c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 t="s">
        <v>117</v>
      </c>
      <c r="AS46" s="32" t="s">
        <v>30</v>
      </c>
      <c r="AT46" s="32"/>
      <c r="AU46" s="32"/>
      <c r="AV46" s="32" t="s">
        <v>444</v>
      </c>
      <c r="AW46" s="32">
        <v>8</v>
      </c>
      <c r="AX46" s="32" t="s">
        <v>34</v>
      </c>
      <c r="AY46" s="30"/>
      <c r="AZ46" s="32">
        <v>0</v>
      </c>
      <c r="BA46" s="32">
        <v>0</v>
      </c>
      <c r="BB46" s="32">
        <v>0</v>
      </c>
      <c r="BC46" s="32">
        <v>0</v>
      </c>
      <c r="BD46" s="32">
        <v>0</v>
      </c>
      <c r="BE46" s="32">
        <v>0</v>
      </c>
      <c r="BF46" s="32">
        <v>0</v>
      </c>
      <c r="BG46" s="32">
        <v>0</v>
      </c>
      <c r="BH46" s="32">
        <v>0</v>
      </c>
      <c r="BI46" s="32">
        <v>0</v>
      </c>
      <c r="BJ46" s="32"/>
      <c r="BK46" s="112" t="s">
        <v>390</v>
      </c>
      <c r="BL46" s="32">
        <v>24</v>
      </c>
      <c r="BM46" s="32" t="s">
        <v>30</v>
      </c>
      <c r="BN46" s="32"/>
      <c r="BO46" s="32"/>
      <c r="BP46" s="32"/>
      <c r="BQ46" s="56"/>
      <c r="BR46" s="56"/>
      <c r="BS46" s="56"/>
      <c r="BT46" s="32" t="s">
        <v>30</v>
      </c>
      <c r="BU46" s="30"/>
      <c r="BV46" t="s">
        <v>430</v>
      </c>
      <c r="BW46" s="57" t="s">
        <v>429</v>
      </c>
    </row>
    <row r="47" spans="1:75" x14ac:dyDescent="0.15">
      <c r="A47" s="27">
        <v>3023</v>
      </c>
      <c r="B47" s="28">
        <v>41741</v>
      </c>
      <c r="C47" s="29" t="s">
        <v>26</v>
      </c>
      <c r="D47" s="30" t="s">
        <v>114</v>
      </c>
      <c r="E47" s="30"/>
      <c r="F47" s="30" t="s">
        <v>115</v>
      </c>
      <c r="G47" s="31">
        <v>41536</v>
      </c>
      <c r="H47" s="32" t="s">
        <v>30</v>
      </c>
      <c r="I47" s="32" t="s">
        <v>100</v>
      </c>
      <c r="J47" s="32"/>
      <c r="K47" s="30" t="s">
        <v>445</v>
      </c>
      <c r="L47" s="30" t="s">
        <v>446</v>
      </c>
      <c r="M47" s="55">
        <v>143.5</v>
      </c>
      <c r="N47" s="30">
        <v>32.799999999999997</v>
      </c>
      <c r="O47" s="30"/>
      <c r="P47" s="30"/>
      <c r="Q47" s="30"/>
      <c r="R47" s="30"/>
      <c r="S47" s="30"/>
      <c r="T47" s="30"/>
      <c r="U47" s="30"/>
      <c r="V47" s="30"/>
      <c r="W47" s="30">
        <v>26.3</v>
      </c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 t="s">
        <v>117</v>
      </c>
      <c r="AS47" s="32" t="s">
        <v>30</v>
      </c>
      <c r="AT47" s="32"/>
      <c r="AU47" s="32"/>
      <c r="AV47" s="32"/>
      <c r="AW47" s="32"/>
      <c r="AX47" s="32" t="s">
        <v>390</v>
      </c>
      <c r="AY47" s="30"/>
      <c r="AZ47" s="32">
        <v>0</v>
      </c>
      <c r="BA47" s="32">
        <v>0</v>
      </c>
      <c r="BB47" s="32">
        <v>0</v>
      </c>
      <c r="BC47" s="32">
        <v>15</v>
      </c>
      <c r="BD47" s="32">
        <v>0</v>
      </c>
      <c r="BE47" s="32">
        <v>0</v>
      </c>
      <c r="BF47" s="32">
        <v>0</v>
      </c>
      <c r="BG47" s="32">
        <v>0</v>
      </c>
      <c r="BH47" s="32">
        <v>0</v>
      </c>
      <c r="BI47" s="32">
        <v>0</v>
      </c>
      <c r="BJ47" s="32"/>
      <c r="BK47" s="32" t="s">
        <v>30</v>
      </c>
      <c r="BL47" s="32">
        <v>24</v>
      </c>
      <c r="BM47" s="32" t="s">
        <v>30</v>
      </c>
      <c r="BN47" s="32"/>
      <c r="BO47" s="32"/>
      <c r="BP47" s="32"/>
      <c r="BQ47" s="30"/>
      <c r="BR47" s="56"/>
      <c r="BS47" s="32"/>
      <c r="BT47" s="32" t="s">
        <v>30</v>
      </c>
      <c r="BU47" s="30"/>
      <c r="BV47" t="s">
        <v>447</v>
      </c>
      <c r="BW47" s="57" t="s">
        <v>429</v>
      </c>
    </row>
    <row r="48" spans="1:75" x14ac:dyDescent="0.15">
      <c r="A48" s="27">
        <v>3080</v>
      </c>
      <c r="B48" s="28">
        <v>41741</v>
      </c>
      <c r="C48" s="29" t="s">
        <v>26</v>
      </c>
      <c r="D48" s="30" t="s">
        <v>114</v>
      </c>
      <c r="E48" s="30"/>
      <c r="F48" s="30" t="s">
        <v>115</v>
      </c>
      <c r="G48" s="31">
        <v>41670</v>
      </c>
      <c r="H48" s="32" t="s">
        <v>29</v>
      </c>
      <c r="I48" s="32" t="s">
        <v>30</v>
      </c>
      <c r="J48" s="32"/>
      <c r="K48" s="30" t="s">
        <v>448</v>
      </c>
      <c r="L48" s="30" t="s">
        <v>449</v>
      </c>
      <c r="M48" s="55">
        <v>129.29</v>
      </c>
      <c r="N48" s="30">
        <v>26.2</v>
      </c>
      <c r="O48" s="30"/>
      <c r="P48" s="30"/>
      <c r="Q48" s="30"/>
      <c r="R48" s="30"/>
      <c r="S48" s="30"/>
      <c r="T48" s="30"/>
      <c r="U48" s="30"/>
      <c r="V48" s="30"/>
      <c r="W48" s="30">
        <v>21.3</v>
      </c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 t="s">
        <v>117</v>
      </c>
      <c r="AS48" s="32" t="s">
        <v>30</v>
      </c>
      <c r="AT48" s="32"/>
      <c r="AU48" s="32"/>
      <c r="AV48" s="32" t="s">
        <v>444</v>
      </c>
      <c r="AW48" s="32">
        <v>11.5</v>
      </c>
      <c r="AX48" s="32" t="s">
        <v>34</v>
      </c>
      <c r="AY48" s="30"/>
      <c r="AZ48" s="32">
        <v>0</v>
      </c>
      <c r="BA48" s="32">
        <v>0</v>
      </c>
      <c r="BB48" s="32">
        <v>0</v>
      </c>
      <c r="BC48" s="32">
        <v>0</v>
      </c>
      <c r="BD48" s="32">
        <v>0</v>
      </c>
      <c r="BE48" s="32">
        <v>0</v>
      </c>
      <c r="BF48" s="32">
        <v>0</v>
      </c>
      <c r="BG48" s="32">
        <v>0</v>
      </c>
      <c r="BH48" s="32">
        <v>0</v>
      </c>
      <c r="BI48" s="32">
        <v>0</v>
      </c>
      <c r="BJ48" s="32">
        <v>36</v>
      </c>
      <c r="BK48" s="32" t="s">
        <v>30</v>
      </c>
      <c r="BL48" s="32"/>
      <c r="BM48" s="32" t="s">
        <v>30</v>
      </c>
      <c r="BN48" s="32"/>
      <c r="BO48" s="32"/>
      <c r="BP48" s="32"/>
      <c r="BQ48" s="30"/>
      <c r="BR48" s="56"/>
      <c r="BS48" s="32"/>
      <c r="BT48" s="32" t="s">
        <v>30</v>
      </c>
      <c r="BU48" s="30"/>
      <c r="BV48" t="s">
        <v>450</v>
      </c>
      <c r="BW48" s="57" t="s">
        <v>429</v>
      </c>
    </row>
    <row r="49" spans="1:75" x14ac:dyDescent="0.15">
      <c r="A49" s="27">
        <v>3062</v>
      </c>
      <c r="B49" s="28">
        <v>41741</v>
      </c>
      <c r="C49" s="29" t="s">
        <v>26</v>
      </c>
      <c r="D49" s="30" t="s">
        <v>114</v>
      </c>
      <c r="E49" s="30"/>
      <c r="F49" s="30" t="s">
        <v>115</v>
      </c>
      <c r="G49" s="31">
        <v>41517</v>
      </c>
      <c r="H49" s="32" t="s">
        <v>29</v>
      </c>
      <c r="I49" s="32" t="s">
        <v>30</v>
      </c>
      <c r="J49" s="32"/>
      <c r="K49" s="30" t="s">
        <v>451</v>
      </c>
      <c r="L49" s="30" t="s">
        <v>452</v>
      </c>
      <c r="M49" s="55">
        <v>90</v>
      </c>
      <c r="N49" s="30">
        <v>36</v>
      </c>
      <c r="O49" s="30" t="s">
        <v>453</v>
      </c>
      <c r="P49" s="30">
        <v>2500</v>
      </c>
      <c r="Q49" s="30">
        <v>34</v>
      </c>
      <c r="R49" s="30"/>
      <c r="S49" s="30"/>
      <c r="T49" s="30"/>
      <c r="U49" s="30"/>
      <c r="V49" s="30"/>
      <c r="W49" s="30">
        <v>29</v>
      </c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 t="s">
        <v>117</v>
      </c>
      <c r="AS49" s="32" t="s">
        <v>30</v>
      </c>
      <c r="AT49" s="32"/>
      <c r="AU49" s="32"/>
      <c r="AV49" s="32"/>
      <c r="AW49" s="32"/>
      <c r="AX49" s="32" t="s">
        <v>34</v>
      </c>
      <c r="AY49" s="30"/>
      <c r="AZ49" s="32">
        <v>0</v>
      </c>
      <c r="BA49" s="32">
        <v>0</v>
      </c>
      <c r="BB49" s="32">
        <v>12</v>
      </c>
      <c r="BC49" s="32">
        <v>0</v>
      </c>
      <c r="BD49" s="32">
        <v>0</v>
      </c>
      <c r="BE49" s="32">
        <v>0</v>
      </c>
      <c r="BF49" s="32">
        <v>0</v>
      </c>
      <c r="BG49" s="32">
        <v>0</v>
      </c>
      <c r="BH49" s="32">
        <v>0</v>
      </c>
      <c r="BI49" s="32">
        <v>0</v>
      </c>
      <c r="BJ49" s="32">
        <v>24</v>
      </c>
      <c r="BK49" s="32" t="s">
        <v>30</v>
      </c>
      <c r="BL49" s="32"/>
      <c r="BM49" s="32" t="s">
        <v>30</v>
      </c>
      <c r="BN49" s="32"/>
      <c r="BO49" s="32"/>
      <c r="BP49" s="32"/>
      <c r="BQ49" s="30"/>
      <c r="BR49" s="56"/>
      <c r="BS49" s="32"/>
      <c r="BT49" s="32" t="s">
        <v>30</v>
      </c>
      <c r="BU49" s="30" t="s">
        <v>454</v>
      </c>
      <c r="BV49" t="s">
        <v>455</v>
      </c>
      <c r="BW49" s="57" t="s">
        <v>429</v>
      </c>
    </row>
    <row r="50" spans="1:75" x14ac:dyDescent="0.15">
      <c r="A50" s="27">
        <v>3115</v>
      </c>
      <c r="B50" s="28">
        <v>41741</v>
      </c>
      <c r="C50" s="29" t="s">
        <v>26</v>
      </c>
      <c r="D50" s="30" t="s">
        <v>114</v>
      </c>
      <c r="E50" s="30"/>
      <c r="F50" s="30" t="s">
        <v>115</v>
      </c>
      <c r="G50" s="31">
        <v>41549</v>
      </c>
      <c r="H50" s="32" t="s">
        <v>30</v>
      </c>
      <c r="I50" s="32" t="s">
        <v>100</v>
      </c>
      <c r="J50" s="32"/>
      <c r="K50" s="30" t="s">
        <v>456</v>
      </c>
      <c r="L50" s="30" t="s">
        <v>457</v>
      </c>
      <c r="M50" s="55">
        <v>153</v>
      </c>
      <c r="N50" s="30">
        <v>31</v>
      </c>
      <c r="O50" s="30"/>
      <c r="P50" s="30"/>
      <c r="Q50" s="30"/>
      <c r="R50" s="30"/>
      <c r="S50" s="30"/>
      <c r="T50" s="30"/>
      <c r="U50" s="30"/>
      <c r="V50" s="30"/>
      <c r="W50" s="30">
        <v>26.1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 t="s">
        <v>117</v>
      </c>
      <c r="AS50" s="32" t="s">
        <v>30</v>
      </c>
      <c r="AT50" s="32"/>
      <c r="AU50" s="32"/>
      <c r="AV50" s="32"/>
      <c r="AW50" s="32"/>
      <c r="AX50" s="32" t="s">
        <v>390</v>
      </c>
      <c r="AY50" s="30"/>
      <c r="AZ50" s="32">
        <v>0</v>
      </c>
      <c r="BA50" s="32">
        <v>0</v>
      </c>
      <c r="BB50" s="32">
        <v>5</v>
      </c>
      <c r="BC50" s="32">
        <v>0</v>
      </c>
      <c r="BD50" s="32">
        <v>0</v>
      </c>
      <c r="BE50" s="32">
        <v>0</v>
      </c>
      <c r="BF50" s="32">
        <v>0</v>
      </c>
      <c r="BG50" s="32">
        <v>0</v>
      </c>
      <c r="BH50" s="32">
        <v>0</v>
      </c>
      <c r="BI50" s="32">
        <v>0</v>
      </c>
      <c r="BJ50" s="32"/>
      <c r="BK50" s="32" t="s">
        <v>30</v>
      </c>
      <c r="BL50" s="32"/>
      <c r="BM50" s="32" t="s">
        <v>30</v>
      </c>
      <c r="BN50" s="32"/>
      <c r="BO50" s="32"/>
      <c r="BP50" s="32"/>
      <c r="BQ50" s="30"/>
      <c r="BR50" s="56"/>
      <c r="BS50" s="32"/>
      <c r="BT50" s="32" t="s">
        <v>30</v>
      </c>
      <c r="BU50" s="30" t="s">
        <v>454</v>
      </c>
      <c r="BV50" t="s">
        <v>458</v>
      </c>
      <c r="BW50" s="57" t="s">
        <v>429</v>
      </c>
    </row>
  </sheetData>
  <sheetProtection algorithmName="SHA-512" hashValue="dq51kl6t12kEDhUGASWIbhkawL18Lmwih9btiWYlSnUoq58E7kkwm8jiDCgtbhpg53iBT+RHSfT5g6DITliblg==" saltValue="7rL5fUR3ssjFCytPegFbnw==" spinCount="100000" sheet="1" objects="1" scenarios="1"/>
  <pageMargins left="0.75" right="0.75" top="1" bottom="1" header="0.5" footer="0.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E262-534E-6140-B939-36067821241C}">
  <sheetPr codeName="Sheet27"/>
  <dimension ref="A1:BS4"/>
  <sheetViews>
    <sheetView workbookViewId="0">
      <selection activeCell="L27" sqref="L27"/>
    </sheetView>
  </sheetViews>
  <sheetFormatPr baseColWidth="10" defaultRowHeight="13" x14ac:dyDescent="0.15"/>
  <sheetData>
    <row r="1" spans="1:7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1" x14ac:dyDescent="0.15">
      <c r="A2" s="27">
        <v>645</v>
      </c>
      <c r="B2" s="31">
        <v>41745</v>
      </c>
      <c r="C2" s="29" t="s">
        <v>325</v>
      </c>
      <c r="D2" s="30" t="s">
        <v>415</v>
      </c>
      <c r="E2" s="30"/>
      <c r="F2" s="30" t="s">
        <v>327</v>
      </c>
      <c r="G2" s="31">
        <v>41455</v>
      </c>
      <c r="H2" s="32" t="s">
        <v>342</v>
      </c>
      <c r="I2" s="32" t="s">
        <v>328</v>
      </c>
      <c r="J2" s="32"/>
      <c r="K2" s="30" t="s">
        <v>416</v>
      </c>
      <c r="L2" s="30" t="s">
        <v>417</v>
      </c>
      <c r="M2" s="30">
        <v>120.499</v>
      </c>
      <c r="N2" s="30">
        <v>27.72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332</v>
      </c>
      <c r="AS2" s="32" t="s">
        <v>328</v>
      </c>
      <c r="AT2" s="32"/>
      <c r="AU2" s="32"/>
      <c r="AV2" s="32" t="s">
        <v>345</v>
      </c>
      <c r="AW2" s="32">
        <v>10.102</v>
      </c>
      <c r="AX2" s="32" t="s">
        <v>334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328</v>
      </c>
      <c r="BL2" s="32"/>
      <c r="BM2" s="32" t="s">
        <v>328</v>
      </c>
      <c r="BN2" s="32"/>
      <c r="BO2" s="30"/>
      <c r="BP2" s="30"/>
      <c r="BQ2" s="32"/>
      <c r="BR2" s="32" t="s">
        <v>328</v>
      </c>
      <c r="BS2" s="30"/>
    </row>
    <row r="3" spans="1:71" x14ac:dyDescent="0.15">
      <c r="A3" s="27">
        <v>643</v>
      </c>
      <c r="B3" s="31">
        <v>41745</v>
      </c>
      <c r="C3" s="29" t="s">
        <v>325</v>
      </c>
      <c r="D3" s="30" t="s">
        <v>415</v>
      </c>
      <c r="E3" s="30"/>
      <c r="F3" s="30" t="s">
        <v>391</v>
      </c>
      <c r="G3" s="31">
        <v>41455</v>
      </c>
      <c r="H3" s="32" t="s">
        <v>342</v>
      </c>
      <c r="I3" s="32" t="s">
        <v>328</v>
      </c>
      <c r="J3" s="32"/>
      <c r="K3" s="30" t="s">
        <v>416</v>
      </c>
      <c r="L3" s="30" t="s">
        <v>417</v>
      </c>
      <c r="M3" s="30">
        <v>120.499</v>
      </c>
      <c r="N3" s="30">
        <v>27.72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15.773999999999999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393</v>
      </c>
      <c r="AS3" s="32" t="s">
        <v>328</v>
      </c>
      <c r="AT3" s="32"/>
      <c r="AU3" s="32"/>
      <c r="AV3" s="32" t="s">
        <v>345</v>
      </c>
      <c r="AW3" s="32">
        <v>10.102</v>
      </c>
      <c r="AX3" s="32" t="s">
        <v>334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328</v>
      </c>
      <c r="BL3" s="32"/>
      <c r="BM3" s="32" t="s">
        <v>328</v>
      </c>
      <c r="BN3" s="32"/>
      <c r="BO3" s="56"/>
      <c r="BP3" s="56"/>
      <c r="BQ3" s="32"/>
      <c r="BR3" s="32" t="s">
        <v>328</v>
      </c>
      <c r="BS3" s="30"/>
    </row>
    <row r="4" spans="1:71" x14ac:dyDescent="0.15">
      <c r="A4" s="27">
        <v>649</v>
      </c>
      <c r="B4" s="31">
        <v>41745</v>
      </c>
      <c r="C4" s="29" t="s">
        <v>325</v>
      </c>
      <c r="D4" s="30" t="s">
        <v>415</v>
      </c>
      <c r="E4" s="30"/>
      <c r="F4" s="30" t="s">
        <v>420</v>
      </c>
      <c r="G4" s="31">
        <v>41455</v>
      </c>
      <c r="H4" s="32" t="s">
        <v>342</v>
      </c>
      <c r="I4" s="32" t="s">
        <v>328</v>
      </c>
      <c r="J4" s="32"/>
      <c r="K4" s="30" t="s">
        <v>416</v>
      </c>
      <c r="L4" s="30" t="s">
        <v>417</v>
      </c>
      <c r="M4" s="30">
        <v>120.499</v>
      </c>
      <c r="N4" s="30">
        <v>57.195</v>
      </c>
      <c r="O4" s="30"/>
      <c r="P4" s="30"/>
      <c r="Q4" s="30"/>
      <c r="R4" s="30"/>
      <c r="S4" s="30"/>
      <c r="T4" s="30"/>
      <c r="U4" s="30"/>
      <c r="V4" s="30"/>
      <c r="W4" s="30">
        <v>23.867999999999999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421</v>
      </c>
      <c r="AS4" s="32" t="s">
        <v>342</v>
      </c>
      <c r="AT4" s="32" t="s">
        <v>422</v>
      </c>
      <c r="AU4" s="32">
        <v>3</v>
      </c>
      <c r="AV4" s="32" t="s">
        <v>345</v>
      </c>
      <c r="AW4" s="32">
        <v>10.102</v>
      </c>
      <c r="AX4" s="32" t="s">
        <v>334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328</v>
      </c>
      <c r="BL4" s="32"/>
      <c r="BM4" s="32" t="s">
        <v>328</v>
      </c>
      <c r="BN4" s="32"/>
      <c r="BO4" s="30"/>
      <c r="BP4" s="30"/>
      <c r="BQ4" s="32"/>
      <c r="BR4" s="32" t="s">
        <v>328</v>
      </c>
      <c r="BS4" s="30"/>
    </row>
  </sheetData>
  <sheetProtection algorithmName="SHA-512" hashValue="HEu8Dp5aDk/qozSoo+DEQ/JVclVyK8ztqb7VkqtzuIbfWR63+F01/UODwMpJvm5x2bCqAGD0rYOD7tOE05ULMw==" saltValue="kvAIRa+xpmJhD0/TFUV9aQ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03F93-4BB9-AE4C-B17D-461986F9E1EC}">
  <sheetPr codeName="Sheet48">
    <tabColor rgb="FFE9C039"/>
  </sheetPr>
  <dimension ref="A1:AM105"/>
  <sheetViews>
    <sheetView zoomScale="110" zoomScaleNormal="110" zoomScalePageLayoutView="120" workbookViewId="0">
      <selection activeCell="T8" sqref="T8:T22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0" width="12.1640625" customWidth="1"/>
    <col min="21" max="49" width="7.5" customWidth="1"/>
  </cols>
  <sheetData>
    <row r="1" spans="1:39" ht="14" x14ac:dyDescent="0.15">
      <c r="A1" s="346" t="s">
        <v>270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346"/>
      <c r="AK1" s="346"/>
      <c r="AL1" s="346"/>
      <c r="AM1" s="346"/>
    </row>
    <row r="2" spans="1:39" ht="14" x14ac:dyDescent="0.15">
      <c r="A2" s="347" t="s">
        <v>221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6"/>
      <c r="AK2" s="346"/>
      <c r="AL2" s="346"/>
      <c r="AM2" s="346"/>
    </row>
    <row r="3" spans="1:39" ht="15" thickBot="1" x14ac:dyDescent="0.2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6"/>
      <c r="AK3" s="346"/>
      <c r="AL3" s="346"/>
      <c r="AM3" s="346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</row>
    <row r="5" spans="1:3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</row>
    <row r="6" spans="1:3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</row>
    <row r="7" spans="1:39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58" t="s">
        <v>272</v>
      </c>
      <c r="U7" s="346"/>
      <c r="V7" s="346"/>
      <c r="W7" s="346"/>
      <c r="X7" s="346"/>
      <c r="Y7" s="346"/>
      <c r="Z7" s="346"/>
      <c r="AA7" s="346"/>
      <c r="AB7" s="346"/>
      <c r="AC7" s="346"/>
      <c r="AD7" s="346"/>
      <c r="AE7" s="346"/>
      <c r="AF7" s="346"/>
      <c r="AG7" s="346"/>
      <c r="AH7" s="346"/>
      <c r="AI7" s="346"/>
      <c r="AJ7" s="346"/>
      <c r="AK7" s="346"/>
      <c r="AL7" s="346"/>
      <c r="AM7" s="346"/>
    </row>
    <row r="8" spans="1:39" ht="14" x14ac:dyDescent="0.15">
      <c r="A8" s="131" t="str">
        <f>'SEQ Apr 2023'!K2</f>
        <v>AGL</v>
      </c>
      <c r="B8" s="132" t="str">
        <f>'SEQ Apr 2023'!L2</f>
        <v>Business Value Saver</v>
      </c>
      <c r="C8" s="133">
        <f>IF('SEQ Apr 2023'!BP2=0,91*'SEQ Apr 2023'!M2/100,(91*'SEQ Apr 2023'!M2/100)+'SEQ Apr 2023'!BP2/4)</f>
        <v>119.64018181818182</v>
      </c>
      <c r="D8" s="134">
        <f>IF('SEQ Apr 2023'!O2="",$C$5*'SEQ Apr 2023'!N2/100,IF($C$5&gt;='SEQ Apr 2023'!P2,('SEQ Apr 2023'!P2*'SEQ Apr 2023'!N2/100),($C$5*'SEQ Apr 2023'!N2/100)))</f>
        <v>1231.8181818181818</v>
      </c>
      <c r="E8" s="134">
        <f>IF(AND('SEQ Apr 2023'!P2&gt;0,'SEQ Apr 2023'!R2&gt;0),IF($C$5&lt;'SEQ Apr 2023'!P2,0,IF($C$5&lt;=('SEQ Apr 2023'!R2+'SEQ Apr 2023'!P2),(($C$5-'SEQ Apr 2023'!P2)*'SEQ Apr 2023'!Q2/100),(('SEQ Apr 2023'!R2)*'SEQ Apr 2023'!Q2/100))),0)</f>
        <v>0</v>
      </c>
      <c r="F8" s="134">
        <f>IF(AND('SEQ Apr 2023'!R2&gt;0,'SEQ Apr 2023'!T2&gt;0),IF(($C$5&lt;'SEQ Apr 2023'!T2),(0),($C$5-'SEQ Apr 2023'!T2)*'SEQ Apr 2023'!U2/100),IF(AND('SEQ Apr 2023'!R2&gt;0,'SEQ Apr 2023'!T2=""),IF(($C$5&lt;'SEQ Apr 2023'!R2+'SEQ Apr 2023'!P2),(0),(($C$5-('SEQ Apr 2023'!R2+'SEQ Apr 2023'!P2))*'SEQ Apr 2023'!S2/100)),IF(AND('SEQ Apr 2023'!P2&gt;0,'SEQ Apr 2023'!R2=""&gt;0),IF(($C$5&lt;'SEQ Apr 2023'!P2),(0),($C$5-'SEQ Apr 2023'!P2)*'SEQ Apr 2023'!Q2/100),0)))</f>
        <v>0</v>
      </c>
      <c r="G8" s="232">
        <f>SUM(C8:F8)</f>
        <v>1351.4583636363636</v>
      </c>
      <c r="H8" s="239">
        <f t="shared" ref="H8:H20" si="0">(G8-C8)*4</f>
        <v>4927.272727272727</v>
      </c>
      <c r="I8" s="239">
        <f t="shared" ref="I8:I20" si="1">G8*4</f>
        <v>5405.8334545454545</v>
      </c>
      <c r="J8" s="136">
        <f>I8*1.1</f>
        <v>5946.4168000000009</v>
      </c>
      <c r="K8" s="137">
        <f>'SEQ Apr 2023'!BB2</f>
        <v>0</v>
      </c>
      <c r="L8" s="137">
        <f>'SEQ Apr 2023'!BC2</f>
        <v>0</v>
      </c>
      <c r="M8" s="137">
        <f>'SEQ Apr 2023'!BD2</f>
        <v>0</v>
      </c>
      <c r="N8" s="137">
        <f>'SEQ Apr 2023'!BE2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0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5405.8334545454545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5405.8334545454545</v>
      </c>
      <c r="S8" s="236">
        <f>Q8*1.1</f>
        <v>5946.4168000000009</v>
      </c>
      <c r="T8" s="361">
        <f>R8*1.1</f>
        <v>5946.4168000000009</v>
      </c>
      <c r="U8" s="346"/>
      <c r="V8" s="346"/>
      <c r="W8" s="346"/>
      <c r="X8" s="346"/>
      <c r="Y8" s="346"/>
      <c r="Z8" s="346"/>
      <c r="AA8" s="346"/>
      <c r="AB8" s="346"/>
      <c r="AC8" s="346"/>
      <c r="AD8" s="346"/>
      <c r="AE8" s="346"/>
      <c r="AF8" s="346"/>
      <c r="AG8" s="346"/>
      <c r="AH8" s="346"/>
      <c r="AI8" s="346"/>
      <c r="AJ8" s="346"/>
      <c r="AK8" s="346"/>
      <c r="AL8" s="346"/>
      <c r="AM8" s="346"/>
    </row>
    <row r="9" spans="1:39" ht="14" x14ac:dyDescent="0.15">
      <c r="A9" s="131" t="str">
        <f>'SEQ Apr 2023'!K3</f>
        <v>Diamond Energy</v>
      </c>
      <c r="B9" s="132" t="str">
        <f>'SEQ Apr 2023'!L3</f>
        <v>Renewable Saver</v>
      </c>
      <c r="C9" s="133">
        <f>IF('SEQ Apr 2023'!BP3=0,91*'SEQ Apr 2023'!M3/100,(91*'SEQ Apr 2023'!M3/100)+'SEQ Apr 2023'!BP3/4)</f>
        <v>112.84</v>
      </c>
      <c r="D9" s="134">
        <f>IF('SEQ Apr 2023'!O3="",$C$5*'SEQ Apr 2023'!N3/100,IF($C$5&gt;='SEQ Apr 2023'!P3,('SEQ Apr 2023'!P3*'SEQ Apr 2023'!N3/100),($C$5*'SEQ Apr 2023'!N3/100)))</f>
        <v>1287.7272727272725</v>
      </c>
      <c r="E9" s="134">
        <f>IF(AND('SEQ Apr 2023'!P3&gt;0,'SEQ Apr 2023'!R3&gt;0),IF($C$5&lt;'SEQ Apr 2023'!P3,0,IF($C$5&lt;=('SEQ Apr 2023'!R3+'SEQ Apr 2023'!P3),(($C$5-'SEQ Apr 2023'!P3)*'SEQ Apr 2023'!Q3/100),(('SEQ Apr 2023'!R3)*'SEQ Apr 2023'!Q3/100))),0)</f>
        <v>0</v>
      </c>
      <c r="F9" s="134">
        <f>IF(AND('SEQ Apr 2023'!R3&gt;0,'SEQ Apr 2023'!T3&gt;0),IF(($C$5&lt;'SEQ Apr 2023'!T3),(0),($C$5-'SEQ Apr 2023'!T3)*'SEQ Apr 2023'!U3/100),IF(AND('SEQ Apr 2023'!R3&gt;0,'SEQ Apr 2023'!T3=""),IF(($C$5&lt;'SEQ Apr 2023'!R3+'SEQ Apr 2023'!P3),(0),(($C$5-('SEQ Apr 2023'!R3+'SEQ Apr 2023'!P3))*'SEQ Apr 2023'!S3/100)),IF(AND('SEQ Apr 2023'!P3&gt;0,'SEQ Apr 2023'!R3=""&gt;0),IF(($C$5&lt;'SEQ Apr 2023'!P3),(0),($C$5-'SEQ Apr 2023'!P3)*'SEQ Apr 2023'!Q3/100),0)))</f>
        <v>0</v>
      </c>
      <c r="G9" s="232">
        <f t="shared" ref="G9:G17" si="3">SUM(C9:F9)</f>
        <v>1400.5672727272724</v>
      </c>
      <c r="H9" s="239">
        <f t="shared" si="0"/>
        <v>5150.9090909090901</v>
      </c>
      <c r="I9" s="239">
        <f t="shared" si="1"/>
        <v>5602.2690909090898</v>
      </c>
      <c r="J9" s="136">
        <f t="shared" ref="J9:J20" si="4">I9*1.1</f>
        <v>6162.4959999999992</v>
      </c>
      <c r="K9" s="137">
        <f>'SEQ Apr 2023'!BB3</f>
        <v>0</v>
      </c>
      <c r="L9" s="137">
        <f>'SEQ Apr 2023'!BC3</f>
        <v>0</v>
      </c>
      <c r="M9" s="137">
        <f>'SEQ Apr 2023'!BD3</f>
        <v>2</v>
      </c>
      <c r="N9" s="137">
        <f>'SEQ Apr 2023'!BE3</f>
        <v>0</v>
      </c>
      <c r="O9" s="144" t="str">
        <f t="shared" ref="O9:O20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2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5602.2690909090898</v>
      </c>
      <c r="R9" s="240">
        <f t="shared" ref="R9:R2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5490.2237090909075</v>
      </c>
      <c r="S9" s="136">
        <f t="shared" ref="S9:T20" si="8">Q9*1.1</f>
        <v>6162.4959999999992</v>
      </c>
      <c r="T9" s="361">
        <f t="shared" si="8"/>
        <v>6039.246079999999</v>
      </c>
      <c r="U9" s="346"/>
      <c r="V9" s="346"/>
      <c r="W9" s="346"/>
      <c r="X9" s="346"/>
      <c r="Y9" s="346"/>
      <c r="Z9" s="346"/>
      <c r="AA9" s="346"/>
      <c r="AB9" s="346"/>
      <c r="AC9" s="346"/>
      <c r="AD9" s="346"/>
      <c r="AE9" s="346"/>
      <c r="AF9" s="346"/>
      <c r="AG9" s="346"/>
      <c r="AH9" s="346"/>
      <c r="AI9" s="346"/>
      <c r="AJ9" s="346"/>
      <c r="AK9" s="346"/>
      <c r="AL9" s="346"/>
      <c r="AM9" s="346"/>
    </row>
    <row r="10" spans="1:39" ht="14" x14ac:dyDescent="0.15">
      <c r="A10" s="131" t="str">
        <f>'SEQ Apr 2023'!K4</f>
        <v>EnergyAustralia</v>
      </c>
      <c r="B10" s="132" t="str">
        <f>'SEQ Apr 2023'!L4</f>
        <v>Balance Plan</v>
      </c>
      <c r="C10" s="133">
        <f>IF('SEQ Apr 2023'!BP4=0,91*'SEQ Apr 2023'!M4/100,(91*'SEQ Apr 2023'!M4/100)+'SEQ Apr 2023'!BP4/4)</f>
        <v>109.655</v>
      </c>
      <c r="D10" s="134">
        <f>IF('SEQ Apr 2023'!O4="",$C$5*'SEQ Apr 2023'!N4/100,IF($C$5&gt;='SEQ Apr 2023'!P4,('SEQ Apr 2023'!P4*'SEQ Apr 2023'!N4/100),($C$5*'SEQ Apr 2023'!N4/100)))</f>
        <v>1346.3636363636363</v>
      </c>
      <c r="E10" s="134">
        <f>IF(AND('SEQ Apr 2023'!P4&gt;0,'SEQ Apr 2023'!R4&gt;0),IF($C$5&lt;'SEQ Apr 2023'!P4,0,IF($C$5&lt;=('SEQ Apr 2023'!R4+'SEQ Apr 2023'!P4),(($C$5-'SEQ Apr 2023'!P4)*'SEQ Apr 2023'!Q4/100),(('SEQ Apr 2023'!R4)*'SEQ Apr 2023'!Q4/100))),0)</f>
        <v>0</v>
      </c>
      <c r="F10" s="134">
        <f>IF(AND('SEQ Apr 2023'!R4&gt;0,'SEQ Apr 2023'!T4&gt;0),IF(($C$5&lt;'SEQ Apr 2023'!T4),(0),($C$5-'SEQ Apr 2023'!T4)*'SEQ Apr 2023'!U4/100),IF(AND('SEQ Apr 2023'!R4&gt;0,'SEQ Apr 2023'!T4=""),IF(($C$5&lt;'SEQ Apr 2023'!R4+'SEQ Apr 2023'!P4),(0),(($C$5-('SEQ Apr 2023'!R4+'SEQ Apr 2023'!P4))*'SEQ Apr 2023'!S4/100)),IF(AND('SEQ Apr 2023'!P4&gt;0,'SEQ Apr 2023'!R4=""&gt;0),IF(($C$5&lt;'SEQ Apr 2023'!P4),(0),($C$5-'SEQ Apr 2023'!P4)*'SEQ Apr 2023'!Q4/100),0)))</f>
        <v>0</v>
      </c>
      <c r="G10" s="232">
        <f t="shared" si="3"/>
        <v>1456.0186363636362</v>
      </c>
      <c r="H10" s="239">
        <f t="shared" si="0"/>
        <v>5385.454545454545</v>
      </c>
      <c r="I10" s="239">
        <f t="shared" si="1"/>
        <v>5824.0745454545449</v>
      </c>
      <c r="J10" s="136">
        <f t="shared" si="4"/>
        <v>6406.482</v>
      </c>
      <c r="K10" s="137">
        <f>'SEQ Apr 2023'!BB4</f>
        <v>5</v>
      </c>
      <c r="L10" s="137">
        <f>'SEQ Apr 2023'!BC4</f>
        <v>0</v>
      </c>
      <c r="M10" s="137">
        <f>'SEQ Apr 2023'!BD4</f>
        <v>0</v>
      </c>
      <c r="N10" s="137">
        <f>'SEQ Apr 2023'!BE4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5532.8708181818174</v>
      </c>
      <c r="R10" s="240">
        <f t="shared" si="7"/>
        <v>5532.8708181818174</v>
      </c>
      <c r="S10" s="136">
        <f t="shared" si="8"/>
        <v>6086.1578999999992</v>
      </c>
      <c r="T10" s="361">
        <f t="shared" si="8"/>
        <v>6086.1578999999992</v>
      </c>
      <c r="U10" s="346"/>
      <c r="V10" s="346"/>
      <c r="W10" s="346"/>
      <c r="X10" s="346"/>
      <c r="Y10" s="346"/>
      <c r="Z10" s="346"/>
      <c r="AA10" s="346"/>
      <c r="AB10" s="346"/>
      <c r="AC10" s="346"/>
      <c r="AD10" s="346"/>
      <c r="AE10" s="346"/>
      <c r="AF10" s="346"/>
      <c r="AG10" s="346"/>
      <c r="AH10" s="346"/>
      <c r="AI10" s="346"/>
      <c r="AJ10" s="346"/>
      <c r="AK10" s="346"/>
      <c r="AL10" s="346"/>
      <c r="AM10" s="346"/>
    </row>
    <row r="11" spans="1:39" ht="14" x14ac:dyDescent="0.15">
      <c r="A11" s="131" t="str">
        <f>'SEQ Apr 2023'!K5</f>
        <v>Origin Energy</v>
      </c>
      <c r="B11" s="132" t="str">
        <f>'SEQ Apr 2023'!L5</f>
        <v>Go Variable</v>
      </c>
      <c r="C11" s="133">
        <f>IF('SEQ Apr 2023'!BP5=0,91*'SEQ Apr 2023'!M5/100,(91*'SEQ Apr 2023'!M5/100)+'SEQ Apr 2023'!BP5/4)</f>
        <v>114.55245454545455</v>
      </c>
      <c r="D11" s="134">
        <f>IF('SEQ Apr 2023'!O5="",$C$5*'SEQ Apr 2023'!N5/100,IF($C$5&gt;='SEQ Apr 2023'!P5,('SEQ Apr 2023'!P5*'SEQ Apr 2023'!N5/100),($C$5*'SEQ Apr 2023'!N5/100)))</f>
        <v>1211.3636363636363</v>
      </c>
      <c r="E11" s="134">
        <f>IF(AND('SEQ Apr 2023'!P5&gt;0,'SEQ Apr 2023'!R5&gt;0),IF($C$5&lt;'SEQ Apr 2023'!P5,0,IF($C$5&lt;=('SEQ Apr 2023'!R5+'SEQ Apr 2023'!P5),(($C$5-'SEQ Apr 2023'!P5)*'SEQ Apr 2023'!Q5/100),(('SEQ Apr 2023'!R5)*'SEQ Apr 2023'!Q5/100))),0)</f>
        <v>0</v>
      </c>
      <c r="F11" s="134">
        <f>IF(AND('SEQ Apr 2023'!R5&gt;0,'SEQ Apr 2023'!T5&gt;0),IF(($C$5&lt;'SEQ Apr 2023'!T5),(0),($C$5-'SEQ Apr 2023'!T5)*'SEQ Apr 2023'!U5/100),IF(AND('SEQ Apr 2023'!R5&gt;0,'SEQ Apr 2023'!T5=""),IF(($C$5&lt;'SEQ Apr 2023'!R5+'SEQ Apr 2023'!P5),(0),(($C$5-('SEQ Apr 2023'!R5+'SEQ Apr 2023'!P5))*'SEQ Apr 2023'!S5/100)),IF(AND('SEQ Apr 2023'!P5&gt;0,'SEQ Apr 2023'!R5=""&gt;0),IF(($C$5&lt;'SEQ Apr 2023'!P5),(0),($C$5-'SEQ Apr 2023'!P5)*'SEQ Apr 2023'!Q5/100),0)))</f>
        <v>0</v>
      </c>
      <c r="G11" s="232">
        <f t="shared" si="3"/>
        <v>1325.9160909090908</v>
      </c>
      <c r="H11" s="239">
        <f t="shared" si="0"/>
        <v>4845.454545454545</v>
      </c>
      <c r="I11" s="239">
        <f t="shared" si="1"/>
        <v>5303.6643636363633</v>
      </c>
      <c r="J11" s="136">
        <f t="shared" si="4"/>
        <v>5834.0308000000005</v>
      </c>
      <c r="K11" s="137">
        <f>'SEQ Apr 2023'!BB5</f>
        <v>0</v>
      </c>
      <c r="L11" s="137">
        <f>'SEQ Apr 2023'!BC5</f>
        <v>0</v>
      </c>
      <c r="M11" s="137">
        <f>'SEQ Apr 2023'!BD5</f>
        <v>0</v>
      </c>
      <c r="N11" s="137">
        <f>'SEQ Apr 2023'!BE5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5303.6643636363633</v>
      </c>
      <c r="R11" s="240">
        <f t="shared" si="7"/>
        <v>5303.6643636363633</v>
      </c>
      <c r="S11" s="136">
        <f t="shared" si="8"/>
        <v>5834.0308000000005</v>
      </c>
      <c r="T11" s="361">
        <f t="shared" si="8"/>
        <v>5834.0308000000005</v>
      </c>
      <c r="U11" s="346"/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6"/>
      <c r="AG11" s="346"/>
      <c r="AH11" s="346"/>
      <c r="AI11" s="346"/>
      <c r="AJ11" s="346"/>
      <c r="AK11" s="346"/>
      <c r="AL11" s="346"/>
      <c r="AM11" s="346"/>
    </row>
    <row r="12" spans="1:39" ht="14" x14ac:dyDescent="0.15">
      <c r="A12" s="131" t="str">
        <f>'SEQ Apr 2023'!K6</f>
        <v>Powershop</v>
      </c>
      <c r="B12" s="132" t="str">
        <f>'SEQ Apr 2023'!L6</f>
        <v>100% Carbon Neutral</v>
      </c>
      <c r="C12" s="133">
        <f>IF('SEQ Apr 2023'!BP6=0,91*'SEQ Apr 2023'!M6/100,(91*'SEQ Apr 2023'!M6/100)+'SEQ Apr 2023'!BP6/4)</f>
        <v>155.50245454545455</v>
      </c>
      <c r="D12" s="134">
        <f>IF('SEQ Apr 2023'!O6="",$C$5*'SEQ Apr 2023'!N6/100,IF($C$5&gt;='SEQ Apr 2023'!P6,('SEQ Apr 2023'!P6*'SEQ Apr 2023'!N6/100),($C$5*'SEQ Apr 2023'!N6/100)))</f>
        <v>1189.9999999999998</v>
      </c>
      <c r="E12" s="134">
        <f>IF(AND('SEQ Apr 2023'!P6&gt;0,'SEQ Apr 2023'!R6&gt;0),IF($C$5&lt;'SEQ Apr 2023'!P6,0,IF($C$5&lt;=('SEQ Apr 2023'!R6+'SEQ Apr 2023'!P6),(($C$5-'SEQ Apr 2023'!P6)*'SEQ Apr 2023'!Q6/100),(('SEQ Apr 2023'!R6)*'SEQ Apr 2023'!Q6/100))),0)</f>
        <v>0</v>
      </c>
      <c r="F12" s="134">
        <f>IF(AND('SEQ Apr 2023'!R6&gt;0,'SEQ Apr 2023'!T6&gt;0),IF(($C$5&lt;'SEQ Apr 2023'!T6),(0),($C$5-'SEQ Apr 2023'!T6)*'SEQ Apr 2023'!U6/100),IF(AND('SEQ Apr 2023'!R6&gt;0,'SEQ Apr 2023'!T6=""),IF(($C$5&lt;'SEQ Apr 2023'!R6+'SEQ Apr 2023'!P6),(0),(($C$5-('SEQ Apr 2023'!R6+'SEQ Apr 2023'!P6))*'SEQ Apr 2023'!S6/100)),IF(AND('SEQ Apr 2023'!P6&gt;0,'SEQ Apr 2023'!R6=""&gt;0),IF(($C$5&lt;'SEQ Apr 2023'!P6),(0),($C$5-'SEQ Apr 2023'!P6)*'SEQ Apr 2023'!Q6/100),0)))</f>
        <v>0</v>
      </c>
      <c r="G12" s="232">
        <f t="shared" si="3"/>
        <v>1345.5024545454544</v>
      </c>
      <c r="H12" s="239">
        <f t="shared" si="0"/>
        <v>4759.9999999999991</v>
      </c>
      <c r="I12" s="239">
        <f t="shared" si="1"/>
        <v>5382.0098181818175</v>
      </c>
      <c r="J12" s="136">
        <f t="shared" si="4"/>
        <v>5920.2107999999998</v>
      </c>
      <c r="K12" s="137">
        <f>'SEQ Apr 2023'!BB6</f>
        <v>0</v>
      </c>
      <c r="L12" s="137">
        <f>'SEQ Apr 2023'!BC6</f>
        <v>0</v>
      </c>
      <c r="M12" s="137">
        <f>'SEQ Apr 2023'!BD6</f>
        <v>0</v>
      </c>
      <c r="N12" s="137">
        <f>'SEQ Apr 2023'!BE6</f>
        <v>0</v>
      </c>
      <c r="O12" s="144" t="str">
        <f t="shared" si="5"/>
        <v>No discount</v>
      </c>
      <c r="P12" s="226" t="str">
        <f t="shared" si="2"/>
        <v>Inclusive</v>
      </c>
      <c r="Q12" s="240">
        <f t="shared" si="6"/>
        <v>5382.0098181818175</v>
      </c>
      <c r="R12" s="240">
        <f t="shared" si="7"/>
        <v>5382.0098181818175</v>
      </c>
      <c r="S12" s="136">
        <f t="shared" si="8"/>
        <v>5920.2107999999998</v>
      </c>
      <c r="T12" s="361">
        <f t="shared" si="8"/>
        <v>5920.2107999999998</v>
      </c>
      <c r="U12" s="346"/>
      <c r="V12" s="346"/>
      <c r="W12" s="346"/>
      <c r="X12" s="346"/>
      <c r="Y12" s="346"/>
      <c r="Z12" s="346"/>
      <c r="AA12" s="346"/>
      <c r="AB12" s="346"/>
      <c r="AC12" s="346"/>
      <c r="AD12" s="346"/>
      <c r="AE12" s="346"/>
      <c r="AF12" s="346"/>
      <c r="AG12" s="346"/>
      <c r="AH12" s="346"/>
      <c r="AI12" s="346"/>
      <c r="AJ12" s="346"/>
      <c r="AK12" s="346"/>
      <c r="AL12" s="346"/>
      <c r="AM12" s="346"/>
    </row>
    <row r="13" spans="1:39" ht="14" x14ac:dyDescent="0.15">
      <c r="A13" s="131" t="str">
        <f>'SEQ Apr 2023'!K7</f>
        <v>Energy Locals</v>
      </c>
      <c r="B13" s="132" t="str">
        <f>'SEQ Apr 2023'!L7</f>
        <v>Business Member</v>
      </c>
      <c r="C13" s="133">
        <f>IF('SEQ Apr 2023'!BP7=0,91*'SEQ Apr 2023'!M7/100,(91*'SEQ Apr 2023'!M7/100)+'SEQ Apr 2023'!BP7/4)</f>
        <v>126.93181818181816</v>
      </c>
      <c r="D13" s="134">
        <f>IF('SEQ Apr 2023'!O7="",$C$5*'SEQ Apr 2023'!N7/100,IF($C$5&gt;='SEQ Apr 2023'!P7,('SEQ Apr 2023'!P7*'SEQ Apr 2023'!N7/100),($C$5*'SEQ Apr 2023'!N7/100)))</f>
        <v>1227.2727272727273</v>
      </c>
      <c r="E13" s="134">
        <f>IF(AND('SEQ Apr 2023'!P7&gt;0,'SEQ Apr 2023'!R7&gt;0),IF($C$5&lt;'SEQ Apr 2023'!P7,0,IF($C$5&lt;=('SEQ Apr 2023'!R7+'SEQ Apr 2023'!P7),(($C$5-'SEQ Apr 2023'!P7)*'SEQ Apr 2023'!Q7/100),(('SEQ Apr 2023'!R7)*'SEQ Apr 2023'!Q7/100))),0)</f>
        <v>0</v>
      </c>
      <c r="F13" s="134">
        <f>IF(AND('SEQ Apr 2023'!R7&gt;0,'SEQ Apr 2023'!T7&gt;0),IF(($C$5&lt;'SEQ Apr 2023'!T7),(0),($C$5-'SEQ Apr 2023'!T7)*'SEQ Apr 2023'!U7/100),IF(AND('SEQ Apr 2023'!R7&gt;0,'SEQ Apr 2023'!T7=""),IF(($C$5&lt;'SEQ Apr 2023'!R7+'SEQ Apr 2023'!P7),(0),(($C$5-('SEQ Apr 2023'!R7+'SEQ Apr 2023'!P7))*'SEQ Apr 2023'!S7/100)),IF(AND('SEQ Apr 2023'!P7&gt;0,'SEQ Apr 2023'!R7=""&gt;0),IF(($C$5&lt;'SEQ Apr 2023'!P7),(0),($C$5-'SEQ Apr 2023'!P7)*'SEQ Apr 2023'!Q7/100),0)))</f>
        <v>0</v>
      </c>
      <c r="G13" s="232">
        <f t="shared" si="3"/>
        <v>1354.2045454545455</v>
      </c>
      <c r="H13" s="239">
        <f t="shared" si="0"/>
        <v>4909.090909090909</v>
      </c>
      <c r="I13" s="239">
        <f t="shared" si="1"/>
        <v>5416.818181818182</v>
      </c>
      <c r="J13" s="136">
        <f t="shared" si="4"/>
        <v>5958.5000000000009</v>
      </c>
      <c r="K13" s="137">
        <f>'SEQ Apr 2023'!BB7</f>
        <v>0</v>
      </c>
      <c r="L13" s="137">
        <f>'SEQ Apr 2023'!BC7</f>
        <v>0</v>
      </c>
      <c r="M13" s="137">
        <f>'SEQ Apr 2023'!BD7</f>
        <v>0</v>
      </c>
      <c r="N13" s="137">
        <f>'SEQ Apr 2023'!BE7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5416.818181818182</v>
      </c>
      <c r="R13" s="240">
        <f t="shared" si="7"/>
        <v>5416.818181818182</v>
      </c>
      <c r="S13" s="136">
        <f t="shared" si="8"/>
        <v>5958.5000000000009</v>
      </c>
      <c r="T13" s="361">
        <f t="shared" si="8"/>
        <v>5958.5000000000009</v>
      </c>
      <c r="U13" s="346"/>
      <c r="V13" s="346"/>
      <c r="W13" s="346"/>
      <c r="X13" s="346"/>
      <c r="Y13" s="346"/>
      <c r="Z13" s="346"/>
      <c r="AA13" s="346"/>
      <c r="AB13" s="346"/>
      <c r="AC13" s="346"/>
      <c r="AD13" s="346"/>
      <c r="AE13" s="346"/>
      <c r="AF13" s="346"/>
      <c r="AG13" s="346"/>
      <c r="AH13" s="346"/>
      <c r="AI13" s="346"/>
      <c r="AJ13" s="346"/>
      <c r="AK13" s="346"/>
      <c r="AL13" s="346"/>
      <c r="AM13" s="346"/>
    </row>
    <row r="14" spans="1:39" ht="14" x14ac:dyDescent="0.15">
      <c r="A14" s="131" t="str">
        <f>'SEQ Apr 2023'!K8</f>
        <v>Simply Energy</v>
      </c>
      <c r="B14" s="132" t="str">
        <f>'SEQ Apr 2023'!L8</f>
        <v>Business Saver</v>
      </c>
      <c r="C14" s="133">
        <f>IF('SEQ Apr 2023'!BP8=0,91*'SEQ Apr 2023'!M8/100,(91*'SEQ Apr 2023'!M8/100)+'SEQ Apr 2023'!BP8/4)</f>
        <v>103.55799999999999</v>
      </c>
      <c r="D14" s="134">
        <f>IF('SEQ Apr 2023'!O8="",$C$5*'SEQ Apr 2023'!N8/100,IF($C$5&gt;='SEQ Apr 2023'!P8,('SEQ Apr 2023'!P8*'SEQ Apr 2023'!N8/100),($C$5*'SEQ Apr 2023'!N8/100)))</f>
        <v>1038.5416363636364</v>
      </c>
      <c r="E14" s="134">
        <f>IF(AND('SEQ Apr 2023'!P8&gt;0,'SEQ Apr 2023'!R8&gt;0),IF($C$5&lt;'SEQ Apr 2023'!P8,0,IF($C$5&lt;=('SEQ Apr 2023'!R8+'SEQ Apr 2023'!P8),(($C$5-'SEQ Apr 2023'!P8)*'SEQ Apr 2023'!Q8/100),(('SEQ Apr 2023'!R8)*'SEQ Apr 2023'!Q8/100))),0)</f>
        <v>0</v>
      </c>
      <c r="F14" s="134">
        <f>IF(AND('SEQ Apr 2023'!R8&gt;0,'SEQ Apr 2023'!T8&gt;0),IF(($C$5&lt;'SEQ Apr 2023'!T8),(0),($C$5-'SEQ Apr 2023'!T8)*'SEQ Apr 2023'!U8/100),IF(AND('SEQ Apr 2023'!R8&gt;0,'SEQ Apr 2023'!T8=""),IF(($C$5&lt;'SEQ Apr 2023'!R8+'SEQ Apr 2023'!P8),(0),(($C$5-('SEQ Apr 2023'!R8+'SEQ Apr 2023'!P8))*'SEQ Apr 2023'!S8/100)),IF(AND('SEQ Apr 2023'!P8&gt;0,'SEQ Apr 2023'!R8=""&gt;0),IF(($C$5&lt;'SEQ Apr 2023'!P8),(0),($C$5-'SEQ Apr 2023'!P8)*'SEQ Apr 2023'!Q8/100),0)))</f>
        <v>337.76472727272727</v>
      </c>
      <c r="G14" s="232">
        <f t="shared" si="3"/>
        <v>1479.8643636363636</v>
      </c>
      <c r="H14" s="239">
        <f t="shared" si="0"/>
        <v>5505.2254545454543</v>
      </c>
      <c r="I14" s="239">
        <f t="shared" si="1"/>
        <v>5919.4574545454543</v>
      </c>
      <c r="J14" s="136">
        <f t="shared" si="4"/>
        <v>6511.4032000000007</v>
      </c>
      <c r="K14" s="137">
        <f>'SEQ Apr 2023'!BB8</f>
        <v>6</v>
      </c>
      <c r="L14" s="137">
        <f>'SEQ Apr 2023'!BC8</f>
        <v>0</v>
      </c>
      <c r="M14" s="137">
        <f>'SEQ Apr 2023'!BD8</f>
        <v>0</v>
      </c>
      <c r="N14" s="137">
        <f>'SEQ Apr 2023'!BE8</f>
        <v>0</v>
      </c>
      <c r="O14" s="144" t="str">
        <f t="shared" si="5"/>
        <v>Guaranteed off bill</v>
      </c>
      <c r="P14" s="226" t="str">
        <f t="shared" si="2"/>
        <v>Exclusive</v>
      </c>
      <c r="Q14" s="240">
        <f t="shared" si="6"/>
        <v>5564.2900072727271</v>
      </c>
      <c r="R14" s="240">
        <f t="shared" si="7"/>
        <v>5564.2900072727271</v>
      </c>
      <c r="S14" s="136">
        <f t="shared" si="8"/>
        <v>6120.719008</v>
      </c>
      <c r="T14" s="361">
        <f t="shared" si="8"/>
        <v>6120.719008</v>
      </c>
      <c r="U14" s="346"/>
      <c r="V14" s="346"/>
      <c r="W14" s="346"/>
      <c r="X14" s="346"/>
      <c r="Y14" s="346"/>
      <c r="Z14" s="346"/>
      <c r="AA14" s="346"/>
      <c r="AB14" s="346"/>
      <c r="AC14" s="346"/>
      <c r="AD14" s="346"/>
      <c r="AE14" s="346"/>
      <c r="AF14" s="346"/>
      <c r="AG14" s="346"/>
      <c r="AH14" s="346"/>
      <c r="AI14" s="346"/>
      <c r="AJ14" s="346"/>
      <c r="AK14" s="346"/>
      <c r="AL14" s="346"/>
      <c r="AM14" s="346"/>
    </row>
    <row r="15" spans="1:39" ht="14" x14ac:dyDescent="0.15">
      <c r="A15" s="131" t="str">
        <f>'SEQ Apr 2023'!K9</f>
        <v>Alinta Energy</v>
      </c>
      <c r="B15" s="132" t="str">
        <f>'SEQ Apr 2023'!L9</f>
        <v>BusinessDeal</v>
      </c>
      <c r="C15" s="133">
        <f>IF('SEQ Apr 2023'!BP9=0,91*'SEQ Apr 2023'!M9/100,(91*'SEQ Apr 2023'!M9/100)+'SEQ Apr 2023'!BP9/4)</f>
        <v>108.07490909090906</v>
      </c>
      <c r="D15" s="134">
        <f>IF('SEQ Apr 2023'!O9="",$C$5*'SEQ Apr 2023'!N9/100,IF($C$5&gt;='SEQ Apr 2023'!P9,('SEQ Apr 2023'!P9*'SEQ Apr 2023'!N9/100),($C$5*'SEQ Apr 2023'!N9/100)))</f>
        <v>1208.181818181818</v>
      </c>
      <c r="E15" s="134">
        <f>IF(AND('SEQ Apr 2023'!P9&gt;0,'SEQ Apr 2023'!R9&gt;0),IF($C$5&lt;'SEQ Apr 2023'!P9,0,IF($C$5&lt;=('SEQ Apr 2023'!R9+'SEQ Apr 2023'!P9),(($C$5-'SEQ Apr 2023'!P9)*'SEQ Apr 2023'!Q9/100),(('SEQ Apr 2023'!R9)*'SEQ Apr 2023'!Q9/100))),0)</f>
        <v>0</v>
      </c>
      <c r="F15" s="134">
        <f>IF(AND('SEQ Apr 2023'!R9&gt;0,'SEQ Apr 2023'!T9&gt;0),IF(($C$5&lt;'SEQ Apr 2023'!T9),(0),($C$5-'SEQ Apr 2023'!T9)*'SEQ Apr 2023'!U9/100),IF(AND('SEQ Apr 2023'!R9&gt;0,'SEQ Apr 2023'!T9=""),IF(($C$5&lt;'SEQ Apr 2023'!R9+'SEQ Apr 2023'!P9),(0),(($C$5-('SEQ Apr 2023'!R9+'SEQ Apr 2023'!P9))*'SEQ Apr 2023'!S9/100)),IF(AND('SEQ Apr 2023'!P9&gt;0,'SEQ Apr 2023'!R9=""&gt;0),IF(($C$5&lt;'SEQ Apr 2023'!P9),(0),($C$5-'SEQ Apr 2023'!P9)*'SEQ Apr 2023'!Q9/100),0)))</f>
        <v>0</v>
      </c>
      <c r="G15" s="232">
        <f t="shared" si="3"/>
        <v>1316.2567272727272</v>
      </c>
      <c r="H15" s="239">
        <f t="shared" si="0"/>
        <v>4832.7272727272721</v>
      </c>
      <c r="I15" s="239">
        <f t="shared" si="1"/>
        <v>5265.0269090909087</v>
      </c>
      <c r="J15" s="136">
        <f t="shared" si="4"/>
        <v>5791.5295999999998</v>
      </c>
      <c r="K15" s="137">
        <f>'SEQ Apr 2023'!BB9</f>
        <v>0</v>
      </c>
      <c r="L15" s="137">
        <f>'SEQ Apr 2023'!BC9</f>
        <v>0</v>
      </c>
      <c r="M15" s="137">
        <f>'SEQ Apr 2023'!BD9</f>
        <v>0</v>
      </c>
      <c r="N15" s="137">
        <f>'SEQ Apr 2023'!BE9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5265.0269090909087</v>
      </c>
      <c r="R15" s="240">
        <f t="shared" si="7"/>
        <v>5265.0269090909087</v>
      </c>
      <c r="S15" s="136">
        <f t="shared" si="8"/>
        <v>5791.5295999999998</v>
      </c>
      <c r="T15" s="361">
        <f t="shared" si="8"/>
        <v>5791.5295999999998</v>
      </c>
      <c r="U15" s="346"/>
      <c r="V15" s="346"/>
      <c r="W15" s="346"/>
      <c r="X15" s="346"/>
      <c r="Y15" s="346"/>
      <c r="Z15" s="346"/>
      <c r="AA15" s="346"/>
      <c r="AB15" s="346"/>
      <c r="AC15" s="346"/>
      <c r="AD15" s="346"/>
      <c r="AE15" s="346"/>
      <c r="AF15" s="346"/>
      <c r="AG15" s="346"/>
      <c r="AH15" s="346"/>
      <c r="AI15" s="346"/>
      <c r="AJ15" s="346"/>
      <c r="AK15" s="346"/>
      <c r="AL15" s="346"/>
      <c r="AM15" s="346"/>
    </row>
    <row r="16" spans="1:39" ht="14" x14ac:dyDescent="0.15">
      <c r="A16" s="131" t="str">
        <f>'SEQ Apr 2023'!K10</f>
        <v>Amber Electric</v>
      </c>
      <c r="B16" s="132" t="str">
        <f>'SEQ Apr 2023'!L10</f>
        <v>Small Business</v>
      </c>
      <c r="C16" s="133">
        <f>IF('SEQ Apr 2023'!BP10=0,91*'SEQ Apr 2023'!M10/100,(91*'SEQ Apr 2023'!M10/100)+'SEQ Apr 2023'!BP10/4)</f>
        <v>155.26299999999998</v>
      </c>
      <c r="D16" s="134">
        <f>IF('SEQ Apr 2023'!O10="",$C$5*'SEQ Apr 2023'!N10/100,IF($C$5&gt;='SEQ Apr 2023'!P10,('SEQ Apr 2023'!P10*'SEQ Apr 2023'!N10/100),($C$5*'SEQ Apr 2023'!N10/100)))</f>
        <v>727.80708000000004</v>
      </c>
      <c r="E16" s="134">
        <f>IF(AND('SEQ Apr 2023'!P10&gt;0,'SEQ Apr 2023'!R10&gt;0),IF($C$5&lt;'SEQ Apr 2023'!P10,0,IF($C$5&lt;=('SEQ Apr 2023'!R10+'SEQ Apr 2023'!P10),(($C$5-'SEQ Apr 2023'!P10)*'SEQ Apr 2023'!Q10/100),(('SEQ Apr 2023'!R10)*'SEQ Apr 2023'!Q10/100))),0)</f>
        <v>0</v>
      </c>
      <c r="F16" s="134">
        <f>IF(AND('SEQ Apr 2023'!R10&gt;0,'SEQ Apr 2023'!T10&gt;0),IF(($C$5&lt;'SEQ Apr 2023'!T10),(0),($C$5-'SEQ Apr 2023'!T10)*'SEQ Apr 2023'!U10/100),IF(AND('SEQ Apr 2023'!R10&gt;0,'SEQ Apr 2023'!T10=""),IF(($C$5&lt;'SEQ Apr 2023'!R10+'SEQ Apr 2023'!P10),(0),(($C$5-('SEQ Apr 2023'!R10+'SEQ Apr 2023'!P10))*'SEQ Apr 2023'!S10/100)),IF(AND('SEQ Apr 2023'!P10&gt;0,'SEQ Apr 2023'!R10=""&gt;0),IF(($C$5&lt;'SEQ Apr 2023'!P10),(0),($C$5-'SEQ Apr 2023'!P10)*'SEQ Apr 2023'!Q10/100),0)))</f>
        <v>907.71861999999976</v>
      </c>
      <c r="G16" s="232">
        <f t="shared" si="3"/>
        <v>1790.7886999999996</v>
      </c>
      <c r="H16" s="239">
        <f t="shared" si="0"/>
        <v>6542.1027999999988</v>
      </c>
      <c r="I16" s="239">
        <f t="shared" si="1"/>
        <v>7163.1547999999984</v>
      </c>
      <c r="J16" s="136">
        <f t="shared" si="4"/>
        <v>7879.4702799999986</v>
      </c>
      <c r="K16" s="137">
        <f>'SEQ Apr 2023'!BB10</f>
        <v>0</v>
      </c>
      <c r="L16" s="137">
        <f>'SEQ Apr 2023'!BC10</f>
        <v>0</v>
      </c>
      <c r="M16" s="137">
        <f>'SEQ Apr 2023'!BD10</f>
        <v>0</v>
      </c>
      <c r="N16" s="137">
        <f>'SEQ Apr 2023'!BE10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7163.1547999999984</v>
      </c>
      <c r="R16" s="240">
        <f t="shared" si="7"/>
        <v>7163.1547999999984</v>
      </c>
      <c r="S16" s="136">
        <f t="shared" si="8"/>
        <v>7879.4702799999986</v>
      </c>
      <c r="T16" s="361">
        <f t="shared" si="8"/>
        <v>7879.4702799999986</v>
      </c>
      <c r="U16" s="346"/>
      <c r="V16" s="346"/>
      <c r="W16" s="346"/>
      <c r="X16" s="346"/>
      <c r="Y16" s="346"/>
      <c r="Z16" s="346"/>
      <c r="AA16" s="346"/>
      <c r="AB16" s="346"/>
      <c r="AC16" s="346"/>
      <c r="AD16" s="346"/>
      <c r="AE16" s="346"/>
      <c r="AF16" s="346"/>
      <c r="AG16" s="346"/>
      <c r="AH16" s="346"/>
      <c r="AI16" s="346"/>
      <c r="AJ16" s="346"/>
      <c r="AK16" s="346"/>
      <c r="AL16" s="346"/>
      <c r="AM16" s="346"/>
    </row>
    <row r="17" spans="1:39" ht="14" x14ac:dyDescent="0.15">
      <c r="A17" s="131" t="str">
        <f>'SEQ Apr 2023'!K11</f>
        <v>Red Energy</v>
      </c>
      <c r="B17" s="132" t="str">
        <f>'SEQ Apr 2023'!L11</f>
        <v>Red Business Saver</v>
      </c>
      <c r="C17" s="133">
        <f>IF('SEQ Apr 2023'!BP11=0,91*'SEQ Apr 2023'!M11/100,(91*'SEQ Apr 2023'!M11/100)+'SEQ Apr 2023'!BP11/4)</f>
        <v>123.75999999999998</v>
      </c>
      <c r="D17" s="134">
        <f>IF('SEQ Apr 2023'!O11="",$C$5*'SEQ Apr 2023'!N11/100,IF($C$5&gt;='SEQ Apr 2023'!P11,('SEQ Apr 2023'!P11*'SEQ Apr 2023'!N11/100),($C$5*'SEQ Apr 2023'!N11/100)))</f>
        <v>1312.7272727272727</v>
      </c>
      <c r="E17" s="134">
        <f>IF(AND('SEQ Apr 2023'!P11&gt;0,'SEQ Apr 2023'!R11&gt;0),IF($C$5&lt;'SEQ Apr 2023'!P11,0,IF($C$5&lt;=('SEQ Apr 2023'!R11+'SEQ Apr 2023'!P11),(($C$5-'SEQ Apr 2023'!P11)*'SEQ Apr 2023'!Q11/100),(('SEQ Apr 2023'!R11)*'SEQ Apr 2023'!Q11/100))),0)</f>
        <v>0</v>
      </c>
      <c r="F17" s="134">
        <f>IF(AND('SEQ Apr 2023'!R11&gt;0,'SEQ Apr 2023'!T11&gt;0),IF(($C$5&lt;'SEQ Apr 2023'!T11),(0),($C$5-'SEQ Apr 2023'!T11)*'SEQ Apr 2023'!U11/100),IF(AND('SEQ Apr 2023'!R11&gt;0,'SEQ Apr 2023'!T11=""),IF(($C$5&lt;'SEQ Apr 2023'!R11+'SEQ Apr 2023'!P11),(0),(($C$5-('SEQ Apr 2023'!R11+'SEQ Apr 2023'!P11))*'SEQ Apr 2023'!S11/100)),IF(AND('SEQ Apr 2023'!P11&gt;0,'SEQ Apr 2023'!R11=""&gt;0),IF(($C$5&lt;'SEQ Apr 2023'!P11),(0),($C$5-'SEQ Apr 2023'!P11)*'SEQ Apr 2023'!Q11/100),0)))</f>
        <v>0</v>
      </c>
      <c r="G17" s="232">
        <f t="shared" si="3"/>
        <v>1436.4872727272727</v>
      </c>
      <c r="H17" s="239">
        <f t="shared" si="0"/>
        <v>5250.909090909091</v>
      </c>
      <c r="I17" s="239">
        <f t="shared" si="1"/>
        <v>5745.949090909091</v>
      </c>
      <c r="J17" s="136">
        <f t="shared" si="4"/>
        <v>6320.5440000000008</v>
      </c>
      <c r="K17" s="137">
        <f>'SEQ Apr 2023'!BB11</f>
        <v>0</v>
      </c>
      <c r="L17" s="137">
        <f>'SEQ Apr 2023'!BC11</f>
        <v>0</v>
      </c>
      <c r="M17" s="137">
        <f>'SEQ Apr 2023'!BD11</f>
        <v>0</v>
      </c>
      <c r="N17" s="137">
        <f>'SEQ Apr 2023'!BE11</f>
        <v>0</v>
      </c>
      <c r="O17" s="144" t="str">
        <f t="shared" si="5"/>
        <v>No discount</v>
      </c>
      <c r="P17" s="226" t="str">
        <f t="shared" si="2"/>
        <v>Inclusive</v>
      </c>
      <c r="Q17" s="240">
        <f t="shared" si="6"/>
        <v>5745.949090909091</v>
      </c>
      <c r="R17" s="240">
        <f t="shared" si="7"/>
        <v>5745.949090909091</v>
      </c>
      <c r="S17" s="136">
        <f t="shared" si="8"/>
        <v>6320.5440000000008</v>
      </c>
      <c r="T17" s="361">
        <f t="shared" si="8"/>
        <v>6320.5440000000008</v>
      </c>
      <c r="U17" s="346"/>
      <c r="V17" s="346"/>
      <c r="W17" s="346"/>
      <c r="X17" s="346"/>
      <c r="Y17" s="346"/>
      <c r="Z17" s="346"/>
      <c r="AA17" s="346"/>
      <c r="AB17" s="346"/>
      <c r="AC17" s="346"/>
      <c r="AD17" s="346"/>
      <c r="AE17" s="346"/>
      <c r="AF17" s="346"/>
      <c r="AG17" s="346"/>
      <c r="AH17" s="346"/>
      <c r="AI17" s="346"/>
      <c r="AJ17" s="346"/>
      <c r="AK17" s="346"/>
      <c r="AL17" s="346"/>
      <c r="AM17" s="346"/>
    </row>
    <row r="18" spans="1:39" ht="14" x14ac:dyDescent="0.15">
      <c r="A18" s="131" t="str">
        <f>'SEQ Apr 2023'!K12</f>
        <v>CovaU</v>
      </c>
      <c r="B18" s="132" t="str">
        <f>'SEQ Apr 2023'!L12</f>
        <v>Freedom</v>
      </c>
      <c r="C18" s="133">
        <f>IF('SEQ Apr 2023'!BP12=0,91*'SEQ Apr 2023'!M12/100,(91*'SEQ Apr 2023'!M12/100)+'SEQ Apr 2023'!BP12/4)</f>
        <v>134.47318181818181</v>
      </c>
      <c r="D18" s="134">
        <f>IF('SEQ Apr 2023'!O12="",$C$5*'SEQ Apr 2023'!N12/100,IF($C$5&gt;='SEQ Apr 2023'!P12,('SEQ Apr 2023'!P12*'SEQ Apr 2023'!N12/100),($C$5*'SEQ Apr 2023'!N12/100)))</f>
        <v>1421.8181818181818</v>
      </c>
      <c r="E18" s="134">
        <f>IF(AND('SEQ Apr 2023'!P12&gt;0,'SEQ Apr 2023'!R12&gt;0),IF($C$5&lt;'SEQ Apr 2023'!P12,0,IF($C$5&lt;=('SEQ Apr 2023'!R12+'SEQ Apr 2023'!P12),(($C$5-'SEQ Apr 2023'!P12)*'SEQ Apr 2023'!Q12/100),(('SEQ Apr 2023'!R12)*'SEQ Apr 2023'!Q12/100))),0)</f>
        <v>0</v>
      </c>
      <c r="F18" s="134">
        <f>IF(AND('SEQ Apr 2023'!R12&gt;0,'SEQ Apr 2023'!T12&gt;0),IF(($C$5&lt;'SEQ Apr 2023'!T12),(0),($C$5-'SEQ Apr 2023'!T12)*'SEQ Apr 2023'!U12/100),IF(AND('SEQ Apr 2023'!R12&gt;0,'SEQ Apr 2023'!T12=""),IF(($C$5&lt;'SEQ Apr 2023'!R12+'SEQ Apr 2023'!P12),(0),(($C$5-('SEQ Apr 2023'!R12+'SEQ Apr 2023'!P12))*'SEQ Apr 2023'!S12/100)),IF(AND('SEQ Apr 2023'!P12&gt;0,'SEQ Apr 2023'!R12=""&gt;0),IF(($C$5&lt;'SEQ Apr 2023'!P12),(0),($C$5-'SEQ Apr 2023'!P12)*'SEQ Apr 2023'!Q12/100),0)))</f>
        <v>0</v>
      </c>
      <c r="G18" s="232">
        <f t="shared" ref="G18" si="9">SUM(C18:F18)</f>
        <v>1556.2913636363635</v>
      </c>
      <c r="H18" s="239">
        <f t="shared" si="0"/>
        <v>5687.272727272727</v>
      </c>
      <c r="I18" s="239">
        <f t="shared" si="1"/>
        <v>6225.1654545454539</v>
      </c>
      <c r="J18" s="136">
        <f t="shared" si="4"/>
        <v>6847.6819999999998</v>
      </c>
      <c r="K18" s="137">
        <f>'SEQ Apr 2023'!BB12</f>
        <v>0</v>
      </c>
      <c r="L18" s="137">
        <f>'SEQ Apr 2023'!BC12</f>
        <v>0</v>
      </c>
      <c r="M18" s="137">
        <f>'SEQ Apr 2023'!BD12</f>
        <v>0</v>
      </c>
      <c r="N18" s="137">
        <f>'SEQ Apr 2023'!BE12</f>
        <v>0</v>
      </c>
      <c r="O18" s="144" t="str">
        <f t="shared" si="5"/>
        <v>No discount</v>
      </c>
      <c r="P18" s="226" t="str">
        <f t="shared" si="2"/>
        <v>Exclusive</v>
      </c>
      <c r="Q18" s="240">
        <f t="shared" si="6"/>
        <v>6225.1654545454539</v>
      </c>
      <c r="R18" s="240">
        <f t="shared" si="7"/>
        <v>6225.1654545454539</v>
      </c>
      <c r="S18" s="136">
        <f t="shared" si="8"/>
        <v>6847.6819999999998</v>
      </c>
      <c r="T18" s="361">
        <f t="shared" si="8"/>
        <v>6847.6819999999998</v>
      </c>
      <c r="U18" s="346"/>
      <c r="V18" s="346"/>
      <c r="W18" s="346"/>
      <c r="X18" s="346"/>
      <c r="Y18" s="346"/>
      <c r="Z18" s="346"/>
      <c r="AA18" s="346"/>
      <c r="AB18" s="346"/>
      <c r="AC18" s="346"/>
      <c r="AD18" s="346"/>
      <c r="AE18" s="346"/>
      <c r="AF18" s="346"/>
      <c r="AG18" s="346"/>
      <c r="AH18" s="346"/>
      <c r="AI18" s="346"/>
      <c r="AJ18" s="346"/>
      <c r="AK18" s="346"/>
      <c r="AL18" s="346"/>
      <c r="AM18" s="346"/>
    </row>
    <row r="19" spans="1:39" ht="14" x14ac:dyDescent="0.15">
      <c r="A19" s="131" t="str">
        <f>'SEQ Apr 2023'!K13</f>
        <v>ReAmped Energy</v>
      </c>
      <c r="B19" s="132" t="str">
        <f>'SEQ Apr 2023'!L13</f>
        <v>Business</v>
      </c>
      <c r="C19" s="133">
        <f>IF('SEQ Apr 2023'!BP13=0,91*'SEQ Apr 2023'!M13/100,(91*'SEQ Apr 2023'!M13/100)+'SEQ Apr 2023'!BP13/4)</f>
        <v>137.70781818181817</v>
      </c>
      <c r="D19" s="134">
        <f>IF('SEQ Apr 2023'!O13="",$C$5*'SEQ Apr 2023'!N13/100,IF($C$5&gt;='SEQ Apr 2023'!P13,('SEQ Apr 2023'!P13*'SEQ Apr 2023'!N13/100),($C$5*'SEQ Apr 2023'!N13/100)))</f>
        <v>1959.5454545454545</v>
      </c>
      <c r="E19" s="134">
        <f>IF(AND('SEQ Apr 2023'!P13&gt;0,'SEQ Apr 2023'!R13&gt;0),IF($C$5&lt;'SEQ Apr 2023'!P13,0,IF($C$5&lt;=('SEQ Apr 2023'!R13+'SEQ Apr 2023'!P13),(($C$5-'SEQ Apr 2023'!P13)*'SEQ Apr 2023'!Q13/100),(('SEQ Apr 2023'!R13)*'SEQ Apr 2023'!Q13/100))),0)</f>
        <v>0</v>
      </c>
      <c r="F19" s="134">
        <f>IF(AND('SEQ Apr 2023'!R13&gt;0,'SEQ Apr 2023'!T13&gt;0),IF(($C$5&lt;'SEQ Apr 2023'!T13),(0),($C$5-'SEQ Apr 2023'!T13)*'SEQ Apr 2023'!U13/100),IF(AND('SEQ Apr 2023'!R13&gt;0,'SEQ Apr 2023'!T13=""),IF(($C$5&lt;'SEQ Apr 2023'!R13+'SEQ Apr 2023'!P13),(0),(($C$5-('SEQ Apr 2023'!R13+'SEQ Apr 2023'!P13))*'SEQ Apr 2023'!S13/100)),IF(AND('SEQ Apr 2023'!P13&gt;0,'SEQ Apr 2023'!R13=""&gt;0),IF(($C$5&lt;'SEQ Apr 2023'!P13),(0),($C$5-'SEQ Apr 2023'!P13)*'SEQ Apr 2023'!Q13/100),0)))</f>
        <v>0</v>
      </c>
      <c r="G19" s="232">
        <f t="shared" ref="G19" si="10">SUM(C19:F19)</f>
        <v>2097.2532727272728</v>
      </c>
      <c r="H19" s="239">
        <f t="shared" si="0"/>
        <v>7838.1818181818189</v>
      </c>
      <c r="I19" s="239">
        <f t="shared" si="1"/>
        <v>8389.0130909090913</v>
      </c>
      <c r="J19" s="136">
        <f t="shared" si="4"/>
        <v>9227.9144000000015</v>
      </c>
      <c r="K19" s="137">
        <f>'SEQ Apr 2023'!BB13</f>
        <v>0</v>
      </c>
      <c r="L19" s="137">
        <f>'SEQ Apr 2023'!BC13</f>
        <v>0</v>
      </c>
      <c r="M19" s="137">
        <f>'SEQ Apr 2023'!BD13</f>
        <v>0</v>
      </c>
      <c r="N19" s="137">
        <f>'SEQ Apr 2023'!BE13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8389.0130909090913</v>
      </c>
      <c r="R19" s="240">
        <f t="shared" si="7"/>
        <v>8389.0130909090913</v>
      </c>
      <c r="S19" s="136">
        <f t="shared" si="8"/>
        <v>9227.9144000000015</v>
      </c>
      <c r="T19" s="361">
        <f t="shared" si="8"/>
        <v>9227.9144000000015</v>
      </c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</row>
    <row r="20" spans="1:39" ht="14" x14ac:dyDescent="0.15">
      <c r="A20" s="131" t="str">
        <f>'SEQ Apr 2023'!K14</f>
        <v>Sumo Power</v>
      </c>
      <c r="B20" s="132" t="str">
        <f>'SEQ Apr 2023'!L14</f>
        <v>Freedom Business</v>
      </c>
      <c r="C20" s="133">
        <f>IF('SEQ Apr 2023'!BP14=0,91*'SEQ Apr 2023'!M14/100,(91*'SEQ Apr 2023'!M14/100)+'SEQ Apr 2023'!BP14/4)</f>
        <v>109.19999999999999</v>
      </c>
      <c r="D20" s="134">
        <f>IF('SEQ Apr 2023'!O14="",$C$5*'SEQ Apr 2023'!N14/100,IF($C$5&gt;='SEQ Apr 2023'!P14,('SEQ Apr 2023'!P14*'SEQ Apr 2023'!N14/100),($C$5*'SEQ Apr 2023'!N14/100)))</f>
        <v>1224.9999999999998</v>
      </c>
      <c r="E20" s="134">
        <f>IF(AND('SEQ Apr 2023'!P14&gt;0,'SEQ Apr 2023'!R14&gt;0),IF($C$5&lt;'SEQ Apr 2023'!P14,0,IF($C$5&lt;=('SEQ Apr 2023'!R14+'SEQ Apr 2023'!P14),(($C$5-'SEQ Apr 2023'!P14)*'SEQ Apr 2023'!Q14/100),(('SEQ Apr 2023'!R14)*'SEQ Apr 2023'!Q14/100))),0)</f>
        <v>0</v>
      </c>
      <c r="F20" s="134">
        <f>IF(AND('SEQ Apr 2023'!R14&gt;0,'SEQ Apr 2023'!T14&gt;0),IF(($C$5&lt;'SEQ Apr 2023'!T14),(0),($C$5-'SEQ Apr 2023'!T14)*'SEQ Apr 2023'!U14/100),IF(AND('SEQ Apr 2023'!R14&gt;0,'SEQ Apr 2023'!T14=""),IF(($C$5&lt;'SEQ Apr 2023'!R14+'SEQ Apr 2023'!P14),(0),(($C$5-('SEQ Apr 2023'!R14+'SEQ Apr 2023'!P14))*'SEQ Apr 2023'!S14/100)),IF(AND('SEQ Apr 2023'!P14&gt;0,'SEQ Apr 2023'!R14=""&gt;0),IF(($C$5&lt;'SEQ Apr 2023'!P14),(0),($C$5-'SEQ Apr 2023'!P14)*'SEQ Apr 2023'!Q14/100),0)))</f>
        <v>0</v>
      </c>
      <c r="G20" s="232">
        <f t="shared" ref="G20" si="11">SUM(C20:F20)</f>
        <v>1334.1999999999998</v>
      </c>
      <c r="H20" s="239">
        <f t="shared" si="0"/>
        <v>4899.9999999999991</v>
      </c>
      <c r="I20" s="239">
        <f t="shared" si="1"/>
        <v>5336.7999999999993</v>
      </c>
      <c r="J20" s="136">
        <f t="shared" si="4"/>
        <v>5870.48</v>
      </c>
      <c r="K20" s="137">
        <f>'SEQ Apr 2023'!BB14</f>
        <v>0</v>
      </c>
      <c r="L20" s="137">
        <f>'SEQ Apr 2023'!BC14</f>
        <v>0</v>
      </c>
      <c r="M20" s="137">
        <f>'SEQ Apr 2023'!BD14</f>
        <v>0</v>
      </c>
      <c r="N20" s="137">
        <f>'SEQ Apr 2023'!BE14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5336.7999999999993</v>
      </c>
      <c r="R20" s="240">
        <f t="shared" si="7"/>
        <v>5336.7999999999993</v>
      </c>
      <c r="S20" s="136">
        <f t="shared" si="8"/>
        <v>5870.48</v>
      </c>
      <c r="T20" s="361">
        <f t="shared" si="8"/>
        <v>5870.48</v>
      </c>
      <c r="U20" s="346"/>
      <c r="V20" s="346"/>
      <c r="W20" s="346"/>
      <c r="X20" s="346"/>
      <c r="Y20" s="346"/>
      <c r="Z20" s="346"/>
      <c r="AA20" s="346"/>
      <c r="AB20" s="346"/>
      <c r="AC20" s="346"/>
      <c r="AD20" s="346"/>
      <c r="AE20" s="346"/>
      <c r="AF20" s="346"/>
      <c r="AG20" s="346"/>
      <c r="AH20" s="346"/>
      <c r="AI20" s="346"/>
      <c r="AJ20" s="346"/>
      <c r="AK20" s="346"/>
      <c r="AL20" s="346"/>
      <c r="AM20" s="346"/>
    </row>
    <row r="21" spans="1:39" ht="14" x14ac:dyDescent="0.15">
      <c r="A21" s="131" t="str">
        <f>'SEQ Apr 2023'!K15</f>
        <v>Momentum Energy</v>
      </c>
      <c r="B21" s="132" t="str">
        <f>'SEQ Apr 2023'!L15</f>
        <v>Thrifty Business</v>
      </c>
      <c r="C21" s="133">
        <f>IF('SEQ Apr 2023'!BP15=0,91*'SEQ Apr 2023'!M15/100,(91*'SEQ Apr 2023'!M15/100)+'SEQ Apr 2023'!BP15/4)</f>
        <v>126.581</v>
      </c>
      <c r="D21" s="134">
        <f>IF('SEQ Apr 2023'!O15="",$C$5*'SEQ Apr 2023'!N15/100,IF($C$5&gt;='SEQ Apr 2023'!P15,('SEQ Apr 2023'!P15*'SEQ Apr 2023'!N15/100),($C$5*'SEQ Apr 2023'!N15/100)))</f>
        <v>1169.9999999999998</v>
      </c>
      <c r="E21" s="134">
        <f>IF(AND('SEQ Apr 2023'!P15&gt;0,'SEQ Apr 2023'!R15&gt;0),IF($C$5&lt;'SEQ Apr 2023'!P15,0,IF($C$5&lt;=('SEQ Apr 2023'!R15+'SEQ Apr 2023'!P15),(($C$5-'SEQ Apr 2023'!P15)*'SEQ Apr 2023'!Q15/100),(('SEQ Apr 2023'!R15)*'SEQ Apr 2023'!Q15/100))),0)</f>
        <v>0</v>
      </c>
      <c r="F21" s="134">
        <f>IF(AND('SEQ Apr 2023'!R15&gt;0,'SEQ Apr 2023'!T15&gt;0),IF(($C$5&lt;'SEQ Apr 2023'!T15),(0),($C$5-'SEQ Apr 2023'!T15)*'SEQ Apr 2023'!U15/100),IF(AND('SEQ Apr 2023'!R15&gt;0,'SEQ Apr 2023'!T15=""),IF(($C$5&lt;'SEQ Apr 2023'!R15+'SEQ Apr 2023'!P15),(0),(($C$5-('SEQ Apr 2023'!R15+'SEQ Apr 2023'!P15))*'SEQ Apr 2023'!S15/100)),IF(AND('SEQ Apr 2023'!P15&gt;0,'SEQ Apr 2023'!R15=""&gt;0),IF(($C$5&lt;'SEQ Apr 2023'!P15),(0),($C$5-'SEQ Apr 2023'!P15)*'SEQ Apr 2023'!Q15/100),0)))</f>
        <v>0</v>
      </c>
      <c r="G21" s="232">
        <f t="shared" ref="G21:G22" si="12">SUM(C21:F21)</f>
        <v>1296.5809999999997</v>
      </c>
      <c r="H21" s="239">
        <f t="shared" ref="H21:H22" si="13">(G21-C21)*4</f>
        <v>4679.9999999999991</v>
      </c>
      <c r="I21" s="239">
        <f t="shared" ref="I21:I22" si="14">G21*4</f>
        <v>5186.3239999999987</v>
      </c>
      <c r="J21" s="136">
        <f t="shared" ref="J21:J22" si="15">I21*1.1</f>
        <v>5704.9563999999991</v>
      </c>
      <c r="K21" s="137">
        <f>'SEQ Apr 2023'!BB15</f>
        <v>0</v>
      </c>
      <c r="L21" s="137">
        <f>'SEQ Apr 2023'!BC15</f>
        <v>0</v>
      </c>
      <c r="M21" s="137">
        <f>'SEQ Apr 2023'!BD15</f>
        <v>0</v>
      </c>
      <c r="N21" s="137">
        <f>'SEQ Apr 2023'!BE15</f>
        <v>0</v>
      </c>
      <c r="O21" s="144" t="str">
        <f t="shared" ref="O21:O22" si="16">IF(SUM(K21:N21)=0,"No discount",IF(K21&gt;0,"Guaranteed off bill",IF(L21&gt;0,"Guaranteed off usage",IF(M21&gt;0,"Pay-on-time off bill","Pay-on-time off usage"))))</f>
        <v>No discount</v>
      </c>
      <c r="P21" s="226" t="str">
        <f t="shared" ref="P21:P22" si="17">IF(OR(A21="Origin Energy",A21="Red Energy",A21="Powershop"),"Inclusive","Exclusive")</f>
        <v>Exclusive</v>
      </c>
      <c r="Q21" s="240">
        <f t="shared" ref="Q21:Q22" si="18">IF(AND(O21="Guaranteed off bill",P21="Inclusive"),((I21*1.1)-((I21*1.1)*K21/100))/1.1,IF(AND(O21="Guaranteed off usage",P21="Inclusive"),((I21*1.1)-((H21*1.1)*L21/100))/1.1,IF(AND(O21="Guaranteed off bill",P21="Exclusive"),I21-(I21*K21/100),IF(AND(O21="Guaranteed off usage",P21="Exclusive"),I21-(H21*L21/100),IF(P21="Inclusive",((I21*1.1))/1.1,I21)))))</f>
        <v>5186.3239999999987</v>
      </c>
      <c r="R21" s="240">
        <f t="shared" ref="R21:R22" si="19">IF(AND(O21="Pay-on-time off bill",P21="Inclusive"),((Q21*1.1)-((Q21*1.1)*M21/100))/1.1,IF(AND(O21="Pay-on-time off usage",P21="Inclusive"),((Q21*1.1)-((H21*1.1)*N21/100))/1.1,IF(AND(O21="Pay-on-time off bill",P21="Exclusive"),Q21-(Q21*M21/100),IF(AND(O21="Pay-on-time off usage",P21="Exclusive"),Q21-(H21*N21/100),IF(P21="Inclusive",((Q21*1.1))/1.1,Q21)))))</f>
        <v>5186.3239999999987</v>
      </c>
      <c r="S21" s="136">
        <f t="shared" ref="S21:S22" si="20">Q21*1.1</f>
        <v>5704.9563999999991</v>
      </c>
      <c r="T21" s="361">
        <f t="shared" ref="T21:T22" si="21">R21*1.1</f>
        <v>5704.9563999999991</v>
      </c>
      <c r="U21" s="346"/>
      <c r="V21" s="346"/>
      <c r="W21" s="346"/>
      <c r="X21" s="346"/>
      <c r="Y21" s="346"/>
      <c r="Z21" s="346"/>
      <c r="AA21" s="346"/>
      <c r="AB21" s="346"/>
      <c r="AC21" s="346"/>
      <c r="AD21" s="346"/>
      <c r="AE21" s="346"/>
      <c r="AF21" s="346"/>
      <c r="AG21" s="346"/>
      <c r="AH21" s="346"/>
      <c r="AI21" s="346"/>
      <c r="AJ21" s="346"/>
      <c r="AK21" s="346"/>
      <c r="AL21" s="346"/>
      <c r="AM21" s="346"/>
    </row>
    <row r="22" spans="1:39" ht="15" thickBot="1" x14ac:dyDescent="0.2">
      <c r="A22" s="148" t="str">
        <f>'SEQ Apr 2023'!K16</f>
        <v>Blue NRG</v>
      </c>
      <c r="B22" s="149" t="str">
        <f>'SEQ Apr 2023'!L16</f>
        <v>Biz Star</v>
      </c>
      <c r="C22" s="166">
        <f>IF('SEQ Apr 2023'!BP16=0,91*'SEQ Apr 2023'!M16/100,(91*'SEQ Apr 2023'!M16/100)+'SEQ Apr 2023'!BP16/4)</f>
        <v>78.011818181818171</v>
      </c>
      <c r="D22" s="173">
        <f>IF('SEQ Apr 2023'!O16="",$C$5*'SEQ Apr 2023'!N16/100,IF($C$5&gt;='SEQ Apr 2023'!P16,('SEQ Apr 2023'!P16*'SEQ Apr 2023'!N16/100),($C$5*'SEQ Apr 2023'!N16/100)))</f>
        <v>1265.909090909091</v>
      </c>
      <c r="E22" s="173">
        <f>IF(AND('SEQ Apr 2023'!P16&gt;0,'SEQ Apr 2023'!R16&gt;0),IF($C$5&lt;'SEQ Apr 2023'!P16,0,IF($C$5&lt;=('SEQ Apr 2023'!R16+'SEQ Apr 2023'!P16),(($C$5-'SEQ Apr 2023'!P16)*'SEQ Apr 2023'!Q16/100),(('SEQ Apr 2023'!R16)*'SEQ Apr 2023'!Q16/100))),0)</f>
        <v>0</v>
      </c>
      <c r="F22" s="173">
        <f>IF(AND('SEQ Apr 2023'!R16&gt;0,'SEQ Apr 2023'!T16&gt;0),IF(($C$5&lt;'SEQ Apr 2023'!T16),(0),($C$5-'SEQ Apr 2023'!T16)*'SEQ Apr 2023'!U16/100),IF(AND('SEQ Apr 2023'!R16&gt;0,'SEQ Apr 2023'!T16=""),IF(($C$5&lt;'SEQ Apr 2023'!R16+'SEQ Apr 2023'!P16),(0),(($C$5-('SEQ Apr 2023'!R16+'SEQ Apr 2023'!P16))*'SEQ Apr 2023'!S16/100)),IF(AND('SEQ Apr 2023'!P16&gt;0,'SEQ Apr 2023'!R16=""&gt;0),IF(($C$5&lt;'SEQ Apr 2023'!P16),(0),($C$5-'SEQ Apr 2023'!P16)*'SEQ Apr 2023'!Q16/100),0)))</f>
        <v>0</v>
      </c>
      <c r="G22" s="234">
        <f t="shared" si="12"/>
        <v>1343.9209090909092</v>
      </c>
      <c r="H22" s="241">
        <f t="shared" si="13"/>
        <v>5063.636363636364</v>
      </c>
      <c r="I22" s="241">
        <f t="shared" si="14"/>
        <v>5375.6836363636367</v>
      </c>
      <c r="J22" s="168">
        <f t="shared" si="15"/>
        <v>5913.2520000000004</v>
      </c>
      <c r="K22" s="153">
        <f>'SEQ Apr 2023'!BB16</f>
        <v>0</v>
      </c>
      <c r="L22" s="153">
        <f>'SEQ Apr 2023'!BC16</f>
        <v>0</v>
      </c>
      <c r="M22" s="153">
        <f>'SEQ Apr 2023'!BD16</f>
        <v>0</v>
      </c>
      <c r="N22" s="153">
        <f>'SEQ Apr 2023'!BE16</f>
        <v>0</v>
      </c>
      <c r="O22" s="154" t="str">
        <f t="shared" si="16"/>
        <v>No discount</v>
      </c>
      <c r="P22" s="227" t="str">
        <f t="shared" si="17"/>
        <v>Exclusive</v>
      </c>
      <c r="Q22" s="244">
        <f t="shared" si="18"/>
        <v>5375.6836363636367</v>
      </c>
      <c r="R22" s="244">
        <f t="shared" si="19"/>
        <v>5375.6836363636367</v>
      </c>
      <c r="S22" s="168">
        <f t="shared" si="20"/>
        <v>5913.2520000000004</v>
      </c>
      <c r="T22" s="362">
        <f t="shared" si="21"/>
        <v>5913.2520000000004</v>
      </c>
      <c r="U22" s="346"/>
      <c r="V22" s="346"/>
      <c r="W22" s="346"/>
      <c r="X22" s="346"/>
      <c r="Y22" s="346"/>
      <c r="Z22" s="346"/>
      <c r="AA22" s="346"/>
      <c r="AB22" s="346"/>
      <c r="AC22" s="346"/>
      <c r="AD22" s="346"/>
      <c r="AE22" s="346"/>
      <c r="AF22" s="346"/>
      <c r="AG22" s="346"/>
      <c r="AH22" s="346"/>
      <c r="AI22" s="346"/>
      <c r="AJ22" s="346"/>
      <c r="AK22" s="346"/>
      <c r="AL22" s="346"/>
      <c r="AM22" s="346"/>
    </row>
    <row r="23" spans="1:39" ht="14" x14ac:dyDescent="0.15">
      <c r="A23" s="346"/>
      <c r="B23" s="346"/>
      <c r="C23" s="346"/>
      <c r="D23" s="346"/>
      <c r="E23" s="346"/>
      <c r="F23" s="346"/>
      <c r="G23" s="346"/>
      <c r="H23" s="346"/>
      <c r="I23" s="346"/>
      <c r="J23" s="346"/>
      <c r="K23" s="346"/>
      <c r="L23" s="346"/>
      <c r="M23" s="346"/>
      <c r="N23" s="346"/>
      <c r="O23" s="346"/>
      <c r="P23" s="346"/>
      <c r="Q23" s="346"/>
      <c r="R23" s="346"/>
      <c r="S23" s="346"/>
      <c r="T23" s="346"/>
      <c r="U23" s="346"/>
      <c r="V23" s="346"/>
      <c r="W23" s="346"/>
      <c r="X23" s="346"/>
      <c r="Y23" s="346"/>
      <c r="Z23" s="346"/>
      <c r="AA23" s="346"/>
      <c r="AB23" s="346"/>
      <c r="AC23" s="346"/>
      <c r="AD23" s="346"/>
      <c r="AE23" s="346"/>
      <c r="AF23" s="346"/>
      <c r="AG23" s="346"/>
      <c r="AH23" s="346"/>
      <c r="AI23" s="346"/>
      <c r="AJ23" s="346"/>
      <c r="AK23" s="346"/>
      <c r="AL23" s="346"/>
      <c r="AM23" s="346"/>
    </row>
    <row r="24" spans="1:39" ht="15" thickBot="1" x14ac:dyDescent="0.2">
      <c r="A24" s="346"/>
      <c r="B24" s="346"/>
      <c r="C24" s="346"/>
      <c r="D24" s="346"/>
      <c r="E24" s="346"/>
      <c r="F24" s="346"/>
      <c r="G24" s="346"/>
      <c r="H24" s="346"/>
      <c r="I24" s="346"/>
      <c r="J24" s="346"/>
      <c r="K24" s="346"/>
      <c r="L24" s="346"/>
      <c r="M24" s="346"/>
      <c r="N24" s="346"/>
      <c r="O24" s="346"/>
      <c r="P24" s="346"/>
      <c r="Q24" s="346"/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/>
      <c r="AC24" s="346"/>
      <c r="AD24" s="346"/>
      <c r="AE24" s="346"/>
      <c r="AF24" s="346"/>
      <c r="AG24" s="346"/>
      <c r="AH24" s="346"/>
      <c r="AI24" s="346"/>
      <c r="AJ24" s="346"/>
      <c r="AK24" s="346"/>
      <c r="AL24" s="346"/>
      <c r="AM24" s="346"/>
    </row>
    <row r="25" spans="1:39" ht="14" x14ac:dyDescent="0.15">
      <c r="A25" s="72" t="s">
        <v>265</v>
      </c>
      <c r="B25" s="73"/>
      <c r="C25" s="73"/>
      <c r="D25" s="86"/>
      <c r="E25" s="86"/>
      <c r="F25" s="86"/>
      <c r="G25" s="87"/>
      <c r="H25" s="87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4"/>
      <c r="U25" s="346"/>
      <c r="V25" s="346"/>
      <c r="W25" s="346"/>
      <c r="X25" s="346"/>
      <c r="Y25" s="346"/>
      <c r="Z25" s="346"/>
      <c r="AA25" s="346"/>
      <c r="AB25" s="346"/>
      <c r="AC25" s="346"/>
      <c r="AD25" s="346"/>
      <c r="AE25" s="346"/>
      <c r="AF25" s="346"/>
      <c r="AG25" s="346"/>
      <c r="AH25" s="346"/>
      <c r="AI25" s="346"/>
      <c r="AJ25" s="346"/>
      <c r="AK25" s="346"/>
      <c r="AL25" s="346"/>
      <c r="AM25" s="346"/>
    </row>
    <row r="26" spans="1:39" ht="14" x14ac:dyDescent="0.15">
      <c r="A26" s="75" t="s">
        <v>198</v>
      </c>
      <c r="B26" s="47"/>
      <c r="C26" s="91">
        <v>5000</v>
      </c>
      <c r="D26" s="88"/>
      <c r="E26" s="88"/>
      <c r="F26" s="88"/>
      <c r="G26" s="89"/>
      <c r="H26" s="89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76"/>
      <c r="U26" s="346"/>
      <c r="V26" s="346"/>
      <c r="W26" s="346"/>
      <c r="X26" s="346"/>
      <c r="Y26" s="346"/>
      <c r="Z26" s="346"/>
      <c r="AA26" s="346"/>
      <c r="AB26" s="346"/>
      <c r="AC26" s="346"/>
      <c r="AD26" s="346"/>
      <c r="AE26" s="346"/>
      <c r="AF26" s="346"/>
      <c r="AG26" s="346"/>
      <c r="AH26" s="346"/>
      <c r="AI26" s="346"/>
      <c r="AJ26" s="346"/>
      <c r="AK26" s="346"/>
      <c r="AL26" s="346"/>
      <c r="AM26" s="346"/>
    </row>
    <row r="27" spans="1:39" ht="14" x14ac:dyDescent="0.15">
      <c r="A27" s="75" t="s">
        <v>266</v>
      </c>
      <c r="B27" s="47"/>
      <c r="C27" s="92">
        <v>0.7</v>
      </c>
      <c r="D27" s="88"/>
      <c r="E27" s="88"/>
      <c r="F27" s="88"/>
      <c r="G27" s="89"/>
      <c r="H27" s="89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76"/>
      <c r="U27" s="346"/>
      <c r="V27" s="346"/>
      <c r="W27" s="346"/>
      <c r="X27" s="346"/>
      <c r="Y27" s="346"/>
      <c r="Z27" s="346"/>
      <c r="AA27" s="346"/>
      <c r="AB27" s="346"/>
      <c r="AC27" s="346"/>
      <c r="AD27" s="346"/>
      <c r="AE27" s="346"/>
      <c r="AF27" s="346"/>
      <c r="AG27" s="346"/>
      <c r="AH27" s="346"/>
      <c r="AI27" s="346"/>
      <c r="AJ27" s="346"/>
      <c r="AK27" s="346"/>
      <c r="AL27" s="346"/>
      <c r="AM27" s="346"/>
    </row>
    <row r="28" spans="1:39" ht="14" x14ac:dyDescent="0.15">
      <c r="A28" s="75" t="s">
        <v>267</v>
      </c>
      <c r="B28" s="47"/>
      <c r="C28" s="92">
        <v>0.3</v>
      </c>
      <c r="D28" s="88"/>
      <c r="E28" s="88"/>
      <c r="F28" s="88"/>
      <c r="G28" s="89"/>
      <c r="H28" s="89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76"/>
      <c r="U28" s="346"/>
      <c r="V28" s="346"/>
      <c r="W28" s="346"/>
      <c r="X28" s="346"/>
      <c r="Y28" s="346"/>
      <c r="Z28" s="346"/>
      <c r="AA28" s="346"/>
      <c r="AB28" s="346"/>
      <c r="AC28" s="346"/>
      <c r="AD28" s="346"/>
      <c r="AE28" s="346"/>
      <c r="AF28" s="346"/>
      <c r="AG28" s="346"/>
      <c r="AH28" s="346"/>
      <c r="AI28" s="346"/>
      <c r="AJ28" s="346"/>
      <c r="AK28" s="346"/>
      <c r="AL28" s="346"/>
      <c r="AM28" s="346"/>
    </row>
    <row r="29" spans="1:39" ht="14" x14ac:dyDescent="0.15">
      <c r="A29" s="75"/>
      <c r="B29" s="47"/>
      <c r="C29" s="88"/>
      <c r="D29" s="88"/>
      <c r="E29" s="88"/>
      <c r="F29" s="88"/>
      <c r="G29" s="89"/>
      <c r="H29" s="89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76"/>
      <c r="U29" s="346"/>
      <c r="V29" s="346"/>
      <c r="W29" s="346"/>
      <c r="X29" s="346"/>
      <c r="Y29" s="346"/>
      <c r="Z29" s="346"/>
      <c r="AA29" s="346"/>
      <c r="AB29" s="346"/>
      <c r="AC29" s="346"/>
      <c r="AD29" s="346"/>
      <c r="AE29" s="346"/>
      <c r="AF29" s="346"/>
      <c r="AG29" s="346"/>
      <c r="AH29" s="346"/>
      <c r="AI29" s="346"/>
      <c r="AJ29" s="346"/>
      <c r="AK29" s="346"/>
      <c r="AL29" s="346"/>
      <c r="AM29" s="346"/>
    </row>
    <row r="30" spans="1:39" ht="75" x14ac:dyDescent="0.15">
      <c r="A30" s="276" t="s">
        <v>144</v>
      </c>
      <c r="B30" s="122" t="s">
        <v>320</v>
      </c>
      <c r="C30" s="120" t="s">
        <v>204</v>
      </c>
      <c r="D30" s="120" t="s">
        <v>463</v>
      </c>
      <c r="E30" s="120" t="s">
        <v>205</v>
      </c>
      <c r="F30" s="122" t="s">
        <v>265</v>
      </c>
      <c r="G30" s="120" t="s">
        <v>206</v>
      </c>
      <c r="H30" s="277" t="s">
        <v>570</v>
      </c>
      <c r="I30" s="278" t="s">
        <v>207</v>
      </c>
      <c r="J30" s="123" t="s">
        <v>23</v>
      </c>
      <c r="K30" s="124" t="s">
        <v>286</v>
      </c>
      <c r="L30" s="124" t="s">
        <v>287</v>
      </c>
      <c r="M30" s="124" t="s">
        <v>288</v>
      </c>
      <c r="N30" s="124" t="s">
        <v>289</v>
      </c>
      <c r="O30" s="279" t="s">
        <v>571</v>
      </c>
      <c r="P30" s="279" t="s">
        <v>572</v>
      </c>
      <c r="Q30" s="280" t="s">
        <v>574</v>
      </c>
      <c r="R30" s="280" t="s">
        <v>575</v>
      </c>
      <c r="S30" s="125" t="s">
        <v>271</v>
      </c>
      <c r="T30" s="358" t="s">
        <v>272</v>
      </c>
      <c r="U30" s="346"/>
      <c r="V30" s="346"/>
      <c r="W30" s="346"/>
      <c r="X30" s="346"/>
      <c r="Y30" s="346"/>
      <c r="Z30" s="346"/>
      <c r="AA30" s="346"/>
      <c r="AB30" s="346"/>
      <c r="AC30" s="346"/>
      <c r="AD30" s="346"/>
      <c r="AE30" s="346"/>
      <c r="AF30" s="346"/>
      <c r="AG30" s="346"/>
      <c r="AH30" s="346"/>
      <c r="AI30" s="346"/>
      <c r="AJ30" s="346"/>
      <c r="AK30" s="346"/>
      <c r="AL30" s="346"/>
      <c r="AM30" s="346"/>
    </row>
    <row r="31" spans="1:39" ht="14" x14ac:dyDescent="0.15">
      <c r="A31" s="131" t="str">
        <f>'SEQ Apr 2023'!K17</f>
        <v>AGL</v>
      </c>
      <c r="B31" s="132" t="str">
        <f>'SEQ Apr 2023'!L17</f>
        <v>Business Value Saver</v>
      </c>
      <c r="C31" s="133">
        <f>IF('SEQ Apr 2023'!BP17=0,91*'SEQ Apr 2023'!M17/100,(91*'SEQ Apr 2023'!M17/100)+'SEQ Apr 2023'!BP17/4)</f>
        <v>119.64018181818182</v>
      </c>
      <c r="D31" s="133">
        <f>IF('SEQ Apr 2023'!O17="",$C$26*$C$27*'SEQ Apr 2023'!N17/100,IF($C$26*$C$27&gt;='SEQ Apr 2023'!P17,('SEQ Apr 2023'!P17*'SEQ Apr 2023'!N17/100),($C$26*$C$27*'SEQ Apr 2023'!N17/100)))</f>
        <v>862.27272727272737</v>
      </c>
      <c r="E31" s="133">
        <f>IF(AND('SEQ Apr 2023'!R17&gt;0,'SEQ Apr 2023'!T17&gt;0),IF(($C$26*$C$27&lt;'SEQ Apr 2023'!T17),(0),($C$26*$C$27-'SEQ Apr 2023'!T17)*'SEQ Apr 2023'!U17/100),IF(AND('SEQ Apr 2023'!R17&gt;0,'SEQ Apr 2023'!T17=""),IF(($C$26*$C$27&lt;'SEQ Apr 2023'!R17+'SEQ Apr 2023'!P17),(0),(($C$26*$C$27-('SEQ Apr 2023'!R17+'SEQ Apr 2023'!P17))*'SEQ Apr 2023'!S17/100)),IF(AND('SEQ Apr 2023'!P17&gt;0,'SEQ Apr 2023'!R17=""&gt;0),IF(($C$26*$C$27&lt;'SEQ Apr 2023'!P17),(0),($C$26*$C$27-'SEQ Apr 2023'!P17)*'SEQ Apr 2023'!Q17/100),0)))</f>
        <v>0</v>
      </c>
      <c r="F31" s="134">
        <f>($C$26*$C$28)*'SEQ Apr 2023'!AF17/100</f>
        <v>264.13636363636363</v>
      </c>
      <c r="G31" s="135">
        <f>SUM(C31:F31)</f>
        <v>1246.0492727272726</v>
      </c>
      <c r="H31" s="239">
        <f>(G31-C31)*4</f>
        <v>4505.6363636363631</v>
      </c>
      <c r="I31" s="239">
        <f t="shared" ref="I31:I42" si="22">G31*4</f>
        <v>4984.1970909090905</v>
      </c>
      <c r="J31" s="136">
        <f>I31*1.1</f>
        <v>5482.6167999999998</v>
      </c>
      <c r="K31" s="137">
        <f>'SEQ Apr 2023'!BB17</f>
        <v>0</v>
      </c>
      <c r="L31" s="137">
        <f>'SEQ Apr 2023'!BC17</f>
        <v>0</v>
      </c>
      <c r="M31" s="137">
        <f>'SEQ Apr 2023'!BD17</f>
        <v>0</v>
      </c>
      <c r="N31" s="137">
        <f>'SEQ Apr 2023'!BE17</f>
        <v>0</v>
      </c>
      <c r="O31" s="144" t="str">
        <f>IF(SUM(K31:N31)=0,"No discount",IF(K31&gt;0,"Guaranteed off bill",IF(L31&gt;0,"Guaranteed off usage",IF(M31&gt;0,"Pay-on-time off bill","Pay-on-time off usage"))))</f>
        <v>No discount</v>
      </c>
      <c r="P31" s="226" t="str">
        <f>IF(OR(A31="Origin Energy",A31="Red Energy",A31="Powershop"),"Inclusive","Exclusive")</f>
        <v>Exclusive</v>
      </c>
      <c r="Q31" s="240">
        <f>IF(AND(O31="Guaranteed off bill",P31="Inclusive"),((I31*1.1)-((I31*1.1)*K31/100))/1.1,IF(AND(O31="Guaranteed off usage",P31="Inclusive"),((I31*1.1)-((H31*1.1)*L31/100))/1.1,IF(AND(O31="Guaranteed off bill",P31="Exclusive"),I31-(I31*K31/100),IF(AND(O31="Guaranteed off usage",P31="Exclusive"),I31-(H31*L31/100),IF(P31="Inclusive",((I31*1.1))/1.1,I31)))))</f>
        <v>4984.1970909090905</v>
      </c>
      <c r="R31" s="240">
        <f>IF(AND(O31="Pay-on-time off bill",P31="Inclusive"),((Q31*1.1)-((Q31*1.1)*M31/100))/1.1,IF(AND(O31="Pay-on-time off usage",P31="Inclusive"),((Q31*1.1)-((H31*1.1)*N31/100))/1.1,IF(AND(O31="Pay-on-time off bill",P31="Exclusive"),Q31-(Q31*M31/100),IF(AND(O31="Pay-on-time off usage",P31="Exclusive"),Q31-(H31*N31/100),IF(P31="Inclusive",((Q31*1.1))/1.1,Q31)))))</f>
        <v>4984.1970909090905</v>
      </c>
      <c r="S31" s="136">
        <f>Q31*1.1</f>
        <v>5482.6167999999998</v>
      </c>
      <c r="T31" s="361">
        <f>R31*1.1</f>
        <v>5482.6167999999998</v>
      </c>
      <c r="U31" s="346"/>
      <c r="V31" s="346"/>
      <c r="W31" s="346"/>
      <c r="X31" s="346"/>
      <c r="Y31" s="346"/>
      <c r="Z31" s="346"/>
      <c r="AA31" s="346"/>
      <c r="AB31" s="346"/>
      <c r="AC31" s="346"/>
      <c r="AD31" s="346"/>
      <c r="AE31" s="346"/>
      <c r="AF31" s="346"/>
      <c r="AG31" s="346"/>
      <c r="AH31" s="346"/>
      <c r="AI31" s="346"/>
      <c r="AJ31" s="346"/>
      <c r="AK31" s="346"/>
      <c r="AL31" s="346"/>
      <c r="AM31" s="346"/>
    </row>
    <row r="32" spans="1:39" ht="14" x14ac:dyDescent="0.15">
      <c r="A32" s="131" t="str">
        <f>'SEQ Apr 2023'!K18</f>
        <v>Diamond Energy</v>
      </c>
      <c r="B32" s="132" t="str">
        <f>'SEQ Apr 2023'!L18</f>
        <v>Renewable Saver</v>
      </c>
      <c r="C32" s="133">
        <f>IF('SEQ Apr 2023'!BP18=0,91*'SEQ Apr 2023'!M18/100,(91*'SEQ Apr 2023'!M18/100)+'SEQ Apr 2023'!BP18/4)</f>
        <v>113.74999999999999</v>
      </c>
      <c r="D32" s="133">
        <f>IF('SEQ Apr 2023'!O18="",$C$26*$C$27*'SEQ Apr 2023'!N18/100,IF($C$26*$C$27&gt;='SEQ Apr 2023'!P18,('SEQ Apr 2023'!P18*'SEQ Apr 2023'!N18/100),($C$26*$C$27*'SEQ Apr 2023'!N18/100)))</f>
        <v>901.40909090909076</v>
      </c>
      <c r="E32" s="133">
        <f>IF(AND('SEQ Apr 2023'!R18&gt;0,'SEQ Apr 2023'!T18&gt;0),IF(($C$26*$C$27&lt;'SEQ Apr 2023'!T18),(0),($C$26*$C$27-'SEQ Apr 2023'!T18)*'SEQ Apr 2023'!U18/100),IF(AND('SEQ Apr 2023'!R18&gt;0,'SEQ Apr 2023'!T18=""),IF(($C$26*$C$27&lt;'SEQ Apr 2023'!R18+'SEQ Apr 2023'!P18),(0),(($C$26*$C$27-('SEQ Apr 2023'!R18+'SEQ Apr 2023'!P18))*'SEQ Apr 2023'!S18/100)),IF(AND('SEQ Apr 2023'!P18&gt;0,'SEQ Apr 2023'!R18=""&gt;0),IF(($C$26*$C$27&lt;'SEQ Apr 2023'!P18),(0),($C$26*$C$27-'SEQ Apr 2023'!P18)*'SEQ Apr 2023'!Q18/100),0)))</f>
        <v>0</v>
      </c>
      <c r="F32" s="134">
        <f>($C$26*$C$28)*'SEQ Apr 2023'!AF18/100</f>
        <v>280.77272727272725</v>
      </c>
      <c r="G32" s="135">
        <f t="shared" ref="G32:G42" si="23">SUM(C32:F32)</f>
        <v>1295.931818181818</v>
      </c>
      <c r="H32" s="239">
        <f t="shared" ref="H32:H42" si="24">(G32-C32)*4</f>
        <v>4728.7272727272721</v>
      </c>
      <c r="I32" s="239">
        <f t="shared" si="22"/>
        <v>5183.7272727272721</v>
      </c>
      <c r="J32" s="136">
        <f t="shared" ref="J32:J42" si="25">I32*1.1</f>
        <v>5702.0999999999995</v>
      </c>
      <c r="K32" s="137">
        <f>'SEQ Apr 2023'!BB18</f>
        <v>0</v>
      </c>
      <c r="L32" s="137">
        <f>'SEQ Apr 2023'!BC18</f>
        <v>0</v>
      </c>
      <c r="M32" s="137">
        <f>'SEQ Apr 2023'!BD18</f>
        <v>2</v>
      </c>
      <c r="N32" s="137">
        <f>'SEQ Apr 2023'!BE18</f>
        <v>0</v>
      </c>
      <c r="O32" s="144" t="str">
        <f t="shared" ref="O32:O42" si="26">IF(SUM(K32:N32)=0,"No discount",IF(K32&gt;0,"Guaranteed off bill",IF(L32&gt;0,"Guaranteed off usage",IF(M32&gt;0,"Pay-on-time off bill","Pay-on-time off usage"))))</f>
        <v>Pay-on-time off bill</v>
      </c>
      <c r="P32" s="226" t="str">
        <f t="shared" ref="P32:P42" si="27">IF(OR(A32="Origin Energy",A32="Red Energy",A32="Powershop"),"Inclusive","Exclusive")</f>
        <v>Exclusive</v>
      </c>
      <c r="Q32" s="240">
        <f t="shared" ref="Q32:Q42" si="28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5183.7272727272721</v>
      </c>
      <c r="R32" s="240">
        <f t="shared" ref="R32:R42" si="29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5080.0527272727268</v>
      </c>
      <c r="S32" s="136">
        <f t="shared" ref="S32:T42" si="30">Q32*1.1</f>
        <v>5702.0999999999995</v>
      </c>
      <c r="T32" s="361">
        <f t="shared" si="30"/>
        <v>5588.058</v>
      </c>
      <c r="U32" s="346"/>
      <c r="V32" s="346"/>
      <c r="W32" s="346"/>
      <c r="X32" s="346"/>
      <c r="Y32" s="346"/>
      <c r="Z32" s="346"/>
      <c r="AA32" s="346"/>
      <c r="AB32" s="346"/>
      <c r="AC32" s="346"/>
      <c r="AD32" s="346"/>
      <c r="AE32" s="346"/>
      <c r="AF32" s="346"/>
      <c r="AG32" s="346"/>
      <c r="AH32" s="346"/>
      <c r="AI32" s="346"/>
      <c r="AJ32" s="346"/>
      <c r="AK32" s="346"/>
      <c r="AL32" s="346"/>
      <c r="AM32" s="346"/>
    </row>
    <row r="33" spans="1:39" ht="14" x14ac:dyDescent="0.15">
      <c r="A33" s="131" t="str">
        <f>'SEQ Apr 2023'!K19</f>
        <v>EnergyAustralia</v>
      </c>
      <c r="B33" s="132" t="str">
        <f>'SEQ Apr 2023'!L19</f>
        <v>Balance Plan</v>
      </c>
      <c r="C33" s="133">
        <f>IF('SEQ Apr 2023'!BP19=0,91*'SEQ Apr 2023'!M19/100,(91*'SEQ Apr 2023'!M19/100)+'SEQ Apr 2023'!BP19/4)</f>
        <v>112.38499999999998</v>
      </c>
      <c r="D33" s="133">
        <f>IF('SEQ Apr 2023'!O19="",$C$26*$C$27*'SEQ Apr 2023'!N19/100,IF($C$26*$C$27&gt;='SEQ Apr 2023'!P19,('SEQ Apr 2023'!P19*'SEQ Apr 2023'!N19/100),($C$26*$C$27*'SEQ Apr 2023'!N19/100)))</f>
        <v>942.4545454545455</v>
      </c>
      <c r="E33" s="133">
        <f>IF(AND('SEQ Apr 2023'!R19&gt;0,'SEQ Apr 2023'!T19&gt;0),IF(($C$26*$C$27&lt;'SEQ Apr 2023'!T19),(0),($C$26*$C$27-'SEQ Apr 2023'!T19)*'SEQ Apr 2023'!U19/100),IF(AND('SEQ Apr 2023'!R19&gt;0,'SEQ Apr 2023'!T19=""),IF(($C$26*$C$27&lt;'SEQ Apr 2023'!R19+'SEQ Apr 2023'!P19),(0),(($C$26*$C$27-('SEQ Apr 2023'!R19+'SEQ Apr 2023'!P19))*'SEQ Apr 2023'!S19/100)),IF(AND('SEQ Apr 2023'!P19&gt;0,'SEQ Apr 2023'!R19=""&gt;0),IF(($C$26*$C$27&lt;'SEQ Apr 2023'!P19),(0),($C$26*$C$27-'SEQ Apr 2023'!P19)*'SEQ Apr 2023'!Q19/100),0)))</f>
        <v>0</v>
      </c>
      <c r="F33" s="134">
        <f>($C$26*$C$28)*'SEQ Apr 2023'!AF19/100</f>
        <v>256.7727272727272</v>
      </c>
      <c r="G33" s="135">
        <f t="shared" si="23"/>
        <v>1311.6122727272727</v>
      </c>
      <c r="H33" s="239">
        <f t="shared" si="24"/>
        <v>4796.909090909091</v>
      </c>
      <c r="I33" s="239">
        <f t="shared" si="22"/>
        <v>5246.449090909091</v>
      </c>
      <c r="J33" s="136">
        <f t="shared" si="25"/>
        <v>5771.094000000001</v>
      </c>
      <c r="K33" s="137">
        <f>'SEQ Apr 2023'!BB19</f>
        <v>5</v>
      </c>
      <c r="L33" s="137">
        <f>'SEQ Apr 2023'!BC19</f>
        <v>0</v>
      </c>
      <c r="M33" s="137">
        <f>'SEQ Apr 2023'!BD19</f>
        <v>0</v>
      </c>
      <c r="N33" s="137">
        <f>'SEQ Apr 2023'!BE19</f>
        <v>0</v>
      </c>
      <c r="O33" s="144" t="str">
        <f t="shared" si="26"/>
        <v>Guaranteed off bill</v>
      </c>
      <c r="P33" s="226" t="str">
        <f t="shared" si="27"/>
        <v>Exclusive</v>
      </c>
      <c r="Q33" s="240">
        <f t="shared" si="28"/>
        <v>4984.1266363636369</v>
      </c>
      <c r="R33" s="240">
        <f t="shared" si="29"/>
        <v>4984.1266363636369</v>
      </c>
      <c r="S33" s="136">
        <f t="shared" si="30"/>
        <v>5482.5393000000013</v>
      </c>
      <c r="T33" s="361">
        <f t="shared" si="30"/>
        <v>5482.5393000000013</v>
      </c>
      <c r="U33" s="346"/>
      <c r="V33" s="346"/>
      <c r="W33" s="346"/>
      <c r="X33" s="346"/>
      <c r="Y33" s="346"/>
      <c r="Z33" s="346"/>
      <c r="AA33" s="346"/>
      <c r="AB33" s="346"/>
      <c r="AC33" s="346"/>
      <c r="AD33" s="346"/>
      <c r="AE33" s="346"/>
      <c r="AF33" s="346"/>
      <c r="AG33" s="346"/>
      <c r="AH33" s="346"/>
      <c r="AI33" s="346"/>
      <c r="AJ33" s="346"/>
      <c r="AK33" s="346"/>
      <c r="AL33" s="346"/>
      <c r="AM33" s="346"/>
    </row>
    <row r="34" spans="1:39" ht="14" x14ac:dyDescent="0.15">
      <c r="A34" s="131" t="str">
        <f>'SEQ Apr 2023'!K20</f>
        <v>Origin Energy</v>
      </c>
      <c r="B34" s="132" t="str">
        <f>'SEQ Apr 2023'!L20</f>
        <v>Go Variable</v>
      </c>
      <c r="C34" s="133">
        <f>IF('SEQ Apr 2023'!BP20=0,91*'SEQ Apr 2023'!M20/100,(91*'SEQ Apr 2023'!M20/100)+'SEQ Apr 2023'!BP20/4)</f>
        <v>116.86881818181818</v>
      </c>
      <c r="D34" s="133">
        <f>IF('SEQ Apr 2023'!O20="",$C$26*$C$27*'SEQ Apr 2023'!N20/100,IF($C$26*$C$27&gt;='SEQ Apr 2023'!P20,('SEQ Apr 2023'!P20*'SEQ Apr 2023'!N20/100),($C$26*$C$27*'SEQ Apr 2023'!N20/100)))</f>
        <v>847.95454545454527</v>
      </c>
      <c r="E34" s="133">
        <f>IF(AND('SEQ Apr 2023'!R20&gt;0,'SEQ Apr 2023'!T20&gt;0),IF(($C$26*$C$27&lt;'SEQ Apr 2023'!T20),(0),($C$26*$C$27-'SEQ Apr 2023'!T20)*'SEQ Apr 2023'!U20/100),IF(AND('SEQ Apr 2023'!R20&gt;0,'SEQ Apr 2023'!T20=""),IF(($C$26*$C$27&lt;'SEQ Apr 2023'!R20+'SEQ Apr 2023'!P20),(0),(($C$26*$C$27-('SEQ Apr 2023'!R20+'SEQ Apr 2023'!P20))*'SEQ Apr 2023'!S20/100)),IF(AND('SEQ Apr 2023'!P20&gt;0,'SEQ Apr 2023'!R20=""&gt;0),IF(($C$26*$C$27&lt;'SEQ Apr 2023'!P20),(0),($C$26*$C$27-'SEQ Apr 2023'!P20)*'SEQ Apr 2023'!Q20/100),0)))</f>
        <v>0</v>
      </c>
      <c r="F34" s="134">
        <f>($C$26*$C$28)*'SEQ Apr 2023'!AF20/100</f>
        <v>250.6363636363636</v>
      </c>
      <c r="G34" s="135">
        <f t="shared" si="23"/>
        <v>1215.4597272727269</v>
      </c>
      <c r="H34" s="239">
        <f t="shared" si="24"/>
        <v>4394.3636363636351</v>
      </c>
      <c r="I34" s="239">
        <f t="shared" si="22"/>
        <v>4861.8389090909077</v>
      </c>
      <c r="J34" s="136">
        <f t="shared" si="25"/>
        <v>5348.0227999999988</v>
      </c>
      <c r="K34" s="137">
        <f>'SEQ Apr 2023'!BB20</f>
        <v>0</v>
      </c>
      <c r="L34" s="137">
        <f>'SEQ Apr 2023'!BC20</f>
        <v>0</v>
      </c>
      <c r="M34" s="137">
        <f>'SEQ Apr 2023'!BD20</f>
        <v>0</v>
      </c>
      <c r="N34" s="137">
        <f>'SEQ Apr 2023'!BE20</f>
        <v>0</v>
      </c>
      <c r="O34" s="144" t="str">
        <f t="shared" si="26"/>
        <v>No discount</v>
      </c>
      <c r="P34" s="226" t="str">
        <f t="shared" si="27"/>
        <v>Inclusive</v>
      </c>
      <c r="Q34" s="240">
        <f t="shared" si="28"/>
        <v>4861.8389090909077</v>
      </c>
      <c r="R34" s="240">
        <f t="shared" si="29"/>
        <v>4861.8389090909077</v>
      </c>
      <c r="S34" s="136">
        <f t="shared" si="30"/>
        <v>5348.0227999999988</v>
      </c>
      <c r="T34" s="361">
        <f t="shared" si="30"/>
        <v>5348.0227999999988</v>
      </c>
      <c r="U34" s="346"/>
      <c r="V34" s="346"/>
      <c r="W34" s="346"/>
      <c r="X34" s="346"/>
      <c r="Y34" s="346"/>
      <c r="Z34" s="346"/>
      <c r="AA34" s="346"/>
      <c r="AB34" s="346"/>
      <c r="AC34" s="346"/>
      <c r="AD34" s="346"/>
      <c r="AE34" s="346"/>
      <c r="AF34" s="346"/>
      <c r="AG34" s="346"/>
      <c r="AH34" s="346"/>
      <c r="AI34" s="346"/>
      <c r="AJ34" s="346"/>
      <c r="AK34" s="346"/>
      <c r="AL34" s="346"/>
      <c r="AM34" s="346"/>
    </row>
    <row r="35" spans="1:39" ht="14" x14ac:dyDescent="0.15">
      <c r="A35" s="131" t="str">
        <f>'SEQ Apr 2023'!K21</f>
        <v>Powershop</v>
      </c>
      <c r="B35" s="132" t="str">
        <f>'SEQ Apr 2023'!L21</f>
        <v>100% Carbon Neutral</v>
      </c>
      <c r="C35" s="133">
        <f>IF('SEQ Apr 2023'!BP21=0,91*'SEQ Apr 2023'!M21/100,(91*'SEQ Apr 2023'!M21/100)+'SEQ Apr 2023'!BP21/4)</f>
        <v>159.59745454545453</v>
      </c>
      <c r="D35" s="133">
        <f>IF('SEQ Apr 2023'!O21="",$C$26*$C$27*'SEQ Apr 2023'!N21/100,IF($C$26*$C$27&gt;='SEQ Apr 2023'!P21,('SEQ Apr 2023'!P21*'SEQ Apr 2023'!N21/100),($C$26*$C$27*'SEQ Apr 2023'!N21/100)))</f>
        <v>832.99999999999989</v>
      </c>
      <c r="E35" s="133">
        <f>IF(AND('SEQ Apr 2023'!R21&gt;0,'SEQ Apr 2023'!T21&gt;0),IF(($C$26*$C$27&lt;'SEQ Apr 2023'!T21),(0),($C$26*$C$27-'SEQ Apr 2023'!T21)*'SEQ Apr 2023'!U21/100),IF(AND('SEQ Apr 2023'!R21&gt;0,'SEQ Apr 2023'!T21=""),IF(($C$26*$C$27&lt;'SEQ Apr 2023'!R21+'SEQ Apr 2023'!P21),(0),(($C$26*$C$27-('SEQ Apr 2023'!R21+'SEQ Apr 2023'!P21))*'SEQ Apr 2023'!S21/100)),IF(AND('SEQ Apr 2023'!P21&gt;0,'SEQ Apr 2023'!R21=""&gt;0),IF(($C$26*$C$27&lt;'SEQ Apr 2023'!P21),(0),($C$26*$C$27-'SEQ Apr 2023'!P21)*'SEQ Apr 2023'!Q21/100),0)))</f>
        <v>0</v>
      </c>
      <c r="F35" s="134">
        <f>($C$26*$C$28)*'SEQ Apr 2023'!AF21/100</f>
        <v>245.72727272727269</v>
      </c>
      <c r="G35" s="135">
        <f t="shared" si="23"/>
        <v>1238.3247272727272</v>
      </c>
      <c r="H35" s="239">
        <f t="shared" si="24"/>
        <v>4314.9090909090901</v>
      </c>
      <c r="I35" s="239">
        <f t="shared" si="22"/>
        <v>4953.2989090909086</v>
      </c>
      <c r="J35" s="136">
        <f t="shared" si="25"/>
        <v>5448.6287999999995</v>
      </c>
      <c r="K35" s="137">
        <f>'SEQ Apr 2023'!BB21</f>
        <v>0</v>
      </c>
      <c r="L35" s="137">
        <f>'SEQ Apr 2023'!BC21</f>
        <v>0</v>
      </c>
      <c r="M35" s="137">
        <f>'SEQ Apr 2023'!BD21</f>
        <v>0</v>
      </c>
      <c r="N35" s="137">
        <f>'SEQ Apr 2023'!BE21</f>
        <v>0</v>
      </c>
      <c r="O35" s="144" t="str">
        <f t="shared" si="26"/>
        <v>No discount</v>
      </c>
      <c r="P35" s="226" t="str">
        <f t="shared" si="27"/>
        <v>Inclusive</v>
      </c>
      <c r="Q35" s="240">
        <f t="shared" si="28"/>
        <v>4953.2989090909086</v>
      </c>
      <c r="R35" s="240">
        <f t="shared" si="29"/>
        <v>4953.2989090909086</v>
      </c>
      <c r="S35" s="136">
        <f t="shared" si="30"/>
        <v>5448.6287999999995</v>
      </c>
      <c r="T35" s="361">
        <f t="shared" si="30"/>
        <v>5448.6287999999995</v>
      </c>
      <c r="U35" s="346"/>
      <c r="V35" s="346"/>
      <c r="W35" s="346"/>
      <c r="X35" s="346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  <c r="AL35" s="346"/>
      <c r="AM35" s="346"/>
    </row>
    <row r="36" spans="1:39" ht="14" x14ac:dyDescent="0.15">
      <c r="A36" s="131" t="str">
        <f>'SEQ Apr 2023'!K22</f>
        <v>Energy Locals</v>
      </c>
      <c r="B36" s="132" t="str">
        <f>'SEQ Apr 2023'!L22</f>
        <v>Business Member</v>
      </c>
      <c r="C36" s="133">
        <f>IF('SEQ Apr 2023'!BP22=0,91*'SEQ Apr 2023'!M22/100,(91*'SEQ Apr 2023'!M22/100)+'SEQ Apr 2023'!BP22/4)</f>
        <v>186.49545454545455</v>
      </c>
      <c r="D36" s="133">
        <f>IF('SEQ Apr 2023'!O22="",$C$26*$C$27*'SEQ Apr 2023'!N22/100,IF($C$26*$C$27&gt;='SEQ Apr 2023'!P22,('SEQ Apr 2023'!P22*'SEQ Apr 2023'!N22/100),($C$26*$C$27*'SEQ Apr 2023'!N22/100)))</f>
        <v>874.99999999999989</v>
      </c>
      <c r="E36" s="133">
        <f>IF(AND('SEQ Apr 2023'!R22&gt;0,'SEQ Apr 2023'!T22&gt;0),IF(($C$26*$C$27&lt;'SEQ Apr 2023'!T22),(0),($C$26*$C$27-'SEQ Apr 2023'!T22)*'SEQ Apr 2023'!U22/100),IF(AND('SEQ Apr 2023'!R22&gt;0,'SEQ Apr 2023'!T22=""),IF(($C$26*$C$27&lt;'SEQ Apr 2023'!R22+'SEQ Apr 2023'!P22),(0),(($C$26*$C$27-('SEQ Apr 2023'!R22+'SEQ Apr 2023'!P22))*'SEQ Apr 2023'!S22/100)),IF(AND('SEQ Apr 2023'!P22&gt;0,'SEQ Apr 2023'!R22=""&gt;0),IF(($C$26*$C$27&lt;'SEQ Apr 2023'!P22),(0),($C$26*$C$27-'SEQ Apr 2023'!P22)*'SEQ Apr 2023'!Q22/100),0)))</f>
        <v>0</v>
      </c>
      <c r="F36" s="134">
        <f>($C$26*$C$28)*'SEQ Apr 2023'!AF22/100</f>
        <v>300</v>
      </c>
      <c r="G36" s="135">
        <f t="shared" si="23"/>
        <v>1361.4954545454543</v>
      </c>
      <c r="H36" s="239">
        <f t="shared" si="24"/>
        <v>4699.9999999999991</v>
      </c>
      <c r="I36" s="239">
        <f t="shared" si="22"/>
        <v>5445.9818181818173</v>
      </c>
      <c r="J36" s="136">
        <f t="shared" si="25"/>
        <v>5990.58</v>
      </c>
      <c r="K36" s="137">
        <f>'SEQ Apr 2023'!BB22</f>
        <v>0</v>
      </c>
      <c r="L36" s="137">
        <f>'SEQ Apr 2023'!BC22</f>
        <v>0</v>
      </c>
      <c r="M36" s="137">
        <f>'SEQ Apr 2023'!BD22</f>
        <v>0</v>
      </c>
      <c r="N36" s="137">
        <f>'SEQ Apr 2023'!BE22</f>
        <v>0</v>
      </c>
      <c r="O36" s="144" t="str">
        <f t="shared" si="26"/>
        <v>No discount</v>
      </c>
      <c r="P36" s="226" t="str">
        <f t="shared" si="27"/>
        <v>Exclusive</v>
      </c>
      <c r="Q36" s="240">
        <f t="shared" si="28"/>
        <v>5445.9818181818173</v>
      </c>
      <c r="R36" s="240">
        <f t="shared" si="29"/>
        <v>5445.9818181818173</v>
      </c>
      <c r="S36" s="136">
        <f t="shared" si="30"/>
        <v>5990.58</v>
      </c>
      <c r="T36" s="361">
        <f t="shared" si="30"/>
        <v>5990.58</v>
      </c>
      <c r="U36" s="346"/>
      <c r="V36" s="346"/>
      <c r="W36" s="346"/>
      <c r="X36" s="346"/>
      <c r="Y36" s="346"/>
      <c r="Z36" s="346"/>
      <c r="AA36" s="346"/>
      <c r="AB36" s="346"/>
      <c r="AC36" s="346"/>
      <c r="AD36" s="346"/>
      <c r="AE36" s="346"/>
      <c r="AF36" s="346"/>
      <c r="AG36" s="346"/>
      <c r="AH36" s="346"/>
      <c r="AI36" s="346"/>
      <c r="AJ36" s="346"/>
      <c r="AK36" s="346"/>
      <c r="AL36" s="346"/>
      <c r="AM36" s="346"/>
    </row>
    <row r="37" spans="1:39" ht="14" x14ac:dyDescent="0.15">
      <c r="A37" s="131" t="str">
        <f>'SEQ Apr 2023'!K23</f>
        <v>Simply Energy</v>
      </c>
      <c r="B37" s="132" t="str">
        <f>'SEQ Apr 2023'!L23</f>
        <v>Business Saver</v>
      </c>
      <c r="C37" s="133">
        <f>IF('SEQ Apr 2023'!BP23=0,91*'SEQ Apr 2023'!M23/100,(91*'SEQ Apr 2023'!M23/100)+'SEQ Apr 2023'!BP23/4)</f>
        <v>105.833</v>
      </c>
      <c r="D37" s="133">
        <f>IF('SEQ Apr 2023'!O23="",$C$26*$C$27*'SEQ Apr 2023'!N23/100,IF($C$26*$C$27&gt;='SEQ Apr 2023'!P23,('SEQ Apr 2023'!P23*'SEQ Apr 2023'!N23/100),($C$26*$C$27*'SEQ Apr 2023'!N23/100)))</f>
        <v>951.0454545454545</v>
      </c>
      <c r="E37" s="133">
        <f>IF(AND('SEQ Apr 2023'!R23&gt;0,'SEQ Apr 2023'!T23&gt;0),IF(($C$26*$C$27&lt;'SEQ Apr 2023'!T23),(0),($C$26*$C$27-'SEQ Apr 2023'!T23)*'SEQ Apr 2023'!U23/100),IF(AND('SEQ Apr 2023'!R23&gt;0,'SEQ Apr 2023'!T23=""),IF(($C$26*$C$27&lt;'SEQ Apr 2023'!R23+'SEQ Apr 2023'!P23),(0),(($C$26*$C$27-('SEQ Apr 2023'!R23+'SEQ Apr 2023'!P23))*'SEQ Apr 2023'!S23/100)),IF(AND('SEQ Apr 2023'!P23&gt;0,'SEQ Apr 2023'!R23=""&gt;0),IF(($C$26*$C$27&lt;'SEQ Apr 2023'!P23),(0),($C$26*$C$27-'SEQ Apr 2023'!P23)*'SEQ Apr 2023'!Q23/100),0)))</f>
        <v>0</v>
      </c>
      <c r="F37" s="134">
        <f>($C$26*$C$28)*'SEQ Apr 2023'!AF23/100</f>
        <v>276.81818181818181</v>
      </c>
      <c r="G37" s="135">
        <f t="shared" si="23"/>
        <v>1333.6966363636363</v>
      </c>
      <c r="H37" s="239">
        <f t="shared" si="24"/>
        <v>4911.454545454545</v>
      </c>
      <c r="I37" s="239">
        <f t="shared" si="22"/>
        <v>5334.7865454545454</v>
      </c>
      <c r="J37" s="136">
        <f t="shared" si="25"/>
        <v>5868.2652000000007</v>
      </c>
      <c r="K37" s="137">
        <f>'SEQ Apr 2023'!BB23</f>
        <v>6</v>
      </c>
      <c r="L37" s="137">
        <f>'SEQ Apr 2023'!BC23</f>
        <v>0</v>
      </c>
      <c r="M37" s="137">
        <f>'SEQ Apr 2023'!BD23</f>
        <v>0</v>
      </c>
      <c r="N37" s="137">
        <f>'SEQ Apr 2023'!BE23</f>
        <v>0</v>
      </c>
      <c r="O37" s="144" t="str">
        <f t="shared" si="26"/>
        <v>Guaranteed off bill</v>
      </c>
      <c r="P37" s="226" t="str">
        <f t="shared" si="27"/>
        <v>Exclusive</v>
      </c>
      <c r="Q37" s="240">
        <f t="shared" si="28"/>
        <v>5014.6993527272725</v>
      </c>
      <c r="R37" s="240">
        <f t="shared" si="29"/>
        <v>5014.6993527272725</v>
      </c>
      <c r="S37" s="136">
        <f t="shared" si="30"/>
        <v>5516.1692880000001</v>
      </c>
      <c r="T37" s="361">
        <f t="shared" si="30"/>
        <v>5516.1692880000001</v>
      </c>
      <c r="U37" s="346"/>
      <c r="V37" s="346"/>
      <c r="W37" s="346"/>
      <c r="X37" s="346"/>
      <c r="Y37" s="346"/>
      <c r="Z37" s="346"/>
      <c r="AA37" s="346"/>
      <c r="AB37" s="346"/>
      <c r="AC37" s="346"/>
      <c r="AD37" s="346"/>
      <c r="AE37" s="346"/>
      <c r="AF37" s="346"/>
      <c r="AG37" s="346"/>
      <c r="AH37" s="346"/>
      <c r="AI37" s="346"/>
      <c r="AJ37" s="346"/>
      <c r="AK37" s="346"/>
      <c r="AL37" s="346"/>
      <c r="AM37" s="346"/>
    </row>
    <row r="38" spans="1:39" ht="14" x14ac:dyDescent="0.15">
      <c r="A38" s="131" t="str">
        <f>'SEQ Apr 2023'!K24</f>
        <v>Alinta Energy</v>
      </c>
      <c r="B38" s="132" t="str">
        <f>'SEQ Apr 2023'!L24</f>
        <v>BusinessDeal</v>
      </c>
      <c r="C38" s="133">
        <f>IF('SEQ Apr 2023'!BP24=0,91*'SEQ Apr 2023'!M24/100,(91*'SEQ Apr 2023'!M24/100)+'SEQ Apr 2023'!BP24/4)</f>
        <v>110.31681818181816</v>
      </c>
      <c r="D38" s="133">
        <f>IF('SEQ Apr 2023'!O24="",$C$26*$C$27*'SEQ Apr 2023'!N24/100,IF($C$26*$C$27&gt;='SEQ Apr 2023'!P24,('SEQ Apr 2023'!P24*'SEQ Apr 2023'!N24/100),($C$26*$C$27*'SEQ Apr 2023'!N24/100)))</f>
        <v>845.72727272727263</v>
      </c>
      <c r="E38" s="133">
        <f>IF(AND('SEQ Apr 2023'!R24&gt;0,'SEQ Apr 2023'!T24&gt;0),IF(($C$26*$C$27&lt;'SEQ Apr 2023'!T24),(0),($C$26*$C$27-'SEQ Apr 2023'!T24)*'SEQ Apr 2023'!U24/100),IF(AND('SEQ Apr 2023'!R24&gt;0,'SEQ Apr 2023'!T24=""),IF(($C$26*$C$27&lt;'SEQ Apr 2023'!R24+'SEQ Apr 2023'!P24),(0),(($C$26*$C$27-('SEQ Apr 2023'!R24+'SEQ Apr 2023'!P24))*'SEQ Apr 2023'!S24/100)),IF(AND('SEQ Apr 2023'!P24&gt;0,'SEQ Apr 2023'!R24=""&gt;0),IF(($C$26*$C$27&lt;'SEQ Apr 2023'!P24),(0),($C$26*$C$27-'SEQ Apr 2023'!P24)*'SEQ Apr 2023'!Q24/100),0)))</f>
        <v>0</v>
      </c>
      <c r="F38" s="134">
        <f>($C$26*$C$28)*'SEQ Apr 2023'!AF24/100</f>
        <v>267.27272727272725</v>
      </c>
      <c r="G38" s="135">
        <f t="shared" si="23"/>
        <v>1223.316818181818</v>
      </c>
      <c r="H38" s="239">
        <f t="shared" si="24"/>
        <v>4451.9999999999991</v>
      </c>
      <c r="I38" s="239">
        <f t="shared" si="22"/>
        <v>4893.267272727272</v>
      </c>
      <c r="J38" s="136">
        <f t="shared" si="25"/>
        <v>5382.5940000000001</v>
      </c>
      <c r="K38" s="137">
        <f>'SEQ Apr 2023'!BB24</f>
        <v>0</v>
      </c>
      <c r="L38" s="137">
        <f>'SEQ Apr 2023'!BC24</f>
        <v>0</v>
      </c>
      <c r="M38" s="137">
        <f>'SEQ Apr 2023'!BD24</f>
        <v>0</v>
      </c>
      <c r="N38" s="137">
        <f>'SEQ Apr 2023'!BE24</f>
        <v>0</v>
      </c>
      <c r="O38" s="144" t="str">
        <f t="shared" si="26"/>
        <v>No discount</v>
      </c>
      <c r="P38" s="226" t="str">
        <f t="shared" si="27"/>
        <v>Exclusive</v>
      </c>
      <c r="Q38" s="240">
        <f t="shared" si="28"/>
        <v>4893.267272727272</v>
      </c>
      <c r="R38" s="240">
        <f t="shared" si="29"/>
        <v>4893.267272727272</v>
      </c>
      <c r="S38" s="136">
        <f t="shared" si="30"/>
        <v>5382.5940000000001</v>
      </c>
      <c r="T38" s="361">
        <f t="shared" si="30"/>
        <v>5382.5940000000001</v>
      </c>
      <c r="U38" s="346"/>
      <c r="V38" s="346"/>
      <c r="W38" s="346"/>
      <c r="X38" s="346"/>
      <c r="Y38" s="346"/>
      <c r="Z38" s="346"/>
      <c r="AA38" s="346"/>
      <c r="AB38" s="346"/>
      <c r="AC38" s="346"/>
      <c r="AD38" s="346"/>
      <c r="AE38" s="346"/>
      <c r="AF38" s="346"/>
      <c r="AG38" s="346"/>
      <c r="AH38" s="346"/>
      <c r="AI38" s="346"/>
      <c r="AJ38" s="346"/>
      <c r="AK38" s="346"/>
      <c r="AL38" s="346"/>
      <c r="AM38" s="346"/>
    </row>
    <row r="39" spans="1:39" ht="14" x14ac:dyDescent="0.15">
      <c r="A39" s="131" t="str">
        <f>'SEQ Apr 2023'!K25</f>
        <v>Red Energy</v>
      </c>
      <c r="B39" s="132" t="str">
        <f>'SEQ Apr 2023'!L25</f>
        <v>Red Business Saver</v>
      </c>
      <c r="C39" s="133">
        <f>IF('SEQ Apr 2023'!BP25=0,91*'SEQ Apr 2023'!M25/100,(91*'SEQ Apr 2023'!M25/100)+'SEQ Apr 2023'!BP25/4)</f>
        <v>123.75999999999998</v>
      </c>
      <c r="D39" s="133">
        <f>IF('SEQ Apr 2023'!O25="",$C$26*$C$27*'SEQ Apr 2023'!N25/100,IF($C$26*$C$27&gt;='SEQ Apr 2023'!P25,('SEQ Apr 2023'!P25*'SEQ Apr 2023'!N25/100),($C$26*$C$27*'SEQ Apr 2023'!N25/100)))</f>
        <v>918.90909090909076</v>
      </c>
      <c r="E39" s="133">
        <f>IF(AND('SEQ Apr 2023'!R25&gt;0,'SEQ Apr 2023'!T25&gt;0),IF(($C$26*$C$27&lt;'SEQ Apr 2023'!T25),(0),($C$26*$C$27-'SEQ Apr 2023'!T25)*'SEQ Apr 2023'!U25/100),IF(AND('SEQ Apr 2023'!R25&gt;0,'SEQ Apr 2023'!T25=""),IF(($C$26*$C$27&lt;'SEQ Apr 2023'!R25+'SEQ Apr 2023'!P25),(0),(($C$26*$C$27-('SEQ Apr 2023'!R25+'SEQ Apr 2023'!P25))*'SEQ Apr 2023'!S25/100)),IF(AND('SEQ Apr 2023'!P25&gt;0,'SEQ Apr 2023'!R25=""&gt;0),IF(($C$26*$C$27&lt;'SEQ Apr 2023'!P25),(0),($C$26*$C$27-'SEQ Apr 2023'!P25)*'SEQ Apr 2023'!Q25/100),0)))</f>
        <v>0</v>
      </c>
      <c r="F39" s="134">
        <f>($C$26*$C$28)*'SEQ Apr 2023'!AF25/100</f>
        <v>281.99999999999994</v>
      </c>
      <c r="G39" s="135">
        <f t="shared" si="23"/>
        <v>1324.6690909090908</v>
      </c>
      <c r="H39" s="239">
        <f t="shared" si="24"/>
        <v>4803.6363636363631</v>
      </c>
      <c r="I39" s="239">
        <f t="shared" si="22"/>
        <v>5298.676363636363</v>
      </c>
      <c r="J39" s="136">
        <f t="shared" si="25"/>
        <v>5828.5439999999999</v>
      </c>
      <c r="K39" s="137">
        <f>'SEQ Apr 2023'!BB25</f>
        <v>0</v>
      </c>
      <c r="L39" s="137">
        <f>'SEQ Apr 2023'!BC25</f>
        <v>0</v>
      </c>
      <c r="M39" s="137">
        <f>'SEQ Apr 2023'!BD25</f>
        <v>0</v>
      </c>
      <c r="N39" s="137">
        <f>'SEQ Apr 2023'!BE25</f>
        <v>0</v>
      </c>
      <c r="O39" s="144" t="str">
        <f t="shared" si="26"/>
        <v>No discount</v>
      </c>
      <c r="P39" s="226" t="str">
        <f t="shared" si="27"/>
        <v>Inclusive</v>
      </c>
      <c r="Q39" s="240">
        <f t="shared" si="28"/>
        <v>5298.676363636363</v>
      </c>
      <c r="R39" s="240">
        <f t="shared" si="29"/>
        <v>5298.676363636363</v>
      </c>
      <c r="S39" s="136">
        <f t="shared" si="30"/>
        <v>5828.5439999999999</v>
      </c>
      <c r="T39" s="361">
        <f t="shared" si="30"/>
        <v>5828.5439999999999</v>
      </c>
      <c r="U39" s="346"/>
      <c r="V39" s="346"/>
      <c r="W39" s="346"/>
      <c r="X39" s="346"/>
      <c r="Y39" s="346"/>
      <c r="Z39" s="346"/>
      <c r="AA39" s="346"/>
      <c r="AB39" s="346"/>
      <c r="AC39" s="346"/>
      <c r="AD39" s="346"/>
      <c r="AE39" s="346"/>
      <c r="AF39" s="346"/>
      <c r="AG39" s="346"/>
      <c r="AH39" s="346"/>
      <c r="AI39" s="346"/>
      <c r="AJ39" s="346"/>
      <c r="AK39" s="346"/>
      <c r="AL39" s="346"/>
      <c r="AM39" s="346"/>
    </row>
    <row r="40" spans="1:39" ht="14" x14ac:dyDescent="0.15">
      <c r="A40" s="131" t="str">
        <f>'SEQ Apr 2023'!K26</f>
        <v>CovaU</v>
      </c>
      <c r="B40" s="132" t="str">
        <f>'SEQ Apr 2023'!L26</f>
        <v>Freedom</v>
      </c>
      <c r="C40" s="133">
        <f>IF('SEQ Apr 2023'!BP26=0,91*'SEQ Apr 2023'!M26/100,(91*'SEQ Apr 2023'!M26/100)+'SEQ Apr 2023'!BP26/4)</f>
        <v>134.47318181818181</v>
      </c>
      <c r="D40" s="133">
        <f>IF('SEQ Apr 2023'!O26="",$C$26*$C$27*'SEQ Apr 2023'!N26/100,IF($C$26*$C$27&gt;='SEQ Apr 2023'!P26,('SEQ Apr 2023'!P26*'SEQ Apr 2023'!N26/100),($C$26*$C$27*'SEQ Apr 2023'!N26/100)))</f>
        <v>995.27272727272725</v>
      </c>
      <c r="E40" s="133">
        <f>IF(AND('SEQ Apr 2023'!R26&gt;0,'SEQ Apr 2023'!T26&gt;0),IF(($C$26*$C$27&lt;'SEQ Apr 2023'!T26),(0),($C$26*$C$27-'SEQ Apr 2023'!T26)*'SEQ Apr 2023'!U26/100),IF(AND('SEQ Apr 2023'!R26&gt;0,'SEQ Apr 2023'!T26=""),IF(($C$26*$C$27&lt;'SEQ Apr 2023'!R26+'SEQ Apr 2023'!P26),(0),(($C$26*$C$27-('SEQ Apr 2023'!R26+'SEQ Apr 2023'!P26))*'SEQ Apr 2023'!S26/100)),IF(AND('SEQ Apr 2023'!P26&gt;0,'SEQ Apr 2023'!R26=""&gt;0),IF(($C$26*$C$27&lt;'SEQ Apr 2023'!P26),(0),($C$26*$C$27-'SEQ Apr 2023'!P26)*'SEQ Apr 2023'!Q26/100),0)))</f>
        <v>0</v>
      </c>
      <c r="F40" s="134">
        <f>($C$26*$C$28)*'SEQ Apr 2023'!AF26/100</f>
        <v>294.13636363636363</v>
      </c>
      <c r="G40" s="135">
        <f t="shared" si="23"/>
        <v>1423.8822727272727</v>
      </c>
      <c r="H40" s="239">
        <f t="shared" si="24"/>
        <v>5157.636363636364</v>
      </c>
      <c r="I40" s="239">
        <f t="shared" si="22"/>
        <v>5695.5290909090909</v>
      </c>
      <c r="J40" s="136">
        <f t="shared" si="25"/>
        <v>6265.0820000000003</v>
      </c>
      <c r="K40" s="137">
        <f>'SEQ Apr 2023'!BB26</f>
        <v>0</v>
      </c>
      <c r="L40" s="137">
        <f>'SEQ Apr 2023'!BC26</f>
        <v>0</v>
      </c>
      <c r="M40" s="137">
        <f>'SEQ Apr 2023'!BD26</f>
        <v>0</v>
      </c>
      <c r="N40" s="137">
        <f>'SEQ Apr 2023'!BE26</f>
        <v>0</v>
      </c>
      <c r="O40" s="144" t="str">
        <f t="shared" si="26"/>
        <v>No discount</v>
      </c>
      <c r="P40" s="226" t="str">
        <f t="shared" si="27"/>
        <v>Exclusive</v>
      </c>
      <c r="Q40" s="240">
        <f t="shared" si="28"/>
        <v>5695.5290909090909</v>
      </c>
      <c r="R40" s="240">
        <f t="shared" si="29"/>
        <v>5695.5290909090909</v>
      </c>
      <c r="S40" s="136">
        <f t="shared" si="30"/>
        <v>6265.0820000000003</v>
      </c>
      <c r="T40" s="361">
        <f t="shared" si="30"/>
        <v>6265.0820000000003</v>
      </c>
      <c r="U40" s="346"/>
      <c r="V40" s="346"/>
      <c r="W40" s="346"/>
      <c r="X40" s="346"/>
      <c r="Y40" s="346"/>
      <c r="Z40" s="346"/>
      <c r="AA40" s="346"/>
      <c r="AB40" s="346"/>
      <c r="AC40" s="346"/>
      <c r="AD40" s="346"/>
      <c r="AE40" s="346"/>
      <c r="AF40" s="346"/>
      <c r="AG40" s="346"/>
      <c r="AH40" s="346"/>
      <c r="AI40" s="346"/>
      <c r="AJ40" s="346"/>
      <c r="AK40" s="346"/>
      <c r="AL40" s="346"/>
      <c r="AM40" s="346"/>
    </row>
    <row r="41" spans="1:39" ht="14" x14ac:dyDescent="0.15">
      <c r="A41" s="131" t="str">
        <f>'SEQ Apr 2023'!K27</f>
        <v>ReAmped Energy</v>
      </c>
      <c r="B41" s="132" t="str">
        <f>'SEQ Apr 2023'!L27</f>
        <v>Business</v>
      </c>
      <c r="C41" s="133">
        <f>IF('SEQ Apr 2023'!BP27=0,91*'SEQ Apr 2023'!M27/100,(91*'SEQ Apr 2023'!M27/100)+'SEQ Apr 2023'!BP27/4)</f>
        <v>137.70781818181817</v>
      </c>
      <c r="D41" s="133">
        <f>IF('SEQ Apr 2023'!O27="",$C$26*$C$27*'SEQ Apr 2023'!N27/100,IF($C$26*$C$27&gt;='SEQ Apr 2023'!P27,('SEQ Apr 2023'!P27*'SEQ Apr 2023'!N27/100),($C$26*$C$27*'SEQ Apr 2023'!N27/100)))</f>
        <v>1371.681818181818</v>
      </c>
      <c r="E41" s="133">
        <f>IF(AND('SEQ Apr 2023'!R27&gt;0,'SEQ Apr 2023'!T27&gt;0),IF(($C$26*$C$27&lt;'SEQ Apr 2023'!T27),(0),($C$26*$C$27-'SEQ Apr 2023'!T27)*'SEQ Apr 2023'!U27/100),IF(AND('SEQ Apr 2023'!R27&gt;0,'SEQ Apr 2023'!T27=""),IF(($C$26*$C$27&lt;'SEQ Apr 2023'!R27+'SEQ Apr 2023'!P27),(0),(($C$26*$C$27-('SEQ Apr 2023'!R27+'SEQ Apr 2023'!P27))*'SEQ Apr 2023'!S27/100)),IF(AND('SEQ Apr 2023'!P27&gt;0,'SEQ Apr 2023'!R27=""&gt;0),IF(($C$26*$C$27&lt;'SEQ Apr 2023'!P27),(0),($C$26*$C$27-'SEQ Apr 2023'!P27)*'SEQ Apr 2023'!Q27/100),0)))</f>
        <v>0</v>
      </c>
      <c r="F41" s="134">
        <f>($C$26*$C$28)*'SEQ Apr 2023'!AF27/100</f>
        <v>486.2727272727272</v>
      </c>
      <c r="G41" s="135">
        <f t="shared" si="23"/>
        <v>1995.6623636363634</v>
      </c>
      <c r="H41" s="239">
        <f t="shared" si="24"/>
        <v>7431.8181818181811</v>
      </c>
      <c r="I41" s="239">
        <f t="shared" si="22"/>
        <v>7982.6494545454534</v>
      </c>
      <c r="J41" s="136">
        <f t="shared" si="25"/>
        <v>8780.9143999999997</v>
      </c>
      <c r="K41" s="137">
        <f>'SEQ Apr 2023'!BB27</f>
        <v>0</v>
      </c>
      <c r="L41" s="137">
        <f>'SEQ Apr 2023'!BC27</f>
        <v>0</v>
      </c>
      <c r="M41" s="137">
        <f>'SEQ Apr 2023'!BD27</f>
        <v>0</v>
      </c>
      <c r="N41" s="137">
        <f>'SEQ Apr 2023'!BE27</f>
        <v>0</v>
      </c>
      <c r="O41" s="144" t="str">
        <f t="shared" si="26"/>
        <v>No discount</v>
      </c>
      <c r="P41" s="226" t="str">
        <f t="shared" si="27"/>
        <v>Exclusive</v>
      </c>
      <c r="Q41" s="240">
        <f t="shared" si="28"/>
        <v>7982.6494545454534</v>
      </c>
      <c r="R41" s="240">
        <f t="shared" si="29"/>
        <v>7982.6494545454534</v>
      </c>
      <c r="S41" s="136">
        <f t="shared" si="30"/>
        <v>8780.9143999999997</v>
      </c>
      <c r="T41" s="361">
        <f t="shared" si="30"/>
        <v>8780.9143999999997</v>
      </c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/>
      <c r="AM41" s="346"/>
    </row>
    <row r="42" spans="1:39" ht="14" x14ac:dyDescent="0.15">
      <c r="A42" s="131" t="str">
        <f>'SEQ Apr 2023'!K28</f>
        <v>Sumo Power</v>
      </c>
      <c r="B42" s="132" t="str">
        <f>'SEQ Apr 2023'!L28</f>
        <v>Freedom Business</v>
      </c>
      <c r="C42" s="133">
        <f>IF('SEQ Apr 2023'!BP28=0,91*'SEQ Apr 2023'!M28/100,(91*'SEQ Apr 2023'!M28/100)+'SEQ Apr 2023'!BP28/4)</f>
        <v>113.74999999999999</v>
      </c>
      <c r="D42" s="133">
        <f>IF('SEQ Apr 2023'!O28="",$C$26*$C$27*'SEQ Apr 2023'!N28/100,IF($C$26*$C$27&gt;='SEQ Apr 2023'!P28,('SEQ Apr 2023'!P28*'SEQ Apr 2023'!N28/100),($C$26*$C$27*'SEQ Apr 2023'!N28/100)))</f>
        <v>857.49999999999989</v>
      </c>
      <c r="E42" s="133">
        <f>IF(AND('SEQ Apr 2023'!R28&gt;0,'SEQ Apr 2023'!T28&gt;0),IF(($C$26*$C$27&lt;'SEQ Apr 2023'!T28),(0),($C$26*$C$27-'SEQ Apr 2023'!T28)*'SEQ Apr 2023'!U28/100),IF(AND('SEQ Apr 2023'!R28&gt;0,'SEQ Apr 2023'!T28=""),IF(($C$26*$C$27&lt;'SEQ Apr 2023'!R28+'SEQ Apr 2023'!P28),(0),(($C$26*$C$27-('SEQ Apr 2023'!R28+'SEQ Apr 2023'!P28))*'SEQ Apr 2023'!S28/100)),IF(AND('SEQ Apr 2023'!P28&gt;0,'SEQ Apr 2023'!R28=""&gt;0),IF(($C$26*$C$27&lt;'SEQ Apr 2023'!P28),(0),($C$26*$C$27-'SEQ Apr 2023'!P28)*'SEQ Apr 2023'!Q28/100),0)))</f>
        <v>0</v>
      </c>
      <c r="F42" s="134">
        <f>($C$26*$C$28)*'SEQ Apr 2023'!AF28/100</f>
        <v>273</v>
      </c>
      <c r="G42" s="135">
        <f t="shared" si="23"/>
        <v>1244.25</v>
      </c>
      <c r="H42" s="239">
        <f t="shared" si="24"/>
        <v>4522</v>
      </c>
      <c r="I42" s="239">
        <f t="shared" si="22"/>
        <v>4977</v>
      </c>
      <c r="J42" s="136">
        <f t="shared" si="25"/>
        <v>5474.7000000000007</v>
      </c>
      <c r="K42" s="137">
        <f>'SEQ Apr 2023'!BB28</f>
        <v>0</v>
      </c>
      <c r="L42" s="137">
        <f>'SEQ Apr 2023'!BC28</f>
        <v>0</v>
      </c>
      <c r="M42" s="137">
        <f>'SEQ Apr 2023'!BD28</f>
        <v>0</v>
      </c>
      <c r="N42" s="137">
        <f>'SEQ Apr 2023'!BE28</f>
        <v>0</v>
      </c>
      <c r="O42" s="144" t="str">
        <f t="shared" si="26"/>
        <v>No discount</v>
      </c>
      <c r="P42" s="226" t="str">
        <f t="shared" si="27"/>
        <v>Exclusive</v>
      </c>
      <c r="Q42" s="240">
        <f t="shared" si="28"/>
        <v>4977</v>
      </c>
      <c r="R42" s="240">
        <f t="shared" si="29"/>
        <v>4977</v>
      </c>
      <c r="S42" s="136">
        <f t="shared" si="30"/>
        <v>5474.7000000000007</v>
      </c>
      <c r="T42" s="361">
        <f t="shared" si="30"/>
        <v>5474.7000000000007</v>
      </c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/>
      <c r="AM42" s="346"/>
    </row>
    <row r="43" spans="1:39" ht="14" x14ac:dyDescent="0.15">
      <c r="A43" s="131" t="str">
        <f>'SEQ Apr 2023'!K29</f>
        <v>Momentum Energy</v>
      </c>
      <c r="B43" s="132" t="str">
        <f>'SEQ Apr 2023'!L29</f>
        <v>Thrifty Business</v>
      </c>
      <c r="C43" s="133">
        <f>IF('SEQ Apr 2023'!BP29=0,91*'SEQ Apr 2023'!M29/100,(91*'SEQ Apr 2023'!M29/100)+'SEQ Apr 2023'!BP29/4)</f>
        <v>168.44099999999997</v>
      </c>
      <c r="D43" s="133">
        <f>IF('SEQ Apr 2023'!O29="",$C$26*$C$27*'SEQ Apr 2023'!N29/100,IF($C$26*$C$27&gt;='SEQ Apr 2023'!P29,('SEQ Apr 2023'!P29*'SEQ Apr 2023'!N29/100),($C$26*$C$27*'SEQ Apr 2023'!N29/100)))</f>
        <v>836.5</v>
      </c>
      <c r="E43" s="133">
        <f>IF(AND('SEQ Apr 2023'!R29&gt;0,'SEQ Apr 2023'!T29&gt;0),IF(($C$26*$C$27&lt;'SEQ Apr 2023'!T29),(0),($C$26*$C$27-'SEQ Apr 2023'!T29)*'SEQ Apr 2023'!U29/100),IF(AND('SEQ Apr 2023'!R29&gt;0,'SEQ Apr 2023'!T29=""),IF(($C$26*$C$27&lt;'SEQ Apr 2023'!R29+'SEQ Apr 2023'!P29),(0),(($C$26*$C$27-('SEQ Apr 2023'!R29+'SEQ Apr 2023'!P29))*'SEQ Apr 2023'!S29/100)),IF(AND('SEQ Apr 2023'!P29&gt;0,'SEQ Apr 2023'!R29=""&gt;0),IF(($C$26*$C$27&lt;'SEQ Apr 2023'!P29),(0),($C$26*$C$27-'SEQ Apr 2023'!P29)*'SEQ Apr 2023'!Q29/100),0)))</f>
        <v>0</v>
      </c>
      <c r="F43" s="134">
        <f>($C$26*$C$28)*'SEQ Apr 2023'!AF29/100</f>
        <v>235.49999999999997</v>
      </c>
      <c r="G43" s="135">
        <f t="shared" ref="G43:G44" si="31">SUM(C43:F43)</f>
        <v>1240.441</v>
      </c>
      <c r="H43" s="239">
        <f t="shared" ref="H43:H44" si="32">(G43-C43)*4</f>
        <v>4288</v>
      </c>
      <c r="I43" s="239">
        <f t="shared" ref="I43:I44" si="33">G43*4</f>
        <v>4961.7640000000001</v>
      </c>
      <c r="J43" s="136">
        <f t="shared" ref="J43:J44" si="34">I43*1.1</f>
        <v>5457.9404000000004</v>
      </c>
      <c r="K43" s="137">
        <f>'SEQ Apr 2023'!BB29</f>
        <v>0</v>
      </c>
      <c r="L43" s="137">
        <f>'SEQ Apr 2023'!BC29</f>
        <v>0</v>
      </c>
      <c r="M43" s="137">
        <f>'SEQ Apr 2023'!BD29</f>
        <v>0</v>
      </c>
      <c r="N43" s="137">
        <f>'SEQ Apr 2023'!BE29</f>
        <v>0</v>
      </c>
      <c r="O43" s="144" t="str">
        <f t="shared" ref="O43:O44" si="35">IF(SUM(K43:N43)=0,"No discount",IF(K43&gt;0,"Guaranteed off bill",IF(L43&gt;0,"Guaranteed off usage",IF(M43&gt;0,"Pay-on-time off bill","Pay-on-time off usage"))))</f>
        <v>No discount</v>
      </c>
      <c r="P43" s="226" t="str">
        <f t="shared" ref="P43:P44" si="36">IF(OR(A43="Origin Energy",A43="Red Energy",A43="Powershop"),"Inclusive","Exclusive")</f>
        <v>Exclusive</v>
      </c>
      <c r="Q43" s="240">
        <f t="shared" ref="Q43:Q44" si="37">IF(AND(O43="Guaranteed off bill",P43="Inclusive"),((I43*1.1)-((I43*1.1)*K43/100))/1.1,IF(AND(O43="Guaranteed off usage",P43="Inclusive"),((I43*1.1)-((H43*1.1)*L43/100))/1.1,IF(AND(O43="Guaranteed off bill",P43="Exclusive"),I43-(I43*K43/100),IF(AND(O43="Guaranteed off usage",P43="Exclusive"),I43-(H43*L43/100),IF(P43="Inclusive",((I43*1.1))/1.1,I43)))))</f>
        <v>4961.7640000000001</v>
      </c>
      <c r="R43" s="240">
        <f t="shared" ref="R43:R44" si="38">IF(AND(O43="Pay-on-time off bill",P43="Inclusive"),((Q43*1.1)-((Q43*1.1)*M43/100))/1.1,IF(AND(O43="Pay-on-time off usage",P43="Inclusive"),((Q43*1.1)-((H43*1.1)*N43/100))/1.1,IF(AND(O43="Pay-on-time off bill",P43="Exclusive"),Q43-(Q43*M43/100),IF(AND(O43="Pay-on-time off usage",P43="Exclusive"),Q43-(H43*N43/100),IF(P43="Inclusive",((Q43*1.1))/1.1,Q43)))))</f>
        <v>4961.7640000000001</v>
      </c>
      <c r="S43" s="136">
        <f t="shared" ref="S43:S44" si="39">Q43*1.1</f>
        <v>5457.9404000000004</v>
      </c>
      <c r="T43" s="361">
        <f t="shared" ref="T43:T44" si="40">R43*1.1</f>
        <v>5457.9404000000004</v>
      </c>
      <c r="U43" s="346"/>
      <c r="V43" s="346"/>
      <c r="W43" s="346"/>
      <c r="X43" s="346"/>
      <c r="Y43" s="346"/>
      <c r="Z43" s="346"/>
      <c r="AA43" s="346"/>
      <c r="AB43" s="346"/>
      <c r="AC43" s="346"/>
      <c r="AD43" s="346"/>
      <c r="AE43" s="346"/>
      <c r="AF43" s="346"/>
      <c r="AG43" s="346"/>
      <c r="AH43" s="346"/>
      <c r="AI43" s="346"/>
      <c r="AJ43" s="346"/>
      <c r="AK43" s="346"/>
      <c r="AL43" s="346"/>
      <c r="AM43" s="346"/>
    </row>
    <row r="44" spans="1:39" ht="15" thickBot="1" x14ac:dyDescent="0.2">
      <c r="A44" s="148" t="str">
        <f>'SEQ Apr 2023'!K30</f>
        <v>Blue NRG</v>
      </c>
      <c r="B44" s="149" t="str">
        <f>'SEQ Apr 2023'!L30</f>
        <v>Biz Star</v>
      </c>
      <c r="C44" s="166">
        <f>IF('SEQ Apr 2023'!BP30=0,91*'SEQ Apr 2023'!M30/100,(91*'SEQ Apr 2023'!M30/100)+'SEQ Apr 2023'!BP30/4)</f>
        <v>74.826818181818169</v>
      </c>
      <c r="D44" s="166">
        <f>IF('SEQ Apr 2023'!O30="",$C$26*$C$27*'SEQ Apr 2023'!N30/100,IF($C$26*$C$27&gt;='SEQ Apr 2023'!P30,('SEQ Apr 2023'!P30*'SEQ Apr 2023'!N30/100),($C$26*$C$27*'SEQ Apr 2023'!N30/100)))</f>
        <v>849.86363636363637</v>
      </c>
      <c r="E44" s="166">
        <f>IF(AND('SEQ Apr 2023'!R30&gt;0,'SEQ Apr 2023'!T30&gt;0),IF(($C$26*$C$27&lt;'SEQ Apr 2023'!T30),(0),($C$26*$C$27-'SEQ Apr 2023'!T30)*'SEQ Apr 2023'!U30/100),IF(AND('SEQ Apr 2023'!R30&gt;0,'SEQ Apr 2023'!T30=""),IF(($C$26*$C$27&lt;'SEQ Apr 2023'!R30+'SEQ Apr 2023'!P30),(0),(($C$26*$C$27-('SEQ Apr 2023'!R30+'SEQ Apr 2023'!P30))*'SEQ Apr 2023'!S30/100)),IF(AND('SEQ Apr 2023'!P30&gt;0,'SEQ Apr 2023'!R30=""&gt;0),IF(($C$26*$C$27&lt;'SEQ Apr 2023'!P30),(0),($C$26*$C$27-'SEQ Apr 2023'!P30)*'SEQ Apr 2023'!Q30/100),0)))</f>
        <v>0</v>
      </c>
      <c r="F44" s="173">
        <f>($C$26*$C$28)*'SEQ Apr 2023'!AF30/100</f>
        <v>250.77272727272728</v>
      </c>
      <c r="G44" s="167">
        <f t="shared" si="31"/>
        <v>1175.4631818181817</v>
      </c>
      <c r="H44" s="241">
        <f t="shared" si="32"/>
        <v>4402.545454545454</v>
      </c>
      <c r="I44" s="241">
        <f t="shared" si="33"/>
        <v>4701.852727272727</v>
      </c>
      <c r="J44" s="168">
        <f t="shared" si="34"/>
        <v>5172.0380000000005</v>
      </c>
      <c r="K44" s="153">
        <f>'SEQ Apr 2023'!BB30</f>
        <v>0</v>
      </c>
      <c r="L44" s="153">
        <f>'SEQ Apr 2023'!BC30</f>
        <v>0</v>
      </c>
      <c r="M44" s="153">
        <f>'SEQ Apr 2023'!BD30</f>
        <v>0</v>
      </c>
      <c r="N44" s="153">
        <f>'SEQ Apr 2023'!BE30</f>
        <v>0</v>
      </c>
      <c r="O44" s="154" t="str">
        <f t="shared" si="35"/>
        <v>No discount</v>
      </c>
      <c r="P44" s="227" t="str">
        <f t="shared" si="36"/>
        <v>Exclusive</v>
      </c>
      <c r="Q44" s="244">
        <f t="shared" si="37"/>
        <v>4701.852727272727</v>
      </c>
      <c r="R44" s="244">
        <f t="shared" si="38"/>
        <v>4701.852727272727</v>
      </c>
      <c r="S44" s="168">
        <f t="shared" si="39"/>
        <v>5172.0380000000005</v>
      </c>
      <c r="T44" s="362">
        <f t="shared" si="40"/>
        <v>5172.0380000000005</v>
      </c>
      <c r="U44" s="346"/>
      <c r="V44" s="346"/>
      <c r="W44" s="346"/>
      <c r="X44" s="346"/>
      <c r="Y44" s="346"/>
      <c r="Z44" s="346"/>
      <c r="AA44" s="346"/>
      <c r="AB44" s="346"/>
      <c r="AC44" s="346"/>
      <c r="AD44" s="346"/>
      <c r="AE44" s="346"/>
      <c r="AF44" s="346"/>
      <c r="AG44" s="346"/>
      <c r="AH44" s="346"/>
      <c r="AI44" s="346"/>
      <c r="AJ44" s="346"/>
      <c r="AK44" s="346"/>
      <c r="AL44" s="346"/>
      <c r="AM44" s="346"/>
    </row>
    <row r="45" spans="1:39" ht="14" x14ac:dyDescent="0.15">
      <c r="A45" s="346"/>
      <c r="B45" s="346"/>
      <c r="C45" s="346"/>
      <c r="D45" s="346"/>
      <c r="E45" s="346"/>
      <c r="F45" s="346"/>
      <c r="G45" s="346"/>
      <c r="H45" s="346"/>
      <c r="I45" s="346"/>
      <c r="J45" s="346"/>
      <c r="K45" s="346"/>
      <c r="L45" s="346"/>
      <c r="M45" s="346"/>
      <c r="N45" s="346"/>
      <c r="O45" s="346"/>
      <c r="P45" s="346"/>
      <c r="Q45" s="346"/>
      <c r="R45" s="346"/>
      <c r="S45" s="346"/>
      <c r="T45" s="346"/>
      <c r="U45" s="346"/>
      <c r="V45" s="346"/>
      <c r="W45" s="346"/>
      <c r="X45" s="346"/>
      <c r="Y45" s="346"/>
      <c r="Z45" s="346"/>
      <c r="AA45" s="346"/>
      <c r="AB45" s="346"/>
      <c r="AC45" s="346"/>
      <c r="AD45" s="346"/>
      <c r="AE45" s="346"/>
      <c r="AF45" s="346"/>
      <c r="AG45" s="346"/>
      <c r="AH45" s="346"/>
      <c r="AI45" s="346"/>
      <c r="AJ45" s="346"/>
      <c r="AK45" s="346"/>
      <c r="AL45" s="346"/>
      <c r="AM45" s="346"/>
    </row>
    <row r="46" spans="1:39" ht="15" thickBot="1" x14ac:dyDescent="0.2">
      <c r="A46" s="346"/>
      <c r="B46" s="346"/>
      <c r="C46" s="346"/>
      <c r="D46" s="346"/>
      <c r="E46" s="346"/>
      <c r="F46" s="346"/>
      <c r="G46" s="346"/>
      <c r="H46" s="346"/>
      <c r="I46" s="346"/>
      <c r="J46" s="346"/>
      <c r="K46" s="346"/>
      <c r="L46" s="346"/>
      <c r="M46" s="346"/>
      <c r="N46" s="346"/>
      <c r="O46" s="346"/>
      <c r="P46" s="346"/>
      <c r="Q46" s="346"/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</row>
    <row r="47" spans="1:39" ht="14" x14ac:dyDescent="0.15">
      <c r="A47" s="72" t="s">
        <v>220</v>
      </c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73"/>
      <c r="M47" s="73"/>
      <c r="N47" s="73"/>
      <c r="O47" s="73"/>
      <c r="P47" s="73"/>
      <c r="Q47" s="73"/>
      <c r="R47" s="73"/>
      <c r="S47" s="73"/>
      <c r="T47" s="74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</row>
    <row r="48" spans="1:39" ht="14" x14ac:dyDescent="0.15">
      <c r="A48" s="75" t="s">
        <v>198</v>
      </c>
      <c r="B48" s="47"/>
      <c r="C48" s="91">
        <v>5000</v>
      </c>
      <c r="D48" s="47"/>
      <c r="E48" s="47"/>
      <c r="F48" s="47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7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</row>
    <row r="49" spans="1:39" ht="14" x14ac:dyDescent="0.15">
      <c r="A49" s="75" t="s">
        <v>266</v>
      </c>
      <c r="B49" s="47"/>
      <c r="C49" s="92">
        <v>0.7</v>
      </c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7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</row>
    <row r="50" spans="1:39" ht="14" x14ac:dyDescent="0.15">
      <c r="A50" s="75" t="s">
        <v>218</v>
      </c>
      <c r="B50" s="47"/>
      <c r="C50" s="92">
        <v>0.3</v>
      </c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7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</row>
    <row r="51" spans="1:39" ht="14" x14ac:dyDescent="0.15">
      <c r="A51" s="75"/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7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</row>
    <row r="52" spans="1:39" ht="75" x14ac:dyDescent="0.15">
      <c r="A52" s="276" t="s">
        <v>144</v>
      </c>
      <c r="B52" s="122" t="s">
        <v>320</v>
      </c>
      <c r="C52" s="120" t="s">
        <v>204</v>
      </c>
      <c r="D52" s="120" t="s">
        <v>465</v>
      </c>
      <c r="E52" s="120" t="s">
        <v>205</v>
      </c>
      <c r="F52" s="122" t="s">
        <v>219</v>
      </c>
      <c r="G52" s="120" t="s">
        <v>206</v>
      </c>
      <c r="H52" s="277" t="s">
        <v>570</v>
      </c>
      <c r="I52" s="278" t="s">
        <v>207</v>
      </c>
      <c r="J52" s="123" t="s">
        <v>23</v>
      </c>
      <c r="K52" s="124" t="s">
        <v>286</v>
      </c>
      <c r="L52" s="124" t="s">
        <v>287</v>
      </c>
      <c r="M52" s="124" t="s">
        <v>288</v>
      </c>
      <c r="N52" s="124" t="s">
        <v>289</v>
      </c>
      <c r="O52" s="279" t="s">
        <v>571</v>
      </c>
      <c r="P52" s="279" t="s">
        <v>572</v>
      </c>
      <c r="Q52" s="280" t="s">
        <v>574</v>
      </c>
      <c r="R52" s="280" t="s">
        <v>575</v>
      </c>
      <c r="S52" s="125" t="s">
        <v>271</v>
      </c>
      <c r="T52" s="358" t="s">
        <v>272</v>
      </c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</row>
    <row r="53" spans="1:39" ht="14" x14ac:dyDescent="0.15">
      <c r="A53" s="131" t="str">
        <f>'SEQ Apr 2023'!K31</f>
        <v>AGL</v>
      </c>
      <c r="B53" s="132" t="str">
        <f>'SEQ Apr 2023'!L31</f>
        <v>Business Value Saver</v>
      </c>
      <c r="C53" s="133">
        <f>IF('SEQ Apr 2023'!BP31=0,91*'SEQ Apr 2023'!M31/100,(91*'SEQ Apr 2023'!M31/100)+'SEQ Apr 2023'!BP31/4)</f>
        <v>111.61563636363633</v>
      </c>
      <c r="D53" s="133">
        <f>IF('SEQ Apr 2023'!O31="",$C$48*$C$49*'SEQ Apr 2023'!N31/100,IF($C$48*$C$49&gt;='SEQ Apr 2023'!P31,('SEQ Apr 2023'!P31*'SEQ Apr 2023'!N31/100),($C$48*$C$49*'SEQ Apr 2023'!N31/100)))</f>
        <v>1026.1363636363635</v>
      </c>
      <c r="E53" s="133">
        <f>IF(AND('SEQ Apr 2023'!R31&gt;0,'SEQ Apr 2023'!T31&gt;0),IF(($C$48*$C$49&lt;'SEQ Apr 2023'!T31),(0),($C$48*$C$49-'SEQ Apr 2023'!T31)*'SEQ Apr 2023'!U31/100),IF(AND('SEQ Apr 2023'!R31&gt;0,'SEQ Apr 2023'!T31=""),IF(($C$48*$C$49&lt;'SEQ Apr 2023'!R31+'SEQ Apr 2023'!P31),(0),(($C$48*$C$49-('SEQ Apr 2023'!R31+'SEQ Apr 2023'!P31))*'SEQ Apr 2023'!S31/100)),IF(AND('SEQ Apr 2023'!P31&gt;0,'SEQ Apr 2023'!R31=""&gt;0),IF(($C$48*$C$49&lt;'SEQ Apr 2023'!P31),(0),($C$48*$C$49-'SEQ Apr 2023'!P31)*'SEQ Apr 2023'!Q31/100),0)))</f>
        <v>0</v>
      </c>
      <c r="F53" s="134">
        <f>($C$48*$C$50)*'SEQ Apr 2023'!W31/100</f>
        <v>351.95454545454544</v>
      </c>
      <c r="G53" s="135">
        <f>SUM(C53:F53)</f>
        <v>1489.7065454545454</v>
      </c>
      <c r="H53" s="239">
        <f>(G53-C53)*4</f>
        <v>5512.363636363636</v>
      </c>
      <c r="I53" s="239">
        <f t="shared" ref="I53:I64" si="41">G53*4</f>
        <v>5958.8261818181818</v>
      </c>
      <c r="J53" s="136">
        <f>I53*1.1</f>
        <v>6554.7088000000003</v>
      </c>
      <c r="K53" s="137">
        <f>'SEQ Apr 2023'!BB31</f>
        <v>0</v>
      </c>
      <c r="L53" s="137">
        <f>'SEQ Apr 2023'!BC31</f>
        <v>0</v>
      </c>
      <c r="M53" s="137">
        <f>'SEQ Apr 2023'!BD31</f>
        <v>0</v>
      </c>
      <c r="N53" s="137">
        <f>'SEQ Apr 2023'!BE31</f>
        <v>0</v>
      </c>
      <c r="O53" s="144" t="str">
        <f>IF(SUM(K53:N53)=0,"No discount",IF(K53&gt;0,"Guaranteed off bill",IF(L53&gt;0,"Guaranteed off usage",IF(M53&gt;0,"Pay-on-time off bill","Pay-on-time off usage"))))</f>
        <v>No discount</v>
      </c>
      <c r="P53" s="226" t="str">
        <f>IF(OR(A53="Origin Energy",A53="Red Energy",A53="Powershop"),"Inclusive","Exclusive")</f>
        <v>Exclusive</v>
      </c>
      <c r="Q53" s="240">
        <f>IF(AND(O53="Guaranteed off bill",P53="Inclusive"),((I53*1.1)-((I53*1.1)*K53/100))/1.1,IF(AND(O53="Guaranteed off usage",P53="Inclusive"),((I53*1.1)-((H53*1.1)*L53/100))/1.1,IF(AND(O53="Guaranteed off bill",P53="Exclusive"),I53-(I53*K53/100),IF(AND(O53="Guaranteed off usage",P53="Exclusive"),I53-(H53*L53/100),IF(P53="Inclusive",((I53*1.1))/1.1,I53)))))</f>
        <v>5958.8261818181818</v>
      </c>
      <c r="R53" s="240">
        <f>IF(AND(O53="Pay-on-time off bill",P53="Inclusive"),((Q53*1.1)-((Q53*1.1)*M53/100))/1.1,IF(AND(O53="Pay-on-time off usage",P53="Inclusive"),((Q53*1.1)-((H53*1.1)*N53/100))/1.1,IF(AND(O53="Pay-on-time off bill",P53="Exclusive"),Q53-(Q53*M53/100),IF(AND(O53="Pay-on-time off usage",P53="Exclusive"),Q53-(H53*N53/100),IF(P53="Inclusive",((Q53*1.1))/1.1,Q53)))))</f>
        <v>5958.8261818181818</v>
      </c>
      <c r="S53" s="136">
        <f>Q53*1.1</f>
        <v>6554.7088000000003</v>
      </c>
      <c r="T53" s="361">
        <f>R53*1.1</f>
        <v>6554.7088000000003</v>
      </c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/>
      <c r="AM53" s="346"/>
    </row>
    <row r="54" spans="1:39" ht="14" x14ac:dyDescent="0.15">
      <c r="A54" s="131" t="str">
        <f>'SEQ Apr 2023'!K32</f>
        <v>Diamond Energy</v>
      </c>
      <c r="B54" s="132" t="str">
        <f>'SEQ Apr 2023'!L32</f>
        <v>Renewable Saver</v>
      </c>
      <c r="C54" s="133">
        <f>IF('SEQ Apr 2023'!BP32=0,91*'SEQ Apr 2023'!M32/100,(91*'SEQ Apr 2023'!M32/100)+'SEQ Apr 2023'!BP32/4)</f>
        <v>136.40899999999999</v>
      </c>
      <c r="D54" s="133">
        <f>IF('SEQ Apr 2023'!O32="",$C$48*$C$49*'SEQ Apr 2023'!N32/100,IF($C$48*$C$49&gt;='SEQ Apr 2023'!P32,('SEQ Apr 2023'!P32*'SEQ Apr 2023'!N32/100),($C$48*$C$49*'SEQ Apr 2023'!N32/100)))</f>
        <v>1003.2272727272727</v>
      </c>
      <c r="E54" s="133">
        <f>IF(AND('SEQ Apr 2023'!R32&gt;0,'SEQ Apr 2023'!T32&gt;0),IF(($C$48*$C$49&lt;'SEQ Apr 2023'!T32),(0),($C$48*$C$49-'SEQ Apr 2023'!T32)*'SEQ Apr 2023'!U32/100),IF(AND('SEQ Apr 2023'!R32&gt;0,'SEQ Apr 2023'!T32=""),IF(($C$48*$C$49&lt;'SEQ Apr 2023'!R32+'SEQ Apr 2023'!P32),(0),(($C$48*$C$49-('SEQ Apr 2023'!R32+'SEQ Apr 2023'!P32))*'SEQ Apr 2023'!S32/100)),IF(AND('SEQ Apr 2023'!P32&gt;0,'SEQ Apr 2023'!R32=""&gt;0),IF(($C$48*$C$49&lt;'SEQ Apr 2023'!P32),(0),($C$48*$C$49-'SEQ Apr 2023'!P32)*'SEQ Apr 2023'!Q32/100),0)))</f>
        <v>0</v>
      </c>
      <c r="F54" s="134">
        <f>($C$48*$C$50)*'SEQ Apr 2023'!W32/100</f>
        <v>336.95454545454544</v>
      </c>
      <c r="G54" s="135">
        <f t="shared" ref="G54:G64" si="42">SUM(C54:F54)</f>
        <v>1476.5908181818181</v>
      </c>
      <c r="H54" s="239">
        <f t="shared" ref="H54:H64" si="43">(G54-C54)*4</f>
        <v>5360.7272727272721</v>
      </c>
      <c r="I54" s="239">
        <f t="shared" si="41"/>
        <v>5906.3632727272725</v>
      </c>
      <c r="J54" s="136">
        <f t="shared" ref="J54:J64" si="44">I54*1.1</f>
        <v>6496.9996000000001</v>
      </c>
      <c r="K54" s="137">
        <f>'SEQ Apr 2023'!BB32</f>
        <v>0</v>
      </c>
      <c r="L54" s="137">
        <f>'SEQ Apr 2023'!BC32</f>
        <v>0</v>
      </c>
      <c r="M54" s="137">
        <f>'SEQ Apr 2023'!BD32</f>
        <v>2</v>
      </c>
      <c r="N54" s="137">
        <f>'SEQ Apr 2023'!BE32</f>
        <v>0</v>
      </c>
      <c r="O54" s="144" t="str">
        <f t="shared" ref="O54" si="45">IF(SUM(K54:N54)=0,"No discount",IF(K54&gt;0,"Guaranteed off bill",IF(L54&gt;0,"Guaranteed off usage",IF(M54&gt;0,"Pay-on-time off bill","Pay-on-time off usage"))))</f>
        <v>Pay-on-time off bill</v>
      </c>
      <c r="P54" s="226" t="str">
        <f t="shared" ref="P54:P64" si="46">IF(OR(A54="Origin Energy",A54="Red Energy",A54="Powershop"),"Inclusive","Exclusive")</f>
        <v>Exclusive</v>
      </c>
      <c r="Q54" s="240">
        <f t="shared" ref="Q54:Q64" si="47">IF(AND(O54="Guaranteed off bill",P54="Inclusive"),((I54*1.1)-((I54*1.1)*K54/100))/1.1,IF(AND(O54="Guaranteed off usage",P54="Inclusive"),((I54*1.1)-((H54*1.1)*L54/100))/1.1,IF(AND(O54="Guaranteed off bill",P54="Exclusive"),I54-(I54*K54/100),IF(AND(O54="Guaranteed off usage",P54="Exclusive"),I54-(H54*L54/100),IF(P54="Inclusive",((I54*1.1))/1.1,I54)))))</f>
        <v>5906.3632727272725</v>
      </c>
      <c r="R54" s="240">
        <f t="shared" ref="R54:R64" si="48">IF(AND(O54="Pay-on-time off bill",P54="Inclusive"),((Q54*1.1)-((Q54*1.1)*M54/100))/1.1,IF(AND(O54="Pay-on-time off usage",P54="Inclusive"),((Q54*1.1)-((H54*1.1)*N54/100))/1.1,IF(AND(O54="Pay-on-time off bill",P54="Exclusive"),Q54-(Q54*M54/100),IF(AND(O54="Pay-on-time off usage",P54="Exclusive"),Q54-(H54*N54/100),IF(P54="Inclusive",((Q54*1.1))/1.1,Q54)))))</f>
        <v>5788.236007272727</v>
      </c>
      <c r="S54" s="136">
        <f t="shared" ref="S54:T64" si="49">Q54*1.1</f>
        <v>6496.9996000000001</v>
      </c>
      <c r="T54" s="361">
        <f t="shared" si="49"/>
        <v>6367.0596080000005</v>
      </c>
      <c r="U54" s="346"/>
      <c r="V54" s="346"/>
      <c r="W54" s="346"/>
      <c r="X54" s="346"/>
      <c r="Y54" s="346"/>
      <c r="Z54" s="346"/>
      <c r="AA54" s="346"/>
      <c r="AB54" s="346"/>
      <c r="AC54" s="346"/>
      <c r="AD54" s="346"/>
      <c r="AE54" s="346"/>
      <c r="AF54" s="346"/>
      <c r="AG54" s="346"/>
      <c r="AH54" s="346"/>
      <c r="AI54" s="346"/>
      <c r="AJ54" s="346"/>
      <c r="AK54" s="346"/>
      <c r="AL54" s="346"/>
      <c r="AM54" s="346"/>
    </row>
    <row r="55" spans="1:39" ht="14" x14ac:dyDescent="0.15">
      <c r="A55" s="131" t="str">
        <f>'SEQ Apr 2023'!K33</f>
        <v>EnergyAustralia</v>
      </c>
      <c r="B55" s="132" t="str">
        <f>'SEQ Apr 2023'!L33</f>
        <v>Balance Plan</v>
      </c>
      <c r="C55" s="133">
        <f>IF('SEQ Apr 2023'!BP33=0,91*'SEQ Apr 2023'!M33/100,(91*'SEQ Apr 2023'!M33/100)+'SEQ Apr 2023'!BP33/4)</f>
        <v>115.84299999999999</v>
      </c>
      <c r="D55" s="133">
        <f>IF('SEQ Apr 2023'!O33="",$C$48*$C$49*'SEQ Apr 2023'!N33/100,IF($C$48*$C$49&gt;='SEQ Apr 2023'!P33,('SEQ Apr 2023'!P33*'SEQ Apr 2023'!N33/100),($C$48*$C$49*'SEQ Apr 2023'!N33/100)))</f>
        <v>1159.1363636363637</v>
      </c>
      <c r="E55" s="133">
        <f>IF(AND('SEQ Apr 2023'!R33&gt;0,'SEQ Apr 2023'!T33&gt;0),IF(($C$48*$C$49&lt;'SEQ Apr 2023'!T33),(0),($C$48*$C$49-'SEQ Apr 2023'!T33)*'SEQ Apr 2023'!U33/100),IF(AND('SEQ Apr 2023'!R33&gt;0,'SEQ Apr 2023'!T33=""),IF(($C$48*$C$49&lt;'SEQ Apr 2023'!R33+'SEQ Apr 2023'!P33),(0),(($C$48*$C$49-('SEQ Apr 2023'!R33+'SEQ Apr 2023'!P33))*'SEQ Apr 2023'!S33/100)),IF(AND('SEQ Apr 2023'!P33&gt;0,'SEQ Apr 2023'!R33=""&gt;0),IF(($C$48*$C$49&lt;'SEQ Apr 2023'!P33),(0),($C$48*$C$49-'SEQ Apr 2023'!P33)*'SEQ Apr 2023'!Q33/100),0)))</f>
        <v>0</v>
      </c>
      <c r="F55" s="134">
        <f>($C$48*$C$50)*'SEQ Apr 2023'!W33/100</f>
        <v>408.81818181818181</v>
      </c>
      <c r="G55" s="135">
        <f t="shared" si="42"/>
        <v>1683.7975454545456</v>
      </c>
      <c r="H55" s="239">
        <f t="shared" si="43"/>
        <v>6271.818181818182</v>
      </c>
      <c r="I55" s="239">
        <f t="shared" si="41"/>
        <v>6735.1901818181823</v>
      </c>
      <c r="J55" s="136">
        <f t="shared" si="44"/>
        <v>7408.7092000000011</v>
      </c>
      <c r="K55" s="137">
        <f>'SEQ Apr 2023'!BB33</f>
        <v>5</v>
      </c>
      <c r="L55" s="137">
        <f>'SEQ Apr 2023'!BC33</f>
        <v>0</v>
      </c>
      <c r="M55" s="137">
        <f>'SEQ Apr 2023'!BD33</f>
        <v>0</v>
      </c>
      <c r="N55" s="137">
        <f>'SEQ Apr 2023'!BE33</f>
        <v>0</v>
      </c>
      <c r="O55" s="144" t="str">
        <f t="shared" ref="O55:O64" si="50">IF(SUM(K55:N55)=0,"No discount",IF(K55&gt;0,"Guaranteed off bill",IF(L55&gt;0,"Guaranteed off usage",IF(M55&gt;0,"Pay-on-time off bill","Pay-on-time off usage"))))</f>
        <v>Guaranteed off bill</v>
      </c>
      <c r="P55" s="226" t="str">
        <f t="shared" si="46"/>
        <v>Exclusive</v>
      </c>
      <c r="Q55" s="240">
        <f t="shared" si="47"/>
        <v>6398.4306727272733</v>
      </c>
      <c r="R55" s="240">
        <f t="shared" si="48"/>
        <v>6398.4306727272733</v>
      </c>
      <c r="S55" s="136">
        <f t="shared" si="49"/>
        <v>7038.2737400000015</v>
      </c>
      <c r="T55" s="361">
        <f t="shared" si="49"/>
        <v>7038.2737400000015</v>
      </c>
      <c r="U55" s="346"/>
      <c r="V55" s="346"/>
      <c r="W55" s="346"/>
      <c r="X55" s="346"/>
      <c r="Y55" s="346"/>
      <c r="Z55" s="346"/>
      <c r="AA55" s="346"/>
      <c r="AB55" s="346"/>
      <c r="AC55" s="346"/>
      <c r="AD55" s="346"/>
      <c r="AE55" s="346"/>
      <c r="AF55" s="346"/>
      <c r="AG55" s="346"/>
      <c r="AH55" s="346"/>
      <c r="AI55" s="346"/>
      <c r="AJ55" s="346"/>
      <c r="AK55" s="346"/>
      <c r="AL55" s="346"/>
      <c r="AM55" s="346"/>
    </row>
    <row r="56" spans="1:39" ht="14" x14ac:dyDescent="0.15">
      <c r="A56" s="131" t="str">
        <f>'SEQ Apr 2023'!K34</f>
        <v>Origin Energy</v>
      </c>
      <c r="B56" s="132" t="str">
        <f>'SEQ Apr 2023'!L34</f>
        <v>Go Variable</v>
      </c>
      <c r="C56" s="133">
        <f>IF('SEQ Apr 2023'!BP34=0,91*'SEQ Apr 2023'!M34/100,(91*'SEQ Apr 2023'!M34/100)+'SEQ Apr 2023'!BP34/4)</f>
        <v>112.02927272727271</v>
      </c>
      <c r="D56" s="133">
        <f>IF('SEQ Apr 2023'!O34="",$C$48*$C$49*'SEQ Apr 2023'!N34/100,IF($C$48*$C$49&gt;='SEQ Apr 2023'!P34,('SEQ Apr 2023'!P34*'SEQ Apr 2023'!N34/100),($C$48*$C$49*'SEQ Apr 2023'!N34/100)))</f>
        <v>895.68181818181813</v>
      </c>
      <c r="E56" s="133">
        <f>IF(AND('SEQ Apr 2023'!R34&gt;0,'SEQ Apr 2023'!T34&gt;0),IF(($C$48*$C$49&lt;'SEQ Apr 2023'!T34),(0),($C$48*$C$49-'SEQ Apr 2023'!T34)*'SEQ Apr 2023'!U34/100),IF(AND('SEQ Apr 2023'!R34&gt;0,'SEQ Apr 2023'!T34=""),IF(($C$48*$C$49&lt;'SEQ Apr 2023'!R34+'SEQ Apr 2023'!P34),(0),(($C$48*$C$49-('SEQ Apr 2023'!R34+'SEQ Apr 2023'!P34))*'SEQ Apr 2023'!S34/100)),IF(AND('SEQ Apr 2023'!P34&gt;0,'SEQ Apr 2023'!R34=""&gt;0),IF(($C$48*$C$49&lt;'SEQ Apr 2023'!P34),(0),($C$48*$C$49-'SEQ Apr 2023'!P34)*'SEQ Apr 2023'!Q34/100),0)))</f>
        <v>0</v>
      </c>
      <c r="F56" s="134">
        <f>($C$48*$C$50)*'SEQ Apr 2023'!W34/100</f>
        <v>328.7727272727272</v>
      </c>
      <c r="G56" s="135">
        <f t="shared" si="42"/>
        <v>1336.4838181818182</v>
      </c>
      <c r="H56" s="239">
        <f t="shared" si="43"/>
        <v>4897.818181818182</v>
      </c>
      <c r="I56" s="239">
        <f t="shared" si="41"/>
        <v>5345.9352727272726</v>
      </c>
      <c r="J56" s="136">
        <f t="shared" si="44"/>
        <v>5880.5288</v>
      </c>
      <c r="K56" s="137">
        <f>'SEQ Apr 2023'!BB34</f>
        <v>0</v>
      </c>
      <c r="L56" s="137">
        <f>'SEQ Apr 2023'!BC34</f>
        <v>0</v>
      </c>
      <c r="M56" s="137">
        <f>'SEQ Apr 2023'!BD34</f>
        <v>0</v>
      </c>
      <c r="N56" s="137">
        <f>'SEQ Apr 2023'!BE34</f>
        <v>0</v>
      </c>
      <c r="O56" s="144" t="str">
        <f t="shared" si="50"/>
        <v>No discount</v>
      </c>
      <c r="P56" s="226" t="str">
        <f t="shared" si="46"/>
        <v>Inclusive</v>
      </c>
      <c r="Q56" s="240">
        <f t="shared" si="47"/>
        <v>5345.9352727272726</v>
      </c>
      <c r="R56" s="240">
        <f t="shared" si="48"/>
        <v>5345.9352727272726</v>
      </c>
      <c r="S56" s="136">
        <f t="shared" si="49"/>
        <v>5880.5288</v>
      </c>
      <c r="T56" s="361">
        <f t="shared" si="49"/>
        <v>5880.5288</v>
      </c>
      <c r="U56" s="346"/>
      <c r="V56" s="346"/>
      <c r="W56" s="346"/>
      <c r="X56" s="346"/>
      <c r="Y56" s="346"/>
      <c r="Z56" s="346"/>
      <c r="AA56" s="346"/>
      <c r="AB56" s="346"/>
      <c r="AC56" s="346"/>
      <c r="AD56" s="346"/>
      <c r="AE56" s="346"/>
      <c r="AF56" s="346"/>
      <c r="AG56" s="346"/>
      <c r="AH56" s="346"/>
      <c r="AI56" s="346"/>
      <c r="AJ56" s="346"/>
      <c r="AK56" s="346"/>
      <c r="AL56" s="346"/>
      <c r="AM56" s="346"/>
    </row>
    <row r="57" spans="1:39" ht="14" x14ac:dyDescent="0.15">
      <c r="A57" s="131" t="str">
        <f>'SEQ Apr 2023'!K35</f>
        <v>Powershop</v>
      </c>
      <c r="B57" s="132" t="str">
        <f>'SEQ Apr 2023'!L35</f>
        <v>100% Carbon Neutral</v>
      </c>
      <c r="C57" s="133">
        <f>IF('SEQ Apr 2023'!BP35=0,91*'SEQ Apr 2023'!M35/100,(91*'SEQ Apr 2023'!M35/100)+'SEQ Apr 2023'!BP35/4)</f>
        <v>155.50245454545455</v>
      </c>
      <c r="D57" s="133">
        <f>IF('SEQ Apr 2023'!O35="",$C$48*$C$49*'SEQ Apr 2023'!N35/100,IF($C$48*$C$49&gt;='SEQ Apr 2023'!P35,('SEQ Apr 2023'!P35*'SEQ Apr 2023'!N35/100),($C$48*$C$49*'SEQ Apr 2023'!N35/100)))</f>
        <v>941.81818181818176</v>
      </c>
      <c r="E57" s="133">
        <f>IF(AND('SEQ Apr 2023'!R35&gt;0,'SEQ Apr 2023'!T35&gt;0),IF(($C$48*$C$49&lt;'SEQ Apr 2023'!T35),(0),($C$48*$C$49-'SEQ Apr 2023'!T35)*'SEQ Apr 2023'!U35/100),IF(AND('SEQ Apr 2023'!R35&gt;0,'SEQ Apr 2023'!T35=""),IF(($C$48*$C$49&lt;'SEQ Apr 2023'!R35+'SEQ Apr 2023'!P35),(0),(($C$48*$C$49-('SEQ Apr 2023'!R35+'SEQ Apr 2023'!P35))*'SEQ Apr 2023'!S35/100)),IF(AND('SEQ Apr 2023'!P35&gt;0,'SEQ Apr 2023'!R35=""&gt;0),IF(($C$48*$C$49&lt;'SEQ Apr 2023'!P35),(0),($C$48*$C$49-'SEQ Apr 2023'!P35)*'SEQ Apr 2023'!Q35/100),0)))</f>
        <v>0</v>
      </c>
      <c r="F57" s="134">
        <f>($C$48*$C$50)*'SEQ Apr 2023'!W35/100</f>
        <v>303.13636363636363</v>
      </c>
      <c r="G57" s="135">
        <f t="shared" si="42"/>
        <v>1400.4569999999999</v>
      </c>
      <c r="H57" s="239">
        <f t="shared" si="43"/>
        <v>4979.8181818181811</v>
      </c>
      <c r="I57" s="239">
        <f t="shared" si="41"/>
        <v>5601.8279999999995</v>
      </c>
      <c r="J57" s="136">
        <f t="shared" si="44"/>
        <v>6162.0108</v>
      </c>
      <c r="K57" s="137">
        <f>'SEQ Apr 2023'!BB35</f>
        <v>0</v>
      </c>
      <c r="L57" s="137">
        <f>'SEQ Apr 2023'!BC35</f>
        <v>0</v>
      </c>
      <c r="M57" s="137">
        <f>'SEQ Apr 2023'!BD35</f>
        <v>0</v>
      </c>
      <c r="N57" s="137">
        <f>'SEQ Apr 2023'!BE35</f>
        <v>0</v>
      </c>
      <c r="O57" s="144" t="str">
        <f t="shared" si="50"/>
        <v>No discount</v>
      </c>
      <c r="P57" s="226" t="str">
        <f t="shared" si="46"/>
        <v>Inclusive</v>
      </c>
      <c r="Q57" s="240">
        <f t="shared" si="47"/>
        <v>5601.8279999999995</v>
      </c>
      <c r="R57" s="240">
        <f t="shared" si="48"/>
        <v>5601.8279999999995</v>
      </c>
      <c r="S57" s="136">
        <f t="shared" si="49"/>
        <v>6162.0108</v>
      </c>
      <c r="T57" s="361">
        <f t="shared" si="49"/>
        <v>6162.0108</v>
      </c>
      <c r="U57" s="346"/>
      <c r="V57" s="346"/>
      <c r="W57" s="346"/>
      <c r="X57" s="346"/>
      <c r="Y57" s="346"/>
      <c r="Z57" s="346"/>
      <c r="AA57" s="346"/>
      <c r="AB57" s="346"/>
      <c r="AC57" s="346"/>
      <c r="AD57" s="346"/>
      <c r="AE57" s="346"/>
      <c r="AF57" s="346"/>
      <c r="AG57" s="346"/>
      <c r="AH57" s="346"/>
      <c r="AI57" s="346"/>
      <c r="AJ57" s="346"/>
      <c r="AK57" s="346"/>
      <c r="AL57" s="346"/>
      <c r="AM57" s="346"/>
    </row>
    <row r="58" spans="1:39" ht="14" x14ac:dyDescent="0.15">
      <c r="A58" s="131" t="str">
        <f>'SEQ Apr 2023'!K36</f>
        <v>Energy Locals</v>
      </c>
      <c r="B58" s="132" t="str">
        <f>'SEQ Apr 2023'!L36</f>
        <v>Business Member</v>
      </c>
      <c r="C58" s="133">
        <f>IF('SEQ Apr 2023'!BP36=0,91*'SEQ Apr 2023'!M36/100,(91*'SEQ Apr 2023'!M36/100)+'SEQ Apr 2023'!BP36/4)</f>
        <v>130.2409090909091</v>
      </c>
      <c r="D58" s="133">
        <f>IF('SEQ Apr 2023'!O36="",$C$48*$C$49*'SEQ Apr 2023'!N36/100,IF($C$48*$C$49&gt;='SEQ Apr 2023'!P36,('SEQ Apr 2023'!P36*'SEQ Apr 2023'!N36/100),($C$48*$C$49*'SEQ Apr 2023'!N36/100)))</f>
        <v>986.36363636363637</v>
      </c>
      <c r="E58" s="133">
        <f>IF(AND('SEQ Apr 2023'!R36&gt;0,'SEQ Apr 2023'!T36&gt;0),IF(($C$48*$C$49&lt;'SEQ Apr 2023'!T36),(0),($C$48*$C$49-'SEQ Apr 2023'!T36)*'SEQ Apr 2023'!U36/100),IF(AND('SEQ Apr 2023'!R36&gt;0,'SEQ Apr 2023'!T36=""),IF(($C$48*$C$49&lt;'SEQ Apr 2023'!R36+'SEQ Apr 2023'!P36),(0),(($C$48*$C$49-('SEQ Apr 2023'!R36+'SEQ Apr 2023'!P36))*'SEQ Apr 2023'!S36/100)),IF(AND('SEQ Apr 2023'!P36&gt;0,'SEQ Apr 2023'!R36=""&gt;0),IF(($C$48*$C$49&lt;'SEQ Apr 2023'!P36),(0),($C$48*$C$49-'SEQ Apr 2023'!P36)*'SEQ Apr 2023'!Q36/100),0)))</f>
        <v>0</v>
      </c>
      <c r="F58" s="134">
        <f>($C$48*$C$50)*'SEQ Apr 2023'!W36/100</f>
        <v>313.63636363636363</v>
      </c>
      <c r="G58" s="135">
        <f t="shared" si="42"/>
        <v>1430.2409090909091</v>
      </c>
      <c r="H58" s="239">
        <f t="shared" si="43"/>
        <v>5200</v>
      </c>
      <c r="I58" s="239">
        <f t="shared" si="41"/>
        <v>5720.9636363636364</v>
      </c>
      <c r="J58" s="136">
        <f t="shared" si="44"/>
        <v>6293.06</v>
      </c>
      <c r="K58" s="137">
        <f>'SEQ Apr 2023'!BB36</f>
        <v>0</v>
      </c>
      <c r="L58" s="137">
        <f>'SEQ Apr 2023'!BC36</f>
        <v>0</v>
      </c>
      <c r="M58" s="137">
        <f>'SEQ Apr 2023'!BD36</f>
        <v>0</v>
      </c>
      <c r="N58" s="137">
        <f>'SEQ Apr 2023'!BE36</f>
        <v>0</v>
      </c>
      <c r="O58" s="144" t="str">
        <f t="shared" si="50"/>
        <v>No discount</v>
      </c>
      <c r="P58" s="226" t="str">
        <f t="shared" si="46"/>
        <v>Exclusive</v>
      </c>
      <c r="Q58" s="240">
        <f t="shared" si="47"/>
        <v>5720.9636363636364</v>
      </c>
      <c r="R58" s="240">
        <f t="shared" si="48"/>
        <v>5720.9636363636364</v>
      </c>
      <c r="S58" s="136">
        <f t="shared" si="49"/>
        <v>6293.06</v>
      </c>
      <c r="T58" s="361">
        <f t="shared" si="49"/>
        <v>6293.06</v>
      </c>
      <c r="U58" s="346"/>
      <c r="V58" s="346"/>
      <c r="W58" s="346"/>
      <c r="X58" s="346"/>
      <c r="Y58" s="346"/>
      <c r="Z58" s="346"/>
      <c r="AA58" s="346"/>
      <c r="AB58" s="346"/>
      <c r="AC58" s="346"/>
      <c r="AD58" s="346"/>
      <c r="AE58" s="346"/>
      <c r="AF58" s="346"/>
      <c r="AG58" s="346"/>
      <c r="AH58" s="346"/>
      <c r="AI58" s="346"/>
      <c r="AJ58" s="346"/>
      <c r="AK58" s="346"/>
      <c r="AL58" s="346"/>
      <c r="AM58" s="346"/>
    </row>
    <row r="59" spans="1:39" ht="14" x14ac:dyDescent="0.15">
      <c r="A59" s="131" t="str">
        <f>'SEQ Apr 2023'!K37</f>
        <v>Simply Energy</v>
      </c>
      <c r="B59" s="132" t="str">
        <f>'SEQ Apr 2023'!L37</f>
        <v>Business Saver</v>
      </c>
      <c r="C59" s="133">
        <f>IF('SEQ Apr 2023'!BP37=0,91*'SEQ Apr 2023'!M37/100,(91*'SEQ Apr 2023'!M37/100)+'SEQ Apr 2023'!BP37/4)</f>
        <v>126.69681818181817</v>
      </c>
      <c r="D59" s="133">
        <f>IF('SEQ Apr 2023'!O37="",$C$48*$C$49*'SEQ Apr 2023'!N37/100,IF($C$48*$C$49&gt;='SEQ Apr 2023'!P37,('SEQ Apr 2023'!P37*'SEQ Apr 2023'!N37/100),($C$48*$C$49*'SEQ Apr 2023'!N37/100)))</f>
        <v>959</v>
      </c>
      <c r="E59" s="133">
        <f>IF(AND('SEQ Apr 2023'!R37&gt;0,'SEQ Apr 2023'!T37&gt;0),IF(($C$48*$C$49&lt;'SEQ Apr 2023'!T37),(0),($C$48*$C$49-'SEQ Apr 2023'!T37)*'SEQ Apr 2023'!U37/100),IF(AND('SEQ Apr 2023'!R37&gt;0,'SEQ Apr 2023'!T37=""),IF(($C$48*$C$49&lt;'SEQ Apr 2023'!R37+'SEQ Apr 2023'!P37),(0),(($C$48*$C$49-('SEQ Apr 2023'!R37+'SEQ Apr 2023'!P37))*'SEQ Apr 2023'!S37/100)),IF(AND('SEQ Apr 2023'!P37&gt;0,'SEQ Apr 2023'!R37=""&gt;0),IF(($C$48*$C$49&lt;'SEQ Apr 2023'!P37),(0),($C$48*$C$49-'SEQ Apr 2023'!P37)*'SEQ Apr 2023'!Q37/100),0)))</f>
        <v>0</v>
      </c>
      <c r="F59" s="134">
        <f>($C$48*$C$50)*'SEQ Apr 2023'!W37/100</f>
        <v>334.63636363636363</v>
      </c>
      <c r="G59" s="135">
        <f t="shared" si="42"/>
        <v>1420.3331818181819</v>
      </c>
      <c r="H59" s="239">
        <f t="shared" si="43"/>
        <v>5174.545454545455</v>
      </c>
      <c r="I59" s="239">
        <f t="shared" si="41"/>
        <v>5681.3327272727274</v>
      </c>
      <c r="J59" s="136">
        <f t="shared" si="44"/>
        <v>6249.4660000000003</v>
      </c>
      <c r="K59" s="137">
        <f>'SEQ Apr 2023'!BB37</f>
        <v>6</v>
      </c>
      <c r="L59" s="137">
        <f>'SEQ Apr 2023'!BC37</f>
        <v>0</v>
      </c>
      <c r="M59" s="137">
        <f>'SEQ Apr 2023'!BD37</f>
        <v>0</v>
      </c>
      <c r="N59" s="137">
        <f>'SEQ Apr 2023'!BE37</f>
        <v>0</v>
      </c>
      <c r="O59" s="144" t="str">
        <f t="shared" si="50"/>
        <v>Guaranteed off bill</v>
      </c>
      <c r="P59" s="226" t="str">
        <f t="shared" si="46"/>
        <v>Exclusive</v>
      </c>
      <c r="Q59" s="240">
        <f t="shared" si="47"/>
        <v>5340.4527636363637</v>
      </c>
      <c r="R59" s="240">
        <f t="shared" si="48"/>
        <v>5340.4527636363637</v>
      </c>
      <c r="S59" s="136">
        <f t="shared" si="49"/>
        <v>5874.4980400000004</v>
      </c>
      <c r="T59" s="361">
        <f t="shared" si="49"/>
        <v>5874.4980400000004</v>
      </c>
      <c r="U59" s="346"/>
      <c r="V59" s="346"/>
      <c r="W59" s="346"/>
      <c r="X59" s="346"/>
      <c r="Y59" s="346"/>
      <c r="Z59" s="346"/>
      <c r="AA59" s="346"/>
      <c r="AB59" s="346"/>
      <c r="AC59" s="346"/>
      <c r="AD59" s="346"/>
      <c r="AE59" s="346"/>
      <c r="AF59" s="346"/>
      <c r="AG59" s="346"/>
      <c r="AH59" s="346"/>
      <c r="AI59" s="346"/>
      <c r="AJ59" s="346"/>
      <c r="AK59" s="346"/>
      <c r="AL59" s="346"/>
      <c r="AM59" s="346"/>
    </row>
    <row r="60" spans="1:39" ht="14" x14ac:dyDescent="0.15">
      <c r="A60" s="131" t="str">
        <f>'SEQ Apr 2023'!K38</f>
        <v>Alinta Energy</v>
      </c>
      <c r="B60" s="132" t="str">
        <f>'SEQ Apr 2023'!L38</f>
        <v>BusinessDeal</v>
      </c>
      <c r="C60" s="133">
        <f>IF('SEQ Apr 2023'!BP38=0,91*'SEQ Apr 2023'!M38/100,(91*'SEQ Apr 2023'!M38/100)+'SEQ Apr 2023'!BP38/4)</f>
        <v>109.49781818181819</v>
      </c>
      <c r="D60" s="133">
        <f>IF('SEQ Apr 2023'!O38="",$C$48*$C$49*'SEQ Apr 2023'!N38/100,IF($C$48*$C$49&gt;='SEQ Apr 2023'!P38,('SEQ Apr 2023'!P38*'SEQ Apr 2023'!N38/100),($C$48*$C$49*'SEQ Apr 2023'!N38/100)))</f>
        <v>1042.9999999999998</v>
      </c>
      <c r="E60" s="133">
        <f>IF(AND('SEQ Apr 2023'!R38&gt;0,'SEQ Apr 2023'!T38&gt;0),IF(($C$48*$C$49&lt;'SEQ Apr 2023'!T38),(0),($C$48*$C$49-'SEQ Apr 2023'!T38)*'SEQ Apr 2023'!U38/100),IF(AND('SEQ Apr 2023'!R38&gt;0,'SEQ Apr 2023'!T38=""),IF(($C$48*$C$49&lt;'SEQ Apr 2023'!R38+'SEQ Apr 2023'!P38),(0),(($C$48*$C$49-('SEQ Apr 2023'!R38+'SEQ Apr 2023'!P38))*'SEQ Apr 2023'!S38/100)),IF(AND('SEQ Apr 2023'!P38&gt;0,'SEQ Apr 2023'!R38=""&gt;0),IF(($C$48*$C$49&lt;'SEQ Apr 2023'!P38),(0),($C$48*$C$49-'SEQ Apr 2023'!P38)*'SEQ Apr 2023'!Q38/100),0)))</f>
        <v>0</v>
      </c>
      <c r="F60" s="134">
        <f>($C$48*$C$50)*'SEQ Apr 2023'!W38/100</f>
        <v>360.27272727272725</v>
      </c>
      <c r="G60" s="135">
        <f t="shared" si="42"/>
        <v>1512.7705454545453</v>
      </c>
      <c r="H60" s="239">
        <f t="shared" si="43"/>
        <v>5613.0909090909081</v>
      </c>
      <c r="I60" s="239">
        <f t="shared" si="41"/>
        <v>6051.0821818181812</v>
      </c>
      <c r="J60" s="136">
        <f t="shared" si="44"/>
        <v>6656.1903999999995</v>
      </c>
      <c r="K60" s="137">
        <f>'SEQ Apr 2023'!BB38</f>
        <v>0</v>
      </c>
      <c r="L60" s="137">
        <f>'SEQ Apr 2023'!BC38</f>
        <v>0</v>
      </c>
      <c r="M60" s="137">
        <f>'SEQ Apr 2023'!BD38</f>
        <v>0</v>
      </c>
      <c r="N60" s="137">
        <f>'SEQ Apr 2023'!BE38</f>
        <v>0</v>
      </c>
      <c r="O60" s="144" t="str">
        <f t="shared" si="50"/>
        <v>No discount</v>
      </c>
      <c r="P60" s="226" t="str">
        <f t="shared" si="46"/>
        <v>Exclusive</v>
      </c>
      <c r="Q60" s="240">
        <f t="shared" si="47"/>
        <v>6051.0821818181812</v>
      </c>
      <c r="R60" s="240">
        <f t="shared" si="48"/>
        <v>6051.0821818181812</v>
      </c>
      <c r="S60" s="136">
        <f t="shared" si="49"/>
        <v>6656.1903999999995</v>
      </c>
      <c r="T60" s="361">
        <f t="shared" si="49"/>
        <v>6656.1903999999995</v>
      </c>
      <c r="U60" s="346"/>
      <c r="V60" s="346"/>
      <c r="W60" s="346"/>
      <c r="X60" s="346"/>
      <c r="Y60" s="346"/>
      <c r="Z60" s="346"/>
      <c r="AA60" s="346"/>
      <c r="AB60" s="346"/>
      <c r="AC60" s="346"/>
      <c r="AD60" s="346"/>
      <c r="AE60" s="346"/>
      <c r="AF60" s="346"/>
      <c r="AG60" s="346"/>
      <c r="AH60" s="346"/>
      <c r="AI60" s="346"/>
      <c r="AJ60" s="346"/>
      <c r="AK60" s="346"/>
      <c r="AL60" s="346"/>
      <c r="AM60" s="346"/>
    </row>
    <row r="61" spans="1:39" ht="14" x14ac:dyDescent="0.15">
      <c r="A61" s="131" t="str">
        <f>'SEQ Apr 2023'!K39</f>
        <v>Red Energy</v>
      </c>
      <c r="B61" s="132" t="str">
        <f>'SEQ Apr 2023'!L39</f>
        <v>Red Business Saver</v>
      </c>
      <c r="C61" s="133">
        <f>IF('SEQ Apr 2023'!BP39=0,91*'SEQ Apr 2023'!M39/100,(91*'SEQ Apr 2023'!M39/100)+'SEQ Apr 2023'!BP39/4)</f>
        <v>123.75999999999998</v>
      </c>
      <c r="D61" s="133">
        <f>IF('SEQ Apr 2023'!O39="",$C$48*$C$49*'SEQ Apr 2023'!N39/100,IF($C$48*$C$49&gt;='SEQ Apr 2023'!P39,('SEQ Apr 2023'!P39*'SEQ Apr 2023'!N39/100),($C$48*$C$49*'SEQ Apr 2023'!N39/100)))</f>
        <v>988.90909090909076</v>
      </c>
      <c r="E61" s="133">
        <f>IF(AND('SEQ Apr 2023'!R39&gt;0,'SEQ Apr 2023'!T39&gt;0),IF(($C$48*$C$49&lt;'SEQ Apr 2023'!T39),(0),($C$48*$C$49-'SEQ Apr 2023'!T39)*'SEQ Apr 2023'!U39/100),IF(AND('SEQ Apr 2023'!R39&gt;0,'SEQ Apr 2023'!T39=""),IF(($C$48*$C$49&lt;'SEQ Apr 2023'!R39+'SEQ Apr 2023'!P39),(0),(($C$48*$C$49-('SEQ Apr 2023'!R39+'SEQ Apr 2023'!P39))*'SEQ Apr 2023'!S39/100)),IF(AND('SEQ Apr 2023'!P39&gt;0,'SEQ Apr 2023'!R39=""&gt;0),IF(($C$48*$C$49&lt;'SEQ Apr 2023'!P39),(0),($C$48*$C$49-'SEQ Apr 2023'!P39)*'SEQ Apr 2023'!Q39/100),0)))</f>
        <v>0</v>
      </c>
      <c r="F61" s="134">
        <f>($C$48*$C$50)*'SEQ Apr 2023'!W39/100</f>
        <v>329.99999999999994</v>
      </c>
      <c r="G61" s="135">
        <f t="shared" si="42"/>
        <v>1442.6690909090908</v>
      </c>
      <c r="H61" s="239">
        <f t="shared" si="43"/>
        <v>5275.6363636363631</v>
      </c>
      <c r="I61" s="239">
        <f t="shared" si="41"/>
        <v>5770.676363636363</v>
      </c>
      <c r="J61" s="136">
        <f t="shared" si="44"/>
        <v>6347.7439999999997</v>
      </c>
      <c r="K61" s="137">
        <f>'SEQ Apr 2023'!BB39</f>
        <v>0</v>
      </c>
      <c r="L61" s="137">
        <f>'SEQ Apr 2023'!BC39</f>
        <v>0</v>
      </c>
      <c r="M61" s="137">
        <f>'SEQ Apr 2023'!BD39</f>
        <v>0</v>
      </c>
      <c r="N61" s="137">
        <f>'SEQ Apr 2023'!BE39</f>
        <v>0</v>
      </c>
      <c r="O61" s="144" t="str">
        <f t="shared" si="50"/>
        <v>No discount</v>
      </c>
      <c r="P61" s="226" t="str">
        <f t="shared" si="46"/>
        <v>Inclusive</v>
      </c>
      <c r="Q61" s="240">
        <f t="shared" si="47"/>
        <v>5770.676363636363</v>
      </c>
      <c r="R61" s="240">
        <f t="shared" si="48"/>
        <v>5770.676363636363</v>
      </c>
      <c r="S61" s="136">
        <f t="shared" si="49"/>
        <v>6347.7439999999997</v>
      </c>
      <c r="T61" s="361">
        <f t="shared" si="49"/>
        <v>6347.7439999999997</v>
      </c>
      <c r="U61" s="346"/>
      <c r="V61" s="346"/>
      <c r="W61" s="346"/>
      <c r="X61" s="346"/>
      <c r="Y61" s="346"/>
      <c r="Z61" s="346"/>
      <c r="AA61" s="346"/>
      <c r="AB61" s="346"/>
      <c r="AC61" s="346"/>
      <c r="AD61" s="346"/>
      <c r="AE61" s="346"/>
      <c r="AF61" s="346"/>
      <c r="AG61" s="346"/>
      <c r="AH61" s="346"/>
      <c r="AI61" s="346"/>
      <c r="AJ61" s="346"/>
      <c r="AK61" s="346"/>
      <c r="AL61" s="346"/>
      <c r="AM61" s="346"/>
    </row>
    <row r="62" spans="1:39" ht="14" x14ac:dyDescent="0.15">
      <c r="A62" s="131" t="str">
        <f>'SEQ Apr 2023'!K40</f>
        <v>CovaU</v>
      </c>
      <c r="B62" s="132" t="str">
        <f>'SEQ Apr 2023'!L40</f>
        <v>Freedom</v>
      </c>
      <c r="C62" s="133">
        <f>IF('SEQ Apr 2023'!BP40=0,91*'SEQ Apr 2023'!M40/100,(91*'SEQ Apr 2023'!M40/100)+'SEQ Apr 2023'!BP40/4)</f>
        <v>131.51154545454546</v>
      </c>
      <c r="D62" s="133">
        <f>IF('SEQ Apr 2023'!O40="",$C$48*$C$49*'SEQ Apr 2023'!N40/100,IF($C$48*$C$49&gt;='SEQ Apr 2023'!P40,('SEQ Apr 2023'!P40*'SEQ Apr 2023'!N40/100),($C$48*$C$49*'SEQ Apr 2023'!N40/100)))</f>
        <v>1051.909090909091</v>
      </c>
      <c r="E62" s="133">
        <f>IF(AND('SEQ Apr 2023'!R40&gt;0,'SEQ Apr 2023'!T40&gt;0),IF(($C$48*$C$49&lt;'SEQ Apr 2023'!T40),(0),($C$48*$C$49-'SEQ Apr 2023'!T40)*'SEQ Apr 2023'!U40/100),IF(AND('SEQ Apr 2023'!R40&gt;0,'SEQ Apr 2023'!T40=""),IF(($C$48*$C$49&lt;'SEQ Apr 2023'!R40+'SEQ Apr 2023'!P40),(0),(($C$48*$C$49-('SEQ Apr 2023'!R40+'SEQ Apr 2023'!P40))*'SEQ Apr 2023'!S40/100)),IF(AND('SEQ Apr 2023'!P40&gt;0,'SEQ Apr 2023'!R40=""&gt;0),IF(($C$48*$C$49&lt;'SEQ Apr 2023'!P40),(0),($C$48*$C$49-'SEQ Apr 2023'!P40)*'SEQ Apr 2023'!Q40/100),0)))</f>
        <v>0</v>
      </c>
      <c r="F62" s="134">
        <f>($C$48*$C$50)*'SEQ Apr 2023'!W40/100</f>
        <v>385.90909090909088</v>
      </c>
      <c r="G62" s="135">
        <f t="shared" si="42"/>
        <v>1569.3297272727273</v>
      </c>
      <c r="H62" s="239">
        <f t="shared" si="43"/>
        <v>5751.272727272727</v>
      </c>
      <c r="I62" s="239">
        <f t="shared" si="41"/>
        <v>6277.3189090909091</v>
      </c>
      <c r="J62" s="136">
        <f t="shared" si="44"/>
        <v>6905.0508000000009</v>
      </c>
      <c r="K62" s="137">
        <f>'SEQ Apr 2023'!BB40</f>
        <v>0</v>
      </c>
      <c r="L62" s="137">
        <f>'SEQ Apr 2023'!BC40</f>
        <v>0</v>
      </c>
      <c r="M62" s="137">
        <f>'SEQ Apr 2023'!BD40</f>
        <v>0</v>
      </c>
      <c r="N62" s="137">
        <f>'SEQ Apr 2023'!BE40</f>
        <v>0</v>
      </c>
      <c r="O62" s="144" t="str">
        <f t="shared" si="50"/>
        <v>No discount</v>
      </c>
      <c r="P62" s="226" t="str">
        <f t="shared" si="46"/>
        <v>Exclusive</v>
      </c>
      <c r="Q62" s="240">
        <f t="shared" si="47"/>
        <v>6277.3189090909091</v>
      </c>
      <c r="R62" s="240">
        <f t="shared" si="48"/>
        <v>6277.3189090909091</v>
      </c>
      <c r="S62" s="136">
        <f t="shared" si="49"/>
        <v>6905.0508000000009</v>
      </c>
      <c r="T62" s="361">
        <f t="shared" si="49"/>
        <v>6905.0508000000009</v>
      </c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</row>
    <row r="63" spans="1:39" ht="14" x14ac:dyDescent="0.15">
      <c r="A63" s="131" t="str">
        <f>'SEQ Apr 2023'!K41</f>
        <v>ReAmped Energy</v>
      </c>
      <c r="B63" s="132" t="str">
        <f>'SEQ Apr 2023'!L41</f>
        <v>Business</v>
      </c>
      <c r="C63" s="133">
        <f>IF('SEQ Apr 2023'!BP41=0,91*'SEQ Apr 2023'!M41/100,(91*'SEQ Apr 2023'!M41/100)+'SEQ Apr 2023'!BP41/4)</f>
        <v>116.92672727272726</v>
      </c>
      <c r="D63" s="133">
        <f>IF('SEQ Apr 2023'!O41="",$C$48*$C$49*'SEQ Apr 2023'!N41/100,IF($C$48*$C$49&gt;='SEQ Apr 2023'!P41,('SEQ Apr 2023'!P41*'SEQ Apr 2023'!N41/100),($C$48*$C$49*'SEQ Apr 2023'!N41/100)))</f>
        <v>1462.3636363636365</v>
      </c>
      <c r="E63" s="133">
        <f>IF(AND('SEQ Apr 2023'!R41&gt;0,'SEQ Apr 2023'!T41&gt;0),IF(($C$48*$C$49&lt;'SEQ Apr 2023'!T41),(0),($C$48*$C$49-'SEQ Apr 2023'!T41)*'SEQ Apr 2023'!U41/100),IF(AND('SEQ Apr 2023'!R41&gt;0,'SEQ Apr 2023'!T41=""),IF(($C$48*$C$49&lt;'SEQ Apr 2023'!R41+'SEQ Apr 2023'!P41),(0),(($C$48*$C$49-('SEQ Apr 2023'!R41+'SEQ Apr 2023'!P41))*'SEQ Apr 2023'!S41/100)),IF(AND('SEQ Apr 2023'!P41&gt;0,'SEQ Apr 2023'!R41=""&gt;0),IF(($C$48*$C$49&lt;'SEQ Apr 2023'!P41),(0),($C$48*$C$49-'SEQ Apr 2023'!P41)*'SEQ Apr 2023'!Q41/100),0)))</f>
        <v>0</v>
      </c>
      <c r="F63" s="134">
        <f>($C$48*$C$50)*'SEQ Apr 2023'!W41/100</f>
        <v>540.27272727272725</v>
      </c>
      <c r="G63" s="135">
        <f t="shared" si="42"/>
        <v>2119.563090909091</v>
      </c>
      <c r="H63" s="239">
        <f t="shared" si="43"/>
        <v>8010.545454545455</v>
      </c>
      <c r="I63" s="239">
        <f t="shared" si="41"/>
        <v>8478.252363636364</v>
      </c>
      <c r="J63" s="136">
        <f t="shared" si="44"/>
        <v>9326.0776000000005</v>
      </c>
      <c r="K63" s="137">
        <f>'SEQ Apr 2023'!BB41</f>
        <v>0</v>
      </c>
      <c r="L63" s="137">
        <f>'SEQ Apr 2023'!BC41</f>
        <v>0</v>
      </c>
      <c r="M63" s="137">
        <f>'SEQ Apr 2023'!BD41</f>
        <v>0</v>
      </c>
      <c r="N63" s="137">
        <f>'SEQ Apr 2023'!BE41</f>
        <v>0</v>
      </c>
      <c r="O63" s="144" t="str">
        <f t="shared" si="50"/>
        <v>No discount</v>
      </c>
      <c r="P63" s="226" t="str">
        <f t="shared" si="46"/>
        <v>Exclusive</v>
      </c>
      <c r="Q63" s="240">
        <f t="shared" si="47"/>
        <v>8478.252363636364</v>
      </c>
      <c r="R63" s="240">
        <f t="shared" si="48"/>
        <v>8478.252363636364</v>
      </c>
      <c r="S63" s="136">
        <f t="shared" si="49"/>
        <v>9326.0776000000005</v>
      </c>
      <c r="T63" s="361">
        <f t="shared" si="49"/>
        <v>9326.0776000000005</v>
      </c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</row>
    <row r="64" spans="1:39" ht="14" x14ac:dyDescent="0.15">
      <c r="A64" s="131" t="str">
        <f>'SEQ Apr 2023'!K42</f>
        <v>Sumo Power</v>
      </c>
      <c r="B64" s="132" t="str">
        <f>'SEQ Apr 2023'!L42</f>
        <v>Freedom Business</v>
      </c>
      <c r="C64" s="133">
        <f>IF('SEQ Apr 2023'!BP42=0,91*'SEQ Apr 2023'!M42/100,(91*'SEQ Apr 2023'!M42/100)+'SEQ Apr 2023'!BP42/4)</f>
        <v>109.19999999999999</v>
      </c>
      <c r="D64" s="133">
        <f>IF('SEQ Apr 2023'!O42="",$C$48*$C$49*'SEQ Apr 2023'!N42/100,IF($C$48*$C$49&gt;='SEQ Apr 2023'!P42,('SEQ Apr 2023'!P42*'SEQ Apr 2023'!N42/100),($C$48*$C$49*'SEQ Apr 2023'!N42/100)))</f>
        <v>980</v>
      </c>
      <c r="E64" s="133">
        <f>IF(AND('SEQ Apr 2023'!R42&gt;0,'SEQ Apr 2023'!T42&gt;0),IF(($C$48*$C$49&lt;'SEQ Apr 2023'!T42),(0),($C$48*$C$49-'SEQ Apr 2023'!T42)*'SEQ Apr 2023'!U42/100),IF(AND('SEQ Apr 2023'!R42&gt;0,'SEQ Apr 2023'!T42=""),IF(($C$48*$C$49&lt;'SEQ Apr 2023'!R42+'SEQ Apr 2023'!P42),(0),(($C$48*$C$49-('SEQ Apr 2023'!R42+'SEQ Apr 2023'!P42))*'SEQ Apr 2023'!S42/100)),IF(AND('SEQ Apr 2023'!P42&gt;0,'SEQ Apr 2023'!R42=""&gt;0),IF(($C$48*$C$49&lt;'SEQ Apr 2023'!P42),(0),($C$48*$C$49-'SEQ Apr 2023'!P42)*'SEQ Apr 2023'!Q42/100),0)))</f>
        <v>0</v>
      </c>
      <c r="F64" s="134">
        <f>($C$48*$C$50)*'SEQ Apr 2023'!W42/100</f>
        <v>329.99999999999994</v>
      </c>
      <c r="G64" s="135">
        <f t="shared" si="42"/>
        <v>1419.2</v>
      </c>
      <c r="H64" s="239">
        <f t="shared" si="43"/>
        <v>5240</v>
      </c>
      <c r="I64" s="239">
        <f t="shared" si="41"/>
        <v>5676.8</v>
      </c>
      <c r="J64" s="136">
        <f t="shared" si="44"/>
        <v>6244.4800000000005</v>
      </c>
      <c r="K64" s="137">
        <f>'SEQ Apr 2023'!BB42</f>
        <v>0</v>
      </c>
      <c r="L64" s="137">
        <f>'SEQ Apr 2023'!BC42</f>
        <v>0</v>
      </c>
      <c r="M64" s="137">
        <f>'SEQ Apr 2023'!BD42</f>
        <v>0</v>
      </c>
      <c r="N64" s="137">
        <f>'SEQ Apr 2023'!BE42</f>
        <v>0</v>
      </c>
      <c r="O64" s="144" t="str">
        <f t="shared" si="50"/>
        <v>No discount</v>
      </c>
      <c r="P64" s="226" t="str">
        <f t="shared" si="46"/>
        <v>Exclusive</v>
      </c>
      <c r="Q64" s="240">
        <f t="shared" si="47"/>
        <v>5676.8</v>
      </c>
      <c r="R64" s="240">
        <f t="shared" si="48"/>
        <v>5676.8</v>
      </c>
      <c r="S64" s="136">
        <f t="shared" si="49"/>
        <v>6244.4800000000005</v>
      </c>
      <c r="T64" s="361">
        <f t="shared" si="49"/>
        <v>6244.4800000000005</v>
      </c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</row>
    <row r="65" spans="1:39" ht="14" x14ac:dyDescent="0.15">
      <c r="A65" s="131" t="str">
        <f>'SEQ Apr 2023'!K43</f>
        <v>Momentum Energy</v>
      </c>
      <c r="B65" s="132" t="str">
        <f>'SEQ Apr 2023'!L43</f>
        <v>Thrifty Business</v>
      </c>
      <c r="C65" s="133">
        <f>IF('SEQ Apr 2023'!BP43=0,91*'SEQ Apr 2023'!M43/100,(91*'SEQ Apr 2023'!M43/100)+'SEQ Apr 2023'!BP43/4)</f>
        <v>167.62200000000001</v>
      </c>
      <c r="D65" s="133">
        <f>IF('SEQ Apr 2023'!O43="",$C$48*$C$49*'SEQ Apr 2023'!N43/100,IF($C$48*$C$49&gt;='SEQ Apr 2023'!P43,('SEQ Apr 2023'!P43*'SEQ Apr 2023'!N43/100),($C$48*$C$49*'SEQ Apr 2023'!N43/100)))</f>
        <v>1329.9999999999998</v>
      </c>
      <c r="E65" s="133">
        <f>IF(AND('SEQ Apr 2023'!R43&gt;0,'SEQ Apr 2023'!T43&gt;0),IF(($C$48*$C$49&lt;'SEQ Apr 2023'!T43),(0),($C$48*$C$49-'SEQ Apr 2023'!T43)*'SEQ Apr 2023'!U43/100),IF(AND('SEQ Apr 2023'!R43&gt;0,'SEQ Apr 2023'!T43=""),IF(($C$48*$C$49&lt;'SEQ Apr 2023'!R43+'SEQ Apr 2023'!P43),(0),(($C$48*$C$49-('SEQ Apr 2023'!R43+'SEQ Apr 2023'!P43))*'SEQ Apr 2023'!S43/100)),IF(AND('SEQ Apr 2023'!P43&gt;0,'SEQ Apr 2023'!R43=""&gt;0),IF(($C$48*$C$49&lt;'SEQ Apr 2023'!P43),(0),($C$48*$C$49-'SEQ Apr 2023'!P43)*'SEQ Apr 2023'!Q43/100),0)))</f>
        <v>0</v>
      </c>
      <c r="F65" s="134">
        <f>($C$48*$C$50)*'SEQ Apr 2023'!W43/100</f>
        <v>496.49999999999994</v>
      </c>
      <c r="G65" s="135">
        <f t="shared" ref="G65:G66" si="51">SUM(C65:F65)</f>
        <v>1994.1219999999998</v>
      </c>
      <c r="H65" s="239">
        <f t="shared" ref="H65:H66" si="52">(G65-C65)*4</f>
        <v>7305.9999999999991</v>
      </c>
      <c r="I65" s="239">
        <f t="shared" ref="I65:I66" si="53">G65*4</f>
        <v>7976.4879999999994</v>
      </c>
      <c r="J65" s="136">
        <f t="shared" ref="J65:J66" si="54">I65*1.1</f>
        <v>8774.1368000000002</v>
      </c>
      <c r="K65" s="137">
        <f>'SEQ Apr 2023'!BB43</f>
        <v>0</v>
      </c>
      <c r="L65" s="137">
        <f>'SEQ Apr 2023'!BC43</f>
        <v>0</v>
      </c>
      <c r="M65" s="137">
        <f>'SEQ Apr 2023'!BD43</f>
        <v>0</v>
      </c>
      <c r="N65" s="137">
        <f>'SEQ Apr 2023'!BE43</f>
        <v>0</v>
      </c>
      <c r="O65" s="144" t="str">
        <f t="shared" ref="O65:O66" si="55">IF(SUM(K65:N65)=0,"No discount",IF(K65&gt;0,"Guaranteed off bill",IF(L65&gt;0,"Guaranteed off usage",IF(M65&gt;0,"Pay-on-time off bill","Pay-on-time off usage"))))</f>
        <v>No discount</v>
      </c>
      <c r="P65" s="226" t="str">
        <f t="shared" ref="P65:P66" si="56">IF(OR(A65="Origin Energy",A65="Red Energy",A65="Powershop"),"Inclusive","Exclusive")</f>
        <v>Exclusive</v>
      </c>
      <c r="Q65" s="240">
        <f t="shared" ref="Q65:Q66" si="57">IF(AND(O65="Guaranteed off bill",P65="Inclusive"),((I65*1.1)-((I65*1.1)*K65/100))/1.1,IF(AND(O65="Guaranteed off usage",P65="Inclusive"),((I65*1.1)-((H65*1.1)*L65/100))/1.1,IF(AND(O65="Guaranteed off bill",P65="Exclusive"),I65-(I65*K65/100),IF(AND(O65="Guaranteed off usage",P65="Exclusive"),I65-(H65*L65/100),IF(P65="Inclusive",((I65*1.1))/1.1,I65)))))</f>
        <v>7976.4879999999994</v>
      </c>
      <c r="R65" s="240">
        <f t="shared" ref="R65:R66" si="58">IF(AND(O65="Pay-on-time off bill",P65="Inclusive"),((Q65*1.1)-((Q65*1.1)*M65/100))/1.1,IF(AND(O65="Pay-on-time off usage",P65="Inclusive"),((Q65*1.1)-((H65*1.1)*N65/100))/1.1,IF(AND(O65="Pay-on-time off bill",P65="Exclusive"),Q65-(Q65*M65/100),IF(AND(O65="Pay-on-time off usage",P65="Exclusive"),Q65-(H65*N65/100),IF(P65="Inclusive",((Q65*1.1))/1.1,Q65)))))</f>
        <v>7976.4879999999994</v>
      </c>
      <c r="S65" s="136">
        <f t="shared" ref="S65:S66" si="59">Q65*1.1</f>
        <v>8774.1368000000002</v>
      </c>
      <c r="T65" s="361">
        <f t="shared" ref="T65:T66" si="60">R65*1.1</f>
        <v>8774.1368000000002</v>
      </c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</row>
    <row r="66" spans="1:39" ht="15" thickBot="1" x14ac:dyDescent="0.2">
      <c r="A66" s="148" t="str">
        <f>'SEQ Apr 2023'!K44</f>
        <v>Blue NRG</v>
      </c>
      <c r="B66" s="149" t="str">
        <f>'SEQ Apr 2023'!L44</f>
        <v>Biz Star</v>
      </c>
      <c r="C66" s="166">
        <f>IF('SEQ Apr 2023'!BP44=0,91*'SEQ Apr 2023'!M44/100,(91*'SEQ Apr 2023'!M44/100)+'SEQ Apr 2023'!BP44/4)</f>
        <v>76.522727272727266</v>
      </c>
      <c r="D66" s="166">
        <f>IF('SEQ Apr 2023'!O44="",$C$48*$C$49*'SEQ Apr 2023'!N44/100,IF($C$48*$C$49&gt;='SEQ Apr 2023'!P44,('SEQ Apr 2023'!P44*'SEQ Apr 2023'!N44/100),($C$48*$C$49*'SEQ Apr 2023'!N44/100)))</f>
        <v>1029.6363636363635</v>
      </c>
      <c r="E66" s="166">
        <f>IF(AND('SEQ Apr 2023'!R44&gt;0,'SEQ Apr 2023'!T44&gt;0),IF(($C$48*$C$49&lt;'SEQ Apr 2023'!T44),(0),($C$48*$C$49-'SEQ Apr 2023'!T44)*'SEQ Apr 2023'!U44/100),IF(AND('SEQ Apr 2023'!R44&gt;0,'SEQ Apr 2023'!T44=""),IF(($C$48*$C$49&lt;'SEQ Apr 2023'!R44+'SEQ Apr 2023'!P44),(0),(($C$48*$C$49-('SEQ Apr 2023'!R44+'SEQ Apr 2023'!P44))*'SEQ Apr 2023'!S44/100)),IF(AND('SEQ Apr 2023'!P44&gt;0,'SEQ Apr 2023'!R44=""&gt;0),IF(($C$48*$C$49&lt;'SEQ Apr 2023'!P44),(0),($C$48*$C$49-'SEQ Apr 2023'!P44)*'SEQ Apr 2023'!Q44/100),0)))</f>
        <v>0</v>
      </c>
      <c r="F66" s="173">
        <f>($C$48*$C$50)*'SEQ Apr 2023'!W44/100</f>
        <v>294.81818181818181</v>
      </c>
      <c r="G66" s="167">
        <f t="shared" si="51"/>
        <v>1400.9772727272725</v>
      </c>
      <c r="H66" s="241">
        <f t="shared" si="52"/>
        <v>5297.8181818181811</v>
      </c>
      <c r="I66" s="241">
        <f t="shared" si="53"/>
        <v>5603.9090909090901</v>
      </c>
      <c r="J66" s="168">
        <f t="shared" si="54"/>
        <v>6164.2999999999993</v>
      </c>
      <c r="K66" s="153">
        <f>'SEQ Apr 2023'!BB44</f>
        <v>0</v>
      </c>
      <c r="L66" s="153">
        <f>'SEQ Apr 2023'!BC44</f>
        <v>0</v>
      </c>
      <c r="M66" s="153">
        <f>'SEQ Apr 2023'!BD44</f>
        <v>0</v>
      </c>
      <c r="N66" s="153">
        <f>'SEQ Apr 2023'!BE44</f>
        <v>0</v>
      </c>
      <c r="O66" s="154" t="str">
        <f t="shared" si="55"/>
        <v>No discount</v>
      </c>
      <c r="P66" s="227" t="str">
        <f t="shared" si="56"/>
        <v>Exclusive</v>
      </c>
      <c r="Q66" s="244">
        <f t="shared" si="57"/>
        <v>5603.9090909090901</v>
      </c>
      <c r="R66" s="244">
        <f t="shared" si="58"/>
        <v>5603.9090909090901</v>
      </c>
      <c r="S66" s="168">
        <f t="shared" si="59"/>
        <v>6164.2999999999993</v>
      </c>
      <c r="T66" s="362">
        <f t="shared" si="60"/>
        <v>6164.2999999999993</v>
      </c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</row>
    <row r="67" spans="1:39" ht="14" x14ac:dyDescent="0.15">
      <c r="A67" s="346"/>
      <c r="B67" s="346"/>
      <c r="C67" s="346"/>
      <c r="D67" s="346"/>
      <c r="E67" s="346"/>
      <c r="F67" s="346"/>
      <c r="G67" s="346"/>
      <c r="H67" s="346"/>
      <c r="I67" s="346"/>
      <c r="J67" s="346"/>
      <c r="K67" s="346"/>
      <c r="L67" s="346"/>
      <c r="M67" s="346"/>
      <c r="N67" s="346"/>
      <c r="O67" s="346"/>
      <c r="P67" s="346"/>
      <c r="Q67" s="346"/>
      <c r="R67" s="346"/>
      <c r="S67" s="346"/>
      <c r="T67" s="346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  <c r="AG67" s="348"/>
      <c r="AH67" s="348"/>
      <c r="AI67" s="348"/>
      <c r="AJ67" s="348"/>
      <c r="AK67" s="348"/>
      <c r="AL67" s="348"/>
      <c r="AM67" s="348"/>
    </row>
    <row r="68" spans="1:39" ht="14" x14ac:dyDescent="0.15">
      <c r="A68" s="346"/>
      <c r="B68" s="346"/>
      <c r="C68" s="346"/>
      <c r="D68" s="346"/>
      <c r="E68" s="346"/>
      <c r="F68" s="346"/>
      <c r="G68" s="346"/>
      <c r="H68" s="346"/>
      <c r="I68" s="346"/>
      <c r="J68" s="346"/>
      <c r="K68" s="346"/>
      <c r="L68" s="346"/>
      <c r="M68" s="346"/>
      <c r="N68" s="346"/>
      <c r="O68" s="346"/>
      <c r="P68" s="346"/>
      <c r="Q68" s="346"/>
      <c r="R68" s="346"/>
      <c r="S68" s="346"/>
      <c r="T68" s="346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  <c r="AG68" s="348"/>
      <c r="AH68" s="348"/>
      <c r="AI68" s="348"/>
      <c r="AJ68" s="348"/>
      <c r="AK68" s="348"/>
      <c r="AL68" s="348"/>
      <c r="AM68" s="348"/>
    </row>
    <row r="69" spans="1:39" ht="14" x14ac:dyDescent="0.15">
      <c r="A69" s="346"/>
      <c r="B69" s="346"/>
      <c r="C69" s="346"/>
      <c r="D69" s="346"/>
      <c r="E69" s="346"/>
      <c r="F69" s="346"/>
      <c r="G69" s="346"/>
      <c r="H69" s="346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  <c r="AG69" s="348"/>
      <c r="AH69" s="348"/>
      <c r="AI69" s="348"/>
      <c r="AJ69" s="348"/>
      <c r="AK69" s="348"/>
      <c r="AL69" s="348"/>
      <c r="AM69" s="348"/>
    </row>
    <row r="70" spans="1:39" ht="14" x14ac:dyDescent="0.15">
      <c r="A70" s="346"/>
      <c r="B70" s="346"/>
      <c r="C70" s="346"/>
      <c r="D70" s="346"/>
      <c r="E70" s="346"/>
      <c r="F70" s="346"/>
      <c r="G70" s="346"/>
      <c r="H70" s="346"/>
      <c r="I70" s="346"/>
      <c r="J70" s="346"/>
      <c r="K70" s="346"/>
      <c r="L70" s="346"/>
      <c r="M70" s="346"/>
      <c r="N70" s="346"/>
      <c r="O70" s="346"/>
      <c r="P70" s="346"/>
      <c r="Q70" s="346"/>
      <c r="R70" s="346"/>
      <c r="S70" s="346"/>
      <c r="T70" s="346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  <c r="AG70" s="348"/>
      <c r="AH70" s="348"/>
      <c r="AI70" s="348"/>
      <c r="AJ70" s="348"/>
      <c r="AK70" s="348"/>
      <c r="AL70" s="348"/>
      <c r="AM70" s="348"/>
    </row>
    <row r="71" spans="1:39" ht="14" x14ac:dyDescent="0.15">
      <c r="A71" s="346"/>
      <c r="B71" s="346"/>
      <c r="C71" s="346"/>
      <c r="D71" s="346"/>
      <c r="E71" s="346"/>
      <c r="F71" s="346"/>
      <c r="G71" s="346"/>
      <c r="H71" s="346"/>
      <c r="I71" s="346"/>
      <c r="J71" s="346"/>
      <c r="K71" s="346"/>
      <c r="L71" s="346"/>
      <c r="M71" s="346"/>
      <c r="N71" s="346"/>
      <c r="O71" s="346"/>
      <c r="P71" s="346"/>
      <c r="Q71" s="346"/>
      <c r="R71" s="346"/>
      <c r="S71" s="346"/>
      <c r="T71" s="346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8"/>
      <c r="AG71" s="348"/>
      <c r="AH71" s="348"/>
      <c r="AI71" s="348"/>
      <c r="AJ71" s="348"/>
      <c r="AK71" s="348"/>
      <c r="AL71" s="348"/>
      <c r="AM71" s="348"/>
    </row>
    <row r="72" spans="1:39" ht="14" x14ac:dyDescent="0.15">
      <c r="A72" s="346"/>
      <c r="B72" s="346"/>
      <c r="C72" s="346"/>
      <c r="D72" s="346"/>
      <c r="E72" s="346"/>
      <c r="F72" s="346"/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48"/>
      <c r="AF72" s="348"/>
      <c r="AG72" s="348"/>
      <c r="AH72" s="348"/>
      <c r="AI72" s="348"/>
      <c r="AJ72" s="348"/>
      <c r="AK72" s="348"/>
      <c r="AL72" s="348"/>
      <c r="AM72" s="348"/>
    </row>
    <row r="73" spans="1:39" ht="14" x14ac:dyDescent="0.15">
      <c r="A73" s="346"/>
      <c r="B73" s="346"/>
      <c r="C73" s="346"/>
      <c r="D73" s="346"/>
      <c r="E73" s="346"/>
      <c r="F73" s="346"/>
      <c r="G73" s="346"/>
      <c r="H73" s="346"/>
      <c r="I73" s="346"/>
      <c r="J73" s="346"/>
      <c r="K73" s="346"/>
      <c r="L73" s="346"/>
      <c r="M73" s="346"/>
      <c r="N73" s="346"/>
      <c r="O73" s="346"/>
      <c r="P73" s="346"/>
      <c r="Q73" s="346"/>
      <c r="R73" s="346"/>
      <c r="S73" s="346"/>
      <c r="T73" s="346"/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48"/>
      <c r="AF73" s="348"/>
      <c r="AG73" s="348"/>
      <c r="AH73" s="348"/>
      <c r="AI73" s="348"/>
      <c r="AJ73" s="348"/>
      <c r="AK73" s="348"/>
      <c r="AL73" s="348"/>
      <c r="AM73" s="348"/>
    </row>
    <row r="74" spans="1:39" ht="14" x14ac:dyDescent="0.15">
      <c r="A74" s="346"/>
      <c r="B74" s="346"/>
      <c r="C74" s="346"/>
      <c r="D74" s="346"/>
      <c r="E74" s="346"/>
      <c r="F74" s="346"/>
      <c r="G74" s="346"/>
      <c r="H74" s="346"/>
      <c r="I74" s="346"/>
      <c r="J74" s="346"/>
      <c r="K74" s="346"/>
      <c r="L74" s="346"/>
      <c r="M74" s="346"/>
      <c r="N74" s="346"/>
      <c r="O74" s="346"/>
      <c r="P74" s="346"/>
      <c r="Q74" s="346"/>
      <c r="R74" s="346"/>
      <c r="S74" s="346"/>
      <c r="T74" s="346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  <c r="AG74" s="348"/>
      <c r="AH74" s="348"/>
      <c r="AI74" s="348"/>
      <c r="AJ74" s="348"/>
      <c r="AK74" s="348"/>
      <c r="AL74" s="348"/>
      <c r="AM74" s="348"/>
    </row>
    <row r="75" spans="1:39" ht="14" x14ac:dyDescent="0.15">
      <c r="A75" s="346"/>
      <c r="B75" s="346"/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  <c r="Q75" s="346"/>
      <c r="R75" s="346"/>
      <c r="S75" s="346"/>
      <c r="T75" s="346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48"/>
      <c r="AF75" s="348"/>
      <c r="AG75" s="348"/>
      <c r="AH75" s="348"/>
      <c r="AI75" s="348"/>
      <c r="AJ75" s="348"/>
      <c r="AK75" s="348"/>
      <c r="AL75" s="348"/>
      <c r="AM75" s="348"/>
    </row>
    <row r="76" spans="1:39" ht="14" x14ac:dyDescent="0.15">
      <c r="A76" s="346"/>
      <c r="B76" s="346"/>
      <c r="C76" s="346"/>
      <c r="D76" s="346"/>
      <c r="E76" s="346"/>
      <c r="F76" s="346"/>
      <c r="G76" s="346"/>
      <c r="H76" s="346"/>
      <c r="I76" s="346"/>
      <c r="J76" s="346"/>
      <c r="K76" s="346"/>
      <c r="L76" s="346"/>
      <c r="M76" s="346"/>
      <c r="N76" s="346"/>
      <c r="O76" s="346"/>
      <c r="P76" s="346"/>
      <c r="Q76" s="346"/>
      <c r="R76" s="346"/>
      <c r="S76" s="346"/>
      <c r="T76" s="346"/>
      <c r="U76" s="348"/>
      <c r="V76" s="348"/>
      <c r="W76" s="348"/>
      <c r="X76" s="348"/>
      <c r="Y76" s="348"/>
      <c r="Z76" s="348"/>
      <c r="AA76" s="348"/>
      <c r="AB76" s="348"/>
      <c r="AC76" s="348"/>
      <c r="AD76" s="348"/>
      <c r="AE76" s="348"/>
      <c r="AF76" s="348"/>
      <c r="AG76" s="348"/>
      <c r="AH76" s="348"/>
      <c r="AI76" s="348"/>
      <c r="AJ76" s="348"/>
      <c r="AK76" s="348"/>
      <c r="AL76" s="348"/>
      <c r="AM76" s="348"/>
    </row>
    <row r="77" spans="1:39" ht="14" x14ac:dyDescent="0.15">
      <c r="A77" s="346"/>
      <c r="B77" s="346"/>
      <c r="C77" s="346"/>
      <c r="D77" s="346"/>
      <c r="E77" s="346"/>
      <c r="F77" s="346"/>
      <c r="G77" s="346"/>
      <c r="H77" s="346"/>
      <c r="I77" s="346"/>
      <c r="J77" s="346"/>
      <c r="K77" s="346"/>
      <c r="L77" s="346"/>
      <c r="M77" s="346"/>
      <c r="N77" s="346"/>
      <c r="O77" s="346"/>
      <c r="P77" s="346"/>
      <c r="Q77" s="346"/>
      <c r="R77" s="346"/>
      <c r="S77" s="346"/>
      <c r="T77" s="346"/>
      <c r="U77" s="348"/>
      <c r="V77" s="348"/>
      <c r="W77" s="348"/>
      <c r="X77" s="348"/>
      <c r="Y77" s="348"/>
      <c r="Z77" s="348"/>
      <c r="AA77" s="348"/>
      <c r="AB77" s="348"/>
      <c r="AC77" s="348"/>
      <c r="AD77" s="348"/>
      <c r="AE77" s="348"/>
      <c r="AF77" s="348"/>
      <c r="AG77" s="348"/>
      <c r="AH77" s="348"/>
      <c r="AI77" s="348"/>
      <c r="AJ77" s="348"/>
      <c r="AK77" s="348"/>
      <c r="AL77" s="348"/>
      <c r="AM77" s="348"/>
    </row>
    <row r="78" spans="1:39" ht="14" x14ac:dyDescent="0.15">
      <c r="A78" s="346"/>
      <c r="B78" s="346"/>
      <c r="C78" s="346"/>
      <c r="D78" s="346"/>
      <c r="E78" s="346"/>
      <c r="F78" s="346"/>
      <c r="G78" s="346"/>
      <c r="H78" s="346"/>
      <c r="I78" s="346"/>
      <c r="J78" s="346"/>
      <c r="K78" s="346"/>
      <c r="L78" s="346"/>
      <c r="M78" s="346"/>
      <c r="N78" s="346"/>
      <c r="O78" s="346"/>
      <c r="P78" s="346"/>
      <c r="Q78" s="346"/>
      <c r="R78" s="346"/>
      <c r="S78" s="346"/>
      <c r="T78" s="346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  <c r="AG78" s="348"/>
      <c r="AH78" s="348"/>
      <c r="AI78" s="348"/>
      <c r="AJ78" s="348"/>
      <c r="AK78" s="348"/>
      <c r="AL78" s="348"/>
      <c r="AM78" s="348"/>
    </row>
    <row r="79" spans="1:39" ht="14" x14ac:dyDescent="0.15">
      <c r="A79" s="346"/>
      <c r="B79" s="346"/>
      <c r="C79" s="346"/>
      <c r="D79" s="346"/>
      <c r="E79" s="346"/>
      <c r="F79" s="346"/>
      <c r="G79" s="346"/>
      <c r="H79" s="346"/>
      <c r="I79" s="346"/>
      <c r="J79" s="346"/>
      <c r="K79" s="346"/>
      <c r="L79" s="346"/>
      <c r="M79" s="346"/>
      <c r="N79" s="346"/>
      <c r="O79" s="346"/>
      <c r="P79" s="346"/>
      <c r="Q79" s="346"/>
      <c r="R79" s="346"/>
      <c r="S79" s="346"/>
      <c r="T79" s="346"/>
      <c r="U79" s="348"/>
      <c r="V79" s="348"/>
      <c r="W79" s="348"/>
      <c r="X79" s="348"/>
      <c r="Y79" s="348"/>
      <c r="Z79" s="348"/>
      <c r="AA79" s="348"/>
      <c r="AB79" s="348"/>
      <c r="AC79" s="348"/>
      <c r="AD79" s="348"/>
      <c r="AE79" s="348"/>
      <c r="AF79" s="348"/>
      <c r="AG79" s="348"/>
      <c r="AH79" s="348"/>
      <c r="AI79" s="348"/>
      <c r="AJ79" s="348"/>
      <c r="AK79" s="348"/>
      <c r="AL79" s="348"/>
      <c r="AM79" s="348"/>
    </row>
    <row r="80" spans="1:39" ht="14" x14ac:dyDescent="0.15">
      <c r="A80" s="346"/>
      <c r="B80" s="346"/>
      <c r="C80" s="346"/>
      <c r="D80" s="346"/>
      <c r="E80" s="346"/>
      <c r="F80" s="346"/>
      <c r="G80" s="346"/>
      <c r="H80" s="346"/>
      <c r="I80" s="346"/>
      <c r="J80" s="346"/>
      <c r="K80" s="346"/>
      <c r="L80" s="346"/>
      <c r="M80" s="346"/>
      <c r="N80" s="346"/>
      <c r="O80" s="346"/>
      <c r="P80" s="346"/>
      <c r="Q80" s="346"/>
      <c r="R80" s="346"/>
      <c r="S80" s="346"/>
      <c r="T80" s="346"/>
      <c r="U80" s="348"/>
      <c r="V80" s="348"/>
      <c r="W80" s="348"/>
      <c r="X80" s="348"/>
      <c r="Y80" s="348"/>
      <c r="Z80" s="348"/>
      <c r="AA80" s="348"/>
      <c r="AB80" s="348"/>
      <c r="AC80" s="348"/>
      <c r="AD80" s="348"/>
      <c r="AE80" s="348"/>
      <c r="AF80" s="348"/>
      <c r="AG80" s="348"/>
      <c r="AH80" s="348"/>
      <c r="AI80" s="348"/>
      <c r="AJ80" s="348"/>
      <c r="AK80" s="348"/>
      <c r="AL80" s="348"/>
      <c r="AM80" s="348"/>
    </row>
    <row r="81" spans="1:39" ht="14" x14ac:dyDescent="0.15">
      <c r="A81" s="346"/>
      <c r="B81" s="346"/>
      <c r="C81" s="346"/>
      <c r="D81" s="346"/>
      <c r="E81" s="346"/>
      <c r="F81" s="346"/>
      <c r="G81" s="346"/>
      <c r="H81" s="346"/>
      <c r="I81" s="346"/>
      <c r="J81" s="346"/>
      <c r="K81" s="346"/>
      <c r="L81" s="346"/>
      <c r="M81" s="346"/>
      <c r="N81" s="346"/>
      <c r="O81" s="346"/>
      <c r="P81" s="346"/>
      <c r="Q81" s="346"/>
      <c r="R81" s="346"/>
      <c r="S81" s="346"/>
      <c r="T81" s="346"/>
      <c r="U81" s="348"/>
      <c r="V81" s="348"/>
      <c r="W81" s="348"/>
      <c r="X81" s="348"/>
      <c r="Y81" s="348"/>
      <c r="Z81" s="348"/>
      <c r="AA81" s="348"/>
      <c r="AB81" s="348"/>
      <c r="AC81" s="348"/>
      <c r="AD81" s="348"/>
      <c r="AE81" s="348"/>
      <c r="AF81" s="348"/>
      <c r="AG81" s="348"/>
      <c r="AH81" s="348"/>
      <c r="AI81" s="348"/>
      <c r="AJ81" s="348"/>
      <c r="AK81" s="348"/>
      <c r="AL81" s="348"/>
      <c r="AM81" s="348"/>
    </row>
    <row r="82" spans="1:39" ht="14" x14ac:dyDescent="0.15">
      <c r="A82" s="346"/>
      <c r="B82" s="346"/>
      <c r="C82" s="346"/>
      <c r="D82" s="346"/>
      <c r="E82" s="346"/>
      <c r="F82" s="346"/>
      <c r="G82" s="346"/>
      <c r="H82" s="346"/>
      <c r="I82" s="346"/>
      <c r="J82" s="346"/>
      <c r="K82" s="346"/>
      <c r="L82" s="346"/>
      <c r="M82" s="346"/>
      <c r="N82" s="346"/>
      <c r="O82" s="346"/>
      <c r="P82" s="346"/>
      <c r="Q82" s="346"/>
      <c r="R82" s="346"/>
      <c r="S82" s="346"/>
      <c r="T82" s="346"/>
      <c r="U82" s="348"/>
      <c r="V82" s="348"/>
      <c r="W82" s="348"/>
      <c r="X82" s="348"/>
      <c r="Y82" s="348"/>
      <c r="Z82" s="348"/>
      <c r="AA82" s="348"/>
      <c r="AB82" s="348"/>
      <c r="AC82" s="348"/>
      <c r="AD82" s="348"/>
      <c r="AE82" s="348"/>
      <c r="AF82" s="348"/>
      <c r="AG82" s="348"/>
      <c r="AH82" s="348"/>
      <c r="AI82" s="348"/>
      <c r="AJ82" s="348"/>
      <c r="AK82" s="348"/>
      <c r="AL82" s="348"/>
      <c r="AM82" s="348"/>
    </row>
    <row r="83" spans="1:39" ht="14" x14ac:dyDescent="0.15">
      <c r="A83" s="346"/>
      <c r="B83" s="346"/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  <c r="Q83" s="346"/>
      <c r="R83" s="346"/>
      <c r="S83" s="346"/>
      <c r="T83" s="346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  <c r="AL83" s="348"/>
      <c r="AM83" s="348"/>
    </row>
    <row r="84" spans="1:39" ht="14" x14ac:dyDescent="0.15">
      <c r="A84" s="346"/>
      <c r="B84" s="346"/>
      <c r="C84" s="346"/>
      <c r="D84" s="346"/>
      <c r="E84" s="346"/>
      <c r="F84" s="346"/>
      <c r="G84" s="346"/>
      <c r="H84" s="346"/>
      <c r="I84" s="346"/>
      <c r="J84" s="346"/>
      <c r="K84" s="346"/>
      <c r="L84" s="346"/>
      <c r="M84" s="346"/>
      <c r="N84" s="346"/>
      <c r="O84" s="346"/>
      <c r="P84" s="346"/>
      <c r="Q84" s="346"/>
      <c r="R84" s="346"/>
      <c r="S84" s="346"/>
      <c r="T84" s="346"/>
      <c r="U84" s="348"/>
      <c r="V84" s="348"/>
      <c r="W84" s="348"/>
      <c r="X84" s="348"/>
      <c r="Y84" s="348"/>
      <c r="Z84" s="348"/>
      <c r="AA84" s="348"/>
      <c r="AB84" s="348"/>
      <c r="AC84" s="348"/>
      <c r="AD84" s="348"/>
      <c r="AE84" s="348"/>
      <c r="AF84" s="348"/>
      <c r="AG84" s="348"/>
      <c r="AH84" s="348"/>
      <c r="AI84" s="348"/>
      <c r="AJ84" s="348"/>
      <c r="AK84" s="348"/>
      <c r="AL84" s="348"/>
      <c r="AM84" s="348"/>
    </row>
    <row r="85" spans="1:39" ht="14" x14ac:dyDescent="0.15">
      <c r="A85" s="346"/>
      <c r="B85" s="346"/>
      <c r="C85" s="346"/>
      <c r="D85" s="346"/>
      <c r="E85" s="346"/>
      <c r="F85" s="346"/>
      <c r="G85" s="346"/>
      <c r="H85" s="346"/>
      <c r="I85" s="346"/>
      <c r="J85" s="346"/>
      <c r="K85" s="346"/>
      <c r="L85" s="346"/>
      <c r="M85" s="346"/>
      <c r="N85" s="346"/>
      <c r="O85" s="346"/>
      <c r="P85" s="346"/>
      <c r="Q85" s="346"/>
      <c r="R85" s="346"/>
      <c r="S85" s="346"/>
      <c r="T85" s="346"/>
      <c r="U85" s="348"/>
      <c r="V85" s="348"/>
      <c r="W85" s="348"/>
      <c r="X85" s="348"/>
      <c r="Y85" s="348"/>
      <c r="Z85" s="348"/>
      <c r="AA85" s="348"/>
      <c r="AB85" s="348"/>
      <c r="AC85" s="348"/>
      <c r="AD85" s="348"/>
      <c r="AE85" s="348"/>
      <c r="AF85" s="348"/>
      <c r="AG85" s="348"/>
      <c r="AH85" s="348"/>
      <c r="AI85" s="348"/>
      <c r="AJ85" s="348"/>
      <c r="AK85" s="348"/>
      <c r="AL85" s="348"/>
      <c r="AM85" s="348"/>
    </row>
    <row r="86" spans="1:39" ht="14" x14ac:dyDescent="0.15">
      <c r="A86" s="346"/>
      <c r="B86" s="346"/>
      <c r="C86" s="346"/>
      <c r="D86" s="346"/>
      <c r="E86" s="346"/>
      <c r="F86" s="346"/>
      <c r="G86" s="346"/>
      <c r="H86" s="346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8"/>
      <c r="V86" s="348"/>
      <c r="W86" s="348"/>
      <c r="X86" s="348"/>
      <c r="Y86" s="348"/>
      <c r="Z86" s="348"/>
      <c r="AA86" s="348"/>
      <c r="AB86" s="348"/>
      <c r="AC86" s="348"/>
      <c r="AD86" s="348"/>
      <c r="AE86" s="348"/>
      <c r="AF86" s="348"/>
      <c r="AG86" s="348"/>
      <c r="AH86" s="348"/>
      <c r="AI86" s="348"/>
      <c r="AJ86" s="348"/>
      <c r="AK86" s="348"/>
      <c r="AL86" s="348"/>
      <c r="AM86" s="348"/>
    </row>
    <row r="87" spans="1:39" ht="14" x14ac:dyDescent="0.15">
      <c r="A87" s="346"/>
      <c r="B87" s="346"/>
      <c r="C87" s="346"/>
      <c r="D87" s="346"/>
      <c r="E87" s="346"/>
      <c r="F87" s="346"/>
      <c r="G87" s="346"/>
      <c r="H87" s="346"/>
      <c r="I87" s="346"/>
      <c r="J87" s="346"/>
      <c r="K87" s="346"/>
      <c r="L87" s="346"/>
      <c r="M87" s="346"/>
      <c r="N87" s="346"/>
      <c r="O87" s="346"/>
      <c r="P87" s="346"/>
      <c r="Q87" s="346"/>
      <c r="R87" s="346"/>
      <c r="S87" s="346"/>
      <c r="T87" s="346"/>
      <c r="U87" s="348"/>
      <c r="V87" s="348"/>
      <c r="W87" s="348"/>
      <c r="X87" s="348"/>
      <c r="Y87" s="348"/>
      <c r="Z87" s="348"/>
      <c r="AA87" s="348"/>
      <c r="AB87" s="348"/>
      <c r="AC87" s="348"/>
      <c r="AD87" s="348"/>
      <c r="AE87" s="348"/>
      <c r="AF87" s="348"/>
      <c r="AG87" s="348"/>
      <c r="AH87" s="348"/>
      <c r="AI87" s="348"/>
      <c r="AJ87" s="348"/>
      <c r="AK87" s="348"/>
      <c r="AL87" s="348"/>
      <c r="AM87" s="348"/>
    </row>
    <row r="88" spans="1:39" ht="14" x14ac:dyDescent="0.15">
      <c r="A88" s="346"/>
      <c r="B88" s="346"/>
      <c r="C88" s="346"/>
      <c r="D88" s="346"/>
      <c r="E88" s="346"/>
      <c r="F88" s="346"/>
      <c r="G88" s="346"/>
      <c r="H88" s="346"/>
      <c r="I88" s="346"/>
      <c r="J88" s="346"/>
      <c r="K88" s="346"/>
      <c r="L88" s="346"/>
      <c r="M88" s="346"/>
      <c r="N88" s="346"/>
      <c r="O88" s="346"/>
      <c r="P88" s="346"/>
      <c r="Q88" s="346"/>
      <c r="R88" s="346"/>
      <c r="S88" s="346"/>
      <c r="T88" s="346"/>
      <c r="U88" s="348"/>
      <c r="V88" s="348"/>
      <c r="W88" s="348"/>
      <c r="X88" s="348"/>
      <c r="Y88" s="348"/>
      <c r="Z88" s="348"/>
      <c r="AA88" s="348"/>
      <c r="AB88" s="348"/>
      <c r="AC88" s="348"/>
      <c r="AD88" s="348"/>
      <c r="AE88" s="348"/>
      <c r="AF88" s="348"/>
      <c r="AG88" s="348"/>
      <c r="AH88" s="348"/>
      <c r="AI88" s="348"/>
      <c r="AJ88" s="348"/>
      <c r="AK88" s="348"/>
      <c r="AL88" s="348"/>
      <c r="AM88" s="348"/>
    </row>
    <row r="89" spans="1:39" ht="14" x14ac:dyDescent="0.15">
      <c r="A89" s="346"/>
      <c r="B89" s="346"/>
      <c r="C89" s="346"/>
      <c r="D89" s="346"/>
      <c r="E89" s="346"/>
      <c r="F89" s="346"/>
      <c r="G89" s="346"/>
      <c r="H89" s="346"/>
      <c r="I89" s="346"/>
      <c r="J89" s="346"/>
      <c r="K89" s="346"/>
      <c r="L89" s="346"/>
      <c r="M89" s="346"/>
      <c r="N89" s="346"/>
      <c r="O89" s="346"/>
      <c r="P89" s="346"/>
      <c r="Q89" s="346"/>
      <c r="R89" s="346"/>
      <c r="S89" s="346"/>
      <c r="T89" s="346"/>
      <c r="U89" s="348"/>
      <c r="V89" s="348"/>
      <c r="W89" s="348"/>
      <c r="X89" s="348"/>
      <c r="Y89" s="348"/>
      <c r="Z89" s="348"/>
      <c r="AA89" s="348"/>
      <c r="AB89" s="348"/>
      <c r="AC89" s="348"/>
      <c r="AD89" s="348"/>
      <c r="AE89" s="348"/>
      <c r="AF89" s="348"/>
      <c r="AG89" s="348"/>
      <c r="AH89" s="348"/>
      <c r="AI89" s="348"/>
      <c r="AJ89" s="348"/>
      <c r="AK89" s="348"/>
      <c r="AL89" s="348"/>
      <c r="AM89" s="348"/>
    </row>
    <row r="90" spans="1:39" ht="14" x14ac:dyDescent="0.15">
      <c r="A90" s="346"/>
      <c r="B90" s="346"/>
      <c r="C90" s="346"/>
      <c r="D90" s="346"/>
      <c r="E90" s="346"/>
      <c r="F90" s="346"/>
      <c r="G90" s="346"/>
      <c r="H90" s="346"/>
      <c r="I90" s="346"/>
      <c r="J90" s="346"/>
      <c r="K90" s="346"/>
      <c r="L90" s="346"/>
      <c r="M90" s="346"/>
      <c r="N90" s="346"/>
      <c r="O90" s="346"/>
      <c r="P90" s="346"/>
      <c r="Q90" s="346"/>
      <c r="R90" s="346"/>
      <c r="S90" s="346"/>
      <c r="T90" s="346"/>
      <c r="U90" s="348"/>
      <c r="V90" s="348"/>
      <c r="W90" s="348"/>
      <c r="X90" s="348"/>
      <c r="Y90" s="348"/>
      <c r="Z90" s="348"/>
      <c r="AA90" s="348"/>
      <c r="AB90" s="348"/>
      <c r="AC90" s="348"/>
      <c r="AD90" s="348"/>
      <c r="AE90" s="348"/>
      <c r="AF90" s="348"/>
      <c r="AG90" s="348"/>
      <c r="AH90" s="348"/>
      <c r="AI90" s="348"/>
      <c r="AJ90" s="348"/>
      <c r="AK90" s="348"/>
      <c r="AL90" s="348"/>
      <c r="AM90" s="348"/>
    </row>
    <row r="91" spans="1:39" ht="14" x14ac:dyDescent="0.15">
      <c r="A91" s="346"/>
      <c r="B91" s="346"/>
      <c r="C91" s="346"/>
      <c r="D91" s="346"/>
      <c r="E91" s="346"/>
      <c r="F91" s="346"/>
      <c r="G91" s="346"/>
      <c r="H91" s="346"/>
      <c r="I91" s="346"/>
      <c r="J91" s="346"/>
      <c r="K91" s="346"/>
      <c r="L91" s="346"/>
      <c r="M91" s="346"/>
      <c r="N91" s="346"/>
      <c r="O91" s="346"/>
      <c r="P91" s="346"/>
      <c r="Q91" s="346"/>
      <c r="R91" s="346"/>
      <c r="S91" s="346"/>
      <c r="T91" s="346"/>
      <c r="U91" s="348"/>
      <c r="V91" s="348"/>
      <c r="W91" s="348"/>
      <c r="X91" s="348"/>
      <c r="Y91" s="348"/>
      <c r="Z91" s="348"/>
      <c r="AA91" s="348"/>
      <c r="AB91" s="348"/>
      <c r="AC91" s="348"/>
      <c r="AD91" s="348"/>
      <c r="AE91" s="348"/>
      <c r="AF91" s="348"/>
      <c r="AG91" s="348"/>
      <c r="AH91" s="348"/>
      <c r="AI91" s="348"/>
      <c r="AJ91" s="348"/>
      <c r="AK91" s="348"/>
      <c r="AL91" s="348"/>
      <c r="AM91" s="348"/>
    </row>
    <row r="92" spans="1:39" ht="14" x14ac:dyDescent="0.15">
      <c r="A92" s="346"/>
      <c r="B92" s="346"/>
      <c r="C92" s="346"/>
      <c r="D92" s="346"/>
      <c r="E92" s="346"/>
      <c r="F92" s="346"/>
      <c r="G92" s="346"/>
      <c r="H92" s="346"/>
      <c r="I92" s="346"/>
      <c r="J92" s="346"/>
      <c r="K92" s="346"/>
      <c r="L92" s="346"/>
      <c r="M92" s="346"/>
      <c r="N92" s="346"/>
      <c r="O92" s="346"/>
      <c r="P92" s="346"/>
      <c r="Q92" s="346"/>
      <c r="R92" s="346"/>
      <c r="S92" s="346"/>
      <c r="T92" s="346"/>
      <c r="U92" s="348"/>
      <c r="V92" s="348"/>
      <c r="W92" s="348"/>
      <c r="X92" s="348"/>
      <c r="Y92" s="348"/>
      <c r="Z92" s="348"/>
      <c r="AA92" s="348"/>
      <c r="AB92" s="348"/>
      <c r="AC92" s="348"/>
      <c r="AD92" s="348"/>
      <c r="AE92" s="348"/>
      <c r="AF92" s="348"/>
      <c r="AG92" s="348"/>
      <c r="AH92" s="348"/>
      <c r="AI92" s="348"/>
      <c r="AJ92" s="348"/>
      <c r="AK92" s="348"/>
      <c r="AL92" s="348"/>
      <c r="AM92" s="348"/>
    </row>
    <row r="93" spans="1:39" ht="14" x14ac:dyDescent="0.15">
      <c r="A93" s="346"/>
      <c r="B93" s="346"/>
      <c r="C93" s="346"/>
      <c r="D93" s="346"/>
      <c r="E93" s="346"/>
      <c r="F93" s="346"/>
      <c r="G93" s="346"/>
      <c r="H93" s="346"/>
      <c r="I93" s="346"/>
      <c r="J93" s="346"/>
      <c r="K93" s="346"/>
      <c r="L93" s="346"/>
      <c r="M93" s="346"/>
      <c r="N93" s="346"/>
      <c r="O93" s="346"/>
      <c r="P93" s="346"/>
      <c r="Q93" s="346"/>
      <c r="R93" s="346"/>
      <c r="S93" s="346"/>
      <c r="T93" s="346"/>
      <c r="U93" s="348"/>
      <c r="V93" s="348"/>
      <c r="W93" s="348"/>
      <c r="X93" s="348"/>
      <c r="Y93" s="348"/>
      <c r="Z93" s="348"/>
      <c r="AA93" s="348"/>
      <c r="AB93" s="348"/>
      <c r="AC93" s="348"/>
      <c r="AD93" s="348"/>
      <c r="AE93" s="348"/>
      <c r="AF93" s="348"/>
      <c r="AG93" s="348"/>
      <c r="AH93" s="348"/>
      <c r="AI93" s="348"/>
      <c r="AJ93" s="348"/>
      <c r="AK93" s="348"/>
      <c r="AL93" s="348"/>
      <c r="AM93" s="348"/>
    </row>
    <row r="94" spans="1:39" ht="14" x14ac:dyDescent="0.15">
      <c r="A94" s="346"/>
      <c r="B94" s="346"/>
      <c r="C94" s="346"/>
      <c r="D94" s="346"/>
      <c r="E94" s="346"/>
      <c r="F94" s="346"/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8"/>
      <c r="V94" s="348"/>
      <c r="W94" s="348"/>
      <c r="X94" s="348"/>
      <c r="Y94" s="348"/>
      <c r="Z94" s="348"/>
      <c r="AA94" s="348"/>
      <c r="AB94" s="348"/>
      <c r="AC94" s="348"/>
      <c r="AD94" s="348"/>
      <c r="AE94" s="348"/>
      <c r="AF94" s="348"/>
      <c r="AG94" s="348"/>
      <c r="AH94" s="348"/>
      <c r="AI94" s="348"/>
      <c r="AJ94" s="348"/>
      <c r="AK94" s="348"/>
      <c r="AL94" s="348"/>
      <c r="AM94" s="348"/>
    </row>
    <row r="95" spans="1:39" ht="14" x14ac:dyDescent="0.15">
      <c r="A95" s="346"/>
      <c r="B95" s="346"/>
      <c r="C95" s="346"/>
      <c r="D95" s="346"/>
      <c r="E95" s="346"/>
      <c r="F95" s="346"/>
      <c r="G95" s="346"/>
      <c r="H95" s="346"/>
      <c r="I95" s="346"/>
      <c r="J95" s="346"/>
      <c r="K95" s="346"/>
      <c r="L95" s="346"/>
      <c r="M95" s="346"/>
      <c r="N95" s="346"/>
      <c r="O95" s="346"/>
      <c r="P95" s="346"/>
      <c r="Q95" s="346"/>
      <c r="R95" s="346"/>
      <c r="S95" s="346"/>
      <c r="T95" s="346"/>
      <c r="U95" s="348"/>
      <c r="V95" s="348"/>
      <c r="W95" s="348"/>
      <c r="X95" s="348"/>
      <c r="Y95" s="348"/>
      <c r="Z95" s="348"/>
      <c r="AA95" s="348"/>
      <c r="AB95" s="348"/>
      <c r="AC95" s="348"/>
      <c r="AD95" s="348"/>
      <c r="AE95" s="348"/>
      <c r="AF95" s="348"/>
      <c r="AG95" s="348"/>
      <c r="AH95" s="348"/>
      <c r="AI95" s="348"/>
      <c r="AJ95" s="348"/>
      <c r="AK95" s="348"/>
      <c r="AL95" s="348"/>
      <c r="AM95" s="348"/>
    </row>
    <row r="96" spans="1:39" ht="14" x14ac:dyDescent="0.15">
      <c r="A96" s="346"/>
      <c r="B96" s="346"/>
      <c r="C96" s="346"/>
      <c r="D96" s="346"/>
      <c r="E96" s="346"/>
      <c r="F96" s="346"/>
      <c r="G96" s="346"/>
      <c r="H96" s="346"/>
      <c r="I96" s="346"/>
      <c r="J96" s="346"/>
      <c r="K96" s="346"/>
      <c r="L96" s="346"/>
      <c r="M96" s="346"/>
      <c r="N96" s="346"/>
      <c r="O96" s="346"/>
      <c r="P96" s="346"/>
      <c r="Q96" s="346"/>
      <c r="R96" s="346"/>
      <c r="S96" s="346"/>
      <c r="T96" s="346"/>
      <c r="U96" s="348"/>
      <c r="V96" s="348"/>
      <c r="W96" s="348"/>
      <c r="X96" s="348"/>
      <c r="Y96" s="348"/>
      <c r="Z96" s="348"/>
      <c r="AA96" s="348"/>
      <c r="AB96" s="348"/>
      <c r="AC96" s="348"/>
      <c r="AD96" s="348"/>
      <c r="AE96" s="348"/>
      <c r="AF96" s="348"/>
      <c r="AG96" s="348"/>
      <c r="AH96" s="348"/>
      <c r="AI96" s="348"/>
      <c r="AJ96" s="348"/>
      <c r="AK96" s="348"/>
      <c r="AL96" s="348"/>
      <c r="AM96" s="348"/>
    </row>
    <row r="97" spans="1:39" ht="14" x14ac:dyDescent="0.15">
      <c r="A97" s="346"/>
      <c r="B97" s="346"/>
      <c r="C97" s="346"/>
      <c r="D97" s="346"/>
      <c r="E97" s="346"/>
      <c r="F97" s="346"/>
      <c r="G97" s="346"/>
      <c r="H97" s="346"/>
      <c r="I97" s="346"/>
      <c r="J97" s="346"/>
      <c r="K97" s="346"/>
      <c r="L97" s="346"/>
      <c r="M97" s="346"/>
      <c r="N97" s="346"/>
      <c r="O97" s="346"/>
      <c r="P97" s="346"/>
      <c r="Q97" s="346"/>
      <c r="R97" s="346"/>
      <c r="S97" s="346"/>
      <c r="T97" s="346"/>
      <c r="U97" s="348"/>
      <c r="V97" s="348"/>
      <c r="W97" s="348"/>
      <c r="X97" s="348"/>
      <c r="Y97" s="348"/>
      <c r="Z97" s="348"/>
      <c r="AA97" s="348"/>
      <c r="AB97" s="348"/>
      <c r="AC97" s="348"/>
      <c r="AD97" s="348"/>
      <c r="AE97" s="348"/>
      <c r="AF97" s="348"/>
      <c r="AG97" s="348"/>
      <c r="AH97" s="348"/>
      <c r="AI97" s="348"/>
      <c r="AJ97" s="348"/>
      <c r="AK97" s="348"/>
      <c r="AL97" s="348"/>
      <c r="AM97" s="348"/>
    </row>
    <row r="98" spans="1:39" ht="14" x14ac:dyDescent="0.15">
      <c r="A98" s="346"/>
      <c r="B98" s="346"/>
      <c r="C98" s="346"/>
      <c r="D98" s="346"/>
      <c r="E98" s="346"/>
      <c r="F98" s="346"/>
      <c r="G98" s="346"/>
      <c r="H98" s="346"/>
      <c r="I98" s="346"/>
      <c r="J98" s="346"/>
      <c r="K98" s="346"/>
      <c r="L98" s="346"/>
      <c r="M98" s="346"/>
      <c r="N98" s="346"/>
      <c r="O98" s="346"/>
      <c r="P98" s="346"/>
      <c r="Q98" s="346"/>
      <c r="R98" s="346"/>
      <c r="S98" s="346"/>
      <c r="T98" s="346"/>
      <c r="U98" s="348"/>
      <c r="V98" s="348"/>
      <c r="W98" s="348"/>
      <c r="X98" s="348"/>
      <c r="Y98" s="348"/>
      <c r="Z98" s="348"/>
      <c r="AA98" s="348"/>
      <c r="AB98" s="348"/>
      <c r="AC98" s="348"/>
      <c r="AD98" s="348"/>
      <c r="AE98" s="348"/>
      <c r="AF98" s="348"/>
      <c r="AG98" s="348"/>
      <c r="AH98" s="348"/>
      <c r="AI98" s="348"/>
      <c r="AJ98" s="348"/>
      <c r="AK98" s="348"/>
      <c r="AL98" s="348"/>
      <c r="AM98" s="348"/>
    </row>
    <row r="99" spans="1:39" ht="14" x14ac:dyDescent="0.15">
      <c r="A99" s="346"/>
      <c r="B99" s="346"/>
      <c r="C99" s="346"/>
      <c r="D99" s="346"/>
      <c r="E99" s="346"/>
      <c r="F99" s="346"/>
      <c r="G99" s="346"/>
      <c r="H99" s="346"/>
      <c r="I99" s="346"/>
      <c r="J99" s="346"/>
      <c r="K99" s="346"/>
      <c r="L99" s="346"/>
      <c r="M99" s="346"/>
      <c r="N99" s="346"/>
      <c r="O99" s="346"/>
      <c r="P99" s="346"/>
      <c r="Q99" s="346"/>
      <c r="R99" s="346"/>
      <c r="S99" s="346"/>
      <c r="T99" s="346"/>
      <c r="U99" s="348"/>
      <c r="V99" s="348"/>
      <c r="W99" s="348"/>
      <c r="X99" s="348"/>
      <c r="Y99" s="348"/>
      <c r="Z99" s="348"/>
      <c r="AA99" s="348"/>
      <c r="AB99" s="348"/>
      <c r="AC99" s="348"/>
      <c r="AD99" s="348"/>
      <c r="AE99" s="348"/>
      <c r="AF99" s="348"/>
      <c r="AG99" s="348"/>
      <c r="AH99" s="348"/>
      <c r="AI99" s="348"/>
      <c r="AJ99" s="348"/>
      <c r="AK99" s="348"/>
      <c r="AL99" s="348"/>
      <c r="AM99" s="348"/>
    </row>
    <row r="100" spans="1:39" ht="14" x14ac:dyDescent="0.15">
      <c r="A100" s="346"/>
      <c r="B100" s="346"/>
      <c r="C100" s="346"/>
      <c r="D100" s="346"/>
      <c r="E100" s="346"/>
      <c r="F100" s="346"/>
      <c r="G100" s="346"/>
      <c r="H100" s="346"/>
      <c r="I100" s="346"/>
      <c r="J100" s="346"/>
      <c r="K100" s="346"/>
      <c r="L100" s="346"/>
      <c r="M100" s="346"/>
      <c r="N100" s="346"/>
      <c r="O100" s="346"/>
      <c r="P100" s="346"/>
      <c r="Q100" s="346"/>
      <c r="R100" s="346"/>
      <c r="S100" s="346"/>
      <c r="T100" s="346"/>
      <c r="U100" s="348"/>
      <c r="V100" s="348"/>
      <c r="W100" s="348"/>
      <c r="X100" s="348"/>
      <c r="Y100" s="348"/>
      <c r="Z100" s="348"/>
      <c r="AA100" s="348"/>
      <c r="AB100" s="348"/>
      <c r="AC100" s="348"/>
      <c r="AD100" s="348"/>
      <c r="AE100" s="348"/>
      <c r="AF100" s="348"/>
      <c r="AG100" s="348"/>
      <c r="AH100" s="348"/>
      <c r="AI100" s="348"/>
      <c r="AJ100" s="348"/>
      <c r="AK100" s="348"/>
      <c r="AL100" s="348"/>
      <c r="AM100" s="348"/>
    </row>
    <row r="101" spans="1:39" ht="14" x14ac:dyDescent="0.15">
      <c r="A101" s="346"/>
      <c r="B101" s="346"/>
      <c r="C101" s="346"/>
      <c r="D101" s="346"/>
      <c r="E101" s="346"/>
      <c r="F101" s="346"/>
      <c r="G101" s="346"/>
      <c r="H101" s="346"/>
      <c r="I101" s="346"/>
      <c r="J101" s="346"/>
      <c r="K101" s="346"/>
      <c r="L101" s="346"/>
      <c r="M101" s="346"/>
      <c r="N101" s="346"/>
      <c r="O101" s="346"/>
      <c r="P101" s="346"/>
      <c r="Q101" s="346"/>
      <c r="R101" s="346"/>
      <c r="S101" s="346"/>
      <c r="T101" s="346"/>
      <c r="U101" s="348"/>
      <c r="V101" s="348"/>
      <c r="W101" s="348"/>
      <c r="X101" s="348"/>
      <c r="Y101" s="348"/>
      <c r="Z101" s="348"/>
      <c r="AA101" s="348"/>
      <c r="AB101" s="348"/>
      <c r="AC101" s="348"/>
      <c r="AD101" s="348"/>
      <c r="AE101" s="348"/>
      <c r="AF101" s="348"/>
      <c r="AG101" s="348"/>
      <c r="AH101" s="348"/>
      <c r="AI101" s="348"/>
      <c r="AJ101" s="348"/>
      <c r="AK101" s="348"/>
      <c r="AL101" s="348"/>
      <c r="AM101" s="348"/>
    </row>
    <row r="102" spans="1:39" ht="14" x14ac:dyDescent="0.15">
      <c r="A102" s="346"/>
      <c r="B102" s="346"/>
      <c r="C102" s="346"/>
      <c r="D102" s="346"/>
      <c r="E102" s="346"/>
      <c r="F102" s="346"/>
      <c r="G102" s="346"/>
      <c r="H102" s="346"/>
      <c r="I102" s="346"/>
      <c r="J102" s="346"/>
      <c r="K102" s="346"/>
      <c r="L102" s="346"/>
      <c r="M102" s="346"/>
      <c r="N102" s="346"/>
      <c r="O102" s="346"/>
      <c r="P102" s="346"/>
      <c r="Q102" s="346"/>
      <c r="R102" s="346"/>
      <c r="S102" s="346"/>
      <c r="T102" s="346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</row>
    <row r="103" spans="1:39" ht="14" x14ac:dyDescent="0.15">
      <c r="A103" s="346"/>
      <c r="B103" s="346"/>
      <c r="C103" s="346"/>
      <c r="D103" s="346"/>
      <c r="E103" s="346"/>
      <c r="F103" s="346"/>
      <c r="G103" s="346"/>
      <c r="H103" s="346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8"/>
      <c r="V103" s="348"/>
      <c r="W103" s="348"/>
      <c r="X103" s="348"/>
      <c r="Y103" s="348"/>
      <c r="Z103" s="348"/>
      <c r="AA103" s="348"/>
      <c r="AB103" s="348"/>
      <c r="AC103" s="348"/>
      <c r="AD103" s="348"/>
      <c r="AE103" s="348"/>
      <c r="AF103" s="348"/>
      <c r="AG103" s="348"/>
      <c r="AH103" s="348"/>
      <c r="AI103" s="348"/>
      <c r="AJ103" s="348"/>
      <c r="AK103" s="348"/>
      <c r="AL103" s="348"/>
      <c r="AM103" s="348"/>
    </row>
    <row r="104" spans="1:39" ht="14" x14ac:dyDescent="0.15">
      <c r="A104" s="346"/>
      <c r="B104" s="346"/>
      <c r="C104" s="346"/>
      <c r="D104" s="346"/>
      <c r="E104" s="346"/>
      <c r="F104" s="346"/>
      <c r="G104" s="346"/>
      <c r="H104" s="346"/>
      <c r="I104" s="346"/>
      <c r="J104" s="346"/>
      <c r="K104" s="346"/>
      <c r="L104" s="346"/>
      <c r="M104" s="346"/>
      <c r="N104" s="346"/>
      <c r="O104" s="346"/>
      <c r="P104" s="346"/>
      <c r="Q104" s="346"/>
      <c r="R104" s="346"/>
      <c r="S104" s="346"/>
      <c r="T104" s="346"/>
      <c r="U104" s="348"/>
      <c r="V104" s="348"/>
      <c r="W104" s="348"/>
      <c r="X104" s="348"/>
      <c r="Y104" s="348"/>
      <c r="Z104" s="348"/>
      <c r="AA104" s="348"/>
      <c r="AB104" s="348"/>
      <c r="AC104" s="348"/>
      <c r="AD104" s="348"/>
      <c r="AE104" s="348"/>
      <c r="AF104" s="348"/>
      <c r="AG104" s="348"/>
      <c r="AH104" s="348"/>
      <c r="AI104" s="348"/>
      <c r="AJ104" s="348"/>
      <c r="AK104" s="348"/>
      <c r="AL104" s="348"/>
      <c r="AM104" s="348"/>
    </row>
    <row r="105" spans="1:39" ht="14" x14ac:dyDescent="0.15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346"/>
      <c r="O105" s="346"/>
      <c r="P105" s="346"/>
      <c r="Q105" s="346"/>
      <c r="R105" s="346"/>
      <c r="S105" s="346"/>
      <c r="T105" s="346"/>
      <c r="U105" s="348"/>
      <c r="V105" s="348"/>
      <c r="W105" s="348"/>
      <c r="X105" s="348"/>
      <c r="Y105" s="348"/>
      <c r="Z105" s="348"/>
      <c r="AA105" s="348"/>
      <c r="AB105" s="348"/>
      <c r="AC105" s="348"/>
      <c r="AD105" s="348"/>
      <c r="AE105" s="348"/>
      <c r="AF105" s="348"/>
      <c r="AG105" s="348"/>
      <c r="AH105" s="348"/>
      <c r="AI105" s="348"/>
      <c r="AJ105" s="348"/>
      <c r="AK105" s="348"/>
      <c r="AL105" s="348"/>
      <c r="AM105" s="348"/>
    </row>
  </sheetData>
  <sheetProtection algorithmName="SHA-512" hashValue="eqo9tyfRsScaJtv7RBfxdDZlisWgsUPcg/uZVnif4hHQXz/KMTChx5pJa1eCfN5dOzGNzgjWC7MYiSTUSuOkHw==" saltValue="XxG33iNIbEKJErxUbmieB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8"/>
  <dimension ref="A1:BS43"/>
  <sheetViews>
    <sheetView zoomScale="120" zoomScaleNormal="120" zoomScalePageLayoutView="120" workbookViewId="0">
      <selection activeCell="L27" sqref="L27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71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65</v>
      </c>
      <c r="AA1" s="12" t="s">
        <v>212</v>
      </c>
      <c r="AB1" s="12" t="s">
        <v>213</v>
      </c>
      <c r="AC1" s="12" t="s">
        <v>240</v>
      </c>
      <c r="AD1" s="12" t="s">
        <v>241</v>
      </c>
      <c r="AE1" s="12" t="s">
        <v>217</v>
      </c>
      <c r="AF1" s="13" t="s">
        <v>68</v>
      </c>
      <c r="AG1" s="14" t="s">
        <v>164</v>
      </c>
      <c r="AH1" s="14" t="s">
        <v>165</v>
      </c>
      <c r="AI1" s="15" t="s">
        <v>245</v>
      </c>
      <c r="AJ1" s="15" t="s">
        <v>246</v>
      </c>
      <c r="AK1" s="15" t="s">
        <v>71</v>
      </c>
      <c r="AL1" s="15" t="s">
        <v>72</v>
      </c>
      <c r="AM1" s="15" t="s">
        <v>73</v>
      </c>
      <c r="AN1" s="15"/>
      <c r="AO1" s="16" t="s">
        <v>74</v>
      </c>
      <c r="AP1" s="16" t="s">
        <v>135</v>
      </c>
      <c r="AQ1" s="16" t="s">
        <v>268</v>
      </c>
      <c r="AR1" s="17" t="s">
        <v>77</v>
      </c>
      <c r="AS1" s="18" t="s">
        <v>247</v>
      </c>
      <c r="AT1" s="18" t="s">
        <v>130</v>
      </c>
      <c r="AU1" s="19" t="s">
        <v>227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242</v>
      </c>
      <c r="BH1" s="24" t="s">
        <v>243</v>
      </c>
      <c r="BI1" s="26" t="s">
        <v>244</v>
      </c>
      <c r="BJ1" s="7" t="s">
        <v>322</v>
      </c>
      <c r="BK1" s="7" t="s">
        <v>323</v>
      </c>
      <c r="BL1" s="7" t="s">
        <v>136</v>
      </c>
      <c r="BM1" s="7" t="s">
        <v>137</v>
      </c>
      <c r="BN1" s="7" t="s">
        <v>138</v>
      </c>
      <c r="BO1" s="5" t="s">
        <v>238</v>
      </c>
      <c r="BP1" s="5" t="s">
        <v>155</v>
      </c>
      <c r="BQ1" s="7" t="s">
        <v>156</v>
      </c>
      <c r="BR1" s="7" t="s">
        <v>139</v>
      </c>
      <c r="BS1" s="5" t="s">
        <v>140</v>
      </c>
    </row>
    <row r="2" spans="1:71" x14ac:dyDescent="0.15">
      <c r="A2" s="27">
        <v>75</v>
      </c>
      <c r="B2" s="31">
        <v>41554</v>
      </c>
      <c r="C2" s="29" t="s">
        <v>325</v>
      </c>
      <c r="D2" s="30" t="s">
        <v>326</v>
      </c>
      <c r="E2" s="30"/>
      <c r="F2" s="30" t="s">
        <v>327</v>
      </c>
      <c r="G2" s="31">
        <v>41457</v>
      </c>
      <c r="H2" s="32" t="s">
        <v>328</v>
      </c>
      <c r="I2" s="32" t="s">
        <v>329</v>
      </c>
      <c r="J2" s="32"/>
      <c r="K2" s="30" t="s">
        <v>330</v>
      </c>
      <c r="L2" s="30" t="s">
        <v>331</v>
      </c>
      <c r="M2" s="55">
        <v>134</v>
      </c>
      <c r="N2" s="55">
        <v>28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332</v>
      </c>
      <c r="AS2" s="32" t="s">
        <v>333</v>
      </c>
      <c r="AT2" s="32"/>
      <c r="AU2" s="32"/>
      <c r="AV2" s="32"/>
      <c r="AW2" s="32"/>
      <c r="AX2" s="32" t="s">
        <v>334</v>
      </c>
      <c r="AY2" s="30"/>
      <c r="AZ2" s="32">
        <v>0</v>
      </c>
      <c r="BA2" s="32">
        <v>13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333</v>
      </c>
      <c r="BL2" s="32">
        <v>24</v>
      </c>
      <c r="BM2" s="32" t="s">
        <v>328</v>
      </c>
      <c r="BN2" s="32"/>
      <c r="BO2" s="56"/>
      <c r="BP2" s="56"/>
      <c r="BQ2" s="56"/>
      <c r="BR2" s="32" t="s">
        <v>328</v>
      </c>
      <c r="BS2" s="30"/>
    </row>
    <row r="3" spans="1:71" x14ac:dyDescent="0.15">
      <c r="A3" s="27">
        <v>199</v>
      </c>
      <c r="B3" s="31">
        <v>41554</v>
      </c>
      <c r="C3" s="29" t="s">
        <v>325</v>
      </c>
      <c r="D3" s="30" t="s">
        <v>335</v>
      </c>
      <c r="E3" s="30"/>
      <c r="F3" s="30" t="s">
        <v>336</v>
      </c>
      <c r="G3" s="31">
        <v>41455</v>
      </c>
      <c r="H3" s="32" t="s">
        <v>328</v>
      </c>
      <c r="I3" s="32" t="s">
        <v>337</v>
      </c>
      <c r="J3" s="32"/>
      <c r="K3" s="30" t="s">
        <v>338</v>
      </c>
      <c r="L3" s="30" t="s">
        <v>339</v>
      </c>
      <c r="M3" s="30">
        <v>148.72</v>
      </c>
      <c r="N3" s="30">
        <v>29.952000000000002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332</v>
      </c>
      <c r="AS3" s="32" t="s">
        <v>333</v>
      </c>
      <c r="AT3" s="32"/>
      <c r="AU3" s="32"/>
      <c r="AV3" s="32"/>
      <c r="AW3" s="32"/>
      <c r="AX3" s="32" t="s">
        <v>333</v>
      </c>
      <c r="AY3" s="30"/>
      <c r="AZ3" s="32">
        <v>0</v>
      </c>
      <c r="BA3" s="32">
        <v>0</v>
      </c>
      <c r="BB3" s="32">
        <v>7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333</v>
      </c>
      <c r="BL3" s="32"/>
      <c r="BM3" s="32" t="s">
        <v>328</v>
      </c>
      <c r="BN3" s="32"/>
      <c r="BO3" s="30"/>
      <c r="BP3" s="30"/>
      <c r="BQ3" s="32"/>
      <c r="BR3" s="32" t="s">
        <v>328</v>
      </c>
      <c r="BS3" s="30" t="s">
        <v>340</v>
      </c>
    </row>
    <row r="4" spans="1:71" x14ac:dyDescent="0.15">
      <c r="A4" s="27">
        <v>387</v>
      </c>
      <c r="B4" s="31">
        <v>41554</v>
      </c>
      <c r="C4" s="29" t="s">
        <v>325</v>
      </c>
      <c r="D4" s="30" t="s">
        <v>335</v>
      </c>
      <c r="E4" s="30"/>
      <c r="F4" s="30" t="s">
        <v>341</v>
      </c>
      <c r="G4" s="31">
        <v>41455</v>
      </c>
      <c r="H4" s="32" t="s">
        <v>342</v>
      </c>
      <c r="I4" s="32" t="s">
        <v>328</v>
      </c>
      <c r="J4" s="32"/>
      <c r="K4" s="30" t="s">
        <v>343</v>
      </c>
      <c r="L4" s="30" t="s">
        <v>344</v>
      </c>
      <c r="M4" s="30">
        <v>159.5</v>
      </c>
      <c r="N4" s="30">
        <v>27.9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332</v>
      </c>
      <c r="AS4" s="32" t="s">
        <v>328</v>
      </c>
      <c r="AT4" s="32"/>
      <c r="AU4" s="32"/>
      <c r="AV4" s="32" t="s">
        <v>345</v>
      </c>
      <c r="AW4" s="32">
        <v>12</v>
      </c>
      <c r="AX4" s="32" t="s">
        <v>346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328</v>
      </c>
      <c r="BL4" s="32"/>
      <c r="BM4" s="32" t="s">
        <v>328</v>
      </c>
      <c r="BN4" s="32"/>
      <c r="BO4" s="30"/>
      <c r="BP4" s="30"/>
      <c r="BQ4" s="32"/>
      <c r="BR4" s="32" t="s">
        <v>328</v>
      </c>
      <c r="BS4" s="30"/>
    </row>
    <row r="5" spans="1:71" x14ac:dyDescent="0.15">
      <c r="A5" s="27">
        <v>557</v>
      </c>
      <c r="B5" s="31">
        <v>41554</v>
      </c>
      <c r="C5" s="29" t="s">
        <v>325</v>
      </c>
      <c r="D5" s="30" t="s">
        <v>335</v>
      </c>
      <c r="E5" s="30"/>
      <c r="F5" s="30" t="s">
        <v>336</v>
      </c>
      <c r="G5" s="31">
        <v>41485</v>
      </c>
      <c r="H5" s="32" t="s">
        <v>347</v>
      </c>
      <c r="I5" s="32" t="s">
        <v>328</v>
      </c>
      <c r="J5" s="32"/>
      <c r="K5" s="30" t="s">
        <v>348</v>
      </c>
      <c r="L5" s="30" t="s">
        <v>349</v>
      </c>
      <c r="M5" s="30">
        <v>123</v>
      </c>
      <c r="N5" s="30">
        <v>28.47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332</v>
      </c>
      <c r="AS5" s="32" t="s">
        <v>328</v>
      </c>
      <c r="AT5" s="32"/>
      <c r="AU5" s="32"/>
      <c r="AV5" s="32" t="s">
        <v>350</v>
      </c>
      <c r="AW5" s="32">
        <v>11</v>
      </c>
      <c r="AX5" s="32" t="s">
        <v>351</v>
      </c>
      <c r="AY5" s="30"/>
      <c r="AZ5" s="32">
        <v>0</v>
      </c>
      <c r="BA5" s="32">
        <v>10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342</v>
      </c>
      <c r="BL5" s="32"/>
      <c r="BM5" s="32" t="s">
        <v>328</v>
      </c>
      <c r="BN5" s="32"/>
      <c r="BO5" s="30"/>
      <c r="BP5" s="30"/>
      <c r="BQ5" s="32"/>
      <c r="BR5" s="32" t="s">
        <v>328</v>
      </c>
      <c r="BS5" s="30"/>
    </row>
    <row r="6" spans="1:71" x14ac:dyDescent="0.15">
      <c r="A6" s="27">
        <v>698</v>
      </c>
      <c r="B6" s="31">
        <v>41554</v>
      </c>
      <c r="C6" s="29" t="s">
        <v>325</v>
      </c>
      <c r="D6" s="30" t="s">
        <v>335</v>
      </c>
      <c r="E6" s="30"/>
      <c r="F6" s="30" t="s">
        <v>336</v>
      </c>
      <c r="G6" s="31">
        <v>41429</v>
      </c>
      <c r="H6" s="32" t="s">
        <v>347</v>
      </c>
      <c r="I6" s="32" t="s">
        <v>328</v>
      </c>
      <c r="J6" s="32"/>
      <c r="K6" s="30" t="s">
        <v>352</v>
      </c>
      <c r="L6" s="30" t="s">
        <v>353</v>
      </c>
      <c r="M6" s="30">
        <v>109</v>
      </c>
      <c r="N6" s="30">
        <v>26.95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332</v>
      </c>
      <c r="AS6" s="32" t="s">
        <v>328</v>
      </c>
      <c r="AT6" s="32"/>
      <c r="AU6" s="32"/>
      <c r="AV6" s="32" t="s">
        <v>350</v>
      </c>
      <c r="AW6" s="32">
        <v>8</v>
      </c>
      <c r="AX6" s="32" t="s">
        <v>328</v>
      </c>
      <c r="AY6" s="30"/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/>
      <c r="BK6" s="32" t="s">
        <v>328</v>
      </c>
      <c r="BL6" s="32"/>
      <c r="BM6" s="32" t="s">
        <v>328</v>
      </c>
      <c r="BN6" s="32"/>
      <c r="BO6" s="56"/>
      <c r="BP6" s="56"/>
      <c r="BQ6" s="32"/>
      <c r="BR6" s="32" t="s">
        <v>328</v>
      </c>
      <c r="BS6" s="30"/>
    </row>
    <row r="7" spans="1:71" x14ac:dyDescent="0.15">
      <c r="A7" s="27">
        <v>1140</v>
      </c>
      <c r="B7" s="31">
        <v>41554</v>
      </c>
      <c r="C7" s="29" t="s">
        <v>325</v>
      </c>
      <c r="D7" s="30" t="s">
        <v>335</v>
      </c>
      <c r="E7" s="30"/>
      <c r="F7" s="30" t="s">
        <v>336</v>
      </c>
      <c r="G7" s="31">
        <v>41538</v>
      </c>
      <c r="H7" s="32" t="s">
        <v>342</v>
      </c>
      <c r="I7" s="32" t="s">
        <v>328</v>
      </c>
      <c r="J7" s="32">
        <v>6.43</v>
      </c>
      <c r="K7" s="30" t="s">
        <v>354</v>
      </c>
      <c r="L7" s="30" t="s">
        <v>355</v>
      </c>
      <c r="M7" s="30">
        <v>133.49</v>
      </c>
      <c r="N7" s="30">
        <v>27.63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332</v>
      </c>
      <c r="AS7" s="32" t="s">
        <v>333</v>
      </c>
      <c r="AT7" s="32"/>
      <c r="AU7" s="32"/>
      <c r="AV7" s="32" t="s">
        <v>356</v>
      </c>
      <c r="AW7" s="32">
        <v>7</v>
      </c>
      <c r="AX7" s="32" t="s">
        <v>334</v>
      </c>
      <c r="AY7" s="30"/>
      <c r="AZ7" s="32">
        <v>0</v>
      </c>
      <c r="BA7" s="32">
        <v>13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12</v>
      </c>
      <c r="BK7" s="32" t="s">
        <v>357</v>
      </c>
      <c r="BL7" s="32"/>
      <c r="BM7" s="32" t="s">
        <v>328</v>
      </c>
      <c r="BN7" s="32"/>
      <c r="BO7" s="30"/>
      <c r="BP7" s="30"/>
      <c r="BQ7" s="32"/>
      <c r="BR7" s="32" t="s">
        <v>328</v>
      </c>
      <c r="BS7" s="56" t="s">
        <v>358</v>
      </c>
    </row>
    <row r="8" spans="1:71" x14ac:dyDescent="0.15">
      <c r="A8" s="27">
        <v>1642</v>
      </c>
      <c r="B8" s="31">
        <v>41554</v>
      </c>
      <c r="C8" s="29" t="s">
        <v>325</v>
      </c>
      <c r="D8" s="30" t="s">
        <v>335</v>
      </c>
      <c r="E8" s="30"/>
      <c r="F8" s="30" t="s">
        <v>336</v>
      </c>
      <c r="G8" s="31">
        <v>41503</v>
      </c>
      <c r="H8" s="32" t="s">
        <v>328</v>
      </c>
      <c r="I8" s="32" t="s">
        <v>359</v>
      </c>
      <c r="J8" s="32"/>
      <c r="K8" s="30" t="s">
        <v>360</v>
      </c>
      <c r="L8" s="30" t="s">
        <v>361</v>
      </c>
      <c r="M8" s="30">
        <v>134</v>
      </c>
      <c r="N8" s="30">
        <v>24.36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332</v>
      </c>
      <c r="AS8" s="32" t="s">
        <v>333</v>
      </c>
      <c r="AT8" s="32"/>
      <c r="AU8" s="32"/>
      <c r="AV8" s="32"/>
      <c r="AW8" s="32"/>
      <c r="AX8" s="32" t="s">
        <v>334</v>
      </c>
      <c r="AY8" s="30"/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328</v>
      </c>
      <c r="BL8" s="32">
        <v>24</v>
      </c>
      <c r="BM8" s="32" t="s">
        <v>362</v>
      </c>
      <c r="BN8" s="32"/>
      <c r="BO8" s="56"/>
      <c r="BP8" s="56"/>
      <c r="BQ8" s="32"/>
      <c r="BR8" s="32" t="s">
        <v>328</v>
      </c>
      <c r="BS8" s="30"/>
    </row>
    <row r="9" spans="1:71" x14ac:dyDescent="0.15">
      <c r="A9" s="27">
        <v>2515</v>
      </c>
      <c r="B9" s="31">
        <v>41554</v>
      </c>
      <c r="C9" s="29" t="s">
        <v>325</v>
      </c>
      <c r="D9" s="30" t="s">
        <v>363</v>
      </c>
      <c r="E9" s="30"/>
      <c r="F9" s="30" t="s">
        <v>336</v>
      </c>
      <c r="G9" s="31">
        <v>41531</v>
      </c>
      <c r="H9" s="32" t="s">
        <v>347</v>
      </c>
      <c r="I9" s="32" t="s">
        <v>328</v>
      </c>
      <c r="J9" s="32"/>
      <c r="K9" s="30" t="s">
        <v>364</v>
      </c>
      <c r="L9" s="30" t="s">
        <v>365</v>
      </c>
      <c r="M9" s="30">
        <v>135.49</v>
      </c>
      <c r="N9" s="30">
        <v>29.25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332</v>
      </c>
      <c r="AS9" s="32" t="s">
        <v>328</v>
      </c>
      <c r="AT9" s="32"/>
      <c r="AU9" s="32"/>
      <c r="AV9" s="32" t="s">
        <v>350</v>
      </c>
      <c r="AW9" s="32">
        <v>10.8</v>
      </c>
      <c r="AX9" s="32" t="s">
        <v>334</v>
      </c>
      <c r="AY9" s="30"/>
      <c r="AZ9" s="32">
        <v>0</v>
      </c>
      <c r="BA9" s="32">
        <v>0</v>
      </c>
      <c r="BB9" s="32">
        <v>13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328</v>
      </c>
      <c r="BL9" s="32"/>
      <c r="BM9" s="32" t="s">
        <v>328</v>
      </c>
      <c r="BN9" s="32"/>
      <c r="BO9" s="56" t="s">
        <v>366</v>
      </c>
      <c r="BP9" s="56"/>
      <c r="BQ9" s="32"/>
      <c r="BR9" s="32" t="s">
        <v>328</v>
      </c>
      <c r="BS9" s="30" t="s">
        <v>367</v>
      </c>
    </row>
    <row r="10" spans="1:71" x14ac:dyDescent="0.15">
      <c r="A10" s="27">
        <v>2566</v>
      </c>
      <c r="B10" s="31">
        <v>41554</v>
      </c>
      <c r="C10" s="29" t="s">
        <v>325</v>
      </c>
      <c r="D10" s="30" t="s">
        <v>368</v>
      </c>
      <c r="E10" s="30"/>
      <c r="F10" s="30" t="s">
        <v>369</v>
      </c>
      <c r="G10" s="58">
        <v>41475</v>
      </c>
      <c r="H10" s="32" t="s">
        <v>347</v>
      </c>
      <c r="I10" s="32" t="s">
        <v>370</v>
      </c>
      <c r="J10" s="32"/>
      <c r="K10" s="30" t="s">
        <v>371</v>
      </c>
      <c r="L10" s="30" t="s">
        <v>372</v>
      </c>
      <c r="M10" s="55">
        <v>134</v>
      </c>
      <c r="N10" s="30">
        <v>24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332</v>
      </c>
      <c r="AS10" s="32" t="s">
        <v>333</v>
      </c>
      <c r="AT10" s="32"/>
      <c r="AU10" s="32"/>
      <c r="AV10" s="32" t="s">
        <v>350</v>
      </c>
      <c r="AW10" s="32">
        <v>11</v>
      </c>
      <c r="AX10" s="32" t="s">
        <v>351</v>
      </c>
      <c r="AY10" s="30"/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333</v>
      </c>
      <c r="BL10" s="32"/>
      <c r="BM10" s="32" t="s">
        <v>370</v>
      </c>
      <c r="BN10" s="32"/>
      <c r="BO10" s="56"/>
      <c r="BP10" s="56"/>
      <c r="BQ10" s="56"/>
      <c r="BR10" s="32" t="s">
        <v>370</v>
      </c>
      <c r="BS10" s="30" t="s">
        <v>373</v>
      </c>
    </row>
    <row r="11" spans="1:71" x14ac:dyDescent="0.15">
      <c r="A11" s="27">
        <v>2543</v>
      </c>
      <c r="B11" s="31">
        <v>41554</v>
      </c>
      <c r="C11" s="29" t="s">
        <v>325</v>
      </c>
      <c r="D11" s="30" t="s">
        <v>374</v>
      </c>
      <c r="E11" s="30"/>
      <c r="F11" s="30" t="s">
        <v>369</v>
      </c>
      <c r="G11" s="31">
        <v>41455</v>
      </c>
      <c r="H11" s="32" t="s">
        <v>357</v>
      </c>
      <c r="I11" s="32" t="s">
        <v>370</v>
      </c>
      <c r="J11" s="32"/>
      <c r="K11" s="30" t="s">
        <v>375</v>
      </c>
      <c r="L11" s="30" t="s">
        <v>376</v>
      </c>
      <c r="M11" s="55">
        <v>136.29</v>
      </c>
      <c r="N11" s="55">
        <v>26.5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332</v>
      </c>
      <c r="AS11" s="32" t="s">
        <v>333</v>
      </c>
      <c r="AT11" s="32"/>
      <c r="AU11" s="32"/>
      <c r="AV11" s="32" t="s">
        <v>350</v>
      </c>
      <c r="AW11" s="32">
        <v>6</v>
      </c>
      <c r="AX11" s="32" t="s">
        <v>351</v>
      </c>
      <c r="AY11" s="30"/>
      <c r="AZ11" s="32">
        <v>0</v>
      </c>
      <c r="BA11" s="32">
        <v>0</v>
      </c>
      <c r="BB11" s="32">
        <v>10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333</v>
      </c>
      <c r="BL11" s="32"/>
      <c r="BM11" s="32" t="s">
        <v>370</v>
      </c>
      <c r="BN11" s="32"/>
      <c r="BO11" s="56"/>
      <c r="BP11" s="56"/>
      <c r="BQ11" s="56"/>
      <c r="BR11" s="32" t="s">
        <v>370</v>
      </c>
      <c r="BS11" s="30"/>
    </row>
    <row r="12" spans="1:71" x14ac:dyDescent="0.15">
      <c r="A12" s="27">
        <v>2346</v>
      </c>
      <c r="B12" s="31">
        <v>41554</v>
      </c>
      <c r="C12" s="29" t="s">
        <v>325</v>
      </c>
      <c r="D12" s="30" t="s">
        <v>368</v>
      </c>
      <c r="E12" s="30"/>
      <c r="F12" s="30" t="s">
        <v>341</v>
      </c>
      <c r="G12" s="58">
        <v>41515</v>
      </c>
      <c r="H12" s="32" t="s">
        <v>347</v>
      </c>
      <c r="I12" s="32" t="s">
        <v>328</v>
      </c>
      <c r="J12" s="32"/>
      <c r="K12" s="30" t="s">
        <v>377</v>
      </c>
      <c r="L12" s="30" t="s">
        <v>378</v>
      </c>
      <c r="M12" s="30">
        <v>128.30000000000001</v>
      </c>
      <c r="N12" s="30">
        <v>27.75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332</v>
      </c>
      <c r="AS12" s="32" t="s">
        <v>328</v>
      </c>
      <c r="AT12" s="32"/>
      <c r="AU12" s="32"/>
      <c r="AV12" s="32" t="s">
        <v>350</v>
      </c>
      <c r="AW12" s="32">
        <v>11.3</v>
      </c>
      <c r="AX12" s="32" t="s">
        <v>379</v>
      </c>
      <c r="AY12" s="30"/>
      <c r="AZ12" s="32">
        <v>0</v>
      </c>
      <c r="BA12" s="32">
        <v>10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328</v>
      </c>
      <c r="BL12" s="32">
        <v>12</v>
      </c>
      <c r="BM12" s="32" t="s">
        <v>379</v>
      </c>
      <c r="BN12" s="32"/>
      <c r="BO12" s="56" t="s">
        <v>380</v>
      </c>
      <c r="BP12" s="56" t="s">
        <v>381</v>
      </c>
      <c r="BQ12" s="32">
        <v>50</v>
      </c>
      <c r="BR12" s="32" t="s">
        <v>328</v>
      </c>
      <c r="BS12" s="30"/>
    </row>
    <row r="13" spans="1:71" x14ac:dyDescent="0.15">
      <c r="A13" s="27">
        <v>2832</v>
      </c>
      <c r="B13" s="31">
        <v>41554</v>
      </c>
      <c r="C13" s="29" t="s">
        <v>325</v>
      </c>
      <c r="D13" s="30" t="s">
        <v>363</v>
      </c>
      <c r="E13" s="30"/>
      <c r="F13" s="30" t="s">
        <v>336</v>
      </c>
      <c r="G13" s="31">
        <v>41499</v>
      </c>
      <c r="H13" s="32" t="s">
        <v>328</v>
      </c>
      <c r="I13" s="32" t="s">
        <v>337</v>
      </c>
      <c r="J13" s="32"/>
      <c r="K13" s="30" t="s">
        <v>382</v>
      </c>
      <c r="L13" s="30" t="s">
        <v>383</v>
      </c>
      <c r="M13" s="30">
        <v>129</v>
      </c>
      <c r="N13">
        <v>28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332</v>
      </c>
      <c r="AS13" s="32" t="s">
        <v>333</v>
      </c>
      <c r="AT13" s="32"/>
      <c r="AU13" s="32"/>
      <c r="AV13" s="32"/>
      <c r="AW13" s="32"/>
      <c r="AX13" s="32" t="s">
        <v>333</v>
      </c>
      <c r="AY13" s="30"/>
      <c r="AZ13" s="32">
        <v>0</v>
      </c>
      <c r="BA13" s="32">
        <v>0</v>
      </c>
      <c r="BB13" s="32">
        <v>0</v>
      </c>
      <c r="BC13" s="32">
        <v>20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32" t="s">
        <v>333</v>
      </c>
      <c r="BL13" s="32">
        <v>24</v>
      </c>
      <c r="BM13" s="32" t="s">
        <v>328</v>
      </c>
      <c r="BN13" s="32"/>
      <c r="BO13" s="30"/>
      <c r="BP13" s="30"/>
      <c r="BQ13" s="32"/>
      <c r="BR13" s="32" t="s">
        <v>328</v>
      </c>
      <c r="BS13" s="30"/>
    </row>
    <row r="14" spans="1:71" x14ac:dyDescent="0.15">
      <c r="A14" s="27">
        <v>2946</v>
      </c>
      <c r="B14" s="31">
        <v>41554</v>
      </c>
      <c r="C14" s="29" t="s">
        <v>325</v>
      </c>
      <c r="D14" s="30" t="s">
        <v>374</v>
      </c>
      <c r="E14" s="30"/>
      <c r="F14" s="30" t="s">
        <v>336</v>
      </c>
      <c r="G14" s="31">
        <v>41545</v>
      </c>
      <c r="H14" s="32" t="s">
        <v>384</v>
      </c>
      <c r="I14" s="32" t="s">
        <v>337</v>
      </c>
      <c r="J14" s="32"/>
      <c r="K14" s="30" t="s">
        <v>385</v>
      </c>
      <c r="L14" s="30" t="s">
        <v>386</v>
      </c>
      <c r="M14" s="55">
        <v>120.10599999999999</v>
      </c>
      <c r="N14" s="66">
        <v>19.334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J14" s="30"/>
      <c r="AK14" s="30"/>
      <c r="AL14" s="30"/>
      <c r="AM14" s="30"/>
      <c r="AN14" s="30"/>
      <c r="AO14" s="30"/>
      <c r="AP14" s="30"/>
      <c r="AQ14" s="30"/>
      <c r="AR14" s="30" t="s">
        <v>332</v>
      </c>
      <c r="AS14" s="32" t="s">
        <v>333</v>
      </c>
      <c r="AT14" s="32"/>
      <c r="AU14" s="32"/>
      <c r="AV14" s="32"/>
      <c r="AW14" s="32"/>
      <c r="AX14" s="32" t="s">
        <v>351</v>
      </c>
      <c r="AY14" s="30"/>
      <c r="AZ14" s="32">
        <v>0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>
        <v>24</v>
      </c>
      <c r="BK14" s="32" t="s">
        <v>387</v>
      </c>
      <c r="BL14" s="32"/>
      <c r="BM14" s="32" t="s">
        <v>328</v>
      </c>
      <c r="BN14" s="32"/>
      <c r="BO14" s="56"/>
      <c r="BP14" s="56"/>
      <c r="BQ14" s="56"/>
      <c r="BR14" s="32" t="s">
        <v>328</v>
      </c>
      <c r="BS14" s="30"/>
    </row>
    <row r="15" spans="1:71" x14ac:dyDescent="0.15">
      <c r="A15" s="27">
        <v>3022</v>
      </c>
      <c r="B15" s="31">
        <v>41554</v>
      </c>
      <c r="C15" s="29" t="s">
        <v>325</v>
      </c>
      <c r="D15" s="30" t="s">
        <v>326</v>
      </c>
      <c r="E15" s="30"/>
      <c r="F15" s="30" t="s">
        <v>336</v>
      </c>
      <c r="G15" s="31">
        <v>41536</v>
      </c>
      <c r="H15" s="32" t="s">
        <v>384</v>
      </c>
      <c r="I15" s="32" t="s">
        <v>337</v>
      </c>
      <c r="J15" s="32"/>
      <c r="K15" s="30" t="s">
        <v>388</v>
      </c>
      <c r="L15" s="30" t="s">
        <v>389</v>
      </c>
      <c r="M15" s="55">
        <v>109.5</v>
      </c>
      <c r="N15" s="55">
        <v>29.4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332</v>
      </c>
      <c r="AS15" s="32" t="s">
        <v>333</v>
      </c>
      <c r="AT15" s="32"/>
      <c r="AU15" s="32"/>
      <c r="AV15" s="32"/>
      <c r="AW15" s="32"/>
      <c r="AX15" s="32" t="s">
        <v>390</v>
      </c>
      <c r="AY15" s="30"/>
      <c r="AZ15" s="32">
        <v>0</v>
      </c>
      <c r="BA15" s="32">
        <v>0</v>
      </c>
      <c r="BB15" s="32">
        <v>0</v>
      </c>
      <c r="BC15" s="32">
        <v>15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333</v>
      </c>
      <c r="BL15" s="32">
        <v>24</v>
      </c>
      <c r="BM15" s="32" t="s">
        <v>328</v>
      </c>
      <c r="BN15" s="32"/>
      <c r="BO15" s="30"/>
      <c r="BP15" s="56"/>
      <c r="BQ15" s="32"/>
      <c r="BR15" s="32" t="s">
        <v>328</v>
      </c>
      <c r="BS15" s="30"/>
    </row>
    <row r="16" spans="1:71" x14ac:dyDescent="0.15">
      <c r="A16" s="27">
        <v>73</v>
      </c>
      <c r="B16" s="31">
        <v>41554</v>
      </c>
      <c r="C16" s="29" t="s">
        <v>325</v>
      </c>
      <c r="D16" s="30" t="s">
        <v>326</v>
      </c>
      <c r="E16" s="30"/>
      <c r="F16" s="30" t="s">
        <v>391</v>
      </c>
      <c r="G16" s="31">
        <v>41457</v>
      </c>
      <c r="H16" s="32" t="s">
        <v>328</v>
      </c>
      <c r="I16" s="32" t="s">
        <v>329</v>
      </c>
      <c r="J16" s="32"/>
      <c r="K16" s="30" t="s">
        <v>392</v>
      </c>
      <c r="L16" s="30" t="s">
        <v>331</v>
      </c>
      <c r="M16" s="55">
        <v>137</v>
      </c>
      <c r="N16" s="55">
        <v>28</v>
      </c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>
        <v>17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t="s">
        <v>393</v>
      </c>
      <c r="AS16" s="32" t="s">
        <v>333</v>
      </c>
      <c r="AT16" s="32"/>
      <c r="AU16" s="32"/>
      <c r="AV16" s="32"/>
      <c r="AW16" s="32"/>
      <c r="AX16" s="32" t="s">
        <v>334</v>
      </c>
      <c r="AY16" s="30"/>
      <c r="AZ16" s="32">
        <v>0</v>
      </c>
      <c r="BA16" s="32">
        <v>13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/>
      <c r="BK16" s="32" t="s">
        <v>333</v>
      </c>
      <c r="BL16" s="32">
        <v>24</v>
      </c>
      <c r="BM16" s="32" t="s">
        <v>328</v>
      </c>
      <c r="BN16" s="32"/>
      <c r="BO16" s="56"/>
      <c r="BP16" s="56"/>
      <c r="BQ16" s="56"/>
      <c r="BR16" s="32" t="s">
        <v>328</v>
      </c>
      <c r="BS16" s="30"/>
    </row>
    <row r="17" spans="1:71" x14ac:dyDescent="0.15">
      <c r="A17" s="27">
        <v>197</v>
      </c>
      <c r="B17" s="31">
        <v>41554</v>
      </c>
      <c r="C17" s="29" t="s">
        <v>325</v>
      </c>
      <c r="D17" s="30" t="s">
        <v>335</v>
      </c>
      <c r="E17" s="30"/>
      <c r="F17" s="30" t="s">
        <v>394</v>
      </c>
      <c r="G17" s="31">
        <v>41455</v>
      </c>
      <c r="H17" s="32" t="s">
        <v>328</v>
      </c>
      <c r="I17" s="32" t="s">
        <v>337</v>
      </c>
      <c r="J17" s="32"/>
      <c r="K17" s="30" t="s">
        <v>338</v>
      </c>
      <c r="L17" s="30" t="s">
        <v>339</v>
      </c>
      <c r="M17" s="30">
        <v>152.88</v>
      </c>
      <c r="N17" s="30">
        <v>29.952000000000002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>
        <v>24.024000000000001</v>
      </c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 t="s">
        <v>393</v>
      </c>
      <c r="AS17" s="32" t="s">
        <v>333</v>
      </c>
      <c r="AT17" s="32"/>
      <c r="AU17" s="32"/>
      <c r="AV17" s="32"/>
      <c r="AW17" s="32"/>
      <c r="AX17" s="32" t="s">
        <v>333</v>
      </c>
      <c r="AY17" s="30"/>
      <c r="AZ17" s="32">
        <v>0</v>
      </c>
      <c r="BA17" s="32">
        <v>0</v>
      </c>
      <c r="BB17" s="32">
        <v>7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/>
      <c r="BK17" s="32" t="s">
        <v>333</v>
      </c>
      <c r="BL17" s="32"/>
      <c r="BM17" s="32" t="s">
        <v>328</v>
      </c>
      <c r="BN17" s="32"/>
      <c r="BO17" s="30"/>
      <c r="BP17" s="30"/>
      <c r="BQ17" s="32"/>
      <c r="BR17" s="32" t="s">
        <v>328</v>
      </c>
      <c r="BS17" s="30" t="s">
        <v>340</v>
      </c>
    </row>
    <row r="18" spans="1:71" x14ac:dyDescent="0.15">
      <c r="A18" s="27">
        <v>385</v>
      </c>
      <c r="B18" s="31">
        <v>41554</v>
      </c>
      <c r="C18" s="29" t="s">
        <v>325</v>
      </c>
      <c r="D18" s="30" t="s">
        <v>335</v>
      </c>
      <c r="E18" s="30"/>
      <c r="F18" s="30" t="s">
        <v>391</v>
      </c>
      <c r="G18" s="31">
        <v>41455</v>
      </c>
      <c r="H18" s="32" t="s">
        <v>395</v>
      </c>
      <c r="I18" s="32" t="s">
        <v>328</v>
      </c>
      <c r="J18" s="32"/>
      <c r="K18" s="30" t="s">
        <v>396</v>
      </c>
      <c r="L18" s="30" t="s">
        <v>344</v>
      </c>
      <c r="M18" s="30">
        <v>163.47999999999999</v>
      </c>
      <c r="N18" s="30">
        <v>27.9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17.5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393</v>
      </c>
      <c r="AS18" s="32" t="s">
        <v>328</v>
      </c>
      <c r="AT18" s="32"/>
      <c r="AU18" s="32"/>
      <c r="AV18" s="32" t="s">
        <v>345</v>
      </c>
      <c r="AW18" s="32">
        <v>12</v>
      </c>
      <c r="AX18" s="32" t="s">
        <v>346</v>
      </c>
      <c r="AY18" s="30"/>
      <c r="AZ18" s="32">
        <v>0</v>
      </c>
      <c r="BA18" s="32">
        <v>0</v>
      </c>
      <c r="BB18" s="32">
        <v>7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/>
      <c r="BK18" s="32" t="s">
        <v>328</v>
      </c>
      <c r="BL18" s="32"/>
      <c r="BM18" s="32" t="s">
        <v>328</v>
      </c>
      <c r="BN18" s="32"/>
      <c r="BO18" s="30"/>
      <c r="BP18" s="30"/>
      <c r="BQ18" s="32"/>
      <c r="BR18" s="32" t="s">
        <v>328</v>
      </c>
      <c r="BS18" s="30"/>
    </row>
    <row r="19" spans="1:71" x14ac:dyDescent="0.15">
      <c r="A19" s="27">
        <v>555</v>
      </c>
      <c r="B19" s="31">
        <v>41554</v>
      </c>
      <c r="C19" s="29" t="s">
        <v>325</v>
      </c>
      <c r="D19" s="30" t="s">
        <v>335</v>
      </c>
      <c r="E19" s="30"/>
      <c r="F19" s="30" t="s">
        <v>397</v>
      </c>
      <c r="G19" s="31">
        <v>41485</v>
      </c>
      <c r="H19" s="32" t="s">
        <v>347</v>
      </c>
      <c r="I19" s="32" t="s">
        <v>328</v>
      </c>
      <c r="J19" s="32"/>
      <c r="K19" s="30" t="s">
        <v>348</v>
      </c>
      <c r="L19" s="30" t="s">
        <v>349</v>
      </c>
      <c r="M19" s="30">
        <v>126.1</v>
      </c>
      <c r="N19" s="30">
        <v>28.47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16.170000000000002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393</v>
      </c>
      <c r="AS19" s="32" t="s">
        <v>328</v>
      </c>
      <c r="AT19" s="32"/>
      <c r="AU19" s="32"/>
      <c r="AV19" s="32" t="s">
        <v>350</v>
      </c>
      <c r="AW19" s="32">
        <v>11</v>
      </c>
      <c r="AX19" s="32" t="s">
        <v>351</v>
      </c>
      <c r="AY19" s="30"/>
      <c r="AZ19" s="32">
        <v>0</v>
      </c>
      <c r="BA19" s="32">
        <v>10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24</v>
      </c>
      <c r="BK19" s="32" t="s">
        <v>342</v>
      </c>
      <c r="BL19" s="32"/>
      <c r="BM19" s="32" t="s">
        <v>328</v>
      </c>
      <c r="BN19" s="32"/>
      <c r="BO19" s="30"/>
      <c r="BP19" s="30"/>
      <c r="BQ19" s="32"/>
      <c r="BR19" s="32" t="s">
        <v>328</v>
      </c>
      <c r="BS19" s="30"/>
    </row>
    <row r="20" spans="1:71" x14ac:dyDescent="0.15">
      <c r="A20" s="27">
        <v>696</v>
      </c>
      <c r="B20" s="31">
        <v>41554</v>
      </c>
      <c r="C20" s="29" t="s">
        <v>325</v>
      </c>
      <c r="D20" s="30" t="s">
        <v>335</v>
      </c>
      <c r="E20" s="30"/>
      <c r="F20" s="30" t="s">
        <v>391</v>
      </c>
      <c r="G20" s="31">
        <v>41429</v>
      </c>
      <c r="H20" s="32" t="s">
        <v>347</v>
      </c>
      <c r="I20" s="32" t="s">
        <v>328</v>
      </c>
      <c r="J20" s="32"/>
      <c r="K20" s="30" t="s">
        <v>352</v>
      </c>
      <c r="L20" s="30" t="s">
        <v>353</v>
      </c>
      <c r="M20" s="30">
        <v>109</v>
      </c>
      <c r="N20" s="30">
        <v>26.95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18.04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393</v>
      </c>
      <c r="AS20" s="32" t="s">
        <v>328</v>
      </c>
      <c r="AT20" s="32"/>
      <c r="AU20" s="32"/>
      <c r="AV20" s="32" t="s">
        <v>350</v>
      </c>
      <c r="AW20" s="32">
        <v>8</v>
      </c>
      <c r="AX20" s="32" t="s">
        <v>328</v>
      </c>
      <c r="AY20" s="30"/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328</v>
      </c>
      <c r="BL20" s="32"/>
      <c r="BM20" s="32" t="s">
        <v>328</v>
      </c>
      <c r="BN20" s="32"/>
      <c r="BO20" s="56"/>
      <c r="BP20" s="56"/>
      <c r="BQ20" s="32"/>
      <c r="BR20" s="32" t="s">
        <v>328</v>
      </c>
      <c r="BS20" s="30"/>
    </row>
    <row r="21" spans="1:71" x14ac:dyDescent="0.15">
      <c r="A21" s="27">
        <v>1138</v>
      </c>
      <c r="B21" s="31">
        <v>41554</v>
      </c>
      <c r="C21" s="29" t="s">
        <v>325</v>
      </c>
      <c r="D21" s="30" t="s">
        <v>335</v>
      </c>
      <c r="E21" s="30"/>
      <c r="F21" s="30" t="s">
        <v>397</v>
      </c>
      <c r="G21" s="67">
        <v>41538</v>
      </c>
      <c r="H21" s="32" t="s">
        <v>395</v>
      </c>
      <c r="I21" s="32" t="s">
        <v>328</v>
      </c>
      <c r="J21" s="32">
        <v>6.43</v>
      </c>
      <c r="K21" s="30" t="s">
        <v>398</v>
      </c>
      <c r="L21" s="30" t="s">
        <v>355</v>
      </c>
      <c r="M21" s="30">
        <v>136.25</v>
      </c>
      <c r="N21" s="30">
        <v>27.63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15.78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393</v>
      </c>
      <c r="AS21" s="32" t="s">
        <v>333</v>
      </c>
      <c r="AT21" s="32"/>
      <c r="AU21" s="32"/>
      <c r="AV21" s="32" t="s">
        <v>350</v>
      </c>
      <c r="AW21" s="32">
        <v>7</v>
      </c>
      <c r="AX21" s="32" t="s">
        <v>334</v>
      </c>
      <c r="AY21" s="30"/>
      <c r="AZ21" s="32">
        <v>0</v>
      </c>
      <c r="BA21" s="32">
        <v>13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>
        <v>12</v>
      </c>
      <c r="BK21" s="32" t="s">
        <v>357</v>
      </c>
      <c r="BL21" s="32"/>
      <c r="BM21" s="32" t="s">
        <v>328</v>
      </c>
      <c r="BN21" s="32"/>
      <c r="BO21" s="30"/>
      <c r="BP21" s="30"/>
      <c r="BQ21" s="32"/>
      <c r="BR21" s="32" t="s">
        <v>328</v>
      </c>
      <c r="BS21" s="56" t="s">
        <v>358</v>
      </c>
    </row>
    <row r="22" spans="1:71" x14ac:dyDescent="0.15">
      <c r="A22" s="27">
        <v>1640</v>
      </c>
      <c r="B22" s="31">
        <v>41554</v>
      </c>
      <c r="C22" s="29" t="s">
        <v>325</v>
      </c>
      <c r="D22" s="30" t="s">
        <v>335</v>
      </c>
      <c r="E22" s="30"/>
      <c r="F22" s="30" t="s">
        <v>394</v>
      </c>
      <c r="G22" s="67">
        <v>41503</v>
      </c>
      <c r="H22" s="32" t="s">
        <v>328</v>
      </c>
      <c r="I22" s="32" t="s">
        <v>359</v>
      </c>
      <c r="J22" s="32"/>
      <c r="K22" s="30" t="s">
        <v>399</v>
      </c>
      <c r="L22" s="30" t="s">
        <v>361</v>
      </c>
      <c r="M22" s="30">
        <v>137</v>
      </c>
      <c r="N22" s="30">
        <v>24.36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17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393</v>
      </c>
      <c r="AS22" s="32" t="s">
        <v>333</v>
      </c>
      <c r="AT22" s="32"/>
      <c r="AU22" s="32"/>
      <c r="AV22" s="32"/>
      <c r="AW22" s="32"/>
      <c r="AX22" s="32" t="s">
        <v>334</v>
      </c>
      <c r="AY22" s="30"/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/>
      <c r="BK22" s="32" t="s">
        <v>328</v>
      </c>
      <c r="BL22" s="32">
        <v>24</v>
      </c>
      <c r="BM22" s="32" t="s">
        <v>362</v>
      </c>
      <c r="BN22" s="32"/>
      <c r="BO22" s="56"/>
      <c r="BP22" s="56"/>
      <c r="BQ22" s="32"/>
      <c r="BR22" s="32" t="s">
        <v>328</v>
      </c>
      <c r="BS22" s="30"/>
    </row>
    <row r="23" spans="1:71" x14ac:dyDescent="0.15">
      <c r="A23" s="27">
        <v>2513</v>
      </c>
      <c r="B23" s="31">
        <v>41554</v>
      </c>
      <c r="C23" s="29" t="s">
        <v>325</v>
      </c>
      <c r="D23" s="30" t="s">
        <v>335</v>
      </c>
      <c r="E23" s="30"/>
      <c r="F23" s="30" t="s">
        <v>394</v>
      </c>
      <c r="G23" s="67">
        <v>41531</v>
      </c>
      <c r="H23" s="32" t="s">
        <v>347</v>
      </c>
      <c r="I23" s="32" t="s">
        <v>328</v>
      </c>
      <c r="J23" s="32"/>
      <c r="K23" s="30" t="s">
        <v>364</v>
      </c>
      <c r="L23" s="30" t="s">
        <v>365</v>
      </c>
      <c r="M23" s="30">
        <v>138.43</v>
      </c>
      <c r="N23" s="30">
        <v>29.25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22.38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393</v>
      </c>
      <c r="AS23" s="32" t="s">
        <v>328</v>
      </c>
      <c r="AT23" s="32"/>
      <c r="AU23" s="32"/>
      <c r="AV23" s="32" t="s">
        <v>350</v>
      </c>
      <c r="AW23" s="32">
        <v>10.8</v>
      </c>
      <c r="AX23" s="32" t="s">
        <v>334</v>
      </c>
      <c r="AY23" s="30"/>
      <c r="AZ23" s="32">
        <v>0</v>
      </c>
      <c r="BA23" s="32">
        <v>0</v>
      </c>
      <c r="BB23" s="32">
        <v>13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328</v>
      </c>
      <c r="BL23" s="32"/>
      <c r="BM23" s="32" t="s">
        <v>328</v>
      </c>
      <c r="BN23" s="32"/>
      <c r="BO23" s="56" t="s">
        <v>366</v>
      </c>
      <c r="BP23" s="56"/>
      <c r="BQ23" s="32"/>
      <c r="BR23" s="32" t="s">
        <v>328</v>
      </c>
      <c r="BS23" s="30" t="s">
        <v>367</v>
      </c>
    </row>
    <row r="24" spans="1:71" x14ac:dyDescent="0.15">
      <c r="A24" s="27">
        <v>2564</v>
      </c>
      <c r="B24" s="31">
        <v>41554</v>
      </c>
      <c r="C24" s="29" t="s">
        <v>325</v>
      </c>
      <c r="D24" s="30" t="s">
        <v>368</v>
      </c>
      <c r="E24" s="30"/>
      <c r="F24" s="30" t="s">
        <v>391</v>
      </c>
      <c r="G24" s="68">
        <v>41475</v>
      </c>
      <c r="H24" s="32" t="s">
        <v>347</v>
      </c>
      <c r="I24" s="32" t="s">
        <v>370</v>
      </c>
      <c r="J24" s="32"/>
      <c r="K24" s="30" t="s">
        <v>371</v>
      </c>
      <c r="L24" s="30" t="s">
        <v>372</v>
      </c>
      <c r="M24" s="55">
        <v>137</v>
      </c>
      <c r="N24" s="55">
        <v>24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>
        <v>19</v>
      </c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393</v>
      </c>
      <c r="AS24" s="32" t="s">
        <v>333</v>
      </c>
      <c r="AT24" s="32"/>
      <c r="AU24" s="32"/>
      <c r="AV24" s="32" t="s">
        <v>350</v>
      </c>
      <c r="AW24" s="32">
        <v>11</v>
      </c>
      <c r="AX24" s="32" t="s">
        <v>351</v>
      </c>
      <c r="AY24" s="30"/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/>
      <c r="BK24" s="32" t="s">
        <v>333</v>
      </c>
      <c r="BL24" s="32"/>
      <c r="BM24" s="32" t="s">
        <v>370</v>
      </c>
      <c r="BN24" s="32"/>
      <c r="BO24" s="56"/>
      <c r="BP24" s="56"/>
      <c r="BQ24" s="56"/>
      <c r="BR24" s="32" t="s">
        <v>370</v>
      </c>
      <c r="BS24" s="30" t="s">
        <v>373</v>
      </c>
    </row>
    <row r="25" spans="1:71" x14ac:dyDescent="0.15">
      <c r="A25" s="27">
        <v>2541</v>
      </c>
      <c r="B25" s="31">
        <v>41554</v>
      </c>
      <c r="C25" s="29" t="s">
        <v>325</v>
      </c>
      <c r="D25" s="30" t="s">
        <v>374</v>
      </c>
      <c r="E25" s="30"/>
      <c r="F25" s="30" t="s">
        <v>391</v>
      </c>
      <c r="G25" s="69">
        <v>41455</v>
      </c>
      <c r="H25" s="32" t="s">
        <v>357</v>
      </c>
      <c r="I25" s="32" t="s">
        <v>370</v>
      </c>
      <c r="J25" s="32"/>
      <c r="K25" s="30" t="s">
        <v>375</v>
      </c>
      <c r="L25" s="30" t="s">
        <v>376</v>
      </c>
      <c r="M25" s="55">
        <v>138.97</v>
      </c>
      <c r="N25" s="55">
        <v>26.5</v>
      </c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>
        <v>16.100000000000001</v>
      </c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393</v>
      </c>
      <c r="AS25" s="32" t="s">
        <v>333</v>
      </c>
      <c r="AT25" s="32"/>
      <c r="AU25" s="32"/>
      <c r="AV25" s="32" t="s">
        <v>350</v>
      </c>
      <c r="AW25" s="32">
        <v>6</v>
      </c>
      <c r="AX25" s="32" t="s">
        <v>351</v>
      </c>
      <c r="AY25" s="30"/>
      <c r="AZ25" s="32">
        <v>0</v>
      </c>
      <c r="BA25" s="32">
        <v>0</v>
      </c>
      <c r="BB25" s="32">
        <v>10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333</v>
      </c>
      <c r="BL25" s="32"/>
      <c r="BM25" s="32" t="s">
        <v>370</v>
      </c>
      <c r="BN25" s="32"/>
      <c r="BO25" s="56"/>
      <c r="BP25" s="56"/>
      <c r="BQ25" s="56"/>
      <c r="BR25" s="32" t="s">
        <v>370</v>
      </c>
      <c r="BS25" s="30"/>
    </row>
    <row r="26" spans="1:71" x14ac:dyDescent="0.15">
      <c r="A26" s="27">
        <v>2344</v>
      </c>
      <c r="B26" s="31">
        <v>41554</v>
      </c>
      <c r="C26" s="29" t="s">
        <v>325</v>
      </c>
      <c r="D26" s="30" t="s">
        <v>368</v>
      </c>
      <c r="E26" s="30"/>
      <c r="F26" s="30" t="s">
        <v>394</v>
      </c>
      <c r="G26" s="68">
        <v>41515</v>
      </c>
      <c r="H26" s="32" t="s">
        <v>347</v>
      </c>
      <c r="I26" s="32" t="s">
        <v>328</v>
      </c>
      <c r="J26" s="32"/>
      <c r="K26" s="30" t="s">
        <v>377</v>
      </c>
      <c r="L26" s="30" t="s">
        <v>378</v>
      </c>
      <c r="M26" s="30">
        <v>131.1</v>
      </c>
      <c r="N26" s="30">
        <v>27.75</v>
      </c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>
        <v>20.99</v>
      </c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t="s">
        <v>393</v>
      </c>
      <c r="AS26" s="32" t="s">
        <v>328</v>
      </c>
      <c r="AT26" s="32"/>
      <c r="AU26" s="32"/>
      <c r="AV26" s="32" t="s">
        <v>350</v>
      </c>
      <c r="AW26" s="32">
        <v>11.3</v>
      </c>
      <c r="AX26" s="32" t="s">
        <v>379</v>
      </c>
      <c r="AY26" s="30"/>
      <c r="AZ26" s="32">
        <v>0</v>
      </c>
      <c r="BA26" s="32">
        <v>10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328</v>
      </c>
      <c r="BL26" s="32">
        <v>12</v>
      </c>
      <c r="BM26" s="32" t="s">
        <v>379</v>
      </c>
      <c r="BN26" s="32"/>
      <c r="BO26" s="56" t="s">
        <v>400</v>
      </c>
      <c r="BP26" s="56" t="s">
        <v>381</v>
      </c>
      <c r="BQ26" s="32">
        <v>50</v>
      </c>
      <c r="BR26" s="32" t="s">
        <v>328</v>
      </c>
      <c r="BS26" s="30"/>
    </row>
    <row r="27" spans="1:71" x14ac:dyDescent="0.15">
      <c r="A27" s="27">
        <v>2830</v>
      </c>
      <c r="B27" s="31">
        <v>41554</v>
      </c>
      <c r="C27" s="29" t="s">
        <v>325</v>
      </c>
      <c r="D27" s="30" t="s">
        <v>335</v>
      </c>
      <c r="E27" s="30"/>
      <c r="F27" s="30" t="s">
        <v>394</v>
      </c>
      <c r="G27" s="31">
        <v>41499</v>
      </c>
      <c r="H27" s="32" t="s">
        <v>328</v>
      </c>
      <c r="I27" s="32" t="s">
        <v>337</v>
      </c>
      <c r="J27" s="32"/>
      <c r="K27" s="30" t="s">
        <v>382</v>
      </c>
      <c r="L27" s="30" t="s">
        <v>383</v>
      </c>
      <c r="M27" s="30">
        <v>131.75</v>
      </c>
      <c r="N27" s="30">
        <v>28</v>
      </c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>
        <v>17</v>
      </c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393</v>
      </c>
      <c r="AS27" s="32" t="s">
        <v>333</v>
      </c>
      <c r="AT27" s="32"/>
      <c r="AU27" s="32"/>
      <c r="AV27" s="32"/>
      <c r="AW27" s="32"/>
      <c r="AX27" s="32" t="s">
        <v>333</v>
      </c>
      <c r="AY27" s="30"/>
      <c r="AZ27" s="32">
        <v>0</v>
      </c>
      <c r="BA27" s="32">
        <v>0</v>
      </c>
      <c r="BB27" s="32">
        <v>0</v>
      </c>
      <c r="BC27" s="32">
        <v>20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/>
      <c r="BK27" s="32" t="s">
        <v>333</v>
      </c>
      <c r="BL27" s="32">
        <v>24</v>
      </c>
      <c r="BM27" s="32" t="s">
        <v>328</v>
      </c>
      <c r="BN27" s="32"/>
      <c r="BO27" s="30"/>
      <c r="BP27" s="30"/>
      <c r="BQ27" s="32"/>
      <c r="BR27" s="32" t="s">
        <v>328</v>
      </c>
      <c r="BS27" s="30"/>
    </row>
    <row r="28" spans="1:71" x14ac:dyDescent="0.15">
      <c r="A28" s="27">
        <v>2944</v>
      </c>
      <c r="B28" s="31">
        <v>41554</v>
      </c>
      <c r="C28" s="29" t="s">
        <v>325</v>
      </c>
      <c r="D28" s="30" t="s">
        <v>374</v>
      </c>
      <c r="E28" s="30"/>
      <c r="F28" s="30" t="s">
        <v>391</v>
      </c>
      <c r="G28" s="31">
        <v>41545</v>
      </c>
      <c r="H28" s="32" t="s">
        <v>384</v>
      </c>
      <c r="I28" s="32" t="s">
        <v>337</v>
      </c>
      <c r="J28" s="32"/>
      <c r="K28" s="30" t="s">
        <v>385</v>
      </c>
      <c r="L28" s="30" t="s">
        <v>386</v>
      </c>
      <c r="M28" s="55">
        <v>122.801</v>
      </c>
      <c r="N28" s="55">
        <v>19.334</v>
      </c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>
        <v>13.182</v>
      </c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393</v>
      </c>
      <c r="AS28" s="32" t="s">
        <v>333</v>
      </c>
      <c r="AT28" s="32"/>
      <c r="AU28" s="32"/>
      <c r="AV28" s="32"/>
      <c r="AW28" s="32"/>
      <c r="AX28" s="32" t="s">
        <v>351</v>
      </c>
      <c r="AY28" s="30"/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24</v>
      </c>
      <c r="BK28" s="32" t="s">
        <v>387</v>
      </c>
      <c r="BL28" s="32"/>
      <c r="BM28" s="32" t="s">
        <v>328</v>
      </c>
      <c r="BN28" s="32"/>
      <c r="BO28" s="56"/>
      <c r="BP28" s="56"/>
      <c r="BQ28" s="56"/>
      <c r="BR28" s="32" t="s">
        <v>328</v>
      </c>
      <c r="BS28" s="30"/>
    </row>
    <row r="29" spans="1:71" x14ac:dyDescent="0.15">
      <c r="A29" s="27">
        <v>3020</v>
      </c>
      <c r="B29" s="31">
        <v>41554</v>
      </c>
      <c r="C29" s="29" t="s">
        <v>325</v>
      </c>
      <c r="D29" s="30" t="s">
        <v>326</v>
      </c>
      <c r="E29" s="30"/>
      <c r="F29" s="30" t="s">
        <v>394</v>
      </c>
      <c r="G29" s="31">
        <v>41536</v>
      </c>
      <c r="H29" s="32" t="s">
        <v>384</v>
      </c>
      <c r="I29" s="32" t="s">
        <v>337</v>
      </c>
      <c r="J29" s="32"/>
      <c r="K29" s="30" t="s">
        <v>388</v>
      </c>
      <c r="L29" s="30" t="s">
        <v>389</v>
      </c>
      <c r="M29" s="55">
        <v>112.5</v>
      </c>
      <c r="N29" s="55">
        <v>29.4</v>
      </c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>
        <v>21.6</v>
      </c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393</v>
      </c>
      <c r="AS29" s="32" t="s">
        <v>333</v>
      </c>
      <c r="AT29" s="32"/>
      <c r="AU29" s="32"/>
      <c r="AV29" s="32"/>
      <c r="AW29" s="32"/>
      <c r="AX29" s="32" t="s">
        <v>390</v>
      </c>
      <c r="AY29" s="30"/>
      <c r="AZ29" s="32">
        <v>0</v>
      </c>
      <c r="BA29" s="32">
        <v>0</v>
      </c>
      <c r="BB29" s="32">
        <v>0</v>
      </c>
      <c r="BC29" s="32">
        <v>15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/>
      <c r="BK29" s="32" t="s">
        <v>333</v>
      </c>
      <c r="BL29" s="32">
        <v>24</v>
      </c>
      <c r="BM29" s="32" t="s">
        <v>328</v>
      </c>
      <c r="BN29" s="32"/>
      <c r="BO29" s="30"/>
      <c r="BP29" s="56"/>
      <c r="BQ29" s="32"/>
      <c r="BR29" s="32" t="s">
        <v>328</v>
      </c>
      <c r="BS29" s="30"/>
    </row>
    <row r="30" spans="1:71" x14ac:dyDescent="0.15">
      <c r="A30" s="27">
        <v>76</v>
      </c>
      <c r="B30" s="31">
        <v>41554</v>
      </c>
      <c r="C30" s="29" t="s">
        <v>325</v>
      </c>
      <c r="D30" s="30" t="s">
        <v>401</v>
      </c>
      <c r="E30" s="30"/>
      <c r="F30" s="30" t="s">
        <v>402</v>
      </c>
      <c r="G30" s="31">
        <v>41457</v>
      </c>
      <c r="H30" s="32" t="s">
        <v>328</v>
      </c>
      <c r="I30" s="32" t="s">
        <v>329</v>
      </c>
      <c r="J30" s="32"/>
      <c r="K30" s="30" t="s">
        <v>392</v>
      </c>
      <c r="L30" s="30" t="s">
        <v>331</v>
      </c>
      <c r="M30" s="55">
        <v>134</v>
      </c>
      <c r="N30" s="30">
        <v>31</v>
      </c>
      <c r="O30" s="30"/>
      <c r="P30" s="30"/>
      <c r="Q30" s="30"/>
      <c r="R30" s="30"/>
      <c r="S30" s="30"/>
      <c r="T30" s="30"/>
      <c r="U30" s="30"/>
      <c r="V30" s="30"/>
      <c r="W30" s="30">
        <v>25</v>
      </c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403</v>
      </c>
      <c r="AS30" s="32" t="s">
        <v>333</v>
      </c>
      <c r="AT30" s="32"/>
      <c r="AU30" s="32"/>
      <c r="AV30" s="32"/>
      <c r="AW30" s="32"/>
      <c r="AX30" s="32" t="s">
        <v>334</v>
      </c>
      <c r="AY30" s="30"/>
      <c r="AZ30" s="32">
        <v>0</v>
      </c>
      <c r="BA30" s="32">
        <v>13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 t="s">
        <v>333</v>
      </c>
      <c r="BL30" s="32">
        <v>24</v>
      </c>
      <c r="BM30" s="32" t="s">
        <v>328</v>
      </c>
      <c r="BN30" s="32"/>
      <c r="BO30" s="56"/>
      <c r="BP30" s="56"/>
      <c r="BQ30" s="56"/>
      <c r="BR30" s="32" t="s">
        <v>328</v>
      </c>
      <c r="BS30" s="30"/>
    </row>
    <row r="31" spans="1:71" x14ac:dyDescent="0.15">
      <c r="A31" s="27">
        <v>200</v>
      </c>
      <c r="B31" s="31">
        <v>41554</v>
      </c>
      <c r="C31" s="29" t="s">
        <v>325</v>
      </c>
      <c r="D31" s="30" t="s">
        <v>335</v>
      </c>
      <c r="E31" s="30"/>
      <c r="F31" s="30" t="s">
        <v>402</v>
      </c>
      <c r="G31" s="31">
        <v>41455</v>
      </c>
      <c r="H31" s="32" t="s">
        <v>333</v>
      </c>
      <c r="I31" s="32" t="s">
        <v>337</v>
      </c>
      <c r="J31" s="32"/>
      <c r="K31" s="30" t="s">
        <v>338</v>
      </c>
      <c r="L31" s="30" t="s">
        <v>339</v>
      </c>
      <c r="M31" s="30">
        <v>159.12</v>
      </c>
      <c r="N31" s="30">
        <v>32.24</v>
      </c>
      <c r="O31" s="30"/>
      <c r="P31" s="30"/>
      <c r="Q31" s="30"/>
      <c r="R31" s="30"/>
      <c r="S31" s="30"/>
      <c r="T31" s="30"/>
      <c r="U31" s="30"/>
      <c r="V31" s="30"/>
      <c r="W31" s="30">
        <v>27.143999999999998</v>
      </c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404</v>
      </c>
      <c r="AS31" s="32" t="s">
        <v>333</v>
      </c>
      <c r="AT31" s="32"/>
      <c r="AU31" s="32"/>
      <c r="AV31" s="32"/>
      <c r="AW31" s="32"/>
      <c r="AX31" s="32" t="s">
        <v>333</v>
      </c>
      <c r="AY31" s="30"/>
      <c r="AZ31" s="32">
        <v>0</v>
      </c>
      <c r="BA31" s="32">
        <v>0</v>
      </c>
      <c r="BB31" s="32">
        <v>7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32" t="s">
        <v>333</v>
      </c>
      <c r="BL31" s="32"/>
      <c r="BM31" s="32" t="s">
        <v>328</v>
      </c>
      <c r="BN31" s="32"/>
      <c r="BO31" s="30"/>
      <c r="BP31" s="30"/>
      <c r="BQ31" s="32"/>
      <c r="BR31" s="32" t="s">
        <v>328</v>
      </c>
      <c r="BS31" s="30" t="s">
        <v>340</v>
      </c>
    </row>
    <row r="32" spans="1:71" x14ac:dyDescent="0.15">
      <c r="A32" s="27">
        <v>388</v>
      </c>
      <c r="B32" s="31">
        <v>41554</v>
      </c>
      <c r="C32" s="29" t="s">
        <v>325</v>
      </c>
      <c r="D32" s="30" t="s">
        <v>335</v>
      </c>
      <c r="E32" s="30"/>
      <c r="F32" s="30" t="s">
        <v>405</v>
      </c>
      <c r="G32" s="31">
        <v>41455</v>
      </c>
      <c r="H32" s="32" t="s">
        <v>342</v>
      </c>
      <c r="I32" s="32" t="s">
        <v>328</v>
      </c>
      <c r="J32" s="32"/>
      <c r="K32" s="30" t="s">
        <v>343</v>
      </c>
      <c r="L32" s="30" t="s">
        <v>344</v>
      </c>
      <c r="M32" s="30">
        <v>159.5</v>
      </c>
      <c r="N32" s="30">
        <v>30.65</v>
      </c>
      <c r="O32" s="30"/>
      <c r="P32" s="30"/>
      <c r="Q32" s="30"/>
      <c r="R32" s="30"/>
      <c r="S32" s="30"/>
      <c r="T32" s="30"/>
      <c r="U32" s="30"/>
      <c r="V32" s="30"/>
      <c r="W32" s="30">
        <v>25.45</v>
      </c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406</v>
      </c>
      <c r="AS32" s="32" t="s">
        <v>328</v>
      </c>
      <c r="AT32" s="32"/>
      <c r="AU32" s="32"/>
      <c r="AV32" s="32" t="s">
        <v>345</v>
      </c>
      <c r="AW32" s="32">
        <v>12</v>
      </c>
      <c r="AX32" s="32" t="s">
        <v>346</v>
      </c>
      <c r="AY32" s="30"/>
      <c r="AZ32" s="32">
        <v>0</v>
      </c>
      <c r="BA32" s="32">
        <v>0</v>
      </c>
      <c r="BB32" s="32">
        <v>7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328</v>
      </c>
      <c r="BL32" s="32"/>
      <c r="BM32" s="32" t="s">
        <v>328</v>
      </c>
      <c r="BN32" s="32"/>
      <c r="BO32" s="30"/>
      <c r="BP32" s="30"/>
      <c r="BQ32" s="32"/>
      <c r="BR32" s="32" t="s">
        <v>328</v>
      </c>
      <c r="BS32" s="30"/>
    </row>
    <row r="33" spans="1:71" x14ac:dyDescent="0.15">
      <c r="A33" s="27">
        <v>558</v>
      </c>
      <c r="B33" s="31">
        <v>41554</v>
      </c>
      <c r="C33" s="29" t="s">
        <v>325</v>
      </c>
      <c r="D33" s="30" t="s">
        <v>335</v>
      </c>
      <c r="E33" s="30"/>
      <c r="F33" s="30" t="s">
        <v>407</v>
      </c>
      <c r="G33" s="31">
        <v>41485</v>
      </c>
      <c r="H33" s="32" t="s">
        <v>347</v>
      </c>
      <c r="I33" s="32" t="s">
        <v>328</v>
      </c>
      <c r="J33" s="32"/>
      <c r="K33" s="30" t="s">
        <v>348</v>
      </c>
      <c r="L33" s="30" t="s">
        <v>349</v>
      </c>
      <c r="M33" s="30">
        <v>125.9</v>
      </c>
      <c r="N33" s="30">
        <v>29.22</v>
      </c>
      <c r="O33" s="30"/>
      <c r="P33" s="30"/>
      <c r="Q33" s="30"/>
      <c r="R33" s="30"/>
      <c r="S33" s="30"/>
      <c r="T33" s="30"/>
      <c r="U33" s="30"/>
      <c r="V33" s="30"/>
      <c r="W33" s="30">
        <v>23.37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404</v>
      </c>
      <c r="AS33" s="32" t="s">
        <v>328</v>
      </c>
      <c r="AT33" s="32"/>
      <c r="AU33" s="32"/>
      <c r="AV33" s="32" t="s">
        <v>350</v>
      </c>
      <c r="AW33" s="32">
        <v>11</v>
      </c>
      <c r="AX33" s="32" t="s">
        <v>351</v>
      </c>
      <c r="AY33" s="30"/>
      <c r="AZ33" s="32">
        <v>0</v>
      </c>
      <c r="BA33" s="32">
        <v>10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24</v>
      </c>
      <c r="BK33" s="32" t="s">
        <v>342</v>
      </c>
      <c r="BL33" s="32"/>
      <c r="BM33" s="32" t="s">
        <v>328</v>
      </c>
      <c r="BN33" s="32"/>
      <c r="BO33" s="30"/>
      <c r="BP33" s="30"/>
      <c r="BQ33" s="32"/>
      <c r="BR33" s="32" t="s">
        <v>328</v>
      </c>
      <c r="BS33" s="30"/>
    </row>
    <row r="34" spans="1:71" x14ac:dyDescent="0.15">
      <c r="A34" s="27">
        <v>699</v>
      </c>
      <c r="B34" s="31">
        <v>41554</v>
      </c>
      <c r="C34" s="29" t="s">
        <v>325</v>
      </c>
      <c r="D34" s="30" t="s">
        <v>335</v>
      </c>
      <c r="E34" s="30"/>
      <c r="F34" s="30" t="s">
        <v>402</v>
      </c>
      <c r="G34" s="31">
        <v>41429</v>
      </c>
      <c r="H34" s="32" t="s">
        <v>347</v>
      </c>
      <c r="I34" s="32" t="s">
        <v>328</v>
      </c>
      <c r="J34" s="32"/>
      <c r="K34" s="30" t="s">
        <v>352</v>
      </c>
      <c r="L34" s="30" t="s">
        <v>353</v>
      </c>
      <c r="M34" s="30">
        <v>109</v>
      </c>
      <c r="N34" s="30">
        <v>31.71</v>
      </c>
      <c r="O34" s="30"/>
      <c r="P34" s="30"/>
      <c r="Q34" s="30"/>
      <c r="R34" s="30"/>
      <c r="S34" s="30"/>
      <c r="T34" s="30"/>
      <c r="U34" s="30"/>
      <c r="V34" s="30"/>
      <c r="W34" s="30">
        <v>22.43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408</v>
      </c>
      <c r="AS34" s="32" t="s">
        <v>328</v>
      </c>
      <c r="AT34" s="32"/>
      <c r="AU34" s="32"/>
      <c r="AV34" s="32" t="s">
        <v>350</v>
      </c>
      <c r="AW34" s="32">
        <v>8</v>
      </c>
      <c r="AX34" s="32" t="s">
        <v>328</v>
      </c>
      <c r="AY34" s="30"/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328</v>
      </c>
      <c r="BL34" s="32"/>
      <c r="BM34" s="32" t="s">
        <v>328</v>
      </c>
      <c r="BN34" s="32"/>
      <c r="BO34" s="56"/>
      <c r="BP34" s="56"/>
      <c r="BQ34" s="32"/>
      <c r="BR34" s="32" t="s">
        <v>328</v>
      </c>
      <c r="BS34" s="30"/>
    </row>
    <row r="35" spans="1:71" x14ac:dyDescent="0.15">
      <c r="A35" s="27">
        <v>1141</v>
      </c>
      <c r="B35" s="31">
        <v>41554</v>
      </c>
      <c r="C35" s="29" t="s">
        <v>325</v>
      </c>
      <c r="D35" s="30" t="s">
        <v>335</v>
      </c>
      <c r="E35" s="30"/>
      <c r="F35" s="30" t="s">
        <v>409</v>
      </c>
      <c r="G35" s="31">
        <v>41538</v>
      </c>
      <c r="H35" s="32" t="s">
        <v>410</v>
      </c>
      <c r="I35" s="32" t="s">
        <v>328</v>
      </c>
      <c r="J35" s="32">
        <v>6.43</v>
      </c>
      <c r="K35" s="30" t="s">
        <v>398</v>
      </c>
      <c r="L35" s="30" t="s">
        <v>355</v>
      </c>
      <c r="M35" s="30">
        <v>133.49</v>
      </c>
      <c r="N35" s="30">
        <v>29.62</v>
      </c>
      <c r="O35" s="30"/>
      <c r="P35" s="30"/>
      <c r="Q35" s="30"/>
      <c r="R35" s="30"/>
      <c r="S35" s="30"/>
      <c r="T35" s="30"/>
      <c r="U35" s="30"/>
      <c r="V35" s="30"/>
      <c r="W35" s="30">
        <v>25.48</v>
      </c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 t="s">
        <v>404</v>
      </c>
      <c r="AS35" s="32" t="s">
        <v>333</v>
      </c>
      <c r="AT35" s="32"/>
      <c r="AU35" s="32"/>
      <c r="AV35" s="32" t="s">
        <v>350</v>
      </c>
      <c r="AW35" s="32">
        <v>7</v>
      </c>
      <c r="AX35" s="32" t="s">
        <v>334</v>
      </c>
      <c r="AY35" s="30"/>
      <c r="AZ35" s="32">
        <v>0</v>
      </c>
      <c r="BA35" s="32">
        <v>13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12</v>
      </c>
      <c r="BK35" s="32" t="s">
        <v>357</v>
      </c>
      <c r="BL35" s="32"/>
      <c r="BM35" s="32" t="s">
        <v>328</v>
      </c>
      <c r="BN35" s="32"/>
      <c r="BO35" s="30"/>
      <c r="BP35" s="30"/>
      <c r="BQ35" s="32"/>
      <c r="BR35" s="32" t="s">
        <v>328</v>
      </c>
      <c r="BS35" s="56" t="s">
        <v>358</v>
      </c>
    </row>
    <row r="36" spans="1:71" x14ac:dyDescent="0.15">
      <c r="A36" s="27">
        <v>1643</v>
      </c>
      <c r="B36" s="31">
        <v>41554</v>
      </c>
      <c r="C36" s="29" t="s">
        <v>325</v>
      </c>
      <c r="D36" s="30" t="s">
        <v>335</v>
      </c>
      <c r="E36" s="30"/>
      <c r="F36" s="30" t="s">
        <v>411</v>
      </c>
      <c r="G36" s="31">
        <v>41503</v>
      </c>
      <c r="H36" s="32" t="s">
        <v>328</v>
      </c>
      <c r="I36" s="32" t="s">
        <v>359</v>
      </c>
      <c r="J36" s="32"/>
      <c r="K36" s="30" t="s">
        <v>399</v>
      </c>
      <c r="L36" s="30" t="s">
        <v>361</v>
      </c>
      <c r="M36" s="30">
        <v>134</v>
      </c>
      <c r="N36" s="30">
        <v>26.97</v>
      </c>
      <c r="O36" s="30"/>
      <c r="P36" s="30"/>
      <c r="Q36" s="30"/>
      <c r="R36" s="30"/>
      <c r="S36" s="30"/>
      <c r="T36" s="30"/>
      <c r="U36" s="30"/>
      <c r="V36" s="30"/>
      <c r="W36" s="30">
        <v>21.75</v>
      </c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 t="s">
        <v>412</v>
      </c>
      <c r="AS36" s="32" t="s">
        <v>333</v>
      </c>
      <c r="AT36" s="32"/>
      <c r="AU36" s="32"/>
      <c r="AV36" s="32"/>
      <c r="AW36" s="32"/>
      <c r="AX36" s="32" t="s">
        <v>334</v>
      </c>
      <c r="AY36" s="30"/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/>
      <c r="BK36" s="32" t="s">
        <v>328</v>
      </c>
      <c r="BL36" s="32">
        <v>24</v>
      </c>
      <c r="BM36" s="32" t="s">
        <v>362</v>
      </c>
      <c r="BN36" s="32"/>
      <c r="BO36" s="56"/>
      <c r="BP36" s="56"/>
      <c r="BQ36" s="32"/>
      <c r="BR36" s="32" t="s">
        <v>328</v>
      </c>
      <c r="BS36" s="30"/>
    </row>
    <row r="37" spans="1:71" x14ac:dyDescent="0.15">
      <c r="A37" s="27">
        <v>2516</v>
      </c>
      <c r="B37" s="31">
        <v>41554</v>
      </c>
      <c r="C37" s="29" t="s">
        <v>325</v>
      </c>
      <c r="D37" s="30" t="s">
        <v>363</v>
      </c>
      <c r="E37" s="30"/>
      <c r="F37" s="30" t="s">
        <v>411</v>
      </c>
      <c r="G37" s="31">
        <v>41531</v>
      </c>
      <c r="H37" s="32" t="s">
        <v>347</v>
      </c>
      <c r="I37" s="32" t="s">
        <v>328</v>
      </c>
      <c r="J37" s="32"/>
      <c r="K37" s="30" t="s">
        <v>364</v>
      </c>
      <c r="L37" s="30" t="s">
        <v>365</v>
      </c>
      <c r="M37" s="30">
        <v>135.49</v>
      </c>
      <c r="N37" s="30">
        <v>31.8</v>
      </c>
      <c r="O37" s="30"/>
      <c r="P37" s="30"/>
      <c r="Q37" s="30"/>
      <c r="R37" s="30"/>
      <c r="S37" s="30"/>
      <c r="T37" s="30"/>
      <c r="U37" s="30"/>
      <c r="V37" s="30"/>
      <c r="W37" s="30">
        <v>26.61</v>
      </c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 t="s">
        <v>413</v>
      </c>
      <c r="AS37" s="32" t="s">
        <v>328</v>
      </c>
      <c r="AT37" s="32"/>
      <c r="AU37" s="32"/>
      <c r="AV37" s="32" t="s">
        <v>350</v>
      </c>
      <c r="AW37" s="32">
        <v>10.8</v>
      </c>
      <c r="AX37" s="32" t="s">
        <v>334</v>
      </c>
      <c r="AY37" s="30"/>
      <c r="AZ37" s="32">
        <v>0</v>
      </c>
      <c r="BA37" s="32">
        <v>0</v>
      </c>
      <c r="BB37" s="32">
        <v>13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/>
      <c r="BK37" s="32" t="s">
        <v>328</v>
      </c>
      <c r="BL37" s="32"/>
      <c r="BM37" s="32" t="s">
        <v>328</v>
      </c>
      <c r="BN37" s="32"/>
      <c r="BO37" s="56" t="s">
        <v>366</v>
      </c>
      <c r="BP37" s="56"/>
      <c r="BQ37" s="32"/>
      <c r="BR37" s="32" t="s">
        <v>328</v>
      </c>
      <c r="BS37" s="30" t="s">
        <v>367</v>
      </c>
    </row>
    <row r="38" spans="1:71" x14ac:dyDescent="0.15">
      <c r="A38" s="27">
        <v>2567</v>
      </c>
      <c r="B38" s="31">
        <v>41554</v>
      </c>
      <c r="C38" s="29" t="s">
        <v>325</v>
      </c>
      <c r="D38" s="30" t="s">
        <v>335</v>
      </c>
      <c r="E38" s="30"/>
      <c r="F38" s="30" t="s">
        <v>402</v>
      </c>
      <c r="G38" s="58">
        <v>41475</v>
      </c>
      <c r="H38" s="32" t="s">
        <v>347</v>
      </c>
      <c r="I38" s="32" t="s">
        <v>370</v>
      </c>
      <c r="J38" s="32"/>
      <c r="K38" s="30" t="s">
        <v>371</v>
      </c>
      <c r="L38" s="30" t="s">
        <v>372</v>
      </c>
      <c r="M38" s="55">
        <v>130</v>
      </c>
      <c r="N38" s="30">
        <v>26</v>
      </c>
      <c r="O38" s="30"/>
      <c r="P38" s="30"/>
      <c r="Q38" s="30"/>
      <c r="R38" s="30"/>
      <c r="S38" s="30"/>
      <c r="T38" s="30"/>
      <c r="U38" s="30"/>
      <c r="V38" s="30"/>
      <c r="W38" s="30">
        <v>22</v>
      </c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 t="s">
        <v>403</v>
      </c>
      <c r="AS38" s="32" t="s">
        <v>333</v>
      </c>
      <c r="AT38" s="32"/>
      <c r="AU38" s="32"/>
      <c r="AV38" s="32" t="s">
        <v>350</v>
      </c>
      <c r="AW38" s="32">
        <v>11</v>
      </c>
      <c r="AX38" s="32" t="s">
        <v>351</v>
      </c>
      <c r="AY38" s="30"/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/>
      <c r="BK38" s="32" t="s">
        <v>333</v>
      </c>
      <c r="BL38" s="32"/>
      <c r="BM38" s="32" t="s">
        <v>370</v>
      </c>
      <c r="BN38" s="32"/>
      <c r="BO38" s="56"/>
      <c r="BP38" s="56"/>
      <c r="BQ38" s="56"/>
      <c r="BR38" s="32" t="s">
        <v>370</v>
      </c>
      <c r="BS38" s="30" t="s">
        <v>373</v>
      </c>
    </row>
    <row r="39" spans="1:71" x14ac:dyDescent="0.15">
      <c r="A39" s="27">
        <v>2544</v>
      </c>
      <c r="B39" s="31">
        <v>41554</v>
      </c>
      <c r="C39" s="29" t="s">
        <v>325</v>
      </c>
      <c r="D39" s="30" t="s">
        <v>335</v>
      </c>
      <c r="E39" s="30"/>
      <c r="F39" s="30" t="s">
        <v>402</v>
      </c>
      <c r="G39" s="31">
        <v>41455</v>
      </c>
      <c r="H39" s="32" t="s">
        <v>357</v>
      </c>
      <c r="I39" s="32" t="s">
        <v>370</v>
      </c>
      <c r="J39" s="32"/>
      <c r="K39" s="30" t="s">
        <v>375</v>
      </c>
      <c r="L39" s="30" t="s">
        <v>376</v>
      </c>
      <c r="M39" s="55">
        <v>136.29</v>
      </c>
      <c r="N39" s="30">
        <v>29.2</v>
      </c>
      <c r="O39" s="30"/>
      <c r="P39" s="30"/>
      <c r="Q39" s="30"/>
      <c r="R39" s="30"/>
      <c r="S39" s="30"/>
      <c r="T39" s="30"/>
      <c r="U39" s="30"/>
      <c r="V39" s="30"/>
      <c r="W39" s="30">
        <v>23.7</v>
      </c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 t="s">
        <v>403</v>
      </c>
      <c r="AS39" s="32" t="s">
        <v>333</v>
      </c>
      <c r="AT39" s="32"/>
      <c r="AU39" s="32"/>
      <c r="AV39" s="32" t="s">
        <v>350</v>
      </c>
      <c r="AW39" s="32">
        <v>6</v>
      </c>
      <c r="AX39" s="32" t="s">
        <v>351</v>
      </c>
      <c r="AY39" s="30"/>
      <c r="AZ39" s="32">
        <v>0</v>
      </c>
      <c r="BA39" s="32">
        <v>0</v>
      </c>
      <c r="BB39" s="32">
        <v>10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/>
      <c r="BK39" s="32" t="s">
        <v>333</v>
      </c>
      <c r="BL39" s="32"/>
      <c r="BM39" s="32" t="s">
        <v>370</v>
      </c>
      <c r="BN39" s="32"/>
      <c r="BO39" s="56"/>
      <c r="BP39" s="56"/>
      <c r="BQ39" s="56"/>
      <c r="BR39" s="32" t="s">
        <v>370</v>
      </c>
      <c r="BS39" s="30"/>
    </row>
    <row r="40" spans="1:71" x14ac:dyDescent="0.15">
      <c r="A40" s="27">
        <v>2347</v>
      </c>
      <c r="B40" s="31">
        <v>41554</v>
      </c>
      <c r="C40" s="29" t="s">
        <v>325</v>
      </c>
      <c r="D40" s="30" t="s">
        <v>368</v>
      </c>
      <c r="E40" s="30"/>
      <c r="F40" s="30" t="s">
        <v>402</v>
      </c>
      <c r="G40" s="58">
        <v>41515</v>
      </c>
      <c r="H40" s="32" t="s">
        <v>347</v>
      </c>
      <c r="I40" s="32" t="s">
        <v>328</v>
      </c>
      <c r="J40" s="32"/>
      <c r="K40" s="30" t="s">
        <v>377</v>
      </c>
      <c r="L40" s="30" t="s">
        <v>378</v>
      </c>
      <c r="M40" s="30">
        <v>128.30000000000001</v>
      </c>
      <c r="N40" s="30">
        <v>29.66</v>
      </c>
      <c r="O40" s="30"/>
      <c r="P40" s="30"/>
      <c r="Q40" s="30"/>
      <c r="R40" s="30"/>
      <c r="S40" s="30"/>
      <c r="T40" s="30"/>
      <c r="U40" s="30"/>
      <c r="V40" s="30"/>
      <c r="W40" s="30">
        <v>23.17</v>
      </c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 t="s">
        <v>408</v>
      </c>
      <c r="AS40" s="32" t="s">
        <v>328</v>
      </c>
      <c r="AT40" s="32"/>
      <c r="AU40" s="32"/>
      <c r="AV40" s="32" t="s">
        <v>350</v>
      </c>
      <c r="AW40" s="32">
        <v>11.3</v>
      </c>
      <c r="AX40" s="32" t="s">
        <v>379</v>
      </c>
      <c r="AY40" s="30"/>
      <c r="AZ40" s="32">
        <v>0</v>
      </c>
      <c r="BA40" s="32">
        <v>10</v>
      </c>
      <c r="BB40" s="32">
        <v>0</v>
      </c>
      <c r="BC40" s="32">
        <v>0</v>
      </c>
      <c r="BD40" s="32">
        <v>0</v>
      </c>
      <c r="BE40" s="32">
        <v>0</v>
      </c>
      <c r="BF40" s="32">
        <v>0</v>
      </c>
      <c r="BG40" s="32">
        <v>0</v>
      </c>
      <c r="BH40" s="32">
        <v>0</v>
      </c>
      <c r="BI40" s="32">
        <v>0</v>
      </c>
      <c r="BJ40" s="32"/>
      <c r="BK40" s="32" t="s">
        <v>328</v>
      </c>
      <c r="BL40" s="32">
        <v>12</v>
      </c>
      <c r="BM40" s="32" t="s">
        <v>379</v>
      </c>
      <c r="BN40" s="32"/>
      <c r="BO40" s="56" t="s">
        <v>400</v>
      </c>
      <c r="BP40" s="56" t="s">
        <v>381</v>
      </c>
      <c r="BQ40" s="32">
        <v>50</v>
      </c>
      <c r="BR40" s="32" t="s">
        <v>328</v>
      </c>
      <c r="BS40" s="30"/>
    </row>
    <row r="41" spans="1:71" x14ac:dyDescent="0.15">
      <c r="A41" s="27">
        <v>2833</v>
      </c>
      <c r="B41" s="31">
        <v>41554</v>
      </c>
      <c r="C41" s="29" t="s">
        <v>325</v>
      </c>
      <c r="D41" s="30" t="s">
        <v>363</v>
      </c>
      <c r="E41" s="30"/>
      <c r="F41" s="30" t="s">
        <v>414</v>
      </c>
      <c r="G41" s="31">
        <v>41499</v>
      </c>
      <c r="H41" s="32" t="s">
        <v>333</v>
      </c>
      <c r="I41" s="32" t="s">
        <v>337</v>
      </c>
      <c r="J41" s="32"/>
      <c r="K41" s="30" t="s">
        <v>382</v>
      </c>
      <c r="L41" s="30" t="s">
        <v>383</v>
      </c>
      <c r="M41" s="30">
        <v>129</v>
      </c>
      <c r="N41" s="30">
        <v>31</v>
      </c>
      <c r="O41" s="30"/>
      <c r="P41" s="30"/>
      <c r="Q41" s="30"/>
      <c r="R41" s="30"/>
      <c r="S41" s="30"/>
      <c r="T41" s="30"/>
      <c r="U41" s="30"/>
      <c r="V41" s="30"/>
      <c r="W41" s="30">
        <v>25</v>
      </c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 t="s">
        <v>404</v>
      </c>
      <c r="AS41" s="32" t="s">
        <v>333</v>
      </c>
      <c r="AT41" s="32"/>
      <c r="AU41" s="32"/>
      <c r="AV41" s="32"/>
      <c r="AW41" s="32"/>
      <c r="AX41" s="32" t="s">
        <v>333</v>
      </c>
      <c r="AY41" s="30"/>
      <c r="AZ41" s="32">
        <v>0</v>
      </c>
      <c r="BA41" s="32">
        <v>0</v>
      </c>
      <c r="BB41" s="32">
        <v>0</v>
      </c>
      <c r="BC41" s="32">
        <v>20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/>
      <c r="BK41" s="32" t="s">
        <v>333</v>
      </c>
      <c r="BL41" s="32">
        <v>24</v>
      </c>
      <c r="BM41" s="32" t="s">
        <v>328</v>
      </c>
      <c r="BN41" s="32"/>
      <c r="BO41" s="30"/>
      <c r="BP41" s="30"/>
      <c r="BQ41" s="32"/>
      <c r="BR41" s="32" t="s">
        <v>328</v>
      </c>
      <c r="BS41" s="30"/>
    </row>
    <row r="42" spans="1:71" x14ac:dyDescent="0.15">
      <c r="A42" s="27">
        <v>2947</v>
      </c>
      <c r="B42" s="31">
        <v>41554</v>
      </c>
      <c r="C42" s="29" t="s">
        <v>325</v>
      </c>
      <c r="D42" s="30" t="s">
        <v>335</v>
      </c>
      <c r="E42" s="30"/>
      <c r="F42" s="30" t="s">
        <v>414</v>
      </c>
      <c r="G42" s="31">
        <v>41545</v>
      </c>
      <c r="H42" s="32" t="s">
        <v>384</v>
      </c>
      <c r="I42" s="32" t="s">
        <v>337</v>
      </c>
      <c r="J42" s="32"/>
      <c r="K42" s="30" t="s">
        <v>385</v>
      </c>
      <c r="L42" s="30" t="s">
        <v>386</v>
      </c>
      <c r="M42" s="55">
        <v>122.059</v>
      </c>
      <c r="N42" s="30">
        <v>24.9</v>
      </c>
      <c r="O42" s="30"/>
      <c r="P42" s="30"/>
      <c r="Q42" s="30"/>
      <c r="R42" s="30"/>
      <c r="S42" s="30"/>
      <c r="T42" s="30"/>
      <c r="U42" s="30"/>
      <c r="V42" s="30"/>
      <c r="W42" s="30">
        <v>19.870999999999999</v>
      </c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 t="s">
        <v>404</v>
      </c>
      <c r="AS42" s="32" t="s">
        <v>333</v>
      </c>
      <c r="AT42" s="32"/>
      <c r="AU42" s="32"/>
      <c r="AV42" s="32"/>
      <c r="AW42" s="32"/>
      <c r="AX42" s="32" t="s">
        <v>351</v>
      </c>
      <c r="AY42" s="30"/>
      <c r="AZ42" s="32">
        <v>0</v>
      </c>
      <c r="BA42" s="32">
        <v>0</v>
      </c>
      <c r="BB42" s="32">
        <v>0</v>
      </c>
      <c r="BC42" s="32">
        <v>0</v>
      </c>
      <c r="BD42" s="32">
        <v>0</v>
      </c>
      <c r="BE42" s="32">
        <v>0</v>
      </c>
      <c r="BF42" s="32">
        <v>0</v>
      </c>
      <c r="BG42" s="32">
        <v>0</v>
      </c>
      <c r="BH42" s="32">
        <v>0</v>
      </c>
      <c r="BI42" s="32">
        <v>0</v>
      </c>
      <c r="BJ42" s="32">
        <v>24</v>
      </c>
      <c r="BK42" s="32" t="s">
        <v>387</v>
      </c>
      <c r="BL42" s="32"/>
      <c r="BM42" s="32" t="s">
        <v>328</v>
      </c>
      <c r="BN42" s="32"/>
      <c r="BO42" s="56"/>
      <c r="BP42" s="56"/>
      <c r="BQ42" s="56"/>
      <c r="BR42" s="32" t="s">
        <v>328</v>
      </c>
      <c r="BS42" s="30"/>
    </row>
    <row r="43" spans="1:71" x14ac:dyDescent="0.15">
      <c r="A43" s="27">
        <v>3023</v>
      </c>
      <c r="B43" s="31">
        <v>41554</v>
      </c>
      <c r="C43" s="29" t="s">
        <v>325</v>
      </c>
      <c r="D43" s="30" t="s">
        <v>401</v>
      </c>
      <c r="E43" s="30"/>
      <c r="F43" s="30" t="s">
        <v>414</v>
      </c>
      <c r="G43" s="31">
        <v>41536</v>
      </c>
      <c r="H43" s="32" t="s">
        <v>384</v>
      </c>
      <c r="I43" s="32" t="s">
        <v>337</v>
      </c>
      <c r="J43" s="32"/>
      <c r="K43" s="30" t="s">
        <v>388</v>
      </c>
      <c r="L43" s="30" t="s">
        <v>389</v>
      </c>
      <c r="M43" s="55">
        <v>143.5</v>
      </c>
      <c r="N43" s="30">
        <v>32.799999999999997</v>
      </c>
      <c r="O43" s="30"/>
      <c r="P43" s="30"/>
      <c r="Q43" s="30"/>
      <c r="R43" s="30"/>
      <c r="S43" s="30"/>
      <c r="T43" s="30"/>
      <c r="U43" s="30"/>
      <c r="V43" s="30"/>
      <c r="W43" s="30">
        <v>26.3</v>
      </c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 t="s">
        <v>413</v>
      </c>
      <c r="AS43" s="32" t="s">
        <v>333</v>
      </c>
      <c r="AT43" s="32"/>
      <c r="AU43" s="32"/>
      <c r="AV43" s="32"/>
      <c r="AW43" s="32"/>
      <c r="AX43" s="32" t="s">
        <v>390</v>
      </c>
      <c r="AY43" s="30"/>
      <c r="AZ43" s="32">
        <v>0</v>
      </c>
      <c r="BA43" s="32">
        <v>0</v>
      </c>
      <c r="BB43" s="32">
        <v>0</v>
      </c>
      <c r="BC43" s="32">
        <v>15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/>
      <c r="BK43" s="32" t="s">
        <v>333</v>
      </c>
      <c r="BL43" s="32">
        <v>24</v>
      </c>
      <c r="BM43" s="32" t="s">
        <v>328</v>
      </c>
      <c r="BN43" s="32"/>
      <c r="BO43" s="30"/>
      <c r="BP43" s="56"/>
      <c r="BQ43" s="32"/>
      <c r="BR43" s="32" t="s">
        <v>328</v>
      </c>
      <c r="BS43" s="30"/>
    </row>
  </sheetData>
  <sheetProtection algorithmName="SHA-512" hashValue="UqsbUj/j8qs3TXMhaU8pusQ9B3OkHapvhmINp9SnVShvWnYW+L4SiKJu7RB7g3sw2U51RA+9+VZeHbfKNf9L3g==" saltValue="llLiG3+BJZZn4PavAY4whg==" spinCount="100000" sheet="1" objects="1" scenarios="1"/>
  <pageMargins left="0.75" right="0.75" top="1" bottom="1" header="0.5" footer="0.5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9"/>
  <dimension ref="A1:BS4"/>
  <sheetViews>
    <sheetView workbookViewId="0">
      <selection activeCell="L27" sqref="L27"/>
    </sheetView>
  </sheetViews>
  <sheetFormatPr baseColWidth="10" defaultRowHeight="13" x14ac:dyDescent="0.15"/>
  <sheetData>
    <row r="1" spans="1:7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1" x14ac:dyDescent="0.15">
      <c r="A2" s="27">
        <v>645</v>
      </c>
      <c r="B2" s="31">
        <v>41554</v>
      </c>
      <c r="C2" s="29" t="s">
        <v>325</v>
      </c>
      <c r="D2" s="30" t="s">
        <v>415</v>
      </c>
      <c r="E2" s="30"/>
      <c r="F2" s="30" t="s">
        <v>336</v>
      </c>
      <c r="G2" s="31">
        <v>41455</v>
      </c>
      <c r="H2" s="32" t="s">
        <v>342</v>
      </c>
      <c r="I2" s="32" t="s">
        <v>328</v>
      </c>
      <c r="J2" s="32"/>
      <c r="K2" s="30" t="s">
        <v>416</v>
      </c>
      <c r="L2" s="30" t="s">
        <v>417</v>
      </c>
      <c r="M2" s="30">
        <v>120.499</v>
      </c>
      <c r="N2" s="30">
        <v>27.72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332</v>
      </c>
      <c r="AS2" s="32" t="s">
        <v>333</v>
      </c>
      <c r="AT2" s="32"/>
      <c r="AU2" s="32"/>
      <c r="AV2" s="32" t="s">
        <v>418</v>
      </c>
      <c r="AW2" s="32">
        <v>10.102</v>
      </c>
      <c r="AX2" s="32" t="s">
        <v>351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333</v>
      </c>
      <c r="BL2" s="32"/>
      <c r="BM2" s="32" t="s">
        <v>328</v>
      </c>
      <c r="BN2" s="32"/>
      <c r="BO2" s="30"/>
      <c r="BP2" s="30"/>
      <c r="BQ2" s="32"/>
      <c r="BR2" s="32" t="s">
        <v>328</v>
      </c>
      <c r="BS2" s="30"/>
    </row>
    <row r="3" spans="1:71" x14ac:dyDescent="0.15">
      <c r="A3" s="27">
        <v>643</v>
      </c>
      <c r="B3" s="31">
        <v>41554</v>
      </c>
      <c r="C3" s="29" t="s">
        <v>325</v>
      </c>
      <c r="D3" s="30" t="s">
        <v>415</v>
      </c>
      <c r="E3" s="30"/>
      <c r="F3" s="30" t="s">
        <v>394</v>
      </c>
      <c r="G3" s="31">
        <v>41455</v>
      </c>
      <c r="H3" s="32" t="s">
        <v>419</v>
      </c>
      <c r="I3" s="32" t="s">
        <v>328</v>
      </c>
      <c r="J3" s="32"/>
      <c r="K3" s="30" t="s">
        <v>416</v>
      </c>
      <c r="L3" s="30" t="s">
        <v>417</v>
      </c>
      <c r="M3" s="30">
        <v>120.499</v>
      </c>
      <c r="N3" s="30">
        <v>27.72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15.773999999999999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393</v>
      </c>
      <c r="AS3" s="32" t="s">
        <v>333</v>
      </c>
      <c r="AT3" s="32"/>
      <c r="AU3" s="32"/>
      <c r="AV3" s="32" t="s">
        <v>418</v>
      </c>
      <c r="AW3" s="32">
        <v>10.102</v>
      </c>
      <c r="AX3" s="32" t="s">
        <v>351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333</v>
      </c>
      <c r="BL3" s="32"/>
      <c r="BM3" s="32" t="s">
        <v>328</v>
      </c>
      <c r="BN3" s="32"/>
      <c r="BO3" s="56"/>
      <c r="BP3" s="56"/>
      <c r="BQ3" s="32"/>
      <c r="BR3" s="32" t="s">
        <v>328</v>
      </c>
      <c r="BS3" s="30"/>
    </row>
    <row r="4" spans="1:71" x14ac:dyDescent="0.15">
      <c r="A4" s="27">
        <v>649</v>
      </c>
      <c r="B4" s="31">
        <v>41554</v>
      </c>
      <c r="C4" s="29" t="s">
        <v>325</v>
      </c>
      <c r="D4" s="30" t="s">
        <v>415</v>
      </c>
      <c r="E4" s="30"/>
      <c r="F4" s="30" t="s">
        <v>420</v>
      </c>
      <c r="G4" s="31">
        <v>41455</v>
      </c>
      <c r="H4" s="32" t="s">
        <v>347</v>
      </c>
      <c r="I4" s="32" t="s">
        <v>328</v>
      </c>
      <c r="J4" s="32"/>
      <c r="K4" s="30" t="s">
        <v>416</v>
      </c>
      <c r="L4" s="30" t="s">
        <v>417</v>
      </c>
      <c r="M4" s="30">
        <v>120.499</v>
      </c>
      <c r="N4" s="30">
        <v>57.195</v>
      </c>
      <c r="O4" s="30"/>
      <c r="P4" s="30"/>
      <c r="Q4" s="30"/>
      <c r="R4" s="30"/>
      <c r="S4" s="30"/>
      <c r="T4" s="30"/>
      <c r="U4" s="30"/>
      <c r="V4" s="30"/>
      <c r="W4" s="30">
        <v>23.867999999999999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421</v>
      </c>
      <c r="AS4" s="32" t="s">
        <v>347</v>
      </c>
      <c r="AT4" s="32" t="s">
        <v>422</v>
      </c>
      <c r="AU4" s="32">
        <v>3</v>
      </c>
      <c r="AV4" s="32" t="s">
        <v>418</v>
      </c>
      <c r="AW4" s="32">
        <v>10.102</v>
      </c>
      <c r="AX4" s="32" t="s">
        <v>351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328</v>
      </c>
      <c r="BL4" s="32"/>
      <c r="BM4" s="32" t="s">
        <v>328</v>
      </c>
      <c r="BN4" s="32"/>
      <c r="BO4" s="30"/>
      <c r="BP4" s="30"/>
      <c r="BQ4" s="32"/>
      <c r="BR4" s="32" t="s">
        <v>328</v>
      </c>
      <c r="BS4" s="30"/>
    </row>
  </sheetData>
  <sheetProtection algorithmName="SHA-512" hashValue="1fGI+dKimcOJJ4VDGHjCWjyg8aZPgqNFK5Xo/HK+I7/GE/TueXw+Bre3S0fDLV7XUDFfs6A70S+jTdJedogvmg==" saltValue="7/TX75kn5H0dit6m0wLBLg==" spinCount="100000" sheet="1" objects="1" scenarios="1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0"/>
  <dimension ref="A1:BS34"/>
  <sheetViews>
    <sheetView topLeftCell="BO1" zoomScale="120" zoomScaleNormal="120" zoomScalePageLayoutView="120" workbookViewId="0">
      <selection activeCell="BT1" sqref="BT1:BU35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71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211</v>
      </c>
      <c r="AA1" s="12" t="s">
        <v>212</v>
      </c>
      <c r="AB1" s="12" t="s">
        <v>213</v>
      </c>
      <c r="AC1" s="12" t="s">
        <v>240</v>
      </c>
      <c r="AD1" s="12" t="s">
        <v>241</v>
      </c>
      <c r="AE1" s="12" t="s">
        <v>217</v>
      </c>
      <c r="AF1" s="13" t="s">
        <v>163</v>
      </c>
      <c r="AG1" s="14" t="s">
        <v>164</v>
      </c>
      <c r="AH1" s="14" t="s">
        <v>165</v>
      </c>
      <c r="AI1" s="15" t="s">
        <v>245</v>
      </c>
      <c r="AJ1" s="15" t="s">
        <v>246</v>
      </c>
      <c r="AK1" s="15" t="s">
        <v>200</v>
      </c>
      <c r="AL1" s="15" t="s">
        <v>201</v>
      </c>
      <c r="AM1" s="15" t="s">
        <v>202</v>
      </c>
      <c r="AN1" s="15"/>
      <c r="AO1" s="16" t="s">
        <v>203</v>
      </c>
      <c r="AP1" s="16" t="s">
        <v>135</v>
      </c>
      <c r="AQ1" s="16" t="s">
        <v>268</v>
      </c>
      <c r="AR1" s="17" t="s">
        <v>226</v>
      </c>
      <c r="AS1" s="18" t="s">
        <v>247</v>
      </c>
      <c r="AT1" s="18" t="s">
        <v>130</v>
      </c>
      <c r="AU1" s="19" t="s">
        <v>227</v>
      </c>
      <c r="AV1" s="20" t="s">
        <v>131</v>
      </c>
      <c r="AW1" s="21" t="s">
        <v>222</v>
      </c>
      <c r="AX1" s="22" t="s">
        <v>223</v>
      </c>
      <c r="AY1" s="23" t="s">
        <v>224</v>
      </c>
      <c r="AZ1" s="24" t="s">
        <v>285</v>
      </c>
      <c r="BA1" s="25" t="s">
        <v>228</v>
      </c>
      <c r="BB1" s="24" t="s">
        <v>229</v>
      </c>
      <c r="BC1" s="25" t="s">
        <v>230</v>
      </c>
      <c r="BD1" s="24" t="s">
        <v>231</v>
      </c>
      <c r="BE1" s="25" t="s">
        <v>232</v>
      </c>
      <c r="BF1" s="24" t="s">
        <v>233</v>
      </c>
      <c r="BG1" s="26" t="s">
        <v>242</v>
      </c>
      <c r="BH1" s="24" t="s">
        <v>243</v>
      </c>
      <c r="BI1" s="26" t="s">
        <v>244</v>
      </c>
      <c r="BJ1" s="7" t="s">
        <v>322</v>
      </c>
      <c r="BK1" s="7" t="s">
        <v>323</v>
      </c>
      <c r="BL1" s="7" t="s">
        <v>136</v>
      </c>
      <c r="BM1" s="7" t="s">
        <v>137</v>
      </c>
      <c r="BN1" s="7" t="s">
        <v>138</v>
      </c>
      <c r="BO1" s="5" t="s">
        <v>238</v>
      </c>
      <c r="BP1" s="5" t="s">
        <v>155</v>
      </c>
      <c r="BQ1" s="7" t="s">
        <v>156</v>
      </c>
      <c r="BR1" s="7" t="s">
        <v>139</v>
      </c>
      <c r="BS1" s="5" t="s">
        <v>140</v>
      </c>
    </row>
    <row r="2" spans="1:71" x14ac:dyDescent="0.15">
      <c r="A2" s="27">
        <v>75</v>
      </c>
      <c r="B2" s="31">
        <v>41376</v>
      </c>
      <c r="C2" s="29" t="s">
        <v>166</v>
      </c>
      <c r="D2" s="30" t="s">
        <v>167</v>
      </c>
      <c r="E2" s="30"/>
      <c r="F2" s="30" t="s">
        <v>168</v>
      </c>
      <c r="G2" s="31">
        <v>41152</v>
      </c>
      <c r="H2" s="32" t="s">
        <v>169</v>
      </c>
      <c r="I2" s="32" t="s">
        <v>170</v>
      </c>
      <c r="J2" s="32"/>
      <c r="K2" s="30" t="s">
        <v>171</v>
      </c>
      <c r="L2" s="30" t="s">
        <v>172</v>
      </c>
      <c r="M2" s="55">
        <v>136.81</v>
      </c>
      <c r="N2" s="55">
        <v>25.96</v>
      </c>
      <c r="O2" s="30"/>
      <c r="P2" s="30"/>
      <c r="R2" s="30"/>
      <c r="S2" s="30"/>
      <c r="T2" s="30"/>
      <c r="U2" s="30"/>
      <c r="V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169</v>
      </c>
      <c r="AT2" s="32"/>
      <c r="AU2" s="32"/>
      <c r="AV2" s="32"/>
      <c r="AW2" s="32"/>
      <c r="AX2" s="32" t="s">
        <v>174</v>
      </c>
      <c r="AY2" s="30"/>
      <c r="AZ2" s="32">
        <v>0</v>
      </c>
      <c r="BA2" s="32">
        <v>13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169</v>
      </c>
      <c r="BL2" s="32">
        <v>24</v>
      </c>
      <c r="BM2" s="32" t="s">
        <v>175</v>
      </c>
      <c r="BN2" s="32"/>
      <c r="BO2" s="56"/>
      <c r="BP2" s="56"/>
      <c r="BQ2" s="56"/>
      <c r="BR2" s="32" t="s">
        <v>175</v>
      </c>
      <c r="BS2" s="30"/>
    </row>
    <row r="3" spans="1:71" x14ac:dyDescent="0.15">
      <c r="A3" s="27">
        <v>199</v>
      </c>
      <c r="B3" s="31">
        <v>41373</v>
      </c>
      <c r="C3" s="29" t="s">
        <v>166</v>
      </c>
      <c r="D3" s="30" t="s">
        <v>177</v>
      </c>
      <c r="E3" s="30"/>
      <c r="F3" s="30" t="s">
        <v>168</v>
      </c>
      <c r="G3" s="31">
        <v>41090</v>
      </c>
      <c r="H3" s="32" t="s">
        <v>169</v>
      </c>
      <c r="I3" s="32" t="s">
        <v>178</v>
      </c>
      <c r="J3" s="32"/>
      <c r="K3" s="30" t="s">
        <v>179</v>
      </c>
      <c r="L3" s="30" t="s">
        <v>180</v>
      </c>
      <c r="M3" s="30">
        <v>150</v>
      </c>
      <c r="N3" s="30">
        <v>25.3</v>
      </c>
      <c r="O3" s="30"/>
      <c r="P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173</v>
      </c>
      <c r="AS3" s="32" t="s">
        <v>169</v>
      </c>
      <c r="AT3" s="32"/>
      <c r="AU3" s="32"/>
      <c r="AV3" s="32"/>
      <c r="AW3" s="32"/>
      <c r="AX3" s="32" t="s">
        <v>169</v>
      </c>
      <c r="AY3" s="30"/>
      <c r="AZ3" s="32">
        <v>0</v>
      </c>
      <c r="BA3" s="32">
        <v>0</v>
      </c>
      <c r="BB3" s="32">
        <v>7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169</v>
      </c>
      <c r="BL3" s="32"/>
      <c r="BM3" s="32" t="s">
        <v>175</v>
      </c>
      <c r="BN3" s="32"/>
      <c r="BO3" s="30"/>
      <c r="BP3" s="30"/>
      <c r="BQ3" s="32"/>
      <c r="BR3" s="32" t="s">
        <v>175</v>
      </c>
      <c r="BS3" s="30" t="s">
        <v>181</v>
      </c>
    </row>
    <row r="4" spans="1:71" x14ac:dyDescent="0.15">
      <c r="A4" s="27">
        <v>387</v>
      </c>
      <c r="B4" s="31">
        <v>41373</v>
      </c>
      <c r="C4" s="29" t="s">
        <v>166</v>
      </c>
      <c r="D4" s="30" t="s">
        <v>167</v>
      </c>
      <c r="E4" s="30"/>
      <c r="F4" s="30" t="s">
        <v>182</v>
      </c>
      <c r="G4" s="31">
        <v>41121</v>
      </c>
      <c r="H4" s="32" t="s">
        <v>183</v>
      </c>
      <c r="I4" s="32" t="s">
        <v>169</v>
      </c>
      <c r="J4" s="32"/>
      <c r="K4" s="30" t="s">
        <v>184</v>
      </c>
      <c r="L4" s="30" t="s">
        <v>185</v>
      </c>
      <c r="M4" s="30">
        <v>154.97</v>
      </c>
      <c r="N4" s="30">
        <v>25.67</v>
      </c>
      <c r="O4" s="30"/>
      <c r="P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173</v>
      </c>
      <c r="AS4" s="32" t="s">
        <v>186</v>
      </c>
      <c r="AT4" s="32"/>
      <c r="AU4" s="32"/>
      <c r="AV4" s="32" t="s">
        <v>187</v>
      </c>
      <c r="AW4" s="32">
        <v>8</v>
      </c>
      <c r="AX4" s="32" t="s">
        <v>188</v>
      </c>
      <c r="AY4" s="30"/>
      <c r="AZ4" s="32">
        <v>0</v>
      </c>
      <c r="BA4" s="32">
        <v>0</v>
      </c>
      <c r="BB4" s="32">
        <v>7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186</v>
      </c>
      <c r="BL4" s="32"/>
      <c r="BM4" s="32" t="s">
        <v>186</v>
      </c>
      <c r="BN4" s="32"/>
      <c r="BO4" s="30"/>
      <c r="BP4" s="30"/>
      <c r="BQ4" s="32"/>
      <c r="BR4" s="32" t="s">
        <v>186</v>
      </c>
      <c r="BS4" s="30"/>
    </row>
    <row r="5" spans="1:71" x14ac:dyDescent="0.15">
      <c r="A5" s="27">
        <v>557</v>
      </c>
      <c r="B5" s="31">
        <v>41373</v>
      </c>
      <c r="C5" s="29" t="s">
        <v>166</v>
      </c>
      <c r="D5" s="30" t="s">
        <v>167</v>
      </c>
      <c r="E5" s="30"/>
      <c r="F5" s="30" t="s">
        <v>168</v>
      </c>
      <c r="G5" s="31">
        <v>41341</v>
      </c>
      <c r="H5" s="32" t="s">
        <v>189</v>
      </c>
      <c r="I5" s="32" t="s">
        <v>169</v>
      </c>
      <c r="J5" s="32"/>
      <c r="K5" s="30" t="s">
        <v>190</v>
      </c>
      <c r="L5" s="30" t="s">
        <v>191</v>
      </c>
      <c r="M5" s="30">
        <v>141</v>
      </c>
      <c r="N5" s="30">
        <v>24.3</v>
      </c>
      <c r="O5" s="30"/>
      <c r="P5" s="30"/>
      <c r="Q5" s="30"/>
      <c r="R5" s="30"/>
      <c r="S5" s="30"/>
      <c r="T5" s="30"/>
      <c r="U5" s="30"/>
      <c r="V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 t="s">
        <v>173</v>
      </c>
      <c r="AS5" s="32" t="s">
        <v>169</v>
      </c>
      <c r="AT5" s="32"/>
      <c r="AU5" s="32"/>
      <c r="AV5" s="32" t="s">
        <v>192</v>
      </c>
      <c r="AW5" s="32">
        <v>6</v>
      </c>
      <c r="AX5" s="32" t="s">
        <v>193</v>
      </c>
      <c r="AY5" s="30"/>
      <c r="AZ5" s="32">
        <v>0</v>
      </c>
      <c r="BA5" s="32">
        <v>10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>
        <v>24</v>
      </c>
      <c r="BK5" s="32" t="s">
        <v>90</v>
      </c>
      <c r="BL5" s="32"/>
      <c r="BM5" s="32" t="s">
        <v>175</v>
      </c>
      <c r="BN5" s="32"/>
      <c r="BO5" s="30"/>
      <c r="BP5" s="30"/>
      <c r="BQ5" s="32"/>
      <c r="BR5" s="32" t="s">
        <v>175</v>
      </c>
      <c r="BS5" s="30"/>
    </row>
    <row r="6" spans="1:71" x14ac:dyDescent="0.15">
      <c r="A6" s="27">
        <v>698</v>
      </c>
      <c r="B6" s="31">
        <v>41375</v>
      </c>
      <c r="C6" s="29" t="s">
        <v>166</v>
      </c>
      <c r="D6" s="30" t="s">
        <v>167</v>
      </c>
      <c r="E6" s="30"/>
      <c r="F6" s="30" t="s">
        <v>91</v>
      </c>
      <c r="G6" s="31">
        <v>41152</v>
      </c>
      <c r="H6" s="32" t="s">
        <v>183</v>
      </c>
      <c r="I6" s="32" t="s">
        <v>169</v>
      </c>
      <c r="J6" s="32"/>
      <c r="K6" s="30" t="s">
        <v>92</v>
      </c>
      <c r="L6" s="30" t="s">
        <v>93</v>
      </c>
      <c r="M6" s="30">
        <v>116</v>
      </c>
      <c r="N6" s="30">
        <v>24.85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 t="s">
        <v>173</v>
      </c>
      <c r="AS6" s="32" t="s">
        <v>169</v>
      </c>
      <c r="AT6" s="32"/>
      <c r="AU6" s="32"/>
      <c r="AV6" s="32" t="s">
        <v>94</v>
      </c>
      <c r="AW6" s="32">
        <v>8</v>
      </c>
      <c r="AX6" s="32" t="s">
        <v>169</v>
      </c>
      <c r="AY6" s="30"/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/>
      <c r="BK6" s="32" t="s">
        <v>169</v>
      </c>
      <c r="BL6" s="32"/>
      <c r="BM6" s="32" t="s">
        <v>175</v>
      </c>
      <c r="BN6" s="32"/>
      <c r="BO6" s="56"/>
      <c r="BP6" s="56"/>
      <c r="BQ6" s="32"/>
      <c r="BR6" s="32" t="s">
        <v>175</v>
      </c>
      <c r="BS6" s="30"/>
    </row>
    <row r="7" spans="1:71" x14ac:dyDescent="0.15">
      <c r="A7" s="27">
        <v>1140</v>
      </c>
      <c r="B7" s="31">
        <v>41374</v>
      </c>
      <c r="C7" s="29" t="s">
        <v>166</v>
      </c>
      <c r="D7" s="30" t="s">
        <v>167</v>
      </c>
      <c r="E7" s="30"/>
      <c r="F7" s="30" t="s">
        <v>95</v>
      </c>
      <c r="G7" s="31">
        <v>41198</v>
      </c>
      <c r="H7" s="32" t="s">
        <v>183</v>
      </c>
      <c r="I7" s="32" t="s">
        <v>169</v>
      </c>
      <c r="J7" s="32">
        <v>6.26</v>
      </c>
      <c r="K7" s="30" t="s">
        <v>96</v>
      </c>
      <c r="L7" s="30" t="s">
        <v>97</v>
      </c>
      <c r="M7" s="30">
        <v>140.69999999999999</v>
      </c>
      <c r="N7" s="30">
        <v>25.88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 t="s">
        <v>173</v>
      </c>
      <c r="AS7" s="32" t="s">
        <v>169</v>
      </c>
      <c r="AT7" s="32"/>
      <c r="AU7" s="32"/>
      <c r="AV7" s="32" t="s">
        <v>98</v>
      </c>
      <c r="AW7" s="32">
        <v>6</v>
      </c>
      <c r="AX7" s="32" t="s">
        <v>174</v>
      </c>
      <c r="AY7" s="30"/>
      <c r="AZ7" s="32">
        <v>0</v>
      </c>
      <c r="BA7" s="32">
        <v>13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0</v>
      </c>
      <c r="BJ7" s="32">
        <v>12</v>
      </c>
      <c r="BK7" s="32" t="s">
        <v>183</v>
      </c>
      <c r="BL7" s="32"/>
      <c r="BM7" s="32" t="s">
        <v>175</v>
      </c>
      <c r="BN7" s="32"/>
      <c r="BO7" s="30"/>
      <c r="BP7" s="30"/>
      <c r="BQ7" s="32"/>
      <c r="BR7" s="32" t="s">
        <v>175</v>
      </c>
      <c r="BS7" s="56" t="s">
        <v>99</v>
      </c>
    </row>
    <row r="8" spans="1:71" x14ac:dyDescent="0.15">
      <c r="A8" s="27">
        <v>1642</v>
      </c>
      <c r="B8" s="31">
        <v>41376</v>
      </c>
      <c r="C8" s="29" t="s">
        <v>166</v>
      </c>
      <c r="D8" s="30" t="s">
        <v>167</v>
      </c>
      <c r="E8" s="30"/>
      <c r="F8" s="30" t="s">
        <v>91</v>
      </c>
      <c r="G8" s="31">
        <v>41348</v>
      </c>
      <c r="H8" s="32" t="s">
        <v>169</v>
      </c>
      <c r="I8" s="32" t="s">
        <v>100</v>
      </c>
      <c r="J8" s="32"/>
      <c r="K8" s="30" t="s">
        <v>101</v>
      </c>
      <c r="L8" s="30" t="s">
        <v>102</v>
      </c>
      <c r="M8" s="30">
        <v>136.81</v>
      </c>
      <c r="N8" s="30">
        <v>23.36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 t="s">
        <v>173</v>
      </c>
      <c r="AS8" s="32" t="s">
        <v>169</v>
      </c>
      <c r="AT8" s="32"/>
      <c r="AU8" s="32"/>
      <c r="AV8" s="32"/>
      <c r="AW8" s="32"/>
      <c r="AX8" s="32" t="s">
        <v>174</v>
      </c>
      <c r="AY8" s="30"/>
      <c r="AZ8" s="32">
        <v>0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0</v>
      </c>
      <c r="BJ8" s="32"/>
      <c r="BK8" s="32" t="s">
        <v>169</v>
      </c>
      <c r="BL8" s="32">
        <v>24</v>
      </c>
      <c r="BM8" s="32" t="s">
        <v>169</v>
      </c>
      <c r="BN8" s="32"/>
      <c r="BO8" s="56"/>
      <c r="BP8" s="56"/>
      <c r="BQ8" s="32"/>
      <c r="BR8" s="32" t="s">
        <v>175</v>
      </c>
      <c r="BS8" s="30"/>
    </row>
    <row r="9" spans="1:71" x14ac:dyDescent="0.15">
      <c r="A9" s="27">
        <v>2515</v>
      </c>
      <c r="B9" s="31">
        <v>41374</v>
      </c>
      <c r="C9" s="29" t="s">
        <v>166</v>
      </c>
      <c r="D9" s="30" t="s">
        <v>167</v>
      </c>
      <c r="E9" s="30"/>
      <c r="F9" s="30" t="s">
        <v>91</v>
      </c>
      <c r="G9" s="31">
        <v>41250</v>
      </c>
      <c r="H9" s="32" t="s">
        <v>183</v>
      </c>
      <c r="I9" s="32" t="s">
        <v>169</v>
      </c>
      <c r="J9" s="32"/>
      <c r="K9" s="30" t="s">
        <v>103</v>
      </c>
      <c r="L9" s="30" t="s">
        <v>104</v>
      </c>
      <c r="M9" s="30">
        <v>140.22999999999999</v>
      </c>
      <c r="N9" s="30">
        <v>26.92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 t="s">
        <v>173</v>
      </c>
      <c r="AS9" s="32" t="s">
        <v>169</v>
      </c>
      <c r="AT9" s="32"/>
      <c r="AU9" s="32"/>
      <c r="AV9" s="32" t="s">
        <v>98</v>
      </c>
      <c r="AW9" s="32">
        <v>8.1999999999999993</v>
      </c>
      <c r="AX9" s="32" t="s">
        <v>174</v>
      </c>
      <c r="AY9" s="30"/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/>
      <c r="BK9" s="32" t="s">
        <v>169</v>
      </c>
      <c r="BL9" s="32"/>
      <c r="BM9" s="32" t="s">
        <v>169</v>
      </c>
      <c r="BN9" s="32"/>
      <c r="BO9" s="56"/>
      <c r="BP9" s="56"/>
      <c r="BQ9" s="32"/>
      <c r="BR9" s="32" t="s">
        <v>175</v>
      </c>
      <c r="BS9" s="30" t="s">
        <v>105</v>
      </c>
    </row>
    <row r="10" spans="1:71" x14ac:dyDescent="0.15">
      <c r="A10" s="27">
        <v>2566</v>
      </c>
      <c r="B10" s="31">
        <v>41373</v>
      </c>
      <c r="C10" s="29" t="s">
        <v>166</v>
      </c>
      <c r="D10" s="30" t="s">
        <v>167</v>
      </c>
      <c r="E10" s="30"/>
      <c r="F10" s="30" t="s">
        <v>182</v>
      </c>
      <c r="G10" s="58">
        <v>41261</v>
      </c>
      <c r="H10" s="32" t="s">
        <v>183</v>
      </c>
      <c r="I10" s="32" t="s">
        <v>169</v>
      </c>
      <c r="J10" s="32"/>
      <c r="K10" s="30" t="s">
        <v>121</v>
      </c>
      <c r="L10" s="30" t="s">
        <v>122</v>
      </c>
      <c r="M10" s="55">
        <v>144</v>
      </c>
      <c r="N10" s="30">
        <v>27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 t="s">
        <v>173</v>
      </c>
      <c r="AS10" s="32" t="s">
        <v>169</v>
      </c>
      <c r="AT10" s="32"/>
      <c r="AU10" s="32"/>
      <c r="AV10" s="32" t="s">
        <v>98</v>
      </c>
      <c r="AW10" s="32">
        <v>10</v>
      </c>
      <c r="AX10" s="32" t="s">
        <v>123</v>
      </c>
      <c r="AY10" s="30"/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0</v>
      </c>
      <c r="BJ10" s="32"/>
      <c r="BK10" s="32" t="s">
        <v>169</v>
      </c>
      <c r="BL10" s="32"/>
      <c r="BM10" s="32" t="s">
        <v>169</v>
      </c>
      <c r="BN10" s="32"/>
      <c r="BO10" s="56"/>
      <c r="BP10" s="56"/>
      <c r="BQ10" s="56"/>
      <c r="BR10" s="32" t="s">
        <v>169</v>
      </c>
      <c r="BS10" s="30"/>
    </row>
    <row r="11" spans="1:71" x14ac:dyDescent="0.15">
      <c r="A11" s="27">
        <v>2543</v>
      </c>
      <c r="B11" s="31">
        <v>41376</v>
      </c>
      <c r="C11" s="29" t="s">
        <v>166</v>
      </c>
      <c r="D11" s="30" t="s">
        <v>167</v>
      </c>
      <c r="E11" s="30"/>
      <c r="F11" s="30" t="s">
        <v>182</v>
      </c>
      <c r="G11" s="31">
        <v>41249</v>
      </c>
      <c r="H11" s="32" t="s">
        <v>183</v>
      </c>
      <c r="I11" s="32" t="s">
        <v>169</v>
      </c>
      <c r="J11" s="32"/>
      <c r="K11" s="30" t="s">
        <v>124</v>
      </c>
      <c r="L11" s="30" t="s">
        <v>125</v>
      </c>
      <c r="M11" s="55">
        <v>136.29</v>
      </c>
      <c r="N11" s="55">
        <v>25.37</v>
      </c>
      <c r="O11" s="30"/>
      <c r="P11" s="30"/>
      <c r="Q11" s="30"/>
      <c r="R11" s="30"/>
      <c r="S11" s="30"/>
      <c r="T11" s="30"/>
      <c r="U11" s="30"/>
      <c r="V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 t="s">
        <v>173</v>
      </c>
      <c r="AS11" s="32" t="s">
        <v>169</v>
      </c>
      <c r="AT11" s="32"/>
      <c r="AU11" s="32"/>
      <c r="AV11" s="32" t="s">
        <v>98</v>
      </c>
      <c r="AW11" s="32">
        <v>6</v>
      </c>
      <c r="AX11" s="32" t="s">
        <v>123</v>
      </c>
      <c r="AY11" s="30"/>
      <c r="AZ11" s="32">
        <v>0</v>
      </c>
      <c r="BA11" s="32">
        <v>0</v>
      </c>
      <c r="BB11" s="32">
        <v>10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/>
      <c r="BK11" s="32" t="s">
        <v>169</v>
      </c>
      <c r="BL11" s="32"/>
      <c r="BM11" s="32" t="s">
        <v>169</v>
      </c>
      <c r="BN11" s="32"/>
      <c r="BO11" s="56"/>
      <c r="BP11" s="56"/>
      <c r="BQ11" s="56"/>
      <c r="BR11" s="32" t="s">
        <v>169</v>
      </c>
      <c r="BS11" s="30"/>
    </row>
    <row r="12" spans="1:71" x14ac:dyDescent="0.15">
      <c r="A12" s="27">
        <v>2346</v>
      </c>
      <c r="B12" s="31">
        <v>41376</v>
      </c>
      <c r="C12" s="29" t="s">
        <v>166</v>
      </c>
      <c r="D12" s="30" t="s">
        <v>167</v>
      </c>
      <c r="E12" s="30"/>
      <c r="F12" s="30" t="s">
        <v>182</v>
      </c>
      <c r="G12" s="58">
        <v>41332</v>
      </c>
      <c r="H12" s="32" t="s">
        <v>183</v>
      </c>
      <c r="I12" s="32" t="s">
        <v>169</v>
      </c>
      <c r="J12" s="32"/>
      <c r="K12" s="30" t="s">
        <v>126</v>
      </c>
      <c r="L12" s="30" t="s">
        <v>127</v>
      </c>
      <c r="M12" s="30">
        <v>135.25</v>
      </c>
      <c r="N12" s="30">
        <v>25.59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 t="s">
        <v>173</v>
      </c>
      <c r="AS12" s="32" t="s">
        <v>169</v>
      </c>
      <c r="AT12" s="32"/>
      <c r="AU12" s="32"/>
      <c r="AV12" s="32" t="s">
        <v>98</v>
      </c>
      <c r="AW12" s="32">
        <v>6.2</v>
      </c>
      <c r="AX12" s="32" t="s">
        <v>169</v>
      </c>
      <c r="AY12" s="30"/>
      <c r="AZ12" s="32">
        <v>0</v>
      </c>
      <c r="BA12" s="32">
        <v>10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/>
      <c r="BK12" s="32" t="s">
        <v>169</v>
      </c>
      <c r="BL12" s="32">
        <v>12</v>
      </c>
      <c r="BM12" s="32" t="s">
        <v>169</v>
      </c>
      <c r="BN12" s="32"/>
      <c r="BO12" s="56" t="s">
        <v>128</v>
      </c>
      <c r="BP12" s="56" t="s">
        <v>129</v>
      </c>
      <c r="BQ12" s="32">
        <v>50</v>
      </c>
      <c r="BR12" s="32" t="s">
        <v>175</v>
      </c>
      <c r="BS12" s="30"/>
    </row>
    <row r="13" spans="1:71" x14ac:dyDescent="0.15">
      <c r="A13" s="27">
        <v>73</v>
      </c>
      <c r="B13" s="31">
        <v>41376</v>
      </c>
      <c r="C13" s="29" t="s">
        <v>166</v>
      </c>
      <c r="D13" s="30" t="s">
        <v>167</v>
      </c>
      <c r="E13" s="30"/>
      <c r="F13" s="30" t="s">
        <v>106</v>
      </c>
      <c r="G13" s="31">
        <v>41152</v>
      </c>
      <c r="H13" s="32" t="s">
        <v>169</v>
      </c>
      <c r="I13" s="32" t="s">
        <v>170</v>
      </c>
      <c r="J13" s="32"/>
      <c r="K13" s="30" t="s">
        <v>107</v>
      </c>
      <c r="L13" s="30" t="s">
        <v>172</v>
      </c>
      <c r="M13" s="55">
        <v>139.47999999999999</v>
      </c>
      <c r="N13" s="55">
        <v>25.96</v>
      </c>
      <c r="O13" s="30"/>
      <c r="P13" s="30"/>
      <c r="Q13" s="30"/>
      <c r="R13" s="30"/>
      <c r="S13" s="30"/>
      <c r="T13" s="30"/>
      <c r="U13" s="30"/>
      <c r="V13" s="30"/>
      <c r="X13" s="30"/>
      <c r="Y13" s="30"/>
      <c r="Z13" s="30"/>
      <c r="AA13" s="30"/>
      <c r="AB13" s="30"/>
      <c r="AC13" s="30"/>
      <c r="AD13" s="30"/>
      <c r="AE13" s="30"/>
      <c r="AF13" s="30">
        <v>14.42</v>
      </c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 t="s">
        <v>108</v>
      </c>
      <c r="AS13" s="32" t="s">
        <v>169</v>
      </c>
      <c r="AT13" s="32"/>
      <c r="AU13" s="32"/>
      <c r="AV13" s="32"/>
      <c r="AW13" s="32"/>
      <c r="AX13" s="32" t="s">
        <v>174</v>
      </c>
      <c r="AY13" s="30"/>
      <c r="AZ13" s="32">
        <v>0</v>
      </c>
      <c r="BA13" s="32">
        <v>13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/>
      <c r="BK13" s="32" t="s">
        <v>169</v>
      </c>
      <c r="BL13" s="32">
        <v>24</v>
      </c>
      <c r="BM13" s="32" t="s">
        <v>175</v>
      </c>
      <c r="BN13" s="32"/>
      <c r="BO13" s="56"/>
      <c r="BP13" s="56"/>
      <c r="BQ13" s="56"/>
      <c r="BR13" s="32" t="s">
        <v>175</v>
      </c>
      <c r="BS13" s="30"/>
    </row>
    <row r="14" spans="1:71" x14ac:dyDescent="0.15">
      <c r="A14" s="27">
        <v>197</v>
      </c>
      <c r="B14" s="31">
        <v>41373</v>
      </c>
      <c r="C14" s="29" t="s">
        <v>166</v>
      </c>
      <c r="D14" s="30" t="s">
        <v>167</v>
      </c>
      <c r="E14" s="30"/>
      <c r="F14" s="30" t="s">
        <v>109</v>
      </c>
      <c r="G14" s="31">
        <v>41090</v>
      </c>
      <c r="H14" s="32" t="s">
        <v>169</v>
      </c>
      <c r="I14" s="32" t="s">
        <v>178</v>
      </c>
      <c r="J14" s="32"/>
      <c r="K14" s="30" t="s">
        <v>179</v>
      </c>
      <c r="L14" s="30" t="s">
        <v>180</v>
      </c>
      <c r="M14" s="30">
        <v>154</v>
      </c>
      <c r="N14" s="30">
        <v>25.3</v>
      </c>
      <c r="O14" s="30"/>
      <c r="P14" s="30"/>
      <c r="Q14" s="30"/>
      <c r="R14" s="30"/>
      <c r="S14" s="30"/>
      <c r="T14" s="30"/>
      <c r="U14" s="30"/>
      <c r="V14" s="30"/>
      <c r="X14" s="30"/>
      <c r="Y14" s="30"/>
      <c r="Z14" s="30"/>
      <c r="AA14" s="30"/>
      <c r="AB14" s="30"/>
      <c r="AC14" s="30"/>
      <c r="AD14" s="30"/>
      <c r="AE14" s="30"/>
      <c r="AF14" s="30">
        <v>18.5</v>
      </c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 t="s">
        <v>108</v>
      </c>
      <c r="AS14" s="32" t="s">
        <v>169</v>
      </c>
      <c r="AT14" s="32"/>
      <c r="AU14" s="32"/>
      <c r="AV14" s="32"/>
      <c r="AW14" s="32"/>
      <c r="AX14" s="32" t="s">
        <v>169</v>
      </c>
      <c r="AY14" s="30"/>
      <c r="AZ14" s="32">
        <v>0</v>
      </c>
      <c r="BA14" s="32">
        <v>0</v>
      </c>
      <c r="BB14" s="32">
        <v>7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0</v>
      </c>
      <c r="BJ14" s="32"/>
      <c r="BK14" s="32" t="s">
        <v>169</v>
      </c>
      <c r="BL14" s="32"/>
      <c r="BM14" s="32" t="s">
        <v>175</v>
      </c>
      <c r="BN14" s="32"/>
      <c r="BO14" s="30"/>
      <c r="BP14" s="30"/>
      <c r="BQ14" s="32"/>
      <c r="BR14" s="32" t="s">
        <v>175</v>
      </c>
      <c r="BS14" s="30" t="s">
        <v>181</v>
      </c>
    </row>
    <row r="15" spans="1:71" x14ac:dyDescent="0.15">
      <c r="A15" s="27">
        <v>385</v>
      </c>
      <c r="B15" s="31">
        <v>41373</v>
      </c>
      <c r="C15" s="29" t="s">
        <v>166</v>
      </c>
      <c r="D15" s="30" t="s">
        <v>167</v>
      </c>
      <c r="E15" s="30"/>
      <c r="F15" s="30" t="s">
        <v>106</v>
      </c>
      <c r="G15" s="31">
        <v>41121</v>
      </c>
      <c r="H15" s="32" t="s">
        <v>183</v>
      </c>
      <c r="I15" s="32" t="s">
        <v>169</v>
      </c>
      <c r="J15" s="32"/>
      <c r="K15" s="30" t="s">
        <v>110</v>
      </c>
      <c r="L15" s="30" t="s">
        <v>185</v>
      </c>
      <c r="M15" s="30">
        <v>158.87</v>
      </c>
      <c r="N15" s="30">
        <v>25.67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>
        <v>14.98</v>
      </c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 t="s">
        <v>108</v>
      </c>
      <c r="AS15" s="32" t="s">
        <v>186</v>
      </c>
      <c r="AT15" s="32"/>
      <c r="AU15" s="32"/>
      <c r="AV15" s="32" t="s">
        <v>187</v>
      </c>
      <c r="AW15" s="32">
        <v>8</v>
      </c>
      <c r="AX15" s="32" t="s">
        <v>188</v>
      </c>
      <c r="AY15" s="30"/>
      <c r="AZ15" s="32">
        <v>0</v>
      </c>
      <c r="BA15" s="32">
        <v>0</v>
      </c>
      <c r="BB15" s="32">
        <v>7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/>
      <c r="BK15" s="32" t="s">
        <v>186</v>
      </c>
      <c r="BL15" s="32"/>
      <c r="BM15" s="32" t="s">
        <v>186</v>
      </c>
      <c r="BN15" s="32"/>
      <c r="BO15" s="30"/>
      <c r="BP15" s="30"/>
      <c r="BQ15" s="32"/>
      <c r="BR15" s="32" t="s">
        <v>186</v>
      </c>
      <c r="BS15" s="30"/>
    </row>
    <row r="16" spans="1:71" x14ac:dyDescent="0.15">
      <c r="A16" s="27">
        <v>555</v>
      </c>
      <c r="B16" s="31">
        <v>41373</v>
      </c>
      <c r="C16" s="29" t="s">
        <v>166</v>
      </c>
      <c r="D16" s="30" t="s">
        <v>167</v>
      </c>
      <c r="E16" s="30"/>
      <c r="F16" s="30" t="s">
        <v>109</v>
      </c>
      <c r="G16" s="31">
        <v>41341</v>
      </c>
      <c r="H16" s="32" t="s">
        <v>189</v>
      </c>
      <c r="I16" s="32" t="s">
        <v>169</v>
      </c>
      <c r="J16" s="32"/>
      <c r="K16" s="30" t="s">
        <v>190</v>
      </c>
      <c r="L16" s="30" t="s">
        <v>191</v>
      </c>
      <c r="M16" s="30">
        <v>144</v>
      </c>
      <c r="N16" s="30">
        <v>24.3</v>
      </c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>
        <v>14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 t="s">
        <v>111</v>
      </c>
      <c r="AS16" s="32" t="s">
        <v>169</v>
      </c>
      <c r="AT16" s="32"/>
      <c r="AU16" s="32"/>
      <c r="AV16" s="32" t="s">
        <v>192</v>
      </c>
      <c r="AW16" s="32">
        <v>6</v>
      </c>
      <c r="AX16" s="32" t="s">
        <v>193</v>
      </c>
      <c r="AY16" s="30"/>
      <c r="AZ16" s="32">
        <v>0</v>
      </c>
      <c r="BA16" s="32">
        <v>10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0</v>
      </c>
      <c r="BJ16" s="32">
        <v>24</v>
      </c>
      <c r="BK16" s="32" t="s">
        <v>90</v>
      </c>
      <c r="BL16" s="32"/>
      <c r="BM16" s="32" t="s">
        <v>175</v>
      </c>
      <c r="BN16" s="32"/>
      <c r="BO16" s="30"/>
      <c r="BP16" s="30"/>
      <c r="BQ16" s="32"/>
      <c r="BR16" s="32" t="s">
        <v>175</v>
      </c>
      <c r="BS16" s="30"/>
    </row>
    <row r="17" spans="1:71" x14ac:dyDescent="0.15">
      <c r="A17" s="27">
        <v>696</v>
      </c>
      <c r="B17" s="31">
        <v>41375</v>
      </c>
      <c r="C17" s="29" t="s">
        <v>166</v>
      </c>
      <c r="D17" s="30" t="s">
        <v>167</v>
      </c>
      <c r="E17" s="30"/>
      <c r="F17" s="30" t="s">
        <v>106</v>
      </c>
      <c r="G17" s="31">
        <v>41152</v>
      </c>
      <c r="H17" s="32" t="s">
        <v>183</v>
      </c>
      <c r="I17" s="32" t="s">
        <v>169</v>
      </c>
      <c r="J17" s="32"/>
      <c r="K17" s="30" t="s">
        <v>92</v>
      </c>
      <c r="L17" s="30" t="s">
        <v>93</v>
      </c>
      <c r="M17" s="30">
        <v>116</v>
      </c>
      <c r="N17" s="30">
        <v>24.85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>
        <v>16.89</v>
      </c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 t="s">
        <v>111</v>
      </c>
      <c r="AS17" s="32" t="s">
        <v>169</v>
      </c>
      <c r="AT17" s="32"/>
      <c r="AU17" s="32"/>
      <c r="AV17" s="32" t="s">
        <v>94</v>
      </c>
      <c r="AW17" s="32">
        <v>8</v>
      </c>
      <c r="AX17" s="32" t="s">
        <v>169</v>
      </c>
      <c r="AY17" s="30"/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/>
      <c r="BK17" s="32" t="s">
        <v>169</v>
      </c>
      <c r="BL17" s="32"/>
      <c r="BM17" s="32" t="s">
        <v>175</v>
      </c>
      <c r="BN17" s="32"/>
      <c r="BO17" s="56"/>
      <c r="BP17" s="56"/>
      <c r="BQ17" s="32"/>
      <c r="BR17" s="32" t="s">
        <v>175</v>
      </c>
      <c r="BS17" s="30"/>
    </row>
    <row r="18" spans="1:71" x14ac:dyDescent="0.15">
      <c r="A18" s="27">
        <v>1138</v>
      </c>
      <c r="B18" s="31">
        <v>41374</v>
      </c>
      <c r="C18" s="29" t="s">
        <v>166</v>
      </c>
      <c r="D18" s="30" t="s">
        <v>167</v>
      </c>
      <c r="E18" s="30"/>
      <c r="F18" s="30" t="s">
        <v>109</v>
      </c>
      <c r="G18" s="31">
        <v>41198</v>
      </c>
      <c r="H18" s="32" t="s">
        <v>183</v>
      </c>
      <c r="I18" s="32" t="s">
        <v>169</v>
      </c>
      <c r="J18" s="32">
        <v>6.26</v>
      </c>
      <c r="K18" s="30" t="s">
        <v>96</v>
      </c>
      <c r="L18" s="30" t="s">
        <v>97</v>
      </c>
      <c r="M18" s="30">
        <v>143.38</v>
      </c>
      <c r="N18" s="30">
        <v>25.88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15.862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 t="s">
        <v>108</v>
      </c>
      <c r="AS18" s="32" t="s">
        <v>169</v>
      </c>
      <c r="AT18" s="32"/>
      <c r="AU18" s="32"/>
      <c r="AV18" s="32" t="s">
        <v>112</v>
      </c>
      <c r="AW18" s="32">
        <v>6</v>
      </c>
      <c r="AX18" s="32" t="s">
        <v>174</v>
      </c>
      <c r="AY18" s="30"/>
      <c r="AZ18" s="32">
        <v>0</v>
      </c>
      <c r="BA18" s="32">
        <v>13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12</v>
      </c>
      <c r="BK18" s="32" t="s">
        <v>183</v>
      </c>
      <c r="BL18" s="32"/>
      <c r="BM18" s="32" t="s">
        <v>113</v>
      </c>
      <c r="BN18" s="32"/>
      <c r="BO18" s="30"/>
      <c r="BP18" s="30"/>
      <c r="BQ18" s="32"/>
      <c r="BR18" s="32" t="s">
        <v>175</v>
      </c>
      <c r="BS18" s="56" t="s">
        <v>99</v>
      </c>
    </row>
    <row r="19" spans="1:71" x14ac:dyDescent="0.15">
      <c r="A19" s="27">
        <v>1640</v>
      </c>
      <c r="B19" s="31">
        <v>41376</v>
      </c>
      <c r="C19" s="29" t="s">
        <v>166</v>
      </c>
      <c r="D19" s="30" t="s">
        <v>167</v>
      </c>
      <c r="E19" s="30"/>
      <c r="F19" s="30" t="s">
        <v>109</v>
      </c>
      <c r="G19" s="31">
        <v>41348</v>
      </c>
      <c r="H19" s="32" t="s">
        <v>169</v>
      </c>
      <c r="I19" s="32" t="s">
        <v>100</v>
      </c>
      <c r="J19" s="32"/>
      <c r="K19" s="30" t="s">
        <v>101</v>
      </c>
      <c r="L19" s="30" t="s">
        <v>102</v>
      </c>
      <c r="M19" s="30">
        <v>139.47999999999999</v>
      </c>
      <c r="N19" s="30">
        <v>23.36</v>
      </c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>
        <v>14.42</v>
      </c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 t="s">
        <v>108</v>
      </c>
      <c r="AS19" s="32" t="s">
        <v>169</v>
      </c>
      <c r="AT19" s="32"/>
      <c r="AU19" s="32"/>
      <c r="AV19" s="32"/>
      <c r="AW19" s="32"/>
      <c r="AX19" s="32" t="s">
        <v>174</v>
      </c>
      <c r="AY19" s="30"/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/>
      <c r="BK19" s="32" t="s">
        <v>169</v>
      </c>
      <c r="BL19" s="32">
        <v>24</v>
      </c>
      <c r="BM19" s="32" t="s">
        <v>169</v>
      </c>
      <c r="BN19" s="32"/>
      <c r="BO19" s="56"/>
      <c r="BP19" s="56"/>
      <c r="BQ19" s="32"/>
      <c r="BR19" s="32" t="s">
        <v>175</v>
      </c>
      <c r="BS19" s="30"/>
    </row>
    <row r="20" spans="1:71" x14ac:dyDescent="0.15">
      <c r="A20" s="27">
        <v>2513</v>
      </c>
      <c r="B20" s="31">
        <v>41374</v>
      </c>
      <c r="C20" s="29" t="s">
        <v>166</v>
      </c>
      <c r="D20" s="30" t="s">
        <v>167</v>
      </c>
      <c r="E20" s="30"/>
      <c r="F20" s="30" t="s">
        <v>109</v>
      </c>
      <c r="G20" s="31">
        <v>41250</v>
      </c>
      <c r="H20" s="32" t="s">
        <v>183</v>
      </c>
      <c r="I20" s="32" t="s">
        <v>169</v>
      </c>
      <c r="J20" s="32"/>
      <c r="K20" s="30" t="s">
        <v>103</v>
      </c>
      <c r="L20" s="30" t="s">
        <v>104</v>
      </c>
      <c r="M20" s="30">
        <v>143.15</v>
      </c>
      <c r="N20" s="30">
        <v>26.92</v>
      </c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>
        <v>19.02</v>
      </c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 t="s">
        <v>108</v>
      </c>
      <c r="AS20" s="32" t="s">
        <v>169</v>
      </c>
      <c r="AT20" s="32"/>
      <c r="AU20" s="32"/>
      <c r="AV20" s="32" t="s">
        <v>98</v>
      </c>
      <c r="AW20" s="32">
        <v>8.1999999999999993</v>
      </c>
      <c r="AX20" s="32" t="s">
        <v>174</v>
      </c>
      <c r="AY20" s="30"/>
      <c r="AZ20" s="32">
        <v>0</v>
      </c>
      <c r="BA20" s="32">
        <v>0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/>
      <c r="BK20" s="32" t="s">
        <v>169</v>
      </c>
      <c r="BL20" s="32"/>
      <c r="BM20" s="32" t="s">
        <v>169</v>
      </c>
      <c r="BN20" s="32"/>
      <c r="BO20" s="56"/>
      <c r="BP20" s="56"/>
      <c r="BQ20" s="32"/>
      <c r="BR20" s="32" t="s">
        <v>175</v>
      </c>
      <c r="BS20" s="30" t="s">
        <v>105</v>
      </c>
    </row>
    <row r="21" spans="1:71" x14ac:dyDescent="0.15">
      <c r="A21" s="27">
        <v>2564</v>
      </c>
      <c r="B21" s="31">
        <v>41373</v>
      </c>
      <c r="C21" s="29" t="s">
        <v>166</v>
      </c>
      <c r="D21" s="30" t="s">
        <v>167</v>
      </c>
      <c r="E21" s="30"/>
      <c r="F21" s="30" t="s">
        <v>106</v>
      </c>
      <c r="G21" s="58">
        <v>41261</v>
      </c>
      <c r="H21" s="32" t="s">
        <v>183</v>
      </c>
      <c r="I21" s="32" t="s">
        <v>169</v>
      </c>
      <c r="J21" s="32"/>
      <c r="K21" s="30" t="s">
        <v>121</v>
      </c>
      <c r="L21" s="30" t="s">
        <v>122</v>
      </c>
      <c r="M21" s="55">
        <v>145</v>
      </c>
      <c r="N21" s="55">
        <v>27</v>
      </c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>
        <v>21</v>
      </c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 t="s">
        <v>111</v>
      </c>
      <c r="AS21" s="32" t="s">
        <v>169</v>
      </c>
      <c r="AT21" s="32"/>
      <c r="AU21" s="32"/>
      <c r="AV21" s="32" t="s">
        <v>98</v>
      </c>
      <c r="AW21" s="32">
        <v>10</v>
      </c>
      <c r="AX21" s="32" t="s">
        <v>123</v>
      </c>
      <c r="AY21" s="30"/>
      <c r="AZ21" s="32">
        <v>0</v>
      </c>
      <c r="BA21" s="32">
        <v>0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/>
      <c r="BK21" s="32" t="s">
        <v>169</v>
      </c>
      <c r="BL21" s="32"/>
      <c r="BM21" s="32" t="s">
        <v>169</v>
      </c>
      <c r="BN21" s="32"/>
      <c r="BO21" s="56"/>
      <c r="BP21" s="56"/>
      <c r="BQ21" s="56"/>
      <c r="BR21" s="32" t="s">
        <v>169</v>
      </c>
      <c r="BS21" s="30"/>
    </row>
    <row r="22" spans="1:71" x14ac:dyDescent="0.15">
      <c r="A22" s="27">
        <v>2541</v>
      </c>
      <c r="B22" s="31">
        <v>41376</v>
      </c>
      <c r="C22" s="29" t="s">
        <v>166</v>
      </c>
      <c r="D22" s="30" t="s">
        <v>167</v>
      </c>
      <c r="E22" s="30"/>
      <c r="F22" s="30" t="s">
        <v>106</v>
      </c>
      <c r="G22" s="31">
        <v>41249</v>
      </c>
      <c r="H22" s="32" t="s">
        <v>183</v>
      </c>
      <c r="I22" s="32" t="s">
        <v>169</v>
      </c>
      <c r="J22" s="32"/>
      <c r="K22" s="30" t="s">
        <v>124</v>
      </c>
      <c r="L22" s="30" t="s">
        <v>125</v>
      </c>
      <c r="M22" s="55">
        <v>138.97</v>
      </c>
      <c r="N22" s="55">
        <v>25.37</v>
      </c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>
        <v>14.18</v>
      </c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 t="s">
        <v>111</v>
      </c>
      <c r="AS22" s="32" t="s">
        <v>169</v>
      </c>
      <c r="AT22" s="32"/>
      <c r="AU22" s="32"/>
      <c r="AV22" s="32" t="s">
        <v>98</v>
      </c>
      <c r="AW22" s="32">
        <v>6</v>
      </c>
      <c r="AX22" s="32" t="s">
        <v>123</v>
      </c>
      <c r="AY22" s="30"/>
      <c r="AZ22" s="32">
        <v>0</v>
      </c>
      <c r="BA22" s="32">
        <v>0</v>
      </c>
      <c r="BB22" s="32">
        <v>10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/>
      <c r="BK22" s="32" t="s">
        <v>169</v>
      </c>
      <c r="BL22" s="32"/>
      <c r="BM22" s="32" t="s">
        <v>169</v>
      </c>
      <c r="BN22" s="32"/>
      <c r="BO22" s="56"/>
      <c r="BP22" s="56"/>
      <c r="BQ22" s="56"/>
      <c r="BR22" s="32" t="s">
        <v>169</v>
      </c>
      <c r="BS22" s="30"/>
    </row>
    <row r="23" spans="1:71" x14ac:dyDescent="0.15">
      <c r="A23" s="27">
        <v>2344</v>
      </c>
      <c r="B23" s="31">
        <v>41376</v>
      </c>
      <c r="C23" s="29" t="s">
        <v>166</v>
      </c>
      <c r="D23" s="30" t="s">
        <v>167</v>
      </c>
      <c r="E23" s="30"/>
      <c r="F23" s="30" t="s">
        <v>109</v>
      </c>
      <c r="G23" s="58">
        <v>41332</v>
      </c>
      <c r="H23" s="32" t="s">
        <v>183</v>
      </c>
      <c r="I23" s="32" t="s">
        <v>169</v>
      </c>
      <c r="J23" s="32"/>
      <c r="K23" s="30" t="s">
        <v>126</v>
      </c>
      <c r="L23" s="30" t="s">
        <v>127</v>
      </c>
      <c r="M23" s="30">
        <v>138.19</v>
      </c>
      <c r="N23" s="30">
        <v>25.59</v>
      </c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>
        <v>17.850000000000001</v>
      </c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 t="s">
        <v>111</v>
      </c>
      <c r="AS23" s="32" t="s">
        <v>169</v>
      </c>
      <c r="AT23" s="32"/>
      <c r="AU23" s="32"/>
      <c r="AV23" s="32" t="s">
        <v>98</v>
      </c>
      <c r="AW23" s="32">
        <v>6.2</v>
      </c>
      <c r="AX23" s="32" t="s">
        <v>169</v>
      </c>
      <c r="AY23" s="30"/>
      <c r="AZ23" s="32">
        <v>0</v>
      </c>
      <c r="BA23" s="32">
        <v>10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/>
      <c r="BK23" s="32" t="s">
        <v>169</v>
      </c>
      <c r="BL23" s="32">
        <v>12</v>
      </c>
      <c r="BM23" s="32" t="s">
        <v>169</v>
      </c>
      <c r="BN23" s="32"/>
      <c r="BO23" s="56" t="s">
        <v>46</v>
      </c>
      <c r="BP23" s="56" t="s">
        <v>129</v>
      </c>
      <c r="BQ23" s="32">
        <v>50</v>
      </c>
      <c r="BR23" s="32" t="s">
        <v>175</v>
      </c>
      <c r="BS23" s="30"/>
    </row>
    <row r="24" spans="1:71" x14ac:dyDescent="0.15">
      <c r="A24" s="27">
        <v>76</v>
      </c>
      <c r="B24" s="31">
        <v>41376</v>
      </c>
      <c r="C24" s="29" t="s">
        <v>166</v>
      </c>
      <c r="D24" s="30" t="s">
        <v>114</v>
      </c>
      <c r="E24" s="30"/>
      <c r="F24" s="30" t="s">
        <v>115</v>
      </c>
      <c r="G24" s="31">
        <v>41152</v>
      </c>
      <c r="H24" s="32" t="s">
        <v>116</v>
      </c>
      <c r="I24" s="32" t="s">
        <v>170</v>
      </c>
      <c r="J24" s="32"/>
      <c r="K24" s="30" t="s">
        <v>107</v>
      </c>
      <c r="L24" s="30" t="s">
        <v>172</v>
      </c>
      <c r="M24" s="55">
        <v>136.81</v>
      </c>
      <c r="N24" s="30">
        <v>28.22</v>
      </c>
      <c r="O24" s="30"/>
      <c r="P24" s="30"/>
      <c r="Q24" s="30"/>
      <c r="R24" s="30"/>
      <c r="S24" s="30"/>
      <c r="T24" s="30"/>
      <c r="U24" s="30"/>
      <c r="V24" s="30"/>
      <c r="W24" s="30">
        <v>22.64</v>
      </c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 t="s">
        <v>117</v>
      </c>
      <c r="AS24" s="32" t="s">
        <v>169</v>
      </c>
      <c r="AT24" s="32"/>
      <c r="AU24" s="32"/>
      <c r="AV24" s="32"/>
      <c r="AW24" s="32"/>
      <c r="AX24" s="32" t="s">
        <v>174</v>
      </c>
      <c r="AY24" s="30"/>
      <c r="AZ24" s="32">
        <v>0</v>
      </c>
      <c r="BA24" s="32">
        <v>13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/>
      <c r="BK24" s="32" t="s">
        <v>169</v>
      </c>
      <c r="BL24" s="32">
        <v>24</v>
      </c>
      <c r="BM24" s="32" t="s">
        <v>175</v>
      </c>
      <c r="BN24" s="32"/>
      <c r="BO24" s="56"/>
      <c r="BP24" s="56"/>
      <c r="BQ24" s="56"/>
      <c r="BR24" s="32" t="s">
        <v>175</v>
      </c>
      <c r="BS24" s="30"/>
    </row>
    <row r="25" spans="1:71" x14ac:dyDescent="0.15">
      <c r="A25" s="27">
        <v>200</v>
      </c>
      <c r="B25" s="31">
        <v>41373</v>
      </c>
      <c r="C25" s="29" t="s">
        <v>166</v>
      </c>
      <c r="D25" s="30" t="s">
        <v>167</v>
      </c>
      <c r="E25" s="30"/>
      <c r="F25" s="30" t="s">
        <v>115</v>
      </c>
      <c r="G25" s="31">
        <v>41090</v>
      </c>
      <c r="H25" s="32" t="s">
        <v>169</v>
      </c>
      <c r="I25" s="32" t="s">
        <v>178</v>
      </c>
      <c r="J25" s="32"/>
      <c r="K25" s="30" t="s">
        <v>118</v>
      </c>
      <c r="L25" s="30" t="s">
        <v>180</v>
      </c>
      <c r="M25" s="30">
        <v>160</v>
      </c>
      <c r="N25" s="30">
        <v>27.5</v>
      </c>
      <c r="O25" s="30"/>
      <c r="P25" s="30"/>
      <c r="Q25" s="30"/>
      <c r="R25" s="30"/>
      <c r="S25" s="30"/>
      <c r="T25" s="30"/>
      <c r="U25" s="30"/>
      <c r="V25" s="30"/>
      <c r="W25" s="30">
        <v>22</v>
      </c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 t="s">
        <v>117</v>
      </c>
      <c r="AS25" s="32" t="s">
        <v>169</v>
      </c>
      <c r="AT25" s="32"/>
      <c r="AU25" s="32"/>
      <c r="AV25" s="32"/>
      <c r="AW25" s="32"/>
      <c r="AX25" s="32" t="s">
        <v>169</v>
      </c>
      <c r="AY25" s="30"/>
      <c r="AZ25" s="32">
        <v>0</v>
      </c>
      <c r="BA25" s="32">
        <v>0</v>
      </c>
      <c r="BB25" s="32">
        <v>7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/>
      <c r="BK25" s="32" t="s">
        <v>169</v>
      </c>
      <c r="BL25" s="32"/>
      <c r="BM25" s="32" t="s">
        <v>175</v>
      </c>
      <c r="BN25" s="32"/>
      <c r="BO25" s="30"/>
      <c r="BP25" s="30"/>
      <c r="BQ25" s="32"/>
      <c r="BR25" s="32" t="s">
        <v>175</v>
      </c>
      <c r="BS25" s="30" t="s">
        <v>181</v>
      </c>
    </row>
    <row r="26" spans="1:71" x14ac:dyDescent="0.15">
      <c r="A26" s="27">
        <v>388</v>
      </c>
      <c r="B26" s="31">
        <v>41373</v>
      </c>
      <c r="C26" s="29" t="s">
        <v>166</v>
      </c>
      <c r="D26" s="30" t="s">
        <v>167</v>
      </c>
      <c r="E26" s="30"/>
      <c r="F26" s="30" t="s">
        <v>115</v>
      </c>
      <c r="G26" s="31">
        <v>41121</v>
      </c>
      <c r="H26" s="32" t="s">
        <v>183</v>
      </c>
      <c r="I26" s="32" t="s">
        <v>169</v>
      </c>
      <c r="J26" s="32"/>
      <c r="K26" s="30" t="s">
        <v>184</v>
      </c>
      <c r="L26" s="30" t="s">
        <v>185</v>
      </c>
      <c r="M26" s="30">
        <v>154.97</v>
      </c>
      <c r="N26" s="30">
        <v>27.48</v>
      </c>
      <c r="O26" s="30"/>
      <c r="P26" s="30"/>
      <c r="Q26" s="30"/>
      <c r="R26" s="30"/>
      <c r="S26" s="30"/>
      <c r="T26" s="30"/>
      <c r="U26" s="30"/>
      <c r="V26" s="30"/>
      <c r="W26" s="30">
        <v>22.63</v>
      </c>
      <c r="X26" s="30"/>
      <c r="Y26" s="30"/>
      <c r="Z26" s="30"/>
      <c r="AA26" s="30"/>
      <c r="AB26" s="30"/>
      <c r="AC26" s="30"/>
      <c r="AD26" s="30"/>
      <c r="AE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 t="s">
        <v>117</v>
      </c>
      <c r="AS26" s="32" t="s">
        <v>186</v>
      </c>
      <c r="AT26" s="32"/>
      <c r="AU26" s="32"/>
      <c r="AV26" s="32" t="s">
        <v>187</v>
      </c>
      <c r="AW26" s="32">
        <v>8</v>
      </c>
      <c r="AX26" s="32" t="s">
        <v>188</v>
      </c>
      <c r="AY26" s="30"/>
      <c r="AZ26" s="32">
        <v>0</v>
      </c>
      <c r="BA26" s="32">
        <v>0</v>
      </c>
      <c r="BB26" s="32">
        <v>7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/>
      <c r="BK26" s="32" t="s">
        <v>186</v>
      </c>
      <c r="BL26" s="32"/>
      <c r="BM26" s="32" t="s">
        <v>186</v>
      </c>
      <c r="BN26" s="32"/>
      <c r="BO26" s="30"/>
      <c r="BP26" s="30"/>
      <c r="BQ26" s="32"/>
      <c r="BR26" s="32" t="s">
        <v>186</v>
      </c>
      <c r="BS26" s="30"/>
    </row>
    <row r="27" spans="1:71" x14ac:dyDescent="0.15">
      <c r="A27" s="27">
        <v>558</v>
      </c>
      <c r="B27" s="31">
        <v>41373</v>
      </c>
      <c r="C27" s="29" t="s">
        <v>166</v>
      </c>
      <c r="D27" s="30" t="s">
        <v>167</v>
      </c>
      <c r="E27" s="30"/>
      <c r="F27" s="30" t="s">
        <v>115</v>
      </c>
      <c r="G27" s="31">
        <v>41341</v>
      </c>
      <c r="H27" s="32" t="s">
        <v>189</v>
      </c>
      <c r="I27" s="32" t="s">
        <v>169</v>
      </c>
      <c r="J27" s="32"/>
      <c r="K27" s="30" t="s">
        <v>190</v>
      </c>
      <c r="L27" s="30" t="s">
        <v>191</v>
      </c>
      <c r="M27" s="30">
        <v>141</v>
      </c>
      <c r="N27" s="30">
        <v>26.5</v>
      </c>
      <c r="O27" s="30"/>
      <c r="P27" s="30"/>
      <c r="Q27" s="30"/>
      <c r="R27" s="30"/>
      <c r="S27" s="30"/>
      <c r="T27" s="30"/>
      <c r="U27" s="30"/>
      <c r="V27" s="30"/>
      <c r="W27" s="30">
        <v>20.2</v>
      </c>
      <c r="X27" s="30"/>
      <c r="Y27" s="30"/>
      <c r="Z27" s="30"/>
      <c r="AA27" s="30"/>
      <c r="AB27" s="30"/>
      <c r="AC27" s="30"/>
      <c r="AD27" s="30"/>
      <c r="AE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 t="s">
        <v>117</v>
      </c>
      <c r="AS27" s="32" t="s">
        <v>169</v>
      </c>
      <c r="AT27" s="32"/>
      <c r="AU27" s="32"/>
      <c r="AV27" s="32" t="s">
        <v>192</v>
      </c>
      <c r="AW27" s="32">
        <v>6</v>
      </c>
      <c r="AX27" s="32" t="s">
        <v>193</v>
      </c>
      <c r="AY27" s="30"/>
      <c r="AZ27" s="32">
        <v>0</v>
      </c>
      <c r="BA27" s="32">
        <v>10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24</v>
      </c>
      <c r="BK27" s="32" t="s">
        <v>90</v>
      </c>
      <c r="BL27" s="32"/>
      <c r="BM27" s="32" t="s">
        <v>175</v>
      </c>
      <c r="BN27" s="32"/>
      <c r="BO27" s="30"/>
      <c r="BP27" s="30"/>
      <c r="BQ27" s="32"/>
      <c r="BR27" s="32" t="s">
        <v>175</v>
      </c>
      <c r="BS27" s="30"/>
    </row>
    <row r="28" spans="1:71" x14ac:dyDescent="0.15">
      <c r="A28" s="27">
        <v>699</v>
      </c>
      <c r="B28" s="31">
        <v>41375</v>
      </c>
      <c r="C28" s="29" t="s">
        <v>166</v>
      </c>
      <c r="D28" s="30" t="s">
        <v>167</v>
      </c>
      <c r="E28" s="30"/>
      <c r="F28" s="30" t="s">
        <v>115</v>
      </c>
      <c r="G28" s="31">
        <v>41152</v>
      </c>
      <c r="H28" s="32" t="s">
        <v>183</v>
      </c>
      <c r="I28" s="32" t="s">
        <v>169</v>
      </c>
      <c r="J28" s="32"/>
      <c r="K28" s="30" t="s">
        <v>92</v>
      </c>
      <c r="L28" s="30" t="s">
        <v>93</v>
      </c>
      <c r="M28" s="30">
        <v>116</v>
      </c>
      <c r="N28" s="30">
        <v>29.6</v>
      </c>
      <c r="O28" s="30"/>
      <c r="P28" s="30"/>
      <c r="Q28" s="30"/>
      <c r="R28" s="30"/>
      <c r="S28" s="30"/>
      <c r="T28" s="30"/>
      <c r="U28" s="30"/>
      <c r="V28" s="30"/>
      <c r="W28" s="30">
        <v>20.09</v>
      </c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 t="s">
        <v>117</v>
      </c>
      <c r="AS28" s="32" t="s">
        <v>169</v>
      </c>
      <c r="AT28" s="32"/>
      <c r="AU28" s="32"/>
      <c r="AV28" s="32" t="s">
        <v>94</v>
      </c>
      <c r="AW28" s="32">
        <v>8</v>
      </c>
      <c r="AX28" s="32" t="s">
        <v>169</v>
      </c>
      <c r="AY28" s="30"/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/>
      <c r="BK28" s="32" t="s">
        <v>169</v>
      </c>
      <c r="BL28" s="32"/>
      <c r="BM28" s="32" t="s">
        <v>175</v>
      </c>
      <c r="BN28" s="32"/>
      <c r="BO28" s="56"/>
      <c r="BP28" s="56"/>
      <c r="BQ28" s="32"/>
      <c r="BR28" s="32" t="s">
        <v>175</v>
      </c>
      <c r="BS28" s="30"/>
    </row>
    <row r="29" spans="1:71" x14ac:dyDescent="0.15">
      <c r="A29" s="27">
        <v>1141</v>
      </c>
      <c r="B29" s="31">
        <v>41374</v>
      </c>
      <c r="C29" s="29" t="s">
        <v>166</v>
      </c>
      <c r="D29" s="30" t="s">
        <v>167</v>
      </c>
      <c r="E29" s="30"/>
      <c r="F29" s="30" t="s">
        <v>115</v>
      </c>
      <c r="G29" s="31">
        <v>41198</v>
      </c>
      <c r="H29" s="32" t="s">
        <v>183</v>
      </c>
      <c r="I29" s="32" t="s">
        <v>169</v>
      </c>
      <c r="J29" s="32">
        <v>6.26</v>
      </c>
      <c r="K29" s="30" t="s">
        <v>96</v>
      </c>
      <c r="L29" s="30" t="s">
        <v>97</v>
      </c>
      <c r="M29" s="30">
        <v>140.69999999999999</v>
      </c>
      <c r="N29" s="30">
        <v>27.8</v>
      </c>
      <c r="O29" s="30"/>
      <c r="P29" s="30"/>
      <c r="Q29" s="30"/>
      <c r="R29" s="30"/>
      <c r="S29" s="30"/>
      <c r="T29" s="30"/>
      <c r="U29" s="30"/>
      <c r="V29" s="30"/>
      <c r="W29" s="30">
        <v>23</v>
      </c>
      <c r="X29" s="30"/>
      <c r="Y29" s="30"/>
      <c r="Z29" s="30"/>
      <c r="AA29" s="30"/>
      <c r="AB29" s="30"/>
      <c r="AC29" s="30"/>
      <c r="AD29" s="30"/>
      <c r="AE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 t="s">
        <v>117</v>
      </c>
      <c r="AS29" s="32" t="s">
        <v>169</v>
      </c>
      <c r="AT29" s="32"/>
      <c r="AU29" s="32"/>
      <c r="AV29" s="32" t="s">
        <v>112</v>
      </c>
      <c r="AW29" s="32">
        <v>6</v>
      </c>
      <c r="AX29" s="32" t="s">
        <v>174</v>
      </c>
      <c r="AY29" s="30"/>
      <c r="AZ29" s="32">
        <v>0</v>
      </c>
      <c r="BA29" s="32">
        <v>13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12</v>
      </c>
      <c r="BK29" s="32" t="s">
        <v>183</v>
      </c>
      <c r="BL29" s="32"/>
      <c r="BM29" s="32" t="s">
        <v>175</v>
      </c>
      <c r="BN29" s="32"/>
      <c r="BO29" s="30"/>
      <c r="BP29" s="30"/>
      <c r="BQ29" s="32"/>
      <c r="BR29" s="32" t="s">
        <v>175</v>
      </c>
      <c r="BS29" s="56" t="s">
        <v>99</v>
      </c>
    </row>
    <row r="30" spans="1:71" x14ac:dyDescent="0.15">
      <c r="A30" s="27">
        <v>1643</v>
      </c>
      <c r="B30" s="31">
        <v>41376</v>
      </c>
      <c r="C30" s="29" t="s">
        <v>166</v>
      </c>
      <c r="D30" s="30" t="s">
        <v>167</v>
      </c>
      <c r="E30" s="30"/>
      <c r="F30" s="30" t="s">
        <v>120</v>
      </c>
      <c r="G30" s="31">
        <v>41348</v>
      </c>
      <c r="H30" s="32" t="s">
        <v>169</v>
      </c>
      <c r="I30" s="32" t="s">
        <v>100</v>
      </c>
      <c r="J30" s="32"/>
      <c r="K30" s="30" t="s">
        <v>101</v>
      </c>
      <c r="L30" s="30" t="s">
        <v>102</v>
      </c>
      <c r="M30" s="30">
        <v>136.81</v>
      </c>
      <c r="N30" s="30">
        <v>25.4</v>
      </c>
      <c r="O30" s="30"/>
      <c r="P30" s="30"/>
      <c r="Q30" s="30"/>
      <c r="R30" s="30"/>
      <c r="S30" s="30"/>
      <c r="T30" s="30"/>
      <c r="U30" s="30"/>
      <c r="V30" s="30"/>
      <c r="W30" s="30">
        <v>20.38</v>
      </c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 t="s">
        <v>117</v>
      </c>
      <c r="AS30" s="32" t="s">
        <v>169</v>
      </c>
      <c r="AT30" s="32"/>
      <c r="AU30" s="32"/>
      <c r="AV30" s="32"/>
      <c r="AW30" s="32"/>
      <c r="AX30" s="32" t="s">
        <v>174</v>
      </c>
      <c r="AY30" s="30"/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/>
      <c r="BK30" s="32" t="s">
        <v>169</v>
      </c>
      <c r="BL30" s="32">
        <v>24</v>
      </c>
      <c r="BM30" s="32" t="s">
        <v>169</v>
      </c>
      <c r="BN30" s="32"/>
      <c r="BO30" s="56"/>
      <c r="BP30" s="56"/>
      <c r="BQ30" s="32"/>
      <c r="BR30" s="32" t="s">
        <v>175</v>
      </c>
      <c r="BS30" s="30"/>
    </row>
    <row r="31" spans="1:71" x14ac:dyDescent="0.15">
      <c r="A31" s="27">
        <v>2516</v>
      </c>
      <c r="B31" s="31">
        <v>41374</v>
      </c>
      <c r="C31" s="29" t="s">
        <v>166</v>
      </c>
      <c r="D31" s="30" t="s">
        <v>167</v>
      </c>
      <c r="E31" s="30"/>
      <c r="F31" s="30" t="s">
        <v>120</v>
      </c>
      <c r="G31" s="31">
        <v>41250</v>
      </c>
      <c r="H31" s="32" t="s">
        <v>183</v>
      </c>
      <c r="I31" s="32" t="s">
        <v>169</v>
      </c>
      <c r="J31" s="32"/>
      <c r="K31" s="30" t="s">
        <v>103</v>
      </c>
      <c r="L31" s="30" t="s">
        <v>104</v>
      </c>
      <c r="M31" s="30">
        <v>156.07</v>
      </c>
      <c r="N31" s="30">
        <v>28.92</v>
      </c>
      <c r="O31" s="30"/>
      <c r="P31" s="30"/>
      <c r="Q31" s="30"/>
      <c r="R31" s="30"/>
      <c r="S31" s="30"/>
      <c r="T31" s="30"/>
      <c r="U31" s="30"/>
      <c r="V31" s="30"/>
      <c r="W31" s="30">
        <v>23.73</v>
      </c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 t="s">
        <v>119</v>
      </c>
      <c r="AS31" s="32" t="s">
        <v>169</v>
      </c>
      <c r="AT31" s="32"/>
      <c r="AU31" s="32"/>
      <c r="AV31" s="32" t="s">
        <v>94</v>
      </c>
      <c r="AW31" s="32">
        <v>8.1999999999999993</v>
      </c>
      <c r="AX31" s="32" t="s">
        <v>174</v>
      </c>
      <c r="AY31" s="30"/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/>
      <c r="BK31" s="32" t="s">
        <v>169</v>
      </c>
      <c r="BL31" s="32"/>
      <c r="BM31" s="32" t="s">
        <v>169</v>
      </c>
      <c r="BN31" s="32"/>
      <c r="BO31" s="56"/>
      <c r="BP31" s="56"/>
      <c r="BQ31" s="32"/>
      <c r="BR31" s="32" t="s">
        <v>175</v>
      </c>
      <c r="BS31" s="30" t="s">
        <v>105</v>
      </c>
    </row>
    <row r="32" spans="1:71" x14ac:dyDescent="0.15">
      <c r="A32" s="27">
        <v>2567</v>
      </c>
      <c r="B32" s="31">
        <v>41373</v>
      </c>
      <c r="C32" s="29" t="s">
        <v>166</v>
      </c>
      <c r="D32" s="30" t="s">
        <v>167</v>
      </c>
      <c r="E32" s="30"/>
      <c r="F32" s="30" t="s">
        <v>115</v>
      </c>
      <c r="G32" s="58">
        <v>41261</v>
      </c>
      <c r="H32" s="32" t="s">
        <v>183</v>
      </c>
      <c r="I32" s="32" t="s">
        <v>169</v>
      </c>
      <c r="J32" s="32"/>
      <c r="K32" s="30" t="s">
        <v>121</v>
      </c>
      <c r="L32" s="30" t="s">
        <v>122</v>
      </c>
      <c r="M32" s="55">
        <v>146</v>
      </c>
      <c r="N32" s="30">
        <v>29</v>
      </c>
      <c r="O32" s="30"/>
      <c r="P32" s="30"/>
      <c r="Q32" s="30"/>
      <c r="R32" s="30"/>
      <c r="S32" s="30"/>
      <c r="T32" s="30"/>
      <c r="U32" s="30"/>
      <c r="V32" s="30"/>
      <c r="W32" s="30">
        <v>24</v>
      </c>
      <c r="X32" s="30"/>
      <c r="Y32" s="30"/>
      <c r="Z32" s="30"/>
      <c r="AA32" s="30"/>
      <c r="AB32" s="30"/>
      <c r="AC32" s="30"/>
      <c r="AD32" s="30"/>
      <c r="AE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 t="s">
        <v>117</v>
      </c>
      <c r="AS32" s="32" t="s">
        <v>169</v>
      </c>
      <c r="AT32" s="32"/>
      <c r="AU32" s="32"/>
      <c r="AV32" s="32" t="s">
        <v>98</v>
      </c>
      <c r="AW32" s="32">
        <v>10</v>
      </c>
      <c r="AX32" s="32" t="s">
        <v>123</v>
      </c>
      <c r="AY32" s="30"/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/>
      <c r="BK32" s="32" t="s">
        <v>169</v>
      </c>
      <c r="BL32" s="32"/>
      <c r="BM32" s="32" t="s">
        <v>169</v>
      </c>
      <c r="BN32" s="32"/>
      <c r="BO32" s="56"/>
      <c r="BP32" s="56"/>
      <c r="BQ32" s="56"/>
      <c r="BR32" s="32" t="s">
        <v>169</v>
      </c>
      <c r="BS32" s="30"/>
    </row>
    <row r="33" spans="1:71" x14ac:dyDescent="0.15">
      <c r="A33" s="27">
        <v>2544</v>
      </c>
      <c r="B33" s="31">
        <v>41376</v>
      </c>
      <c r="C33" s="29" t="s">
        <v>166</v>
      </c>
      <c r="D33" s="30" t="s">
        <v>167</v>
      </c>
      <c r="E33" s="30"/>
      <c r="F33" s="30" t="s">
        <v>115</v>
      </c>
      <c r="G33" s="31">
        <v>41249</v>
      </c>
      <c r="H33" s="32" t="s">
        <v>183</v>
      </c>
      <c r="I33" s="32" t="s">
        <v>169</v>
      </c>
      <c r="J33" s="32"/>
      <c r="K33" s="30" t="s">
        <v>124</v>
      </c>
      <c r="L33" s="30" t="s">
        <v>125</v>
      </c>
      <c r="M33" s="55">
        <v>136.29</v>
      </c>
      <c r="N33" s="30">
        <v>27.59</v>
      </c>
      <c r="O33" s="30"/>
      <c r="P33" s="30"/>
      <c r="Q33" s="30"/>
      <c r="R33" s="30"/>
      <c r="S33" s="30"/>
      <c r="T33" s="30"/>
      <c r="U33" s="30"/>
      <c r="V33" s="30"/>
      <c r="W33" s="30">
        <v>22.04</v>
      </c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 t="s">
        <v>117</v>
      </c>
      <c r="AS33" s="32" t="s">
        <v>169</v>
      </c>
      <c r="AT33" s="32"/>
      <c r="AU33" s="32"/>
      <c r="AV33" s="32" t="s">
        <v>98</v>
      </c>
      <c r="AW33" s="32">
        <v>6</v>
      </c>
      <c r="AX33" s="32" t="s">
        <v>123</v>
      </c>
      <c r="AY33" s="30"/>
      <c r="AZ33" s="32">
        <v>0</v>
      </c>
      <c r="BA33" s="32">
        <v>0</v>
      </c>
      <c r="BB33" s="32">
        <v>10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/>
      <c r="BK33" s="32" t="s">
        <v>169</v>
      </c>
      <c r="BL33" s="32"/>
      <c r="BM33" s="32" t="s">
        <v>169</v>
      </c>
      <c r="BN33" s="32"/>
      <c r="BO33" s="56"/>
      <c r="BP33" s="56"/>
      <c r="BQ33" s="56"/>
      <c r="BR33" s="32" t="s">
        <v>169</v>
      </c>
      <c r="BS33" s="30"/>
    </row>
    <row r="34" spans="1:71" x14ac:dyDescent="0.15">
      <c r="A34" s="27">
        <v>2347</v>
      </c>
      <c r="B34" s="31">
        <v>41376</v>
      </c>
      <c r="C34" s="29" t="s">
        <v>166</v>
      </c>
      <c r="D34" s="30" t="s">
        <v>167</v>
      </c>
      <c r="E34" s="30"/>
      <c r="F34" s="30" t="s">
        <v>115</v>
      </c>
      <c r="G34" s="58">
        <v>41332</v>
      </c>
      <c r="H34" s="32" t="s">
        <v>183</v>
      </c>
      <c r="I34" s="32" t="s">
        <v>169</v>
      </c>
      <c r="J34" s="32"/>
      <c r="K34" s="30" t="s">
        <v>126</v>
      </c>
      <c r="L34" s="30" t="s">
        <v>127</v>
      </c>
      <c r="M34" s="30">
        <v>135.25</v>
      </c>
      <c r="N34" s="30">
        <v>27.93</v>
      </c>
      <c r="O34" s="30"/>
      <c r="P34" s="30"/>
      <c r="Q34" s="30"/>
      <c r="R34" s="30"/>
      <c r="S34" s="30"/>
      <c r="T34" s="30"/>
      <c r="U34" s="30"/>
      <c r="V34" s="30"/>
      <c r="W34" s="30">
        <v>21.81</v>
      </c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 t="s">
        <v>117</v>
      </c>
      <c r="AS34" s="32" t="s">
        <v>169</v>
      </c>
      <c r="AT34" s="32"/>
      <c r="AU34" s="32"/>
      <c r="AV34" s="32" t="s">
        <v>98</v>
      </c>
      <c r="AW34" s="32">
        <v>6.2</v>
      </c>
      <c r="AX34" s="32" t="s">
        <v>169</v>
      </c>
      <c r="AY34" s="30"/>
      <c r="AZ34" s="32">
        <v>0</v>
      </c>
      <c r="BA34" s="32">
        <v>10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/>
      <c r="BK34" s="32" t="s">
        <v>169</v>
      </c>
      <c r="BL34" s="32">
        <v>12</v>
      </c>
      <c r="BM34" s="32" t="s">
        <v>169</v>
      </c>
      <c r="BN34" s="32"/>
      <c r="BO34" s="56" t="s">
        <v>46</v>
      </c>
      <c r="BP34" s="56" t="s">
        <v>129</v>
      </c>
      <c r="BQ34" s="32">
        <v>50</v>
      </c>
      <c r="BR34" s="32" t="s">
        <v>175</v>
      </c>
      <c r="BS34" s="30"/>
    </row>
  </sheetData>
  <sheetProtection algorithmName="SHA-512" hashValue="FxhASe+d+ImdEeTNTi7hZ0RzS6mpCN6La+IvG58xiRLMSaKryv4HcBdPyjM9I0EbtaTkpDZghmZyN2WVCh07ww==" saltValue="MMFdWK8jeVueiDmnD8cdHA==" spinCount="100000" sheet="1" objects="1" scenarios="1"/>
  <phoneticPr fontId="3" type="noConversion"/>
  <pageMargins left="0.75" right="0.75" top="1" bottom="1" header="0.5" footer="0.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1"/>
  <dimension ref="A1:BU4"/>
  <sheetViews>
    <sheetView workbookViewId="0">
      <selection activeCell="L40" sqref="L40"/>
    </sheetView>
  </sheetViews>
  <sheetFormatPr baseColWidth="10" defaultRowHeight="13" x14ac:dyDescent="0.15"/>
  <sheetData>
    <row r="1" spans="1:73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25</v>
      </c>
      <c r="AO1" s="16" t="s">
        <v>74</v>
      </c>
      <c r="AP1" s="16" t="s">
        <v>75</v>
      </c>
      <c r="AQ1" s="16" t="s">
        <v>76</v>
      </c>
      <c r="AR1" s="17" t="s">
        <v>77</v>
      </c>
      <c r="AS1" s="18" t="s">
        <v>247</v>
      </c>
      <c r="AT1" s="18" t="s">
        <v>78</v>
      </c>
      <c r="AU1" s="19" t="s">
        <v>79</v>
      </c>
      <c r="AV1" s="20" t="s">
        <v>131</v>
      </c>
      <c r="AW1" s="21" t="s">
        <v>80</v>
      </c>
      <c r="AX1" s="22" t="s">
        <v>81</v>
      </c>
      <c r="AY1" s="23" t="s">
        <v>82</v>
      </c>
      <c r="AZ1" s="24" t="s">
        <v>285</v>
      </c>
      <c r="BA1" s="25" t="s">
        <v>83</v>
      </c>
      <c r="BB1" s="24" t="s">
        <v>84</v>
      </c>
      <c r="BC1" s="25" t="s">
        <v>85</v>
      </c>
      <c r="BD1" s="24" t="s">
        <v>86</v>
      </c>
      <c r="BE1" s="25" t="s">
        <v>87</v>
      </c>
      <c r="BF1" s="24" t="s">
        <v>88</v>
      </c>
      <c r="BG1" s="26" t="s">
        <v>89</v>
      </c>
      <c r="BH1" s="24" t="s">
        <v>243</v>
      </c>
      <c r="BI1" s="26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5" t="s">
        <v>238</v>
      </c>
      <c r="BP1" s="5" t="s">
        <v>4</v>
      </c>
      <c r="BQ1" s="7" t="s">
        <v>5</v>
      </c>
      <c r="BR1" s="7" t="s">
        <v>139</v>
      </c>
      <c r="BS1" s="5" t="s">
        <v>6</v>
      </c>
    </row>
    <row r="2" spans="1:73" x14ac:dyDescent="0.15">
      <c r="A2" s="30">
        <v>645</v>
      </c>
      <c r="B2" s="31">
        <v>41373</v>
      </c>
      <c r="C2" s="29" t="s">
        <v>26</v>
      </c>
      <c r="D2" s="30" t="s">
        <v>27</v>
      </c>
      <c r="E2" s="30"/>
      <c r="F2" s="30" t="s">
        <v>28</v>
      </c>
      <c r="G2" s="31">
        <v>41090</v>
      </c>
      <c r="H2" s="32" t="s">
        <v>29</v>
      </c>
      <c r="I2" s="32" t="s">
        <v>30</v>
      </c>
      <c r="J2" s="32"/>
      <c r="K2" s="30" t="s">
        <v>31</v>
      </c>
      <c r="L2" s="30" t="s">
        <v>32</v>
      </c>
      <c r="M2" s="30">
        <v>127.879</v>
      </c>
      <c r="N2" s="30">
        <v>25.968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 t="s">
        <v>173</v>
      </c>
      <c r="AS2" s="32" t="s">
        <v>30</v>
      </c>
      <c r="AT2" s="32"/>
      <c r="AU2" s="32"/>
      <c r="AV2" s="32" t="s">
        <v>33</v>
      </c>
      <c r="AW2" s="32">
        <v>7.4880000000000004</v>
      </c>
      <c r="AX2" s="32" t="s">
        <v>34</v>
      </c>
      <c r="AY2" s="30"/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/>
      <c r="BK2" s="32" t="s">
        <v>30</v>
      </c>
      <c r="BL2" s="32"/>
      <c r="BM2" s="32" t="s">
        <v>35</v>
      </c>
      <c r="BN2" s="32"/>
      <c r="BO2" s="30"/>
      <c r="BP2" s="30"/>
      <c r="BQ2" s="32"/>
      <c r="BR2" s="32" t="s">
        <v>35</v>
      </c>
      <c r="BS2" s="30"/>
      <c r="BT2" t="s">
        <v>36</v>
      </c>
      <c r="BU2" s="57" t="s">
        <v>176</v>
      </c>
    </row>
    <row r="3" spans="1:73" x14ac:dyDescent="0.15">
      <c r="A3" s="30">
        <v>643</v>
      </c>
      <c r="B3" s="31">
        <v>41373</v>
      </c>
      <c r="C3" s="29" t="s">
        <v>26</v>
      </c>
      <c r="D3" s="30" t="s">
        <v>27</v>
      </c>
      <c r="E3" s="30"/>
      <c r="F3" s="30" t="s">
        <v>37</v>
      </c>
      <c r="G3" s="31">
        <v>41090</v>
      </c>
      <c r="H3" s="32" t="s">
        <v>38</v>
      </c>
      <c r="I3" s="32" t="s">
        <v>30</v>
      </c>
      <c r="J3" s="32"/>
      <c r="K3" s="30" t="s">
        <v>31</v>
      </c>
      <c r="L3" s="30" t="s">
        <v>32</v>
      </c>
      <c r="M3" s="30">
        <v>127.879</v>
      </c>
      <c r="N3" s="30">
        <v>25.968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14.423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 t="s">
        <v>39</v>
      </c>
      <c r="AS3" s="32" t="s">
        <v>30</v>
      </c>
      <c r="AT3" s="32"/>
      <c r="AU3" s="32"/>
      <c r="AV3" s="32" t="s">
        <v>33</v>
      </c>
      <c r="AW3" s="32">
        <v>7.4880000000000004</v>
      </c>
      <c r="AX3" s="32" t="s">
        <v>34</v>
      </c>
      <c r="AY3" s="30"/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/>
      <c r="BK3" s="32" t="s">
        <v>30</v>
      </c>
      <c r="BL3" s="32"/>
      <c r="BM3" s="32" t="s">
        <v>35</v>
      </c>
      <c r="BN3" s="32"/>
      <c r="BO3" s="56"/>
      <c r="BP3" s="56"/>
      <c r="BQ3" s="32"/>
      <c r="BR3" s="32" t="s">
        <v>35</v>
      </c>
      <c r="BS3" s="30"/>
      <c r="BT3" t="s">
        <v>36</v>
      </c>
      <c r="BU3" s="57" t="s">
        <v>176</v>
      </c>
    </row>
    <row r="4" spans="1:73" x14ac:dyDescent="0.15">
      <c r="A4" s="30">
        <v>649</v>
      </c>
      <c r="B4" s="31">
        <v>41373</v>
      </c>
      <c r="C4" s="29" t="s">
        <v>26</v>
      </c>
      <c r="D4" s="30" t="s">
        <v>27</v>
      </c>
      <c r="E4" s="30"/>
      <c r="F4" s="30" t="s">
        <v>40</v>
      </c>
      <c r="G4" s="31">
        <v>41090</v>
      </c>
      <c r="H4" s="32" t="s">
        <v>29</v>
      </c>
      <c r="I4" s="32" t="s">
        <v>30</v>
      </c>
      <c r="J4" s="32"/>
      <c r="K4" s="30" t="s">
        <v>31</v>
      </c>
      <c r="L4" s="30" t="s">
        <v>32</v>
      </c>
      <c r="M4" s="30">
        <v>127.879</v>
      </c>
      <c r="N4" s="30">
        <v>47.258000000000003</v>
      </c>
      <c r="O4" s="30"/>
      <c r="P4" s="30"/>
      <c r="Q4" s="30"/>
      <c r="R4" s="30"/>
      <c r="S4" s="30"/>
      <c r="T4" s="30"/>
      <c r="U4" s="30"/>
      <c r="V4" s="30"/>
      <c r="W4" s="30">
        <v>23.303000000000001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 t="s">
        <v>41</v>
      </c>
      <c r="AS4" s="32" t="s">
        <v>29</v>
      </c>
      <c r="AT4" s="32" t="s">
        <v>42</v>
      </c>
      <c r="AU4" s="32">
        <v>3</v>
      </c>
      <c r="AV4" s="32" t="s">
        <v>33</v>
      </c>
      <c r="AW4" s="32">
        <v>7.4880000000000004</v>
      </c>
      <c r="AX4" s="32" t="s">
        <v>34</v>
      </c>
      <c r="AY4" s="30"/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/>
      <c r="BK4" s="32" t="s">
        <v>30</v>
      </c>
      <c r="BL4" s="32"/>
      <c r="BM4" s="32" t="s">
        <v>35</v>
      </c>
      <c r="BN4" s="32"/>
      <c r="BO4" s="30"/>
      <c r="BP4" s="30"/>
      <c r="BQ4" s="32"/>
      <c r="BR4" s="32" t="s">
        <v>35</v>
      </c>
      <c r="BS4" s="30"/>
      <c r="BT4" t="s">
        <v>36</v>
      </c>
      <c r="BU4" s="57" t="s">
        <v>176</v>
      </c>
    </row>
  </sheetData>
  <sheetProtection algorithmName="SHA-512" hashValue="lD3yZsYGJzhi6GghKKjxPkLMQ0qXgwA0mi+MCWzJ7IGkbJathgo9LhXZmaAnShdulxjBE1irTIk+8q6qXUl+ug==" saltValue="7xG9mJndIEeGcHrEBI4hPA==" spinCount="100000" sheet="1" objects="1" scenarios="1"/>
  <phoneticPr fontId="3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2"/>
  <dimension ref="A1:BR27"/>
  <sheetViews>
    <sheetView topLeftCell="M1" zoomScale="120" zoomScaleNormal="120" zoomScalePageLayoutView="120" workbookViewId="0">
      <selection activeCell="A9" sqref="A9:XFD9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3" max="43" width="22.83203125" customWidth="1"/>
  </cols>
  <sheetData>
    <row r="1" spans="1:70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211</v>
      </c>
      <c r="AA1" s="12" t="s">
        <v>212</v>
      </c>
      <c r="AB1" s="12" t="s">
        <v>213</v>
      </c>
      <c r="AC1" s="12" t="s">
        <v>240</v>
      </c>
      <c r="AD1" s="12" t="s">
        <v>241</v>
      </c>
      <c r="AE1" s="12" t="s">
        <v>217</v>
      </c>
      <c r="AF1" s="13" t="s">
        <v>163</v>
      </c>
      <c r="AG1" s="14" t="s">
        <v>164</v>
      </c>
      <c r="AH1" s="14" t="s">
        <v>165</v>
      </c>
      <c r="AI1" s="15" t="s">
        <v>245</v>
      </c>
      <c r="AJ1" s="15" t="s">
        <v>246</v>
      </c>
      <c r="AK1" s="15" t="s">
        <v>200</v>
      </c>
      <c r="AL1" s="15" t="s">
        <v>201</v>
      </c>
      <c r="AM1" s="15" t="s">
        <v>202</v>
      </c>
      <c r="AN1" s="16" t="s">
        <v>203</v>
      </c>
      <c r="AO1" s="16" t="s">
        <v>135</v>
      </c>
      <c r="AP1" s="16" t="s">
        <v>268</v>
      </c>
      <c r="AQ1" s="17" t="s">
        <v>226</v>
      </c>
      <c r="AR1" s="18" t="s">
        <v>247</v>
      </c>
      <c r="AS1" s="18" t="s">
        <v>130</v>
      </c>
      <c r="AT1" s="19" t="s">
        <v>227</v>
      </c>
      <c r="AU1" s="20" t="s">
        <v>131</v>
      </c>
      <c r="AV1" s="21" t="s">
        <v>222</v>
      </c>
      <c r="AW1" s="22" t="s">
        <v>223</v>
      </c>
      <c r="AX1" s="23" t="s">
        <v>224</v>
      </c>
      <c r="AY1" s="24" t="s">
        <v>285</v>
      </c>
      <c r="AZ1" s="25" t="s">
        <v>228</v>
      </c>
      <c r="BA1" s="24" t="s">
        <v>229</v>
      </c>
      <c r="BB1" s="25" t="s">
        <v>230</v>
      </c>
      <c r="BC1" s="24" t="s">
        <v>231</v>
      </c>
      <c r="BD1" s="25" t="s">
        <v>232</v>
      </c>
      <c r="BE1" s="24" t="s">
        <v>233</v>
      </c>
      <c r="BF1" s="26" t="s">
        <v>242</v>
      </c>
      <c r="BG1" s="24" t="s">
        <v>243</v>
      </c>
      <c r="BH1" s="26" t="s">
        <v>244</v>
      </c>
      <c r="BI1" s="7" t="s">
        <v>322</v>
      </c>
      <c r="BJ1" s="7" t="s">
        <v>323</v>
      </c>
      <c r="BK1" s="7" t="s">
        <v>136</v>
      </c>
      <c r="BL1" s="7" t="s">
        <v>137</v>
      </c>
      <c r="BM1" s="7" t="s">
        <v>138</v>
      </c>
      <c r="BN1" s="5" t="s">
        <v>238</v>
      </c>
      <c r="BO1" s="5" t="s">
        <v>155</v>
      </c>
      <c r="BP1" s="7" t="s">
        <v>156</v>
      </c>
      <c r="BQ1" s="7" t="s">
        <v>139</v>
      </c>
      <c r="BR1" s="5" t="s">
        <v>140</v>
      </c>
    </row>
    <row r="2" spans="1:70" x14ac:dyDescent="0.15">
      <c r="A2" s="30">
        <v>75</v>
      </c>
      <c r="B2" s="28">
        <v>41012</v>
      </c>
      <c r="C2" s="29" t="s">
        <v>215</v>
      </c>
      <c r="D2" s="30" t="s">
        <v>216</v>
      </c>
      <c r="E2" s="30"/>
      <c r="F2" s="30" t="s">
        <v>154</v>
      </c>
      <c r="G2" s="31">
        <v>40989</v>
      </c>
      <c r="H2" s="32" t="s">
        <v>273</v>
      </c>
      <c r="I2" s="32" t="s">
        <v>278</v>
      </c>
      <c r="J2" s="32"/>
      <c r="K2" s="30" t="s">
        <v>279</v>
      </c>
      <c r="L2" s="30" t="s">
        <v>280</v>
      </c>
      <c r="M2" s="55">
        <v>140.21</v>
      </c>
      <c r="N2" s="55">
        <v>22.48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269</v>
      </c>
      <c r="AR2" s="32" t="s">
        <v>273</v>
      </c>
      <c r="AS2" s="32"/>
      <c r="AT2" s="32"/>
      <c r="AU2" s="32"/>
      <c r="AV2" s="32"/>
      <c r="AW2" s="32" t="s">
        <v>274</v>
      </c>
      <c r="AX2" s="30"/>
      <c r="AY2" s="32">
        <v>0</v>
      </c>
      <c r="AZ2" s="32">
        <v>10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 t="s">
        <v>273</v>
      </c>
      <c r="BK2" s="32">
        <v>24</v>
      </c>
      <c r="BL2" s="32" t="s">
        <v>273</v>
      </c>
      <c r="BM2" s="32"/>
      <c r="BN2" s="30" t="s">
        <v>275</v>
      </c>
      <c r="BO2" s="56" t="s">
        <v>276</v>
      </c>
      <c r="BP2" s="32">
        <v>25</v>
      </c>
      <c r="BQ2" s="32" t="s">
        <v>273</v>
      </c>
      <c r="BR2" s="30"/>
    </row>
    <row r="3" spans="1:70" x14ac:dyDescent="0.15">
      <c r="A3" s="30">
        <v>199</v>
      </c>
      <c r="B3" s="28">
        <v>41012</v>
      </c>
      <c r="C3" s="29" t="s">
        <v>215</v>
      </c>
      <c r="D3" s="30" t="s">
        <v>216</v>
      </c>
      <c r="E3" s="30"/>
      <c r="F3" s="30" t="s">
        <v>154</v>
      </c>
      <c r="G3" s="31">
        <v>40724</v>
      </c>
      <c r="H3" s="32" t="s">
        <v>273</v>
      </c>
      <c r="I3" s="32" t="s">
        <v>278</v>
      </c>
      <c r="J3" s="32"/>
      <c r="K3" s="30" t="s">
        <v>152</v>
      </c>
      <c r="L3" s="30" t="s">
        <v>153</v>
      </c>
      <c r="M3" s="30">
        <v>145.83500000000001</v>
      </c>
      <c r="N3" s="30">
        <v>22.931000000000001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269</v>
      </c>
      <c r="AR3" s="32" t="s">
        <v>273</v>
      </c>
      <c r="AS3" s="32"/>
      <c r="AT3" s="32"/>
      <c r="AU3" s="32"/>
      <c r="AV3" s="32"/>
      <c r="AW3" s="32" t="s">
        <v>273</v>
      </c>
      <c r="AX3" s="30"/>
      <c r="AY3" s="32">
        <v>0</v>
      </c>
      <c r="AZ3" s="32">
        <v>0</v>
      </c>
      <c r="BA3" s="32">
        <v>7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 t="s">
        <v>273</v>
      </c>
      <c r="BK3" s="32"/>
      <c r="BL3" s="32" t="s">
        <v>273</v>
      </c>
      <c r="BM3" s="32"/>
      <c r="BN3" s="30"/>
      <c r="BO3" s="30"/>
      <c r="BP3" s="32"/>
      <c r="BQ3" s="32" t="s">
        <v>273</v>
      </c>
      <c r="BR3" s="30" t="s">
        <v>225</v>
      </c>
    </row>
    <row r="4" spans="1:70" x14ac:dyDescent="0.15">
      <c r="A4" s="30">
        <v>387</v>
      </c>
      <c r="B4" s="28">
        <v>41012</v>
      </c>
      <c r="C4" s="29" t="s">
        <v>215</v>
      </c>
      <c r="D4" s="30" t="s">
        <v>216</v>
      </c>
      <c r="E4" s="30"/>
      <c r="F4" s="30" t="s">
        <v>154</v>
      </c>
      <c r="G4" s="31">
        <v>40724</v>
      </c>
      <c r="H4" s="32" t="s">
        <v>282</v>
      </c>
      <c r="I4" s="32" t="s">
        <v>273</v>
      </c>
      <c r="J4" s="32"/>
      <c r="K4" s="30" t="s">
        <v>260</v>
      </c>
      <c r="L4" s="30" t="s">
        <v>261</v>
      </c>
      <c r="M4" s="30">
        <v>140.22399999999999</v>
      </c>
      <c r="N4" s="30">
        <v>22.481000000000002</v>
      </c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 t="s">
        <v>269</v>
      </c>
      <c r="AR4" s="32" t="s">
        <v>273</v>
      </c>
      <c r="AS4" s="32"/>
      <c r="AT4" s="32"/>
      <c r="AU4" s="32" t="s">
        <v>151</v>
      </c>
      <c r="AV4" s="32">
        <v>8</v>
      </c>
      <c r="AW4" s="32" t="s">
        <v>273</v>
      </c>
      <c r="AX4" s="30"/>
      <c r="AY4" s="32">
        <v>0</v>
      </c>
      <c r="AZ4" s="32">
        <v>0</v>
      </c>
      <c r="BA4" s="32">
        <v>3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 t="s">
        <v>273</v>
      </c>
      <c r="BK4" s="32"/>
      <c r="BL4" s="32" t="s">
        <v>273</v>
      </c>
      <c r="BM4" s="32"/>
      <c r="BN4" s="30"/>
      <c r="BO4" s="30"/>
      <c r="BP4" s="32"/>
      <c r="BQ4" s="32" t="s">
        <v>273</v>
      </c>
      <c r="BR4" s="30"/>
    </row>
    <row r="5" spans="1:70" x14ac:dyDescent="0.15">
      <c r="A5" s="30">
        <v>557</v>
      </c>
      <c r="B5" s="28">
        <v>41012</v>
      </c>
      <c r="C5" s="29" t="s">
        <v>215</v>
      </c>
      <c r="D5" s="30" t="s">
        <v>216</v>
      </c>
      <c r="E5" s="30"/>
      <c r="F5" s="30" t="s">
        <v>154</v>
      </c>
      <c r="G5" s="31">
        <v>40939</v>
      </c>
      <c r="H5" s="32" t="s">
        <v>282</v>
      </c>
      <c r="I5" s="32" t="s">
        <v>273</v>
      </c>
      <c r="J5" s="32"/>
      <c r="K5" s="30" t="s">
        <v>262</v>
      </c>
      <c r="L5" s="30" t="s">
        <v>162</v>
      </c>
      <c r="M5" s="30">
        <v>140.22399999999999</v>
      </c>
      <c r="N5" s="30">
        <v>22.481000000000002</v>
      </c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269</v>
      </c>
      <c r="AR5" s="32" t="s">
        <v>273</v>
      </c>
      <c r="AS5" s="32"/>
      <c r="AT5" s="32"/>
      <c r="AU5" s="32" t="s">
        <v>151</v>
      </c>
      <c r="AV5" s="32">
        <v>6</v>
      </c>
      <c r="AW5" s="32" t="s">
        <v>274</v>
      </c>
      <c r="AX5" s="30"/>
      <c r="AY5" s="32">
        <v>0</v>
      </c>
      <c r="AZ5" s="32">
        <v>12</v>
      </c>
      <c r="BA5" s="32">
        <v>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24</v>
      </c>
      <c r="BJ5" s="32" t="s">
        <v>282</v>
      </c>
      <c r="BK5" s="32"/>
      <c r="BL5" s="32" t="s">
        <v>273</v>
      </c>
      <c r="BM5" s="32"/>
      <c r="BN5" s="30"/>
      <c r="BO5" s="30"/>
      <c r="BP5" s="32"/>
      <c r="BQ5" s="32" t="s">
        <v>273</v>
      </c>
      <c r="BR5" s="30"/>
    </row>
    <row r="6" spans="1:70" x14ac:dyDescent="0.15">
      <c r="A6" s="30">
        <v>698</v>
      </c>
      <c r="B6" s="28">
        <v>41012</v>
      </c>
      <c r="C6" s="29" t="s">
        <v>215</v>
      </c>
      <c r="D6" s="30" t="s">
        <v>216</v>
      </c>
      <c r="E6" s="30"/>
      <c r="F6" s="30" t="s">
        <v>154</v>
      </c>
      <c r="G6" s="31">
        <v>40999</v>
      </c>
      <c r="H6" s="32" t="s">
        <v>282</v>
      </c>
      <c r="I6" s="32" t="s">
        <v>273</v>
      </c>
      <c r="J6" s="32"/>
      <c r="K6" s="30" t="s">
        <v>132</v>
      </c>
      <c r="L6" s="30" t="s">
        <v>133</v>
      </c>
      <c r="M6" s="30">
        <v>130</v>
      </c>
      <c r="N6" s="30">
        <v>22.36</v>
      </c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 t="s">
        <v>269</v>
      </c>
      <c r="AR6" s="32" t="s">
        <v>273</v>
      </c>
      <c r="AS6" s="32"/>
      <c r="AT6" s="32"/>
      <c r="AU6" s="32" t="s">
        <v>151</v>
      </c>
      <c r="AV6" s="32">
        <v>8</v>
      </c>
      <c r="AW6" s="32" t="s">
        <v>273</v>
      </c>
      <c r="AX6" s="30"/>
      <c r="AY6" s="32">
        <v>0</v>
      </c>
      <c r="AZ6" s="32">
        <v>0</v>
      </c>
      <c r="BA6" s="32">
        <v>0</v>
      </c>
      <c r="BB6" s="32">
        <v>0</v>
      </c>
      <c r="BC6" s="32">
        <v>0</v>
      </c>
      <c r="BD6" s="32">
        <v>0</v>
      </c>
      <c r="BE6" s="32">
        <v>0</v>
      </c>
      <c r="BF6" s="32">
        <v>0</v>
      </c>
      <c r="BG6" s="32">
        <v>0</v>
      </c>
      <c r="BH6" s="32">
        <v>0</v>
      </c>
      <c r="BI6" s="32">
        <v>0</v>
      </c>
      <c r="BJ6" s="32" t="s">
        <v>273</v>
      </c>
      <c r="BK6" s="32"/>
      <c r="BL6" s="32" t="s">
        <v>273</v>
      </c>
      <c r="BM6" s="32"/>
      <c r="BN6" s="56"/>
      <c r="BO6" s="56"/>
      <c r="BP6" s="32"/>
      <c r="BQ6" s="32" t="s">
        <v>273</v>
      </c>
      <c r="BR6" s="30"/>
    </row>
    <row r="7" spans="1:70" x14ac:dyDescent="0.15">
      <c r="A7" s="30">
        <v>828</v>
      </c>
      <c r="B7" s="28">
        <v>41012</v>
      </c>
      <c r="C7" s="29" t="s">
        <v>215</v>
      </c>
      <c r="D7" s="30" t="s">
        <v>216</v>
      </c>
      <c r="E7" s="30"/>
      <c r="F7" s="30" t="s">
        <v>154</v>
      </c>
      <c r="G7" s="31">
        <v>40939</v>
      </c>
      <c r="H7" s="32" t="s">
        <v>282</v>
      </c>
      <c r="I7" s="32" t="s">
        <v>273</v>
      </c>
      <c r="J7" s="32"/>
      <c r="K7" s="30" t="s">
        <v>259</v>
      </c>
      <c r="L7" s="30" t="s">
        <v>248</v>
      </c>
      <c r="M7" s="30">
        <v>137.27000000000001</v>
      </c>
      <c r="N7" s="30">
        <v>20.64</v>
      </c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 t="s">
        <v>269</v>
      </c>
      <c r="AR7" s="32" t="s">
        <v>273</v>
      </c>
      <c r="AS7" s="32"/>
      <c r="AT7" s="32"/>
      <c r="AU7" s="32" t="s">
        <v>151</v>
      </c>
      <c r="AV7" s="32">
        <v>6</v>
      </c>
      <c r="AW7" s="32" t="s">
        <v>273</v>
      </c>
      <c r="AX7" s="30"/>
      <c r="AY7" s="32">
        <v>0</v>
      </c>
      <c r="AZ7" s="32">
        <v>0</v>
      </c>
      <c r="BA7" s="32">
        <v>0</v>
      </c>
      <c r="BB7" s="32">
        <v>0</v>
      </c>
      <c r="BC7" s="32">
        <v>0</v>
      </c>
      <c r="BD7" s="32">
        <v>0</v>
      </c>
      <c r="BE7" s="32">
        <v>0</v>
      </c>
      <c r="BF7" s="32">
        <v>0</v>
      </c>
      <c r="BG7" s="32">
        <v>0</v>
      </c>
      <c r="BH7" s="32">
        <v>0</v>
      </c>
      <c r="BI7" s="32">
        <v>36</v>
      </c>
      <c r="BJ7" s="32" t="s">
        <v>273</v>
      </c>
      <c r="BK7" s="32"/>
      <c r="BL7" s="32" t="s">
        <v>273</v>
      </c>
      <c r="BM7" s="32"/>
      <c r="BN7" s="30"/>
      <c r="BO7" s="30"/>
      <c r="BP7" s="32"/>
      <c r="BQ7" s="32" t="s">
        <v>273</v>
      </c>
      <c r="BR7" s="30" t="s">
        <v>249</v>
      </c>
    </row>
    <row r="8" spans="1:70" x14ac:dyDescent="0.15">
      <c r="A8" s="30">
        <v>1140</v>
      </c>
      <c r="B8" s="28">
        <v>41013</v>
      </c>
      <c r="C8" s="29" t="s">
        <v>215</v>
      </c>
      <c r="D8" s="30" t="s">
        <v>216</v>
      </c>
      <c r="E8" s="30"/>
      <c r="F8" s="30" t="s">
        <v>154</v>
      </c>
      <c r="G8" s="31">
        <v>40999</v>
      </c>
      <c r="H8" s="32" t="s">
        <v>282</v>
      </c>
      <c r="I8" s="32" t="s">
        <v>273</v>
      </c>
      <c r="J8" s="32">
        <v>6.7670000000000003</v>
      </c>
      <c r="K8" s="30" t="s">
        <v>134</v>
      </c>
      <c r="L8" s="30" t="s">
        <v>321</v>
      </c>
      <c r="M8" s="30">
        <v>140.226</v>
      </c>
      <c r="N8" s="30">
        <v>22.481000000000002</v>
      </c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 t="s">
        <v>269</v>
      </c>
      <c r="AR8" s="32" t="s">
        <v>273</v>
      </c>
      <c r="AS8" s="32"/>
      <c r="AT8" s="32"/>
      <c r="AU8" s="32" t="s">
        <v>151</v>
      </c>
      <c r="AV8" s="32">
        <v>6</v>
      </c>
      <c r="AW8" s="32" t="s">
        <v>274</v>
      </c>
      <c r="AX8" s="30"/>
      <c r="AY8" s="32">
        <v>0</v>
      </c>
      <c r="AZ8" s="32">
        <v>13</v>
      </c>
      <c r="BA8" s="32">
        <v>0</v>
      </c>
      <c r="BB8" s="32">
        <v>0</v>
      </c>
      <c r="BC8" s="32">
        <v>0</v>
      </c>
      <c r="BD8" s="32">
        <v>0</v>
      </c>
      <c r="BE8" s="32">
        <v>0</v>
      </c>
      <c r="BF8" s="32">
        <v>0</v>
      </c>
      <c r="BG8" s="32">
        <v>0</v>
      </c>
      <c r="BH8" s="32">
        <v>0</v>
      </c>
      <c r="BI8" s="32">
        <v>12</v>
      </c>
      <c r="BJ8" s="32" t="s">
        <v>282</v>
      </c>
      <c r="BK8" s="32"/>
      <c r="BL8" s="32" t="s">
        <v>273</v>
      </c>
      <c r="BM8" s="32"/>
      <c r="BN8" s="30"/>
      <c r="BO8" s="30"/>
      <c r="BP8" s="32"/>
      <c r="BQ8" s="32" t="s">
        <v>273</v>
      </c>
      <c r="BR8" s="56" t="s">
        <v>142</v>
      </c>
    </row>
    <row r="9" spans="1:70" x14ac:dyDescent="0.15">
      <c r="A9" s="30">
        <v>1307</v>
      </c>
      <c r="B9" s="28">
        <v>41012</v>
      </c>
      <c r="C9" s="29" t="s">
        <v>215</v>
      </c>
      <c r="D9" s="30" t="s">
        <v>216</v>
      </c>
      <c r="E9" s="30"/>
      <c r="F9" s="30" t="s">
        <v>154</v>
      </c>
      <c r="G9" s="31">
        <v>40949</v>
      </c>
      <c r="H9" s="32" t="s">
        <v>282</v>
      </c>
      <c r="I9" s="32" t="s">
        <v>273</v>
      </c>
      <c r="J9" s="32"/>
      <c r="K9" s="30" t="s">
        <v>235</v>
      </c>
      <c r="L9" s="30" t="s">
        <v>236</v>
      </c>
      <c r="M9" s="30">
        <v>140.21</v>
      </c>
      <c r="N9" s="30">
        <v>22.48</v>
      </c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 t="s">
        <v>269</v>
      </c>
      <c r="AR9" s="32" t="s">
        <v>273</v>
      </c>
      <c r="AS9" s="32"/>
      <c r="AT9" s="32"/>
      <c r="AU9" s="32" t="s">
        <v>151</v>
      </c>
      <c r="AV9" s="32">
        <v>6</v>
      </c>
      <c r="AW9" s="32" t="s">
        <v>274</v>
      </c>
      <c r="AX9" s="30"/>
      <c r="AY9" s="32">
        <v>0</v>
      </c>
      <c r="AZ9" s="32">
        <v>0</v>
      </c>
      <c r="BA9" s="32">
        <v>0</v>
      </c>
      <c r="BB9" s="32">
        <v>0</v>
      </c>
      <c r="BC9" s="32">
        <v>0</v>
      </c>
      <c r="BD9" s="32">
        <v>0</v>
      </c>
      <c r="BE9" s="32">
        <v>0</v>
      </c>
      <c r="BF9" s="32">
        <v>0</v>
      </c>
      <c r="BG9" s="32">
        <v>0</v>
      </c>
      <c r="BH9" s="32">
        <v>0</v>
      </c>
      <c r="BI9" s="32">
        <v>0</v>
      </c>
      <c r="BJ9" s="32" t="s">
        <v>273</v>
      </c>
      <c r="BK9" s="32">
        <v>24</v>
      </c>
      <c r="BL9" s="32" t="s">
        <v>273</v>
      </c>
      <c r="BM9" s="32"/>
      <c r="BN9" s="56"/>
      <c r="BO9" s="56"/>
      <c r="BP9" s="32"/>
      <c r="BQ9" s="32" t="s">
        <v>273</v>
      </c>
      <c r="BR9" s="30"/>
    </row>
    <row r="10" spans="1:70" x14ac:dyDescent="0.15">
      <c r="A10" s="30">
        <v>1628</v>
      </c>
      <c r="B10" s="28">
        <v>41013</v>
      </c>
      <c r="C10" s="29" t="s">
        <v>215</v>
      </c>
      <c r="D10" s="30" t="s">
        <v>216</v>
      </c>
      <c r="E10" s="30"/>
      <c r="F10" s="30" t="s">
        <v>154</v>
      </c>
      <c r="G10" s="31">
        <v>40918</v>
      </c>
      <c r="H10" s="32" t="s">
        <v>282</v>
      </c>
      <c r="I10" s="32" t="s">
        <v>273</v>
      </c>
      <c r="J10" s="32"/>
      <c r="K10" s="30" t="s">
        <v>283</v>
      </c>
      <c r="L10" s="30" t="s">
        <v>284</v>
      </c>
      <c r="M10" s="30">
        <v>140.21</v>
      </c>
      <c r="N10" s="30">
        <v>22.48</v>
      </c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 t="s">
        <v>269</v>
      </c>
      <c r="AR10" s="32" t="s">
        <v>273</v>
      </c>
      <c r="AS10" s="32"/>
      <c r="AT10" s="32"/>
      <c r="AU10" s="32" t="s">
        <v>151</v>
      </c>
      <c r="AV10" s="32">
        <v>10</v>
      </c>
      <c r="AW10" s="32" t="s">
        <v>273</v>
      </c>
      <c r="AX10" s="30"/>
      <c r="AY10" s="32">
        <v>0</v>
      </c>
      <c r="AZ10" s="32">
        <v>0</v>
      </c>
      <c r="BA10" s="32">
        <v>0</v>
      </c>
      <c r="BB10" s="32">
        <v>10</v>
      </c>
      <c r="BC10" s="32">
        <v>0</v>
      </c>
      <c r="BD10" s="32">
        <v>0</v>
      </c>
      <c r="BE10" s="32">
        <v>0</v>
      </c>
      <c r="BF10" s="32">
        <v>0</v>
      </c>
      <c r="BG10" s="32">
        <v>0</v>
      </c>
      <c r="BH10" s="32">
        <v>0</v>
      </c>
      <c r="BI10" s="32">
        <v>36</v>
      </c>
      <c r="BJ10" s="32" t="s">
        <v>282</v>
      </c>
      <c r="BK10" s="32"/>
      <c r="BL10" s="32" t="s">
        <v>273</v>
      </c>
      <c r="BM10" s="32"/>
      <c r="BN10" s="56"/>
      <c r="BO10" s="56"/>
      <c r="BP10" s="32"/>
      <c r="BQ10" s="32" t="s">
        <v>273</v>
      </c>
      <c r="BR10" s="30"/>
    </row>
    <row r="11" spans="1:70" x14ac:dyDescent="0.15">
      <c r="A11" s="30">
        <v>73</v>
      </c>
      <c r="B11" s="28">
        <v>41012</v>
      </c>
      <c r="C11" s="29" t="s">
        <v>215</v>
      </c>
      <c r="D11" s="30" t="s">
        <v>216</v>
      </c>
      <c r="E11" s="30"/>
      <c r="F11" s="30" t="s">
        <v>277</v>
      </c>
      <c r="G11" s="31">
        <v>40989</v>
      </c>
      <c r="H11" s="32" t="s">
        <v>273</v>
      </c>
      <c r="I11" s="32" t="s">
        <v>278</v>
      </c>
      <c r="J11" s="32"/>
      <c r="K11" s="30" t="s">
        <v>279</v>
      </c>
      <c r="L11" s="30" t="s">
        <v>280</v>
      </c>
      <c r="M11" s="55">
        <v>143.1</v>
      </c>
      <c r="N11" s="55">
        <v>22.48</v>
      </c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>
        <v>12.44</v>
      </c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 t="s">
        <v>281</v>
      </c>
      <c r="AR11" s="32" t="s">
        <v>273</v>
      </c>
      <c r="AS11" s="32"/>
      <c r="AT11" s="32"/>
      <c r="AU11" s="32"/>
      <c r="AV11" s="32"/>
      <c r="AW11" s="32" t="s">
        <v>274</v>
      </c>
      <c r="AX11" s="30"/>
      <c r="AY11" s="32">
        <v>0</v>
      </c>
      <c r="AZ11" s="32">
        <v>10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 t="s">
        <v>273</v>
      </c>
      <c r="BK11" s="32">
        <v>24</v>
      </c>
      <c r="BL11" s="32" t="s">
        <v>273</v>
      </c>
      <c r="BM11" s="32"/>
      <c r="BN11" s="30" t="s">
        <v>275</v>
      </c>
      <c r="BO11" s="56" t="s">
        <v>276</v>
      </c>
      <c r="BP11" s="32">
        <v>25</v>
      </c>
      <c r="BQ11" s="32" t="s">
        <v>273</v>
      </c>
      <c r="BR11" s="30"/>
    </row>
    <row r="12" spans="1:70" x14ac:dyDescent="0.15">
      <c r="A12" s="30">
        <v>197</v>
      </c>
      <c r="B12" s="28">
        <v>41012</v>
      </c>
      <c r="C12" s="29" t="s">
        <v>215</v>
      </c>
      <c r="D12" s="30" t="s">
        <v>216</v>
      </c>
      <c r="E12" s="30"/>
      <c r="F12" s="30" t="s">
        <v>277</v>
      </c>
      <c r="G12" s="31">
        <v>40724</v>
      </c>
      <c r="H12" s="32" t="s">
        <v>273</v>
      </c>
      <c r="I12" s="32" t="s">
        <v>278</v>
      </c>
      <c r="J12" s="32"/>
      <c r="K12" s="30" t="s">
        <v>152</v>
      </c>
      <c r="L12" s="30" t="s">
        <v>153</v>
      </c>
      <c r="M12" s="30">
        <v>148.851</v>
      </c>
      <c r="N12" s="30">
        <v>22.931000000000001</v>
      </c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>
        <v>12.696999999999999</v>
      </c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 t="s">
        <v>281</v>
      </c>
      <c r="AR12" s="32" t="s">
        <v>273</v>
      </c>
      <c r="AS12" s="32"/>
      <c r="AT12" s="32"/>
      <c r="AU12" s="32"/>
      <c r="AV12" s="32"/>
      <c r="AW12" s="32" t="s">
        <v>273</v>
      </c>
      <c r="AX12" s="30"/>
      <c r="AY12" s="32">
        <v>0</v>
      </c>
      <c r="AZ12" s="32">
        <v>0</v>
      </c>
      <c r="BA12" s="32">
        <v>7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 t="s">
        <v>273</v>
      </c>
      <c r="BK12" s="32"/>
      <c r="BL12" s="32" t="s">
        <v>273</v>
      </c>
      <c r="BM12" s="32"/>
      <c r="BN12" s="30"/>
      <c r="BO12" s="30"/>
      <c r="BP12" s="32"/>
      <c r="BQ12" s="32" t="s">
        <v>273</v>
      </c>
      <c r="BR12" s="30" t="s">
        <v>225</v>
      </c>
    </row>
    <row r="13" spans="1:70" x14ac:dyDescent="0.15">
      <c r="A13" s="30">
        <v>385</v>
      </c>
      <c r="B13" s="28">
        <v>41012</v>
      </c>
      <c r="C13" s="29" t="s">
        <v>215</v>
      </c>
      <c r="D13" s="30" t="s">
        <v>216</v>
      </c>
      <c r="E13" s="30"/>
      <c r="F13" s="30" t="s">
        <v>277</v>
      </c>
      <c r="G13" s="31">
        <v>40724</v>
      </c>
      <c r="H13" s="32" t="s">
        <v>282</v>
      </c>
      <c r="I13" s="32" t="s">
        <v>273</v>
      </c>
      <c r="J13" s="32"/>
      <c r="K13" s="30" t="s">
        <v>260</v>
      </c>
      <c r="L13" s="30" t="s">
        <v>261</v>
      </c>
      <c r="M13" s="30">
        <v>143.12299999999999</v>
      </c>
      <c r="N13" s="30">
        <v>22.481000000000002</v>
      </c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>
        <v>12.448</v>
      </c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 t="s">
        <v>281</v>
      </c>
      <c r="AR13" s="32" t="s">
        <v>273</v>
      </c>
      <c r="AS13" s="32"/>
      <c r="AT13" s="32"/>
      <c r="AU13" s="32" t="s">
        <v>151</v>
      </c>
      <c r="AV13" s="32">
        <v>8</v>
      </c>
      <c r="AW13" s="32" t="s">
        <v>273</v>
      </c>
      <c r="AX13" s="30"/>
      <c r="AY13" s="32">
        <v>0</v>
      </c>
      <c r="AZ13" s="32">
        <v>0</v>
      </c>
      <c r="BA13" s="32">
        <v>3</v>
      </c>
      <c r="BB13" s="32">
        <v>0</v>
      </c>
      <c r="BC13" s="32">
        <v>0</v>
      </c>
      <c r="BD13" s="32">
        <v>0</v>
      </c>
      <c r="BE13" s="32">
        <v>0</v>
      </c>
      <c r="BF13" s="32">
        <v>0</v>
      </c>
      <c r="BG13" s="32">
        <v>0</v>
      </c>
      <c r="BH13" s="32">
        <v>0</v>
      </c>
      <c r="BI13" s="32">
        <v>0</v>
      </c>
      <c r="BJ13" s="32" t="s">
        <v>273</v>
      </c>
      <c r="BK13" s="32"/>
      <c r="BL13" s="32" t="s">
        <v>273</v>
      </c>
      <c r="BM13" s="32"/>
      <c r="BN13" s="30"/>
      <c r="BO13" s="30"/>
      <c r="BP13" s="32"/>
      <c r="BQ13" s="32" t="s">
        <v>273</v>
      </c>
      <c r="BR13" s="30"/>
    </row>
    <row r="14" spans="1:70" x14ac:dyDescent="0.15">
      <c r="A14" s="30">
        <v>555</v>
      </c>
      <c r="B14" s="28">
        <v>41012</v>
      </c>
      <c r="C14" s="29" t="s">
        <v>215</v>
      </c>
      <c r="D14" s="30" t="s">
        <v>216</v>
      </c>
      <c r="E14" s="30"/>
      <c r="F14" s="30" t="s">
        <v>277</v>
      </c>
      <c r="G14" s="31">
        <v>40939</v>
      </c>
      <c r="H14" s="32" t="s">
        <v>282</v>
      </c>
      <c r="I14" s="32" t="s">
        <v>273</v>
      </c>
      <c r="J14" s="32"/>
      <c r="K14" s="30" t="s">
        <v>262</v>
      </c>
      <c r="L14" s="30" t="s">
        <v>162</v>
      </c>
      <c r="M14" s="30">
        <v>143.12299999999999</v>
      </c>
      <c r="N14" s="30">
        <v>22.481000000000002</v>
      </c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>
        <v>12.448</v>
      </c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 t="s">
        <v>281</v>
      </c>
      <c r="AR14" s="32" t="s">
        <v>273</v>
      </c>
      <c r="AS14" s="32"/>
      <c r="AT14" s="32"/>
      <c r="AU14" s="32" t="s">
        <v>151</v>
      </c>
      <c r="AV14" s="32">
        <v>6</v>
      </c>
      <c r="AW14" s="32" t="s">
        <v>274</v>
      </c>
      <c r="AX14" s="30"/>
      <c r="AY14" s="32">
        <v>0</v>
      </c>
      <c r="AZ14" s="32">
        <v>12</v>
      </c>
      <c r="BA14" s="32">
        <v>0</v>
      </c>
      <c r="BB14" s="32">
        <v>0</v>
      </c>
      <c r="BC14" s="32">
        <v>0</v>
      </c>
      <c r="BD14" s="32">
        <v>0</v>
      </c>
      <c r="BE14" s="32">
        <v>0</v>
      </c>
      <c r="BF14" s="32">
        <v>0</v>
      </c>
      <c r="BG14" s="32">
        <v>0</v>
      </c>
      <c r="BH14" s="32">
        <v>0</v>
      </c>
      <c r="BI14" s="32">
        <v>24</v>
      </c>
      <c r="BJ14" s="32" t="s">
        <v>282</v>
      </c>
      <c r="BK14" s="32"/>
      <c r="BL14" s="32" t="s">
        <v>273</v>
      </c>
      <c r="BM14" s="32"/>
      <c r="BN14" s="30"/>
      <c r="BO14" s="30"/>
      <c r="BP14" s="32"/>
      <c r="BQ14" s="32" t="s">
        <v>273</v>
      </c>
      <c r="BR14" s="30"/>
    </row>
    <row r="15" spans="1:70" x14ac:dyDescent="0.15">
      <c r="A15" s="30">
        <v>696</v>
      </c>
      <c r="B15" s="28">
        <v>41012</v>
      </c>
      <c r="C15" s="29" t="s">
        <v>215</v>
      </c>
      <c r="D15" s="30" t="s">
        <v>216</v>
      </c>
      <c r="E15" s="30"/>
      <c r="F15" s="30" t="s">
        <v>277</v>
      </c>
      <c r="G15" s="31">
        <v>40999</v>
      </c>
      <c r="H15" s="32" t="s">
        <v>282</v>
      </c>
      <c r="I15" s="32" t="s">
        <v>273</v>
      </c>
      <c r="J15" s="32"/>
      <c r="K15" s="30" t="s">
        <v>132</v>
      </c>
      <c r="L15" s="30" t="s">
        <v>133</v>
      </c>
      <c r="M15" s="30">
        <v>130</v>
      </c>
      <c r="N15" s="30">
        <v>22.36</v>
      </c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>
        <v>12.37</v>
      </c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 t="s">
        <v>281</v>
      </c>
      <c r="AR15" s="32" t="s">
        <v>273</v>
      </c>
      <c r="AS15" s="32"/>
      <c r="AT15" s="32"/>
      <c r="AU15" s="32" t="s">
        <v>151</v>
      </c>
      <c r="AV15" s="32">
        <v>8</v>
      </c>
      <c r="AW15" s="32" t="s">
        <v>273</v>
      </c>
      <c r="AX15" s="30"/>
      <c r="AY15" s="32">
        <v>0</v>
      </c>
      <c r="AZ15" s="32">
        <v>0</v>
      </c>
      <c r="BA15" s="32">
        <v>0</v>
      </c>
      <c r="BB15" s="32">
        <v>0</v>
      </c>
      <c r="BC15" s="32">
        <v>0</v>
      </c>
      <c r="BD15" s="32">
        <v>0</v>
      </c>
      <c r="BE15" s="32">
        <v>0</v>
      </c>
      <c r="BF15" s="32">
        <v>0</v>
      </c>
      <c r="BG15" s="32">
        <v>0</v>
      </c>
      <c r="BH15" s="32">
        <v>0</v>
      </c>
      <c r="BI15" s="32">
        <v>0</v>
      </c>
      <c r="BJ15" s="32" t="s">
        <v>273</v>
      </c>
      <c r="BK15" s="32"/>
      <c r="BL15" s="32" t="s">
        <v>273</v>
      </c>
      <c r="BM15" s="32"/>
      <c r="BN15" s="56"/>
      <c r="BO15" s="56"/>
      <c r="BP15" s="32"/>
      <c r="BQ15" s="32" t="s">
        <v>273</v>
      </c>
      <c r="BR15" s="30"/>
    </row>
    <row r="16" spans="1:70" x14ac:dyDescent="0.15">
      <c r="A16" s="30">
        <v>1138</v>
      </c>
      <c r="B16" s="28">
        <v>41013</v>
      </c>
      <c r="C16" s="29" t="s">
        <v>215</v>
      </c>
      <c r="D16" s="30" t="s">
        <v>216</v>
      </c>
      <c r="E16" s="30"/>
      <c r="F16" s="30" t="s">
        <v>277</v>
      </c>
      <c r="G16" s="31">
        <v>40999</v>
      </c>
      <c r="H16" s="32" t="s">
        <v>282</v>
      </c>
      <c r="I16" s="32" t="s">
        <v>273</v>
      </c>
      <c r="J16" s="32">
        <v>6.7670000000000003</v>
      </c>
      <c r="K16" s="30" t="s">
        <v>134</v>
      </c>
      <c r="L16" s="30" t="s">
        <v>321</v>
      </c>
      <c r="M16" s="30">
        <v>143.126</v>
      </c>
      <c r="N16" s="30">
        <v>22.481000000000002</v>
      </c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>
        <v>12.448</v>
      </c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 t="s">
        <v>281</v>
      </c>
      <c r="AR16" s="32" t="s">
        <v>273</v>
      </c>
      <c r="AS16" s="32"/>
      <c r="AT16" s="32"/>
      <c r="AU16" s="32" t="s">
        <v>151</v>
      </c>
      <c r="AV16" s="32">
        <v>6</v>
      </c>
      <c r="AW16" s="32" t="s">
        <v>274</v>
      </c>
      <c r="AX16" s="30"/>
      <c r="AY16" s="32">
        <v>0</v>
      </c>
      <c r="AZ16" s="32">
        <v>13</v>
      </c>
      <c r="BA16" s="32">
        <v>0</v>
      </c>
      <c r="BB16" s="32">
        <v>0</v>
      </c>
      <c r="BC16" s="32">
        <v>0</v>
      </c>
      <c r="BD16" s="32">
        <v>0</v>
      </c>
      <c r="BE16" s="32">
        <v>0</v>
      </c>
      <c r="BF16" s="32">
        <v>0</v>
      </c>
      <c r="BG16" s="32">
        <v>0</v>
      </c>
      <c r="BH16" s="32">
        <v>0</v>
      </c>
      <c r="BI16" s="32">
        <v>12</v>
      </c>
      <c r="BJ16" s="32" t="s">
        <v>282</v>
      </c>
      <c r="BK16" s="32"/>
      <c r="BL16" s="32" t="s">
        <v>273</v>
      </c>
      <c r="BM16" s="32"/>
      <c r="BN16" s="30"/>
      <c r="BO16" s="30"/>
      <c r="BP16" s="32"/>
      <c r="BQ16" s="32" t="s">
        <v>273</v>
      </c>
      <c r="BR16" s="56" t="s">
        <v>142</v>
      </c>
    </row>
    <row r="17" spans="1:70" x14ac:dyDescent="0.15">
      <c r="A17" s="30">
        <v>1305</v>
      </c>
      <c r="B17" s="28">
        <v>41012</v>
      </c>
      <c r="C17" s="29" t="s">
        <v>215</v>
      </c>
      <c r="D17" s="30" t="s">
        <v>216</v>
      </c>
      <c r="E17" s="30"/>
      <c r="F17" s="30" t="s">
        <v>277</v>
      </c>
      <c r="G17" s="31">
        <v>40949</v>
      </c>
      <c r="H17" s="32" t="s">
        <v>282</v>
      </c>
      <c r="I17" s="32" t="s">
        <v>273</v>
      </c>
      <c r="J17" s="32"/>
      <c r="K17" s="30" t="s">
        <v>235</v>
      </c>
      <c r="L17" s="30" t="s">
        <v>236</v>
      </c>
      <c r="M17" s="30">
        <v>143.1</v>
      </c>
      <c r="N17" s="30">
        <v>22.48</v>
      </c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>
        <v>12.44</v>
      </c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 t="s">
        <v>281</v>
      </c>
      <c r="AR17" s="32" t="s">
        <v>273</v>
      </c>
      <c r="AS17" s="32"/>
      <c r="AT17" s="32"/>
      <c r="AU17" s="32" t="s">
        <v>151</v>
      </c>
      <c r="AV17" s="32">
        <v>6</v>
      </c>
      <c r="AW17" s="32" t="s">
        <v>274</v>
      </c>
      <c r="AX17" s="30"/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 t="s">
        <v>273</v>
      </c>
      <c r="BK17" s="32">
        <v>24</v>
      </c>
      <c r="BL17" s="32" t="s">
        <v>273</v>
      </c>
      <c r="BM17" s="32"/>
      <c r="BN17" s="56"/>
      <c r="BO17" s="56"/>
      <c r="BP17" s="32"/>
      <c r="BQ17" s="32" t="s">
        <v>273</v>
      </c>
      <c r="BR17" s="30"/>
    </row>
    <row r="18" spans="1:70" x14ac:dyDescent="0.15">
      <c r="A18" s="30">
        <v>1626</v>
      </c>
      <c r="B18" s="28">
        <v>41013</v>
      </c>
      <c r="C18" s="29" t="s">
        <v>215</v>
      </c>
      <c r="D18" s="30" t="s">
        <v>216</v>
      </c>
      <c r="E18" s="30"/>
      <c r="F18" s="30" t="s">
        <v>277</v>
      </c>
      <c r="G18" s="31">
        <v>40918</v>
      </c>
      <c r="H18" s="32" t="s">
        <v>282</v>
      </c>
      <c r="I18" s="32" t="s">
        <v>273</v>
      </c>
      <c r="J18" s="32"/>
      <c r="K18" s="30" t="s">
        <v>283</v>
      </c>
      <c r="L18" s="30" t="s">
        <v>284</v>
      </c>
      <c r="M18" s="30">
        <v>143.11000000000001</v>
      </c>
      <c r="N18" s="30">
        <v>22.48</v>
      </c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>
        <v>12.45</v>
      </c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 t="s">
        <v>281</v>
      </c>
      <c r="AR18" s="32" t="s">
        <v>273</v>
      </c>
      <c r="AS18" s="32"/>
      <c r="AT18" s="32"/>
      <c r="AU18" s="32" t="s">
        <v>151</v>
      </c>
      <c r="AV18" s="32">
        <v>10</v>
      </c>
      <c r="AW18" s="32" t="s">
        <v>273</v>
      </c>
      <c r="AX18" s="30"/>
      <c r="AY18" s="32">
        <v>0</v>
      </c>
      <c r="AZ18" s="32">
        <v>0</v>
      </c>
      <c r="BA18" s="32">
        <v>0</v>
      </c>
      <c r="BB18" s="32">
        <v>10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36</v>
      </c>
      <c r="BJ18" s="32" t="s">
        <v>282</v>
      </c>
      <c r="BK18" s="32"/>
      <c r="BL18" s="32" t="s">
        <v>273</v>
      </c>
      <c r="BM18" s="32"/>
      <c r="BN18" s="56"/>
      <c r="BO18" s="56"/>
      <c r="BP18" s="32"/>
      <c r="BQ18" s="32" t="s">
        <v>273</v>
      </c>
      <c r="BR18" s="30"/>
    </row>
    <row r="19" spans="1:70" x14ac:dyDescent="0.15">
      <c r="A19" s="30">
        <v>76</v>
      </c>
      <c r="B19" s="28">
        <v>41012</v>
      </c>
      <c r="C19" s="29" t="s">
        <v>215</v>
      </c>
      <c r="D19" s="30" t="s">
        <v>216</v>
      </c>
      <c r="E19" s="30"/>
      <c r="F19" s="30" t="s">
        <v>250</v>
      </c>
      <c r="G19" s="31">
        <v>40989</v>
      </c>
      <c r="H19" s="32" t="s">
        <v>273</v>
      </c>
      <c r="I19" s="32" t="s">
        <v>278</v>
      </c>
      <c r="J19" s="32"/>
      <c r="K19" s="30" t="s">
        <v>279</v>
      </c>
      <c r="L19" s="30" t="s">
        <v>280</v>
      </c>
      <c r="M19" s="30">
        <v>140.21</v>
      </c>
      <c r="N19" s="30">
        <v>24.51</v>
      </c>
      <c r="O19" s="30"/>
      <c r="P19" s="30"/>
      <c r="Q19" s="30"/>
      <c r="R19" s="30"/>
      <c r="S19" s="30"/>
      <c r="T19" s="30"/>
      <c r="U19" s="30"/>
      <c r="V19" s="30"/>
      <c r="W19" s="30">
        <v>19.2</v>
      </c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 t="s">
        <v>214</v>
      </c>
      <c r="AR19" s="32" t="s">
        <v>273</v>
      </c>
      <c r="AS19" s="32"/>
      <c r="AT19" s="32"/>
      <c r="AU19" s="32"/>
      <c r="AV19" s="32"/>
      <c r="AW19" s="32" t="s">
        <v>274</v>
      </c>
      <c r="AX19" s="30"/>
      <c r="AY19" s="32">
        <v>0</v>
      </c>
      <c r="AZ19" s="32">
        <v>10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 t="s">
        <v>273</v>
      </c>
      <c r="BK19" s="32">
        <v>24</v>
      </c>
      <c r="BL19" s="32" t="s">
        <v>273</v>
      </c>
      <c r="BM19" s="32"/>
      <c r="BN19" s="30" t="s">
        <v>275</v>
      </c>
      <c r="BO19" s="56" t="s">
        <v>276</v>
      </c>
      <c r="BP19" s="32">
        <v>25</v>
      </c>
      <c r="BQ19" s="32" t="s">
        <v>273</v>
      </c>
      <c r="BR19" s="30"/>
    </row>
    <row r="20" spans="1:70" x14ac:dyDescent="0.15">
      <c r="A20" s="30">
        <v>200</v>
      </c>
      <c r="B20" s="28">
        <v>41012</v>
      </c>
      <c r="C20" s="29" t="s">
        <v>215</v>
      </c>
      <c r="D20" s="30" t="s">
        <v>216</v>
      </c>
      <c r="E20" s="30"/>
      <c r="F20" s="30" t="s">
        <v>250</v>
      </c>
      <c r="G20" s="31">
        <v>40724</v>
      </c>
      <c r="H20" s="32" t="s">
        <v>273</v>
      </c>
      <c r="I20" s="32" t="s">
        <v>278</v>
      </c>
      <c r="J20" s="32"/>
      <c r="K20" s="30" t="s">
        <v>152</v>
      </c>
      <c r="L20" s="30" t="s">
        <v>153</v>
      </c>
      <c r="M20" s="30">
        <v>145.83500000000001</v>
      </c>
      <c r="N20" s="30">
        <v>25.006</v>
      </c>
      <c r="O20" s="30"/>
      <c r="P20" s="30"/>
      <c r="Q20" s="30"/>
      <c r="R20" s="30"/>
      <c r="S20" s="30"/>
      <c r="T20" s="30"/>
      <c r="U20" s="30"/>
      <c r="V20" s="30"/>
      <c r="W20" s="30">
        <v>19.59</v>
      </c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 t="s">
        <v>214</v>
      </c>
      <c r="AR20" s="32" t="s">
        <v>273</v>
      </c>
      <c r="AS20" s="32"/>
      <c r="AT20" s="32"/>
      <c r="AU20" s="32"/>
      <c r="AV20" s="32"/>
      <c r="AW20" s="32" t="s">
        <v>273</v>
      </c>
      <c r="AX20" s="30"/>
      <c r="AY20" s="32">
        <v>0</v>
      </c>
      <c r="AZ20" s="32">
        <v>0</v>
      </c>
      <c r="BA20" s="32">
        <v>7</v>
      </c>
      <c r="BB20" s="32">
        <v>0</v>
      </c>
      <c r="BC20" s="32">
        <v>0</v>
      </c>
      <c r="BD20" s="32">
        <v>0</v>
      </c>
      <c r="BE20" s="32">
        <v>0</v>
      </c>
      <c r="BF20" s="32">
        <v>0</v>
      </c>
      <c r="BG20" s="32">
        <v>0</v>
      </c>
      <c r="BH20" s="32">
        <v>0</v>
      </c>
      <c r="BI20" s="32">
        <v>0</v>
      </c>
      <c r="BJ20" s="32" t="s">
        <v>273</v>
      </c>
      <c r="BK20" s="32"/>
      <c r="BL20" s="32" t="s">
        <v>273</v>
      </c>
      <c r="BM20" s="32"/>
      <c r="BN20" s="30"/>
      <c r="BO20" s="30"/>
      <c r="BP20" s="32"/>
      <c r="BQ20" s="32" t="s">
        <v>273</v>
      </c>
      <c r="BR20" s="30" t="s">
        <v>225</v>
      </c>
    </row>
    <row r="21" spans="1:70" x14ac:dyDescent="0.15">
      <c r="A21" s="30">
        <v>388</v>
      </c>
      <c r="B21" s="28">
        <v>41012</v>
      </c>
      <c r="C21" s="29" t="s">
        <v>215</v>
      </c>
      <c r="D21" s="30" t="s">
        <v>216</v>
      </c>
      <c r="E21" s="30"/>
      <c r="F21" s="30" t="s">
        <v>250</v>
      </c>
      <c r="G21" s="31">
        <v>40724</v>
      </c>
      <c r="H21" s="32" t="s">
        <v>282</v>
      </c>
      <c r="I21" s="32" t="s">
        <v>273</v>
      </c>
      <c r="J21" s="32"/>
      <c r="K21" s="30" t="s">
        <v>260</v>
      </c>
      <c r="L21" s="30" t="s">
        <v>261</v>
      </c>
      <c r="M21" s="30">
        <v>140.22399999999999</v>
      </c>
      <c r="N21" s="30">
        <v>24.515999999999998</v>
      </c>
      <c r="O21" s="30"/>
      <c r="P21" s="30"/>
      <c r="Q21" s="30"/>
      <c r="R21" s="30"/>
      <c r="S21" s="30"/>
      <c r="T21" s="30"/>
      <c r="U21" s="30"/>
      <c r="V21" s="30"/>
      <c r="W21" s="30">
        <v>19.206</v>
      </c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 t="s">
        <v>214</v>
      </c>
      <c r="AR21" s="32" t="s">
        <v>273</v>
      </c>
      <c r="AS21" s="32"/>
      <c r="AT21" s="32"/>
      <c r="AU21" s="32" t="s">
        <v>151</v>
      </c>
      <c r="AV21" s="32">
        <v>8</v>
      </c>
      <c r="AW21" s="32" t="s">
        <v>273</v>
      </c>
      <c r="AX21" s="30"/>
      <c r="AY21" s="32">
        <v>0</v>
      </c>
      <c r="AZ21" s="32">
        <v>0</v>
      </c>
      <c r="BA21" s="32">
        <v>3</v>
      </c>
      <c r="BB21" s="32">
        <v>0</v>
      </c>
      <c r="BC21" s="32">
        <v>0</v>
      </c>
      <c r="BD21" s="32">
        <v>0</v>
      </c>
      <c r="BE21" s="32">
        <v>0</v>
      </c>
      <c r="BF21" s="32">
        <v>0</v>
      </c>
      <c r="BG21" s="32">
        <v>0</v>
      </c>
      <c r="BH21" s="32">
        <v>0</v>
      </c>
      <c r="BI21" s="32">
        <v>0</v>
      </c>
      <c r="BJ21" s="32" t="s">
        <v>273</v>
      </c>
      <c r="BK21" s="32"/>
      <c r="BL21" s="32" t="s">
        <v>273</v>
      </c>
      <c r="BM21" s="32"/>
      <c r="BN21" s="30"/>
      <c r="BO21" s="30"/>
      <c r="BP21" s="32"/>
      <c r="BQ21" s="32" t="s">
        <v>273</v>
      </c>
      <c r="BR21" s="30"/>
    </row>
    <row r="22" spans="1:70" x14ac:dyDescent="0.15">
      <c r="A22" s="30">
        <v>558</v>
      </c>
      <c r="B22" s="28">
        <v>41012</v>
      </c>
      <c r="C22" s="29" t="s">
        <v>215</v>
      </c>
      <c r="D22" s="30" t="s">
        <v>216</v>
      </c>
      <c r="E22" s="30"/>
      <c r="F22" s="30" t="s">
        <v>250</v>
      </c>
      <c r="G22" s="31">
        <v>40939</v>
      </c>
      <c r="H22" s="32" t="s">
        <v>282</v>
      </c>
      <c r="I22" s="32" t="s">
        <v>273</v>
      </c>
      <c r="J22" s="32"/>
      <c r="K22" s="30" t="s">
        <v>262</v>
      </c>
      <c r="L22" s="30" t="s">
        <v>162</v>
      </c>
      <c r="M22" s="30">
        <v>140.22399999999999</v>
      </c>
      <c r="N22" s="30">
        <v>24.515999999999998</v>
      </c>
      <c r="O22" s="30"/>
      <c r="P22" s="30"/>
      <c r="Q22" s="30"/>
      <c r="R22" s="30"/>
      <c r="S22" s="30"/>
      <c r="T22" s="30"/>
      <c r="U22" s="30"/>
      <c r="V22" s="30"/>
      <c r="W22" s="30">
        <v>19.206</v>
      </c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 t="s">
        <v>214</v>
      </c>
      <c r="AR22" s="32" t="s">
        <v>273</v>
      </c>
      <c r="AS22" s="32"/>
      <c r="AT22" s="32"/>
      <c r="AU22" s="32" t="s">
        <v>151</v>
      </c>
      <c r="AV22" s="32">
        <v>6</v>
      </c>
      <c r="AW22" s="32" t="s">
        <v>274</v>
      </c>
      <c r="AX22" s="30"/>
      <c r="AY22" s="32">
        <v>0</v>
      </c>
      <c r="AZ22" s="32">
        <v>12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24</v>
      </c>
      <c r="BJ22" s="32" t="s">
        <v>282</v>
      </c>
      <c r="BK22" s="32"/>
      <c r="BL22" s="32" t="s">
        <v>273</v>
      </c>
      <c r="BM22" s="32"/>
      <c r="BN22" s="30"/>
      <c r="BO22" s="30"/>
      <c r="BP22" s="32"/>
      <c r="BQ22" s="32" t="s">
        <v>273</v>
      </c>
      <c r="BR22" s="30"/>
    </row>
    <row r="23" spans="1:70" x14ac:dyDescent="0.15">
      <c r="A23" s="30">
        <v>699</v>
      </c>
      <c r="B23" s="28">
        <v>41012</v>
      </c>
      <c r="C23" s="29" t="s">
        <v>215</v>
      </c>
      <c r="D23" s="30" t="s">
        <v>216</v>
      </c>
      <c r="E23" s="30"/>
      <c r="F23" s="30" t="s">
        <v>250</v>
      </c>
      <c r="G23" s="31">
        <v>40999</v>
      </c>
      <c r="H23" s="32" t="s">
        <v>282</v>
      </c>
      <c r="I23" s="32" t="s">
        <v>273</v>
      </c>
      <c r="J23" s="32"/>
      <c r="K23" s="30" t="s">
        <v>132</v>
      </c>
      <c r="L23" s="30" t="s">
        <v>133</v>
      </c>
      <c r="M23" s="30">
        <v>130</v>
      </c>
      <c r="N23" s="30">
        <v>24.41</v>
      </c>
      <c r="O23" s="30"/>
      <c r="P23" s="30"/>
      <c r="Q23" s="30"/>
      <c r="R23" s="30"/>
      <c r="S23" s="30"/>
      <c r="T23" s="30"/>
      <c r="U23" s="30"/>
      <c r="V23" s="30"/>
      <c r="W23" s="30">
        <v>19.12</v>
      </c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 t="s">
        <v>214</v>
      </c>
      <c r="AR23" s="32" t="s">
        <v>273</v>
      </c>
      <c r="AS23" s="32"/>
      <c r="AT23" s="32"/>
      <c r="AU23" s="32" t="s">
        <v>151</v>
      </c>
      <c r="AV23" s="32">
        <v>8</v>
      </c>
      <c r="AW23" s="32" t="s">
        <v>273</v>
      </c>
      <c r="AX23" s="30"/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 t="s">
        <v>273</v>
      </c>
      <c r="BK23" s="32"/>
      <c r="BL23" s="32" t="s">
        <v>273</v>
      </c>
      <c r="BM23" s="32"/>
      <c r="BN23" s="56"/>
      <c r="BO23" s="56"/>
      <c r="BP23" s="32"/>
      <c r="BQ23" s="32" t="s">
        <v>273</v>
      </c>
      <c r="BR23" s="30"/>
    </row>
    <row r="24" spans="1:70" x14ac:dyDescent="0.15">
      <c r="A24" s="30">
        <v>829</v>
      </c>
      <c r="B24" s="28">
        <v>41012</v>
      </c>
      <c r="C24" s="29" t="s">
        <v>215</v>
      </c>
      <c r="D24" s="30" t="s">
        <v>216</v>
      </c>
      <c r="E24" s="30"/>
      <c r="F24" s="30" t="s">
        <v>250</v>
      </c>
      <c r="G24" s="31">
        <v>40939</v>
      </c>
      <c r="H24" s="32" t="s">
        <v>282</v>
      </c>
      <c r="I24" s="32" t="s">
        <v>273</v>
      </c>
      <c r="J24" s="32"/>
      <c r="K24" s="30" t="s">
        <v>259</v>
      </c>
      <c r="L24" s="30" t="s">
        <v>248</v>
      </c>
      <c r="M24" s="30">
        <v>137.27000000000001</v>
      </c>
      <c r="N24" s="30">
        <v>22.29</v>
      </c>
      <c r="O24" s="30"/>
      <c r="P24" s="30"/>
      <c r="Q24" s="30"/>
      <c r="R24" s="30"/>
      <c r="S24" s="30"/>
      <c r="T24" s="30"/>
      <c r="U24" s="30"/>
      <c r="V24" s="30"/>
      <c r="W24" s="30">
        <v>17.22</v>
      </c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 t="s">
        <v>214</v>
      </c>
      <c r="AR24" s="32" t="s">
        <v>273</v>
      </c>
      <c r="AS24" s="32"/>
      <c r="AT24" s="32"/>
      <c r="AU24" s="32" t="s">
        <v>151</v>
      </c>
      <c r="AV24" s="32">
        <v>6</v>
      </c>
      <c r="AW24" s="32" t="s">
        <v>273</v>
      </c>
      <c r="AX24" s="30"/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36</v>
      </c>
      <c r="BJ24" s="32" t="s">
        <v>273</v>
      </c>
      <c r="BK24" s="32"/>
      <c r="BL24" s="32" t="s">
        <v>273</v>
      </c>
      <c r="BM24" s="32"/>
      <c r="BN24" s="30"/>
      <c r="BO24" s="30"/>
      <c r="BP24" s="32"/>
      <c r="BQ24" s="32" t="s">
        <v>273</v>
      </c>
      <c r="BR24" s="30" t="s">
        <v>249</v>
      </c>
    </row>
    <row r="25" spans="1:70" x14ac:dyDescent="0.15">
      <c r="A25" s="30">
        <v>1141</v>
      </c>
      <c r="B25" s="28">
        <v>41013</v>
      </c>
      <c r="C25" s="29" t="s">
        <v>215</v>
      </c>
      <c r="D25" s="30" t="s">
        <v>216</v>
      </c>
      <c r="E25" s="30"/>
      <c r="F25" s="30" t="s">
        <v>250</v>
      </c>
      <c r="G25" s="31">
        <v>40999</v>
      </c>
      <c r="H25" s="32" t="s">
        <v>282</v>
      </c>
      <c r="I25" s="32" t="s">
        <v>273</v>
      </c>
      <c r="J25" s="32">
        <v>6.7670000000000003</v>
      </c>
      <c r="K25" s="30" t="s">
        <v>134</v>
      </c>
      <c r="L25" s="30" t="s">
        <v>321</v>
      </c>
      <c r="M25" s="30">
        <v>140.226</v>
      </c>
      <c r="N25" s="30">
        <v>24.515999999999998</v>
      </c>
      <c r="O25" s="30"/>
      <c r="P25" s="30"/>
      <c r="Q25" s="30"/>
      <c r="R25" s="30"/>
      <c r="S25" s="30"/>
      <c r="T25" s="30"/>
      <c r="U25" s="30"/>
      <c r="V25" s="30"/>
      <c r="W25" s="30">
        <v>19.206</v>
      </c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 t="s">
        <v>214</v>
      </c>
      <c r="AR25" s="32" t="s">
        <v>273</v>
      </c>
      <c r="AS25" s="32"/>
      <c r="AT25" s="32"/>
      <c r="AU25" s="32" t="s">
        <v>151</v>
      </c>
      <c r="AV25" s="32">
        <v>6</v>
      </c>
      <c r="AW25" s="32" t="s">
        <v>274</v>
      </c>
      <c r="AX25" s="30"/>
      <c r="AY25" s="32">
        <v>0</v>
      </c>
      <c r="AZ25" s="32">
        <v>13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12</v>
      </c>
      <c r="BJ25" s="32" t="s">
        <v>282</v>
      </c>
      <c r="BK25" s="32"/>
      <c r="BL25" s="32" t="s">
        <v>273</v>
      </c>
      <c r="BM25" s="32"/>
      <c r="BN25" s="30"/>
      <c r="BO25" s="30"/>
      <c r="BP25" s="32"/>
      <c r="BQ25" s="32" t="s">
        <v>273</v>
      </c>
      <c r="BR25" s="56" t="s">
        <v>142</v>
      </c>
    </row>
    <row r="26" spans="1:70" x14ac:dyDescent="0.15">
      <c r="A26" s="30">
        <v>1308</v>
      </c>
      <c r="B26" s="28">
        <v>41012</v>
      </c>
      <c r="C26" s="29" t="s">
        <v>215</v>
      </c>
      <c r="D26" s="30" t="s">
        <v>216</v>
      </c>
      <c r="E26" s="30"/>
      <c r="F26" s="30" t="s">
        <v>141</v>
      </c>
      <c r="G26" s="31">
        <v>40949</v>
      </c>
      <c r="H26" s="32" t="s">
        <v>282</v>
      </c>
      <c r="I26" s="32" t="s">
        <v>273</v>
      </c>
      <c r="J26" s="32"/>
      <c r="K26" s="30" t="s">
        <v>235</v>
      </c>
      <c r="L26" s="30" t="s">
        <v>236</v>
      </c>
      <c r="M26" s="30">
        <v>140.21</v>
      </c>
      <c r="N26" s="30">
        <v>22.05</v>
      </c>
      <c r="O26" s="30"/>
      <c r="P26" s="30"/>
      <c r="Q26" s="30"/>
      <c r="R26" s="30"/>
      <c r="S26" s="30"/>
      <c r="T26" s="30"/>
      <c r="U26" s="30"/>
      <c r="V26" s="30"/>
      <c r="W26" s="30">
        <v>17.28</v>
      </c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 t="s">
        <v>214</v>
      </c>
      <c r="AR26" s="32" t="s">
        <v>273</v>
      </c>
      <c r="AS26" s="32"/>
      <c r="AT26" s="32"/>
      <c r="AU26" s="32" t="s">
        <v>151</v>
      </c>
      <c r="AV26" s="32">
        <v>6</v>
      </c>
      <c r="AW26" s="32" t="s">
        <v>274</v>
      </c>
      <c r="AX26" s="30"/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 t="s">
        <v>273</v>
      </c>
      <c r="BK26" s="32">
        <v>24</v>
      </c>
      <c r="BL26" s="32" t="s">
        <v>273</v>
      </c>
      <c r="BM26" s="32"/>
      <c r="BN26" s="56"/>
      <c r="BO26" s="56"/>
      <c r="BP26" s="32"/>
      <c r="BQ26" s="32" t="s">
        <v>273</v>
      </c>
      <c r="BR26" s="30"/>
    </row>
    <row r="27" spans="1:70" x14ac:dyDescent="0.15">
      <c r="A27" s="30">
        <v>1629</v>
      </c>
      <c r="B27" s="28">
        <v>41013</v>
      </c>
      <c r="C27" s="29" t="s">
        <v>215</v>
      </c>
      <c r="D27" s="30" t="s">
        <v>216</v>
      </c>
      <c r="E27" s="30"/>
      <c r="F27" s="30" t="s">
        <v>250</v>
      </c>
      <c r="G27" s="31">
        <v>40918</v>
      </c>
      <c r="H27" s="32" t="s">
        <v>282</v>
      </c>
      <c r="I27" s="32" t="s">
        <v>273</v>
      </c>
      <c r="J27" s="32"/>
      <c r="K27" s="30" t="s">
        <v>283</v>
      </c>
      <c r="L27" s="30" t="s">
        <v>284</v>
      </c>
      <c r="M27" s="30">
        <v>140.21</v>
      </c>
      <c r="N27" s="30">
        <v>24.51</v>
      </c>
      <c r="O27" s="30"/>
      <c r="P27" s="30"/>
      <c r="Q27" s="30"/>
      <c r="R27" s="30"/>
      <c r="S27" s="30"/>
      <c r="T27" s="30"/>
      <c r="U27" s="30"/>
      <c r="V27" s="30"/>
      <c r="W27" s="30">
        <v>19.2</v>
      </c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 t="s">
        <v>214</v>
      </c>
      <c r="AR27" s="32" t="s">
        <v>273</v>
      </c>
      <c r="AS27" s="32"/>
      <c r="AT27" s="32"/>
      <c r="AU27" s="32" t="s">
        <v>151</v>
      </c>
      <c r="AV27" s="32">
        <v>10</v>
      </c>
      <c r="AW27" s="32" t="s">
        <v>273</v>
      </c>
      <c r="AX27" s="30"/>
      <c r="AY27" s="32">
        <v>0</v>
      </c>
      <c r="AZ27" s="32">
        <v>0</v>
      </c>
      <c r="BA27" s="32">
        <v>0</v>
      </c>
      <c r="BB27" s="32">
        <v>10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36</v>
      </c>
      <c r="BJ27" s="32" t="s">
        <v>282</v>
      </c>
      <c r="BK27" s="32"/>
      <c r="BL27" s="32" t="s">
        <v>273</v>
      </c>
      <c r="BM27" s="32"/>
      <c r="BN27" s="56"/>
      <c r="BO27" s="56"/>
      <c r="BP27" s="32"/>
      <c r="BQ27" s="32" t="s">
        <v>273</v>
      </c>
      <c r="BR27" s="30"/>
    </row>
  </sheetData>
  <sheetProtection algorithmName="SHA-512" hashValue="oy8e2E4RCmykOrbWRnawHOjNrPr34MgZ9WhFOfwoEKZlVLTUI1+txDJ7DludJtKDeq/7ZhMVvMRhQVJq8MoTwg==" saltValue="R0M2q7CtR7fQastEqD9aag==" spinCount="100000" sheet="1" objects="1" scenarios="1"/>
  <sortState xmlns:xlrd2="http://schemas.microsoft.com/office/spreadsheetml/2017/richdata2" ref="A1:XFD1048576">
    <sortCondition ref="F2:F1048576"/>
    <sortCondition ref="K2:K1048576"/>
  </sortState>
  <phoneticPr fontId="3" type="noConversion"/>
  <pageMargins left="0.75" right="0.75" top="1" bottom="1" header="0.5" footer="0.5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3"/>
  <dimension ref="A1:BR5"/>
  <sheetViews>
    <sheetView workbookViewId="0">
      <selection sqref="A1:XFD5"/>
    </sheetView>
  </sheetViews>
  <sheetFormatPr baseColWidth="10" defaultRowHeight="13" x14ac:dyDescent="0.15"/>
  <sheetData>
    <row r="1" spans="1:70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2" t="s">
        <v>241</v>
      </c>
      <c r="AE1" s="12" t="s">
        <v>67</v>
      </c>
      <c r="AF1" s="13" t="s">
        <v>68</v>
      </c>
      <c r="AG1" s="14" t="s">
        <v>164</v>
      </c>
      <c r="AH1" s="14" t="s">
        <v>69</v>
      </c>
      <c r="AI1" s="15" t="s">
        <v>245</v>
      </c>
      <c r="AJ1" s="15" t="s">
        <v>70</v>
      </c>
      <c r="AK1" s="15" t="s">
        <v>71</v>
      </c>
      <c r="AL1" s="15" t="s">
        <v>72</v>
      </c>
      <c r="AM1" s="15" t="s">
        <v>73</v>
      </c>
      <c r="AN1" s="16" t="s">
        <v>74</v>
      </c>
      <c r="AO1" s="16" t="s">
        <v>75</v>
      </c>
      <c r="AP1" s="16" t="s">
        <v>76</v>
      </c>
      <c r="AQ1" s="17" t="s">
        <v>77</v>
      </c>
      <c r="AR1" s="18" t="s">
        <v>247</v>
      </c>
      <c r="AS1" s="18" t="s">
        <v>78</v>
      </c>
      <c r="AT1" s="19" t="s">
        <v>79</v>
      </c>
      <c r="AU1" s="20" t="s">
        <v>131</v>
      </c>
      <c r="AV1" s="21" t="s">
        <v>80</v>
      </c>
      <c r="AW1" s="22" t="s">
        <v>81</v>
      </c>
      <c r="AX1" s="23" t="s">
        <v>82</v>
      </c>
      <c r="AY1" s="24" t="s">
        <v>285</v>
      </c>
      <c r="AZ1" s="25" t="s">
        <v>83</v>
      </c>
      <c r="BA1" s="24" t="s">
        <v>84</v>
      </c>
      <c r="BB1" s="25" t="s">
        <v>85</v>
      </c>
      <c r="BC1" s="24" t="s">
        <v>86</v>
      </c>
      <c r="BD1" s="25" t="s">
        <v>87</v>
      </c>
      <c r="BE1" s="24" t="s">
        <v>88</v>
      </c>
      <c r="BF1" s="26" t="s">
        <v>89</v>
      </c>
      <c r="BG1" s="24" t="s">
        <v>243</v>
      </c>
      <c r="BH1" s="26" t="s">
        <v>0</v>
      </c>
      <c r="BI1" s="7" t="s">
        <v>322</v>
      </c>
      <c r="BJ1" s="7" t="s">
        <v>323</v>
      </c>
      <c r="BK1" s="7" t="s">
        <v>1</v>
      </c>
      <c r="BL1" s="7" t="s">
        <v>2</v>
      </c>
      <c r="BM1" s="7" t="s">
        <v>3</v>
      </c>
      <c r="BN1" s="5" t="s">
        <v>238</v>
      </c>
      <c r="BO1" s="5" t="s">
        <v>4</v>
      </c>
      <c r="BP1" s="7" t="s">
        <v>5</v>
      </c>
      <c r="BQ1" s="7" t="s">
        <v>139</v>
      </c>
      <c r="BR1" s="5" t="s">
        <v>6</v>
      </c>
    </row>
    <row r="2" spans="1:70" x14ac:dyDescent="0.15">
      <c r="A2" s="30">
        <v>645</v>
      </c>
      <c r="B2" s="28">
        <v>41013</v>
      </c>
      <c r="C2" s="29" t="s">
        <v>7</v>
      </c>
      <c r="D2" s="30" t="s">
        <v>8</v>
      </c>
      <c r="E2" s="30"/>
      <c r="F2" s="30" t="s">
        <v>154</v>
      </c>
      <c r="G2" s="31">
        <v>40934</v>
      </c>
      <c r="H2" s="32" t="s">
        <v>282</v>
      </c>
      <c r="I2" s="32" t="s">
        <v>9</v>
      </c>
      <c r="J2" s="32"/>
      <c r="K2" s="30" t="s">
        <v>10</v>
      </c>
      <c r="L2" s="30" t="s">
        <v>11</v>
      </c>
      <c r="M2" s="30">
        <v>130.55600000000001</v>
      </c>
      <c r="N2" s="30">
        <v>22.481000000000002</v>
      </c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 t="s">
        <v>12</v>
      </c>
      <c r="AR2" s="32" t="s">
        <v>9</v>
      </c>
      <c r="AS2" s="32"/>
      <c r="AT2" s="32"/>
      <c r="AU2" s="32" t="s">
        <v>13</v>
      </c>
      <c r="AV2" s="32">
        <v>5.7709089999999996</v>
      </c>
      <c r="AW2" s="32" t="s">
        <v>14</v>
      </c>
      <c r="AX2" s="30"/>
      <c r="AY2" s="32">
        <v>0</v>
      </c>
      <c r="AZ2" s="32">
        <v>0</v>
      </c>
      <c r="BA2" s="32">
        <v>0</v>
      </c>
      <c r="BB2" s="32">
        <v>0</v>
      </c>
      <c r="BC2" s="32">
        <v>0</v>
      </c>
      <c r="BD2" s="32">
        <v>0</v>
      </c>
      <c r="BE2" s="32">
        <v>0</v>
      </c>
      <c r="BF2" s="32">
        <v>0</v>
      </c>
      <c r="BG2" s="32">
        <v>0</v>
      </c>
      <c r="BH2" s="32">
        <v>0</v>
      </c>
      <c r="BI2" s="32">
        <v>0</v>
      </c>
      <c r="BJ2" s="32" t="s">
        <v>9</v>
      </c>
      <c r="BK2" s="32"/>
      <c r="BL2" s="32" t="s">
        <v>9</v>
      </c>
      <c r="BM2" s="32"/>
      <c r="BN2" s="30"/>
      <c r="BO2" s="30"/>
      <c r="BP2" s="32"/>
      <c r="BQ2" s="32" t="s">
        <v>9</v>
      </c>
      <c r="BR2" s="30"/>
    </row>
    <row r="3" spans="1:70" x14ac:dyDescent="0.15">
      <c r="A3" s="30">
        <v>643</v>
      </c>
      <c r="B3" s="28">
        <v>41013</v>
      </c>
      <c r="C3" s="29" t="s">
        <v>7</v>
      </c>
      <c r="D3" s="30" t="s">
        <v>15</v>
      </c>
      <c r="E3" s="30"/>
      <c r="F3" s="30" t="s">
        <v>16</v>
      </c>
      <c r="G3" s="31">
        <v>40934</v>
      </c>
      <c r="H3" s="32" t="s">
        <v>282</v>
      </c>
      <c r="I3" s="32" t="s">
        <v>9</v>
      </c>
      <c r="J3" s="32"/>
      <c r="K3" s="30" t="s">
        <v>10</v>
      </c>
      <c r="L3" s="30" t="s">
        <v>11</v>
      </c>
      <c r="M3" s="30">
        <v>130.55600000000001</v>
      </c>
      <c r="N3" s="30">
        <v>22.481000000000002</v>
      </c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>
        <v>12.448</v>
      </c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 t="s">
        <v>281</v>
      </c>
      <c r="AR3" s="32" t="s">
        <v>9</v>
      </c>
      <c r="AS3" s="32"/>
      <c r="AT3" s="32"/>
      <c r="AU3" s="32" t="s">
        <v>13</v>
      </c>
      <c r="AV3" s="32">
        <v>5.7709089999999996</v>
      </c>
      <c r="AW3" s="32" t="s">
        <v>14</v>
      </c>
      <c r="AX3" s="30"/>
      <c r="AY3" s="32">
        <v>0</v>
      </c>
      <c r="AZ3" s="32">
        <v>0</v>
      </c>
      <c r="BA3" s="32">
        <v>0</v>
      </c>
      <c r="BB3" s="32">
        <v>0</v>
      </c>
      <c r="BC3" s="32">
        <v>0</v>
      </c>
      <c r="BD3" s="32">
        <v>0</v>
      </c>
      <c r="BE3" s="32">
        <v>0</v>
      </c>
      <c r="BF3" s="32">
        <v>0</v>
      </c>
      <c r="BG3" s="32">
        <v>0</v>
      </c>
      <c r="BH3" s="32">
        <v>0</v>
      </c>
      <c r="BI3" s="32">
        <v>0</v>
      </c>
      <c r="BJ3" s="32" t="s">
        <v>9</v>
      </c>
      <c r="BK3" s="32"/>
      <c r="BL3" s="32" t="s">
        <v>9</v>
      </c>
      <c r="BM3" s="32"/>
      <c r="BN3" s="30"/>
      <c r="BO3" s="30"/>
      <c r="BP3" s="32"/>
      <c r="BQ3" s="32" t="s">
        <v>9</v>
      </c>
      <c r="BR3" s="30"/>
    </row>
    <row r="4" spans="1:70" x14ac:dyDescent="0.15">
      <c r="A4" s="30">
        <v>646</v>
      </c>
      <c r="B4" s="28">
        <v>41013</v>
      </c>
      <c r="C4" s="29" t="s">
        <v>7</v>
      </c>
      <c r="D4" s="30" t="s">
        <v>8</v>
      </c>
      <c r="E4" s="30"/>
      <c r="F4" s="30" t="s">
        <v>250</v>
      </c>
      <c r="G4" s="31">
        <v>40934</v>
      </c>
      <c r="H4" s="32" t="s">
        <v>282</v>
      </c>
      <c r="I4" s="32" t="s">
        <v>9</v>
      </c>
      <c r="J4" s="32"/>
      <c r="K4" s="30" t="s">
        <v>10</v>
      </c>
      <c r="L4" s="30" t="s">
        <v>11</v>
      </c>
      <c r="M4" s="30">
        <v>130.55600000000001</v>
      </c>
      <c r="N4" s="30">
        <v>24.515999999999998</v>
      </c>
      <c r="O4" s="30"/>
      <c r="P4" s="30"/>
      <c r="Q4" s="30"/>
      <c r="R4" s="30"/>
      <c r="S4" s="30"/>
      <c r="T4" s="30"/>
      <c r="U4" s="30"/>
      <c r="V4" s="30"/>
      <c r="W4" s="30">
        <v>19.209</v>
      </c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 t="s">
        <v>17</v>
      </c>
      <c r="AR4" s="32" t="s">
        <v>9</v>
      </c>
      <c r="AS4" s="32"/>
      <c r="AT4" s="32"/>
      <c r="AU4" s="32" t="s">
        <v>13</v>
      </c>
      <c r="AV4" s="32">
        <v>5.7709089999999996</v>
      </c>
      <c r="AW4" s="32" t="s">
        <v>14</v>
      </c>
      <c r="AX4" s="30"/>
      <c r="AY4" s="32">
        <v>0</v>
      </c>
      <c r="AZ4" s="32">
        <v>0</v>
      </c>
      <c r="BA4" s="32">
        <v>0</v>
      </c>
      <c r="BB4" s="32">
        <v>0</v>
      </c>
      <c r="BC4" s="32">
        <v>0</v>
      </c>
      <c r="BD4" s="32">
        <v>0</v>
      </c>
      <c r="BE4" s="32">
        <v>0</v>
      </c>
      <c r="BF4" s="32">
        <v>0</v>
      </c>
      <c r="BG4" s="32">
        <v>0</v>
      </c>
      <c r="BH4" s="32">
        <v>0</v>
      </c>
      <c r="BI4" s="32">
        <v>0</v>
      </c>
      <c r="BJ4" s="32" t="s">
        <v>9</v>
      </c>
      <c r="BK4" s="32"/>
      <c r="BL4" s="32" t="s">
        <v>9</v>
      </c>
      <c r="BM4" s="32"/>
      <c r="BN4" s="30"/>
      <c r="BO4" s="30"/>
      <c r="BP4" s="32"/>
      <c r="BQ4" s="32" t="s">
        <v>9</v>
      </c>
      <c r="BR4" s="30"/>
    </row>
    <row r="5" spans="1:70" x14ac:dyDescent="0.15">
      <c r="A5" s="30">
        <v>649</v>
      </c>
      <c r="B5" s="28">
        <v>41013</v>
      </c>
      <c r="C5" s="29" t="s">
        <v>7</v>
      </c>
      <c r="D5" s="30" t="s">
        <v>8</v>
      </c>
      <c r="E5" s="30"/>
      <c r="F5" s="30" t="s">
        <v>18</v>
      </c>
      <c r="G5" s="31">
        <v>40934</v>
      </c>
      <c r="H5" s="32" t="s">
        <v>282</v>
      </c>
      <c r="I5" s="32" t="s">
        <v>9</v>
      </c>
      <c r="J5" s="32"/>
      <c r="K5" s="30" t="s">
        <v>10</v>
      </c>
      <c r="L5" s="30" t="s">
        <v>11</v>
      </c>
      <c r="M5" s="30">
        <v>130.55600000000001</v>
      </c>
      <c r="N5" s="30">
        <v>38.027999999999999</v>
      </c>
      <c r="O5" s="30"/>
      <c r="P5" s="30"/>
      <c r="Q5" s="30"/>
      <c r="R5" s="30"/>
      <c r="S5" s="30"/>
      <c r="T5" s="30"/>
      <c r="U5" s="30"/>
      <c r="V5" s="30"/>
      <c r="W5" s="30">
        <v>19.934000000000001</v>
      </c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 t="s">
        <v>19</v>
      </c>
      <c r="AR5" s="32" t="s">
        <v>282</v>
      </c>
      <c r="AS5" s="32" t="s">
        <v>20</v>
      </c>
      <c r="AT5" s="32">
        <v>3</v>
      </c>
      <c r="AU5" s="32" t="s">
        <v>13</v>
      </c>
      <c r="AV5" s="32">
        <v>5.7709089999999996</v>
      </c>
      <c r="AW5" s="32" t="s">
        <v>14</v>
      </c>
      <c r="AX5" s="30"/>
      <c r="AY5" s="32">
        <v>0</v>
      </c>
      <c r="AZ5" s="32">
        <v>0</v>
      </c>
      <c r="BA5" s="32">
        <v>0</v>
      </c>
      <c r="BB5" s="32">
        <v>0</v>
      </c>
      <c r="BC5" s="32">
        <v>0</v>
      </c>
      <c r="BD5" s="32">
        <v>0</v>
      </c>
      <c r="BE5" s="32">
        <v>0</v>
      </c>
      <c r="BF5" s="32">
        <v>0</v>
      </c>
      <c r="BG5" s="32">
        <v>0</v>
      </c>
      <c r="BH5" s="32">
        <v>0</v>
      </c>
      <c r="BI5" s="32">
        <v>0</v>
      </c>
      <c r="BJ5" s="32" t="s">
        <v>9</v>
      </c>
      <c r="BK5" s="32"/>
      <c r="BL5" s="32" t="s">
        <v>9</v>
      </c>
      <c r="BM5" s="32"/>
      <c r="BN5" s="30"/>
      <c r="BO5" s="30"/>
      <c r="BP5" s="32"/>
      <c r="BQ5" s="32" t="s">
        <v>9</v>
      </c>
      <c r="BR5" s="30"/>
    </row>
  </sheetData>
  <sheetProtection algorithmName="SHA-512" hashValue="sMWoDLDt3HKQ3sGTY+/bXvBDSmst7K6c41M9HW9dI+NbocEFRd8xpIcbgrv7wUjJwrAhNyPQNkdOEdLIevNLcw==" saltValue="HNg3+as6EY2GhEK24W/8Bg==" spinCount="100000" sheet="1" objects="1" scenarios="1"/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D9B0C-0322-B542-B1A0-8AA5D28B1FE1}">
  <sheetPr codeName="Sheet49">
    <tabColor rgb="FFE9C039"/>
  </sheetPr>
  <dimension ref="A1:AM45"/>
  <sheetViews>
    <sheetView zoomScale="110" zoomScaleNormal="110" workbookViewId="0">
      <selection activeCell="C39" sqref="C39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10.83203125" hidden="1" customWidth="1"/>
    <col min="15" max="18" width="10.83203125" hidden="1" customWidth="1"/>
  </cols>
  <sheetData>
    <row r="1" spans="1:39" ht="14" x14ac:dyDescent="0.15">
      <c r="A1" s="346" t="s">
        <v>24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6"/>
      <c r="P1" s="346"/>
      <c r="Q1" s="346"/>
      <c r="R1" s="346"/>
      <c r="S1" s="346"/>
      <c r="T1" s="346"/>
      <c r="U1" s="346"/>
      <c r="V1" s="346"/>
      <c r="W1" s="346"/>
      <c r="X1" s="346"/>
      <c r="Y1" s="346"/>
      <c r="Z1" s="346"/>
      <c r="AA1" s="346"/>
      <c r="AB1" s="346"/>
      <c r="AC1" s="346"/>
      <c r="AD1" s="346"/>
      <c r="AE1" s="346"/>
      <c r="AF1" s="346"/>
      <c r="AG1" s="346"/>
      <c r="AH1" s="346"/>
      <c r="AI1" s="346"/>
      <c r="AJ1" s="349"/>
      <c r="AK1" s="349"/>
      <c r="AL1" s="349"/>
      <c r="AM1" s="349"/>
    </row>
    <row r="2" spans="1:39" ht="14" x14ac:dyDescent="0.15">
      <c r="A2" s="347" t="s">
        <v>21</v>
      </c>
      <c r="B2" s="346"/>
      <c r="C2" s="346"/>
      <c r="D2" s="346"/>
      <c r="E2" s="346"/>
      <c r="F2" s="346"/>
      <c r="G2" s="346"/>
      <c r="H2" s="346"/>
      <c r="I2" s="346"/>
      <c r="J2" s="346"/>
      <c r="K2" s="346"/>
      <c r="L2" s="346"/>
      <c r="M2" s="346"/>
      <c r="N2" s="346"/>
      <c r="O2" s="346"/>
      <c r="P2" s="346"/>
      <c r="Q2" s="346"/>
      <c r="R2" s="346"/>
      <c r="S2" s="346"/>
      <c r="T2" s="346"/>
      <c r="U2" s="346"/>
      <c r="V2" s="346"/>
      <c r="W2" s="346"/>
      <c r="X2" s="346"/>
      <c r="Y2" s="346"/>
      <c r="Z2" s="346"/>
      <c r="AA2" s="346"/>
      <c r="AB2" s="346"/>
      <c r="AC2" s="346"/>
      <c r="AD2" s="346"/>
      <c r="AE2" s="346"/>
      <c r="AF2" s="346"/>
      <c r="AG2" s="346"/>
      <c r="AH2" s="346"/>
      <c r="AI2" s="346"/>
      <c r="AJ2" s="349"/>
      <c r="AK2" s="349"/>
      <c r="AL2" s="349"/>
      <c r="AM2" s="349"/>
    </row>
    <row r="3" spans="1:39" ht="15" thickBot="1" x14ac:dyDescent="0.2">
      <c r="A3" s="346"/>
      <c r="B3" s="346"/>
      <c r="C3" s="346"/>
      <c r="D3" s="346"/>
      <c r="E3" s="346"/>
      <c r="F3" s="346"/>
      <c r="G3" s="346"/>
      <c r="H3" s="346"/>
      <c r="I3" s="346"/>
      <c r="J3" s="346"/>
      <c r="K3" s="346"/>
      <c r="L3" s="346"/>
      <c r="M3" s="346"/>
      <c r="N3" s="346"/>
      <c r="O3" s="346"/>
      <c r="P3" s="346"/>
      <c r="Q3" s="346"/>
      <c r="R3" s="346"/>
      <c r="S3" s="346"/>
      <c r="T3" s="346"/>
      <c r="U3" s="346"/>
      <c r="V3" s="346"/>
      <c r="W3" s="346"/>
      <c r="X3" s="346"/>
      <c r="Y3" s="346"/>
      <c r="Z3" s="346"/>
      <c r="AA3" s="346"/>
      <c r="AB3" s="346"/>
      <c r="AC3" s="346"/>
      <c r="AD3" s="346"/>
      <c r="AE3" s="346"/>
      <c r="AF3" s="346"/>
      <c r="AG3" s="346"/>
      <c r="AH3" s="346"/>
      <c r="AI3" s="346"/>
      <c r="AJ3" s="349"/>
      <c r="AK3" s="349"/>
      <c r="AL3" s="349"/>
      <c r="AM3" s="349"/>
    </row>
    <row r="4" spans="1:39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4"/>
      <c r="U4" s="346"/>
      <c r="V4" s="346"/>
      <c r="W4" s="346"/>
      <c r="X4" s="346"/>
      <c r="Y4" s="346"/>
      <c r="Z4" s="346"/>
      <c r="AA4" s="346"/>
      <c r="AB4" s="346"/>
      <c r="AC4" s="346"/>
      <c r="AD4" s="346"/>
      <c r="AE4" s="346"/>
      <c r="AF4" s="346"/>
      <c r="AG4" s="346"/>
      <c r="AH4" s="346"/>
      <c r="AI4" s="346"/>
      <c r="AJ4" s="346"/>
      <c r="AK4" s="346"/>
      <c r="AL4" s="346"/>
      <c r="AM4" s="346"/>
    </row>
    <row r="5" spans="1:39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76"/>
      <c r="U5" s="346"/>
      <c r="V5" s="346"/>
      <c r="W5" s="346"/>
      <c r="X5" s="346"/>
      <c r="Y5" s="346"/>
      <c r="Z5" s="346"/>
      <c r="AA5" s="346"/>
      <c r="AB5" s="346"/>
      <c r="AC5" s="346"/>
      <c r="AD5" s="346"/>
      <c r="AE5" s="346"/>
      <c r="AF5" s="346"/>
      <c r="AG5" s="346"/>
      <c r="AH5" s="346"/>
      <c r="AI5" s="346"/>
      <c r="AJ5" s="346"/>
      <c r="AK5" s="346"/>
      <c r="AL5" s="346"/>
      <c r="AM5" s="346"/>
    </row>
    <row r="6" spans="1:39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76"/>
      <c r="U6" s="346"/>
      <c r="V6" s="346"/>
      <c r="W6" s="346"/>
      <c r="X6" s="346"/>
      <c r="Y6" s="346"/>
      <c r="Z6" s="346"/>
      <c r="AA6" s="346"/>
      <c r="AB6" s="346"/>
      <c r="AC6" s="346"/>
      <c r="AD6" s="346"/>
      <c r="AE6" s="346"/>
      <c r="AF6" s="346"/>
      <c r="AG6" s="346"/>
      <c r="AH6" s="346"/>
      <c r="AI6" s="346"/>
      <c r="AJ6" s="346"/>
      <c r="AK6" s="346"/>
      <c r="AL6" s="346"/>
      <c r="AM6" s="346"/>
    </row>
    <row r="7" spans="1:39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358" t="s">
        <v>272</v>
      </c>
      <c r="U7" s="348"/>
      <c r="V7" s="348"/>
      <c r="W7" s="348"/>
      <c r="X7" s="348"/>
      <c r="Y7" s="348"/>
      <c r="Z7" s="348"/>
      <c r="AA7" s="348"/>
      <c r="AB7" s="348"/>
      <c r="AC7" s="348"/>
      <c r="AD7" s="348"/>
      <c r="AE7" s="348"/>
      <c r="AF7" s="348"/>
      <c r="AG7" s="348"/>
      <c r="AH7" s="348"/>
      <c r="AI7" s="348"/>
      <c r="AJ7" s="348"/>
      <c r="AK7" s="348"/>
      <c r="AL7" s="349"/>
      <c r="AM7" s="349"/>
    </row>
    <row r="8" spans="1:39" ht="18" customHeight="1" thickBot="1" x14ac:dyDescent="0.2">
      <c r="A8" s="186" t="str">
        <f>'ERG Apr 2023'!K2</f>
        <v>Ergon Energy</v>
      </c>
      <c r="B8" s="187" t="str">
        <f>'ERG Apr 2023'!L2</f>
        <v>Regulated</v>
      </c>
      <c r="C8" s="252">
        <f>IF('ERG Apr 2023'!BP2=0,91*'ERG Apr 2023'!M2/100,(91*'ERG Apr 2023'!M2/100)+'ERG Apr 2023'!BP2/4)</f>
        <v>112.05409090909089</v>
      </c>
      <c r="D8" s="253">
        <f>IF('ERG Apr 2023'!O2="",$C$5*'ERG Apr 2023'!N2/100,IF($C$5&gt;='ERG Apr 2023'!P2,('ERG Apr 2023'!P2*'ERG Apr 2023'!N2/100),($C$5*'ERG Apr 2023'!N2/100)))</f>
        <v>1270.4545454545453</v>
      </c>
      <c r="E8" s="253">
        <f>IF(AND('ERG Apr 2023'!P2&gt;0,'ERG Apr 2023'!R2&gt;0),IF($C$5&lt;'ERG Apr 2023'!P2,0,IF($C$5&lt;=('ERG Apr 2023'!R2+'ERG Apr 2023'!P2),(($C$5-'ERG Apr 2023'!P2)*'ERG Apr 2023'!Q2/100),(('ERG Apr 2023'!R2)*'ERG Apr 2023'!Q2/100))),0)</f>
        <v>0</v>
      </c>
      <c r="F8" s="253">
        <f>IF(AND('ERG Apr 2023'!R2&gt;0,'ERG Apr 2023'!T2&gt;0),IF(($C$5&lt;'ERG Apr 2023'!T2),(0),($C$5-'ERG Apr 2023'!T2)*'ERG Apr 2023'!U2/100),IF(AND('ERG Apr 2023'!R2&gt;0,'ERG Apr 2023'!T2=""),IF(($C$5&lt;'ERG Apr 2023'!R2+'ERG Apr 2023'!P2),(0),(($C$5-('ERG Apr 2023'!R2+'ERG Apr 2023'!P2))*'ERG Apr 2023'!S2/100)),IF(AND('ERG Apr 2023'!P2&gt;0,'ERG Apr 2023'!R2=""&gt;0),IF(($C$5&lt;'ERG Apr 2023'!P2),(0),($C$5-'ERG Apr 2023'!P2)*'ERG Apr 2023'!Q2/100),0)))</f>
        <v>0</v>
      </c>
      <c r="G8" s="254">
        <f>SUM(C8:F8)</f>
        <v>1382.5086363636362</v>
      </c>
      <c r="H8" s="255">
        <f t="shared" ref="H8" si="0">(G8-C8)*4</f>
        <v>5081.8181818181811</v>
      </c>
      <c r="I8" s="255">
        <f t="shared" ref="I8" si="1">G8*4</f>
        <v>5530.034545454545</v>
      </c>
      <c r="J8" s="256">
        <f>I8*1.1</f>
        <v>6083.0379999999996</v>
      </c>
      <c r="K8" s="257">
        <f>'ERG Apr 2023'!BB2</f>
        <v>0</v>
      </c>
      <c r="L8" s="257">
        <f>'ERG Apr 2023'!BC2</f>
        <v>0</v>
      </c>
      <c r="M8" s="257">
        <f>'ERG Apr 2023'!BD2</f>
        <v>0</v>
      </c>
      <c r="N8" s="257">
        <f>'ERG Apr 2023'!BE2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5530.034545454545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5530.034545454545</v>
      </c>
      <c r="S8" s="261">
        <f>Q8*1.1</f>
        <v>6083.0379999999996</v>
      </c>
      <c r="T8" s="359">
        <f>R8*1.1</f>
        <v>6083.0379999999996</v>
      </c>
      <c r="U8" s="348"/>
      <c r="V8" s="348"/>
      <c r="W8" s="348"/>
      <c r="X8" s="348"/>
      <c r="Y8" s="348"/>
      <c r="Z8" s="348"/>
      <c r="AA8" s="348"/>
      <c r="AB8" s="348"/>
      <c r="AC8" s="348"/>
      <c r="AD8" s="348"/>
      <c r="AE8" s="348"/>
      <c r="AF8" s="348"/>
      <c r="AG8" s="348"/>
      <c r="AH8" s="348"/>
      <c r="AI8" s="348"/>
      <c r="AJ8" s="348"/>
      <c r="AK8" s="348"/>
      <c r="AL8" s="349"/>
      <c r="AM8" s="349"/>
    </row>
    <row r="9" spans="1:39" ht="14" x14ac:dyDescent="0.15">
      <c r="A9" s="349"/>
      <c r="B9" s="349"/>
      <c r="C9" s="349"/>
      <c r="D9" s="349"/>
      <c r="E9" s="349"/>
      <c r="F9" s="349"/>
      <c r="G9" s="349"/>
      <c r="H9" s="349"/>
      <c r="I9" s="348"/>
      <c r="J9" s="348"/>
      <c r="K9" s="348"/>
      <c r="L9" s="348"/>
      <c r="M9" s="348"/>
      <c r="N9" s="348"/>
      <c r="O9" s="348"/>
      <c r="P9" s="348"/>
      <c r="Q9" s="348"/>
      <c r="R9" s="348"/>
      <c r="S9" s="348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  <c r="AG9" s="348"/>
      <c r="AH9" s="348"/>
      <c r="AI9" s="348"/>
      <c r="AJ9" s="349"/>
      <c r="AK9" s="349"/>
      <c r="AL9" s="349"/>
      <c r="AM9" s="349"/>
    </row>
    <row r="10" spans="1:39" ht="15" thickBot="1" x14ac:dyDescent="0.2">
      <c r="A10" s="349"/>
      <c r="B10" s="349"/>
      <c r="C10" s="349"/>
      <c r="D10" s="349"/>
      <c r="E10" s="349"/>
      <c r="F10" s="349"/>
      <c r="G10" s="349"/>
      <c r="H10" s="349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8"/>
      <c r="AJ10" s="349"/>
      <c r="AK10" s="349"/>
      <c r="AL10" s="349"/>
      <c r="AM10" s="349"/>
    </row>
    <row r="11" spans="1:39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4"/>
      <c r="U11" s="348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8"/>
      <c r="AJ11" s="348"/>
      <c r="AK11" s="348"/>
      <c r="AL11" s="348"/>
      <c r="AM11" s="348"/>
    </row>
    <row r="12" spans="1:39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76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  <c r="AM12" s="348"/>
    </row>
    <row r="13" spans="1:39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76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9"/>
      <c r="AK13" s="349"/>
      <c r="AL13" s="349"/>
      <c r="AM13" s="349"/>
    </row>
    <row r="14" spans="1:39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76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8"/>
      <c r="AH14" s="348"/>
      <c r="AI14" s="348"/>
      <c r="AJ14" s="349"/>
      <c r="AK14" s="349"/>
      <c r="AL14" s="349"/>
      <c r="AM14" s="349"/>
    </row>
    <row r="15" spans="1:39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76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9"/>
      <c r="AK15" s="349"/>
      <c r="AL15" s="349"/>
      <c r="AM15" s="349"/>
    </row>
    <row r="16" spans="1:39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358" t="s">
        <v>272</v>
      </c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  <c r="AH16" s="348"/>
      <c r="AI16" s="348"/>
      <c r="AJ16" s="348"/>
      <c r="AK16" s="348"/>
      <c r="AL16" s="349"/>
      <c r="AM16" s="349"/>
    </row>
    <row r="17" spans="1:39" ht="15" thickBot="1" x14ac:dyDescent="0.2">
      <c r="A17" s="186" t="str">
        <f>'ERG Apr 2023'!K3</f>
        <v>Ergon Energy</v>
      </c>
      <c r="B17" s="187" t="str">
        <f>'ERG Apr 2023'!L3</f>
        <v>Regulated</v>
      </c>
      <c r="C17" s="188">
        <f>IF('ERG Apr 2023'!BP3=0,91*'ERG Apr 2023'!M3/100,(91*'ERG Apr 2023'!M3/100)+'ERG Apr 2023'!BP3/4)</f>
        <v>112.05409090909089</v>
      </c>
      <c r="D17" s="188">
        <f>IF('ERG Apr 2023'!O3="",$C$12*$C$13*'ERG Apr 2023'!N3/100,IF($C$12*$C$13&gt;='ERG Apr 2023'!P3,('ERG Apr 2023'!P3*'ERG Apr 2023'!N3/100),($C$12*$C$13*'ERG Apr 2023'!N3/100)))</f>
        <v>778.90909090909088</v>
      </c>
      <c r="E17" s="189">
        <f>IF(AND('ERG Apr 2023'!R3&gt;0,'ERG Apr 2023'!T3&gt;0),IF(($C$12*$C$13&lt;'ERG Apr 2023'!T3),(0),($C$12*$C$13-'ERG Apr 2023'!T3)*'ERG Apr 2023'!U3/100),IF(AND('ERG Apr 2023'!R3&gt;0,'ERG Apr 2023'!T3=""),IF(($C$12*$C$13&lt;'ERG Apr 2023'!R3+'ERG Apr 2023'!P3),(0),(($C$12*$C$13-('ERG Apr 2023'!R3+'ERG Apr 2023'!P3))*'ERG Apr 2023'!S3/100)),IF(AND('ERG Apr 2023'!P3&gt;0,'ERG Apr 2023'!R3=""&gt;0),IF(($C$12*$C$13&lt;'ERG Apr 2023'!P3),(0),($C$12*$C$13-'ERG Apr 2023'!P3)*'ERG Apr 2023'!Q3/100),0)))</f>
        <v>0</v>
      </c>
      <c r="F17" s="189">
        <f>($C$12*$C$14)*'ERG Apr 2023'!AF3/100</f>
        <v>235.49999999999997</v>
      </c>
      <c r="G17" s="190">
        <f>SUM(C17:F17)</f>
        <v>1126.4631818181817</v>
      </c>
      <c r="H17" s="190">
        <f>(G17-C17)*4</f>
        <v>4057.6363636363635</v>
      </c>
      <c r="I17" s="191">
        <f t="shared" ref="I17" si="3">G17*4</f>
        <v>4505.852727272727</v>
      </c>
      <c r="J17" s="245">
        <f>I17*1.1</f>
        <v>4956.4380000000001</v>
      </c>
      <c r="K17" s="190">
        <f>'ERG Apr 2023'!BB3</f>
        <v>0</v>
      </c>
      <c r="L17" s="190">
        <f>'ERG Apr 2023'!BC3</f>
        <v>0</v>
      </c>
      <c r="M17" s="190">
        <f>'ERG Apr 2023'!BD3</f>
        <v>0</v>
      </c>
      <c r="N17" s="190">
        <f>'ERG Apr 2023'!BE3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4505.852727272727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4505.852727272727</v>
      </c>
      <c r="S17" s="190">
        <f>Q17*1.1</f>
        <v>4956.4380000000001</v>
      </c>
      <c r="T17" s="360">
        <f>R17*1.1</f>
        <v>4956.4380000000001</v>
      </c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  <c r="AL17" s="349"/>
      <c r="AM17" s="349"/>
    </row>
    <row r="18" spans="1:39" ht="14" x14ac:dyDescent="0.15">
      <c r="A18" s="349"/>
      <c r="B18" s="349"/>
      <c r="C18" s="349"/>
      <c r="D18" s="349"/>
      <c r="E18" s="349"/>
      <c r="F18" s="349"/>
      <c r="G18" s="349"/>
      <c r="H18" s="349"/>
      <c r="I18" s="348"/>
      <c r="J18" s="348"/>
      <c r="K18" s="348"/>
      <c r="L18" s="348"/>
      <c r="M18" s="348"/>
      <c r="N18" s="348"/>
      <c r="O18" s="348"/>
      <c r="P18" s="348"/>
      <c r="Q18" s="348"/>
      <c r="R18" s="348"/>
      <c r="S18" s="348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48"/>
      <c r="AJ18" s="349"/>
      <c r="AK18" s="349"/>
      <c r="AL18" s="349"/>
      <c r="AM18" s="349"/>
    </row>
    <row r="19" spans="1:39" ht="14" x14ac:dyDescent="0.15">
      <c r="A19" s="349"/>
      <c r="B19" s="349"/>
      <c r="C19" s="349"/>
      <c r="D19" s="349"/>
      <c r="E19" s="349"/>
      <c r="F19" s="349"/>
      <c r="G19" s="349"/>
      <c r="H19" s="349"/>
      <c r="I19" s="348"/>
      <c r="J19" s="348"/>
      <c r="K19" s="348"/>
      <c r="L19" s="348"/>
      <c r="M19" s="348"/>
      <c r="N19" s="348"/>
      <c r="O19" s="348"/>
      <c r="P19" s="348"/>
      <c r="Q19" s="348"/>
      <c r="R19" s="348"/>
      <c r="S19" s="34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348"/>
      <c r="AG19" s="348"/>
      <c r="AH19" s="348"/>
      <c r="AI19" s="348"/>
      <c r="AJ19" s="349"/>
      <c r="AK19" s="349"/>
      <c r="AL19" s="349"/>
      <c r="AM19" s="349"/>
    </row>
    <row r="20" spans="1:39" ht="14" x14ac:dyDescent="0.15">
      <c r="A20" s="349"/>
      <c r="B20" s="349"/>
      <c r="C20" s="349"/>
      <c r="D20" s="349"/>
      <c r="E20" s="349"/>
      <c r="F20" s="349"/>
      <c r="G20" s="349"/>
      <c r="H20" s="349"/>
      <c r="I20" s="348"/>
      <c r="J20" s="348"/>
      <c r="K20" s="348"/>
      <c r="L20" s="348"/>
      <c r="M20" s="348"/>
      <c r="N20" s="348"/>
      <c r="O20" s="348"/>
      <c r="P20" s="348"/>
      <c r="Q20" s="348"/>
      <c r="R20" s="348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8"/>
      <c r="AI20" s="348"/>
      <c r="AJ20" s="349"/>
      <c r="AK20" s="349"/>
      <c r="AL20" s="349"/>
      <c r="AM20" s="349"/>
    </row>
    <row r="21" spans="1:39" ht="14" x14ac:dyDescent="0.15">
      <c r="A21" s="349"/>
      <c r="B21" s="349"/>
      <c r="C21" s="349"/>
      <c r="D21" s="349"/>
      <c r="E21" s="349"/>
      <c r="F21" s="349"/>
      <c r="G21" s="349"/>
      <c r="H21" s="349"/>
      <c r="I21" s="348"/>
      <c r="J21" s="348"/>
      <c r="K21" s="348"/>
      <c r="L21" s="348"/>
      <c r="M21" s="348"/>
      <c r="N21" s="348"/>
      <c r="O21" s="348"/>
      <c r="P21" s="348"/>
      <c r="Q21" s="348"/>
      <c r="R21" s="348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9"/>
      <c r="AK21" s="349"/>
      <c r="AL21" s="349"/>
      <c r="AM21" s="349"/>
    </row>
    <row r="22" spans="1:39" ht="14" x14ac:dyDescent="0.15">
      <c r="A22" s="349"/>
      <c r="B22" s="349"/>
      <c r="C22" s="349"/>
      <c r="D22" s="349"/>
      <c r="E22" s="349"/>
      <c r="F22" s="349"/>
      <c r="G22" s="349"/>
      <c r="H22" s="349"/>
      <c r="I22" s="348"/>
      <c r="J22" s="348"/>
      <c r="K22" s="348"/>
      <c r="L22" s="348"/>
      <c r="M22" s="348"/>
      <c r="N22" s="348"/>
      <c r="O22" s="348"/>
      <c r="P22" s="348"/>
      <c r="Q22" s="348"/>
      <c r="R22" s="348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8"/>
      <c r="AH22" s="348"/>
      <c r="AI22" s="348"/>
      <c r="AJ22" s="349"/>
      <c r="AK22" s="349"/>
      <c r="AL22" s="349"/>
      <c r="AM22" s="349"/>
    </row>
    <row r="23" spans="1:39" ht="14" x14ac:dyDescent="0.15">
      <c r="A23" s="349"/>
      <c r="B23" s="349"/>
      <c r="C23" s="349"/>
      <c r="D23" s="349"/>
      <c r="E23" s="349"/>
      <c r="F23" s="349"/>
      <c r="G23" s="349"/>
      <c r="H23" s="349"/>
      <c r="I23" s="348"/>
      <c r="J23" s="348"/>
      <c r="K23" s="348"/>
      <c r="L23" s="348"/>
      <c r="M23" s="348"/>
      <c r="N23" s="348"/>
      <c r="O23" s="348"/>
      <c r="P23" s="348"/>
      <c r="Q23" s="348"/>
      <c r="R23" s="348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48"/>
      <c r="AJ23" s="349"/>
      <c r="AK23" s="349"/>
      <c r="AL23" s="349"/>
      <c r="AM23" s="349"/>
    </row>
    <row r="24" spans="1:39" ht="14" x14ac:dyDescent="0.15">
      <c r="A24" s="349"/>
      <c r="B24" s="349"/>
      <c r="C24" s="349"/>
      <c r="D24" s="349"/>
      <c r="E24" s="349"/>
      <c r="F24" s="349"/>
      <c r="G24" s="349"/>
      <c r="H24" s="349"/>
      <c r="I24" s="348"/>
      <c r="J24" s="348"/>
      <c r="K24" s="348"/>
      <c r="L24" s="348"/>
      <c r="M24" s="348"/>
      <c r="N24" s="348"/>
      <c r="O24" s="348"/>
      <c r="P24" s="348"/>
      <c r="Q24" s="348"/>
      <c r="R24" s="348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9"/>
      <c r="AK24" s="349"/>
      <c r="AL24" s="349"/>
      <c r="AM24" s="349"/>
    </row>
    <row r="25" spans="1:39" ht="14" x14ac:dyDescent="0.15">
      <c r="A25" s="349"/>
      <c r="B25" s="349"/>
      <c r="C25" s="349"/>
      <c r="D25" s="349"/>
      <c r="E25" s="349"/>
      <c r="F25" s="349"/>
      <c r="G25" s="349"/>
      <c r="H25" s="349"/>
      <c r="I25" s="348"/>
      <c r="J25" s="348"/>
      <c r="K25" s="348"/>
      <c r="L25" s="348"/>
      <c r="M25" s="348"/>
      <c r="N25" s="348"/>
      <c r="O25" s="348"/>
      <c r="P25" s="348"/>
      <c r="Q25" s="348"/>
      <c r="R25" s="348"/>
      <c r="S25" s="348"/>
      <c r="T25" s="348"/>
      <c r="U25" s="348"/>
      <c r="V25" s="348"/>
      <c r="W25" s="348"/>
      <c r="X25" s="348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9"/>
      <c r="AK25" s="349"/>
      <c r="AL25" s="349"/>
      <c r="AM25" s="349"/>
    </row>
    <row r="26" spans="1:39" ht="14" x14ac:dyDescent="0.15">
      <c r="A26" s="349"/>
      <c r="B26" s="349"/>
      <c r="C26" s="349"/>
      <c r="D26" s="349"/>
      <c r="E26" s="349"/>
      <c r="F26" s="349"/>
      <c r="G26" s="349"/>
      <c r="H26" s="349"/>
      <c r="I26" s="348"/>
      <c r="J26" s="348"/>
      <c r="K26" s="348"/>
      <c r="L26" s="348"/>
      <c r="M26" s="348"/>
      <c r="N26" s="348"/>
      <c r="O26" s="348"/>
      <c r="P26" s="348"/>
      <c r="Q26" s="348"/>
      <c r="R26" s="348"/>
      <c r="S26" s="348"/>
      <c r="T26" s="348"/>
      <c r="U26" s="348"/>
      <c r="V26" s="348"/>
      <c r="W26" s="348"/>
      <c r="X26" s="348"/>
      <c r="Y26" s="348"/>
      <c r="Z26" s="348"/>
      <c r="AA26" s="348"/>
      <c r="AB26" s="348"/>
      <c r="AC26" s="348"/>
      <c r="AD26" s="348"/>
      <c r="AE26" s="348"/>
      <c r="AF26" s="348"/>
      <c r="AG26" s="348"/>
      <c r="AH26" s="348"/>
      <c r="AI26" s="348"/>
      <c r="AJ26" s="349"/>
      <c r="AK26" s="349"/>
      <c r="AL26" s="349"/>
      <c r="AM26" s="349"/>
    </row>
    <row r="27" spans="1:39" ht="14" x14ac:dyDescent="0.15">
      <c r="A27" s="349"/>
      <c r="B27" s="349"/>
      <c r="C27" s="349"/>
      <c r="D27" s="349"/>
      <c r="E27" s="349"/>
      <c r="F27" s="349"/>
      <c r="G27" s="349"/>
      <c r="H27" s="349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9"/>
      <c r="AK27" s="349"/>
      <c r="AL27" s="349"/>
      <c r="AM27" s="349"/>
    </row>
    <row r="28" spans="1:39" ht="14" x14ac:dyDescent="0.15">
      <c r="A28" s="349"/>
      <c r="B28" s="349"/>
      <c r="C28" s="349"/>
      <c r="D28" s="349"/>
      <c r="E28" s="349"/>
      <c r="F28" s="349"/>
      <c r="G28" s="349"/>
      <c r="H28" s="349"/>
      <c r="I28" s="348"/>
      <c r="J28" s="348"/>
      <c r="K28" s="348"/>
      <c r="L28" s="348"/>
      <c r="M28" s="348"/>
      <c r="N28" s="348"/>
      <c r="O28" s="348"/>
      <c r="P28" s="348"/>
      <c r="Q28" s="348"/>
      <c r="R28" s="348"/>
      <c r="S28" s="348"/>
      <c r="T28" s="348"/>
      <c r="U28" s="349"/>
      <c r="V28" s="349"/>
      <c r="W28" s="349"/>
      <c r="X28" s="349"/>
      <c r="Y28" s="349"/>
      <c r="Z28" s="349"/>
      <c r="AA28" s="349"/>
      <c r="AB28" s="349"/>
      <c r="AC28" s="349"/>
      <c r="AD28" s="349"/>
      <c r="AE28" s="349"/>
      <c r="AF28" s="349"/>
      <c r="AG28" s="349"/>
      <c r="AH28" s="349"/>
      <c r="AI28" s="349"/>
      <c r="AJ28" s="349"/>
      <c r="AK28" s="349"/>
      <c r="AL28" s="349"/>
      <c r="AM28" s="349"/>
    </row>
    <row r="29" spans="1:39" ht="14" x14ac:dyDescent="0.15">
      <c r="A29" s="349"/>
      <c r="B29" s="349"/>
      <c r="C29" s="349"/>
      <c r="D29" s="349"/>
      <c r="E29" s="349"/>
      <c r="F29" s="349"/>
      <c r="G29" s="349"/>
      <c r="H29" s="349"/>
      <c r="I29" s="348"/>
      <c r="J29" s="348"/>
      <c r="K29" s="348"/>
      <c r="L29" s="348"/>
      <c r="M29" s="348"/>
      <c r="N29" s="348"/>
      <c r="O29" s="348"/>
      <c r="P29" s="348"/>
      <c r="Q29" s="348"/>
      <c r="R29" s="348"/>
      <c r="S29" s="348"/>
      <c r="T29" s="348"/>
      <c r="U29" s="349"/>
      <c r="V29" s="349"/>
      <c r="W29" s="349"/>
      <c r="X29" s="349"/>
      <c r="Y29" s="349"/>
      <c r="Z29" s="349"/>
      <c r="AA29" s="349"/>
      <c r="AB29" s="349"/>
      <c r="AC29" s="349"/>
      <c r="AD29" s="349"/>
      <c r="AE29" s="349"/>
      <c r="AF29" s="349"/>
      <c r="AG29" s="349"/>
      <c r="AH29" s="349"/>
      <c r="AI29" s="349"/>
      <c r="AJ29" s="349"/>
      <c r="AK29" s="349"/>
      <c r="AL29" s="349"/>
      <c r="AM29" s="349"/>
    </row>
    <row r="30" spans="1:39" ht="14" x14ac:dyDescent="0.15">
      <c r="A30" s="349"/>
      <c r="B30" s="349"/>
      <c r="C30" s="349"/>
      <c r="D30" s="349"/>
      <c r="E30" s="349"/>
      <c r="F30" s="349"/>
      <c r="G30" s="349"/>
      <c r="H30" s="349"/>
      <c r="I30" s="348"/>
      <c r="J30" s="348"/>
      <c r="K30" s="348"/>
      <c r="L30" s="348"/>
      <c r="M30" s="348"/>
      <c r="N30" s="348"/>
      <c r="O30" s="348"/>
      <c r="P30" s="348"/>
      <c r="Q30" s="348"/>
      <c r="R30" s="348"/>
      <c r="S30" s="348"/>
      <c r="T30" s="348"/>
      <c r="U30" s="349"/>
      <c r="V30" s="349"/>
      <c r="W30" s="349"/>
      <c r="X30" s="349"/>
      <c r="Y30" s="349"/>
      <c r="Z30" s="349"/>
      <c r="AA30" s="349"/>
      <c r="AB30" s="349"/>
      <c r="AC30" s="349"/>
      <c r="AD30" s="349"/>
      <c r="AE30" s="349"/>
      <c r="AF30" s="349"/>
      <c r="AG30" s="349"/>
      <c r="AH30" s="349"/>
      <c r="AI30" s="349"/>
      <c r="AJ30" s="349"/>
      <c r="AK30" s="349"/>
      <c r="AL30" s="349"/>
      <c r="AM30" s="349"/>
    </row>
    <row r="31" spans="1:39" ht="14" x14ac:dyDescent="0.15">
      <c r="A31" s="349"/>
      <c r="B31" s="349"/>
      <c r="C31" s="349"/>
      <c r="D31" s="349"/>
      <c r="E31" s="349"/>
      <c r="F31" s="349"/>
      <c r="G31" s="349"/>
      <c r="H31" s="349"/>
      <c r="I31" s="348"/>
      <c r="J31" s="348"/>
      <c r="K31" s="348"/>
      <c r="L31" s="348"/>
      <c r="M31" s="348"/>
      <c r="N31" s="348"/>
      <c r="O31" s="348"/>
      <c r="P31" s="348"/>
      <c r="Q31" s="348"/>
      <c r="R31" s="348"/>
      <c r="S31" s="348"/>
      <c r="T31" s="348"/>
      <c r="U31" s="349"/>
      <c r="V31" s="349"/>
      <c r="W31" s="349"/>
      <c r="X31" s="349"/>
      <c r="Y31" s="349"/>
      <c r="Z31" s="349"/>
      <c r="AA31" s="349"/>
      <c r="AB31" s="349"/>
      <c r="AC31" s="349"/>
      <c r="AD31" s="349"/>
      <c r="AE31" s="349"/>
      <c r="AF31" s="349"/>
      <c r="AG31" s="349"/>
      <c r="AH31" s="349"/>
      <c r="AI31" s="349"/>
      <c r="AJ31" s="349"/>
      <c r="AK31" s="349"/>
      <c r="AL31" s="349"/>
      <c r="AM31" s="349"/>
    </row>
    <row r="32" spans="1:39" ht="14" x14ac:dyDescent="0.15">
      <c r="A32" s="349"/>
      <c r="B32" s="349"/>
      <c r="C32" s="349"/>
      <c r="D32" s="349"/>
      <c r="E32" s="349"/>
      <c r="F32" s="349"/>
      <c r="G32" s="349"/>
      <c r="H32" s="349"/>
      <c r="I32" s="348"/>
      <c r="J32" s="348"/>
      <c r="K32" s="348"/>
      <c r="L32" s="348"/>
      <c r="M32" s="348"/>
      <c r="N32" s="348"/>
      <c r="O32" s="348"/>
      <c r="P32" s="348"/>
      <c r="Q32" s="348"/>
      <c r="R32" s="348"/>
      <c r="S32" s="348"/>
      <c r="T32" s="348"/>
      <c r="U32" s="349"/>
      <c r="V32" s="349"/>
      <c r="W32" s="349"/>
      <c r="X32" s="349"/>
      <c r="Y32" s="349"/>
      <c r="Z32" s="349"/>
      <c r="AA32" s="349"/>
      <c r="AB32" s="349"/>
      <c r="AC32" s="349"/>
      <c r="AD32" s="349"/>
      <c r="AE32" s="349"/>
      <c r="AF32" s="349"/>
      <c r="AG32" s="349"/>
      <c r="AH32" s="349"/>
      <c r="AI32" s="349"/>
      <c r="AJ32" s="349"/>
      <c r="AK32" s="349"/>
      <c r="AL32" s="349"/>
      <c r="AM32" s="349"/>
    </row>
    <row r="33" spans="1:39" ht="14" x14ac:dyDescent="0.15">
      <c r="A33" s="349"/>
      <c r="B33" s="349"/>
      <c r="C33" s="349"/>
      <c r="D33" s="349"/>
      <c r="E33" s="349"/>
      <c r="F33" s="349"/>
      <c r="G33" s="349"/>
      <c r="H33" s="349"/>
      <c r="I33" s="348"/>
      <c r="J33" s="348"/>
      <c r="K33" s="348"/>
      <c r="L33" s="348"/>
      <c r="M33" s="348"/>
      <c r="N33" s="348"/>
      <c r="O33" s="348"/>
      <c r="P33" s="348"/>
      <c r="Q33" s="348"/>
      <c r="R33" s="348"/>
      <c r="S33" s="348"/>
      <c r="T33" s="348"/>
      <c r="U33" s="349"/>
      <c r="V33" s="349"/>
      <c r="W33" s="349"/>
      <c r="X33" s="349"/>
      <c r="Y33" s="349"/>
      <c r="Z33" s="349"/>
      <c r="AA33" s="349"/>
      <c r="AB33" s="349"/>
      <c r="AC33" s="349"/>
      <c r="AD33" s="349"/>
      <c r="AE33" s="349"/>
      <c r="AF33" s="349"/>
      <c r="AG33" s="349"/>
      <c r="AH33" s="349"/>
      <c r="AI33" s="349"/>
      <c r="AJ33" s="349"/>
      <c r="AK33" s="349"/>
      <c r="AL33" s="349"/>
      <c r="AM33" s="349"/>
    </row>
    <row r="34" spans="1:39" ht="14" x14ac:dyDescent="0.15">
      <c r="A34" s="349"/>
      <c r="B34" s="349"/>
      <c r="C34" s="349"/>
      <c r="D34" s="349"/>
      <c r="E34" s="349"/>
      <c r="F34" s="349"/>
      <c r="G34" s="349"/>
      <c r="H34" s="349"/>
      <c r="I34" s="348"/>
      <c r="J34" s="348"/>
      <c r="K34" s="348"/>
      <c r="L34" s="348"/>
      <c r="M34" s="348"/>
      <c r="N34" s="348"/>
      <c r="O34" s="348"/>
      <c r="P34" s="348"/>
      <c r="Q34" s="348"/>
      <c r="R34" s="348"/>
      <c r="S34" s="348"/>
      <c r="T34" s="348"/>
      <c r="U34" s="349"/>
      <c r="V34" s="349"/>
      <c r="W34" s="349"/>
      <c r="X34" s="349"/>
      <c r="Y34" s="349"/>
      <c r="Z34" s="349"/>
      <c r="AA34" s="349"/>
      <c r="AB34" s="349"/>
      <c r="AC34" s="349"/>
      <c r="AD34" s="349"/>
      <c r="AE34" s="349"/>
      <c r="AF34" s="349"/>
      <c r="AG34" s="349"/>
      <c r="AH34" s="349"/>
      <c r="AI34" s="349"/>
      <c r="AJ34" s="349"/>
      <c r="AK34" s="349"/>
      <c r="AL34" s="349"/>
      <c r="AM34" s="349"/>
    </row>
    <row r="35" spans="1:39" ht="14" x14ac:dyDescent="0.15">
      <c r="A35" s="349"/>
      <c r="B35" s="349"/>
      <c r="C35" s="349"/>
      <c r="D35" s="349"/>
      <c r="E35" s="349"/>
      <c r="F35" s="349"/>
      <c r="G35" s="349"/>
      <c r="H35" s="349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9"/>
      <c r="V35" s="349"/>
      <c r="W35" s="349"/>
      <c r="X35" s="349"/>
      <c r="Y35" s="349"/>
      <c r="Z35" s="349"/>
      <c r="AA35" s="349"/>
      <c r="AB35" s="349"/>
      <c r="AC35" s="349"/>
      <c r="AD35" s="349"/>
      <c r="AE35" s="349"/>
      <c r="AF35" s="349"/>
      <c r="AG35" s="349"/>
      <c r="AH35" s="349"/>
      <c r="AI35" s="349"/>
      <c r="AJ35" s="349"/>
      <c r="AK35" s="349"/>
      <c r="AL35" s="349"/>
      <c r="AM35" s="349"/>
    </row>
    <row r="36" spans="1:39" ht="14" x14ac:dyDescent="0.15">
      <c r="A36" s="349"/>
      <c r="B36" s="349"/>
      <c r="C36" s="349"/>
      <c r="D36" s="349"/>
      <c r="E36" s="349"/>
      <c r="F36" s="349"/>
      <c r="G36" s="349"/>
      <c r="H36" s="349"/>
      <c r="I36" s="348"/>
      <c r="J36" s="348"/>
      <c r="K36" s="348"/>
      <c r="L36" s="348"/>
      <c r="M36" s="348"/>
      <c r="N36" s="348"/>
      <c r="O36" s="348"/>
      <c r="P36" s="348"/>
      <c r="Q36" s="348"/>
      <c r="R36" s="348"/>
      <c r="S36" s="348"/>
      <c r="T36" s="348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  <c r="AH36" s="349"/>
      <c r="AI36" s="349"/>
      <c r="AJ36" s="349"/>
      <c r="AK36" s="349"/>
      <c r="AL36" s="349"/>
      <c r="AM36" s="349"/>
    </row>
    <row r="37" spans="1:39" ht="14" x14ac:dyDescent="0.15">
      <c r="A37" s="349"/>
      <c r="B37" s="349"/>
      <c r="C37" s="349"/>
      <c r="D37" s="349"/>
      <c r="E37" s="349"/>
      <c r="F37" s="349"/>
      <c r="G37" s="349"/>
      <c r="H37" s="349"/>
      <c r="I37" s="348"/>
      <c r="J37" s="348"/>
      <c r="K37" s="348"/>
      <c r="L37" s="348"/>
      <c r="M37" s="348"/>
      <c r="N37" s="348"/>
      <c r="O37" s="348"/>
      <c r="P37" s="348"/>
      <c r="Q37" s="348"/>
      <c r="R37" s="348"/>
      <c r="S37" s="348"/>
      <c r="T37" s="348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49"/>
      <c r="AL37" s="349"/>
      <c r="AM37" s="349"/>
    </row>
    <row r="38" spans="1:39" ht="14" x14ac:dyDescent="0.15">
      <c r="A38" s="349"/>
      <c r="B38" s="349"/>
      <c r="C38" s="349"/>
      <c r="D38" s="349"/>
      <c r="E38" s="349"/>
      <c r="F38" s="349"/>
      <c r="G38" s="349"/>
      <c r="H38" s="349"/>
      <c r="I38" s="348"/>
      <c r="J38" s="348"/>
      <c r="K38" s="348"/>
      <c r="L38" s="348"/>
      <c r="M38" s="348"/>
      <c r="N38" s="348"/>
      <c r="O38" s="348"/>
      <c r="P38" s="348"/>
      <c r="Q38" s="348"/>
      <c r="R38" s="348"/>
      <c r="S38" s="348"/>
      <c r="T38" s="348"/>
      <c r="U38" s="349"/>
      <c r="V38" s="349"/>
      <c r="W38" s="349"/>
      <c r="X38" s="349"/>
      <c r="Y38" s="349"/>
      <c r="Z38" s="349"/>
      <c r="AA38" s="349"/>
      <c r="AB38" s="349"/>
      <c r="AC38" s="349"/>
      <c r="AD38" s="349"/>
      <c r="AE38" s="349"/>
      <c r="AF38" s="349"/>
      <c r="AG38" s="349"/>
      <c r="AH38" s="349"/>
      <c r="AI38" s="349"/>
      <c r="AJ38" s="349"/>
      <c r="AK38" s="349"/>
      <c r="AL38" s="349"/>
      <c r="AM38" s="349"/>
    </row>
    <row r="39" spans="1:39" ht="14" x14ac:dyDescent="0.15">
      <c r="A39" s="349"/>
      <c r="B39" s="349"/>
      <c r="C39" s="349"/>
      <c r="D39" s="349"/>
      <c r="E39" s="349"/>
      <c r="F39" s="349"/>
      <c r="G39" s="349"/>
      <c r="H39" s="349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</row>
    <row r="40" spans="1:39" ht="14" x14ac:dyDescent="0.15">
      <c r="A40" s="349"/>
      <c r="B40" s="349"/>
      <c r="C40" s="349"/>
      <c r="D40" s="349"/>
      <c r="E40" s="349"/>
      <c r="F40" s="349"/>
      <c r="G40" s="349"/>
      <c r="H40" s="349"/>
      <c r="I40" s="348"/>
      <c r="J40" s="348"/>
      <c r="K40" s="348"/>
      <c r="L40" s="348"/>
      <c r="M40" s="348"/>
      <c r="N40" s="348"/>
      <c r="O40" s="348"/>
      <c r="P40" s="348"/>
      <c r="Q40" s="348"/>
      <c r="R40" s="348"/>
      <c r="S40" s="348"/>
      <c r="T40" s="348"/>
      <c r="U40" s="349"/>
      <c r="V40" s="349"/>
      <c r="W40" s="349"/>
      <c r="X40" s="349"/>
      <c r="Y40" s="349"/>
      <c r="Z40" s="349"/>
      <c r="AA40" s="349"/>
      <c r="AB40" s="349"/>
      <c r="AC40" s="349"/>
      <c r="AD40" s="349"/>
      <c r="AE40" s="349"/>
      <c r="AF40" s="349"/>
      <c r="AG40" s="349"/>
      <c r="AH40" s="349"/>
      <c r="AI40" s="349"/>
      <c r="AJ40" s="349"/>
      <c r="AK40" s="349"/>
      <c r="AL40" s="349"/>
      <c r="AM40" s="349"/>
    </row>
    <row r="41" spans="1:39" ht="14" x14ac:dyDescent="0.15">
      <c r="A41" s="349"/>
      <c r="B41" s="349"/>
      <c r="C41" s="349"/>
      <c r="D41" s="349"/>
      <c r="E41" s="349"/>
      <c r="F41" s="349"/>
      <c r="G41" s="349"/>
      <c r="H41" s="349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9"/>
      <c r="V41" s="349"/>
      <c r="W41" s="349"/>
      <c r="X41" s="349"/>
      <c r="Y41" s="349"/>
      <c r="Z41" s="349"/>
      <c r="AA41" s="349"/>
      <c r="AB41" s="349"/>
      <c r="AC41" s="349"/>
      <c r="AD41" s="349"/>
      <c r="AE41" s="349"/>
      <c r="AF41" s="349"/>
      <c r="AG41" s="349"/>
      <c r="AH41" s="349"/>
      <c r="AI41" s="349"/>
      <c r="AJ41" s="349"/>
      <c r="AK41" s="349"/>
      <c r="AL41" s="349"/>
      <c r="AM41" s="349"/>
    </row>
    <row r="42" spans="1:39" ht="14" x14ac:dyDescent="0.15">
      <c r="A42" s="349"/>
      <c r="B42" s="349"/>
      <c r="C42" s="349"/>
      <c r="D42" s="349"/>
      <c r="E42" s="349"/>
      <c r="F42" s="349"/>
      <c r="G42" s="349"/>
      <c r="H42" s="349"/>
      <c r="I42" s="348"/>
      <c r="J42" s="348"/>
      <c r="K42" s="348"/>
      <c r="L42" s="348"/>
      <c r="M42" s="348"/>
      <c r="N42" s="348"/>
      <c r="O42" s="348"/>
      <c r="P42" s="348"/>
      <c r="Q42" s="348"/>
      <c r="R42" s="348"/>
      <c r="S42" s="348"/>
      <c r="T42" s="348"/>
      <c r="U42" s="349"/>
      <c r="V42" s="349"/>
      <c r="W42" s="349"/>
      <c r="X42" s="349"/>
      <c r="Y42" s="349"/>
      <c r="Z42" s="349"/>
      <c r="AA42" s="349"/>
      <c r="AB42" s="349"/>
      <c r="AC42" s="349"/>
      <c r="AD42" s="349"/>
      <c r="AE42" s="349"/>
      <c r="AF42" s="349"/>
      <c r="AG42" s="349"/>
      <c r="AH42" s="349"/>
      <c r="AI42" s="349"/>
      <c r="AJ42" s="349"/>
      <c r="AK42" s="349"/>
      <c r="AL42" s="349"/>
      <c r="AM42" s="349"/>
    </row>
    <row r="43" spans="1:39" x14ac:dyDescent="0.15">
      <c r="A43" s="350"/>
      <c r="B43" s="350"/>
      <c r="C43" s="350"/>
      <c r="D43" s="350"/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</row>
    <row r="44" spans="1:39" x14ac:dyDescent="0.15">
      <c r="A44" s="350"/>
      <c r="B44" s="350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0"/>
      <c r="AE44" s="350"/>
      <c r="AF44" s="350"/>
      <c r="AG44" s="350"/>
      <c r="AH44" s="350"/>
      <c r="AI44" s="350"/>
      <c r="AJ44" s="350"/>
      <c r="AK44" s="350"/>
      <c r="AL44" s="350"/>
      <c r="AM44" s="350"/>
    </row>
    <row r="45" spans="1:39" x14ac:dyDescent="0.15">
      <c r="A45" s="350"/>
      <c r="B45" s="350"/>
      <c r="C45" s="350"/>
      <c r="D45" s="350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  <c r="AH45" s="350"/>
      <c r="AI45" s="350"/>
      <c r="AJ45" s="350"/>
      <c r="AK45" s="350"/>
      <c r="AL45" s="350"/>
      <c r="AM45" s="350"/>
    </row>
  </sheetData>
  <sheetProtection algorithmName="SHA-512" hashValue="4R57jIeamxytctKtvNp4FusaQjRprRkoto/bP/0n+K0rxrxZmmFzIH1AGLr0YRakGwYYVRc7E4MbA2I3Vl46Gw==" saltValue="wqlJ3nY6U64VVEhVw9khqg==" spinCount="100000" sheet="1" objects="1" scenarios="1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BFE7E-9E57-5C41-9CA7-95AD0DB320C0}">
  <sheetPr codeName="Sheet50">
    <tabColor theme="6" tint="0.39997558519241921"/>
  </sheetPr>
  <dimension ref="A1:AO99"/>
  <sheetViews>
    <sheetView zoomScaleNormal="100" zoomScalePageLayoutView="120" workbookViewId="0">
      <selection activeCell="O1" sqref="O1:R1048576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101" t="s">
        <v>270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</row>
    <row r="2" spans="1:41" ht="14" x14ac:dyDescent="0.15">
      <c r="A2" s="103" t="s">
        <v>221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</row>
    <row r="3" spans="1:4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</row>
    <row r="7" spans="1:41" ht="75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123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4"/>
      <c r="AO7" s="104"/>
    </row>
    <row r="8" spans="1:41" ht="14" x14ac:dyDescent="0.15">
      <c r="A8" s="131" t="str">
        <f>'SEQ Oct 2022'!K2</f>
        <v>AGL</v>
      </c>
      <c r="B8" s="132" t="str">
        <f>'SEQ Oct 2022'!L2</f>
        <v>Value Saver</v>
      </c>
      <c r="C8" s="133">
        <f>IF('SEQ Oct 2022'!BP2=0,91*'SEQ Oct 2022'!M2/100,(91*'SEQ Oct 2022'!M2/100)+'SEQ Oct 2022'!BP2/4)</f>
        <v>117.10045454545455</v>
      </c>
      <c r="D8" s="134">
        <f>IF('SEQ Oct 2022'!O2="",$C$5*'SEQ Oct 2022'!N2/100,IF($C$5&gt;='SEQ Oct 2022'!P2,('SEQ Oct 2022'!P2*'SEQ Oct 2022'!N2/100),($C$5*'SEQ Oct 2022'!N2/100)))</f>
        <v>1205.909090909091</v>
      </c>
      <c r="E8" s="134">
        <f>IF(AND('SEQ Oct 2022'!P2&gt;0,'SEQ Oct 2022'!R2&gt;0),IF($C$5&lt;'SEQ Oct 2022'!P2,0,IF($C$5&lt;=('SEQ Oct 2022'!R2+'SEQ Oct 2022'!P2),(($C$5-'SEQ Oct 2022'!P2)*'SEQ Oct 2022'!Q2/100),(('SEQ Oct 2022'!R2)*'SEQ Oct 2022'!Q2/100))),0)</f>
        <v>0</v>
      </c>
      <c r="F8" s="134">
        <f>IF(AND('SEQ Oct 2022'!R2&gt;0,'SEQ Oct 2022'!T2&gt;0),IF(($C$5&lt;'SEQ Oct 2022'!T2),(0),($C$5-'SEQ Oct 2022'!T2)*'SEQ Oct 2022'!U2/100),IF(AND('SEQ Oct 2022'!R2&gt;0,'SEQ Oct 2022'!T2=""),IF(($C$5&lt;'SEQ Oct 2022'!R2+'SEQ Oct 2022'!P2),(0),(($C$5-('SEQ Oct 2022'!R2+'SEQ Oct 2022'!P2))*'SEQ Oct 2022'!S2/100)),IF(AND('SEQ Oct 2022'!P2&gt;0,'SEQ Oct 2022'!R2=""&gt;0),IF(($C$5&lt;'SEQ Oct 2022'!P2),(0),($C$5-'SEQ Oct 2022'!P2)*'SEQ Oct 2022'!Q2/100),0)))</f>
        <v>0</v>
      </c>
      <c r="G8" s="232">
        <f>SUM(C8:F8)</f>
        <v>1323.0095454545456</v>
      </c>
      <c r="H8" s="239">
        <f t="shared" ref="H8:H20" si="0">(G8-C8)*4</f>
        <v>4823.636363636364</v>
      </c>
      <c r="I8" s="239">
        <f t="shared" ref="I8:I20" si="1">G8*4</f>
        <v>5292.0381818181822</v>
      </c>
      <c r="J8" s="136">
        <f>I8*1.1</f>
        <v>5821.2420000000011</v>
      </c>
      <c r="K8" s="137">
        <f>'SEQ Oct 2022'!BB2</f>
        <v>0</v>
      </c>
      <c r="L8" s="137">
        <f>'SEQ Oct 2022'!BC2</f>
        <v>0</v>
      </c>
      <c r="M8" s="137">
        <f>'SEQ Oct 2022'!BD2</f>
        <v>0</v>
      </c>
      <c r="N8" s="137">
        <f>'SEQ Oct 2022'!BE2</f>
        <v>0</v>
      </c>
      <c r="O8" s="144" t="str">
        <f>IF(SUM(K8:N8)=0,"No discount",IF(K8&gt;0,"Guaranteed off bill",IF(L8&gt;0,"Guaranteed off usage",IF(M8&gt;0,"Pay-on-time off bill","Pay-on-time off usage"))))</f>
        <v>No discount</v>
      </c>
      <c r="P8" s="132" t="str">
        <f t="shared" ref="P8:P20" si="2">IF(OR(A8="Origin Energy",A8="Red Energy",A8="Powershop"),"Inclusive","Exclusive")</f>
        <v>Exclusive</v>
      </c>
      <c r="Q8" s="24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5292.0381818181822</v>
      </c>
      <c r="R8" s="24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5292.0381818181822</v>
      </c>
      <c r="S8" s="236">
        <f>Q8*1.1</f>
        <v>5821.2420000000011</v>
      </c>
      <c r="T8" s="136">
        <f>R8*1.1</f>
        <v>5821.2420000000011</v>
      </c>
      <c r="U8" s="160">
        <f>'SEQ Oct 2022'!BL2</f>
        <v>0</v>
      </c>
      <c r="V8" s="161">
        <f>'SEQ Oct 2022'!BM2</f>
        <v>0</v>
      </c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4"/>
      <c r="AO8" s="104"/>
    </row>
    <row r="9" spans="1:41" ht="14" x14ac:dyDescent="0.15">
      <c r="A9" s="131" t="str">
        <f>'SEQ Oct 2022'!K3</f>
        <v>Diamond Energy</v>
      </c>
      <c r="B9" s="132" t="str">
        <f>'SEQ Oct 2022'!L3</f>
        <v xml:space="preserve">Renewable Saver </v>
      </c>
      <c r="C9" s="133">
        <f>IF('SEQ Oct 2022'!BP3=0,91*'SEQ Oct 2022'!M3/100,(91*'SEQ Oct 2022'!M3/100)+'SEQ Oct 2022'!BP3/4)</f>
        <v>112.84</v>
      </c>
      <c r="D9" s="134">
        <f>IF('SEQ Oct 2022'!O3="",$C$5*'SEQ Oct 2022'!N3/100,IF($C$5&gt;='SEQ Oct 2022'!P3,('SEQ Oct 2022'!P3*'SEQ Oct 2022'!N3/100),($C$5*'SEQ Oct 2022'!N3/100)))</f>
        <v>1287.7272727272725</v>
      </c>
      <c r="E9" s="134">
        <f>IF(AND('SEQ Oct 2022'!P3&gt;0,'SEQ Oct 2022'!R3&gt;0),IF($C$5&lt;'SEQ Oct 2022'!P3,0,IF($C$5&lt;=('SEQ Oct 2022'!R3+'SEQ Oct 2022'!P3),(($C$5-'SEQ Oct 2022'!P3)*'SEQ Oct 2022'!Q3/100),(('SEQ Oct 2022'!R3)*'SEQ Oct 2022'!Q3/100))),0)</f>
        <v>0</v>
      </c>
      <c r="F9" s="134">
        <f>IF(AND('SEQ Oct 2022'!R3&gt;0,'SEQ Oct 2022'!T3&gt;0),IF(($C$5&lt;'SEQ Oct 2022'!T3),(0),($C$5-'SEQ Oct 2022'!T3)*'SEQ Oct 2022'!U3/100),IF(AND('SEQ Oct 2022'!R3&gt;0,'SEQ Oct 2022'!T3=""),IF(($C$5&lt;'SEQ Oct 2022'!R3+'SEQ Oct 2022'!P3),(0),(($C$5-('SEQ Oct 2022'!R3+'SEQ Oct 2022'!P3))*'SEQ Oct 2022'!S3/100)),IF(AND('SEQ Oct 2022'!P3&gt;0,'SEQ Oct 2022'!R3=""&gt;0),IF(($C$5&lt;'SEQ Oct 2022'!P3),(0),($C$5-'SEQ Oct 2022'!P3)*'SEQ Oct 2022'!Q3/100),0)))</f>
        <v>0</v>
      </c>
      <c r="G9" s="232">
        <f t="shared" ref="G9:G17" si="3">SUM(C9:F9)</f>
        <v>1400.5672727272724</v>
      </c>
      <c r="H9" s="239">
        <f t="shared" si="0"/>
        <v>5150.9090909090901</v>
      </c>
      <c r="I9" s="239">
        <f t="shared" si="1"/>
        <v>5602.2690909090898</v>
      </c>
      <c r="J9" s="136">
        <f t="shared" ref="J9:J20" si="4">I9*1.1</f>
        <v>6162.4959999999992</v>
      </c>
      <c r="K9" s="137">
        <f>'SEQ Oct 2022'!BB3</f>
        <v>0</v>
      </c>
      <c r="L9" s="137">
        <f>'SEQ Oct 2022'!BC3</f>
        <v>0</v>
      </c>
      <c r="M9" s="137">
        <f>'SEQ Oct 2022'!BD3</f>
        <v>2</v>
      </c>
      <c r="N9" s="137">
        <f>'SEQ Oct 2022'!BE3</f>
        <v>0</v>
      </c>
      <c r="O9" s="144" t="str">
        <f t="shared" ref="O9:O20" si="5">IF(SUM(K9:N9)=0,"No discount",IF(K9&gt;0,"Guaranteed off bill",IF(L9&gt;0,"Guaranteed off usage",IF(M9&gt;0,"Pay-on-time off bill","Pay-on-time off usage"))))</f>
        <v>Pay-on-time off bill</v>
      </c>
      <c r="P9" s="226" t="str">
        <f t="shared" si="2"/>
        <v>Exclusive</v>
      </c>
      <c r="Q9" s="240">
        <f t="shared" ref="Q9:Q2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5602.2690909090898</v>
      </c>
      <c r="R9" s="240">
        <f t="shared" ref="R9:R2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5490.2237090909075</v>
      </c>
      <c r="S9" s="136">
        <f t="shared" ref="S9:T17" si="8">Q9*1.1</f>
        <v>6162.4959999999992</v>
      </c>
      <c r="T9" s="136">
        <f t="shared" si="8"/>
        <v>6039.246079999999</v>
      </c>
      <c r="U9" s="160">
        <f>'SEQ Oct 2022'!BL3</f>
        <v>0</v>
      </c>
      <c r="V9" s="161">
        <f>'SEQ Oct 2022'!BM3</f>
        <v>0</v>
      </c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4"/>
      <c r="AM9" s="104"/>
      <c r="AN9" s="104"/>
      <c r="AO9" s="104"/>
    </row>
    <row r="10" spans="1:41" ht="14" x14ac:dyDescent="0.15">
      <c r="A10" s="131" t="str">
        <f>'SEQ Oct 2022'!K4</f>
        <v>EnergyAustralia</v>
      </c>
      <c r="B10" s="132" t="str">
        <f>'SEQ Oct 2022'!L4</f>
        <v>Balance Plan</v>
      </c>
      <c r="C10" s="133">
        <f>IF('SEQ Oct 2022'!BP4=0,91*'SEQ Oct 2022'!M4/100,(91*'SEQ Oct 2022'!M4/100)+'SEQ Oct 2022'!BP4/4)</f>
        <v>109.655</v>
      </c>
      <c r="D10" s="134">
        <f>IF('SEQ Oct 2022'!O4="",$C$5*'SEQ Oct 2022'!N4/100,IF($C$5&gt;='SEQ Oct 2022'!P4,('SEQ Oct 2022'!P4*'SEQ Oct 2022'!N4/100),($C$5*'SEQ Oct 2022'!N4/100)))</f>
        <v>1346.3636363636363</v>
      </c>
      <c r="E10" s="134">
        <f>IF(AND('SEQ Oct 2022'!P4&gt;0,'SEQ Oct 2022'!R4&gt;0),IF($C$5&lt;'SEQ Oct 2022'!P4,0,IF($C$5&lt;=('SEQ Oct 2022'!R4+'SEQ Oct 2022'!P4),(($C$5-'SEQ Oct 2022'!P4)*'SEQ Oct 2022'!Q4/100),(('SEQ Oct 2022'!R4)*'SEQ Oct 2022'!Q4/100))),0)</f>
        <v>0</v>
      </c>
      <c r="F10" s="134">
        <f>IF(AND('SEQ Oct 2022'!R4&gt;0,'SEQ Oct 2022'!T4&gt;0),IF(($C$5&lt;'SEQ Oct 2022'!T4),(0),($C$5-'SEQ Oct 2022'!T4)*'SEQ Oct 2022'!U4/100),IF(AND('SEQ Oct 2022'!R4&gt;0,'SEQ Oct 2022'!T4=""),IF(($C$5&lt;'SEQ Oct 2022'!R4+'SEQ Oct 2022'!P4),(0),(($C$5-('SEQ Oct 2022'!R4+'SEQ Oct 2022'!P4))*'SEQ Oct 2022'!S4/100)),IF(AND('SEQ Oct 2022'!P4&gt;0,'SEQ Oct 2022'!R4=""&gt;0),IF(($C$5&lt;'SEQ Oct 2022'!P4),(0),($C$5-'SEQ Oct 2022'!P4)*'SEQ Oct 2022'!Q4/100),0)))</f>
        <v>0</v>
      </c>
      <c r="G10" s="232">
        <f t="shared" si="3"/>
        <v>1456.0186363636362</v>
      </c>
      <c r="H10" s="239">
        <f t="shared" si="0"/>
        <v>5385.454545454545</v>
      </c>
      <c r="I10" s="239">
        <f t="shared" si="1"/>
        <v>5824.0745454545449</v>
      </c>
      <c r="J10" s="136">
        <f t="shared" si="4"/>
        <v>6406.482</v>
      </c>
      <c r="K10" s="137">
        <f>'SEQ Oct 2022'!BB4</f>
        <v>5</v>
      </c>
      <c r="L10" s="137">
        <f>'SEQ Oct 2022'!BC4</f>
        <v>0</v>
      </c>
      <c r="M10" s="137">
        <f>'SEQ Oct 2022'!BD4</f>
        <v>0</v>
      </c>
      <c r="N10" s="137">
        <f>'SEQ Oct 2022'!BE4</f>
        <v>0</v>
      </c>
      <c r="O10" s="144" t="str">
        <f t="shared" si="5"/>
        <v>Guaranteed off bill</v>
      </c>
      <c r="P10" s="226" t="str">
        <f t="shared" si="2"/>
        <v>Exclusive</v>
      </c>
      <c r="Q10" s="240">
        <f t="shared" si="6"/>
        <v>5532.8708181818174</v>
      </c>
      <c r="R10" s="240">
        <f t="shared" si="7"/>
        <v>5532.8708181818174</v>
      </c>
      <c r="S10" s="136">
        <f t="shared" si="8"/>
        <v>6086.1578999999992</v>
      </c>
      <c r="T10" s="136">
        <f t="shared" si="8"/>
        <v>6086.1578999999992</v>
      </c>
      <c r="U10" s="160">
        <f>'SEQ Oct 2022'!BL4</f>
        <v>0</v>
      </c>
      <c r="V10" s="161">
        <f>'SEQ Oct 2022'!BM4</f>
        <v>0</v>
      </c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</row>
    <row r="11" spans="1:41" ht="14" x14ac:dyDescent="0.15">
      <c r="A11" s="131" t="str">
        <f>'SEQ Oct 2022'!K5</f>
        <v>Origin Energy</v>
      </c>
      <c r="B11" s="132" t="str">
        <f>'SEQ Oct 2022'!L5</f>
        <v>Go Variable</v>
      </c>
      <c r="C11" s="133">
        <f>IF('SEQ Oct 2022'!BP5=0,91*'SEQ Oct 2022'!M5/100,(91*'SEQ Oct 2022'!M5/100)+'SEQ Oct 2022'!BP5/4)</f>
        <v>114.55245454545455</v>
      </c>
      <c r="D11" s="134">
        <f>IF('SEQ Oct 2022'!O5="",$C$5*'SEQ Oct 2022'!N5/100,IF($C$5&gt;='SEQ Oct 2022'!P5,('SEQ Oct 2022'!P5*'SEQ Oct 2022'!N5/100),($C$5*'SEQ Oct 2022'!N5/100)))</f>
        <v>1211.3636363636363</v>
      </c>
      <c r="E11" s="134">
        <f>IF(AND('SEQ Oct 2022'!P5&gt;0,'SEQ Oct 2022'!R5&gt;0),IF($C$5&lt;'SEQ Oct 2022'!P5,0,IF($C$5&lt;=('SEQ Oct 2022'!R5+'SEQ Oct 2022'!P5),(($C$5-'SEQ Oct 2022'!P5)*'SEQ Oct 2022'!Q5/100),(('SEQ Oct 2022'!R5)*'SEQ Oct 2022'!Q5/100))),0)</f>
        <v>0</v>
      </c>
      <c r="F11" s="134">
        <f>IF(AND('SEQ Oct 2022'!R5&gt;0,'SEQ Oct 2022'!T5&gt;0),IF(($C$5&lt;'SEQ Oct 2022'!T5),(0),($C$5-'SEQ Oct 2022'!T5)*'SEQ Oct 2022'!U5/100),IF(AND('SEQ Oct 2022'!R5&gt;0,'SEQ Oct 2022'!T5=""),IF(($C$5&lt;'SEQ Oct 2022'!R5+'SEQ Oct 2022'!P5),(0),(($C$5-('SEQ Oct 2022'!R5+'SEQ Oct 2022'!P5))*'SEQ Oct 2022'!S5/100)),IF(AND('SEQ Oct 2022'!P5&gt;0,'SEQ Oct 2022'!R5=""&gt;0),IF(($C$5&lt;'SEQ Oct 2022'!P5),(0),($C$5-'SEQ Oct 2022'!P5)*'SEQ Oct 2022'!Q5/100),0)))</f>
        <v>0</v>
      </c>
      <c r="G11" s="232">
        <f t="shared" si="3"/>
        <v>1325.9160909090908</v>
      </c>
      <c r="H11" s="239">
        <f t="shared" si="0"/>
        <v>4845.454545454545</v>
      </c>
      <c r="I11" s="239">
        <f t="shared" si="1"/>
        <v>5303.6643636363633</v>
      </c>
      <c r="J11" s="136">
        <f t="shared" si="4"/>
        <v>5834.0308000000005</v>
      </c>
      <c r="K11" s="137">
        <f>'SEQ Oct 2022'!BB5</f>
        <v>0</v>
      </c>
      <c r="L11" s="137">
        <f>'SEQ Oct 2022'!BC5</f>
        <v>0</v>
      </c>
      <c r="M11" s="137">
        <f>'SEQ Oct 2022'!BD5</f>
        <v>0</v>
      </c>
      <c r="N11" s="137">
        <f>'SEQ Oct 2022'!BE5</f>
        <v>0</v>
      </c>
      <c r="O11" s="144" t="str">
        <f t="shared" si="5"/>
        <v>No discount</v>
      </c>
      <c r="P11" s="226" t="str">
        <f t="shared" si="2"/>
        <v>Inclusive</v>
      </c>
      <c r="Q11" s="240">
        <f t="shared" si="6"/>
        <v>5303.6643636363633</v>
      </c>
      <c r="R11" s="240">
        <f t="shared" si="7"/>
        <v>5303.6643636363633</v>
      </c>
      <c r="S11" s="136">
        <f t="shared" si="8"/>
        <v>5834.0308000000005</v>
      </c>
      <c r="T11" s="136">
        <f t="shared" si="8"/>
        <v>5834.0308000000005</v>
      </c>
      <c r="U11" s="160">
        <f>'SEQ Oct 2022'!BL5</f>
        <v>0</v>
      </c>
      <c r="V11" s="161">
        <f>'SEQ Oct 2022'!BM5</f>
        <v>0</v>
      </c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</row>
    <row r="12" spans="1:41" ht="14" x14ac:dyDescent="0.15">
      <c r="A12" s="131" t="str">
        <f>'SEQ Oct 2022'!K6</f>
        <v>Powershop</v>
      </c>
      <c r="B12" s="132" t="str">
        <f>'SEQ Oct 2022'!L6</f>
        <v>Carbon Neutral</v>
      </c>
      <c r="C12" s="133">
        <f>IF('SEQ Oct 2022'!BP6=0,91*'SEQ Oct 2022'!M6/100,(91*'SEQ Oct 2022'!M6/100)+'SEQ Oct 2022'!BP6/4)</f>
        <v>155.50245454545455</v>
      </c>
      <c r="D12" s="134">
        <f>IF('SEQ Oct 2022'!O6="",$C$5*'SEQ Oct 2022'!N6/100,IF($C$5&gt;='SEQ Oct 2022'!P6,('SEQ Oct 2022'!P6*'SEQ Oct 2022'!N6/100),($C$5*'SEQ Oct 2022'!N6/100)))</f>
        <v>1189.9999999999998</v>
      </c>
      <c r="E12" s="134">
        <f>IF(AND('SEQ Oct 2022'!P6&gt;0,'SEQ Oct 2022'!R6&gt;0),IF($C$5&lt;'SEQ Oct 2022'!P6,0,IF($C$5&lt;=('SEQ Oct 2022'!R6+'SEQ Oct 2022'!P6),(($C$5-'SEQ Oct 2022'!P6)*'SEQ Oct 2022'!Q6/100),(('SEQ Oct 2022'!R6)*'SEQ Oct 2022'!Q6/100))),0)</f>
        <v>0</v>
      </c>
      <c r="F12" s="134">
        <f>IF(AND('SEQ Oct 2022'!R6&gt;0,'SEQ Oct 2022'!T6&gt;0),IF(($C$5&lt;'SEQ Oct 2022'!T6),(0),($C$5-'SEQ Oct 2022'!T6)*'SEQ Oct 2022'!U6/100),IF(AND('SEQ Oct 2022'!R6&gt;0,'SEQ Oct 2022'!T6=""),IF(($C$5&lt;'SEQ Oct 2022'!R6+'SEQ Oct 2022'!P6),(0),(($C$5-('SEQ Oct 2022'!R6+'SEQ Oct 2022'!P6))*'SEQ Oct 2022'!S6/100)),IF(AND('SEQ Oct 2022'!P6&gt;0,'SEQ Oct 2022'!R6=""&gt;0),IF(($C$5&lt;'SEQ Oct 2022'!P6),(0),($C$5-'SEQ Oct 2022'!P6)*'SEQ Oct 2022'!Q6/100),0)))</f>
        <v>0</v>
      </c>
      <c r="G12" s="232">
        <f t="shared" si="3"/>
        <v>1345.5024545454544</v>
      </c>
      <c r="H12" s="239">
        <f t="shared" si="0"/>
        <v>4759.9999999999991</v>
      </c>
      <c r="I12" s="239">
        <f t="shared" si="1"/>
        <v>5382.0098181818175</v>
      </c>
      <c r="J12" s="136">
        <f t="shared" si="4"/>
        <v>5920.2107999999998</v>
      </c>
      <c r="K12" s="137">
        <f>'SEQ Oct 2022'!BB6</f>
        <v>0</v>
      </c>
      <c r="L12" s="137">
        <f>'SEQ Oct 2022'!BC6</f>
        <v>0</v>
      </c>
      <c r="M12" s="137">
        <f>'SEQ Oct 2022'!BD6</f>
        <v>0</v>
      </c>
      <c r="N12" s="137">
        <f>'SEQ Oct 2022'!BE6</f>
        <v>0</v>
      </c>
      <c r="O12" s="144" t="str">
        <f t="shared" si="5"/>
        <v>No discount</v>
      </c>
      <c r="P12" s="226" t="str">
        <f t="shared" si="2"/>
        <v>Inclusive</v>
      </c>
      <c r="Q12" s="240">
        <f t="shared" si="6"/>
        <v>5382.0098181818175</v>
      </c>
      <c r="R12" s="240">
        <f t="shared" si="7"/>
        <v>5382.0098181818175</v>
      </c>
      <c r="S12" s="136">
        <f t="shared" si="8"/>
        <v>5920.2107999999998</v>
      </c>
      <c r="T12" s="136">
        <f t="shared" si="8"/>
        <v>5920.2107999999998</v>
      </c>
      <c r="U12" s="160">
        <f>'SEQ Oct 2022'!BL6</f>
        <v>0</v>
      </c>
      <c r="V12" s="161">
        <f>'SEQ Oct 2022'!BM6</f>
        <v>0</v>
      </c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</row>
    <row r="13" spans="1:41" ht="14" x14ac:dyDescent="0.15">
      <c r="A13" s="131" t="str">
        <f>'SEQ Oct 2022'!K7</f>
        <v>Energy Locals</v>
      </c>
      <c r="B13" s="132" t="str">
        <f>'SEQ Oct 2022'!L7</f>
        <v>Business Member</v>
      </c>
      <c r="C13" s="133">
        <f>IF('SEQ Oct 2022'!BP7=0,91*'SEQ Oct 2022'!M7/100,(91*'SEQ Oct 2022'!M7/100)+'SEQ Oct 2022'!BP7/4)</f>
        <v>126.93181818181816</v>
      </c>
      <c r="D13" s="134">
        <f>IF('SEQ Oct 2022'!O7="",$C$5*'SEQ Oct 2022'!N7/100,IF($C$5&gt;='SEQ Oct 2022'!P7,('SEQ Oct 2022'!P7*'SEQ Oct 2022'!N7/100),($C$5*'SEQ Oct 2022'!N7/100)))</f>
        <v>1227.2727272727273</v>
      </c>
      <c r="E13" s="134">
        <f>IF(AND('SEQ Oct 2022'!P7&gt;0,'SEQ Oct 2022'!R7&gt;0),IF($C$5&lt;'SEQ Oct 2022'!P7,0,IF($C$5&lt;=('SEQ Oct 2022'!R7+'SEQ Oct 2022'!P7),(($C$5-'SEQ Oct 2022'!P7)*'SEQ Oct 2022'!Q7/100),(('SEQ Oct 2022'!R7)*'SEQ Oct 2022'!Q7/100))),0)</f>
        <v>0</v>
      </c>
      <c r="F13" s="134">
        <f>IF(AND('SEQ Oct 2022'!R7&gt;0,'SEQ Oct 2022'!T7&gt;0),IF(($C$5&lt;'SEQ Oct 2022'!T7),(0),($C$5-'SEQ Oct 2022'!T7)*'SEQ Oct 2022'!U7/100),IF(AND('SEQ Oct 2022'!R7&gt;0,'SEQ Oct 2022'!T7=""),IF(($C$5&lt;'SEQ Oct 2022'!R7+'SEQ Oct 2022'!P7),(0),(($C$5-('SEQ Oct 2022'!R7+'SEQ Oct 2022'!P7))*'SEQ Oct 2022'!S7/100)),IF(AND('SEQ Oct 2022'!P7&gt;0,'SEQ Oct 2022'!R7=""&gt;0),IF(($C$5&lt;'SEQ Oct 2022'!P7),(0),($C$5-'SEQ Oct 2022'!P7)*'SEQ Oct 2022'!Q7/100),0)))</f>
        <v>0</v>
      </c>
      <c r="G13" s="232">
        <f t="shared" si="3"/>
        <v>1354.2045454545455</v>
      </c>
      <c r="H13" s="239">
        <f t="shared" si="0"/>
        <v>4909.090909090909</v>
      </c>
      <c r="I13" s="239">
        <f t="shared" si="1"/>
        <v>5416.818181818182</v>
      </c>
      <c r="J13" s="136">
        <f t="shared" si="4"/>
        <v>5958.5000000000009</v>
      </c>
      <c r="K13" s="137">
        <f>'SEQ Oct 2022'!BB7</f>
        <v>0</v>
      </c>
      <c r="L13" s="137">
        <f>'SEQ Oct 2022'!BC7</f>
        <v>0</v>
      </c>
      <c r="M13" s="137">
        <f>'SEQ Oct 2022'!BD7</f>
        <v>0</v>
      </c>
      <c r="N13" s="137">
        <f>'SEQ Oct 2022'!BE7</f>
        <v>0</v>
      </c>
      <c r="O13" s="144" t="str">
        <f t="shared" si="5"/>
        <v>No discount</v>
      </c>
      <c r="P13" s="226" t="str">
        <f t="shared" si="2"/>
        <v>Exclusive</v>
      </c>
      <c r="Q13" s="240">
        <f t="shared" si="6"/>
        <v>5416.818181818182</v>
      </c>
      <c r="R13" s="240">
        <f t="shared" si="7"/>
        <v>5416.818181818182</v>
      </c>
      <c r="S13" s="136">
        <f t="shared" si="8"/>
        <v>5958.5000000000009</v>
      </c>
      <c r="T13" s="136">
        <f t="shared" si="8"/>
        <v>5958.5000000000009</v>
      </c>
      <c r="U13" s="160">
        <f>'SEQ Oct 2022'!BL7</f>
        <v>0</v>
      </c>
      <c r="V13" s="161">
        <f>'SEQ Oct 2022'!BM7</f>
        <v>0</v>
      </c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</row>
    <row r="14" spans="1:41" ht="14" x14ac:dyDescent="0.15">
      <c r="A14" s="131" t="str">
        <f>'SEQ Oct 2022'!K8</f>
        <v>Simply Energy</v>
      </c>
      <c r="B14" s="132" t="str">
        <f>'SEQ Oct 2022'!L8</f>
        <v>Business Basic</v>
      </c>
      <c r="C14" s="133">
        <f>IF('SEQ Oct 2022'!BP8=0,91*'SEQ Oct 2022'!M8/100,(91*'SEQ Oct 2022'!M8/100)+'SEQ Oct 2022'!BP8/4)</f>
        <v>103.55799999999999</v>
      </c>
      <c r="D14" s="134">
        <f>IF('SEQ Oct 2022'!O8="",$C$5*'SEQ Oct 2022'!N8/100,IF($C$5&gt;='SEQ Oct 2022'!P8,('SEQ Oct 2022'!P8*'SEQ Oct 2022'!N8/100),($C$5*'SEQ Oct 2022'!N8/100)))</f>
        <v>1038.5416363636364</v>
      </c>
      <c r="E14" s="134">
        <f>IF(AND('SEQ Oct 2022'!P8&gt;0,'SEQ Oct 2022'!R8&gt;0),IF($C$5&lt;'SEQ Oct 2022'!P8,0,IF($C$5&lt;=('SEQ Oct 2022'!R8+'SEQ Oct 2022'!P8),(($C$5-'SEQ Oct 2022'!P8)*'SEQ Oct 2022'!Q8/100),(('SEQ Oct 2022'!R8)*'SEQ Oct 2022'!Q8/100))),0)</f>
        <v>0</v>
      </c>
      <c r="F14" s="134">
        <f>IF(AND('SEQ Oct 2022'!R8&gt;0,'SEQ Oct 2022'!T8&gt;0),IF(($C$5&lt;'SEQ Oct 2022'!T8),(0),($C$5-'SEQ Oct 2022'!T8)*'SEQ Oct 2022'!U8/100),IF(AND('SEQ Oct 2022'!R8&gt;0,'SEQ Oct 2022'!T8=""),IF(($C$5&lt;'SEQ Oct 2022'!R8+'SEQ Oct 2022'!P8),(0),(($C$5-('SEQ Oct 2022'!R8+'SEQ Oct 2022'!P8))*'SEQ Oct 2022'!S8/100)),IF(AND('SEQ Oct 2022'!P8&gt;0,'SEQ Oct 2022'!R8=""&gt;0),IF(($C$5&lt;'SEQ Oct 2022'!P8),(0),($C$5-'SEQ Oct 2022'!P8)*'SEQ Oct 2022'!Q8/100),0)))</f>
        <v>337.76472727272727</v>
      </c>
      <c r="G14" s="232">
        <f t="shared" si="3"/>
        <v>1479.8643636363636</v>
      </c>
      <c r="H14" s="239">
        <f t="shared" si="0"/>
        <v>5505.2254545454543</v>
      </c>
      <c r="I14" s="239">
        <f t="shared" si="1"/>
        <v>5919.4574545454543</v>
      </c>
      <c r="J14" s="136">
        <f t="shared" si="4"/>
        <v>6511.4032000000007</v>
      </c>
      <c r="K14" s="137">
        <f>'SEQ Oct 2022'!BB8</f>
        <v>0</v>
      </c>
      <c r="L14" s="137">
        <f>'SEQ Oct 2022'!BC8</f>
        <v>0</v>
      </c>
      <c r="M14" s="137">
        <f>'SEQ Oct 2022'!BD8</f>
        <v>0</v>
      </c>
      <c r="N14" s="137">
        <f>'SEQ Oct 2022'!BE8</f>
        <v>0</v>
      </c>
      <c r="O14" s="144" t="str">
        <f t="shared" si="5"/>
        <v>No discount</v>
      </c>
      <c r="P14" s="226" t="str">
        <f t="shared" si="2"/>
        <v>Exclusive</v>
      </c>
      <c r="Q14" s="240">
        <f t="shared" si="6"/>
        <v>5919.4574545454543</v>
      </c>
      <c r="R14" s="240">
        <f t="shared" si="7"/>
        <v>5919.4574545454543</v>
      </c>
      <c r="S14" s="136">
        <f t="shared" si="8"/>
        <v>6511.4032000000007</v>
      </c>
      <c r="T14" s="136">
        <f t="shared" si="8"/>
        <v>6511.4032000000007</v>
      </c>
      <c r="U14" s="160">
        <f>'SEQ Oct 2022'!BL8</f>
        <v>0</v>
      </c>
      <c r="V14" s="161">
        <f>'SEQ Oct 2022'!BM8</f>
        <v>0</v>
      </c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</row>
    <row r="15" spans="1:41" ht="14" x14ac:dyDescent="0.15">
      <c r="A15" s="131" t="str">
        <f>'SEQ Oct 2022'!K9</f>
        <v>Alinta Energy</v>
      </c>
      <c r="B15" s="132" t="str">
        <f>'SEQ Oct 2022'!L9</f>
        <v>BusinessDeal</v>
      </c>
      <c r="C15" s="133">
        <f>IF('SEQ Oct 2022'!BP9=0,91*'SEQ Oct 2022'!M9/100,(91*'SEQ Oct 2022'!M9/100)+'SEQ Oct 2022'!BP9/4)</f>
        <v>108.07490909090906</v>
      </c>
      <c r="D15" s="134">
        <f>IF('SEQ Oct 2022'!O9="",$C$5*'SEQ Oct 2022'!N9/100,IF($C$5&gt;='SEQ Oct 2022'!P9,('SEQ Oct 2022'!P9*'SEQ Oct 2022'!N9/100),($C$5*'SEQ Oct 2022'!N9/100)))</f>
        <v>1208.181818181818</v>
      </c>
      <c r="E15" s="134">
        <f>IF(AND('SEQ Oct 2022'!P9&gt;0,'SEQ Oct 2022'!R9&gt;0),IF($C$5&lt;'SEQ Oct 2022'!P9,0,IF($C$5&lt;=('SEQ Oct 2022'!R9+'SEQ Oct 2022'!P9),(($C$5-'SEQ Oct 2022'!P9)*'SEQ Oct 2022'!Q9/100),(('SEQ Oct 2022'!R9)*'SEQ Oct 2022'!Q9/100))),0)</f>
        <v>0</v>
      </c>
      <c r="F15" s="134">
        <f>IF(AND('SEQ Oct 2022'!R9&gt;0,'SEQ Oct 2022'!T9&gt;0),IF(($C$5&lt;'SEQ Oct 2022'!T9),(0),($C$5-'SEQ Oct 2022'!T9)*'SEQ Oct 2022'!U9/100),IF(AND('SEQ Oct 2022'!R9&gt;0,'SEQ Oct 2022'!T9=""),IF(($C$5&lt;'SEQ Oct 2022'!R9+'SEQ Oct 2022'!P9),(0),(($C$5-('SEQ Oct 2022'!R9+'SEQ Oct 2022'!P9))*'SEQ Oct 2022'!S9/100)),IF(AND('SEQ Oct 2022'!P9&gt;0,'SEQ Oct 2022'!R9=""&gt;0),IF(($C$5&lt;'SEQ Oct 2022'!P9),(0),($C$5-'SEQ Oct 2022'!P9)*'SEQ Oct 2022'!Q9/100),0)))</f>
        <v>0</v>
      </c>
      <c r="G15" s="232">
        <f t="shared" si="3"/>
        <v>1316.2567272727272</v>
      </c>
      <c r="H15" s="239">
        <f t="shared" si="0"/>
        <v>4832.7272727272721</v>
      </c>
      <c r="I15" s="239">
        <f t="shared" si="1"/>
        <v>5265.0269090909087</v>
      </c>
      <c r="J15" s="136">
        <f t="shared" si="4"/>
        <v>5791.5295999999998</v>
      </c>
      <c r="K15" s="137">
        <f>'SEQ Oct 2022'!BB9</f>
        <v>0</v>
      </c>
      <c r="L15" s="137">
        <f>'SEQ Oct 2022'!BC9</f>
        <v>0</v>
      </c>
      <c r="M15" s="137">
        <f>'SEQ Oct 2022'!BD9</f>
        <v>0</v>
      </c>
      <c r="N15" s="137">
        <f>'SEQ Oct 2022'!BE9</f>
        <v>0</v>
      </c>
      <c r="O15" s="144" t="str">
        <f t="shared" si="5"/>
        <v>No discount</v>
      </c>
      <c r="P15" s="226" t="str">
        <f t="shared" si="2"/>
        <v>Exclusive</v>
      </c>
      <c r="Q15" s="240">
        <f t="shared" si="6"/>
        <v>5265.0269090909087</v>
      </c>
      <c r="R15" s="240">
        <f t="shared" si="7"/>
        <v>5265.0269090909087</v>
      </c>
      <c r="S15" s="136">
        <f t="shared" si="8"/>
        <v>5791.5295999999998</v>
      </c>
      <c r="T15" s="136">
        <f t="shared" si="8"/>
        <v>5791.5295999999998</v>
      </c>
      <c r="U15" s="160">
        <f>'SEQ Oct 2022'!BL9</f>
        <v>0</v>
      </c>
      <c r="V15" s="161">
        <f>'SEQ Oct 2022'!BM9</f>
        <v>0</v>
      </c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</row>
    <row r="16" spans="1:41" ht="14" x14ac:dyDescent="0.15">
      <c r="A16" s="131" t="str">
        <f>'SEQ Oct 2022'!K10</f>
        <v>Amber Electric</v>
      </c>
      <c r="B16" s="132" t="str">
        <f>'SEQ Oct 2022'!L10</f>
        <v>Small Business</v>
      </c>
      <c r="C16" s="133">
        <f>IF('SEQ Oct 2022'!BP10=0,91*'SEQ Oct 2022'!M10/100,(91*'SEQ Oct 2022'!M10/100)+'SEQ Oct 2022'!BP10/4)</f>
        <v>155.26299999999998</v>
      </c>
      <c r="D16" s="134">
        <f>IF('SEQ Oct 2022'!O10="",$C$5*'SEQ Oct 2022'!N10/100,IF($C$5&gt;='SEQ Oct 2022'!P10,('SEQ Oct 2022'!P10*'SEQ Oct 2022'!N10/100),($C$5*'SEQ Oct 2022'!N10/100)))</f>
        <v>727.80708000000004</v>
      </c>
      <c r="E16" s="134">
        <f>IF(AND('SEQ Oct 2022'!P10&gt;0,'SEQ Oct 2022'!R10&gt;0),IF($C$5&lt;'SEQ Oct 2022'!P10,0,IF($C$5&lt;=('SEQ Oct 2022'!R10+'SEQ Oct 2022'!P10),(($C$5-'SEQ Oct 2022'!P10)*'SEQ Oct 2022'!Q10/100),(('SEQ Oct 2022'!R10)*'SEQ Oct 2022'!Q10/100))),0)</f>
        <v>0</v>
      </c>
      <c r="F16" s="134">
        <f>IF(AND('SEQ Oct 2022'!R10&gt;0,'SEQ Oct 2022'!T10&gt;0),IF(($C$5&lt;'SEQ Oct 2022'!T10),(0),($C$5-'SEQ Oct 2022'!T10)*'SEQ Oct 2022'!U10/100),IF(AND('SEQ Oct 2022'!R10&gt;0,'SEQ Oct 2022'!T10=""),IF(($C$5&lt;'SEQ Oct 2022'!R10+'SEQ Oct 2022'!P10),(0),(($C$5-('SEQ Oct 2022'!R10+'SEQ Oct 2022'!P10))*'SEQ Oct 2022'!S10/100)),IF(AND('SEQ Oct 2022'!P10&gt;0,'SEQ Oct 2022'!R10=""&gt;0),IF(($C$5&lt;'SEQ Oct 2022'!P10),(0),($C$5-'SEQ Oct 2022'!P10)*'SEQ Oct 2022'!Q10/100),0)))</f>
        <v>907.71861999999976</v>
      </c>
      <c r="G16" s="232">
        <f t="shared" si="3"/>
        <v>1790.7886999999996</v>
      </c>
      <c r="H16" s="239">
        <f t="shared" si="0"/>
        <v>6542.1027999999988</v>
      </c>
      <c r="I16" s="239">
        <f t="shared" si="1"/>
        <v>7163.1547999999984</v>
      </c>
      <c r="J16" s="136">
        <f t="shared" si="4"/>
        <v>7879.4702799999986</v>
      </c>
      <c r="K16" s="137">
        <f>'SEQ Oct 2022'!BB10</f>
        <v>0</v>
      </c>
      <c r="L16" s="137">
        <f>'SEQ Oct 2022'!BC10</f>
        <v>0</v>
      </c>
      <c r="M16" s="137">
        <f>'SEQ Oct 2022'!BD10</f>
        <v>0</v>
      </c>
      <c r="N16" s="137">
        <f>'SEQ Oct 2022'!BE10</f>
        <v>0</v>
      </c>
      <c r="O16" s="144" t="str">
        <f t="shared" si="5"/>
        <v>No discount</v>
      </c>
      <c r="P16" s="226" t="str">
        <f t="shared" si="2"/>
        <v>Exclusive</v>
      </c>
      <c r="Q16" s="240">
        <f t="shared" si="6"/>
        <v>7163.1547999999984</v>
      </c>
      <c r="R16" s="240">
        <f t="shared" si="7"/>
        <v>7163.1547999999984</v>
      </c>
      <c r="S16" s="136">
        <f t="shared" si="8"/>
        <v>7879.4702799999986</v>
      </c>
      <c r="T16" s="136">
        <f t="shared" si="8"/>
        <v>7879.4702799999986</v>
      </c>
      <c r="U16" s="160">
        <f>'SEQ Oct 2022'!BL10</f>
        <v>0</v>
      </c>
      <c r="V16" s="161">
        <f>'SEQ Oct 2022'!BM10</f>
        <v>0</v>
      </c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</row>
    <row r="17" spans="1:41" ht="14" x14ac:dyDescent="0.15">
      <c r="A17" s="131" t="str">
        <f>'SEQ Oct 2022'!K11</f>
        <v>Red Energy</v>
      </c>
      <c r="B17" s="132" t="str">
        <f>'SEQ Oct 2022'!L11</f>
        <v>Red Business Saver</v>
      </c>
      <c r="C17" s="133">
        <f>IF('SEQ Oct 2022'!BP11=0,91*'SEQ Oct 2022'!M11/100,(91*'SEQ Oct 2022'!M11/100)+'SEQ Oct 2022'!BP11/4)</f>
        <v>123.75999999999998</v>
      </c>
      <c r="D17" s="134">
        <f>IF('SEQ Oct 2022'!O11="",$C$5*'SEQ Oct 2022'!N11/100,IF($C$5&gt;='SEQ Oct 2022'!P11,('SEQ Oct 2022'!P11*'SEQ Oct 2022'!N11/100),($C$5*'SEQ Oct 2022'!N11/100)))</f>
        <v>1312.7272727272727</v>
      </c>
      <c r="E17" s="134">
        <f>IF(AND('SEQ Oct 2022'!P11&gt;0,'SEQ Oct 2022'!R11&gt;0),IF($C$5&lt;'SEQ Oct 2022'!P11,0,IF($C$5&lt;=('SEQ Oct 2022'!R11+'SEQ Oct 2022'!P11),(($C$5-'SEQ Oct 2022'!P11)*'SEQ Oct 2022'!Q11/100),(('SEQ Oct 2022'!R11)*'SEQ Oct 2022'!Q11/100))),0)</f>
        <v>0</v>
      </c>
      <c r="F17" s="134">
        <f>IF(AND('SEQ Oct 2022'!R11&gt;0,'SEQ Oct 2022'!T11&gt;0),IF(($C$5&lt;'SEQ Oct 2022'!T11),(0),($C$5-'SEQ Oct 2022'!T11)*'SEQ Oct 2022'!U11/100),IF(AND('SEQ Oct 2022'!R11&gt;0,'SEQ Oct 2022'!T11=""),IF(($C$5&lt;'SEQ Oct 2022'!R11+'SEQ Oct 2022'!P11),(0),(($C$5-('SEQ Oct 2022'!R11+'SEQ Oct 2022'!P11))*'SEQ Oct 2022'!S11/100)),IF(AND('SEQ Oct 2022'!P11&gt;0,'SEQ Oct 2022'!R11=""&gt;0),IF(($C$5&lt;'SEQ Oct 2022'!P11),(0),($C$5-'SEQ Oct 2022'!P11)*'SEQ Oct 2022'!Q11/100),0)))</f>
        <v>0</v>
      </c>
      <c r="G17" s="232">
        <f t="shared" si="3"/>
        <v>1436.4872727272727</v>
      </c>
      <c r="H17" s="239">
        <f t="shared" si="0"/>
        <v>5250.909090909091</v>
      </c>
      <c r="I17" s="239">
        <f t="shared" si="1"/>
        <v>5745.949090909091</v>
      </c>
      <c r="J17" s="136">
        <f t="shared" si="4"/>
        <v>6320.5440000000008</v>
      </c>
      <c r="K17" s="137">
        <f>'SEQ Oct 2022'!BB11</f>
        <v>0</v>
      </c>
      <c r="L17" s="137">
        <f>'SEQ Oct 2022'!BC11</f>
        <v>0</v>
      </c>
      <c r="M17" s="137">
        <f>'SEQ Oct 2022'!BD11</f>
        <v>0</v>
      </c>
      <c r="N17" s="137">
        <f>'SEQ Oct 2022'!BE11</f>
        <v>0</v>
      </c>
      <c r="O17" s="144" t="str">
        <f t="shared" si="5"/>
        <v>No discount</v>
      </c>
      <c r="P17" s="226" t="str">
        <f t="shared" si="2"/>
        <v>Inclusive</v>
      </c>
      <c r="Q17" s="240">
        <f t="shared" si="6"/>
        <v>5745.949090909091</v>
      </c>
      <c r="R17" s="240">
        <f t="shared" si="7"/>
        <v>5745.949090909091</v>
      </c>
      <c r="S17" s="136">
        <f t="shared" si="8"/>
        <v>6320.5440000000008</v>
      </c>
      <c r="T17" s="136">
        <f t="shared" si="8"/>
        <v>6320.5440000000008</v>
      </c>
      <c r="U17" s="160">
        <f>'SEQ Oct 2022'!BL11</f>
        <v>0</v>
      </c>
      <c r="V17" s="161">
        <f>'SEQ Oct 2022'!BM11</f>
        <v>0</v>
      </c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</row>
    <row r="18" spans="1:41" ht="14" x14ac:dyDescent="0.15">
      <c r="A18" s="131" t="str">
        <f>'SEQ Oct 2022'!K12</f>
        <v>CovaU</v>
      </c>
      <c r="B18" s="132" t="str">
        <f>'SEQ Oct 2022'!L12</f>
        <v>Freedom</v>
      </c>
      <c r="C18" s="133">
        <f>IF('SEQ Oct 2022'!BP12=0,91*'SEQ Oct 2022'!M12/100,(91*'SEQ Oct 2022'!M12/100)+'SEQ Oct 2022'!BP12/4)</f>
        <v>108.29</v>
      </c>
      <c r="D18" s="134">
        <f>IF('SEQ Oct 2022'!O12="",$C$5*'SEQ Oct 2022'!N12/100,IF($C$5&gt;='SEQ Oct 2022'!P12,('SEQ Oct 2022'!P12*'SEQ Oct 2022'!N12/100),($C$5*'SEQ Oct 2022'!N12/100)))</f>
        <v>2283.6363636363635</v>
      </c>
      <c r="E18" s="134">
        <f>IF(AND('SEQ Oct 2022'!P12&gt;0,'SEQ Oct 2022'!R12&gt;0),IF($C$5&lt;'SEQ Oct 2022'!P12,0,IF($C$5&lt;=('SEQ Oct 2022'!R12+'SEQ Oct 2022'!P12),(($C$5-'SEQ Oct 2022'!P12)*'SEQ Oct 2022'!Q12/100),(('SEQ Oct 2022'!R12)*'SEQ Oct 2022'!Q12/100))),0)</f>
        <v>0</v>
      </c>
      <c r="F18" s="134">
        <f>IF(AND('SEQ Oct 2022'!R12&gt;0,'SEQ Oct 2022'!T12&gt;0),IF(($C$5&lt;'SEQ Oct 2022'!T12),(0),($C$5-'SEQ Oct 2022'!T12)*'SEQ Oct 2022'!U12/100),IF(AND('SEQ Oct 2022'!R12&gt;0,'SEQ Oct 2022'!T12=""),IF(($C$5&lt;'SEQ Oct 2022'!R12+'SEQ Oct 2022'!P12),(0),(($C$5-('SEQ Oct 2022'!R12+'SEQ Oct 2022'!P12))*'SEQ Oct 2022'!S12/100)),IF(AND('SEQ Oct 2022'!P12&gt;0,'SEQ Oct 2022'!R12=""&gt;0),IF(($C$5&lt;'SEQ Oct 2022'!P12),(0),($C$5-'SEQ Oct 2022'!P12)*'SEQ Oct 2022'!Q12/100),0)))</f>
        <v>0</v>
      </c>
      <c r="G18" s="232">
        <f t="shared" ref="G18" si="9">SUM(C18:F18)</f>
        <v>2391.9263636363635</v>
      </c>
      <c r="H18" s="239">
        <f t="shared" si="0"/>
        <v>9134.545454545454</v>
      </c>
      <c r="I18" s="239">
        <f t="shared" si="1"/>
        <v>9567.7054545454539</v>
      </c>
      <c r="J18" s="136">
        <f t="shared" si="4"/>
        <v>10524.476000000001</v>
      </c>
      <c r="K18" s="137">
        <f>'SEQ Oct 2022'!BB12</f>
        <v>0</v>
      </c>
      <c r="L18" s="137">
        <f>'SEQ Oct 2022'!BC12</f>
        <v>15</v>
      </c>
      <c r="M18" s="137">
        <f>'SEQ Oct 2022'!BD12</f>
        <v>0</v>
      </c>
      <c r="N18" s="137">
        <f>'SEQ Oct 2022'!BE12</f>
        <v>0</v>
      </c>
      <c r="O18" s="144" t="str">
        <f t="shared" si="5"/>
        <v>Guaranteed off usage</v>
      </c>
      <c r="P18" s="226" t="str">
        <f t="shared" si="2"/>
        <v>Exclusive</v>
      </c>
      <c r="Q18" s="240">
        <f t="shared" si="6"/>
        <v>8197.5236363636359</v>
      </c>
      <c r="R18" s="240">
        <f t="shared" si="7"/>
        <v>8197.5236363636359</v>
      </c>
      <c r="S18" s="136">
        <f t="shared" ref="S18:T20" si="10">Q18*1.1</f>
        <v>9017.2759999999998</v>
      </c>
      <c r="T18" s="136">
        <f t="shared" si="10"/>
        <v>9017.2759999999998</v>
      </c>
      <c r="U18" s="160">
        <f>'SEQ Oct 2022'!BL12</f>
        <v>0</v>
      </c>
      <c r="V18" s="161">
        <f>'SEQ Oct 2022'!BM12</f>
        <v>0</v>
      </c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</row>
    <row r="19" spans="1:41" ht="14" x14ac:dyDescent="0.15">
      <c r="A19" s="131" t="str">
        <f>'SEQ Oct 2022'!K13</f>
        <v>ReAmped Energy</v>
      </c>
      <c r="B19" s="132" t="str">
        <f>'SEQ Oct 2022'!L13</f>
        <v>Business</v>
      </c>
      <c r="C19" s="133">
        <f>IF('SEQ Oct 2022'!BP13=0,91*'SEQ Oct 2022'!M13/100,(91*'SEQ Oct 2022'!M13/100)+'SEQ Oct 2022'!BP13/4)</f>
        <v>137.70781818181817</v>
      </c>
      <c r="D19" s="134">
        <f>IF('SEQ Oct 2022'!O13="",$C$5*'SEQ Oct 2022'!N13/100,IF($C$5&gt;='SEQ Oct 2022'!P13,('SEQ Oct 2022'!P13*'SEQ Oct 2022'!N13/100),($C$5*'SEQ Oct 2022'!N13/100)))</f>
        <v>1959.5454545454545</v>
      </c>
      <c r="E19" s="134">
        <f>IF(AND('SEQ Oct 2022'!P13&gt;0,'SEQ Oct 2022'!R13&gt;0),IF($C$5&lt;'SEQ Oct 2022'!P13,0,IF($C$5&lt;=('SEQ Oct 2022'!R13+'SEQ Oct 2022'!P13),(($C$5-'SEQ Oct 2022'!P13)*'SEQ Oct 2022'!Q13/100),(('SEQ Oct 2022'!R13)*'SEQ Oct 2022'!Q13/100))),0)</f>
        <v>0</v>
      </c>
      <c r="F19" s="134">
        <f>IF(AND('SEQ Oct 2022'!R13&gt;0,'SEQ Oct 2022'!T13&gt;0),IF(($C$5&lt;'SEQ Oct 2022'!T13),(0),($C$5-'SEQ Oct 2022'!T13)*'SEQ Oct 2022'!U13/100),IF(AND('SEQ Oct 2022'!R13&gt;0,'SEQ Oct 2022'!T13=""),IF(($C$5&lt;'SEQ Oct 2022'!R13+'SEQ Oct 2022'!P13),(0),(($C$5-('SEQ Oct 2022'!R13+'SEQ Oct 2022'!P13))*'SEQ Oct 2022'!S13/100)),IF(AND('SEQ Oct 2022'!P13&gt;0,'SEQ Oct 2022'!R13=""&gt;0),IF(($C$5&lt;'SEQ Oct 2022'!P13),(0),($C$5-'SEQ Oct 2022'!P13)*'SEQ Oct 2022'!Q13/100),0)))</f>
        <v>0</v>
      </c>
      <c r="G19" s="232">
        <f t="shared" ref="G19" si="11">SUM(C19:F19)</f>
        <v>2097.2532727272728</v>
      </c>
      <c r="H19" s="239">
        <f t="shared" si="0"/>
        <v>7838.1818181818189</v>
      </c>
      <c r="I19" s="239">
        <f t="shared" si="1"/>
        <v>8389.0130909090913</v>
      </c>
      <c r="J19" s="136">
        <f t="shared" si="4"/>
        <v>9227.9144000000015</v>
      </c>
      <c r="K19" s="137">
        <f>'SEQ Oct 2022'!BB13</f>
        <v>0</v>
      </c>
      <c r="L19" s="137">
        <f>'SEQ Oct 2022'!BC13</f>
        <v>0</v>
      </c>
      <c r="M19" s="137">
        <f>'SEQ Oct 2022'!BD13</f>
        <v>0</v>
      </c>
      <c r="N19" s="137">
        <f>'SEQ Oct 2022'!BE13</f>
        <v>0</v>
      </c>
      <c r="O19" s="144" t="str">
        <f t="shared" si="5"/>
        <v>No discount</v>
      </c>
      <c r="P19" s="226" t="str">
        <f t="shared" si="2"/>
        <v>Exclusive</v>
      </c>
      <c r="Q19" s="240">
        <f t="shared" si="6"/>
        <v>8389.0130909090913</v>
      </c>
      <c r="R19" s="240">
        <f t="shared" si="7"/>
        <v>8389.0130909090913</v>
      </c>
      <c r="S19" s="136">
        <f t="shared" si="10"/>
        <v>9227.9144000000015</v>
      </c>
      <c r="T19" s="136">
        <f t="shared" si="10"/>
        <v>9227.9144000000015</v>
      </c>
      <c r="U19" s="160">
        <f>'SEQ Oct 2022'!BL13</f>
        <v>0</v>
      </c>
      <c r="V19" s="161">
        <f>'SEQ Oct 2022'!BM13</f>
        <v>0</v>
      </c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</row>
    <row r="20" spans="1:41" ht="14" x14ac:dyDescent="0.15">
      <c r="A20" s="131" t="str">
        <f>'SEQ Oct 2022'!K14</f>
        <v>Sumo Power</v>
      </c>
      <c r="B20" s="132" t="str">
        <f>'SEQ Oct 2022'!L14</f>
        <v>Freedom Business</v>
      </c>
      <c r="C20" s="133">
        <f>IF('SEQ Oct 2022'!BP14=0,91*'SEQ Oct 2022'!M14/100,(91*'SEQ Oct 2022'!M14/100)+'SEQ Oct 2022'!BP14/4)</f>
        <v>109.19999999999999</v>
      </c>
      <c r="D20" s="134">
        <f>IF('SEQ Oct 2022'!O14="",$C$5*'SEQ Oct 2022'!N14/100,IF($C$5&gt;='SEQ Oct 2022'!P14,('SEQ Oct 2022'!P14*'SEQ Oct 2022'!N14/100),($C$5*'SEQ Oct 2022'!N14/100)))</f>
        <v>1224.9999999999998</v>
      </c>
      <c r="E20" s="134">
        <f>IF(AND('SEQ Oct 2022'!P14&gt;0,'SEQ Oct 2022'!R14&gt;0),IF($C$5&lt;'SEQ Oct 2022'!P14,0,IF($C$5&lt;=('SEQ Oct 2022'!R14+'SEQ Oct 2022'!P14),(($C$5-'SEQ Oct 2022'!P14)*'SEQ Oct 2022'!Q14/100),(('SEQ Oct 2022'!R14)*'SEQ Oct 2022'!Q14/100))),0)</f>
        <v>0</v>
      </c>
      <c r="F20" s="134">
        <f>IF(AND('SEQ Oct 2022'!R14&gt;0,'SEQ Oct 2022'!T14&gt;0),IF(($C$5&lt;'SEQ Oct 2022'!T14),(0),($C$5-'SEQ Oct 2022'!T14)*'SEQ Oct 2022'!U14/100),IF(AND('SEQ Oct 2022'!R14&gt;0,'SEQ Oct 2022'!T14=""),IF(($C$5&lt;'SEQ Oct 2022'!R14+'SEQ Oct 2022'!P14),(0),(($C$5-('SEQ Oct 2022'!R14+'SEQ Oct 2022'!P14))*'SEQ Oct 2022'!S14/100)),IF(AND('SEQ Oct 2022'!P14&gt;0,'SEQ Oct 2022'!R14=""&gt;0),IF(($C$5&lt;'SEQ Oct 2022'!P14),(0),($C$5-'SEQ Oct 2022'!P14)*'SEQ Oct 2022'!Q14/100),0)))</f>
        <v>0</v>
      </c>
      <c r="G20" s="232">
        <f t="shared" ref="G20" si="12">SUM(C20:F20)</f>
        <v>1334.1999999999998</v>
      </c>
      <c r="H20" s="239">
        <f t="shared" si="0"/>
        <v>4899.9999999999991</v>
      </c>
      <c r="I20" s="239">
        <f t="shared" si="1"/>
        <v>5336.7999999999993</v>
      </c>
      <c r="J20" s="136">
        <f t="shared" si="4"/>
        <v>5870.48</v>
      </c>
      <c r="K20" s="137">
        <f>'SEQ Oct 2022'!BB14</f>
        <v>0</v>
      </c>
      <c r="L20" s="137">
        <f>'SEQ Oct 2022'!BC14</f>
        <v>0</v>
      </c>
      <c r="M20" s="137">
        <f>'SEQ Oct 2022'!BD14</f>
        <v>0</v>
      </c>
      <c r="N20" s="137">
        <f>'SEQ Oct 2022'!BE14</f>
        <v>0</v>
      </c>
      <c r="O20" s="144" t="str">
        <f t="shared" si="5"/>
        <v>No discount</v>
      </c>
      <c r="P20" s="226" t="str">
        <f t="shared" si="2"/>
        <v>Exclusive</v>
      </c>
      <c r="Q20" s="240">
        <f t="shared" si="6"/>
        <v>5336.7999999999993</v>
      </c>
      <c r="R20" s="240">
        <f t="shared" si="7"/>
        <v>5336.7999999999993</v>
      </c>
      <c r="S20" s="136">
        <f t="shared" si="10"/>
        <v>5870.48</v>
      </c>
      <c r="T20" s="136">
        <f t="shared" si="10"/>
        <v>5870.48</v>
      </c>
      <c r="U20" s="160">
        <f>'SEQ Oct 2022'!BL14</f>
        <v>0</v>
      </c>
      <c r="V20" s="161">
        <f>'SEQ Oct 2022'!BM14</f>
        <v>0</v>
      </c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</row>
    <row r="21" spans="1:41" ht="14" x14ac:dyDescent="0.15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4"/>
      <c r="AM21" s="104"/>
      <c r="AN21" s="104"/>
      <c r="AO21" s="104"/>
    </row>
    <row r="22" spans="1:41" ht="15" thickBot="1" x14ac:dyDescent="0.2">
      <c r="A22" s="101"/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4"/>
      <c r="AM22" s="104"/>
      <c r="AN22" s="104"/>
      <c r="AO22" s="104"/>
    </row>
    <row r="23" spans="1:41" ht="14" x14ac:dyDescent="0.15">
      <c r="A23" s="72" t="s">
        <v>265</v>
      </c>
      <c r="B23" s="73"/>
      <c r="C23" s="73"/>
      <c r="D23" s="86"/>
      <c r="E23" s="86"/>
      <c r="F23" s="86"/>
      <c r="G23" s="87"/>
      <c r="H23" s="87"/>
      <c r="I23" s="73"/>
      <c r="J23" s="73"/>
      <c r="K23" s="73"/>
      <c r="L23" s="73"/>
      <c r="M23" s="73"/>
      <c r="N23" s="73"/>
      <c r="O23" s="73"/>
      <c r="P23" s="73"/>
      <c r="Q23" s="73"/>
      <c r="R23" s="73"/>
      <c r="S23" s="73"/>
      <c r="T23" s="73"/>
      <c r="U23" s="73"/>
      <c r="V23" s="7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4"/>
      <c r="AM23" s="104"/>
      <c r="AN23" s="104"/>
      <c r="AO23" s="104"/>
    </row>
    <row r="24" spans="1:41" ht="14" x14ac:dyDescent="0.15">
      <c r="A24" s="75" t="s">
        <v>198</v>
      </c>
      <c r="B24" s="47"/>
      <c r="C24" s="91">
        <v>5000</v>
      </c>
      <c r="D24" s="88"/>
      <c r="E24" s="88"/>
      <c r="F24" s="88"/>
      <c r="G24" s="89"/>
      <c r="H24" s="89"/>
      <c r="I24" s="47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76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</row>
    <row r="25" spans="1:41" ht="14" x14ac:dyDescent="0.15">
      <c r="A25" s="75" t="s">
        <v>266</v>
      </c>
      <c r="B25" s="47"/>
      <c r="C25" s="92">
        <v>0.7</v>
      </c>
      <c r="D25" s="88"/>
      <c r="E25" s="88"/>
      <c r="F25" s="88"/>
      <c r="G25" s="89"/>
      <c r="H25" s="89"/>
      <c r="I25" s="47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76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4"/>
      <c r="AM25" s="104"/>
      <c r="AN25" s="104"/>
      <c r="AO25" s="104"/>
    </row>
    <row r="26" spans="1:41" ht="14" x14ac:dyDescent="0.15">
      <c r="A26" s="75" t="s">
        <v>267</v>
      </c>
      <c r="B26" s="47"/>
      <c r="C26" s="92">
        <v>0.3</v>
      </c>
      <c r="D26" s="88"/>
      <c r="E26" s="88"/>
      <c r="F26" s="88"/>
      <c r="G26" s="89"/>
      <c r="H26" s="89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76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</row>
    <row r="27" spans="1:41" ht="14" x14ac:dyDescent="0.15">
      <c r="A27" s="75"/>
      <c r="B27" s="47"/>
      <c r="C27" s="88"/>
      <c r="D27" s="88"/>
      <c r="E27" s="88"/>
      <c r="F27" s="88"/>
      <c r="G27" s="89"/>
      <c r="H27" s="89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76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4"/>
      <c r="AM27" s="104"/>
      <c r="AN27" s="104"/>
      <c r="AO27" s="104"/>
    </row>
    <row r="28" spans="1:41" ht="75" x14ac:dyDescent="0.15">
      <c r="A28" s="276" t="s">
        <v>144</v>
      </c>
      <c r="B28" s="122" t="s">
        <v>320</v>
      </c>
      <c r="C28" s="120" t="s">
        <v>204</v>
      </c>
      <c r="D28" s="120" t="s">
        <v>463</v>
      </c>
      <c r="E28" s="120" t="s">
        <v>205</v>
      </c>
      <c r="F28" s="122" t="s">
        <v>265</v>
      </c>
      <c r="G28" s="120" t="s">
        <v>206</v>
      </c>
      <c r="H28" s="277" t="s">
        <v>570</v>
      </c>
      <c r="I28" s="278" t="s">
        <v>207</v>
      </c>
      <c r="J28" s="123" t="s">
        <v>23</v>
      </c>
      <c r="K28" s="124" t="s">
        <v>286</v>
      </c>
      <c r="L28" s="124" t="s">
        <v>287</v>
      </c>
      <c r="M28" s="124" t="s">
        <v>288</v>
      </c>
      <c r="N28" s="124" t="s">
        <v>289</v>
      </c>
      <c r="O28" s="279" t="s">
        <v>571</v>
      </c>
      <c r="P28" s="279" t="s">
        <v>572</v>
      </c>
      <c r="Q28" s="280" t="s">
        <v>574</v>
      </c>
      <c r="R28" s="280" t="s">
        <v>575</v>
      </c>
      <c r="S28" s="125" t="s">
        <v>271</v>
      </c>
      <c r="T28" s="125" t="s">
        <v>272</v>
      </c>
      <c r="U28" s="124" t="s">
        <v>263</v>
      </c>
      <c r="V28" s="127" t="s">
        <v>264</v>
      </c>
      <c r="W28" s="104"/>
      <c r="X28" s="104"/>
      <c r="Y28" s="104"/>
      <c r="Z28" s="104"/>
      <c r="AA28" s="104"/>
      <c r="AB28" s="104"/>
      <c r="AC28" s="104"/>
      <c r="AD28" s="104"/>
      <c r="AE28" s="104"/>
      <c r="AF28" s="104"/>
      <c r="AG28" s="104"/>
      <c r="AH28" s="104"/>
      <c r="AI28" s="104"/>
      <c r="AJ28" s="104"/>
      <c r="AK28" s="104"/>
      <c r="AL28" s="104"/>
      <c r="AM28" s="104"/>
      <c r="AN28" s="104"/>
      <c r="AO28" s="104"/>
    </row>
    <row r="29" spans="1:41" ht="14" x14ac:dyDescent="0.15">
      <c r="A29" s="131" t="str">
        <f>'SEQ Oct 2022'!K15</f>
        <v>AGL</v>
      </c>
      <c r="B29" s="132" t="str">
        <f>'SEQ Oct 2022'!L15</f>
        <v>Value Saver</v>
      </c>
      <c r="C29" s="133">
        <f>IF('SEQ Oct 2022'!BP15=0,91*'SEQ Oct 2022'!M15/100,(91*'SEQ Oct 2022'!M15/100)+'SEQ Oct 2022'!BP15/4)</f>
        <v>117.10045454545455</v>
      </c>
      <c r="D29" s="133">
        <f>IF('SEQ Oct 2022'!O15="",$C$24*$C$25*'SEQ Oct 2022'!N15/100,IF($C$24*$C$25&gt;='SEQ Oct 2022'!P15,('SEQ Oct 2022'!P15*'SEQ Oct 2022'!N15/100),($C$24*$C$25*'SEQ Oct 2022'!N15/100)))</f>
        <v>844.13636363636363</v>
      </c>
      <c r="E29" s="133">
        <f>IF(AND('SEQ Oct 2022'!R15&gt;0,'SEQ Oct 2022'!T15&gt;0),IF(($C$24*$C$25&lt;'SEQ Oct 2022'!T15),(0),($C$24*$C$25-'SEQ Oct 2022'!T15)*'SEQ Oct 2022'!U15/100),IF(AND('SEQ Oct 2022'!R15&gt;0,'SEQ Oct 2022'!T15=""),IF(($C$24*$C$25&lt;'SEQ Oct 2022'!R15+'SEQ Oct 2022'!P15),(0),(($C$24*$C$25-('SEQ Oct 2022'!R15+'SEQ Oct 2022'!P15))*'SEQ Oct 2022'!S15/100)),IF(AND('SEQ Oct 2022'!P15&gt;0,'SEQ Oct 2022'!R15=""&gt;0),IF(($C$24*$C$25&lt;'SEQ Oct 2022'!P15),(0),($C$24*$C$25-'SEQ Oct 2022'!P15)*'SEQ Oct 2022'!Q15/100),0)))</f>
        <v>0</v>
      </c>
      <c r="F29" s="134">
        <f>($C$24*$C$26)*'SEQ Oct 2022'!AF15/100</f>
        <v>258.5454545454545</v>
      </c>
      <c r="G29" s="135">
        <f>SUM(C29:F29)</f>
        <v>1219.7822727272728</v>
      </c>
      <c r="H29" s="239">
        <f>(G29-C29)*4</f>
        <v>4410.727272727273</v>
      </c>
      <c r="I29" s="239">
        <f t="shared" ref="I29:I40" si="13">G29*4</f>
        <v>4879.1290909090912</v>
      </c>
      <c r="J29" s="136">
        <f>I29*1.1</f>
        <v>5367.0420000000004</v>
      </c>
      <c r="K29" s="137">
        <f>'SEQ Oct 2022'!BB15</f>
        <v>0</v>
      </c>
      <c r="L29" s="137">
        <f>'SEQ Oct 2022'!BC15</f>
        <v>0</v>
      </c>
      <c r="M29" s="137">
        <f>'SEQ Oct 2022'!BD15</f>
        <v>0</v>
      </c>
      <c r="N29" s="137">
        <f>'SEQ Oct 2022'!BE15</f>
        <v>0</v>
      </c>
      <c r="O29" s="144" t="str">
        <f>IF(SUM(K29:N29)=0,"No discount",IF(K29&gt;0,"Guaranteed off bill",IF(L29&gt;0,"Guaranteed off usage",IF(M29&gt;0,"Pay-on-time off bill","Pay-on-time off usage"))))</f>
        <v>No discount</v>
      </c>
      <c r="P29" s="226" t="str">
        <f>IF(OR(A29="Origin Energy",A29="Red Energy",A29="Powershop"),"Inclusive","Exclusive")</f>
        <v>Exclusive</v>
      </c>
      <c r="Q29" s="240">
        <f>IF(AND(O29="Guaranteed off bill",P29="Inclusive"),((I29*1.1)-((I29*1.1)*K29/100))/1.1,IF(AND(O29="Guaranteed off usage",P29="Inclusive"),((I29*1.1)-((H29*1.1)*L29/100))/1.1,IF(AND(O29="Guaranteed off bill",P29="Exclusive"),I29-(I29*K29/100),IF(AND(O29="Guaranteed off usage",P29="Exclusive"),I29-(H29*L29/100),IF(P29="Inclusive",((I29*1.1))/1.1,I29)))))</f>
        <v>4879.1290909090912</v>
      </c>
      <c r="R29" s="240">
        <f>IF(AND(O29="Pay-on-time off bill",P29="Inclusive"),((Q29*1.1)-((Q29*1.1)*M29/100))/1.1,IF(AND(O29="Pay-on-time off usage",P29="Inclusive"),((Q29*1.1)-((H29*1.1)*N29/100))/1.1,IF(AND(O29="Pay-on-time off bill",P29="Exclusive"),Q29-(Q29*M29/100),IF(AND(O29="Pay-on-time off usage",P29="Exclusive"),Q29-(H29*N29/100),IF(P29="Inclusive",((Q29*1.1))/1.1,Q29)))))</f>
        <v>4879.1290909090912</v>
      </c>
      <c r="S29" s="136">
        <f>Q29*1.1</f>
        <v>5367.0420000000004</v>
      </c>
      <c r="T29" s="136">
        <f>R29*1.1</f>
        <v>5367.0420000000004</v>
      </c>
      <c r="U29" s="160">
        <f>'SEQ Oct 2022'!BL15</f>
        <v>0</v>
      </c>
      <c r="V29" s="161">
        <f>'SEQ Oct 2022'!BM15</f>
        <v>0</v>
      </c>
      <c r="W29" s="104"/>
      <c r="X29" s="104"/>
      <c r="Y29" s="104"/>
      <c r="Z29" s="104"/>
      <c r="AA29" s="104"/>
      <c r="AB29" s="104"/>
      <c r="AC29" s="104"/>
      <c r="AD29" s="104"/>
      <c r="AE29" s="104"/>
      <c r="AF29" s="104"/>
      <c r="AG29" s="104"/>
      <c r="AH29" s="104"/>
      <c r="AI29" s="104"/>
      <c r="AJ29" s="104"/>
      <c r="AK29" s="104"/>
      <c r="AL29" s="104"/>
      <c r="AM29" s="104"/>
      <c r="AN29" s="104"/>
      <c r="AO29" s="104"/>
    </row>
    <row r="30" spans="1:41" ht="14" x14ac:dyDescent="0.15">
      <c r="A30" s="131" t="str">
        <f>'SEQ Oct 2022'!K16</f>
        <v>Diamond Energy</v>
      </c>
      <c r="B30" s="132" t="str">
        <f>'SEQ Oct 2022'!L16</f>
        <v xml:space="preserve">Renewable Saver </v>
      </c>
      <c r="C30" s="133">
        <f>IF('SEQ Oct 2022'!BP16=0,91*'SEQ Oct 2022'!M16/100,(91*'SEQ Oct 2022'!M16/100)+'SEQ Oct 2022'!BP16/4)</f>
        <v>113.74999999999999</v>
      </c>
      <c r="D30" s="133">
        <f>IF('SEQ Oct 2022'!O16="",$C$24*$C$25*'SEQ Oct 2022'!N16/100,IF($C$24*$C$25&gt;='SEQ Oct 2022'!P16,('SEQ Oct 2022'!P16*'SEQ Oct 2022'!N16/100),($C$24*$C$25*'SEQ Oct 2022'!N16/100)))</f>
        <v>901.40909090909076</v>
      </c>
      <c r="E30" s="133">
        <f>IF(AND('SEQ Oct 2022'!R16&gt;0,'SEQ Oct 2022'!T16&gt;0),IF(($C$24*$C$25&lt;'SEQ Oct 2022'!T16),(0),($C$24*$C$25-'SEQ Oct 2022'!T16)*'SEQ Oct 2022'!U16/100),IF(AND('SEQ Oct 2022'!R16&gt;0,'SEQ Oct 2022'!T16=""),IF(($C$24*$C$25&lt;'SEQ Oct 2022'!R16+'SEQ Oct 2022'!P16),(0),(($C$24*$C$25-('SEQ Oct 2022'!R16+'SEQ Oct 2022'!P16))*'SEQ Oct 2022'!S16/100)),IF(AND('SEQ Oct 2022'!P16&gt;0,'SEQ Oct 2022'!R16=""&gt;0),IF(($C$24*$C$25&lt;'SEQ Oct 2022'!P16),(0),($C$24*$C$25-'SEQ Oct 2022'!P16)*'SEQ Oct 2022'!Q16/100),0)))</f>
        <v>0</v>
      </c>
      <c r="F30" s="134">
        <f>($C$24*$C$26)*'SEQ Oct 2022'!AF16/100</f>
        <v>280.77272727272725</v>
      </c>
      <c r="G30" s="135">
        <f t="shared" ref="G30:G40" si="14">SUM(C30:F30)</f>
        <v>1295.931818181818</v>
      </c>
      <c r="H30" s="239">
        <f t="shared" ref="H30:H40" si="15">(G30-C30)*4</f>
        <v>4728.7272727272721</v>
      </c>
      <c r="I30" s="239">
        <f t="shared" si="13"/>
        <v>5183.7272727272721</v>
      </c>
      <c r="J30" s="136">
        <f t="shared" ref="J30:J40" si="16">I30*1.1</f>
        <v>5702.0999999999995</v>
      </c>
      <c r="K30" s="137">
        <f>'SEQ Oct 2022'!BB16</f>
        <v>0</v>
      </c>
      <c r="L30" s="137">
        <f>'SEQ Oct 2022'!BC16</f>
        <v>0</v>
      </c>
      <c r="M30" s="137">
        <f>'SEQ Oct 2022'!BD16</f>
        <v>2</v>
      </c>
      <c r="N30" s="137">
        <f>'SEQ Oct 2022'!BE16</f>
        <v>0</v>
      </c>
      <c r="O30" s="144" t="str">
        <f t="shared" ref="O30:O40" si="17">IF(SUM(K30:N30)=0,"No discount",IF(K30&gt;0,"Guaranteed off bill",IF(L30&gt;0,"Guaranteed off usage",IF(M30&gt;0,"Pay-on-time off bill","Pay-on-time off usage"))))</f>
        <v>Pay-on-time off bill</v>
      </c>
      <c r="P30" s="226" t="str">
        <f t="shared" ref="P30:P40" si="18">IF(OR(A30="Origin Energy",A30="Red Energy",A30="Powershop"),"Inclusive","Exclusive")</f>
        <v>Exclusive</v>
      </c>
      <c r="Q30" s="240">
        <f t="shared" ref="Q30:Q40" si="19">IF(AND(O30="Guaranteed off bill",P30="Inclusive"),((I30*1.1)-((I30*1.1)*K30/100))/1.1,IF(AND(O30="Guaranteed off usage",P30="Inclusive"),((I30*1.1)-((H30*1.1)*L30/100))/1.1,IF(AND(O30="Guaranteed off bill",P30="Exclusive"),I30-(I30*K30/100),IF(AND(O30="Guaranteed off usage",P30="Exclusive"),I30-(H30*L30/100),IF(P30="Inclusive",((I30*1.1))/1.1,I30)))))</f>
        <v>5183.7272727272721</v>
      </c>
      <c r="R30" s="240">
        <f t="shared" ref="R30:R40" si="20">IF(AND(O30="Pay-on-time off bill",P30="Inclusive"),((Q30*1.1)-((Q30*1.1)*M30/100))/1.1,IF(AND(O30="Pay-on-time off usage",P30="Inclusive"),((Q30*1.1)-((H30*1.1)*N30/100))/1.1,IF(AND(O30="Pay-on-time off bill",P30="Exclusive"),Q30-(Q30*M30/100),IF(AND(O30="Pay-on-time off usage",P30="Exclusive"),Q30-(H30*N30/100),IF(P30="Inclusive",((Q30*1.1))/1.1,Q30)))))</f>
        <v>5080.0527272727268</v>
      </c>
      <c r="S30" s="136">
        <f t="shared" ref="S30:T38" si="21">Q30*1.1</f>
        <v>5702.0999999999995</v>
      </c>
      <c r="T30" s="136">
        <f t="shared" si="21"/>
        <v>5588.058</v>
      </c>
      <c r="U30" s="160">
        <f>'SEQ Oct 2022'!BL16</f>
        <v>0</v>
      </c>
      <c r="V30" s="161">
        <f>'SEQ Oct 2022'!BM16</f>
        <v>0</v>
      </c>
      <c r="W30" s="104"/>
      <c r="X30" s="104"/>
      <c r="Y30" s="104"/>
      <c r="Z30" s="104"/>
      <c r="AA30" s="104"/>
      <c r="AB30" s="104"/>
      <c r="AC30" s="104"/>
      <c r="AD30" s="104"/>
      <c r="AE30" s="104"/>
      <c r="AF30" s="104"/>
      <c r="AG30" s="104"/>
      <c r="AH30" s="104"/>
      <c r="AI30" s="104"/>
      <c r="AJ30" s="104"/>
      <c r="AK30" s="104"/>
      <c r="AL30" s="104"/>
      <c r="AM30" s="104"/>
      <c r="AN30" s="104"/>
      <c r="AO30" s="104"/>
    </row>
    <row r="31" spans="1:41" ht="14" x14ac:dyDescent="0.15">
      <c r="A31" s="131" t="str">
        <f>'SEQ Oct 2022'!K17</f>
        <v>EnergyAustralia</v>
      </c>
      <c r="B31" s="132" t="str">
        <f>'SEQ Oct 2022'!L17</f>
        <v>Balance Plan</v>
      </c>
      <c r="C31" s="133">
        <f>IF('SEQ Oct 2022'!BP17=0,91*'SEQ Oct 2022'!M17/100,(91*'SEQ Oct 2022'!M17/100)+'SEQ Oct 2022'!BP17/4)</f>
        <v>112.38499999999998</v>
      </c>
      <c r="D31" s="133">
        <f>IF('SEQ Oct 2022'!O17="",$C$24*$C$25*'SEQ Oct 2022'!N17/100,IF($C$24*$C$25&gt;='SEQ Oct 2022'!P17,('SEQ Oct 2022'!P17*'SEQ Oct 2022'!N17/100),($C$24*$C$25*'SEQ Oct 2022'!N17/100)))</f>
        <v>942.4545454545455</v>
      </c>
      <c r="E31" s="133">
        <f>IF(AND('SEQ Oct 2022'!R17&gt;0,'SEQ Oct 2022'!T17&gt;0),IF(($C$24*$C$25&lt;'SEQ Oct 2022'!T17),(0),($C$24*$C$25-'SEQ Oct 2022'!T17)*'SEQ Oct 2022'!U17/100),IF(AND('SEQ Oct 2022'!R17&gt;0,'SEQ Oct 2022'!T17=""),IF(($C$24*$C$25&lt;'SEQ Oct 2022'!R17+'SEQ Oct 2022'!P17),(0),(($C$24*$C$25-('SEQ Oct 2022'!R17+'SEQ Oct 2022'!P17))*'SEQ Oct 2022'!S17/100)),IF(AND('SEQ Oct 2022'!P17&gt;0,'SEQ Oct 2022'!R17=""&gt;0),IF(($C$24*$C$25&lt;'SEQ Oct 2022'!P17),(0),($C$24*$C$25-'SEQ Oct 2022'!P17)*'SEQ Oct 2022'!Q17/100),0)))</f>
        <v>0</v>
      </c>
      <c r="F31" s="134">
        <f>($C$24*$C$26)*'SEQ Oct 2022'!AF17/100</f>
        <v>256.7727272727272</v>
      </c>
      <c r="G31" s="135">
        <f t="shared" si="14"/>
        <v>1311.6122727272727</v>
      </c>
      <c r="H31" s="239">
        <f t="shared" si="15"/>
        <v>4796.909090909091</v>
      </c>
      <c r="I31" s="239">
        <f t="shared" si="13"/>
        <v>5246.449090909091</v>
      </c>
      <c r="J31" s="136">
        <f t="shared" si="16"/>
        <v>5771.094000000001</v>
      </c>
      <c r="K31" s="137">
        <f>'SEQ Oct 2022'!BB17</f>
        <v>5</v>
      </c>
      <c r="L31" s="137">
        <f>'SEQ Oct 2022'!BC17</f>
        <v>0</v>
      </c>
      <c r="M31" s="137">
        <f>'SEQ Oct 2022'!BD17</f>
        <v>0</v>
      </c>
      <c r="N31" s="137">
        <f>'SEQ Oct 2022'!BE17</f>
        <v>0</v>
      </c>
      <c r="O31" s="144" t="str">
        <f t="shared" si="17"/>
        <v>Guaranteed off bill</v>
      </c>
      <c r="P31" s="226" t="str">
        <f t="shared" si="18"/>
        <v>Exclusive</v>
      </c>
      <c r="Q31" s="240">
        <f t="shared" si="19"/>
        <v>4984.1266363636369</v>
      </c>
      <c r="R31" s="240">
        <f t="shared" si="20"/>
        <v>4984.1266363636369</v>
      </c>
      <c r="S31" s="136">
        <f t="shared" si="21"/>
        <v>5482.5393000000013</v>
      </c>
      <c r="T31" s="136">
        <f t="shared" si="21"/>
        <v>5482.5393000000013</v>
      </c>
      <c r="U31" s="160">
        <f>'SEQ Oct 2022'!BL17</f>
        <v>0</v>
      </c>
      <c r="V31" s="161">
        <f>'SEQ Oct 2022'!BM17</f>
        <v>0</v>
      </c>
      <c r="W31" s="104"/>
      <c r="X31" s="104"/>
      <c r="Y31" s="104"/>
      <c r="Z31" s="104"/>
      <c r="AA31" s="104"/>
      <c r="AB31" s="104"/>
      <c r="AC31" s="104"/>
      <c r="AD31" s="104"/>
      <c r="AE31" s="104"/>
      <c r="AF31" s="104"/>
      <c r="AG31" s="104"/>
      <c r="AH31" s="104"/>
      <c r="AI31" s="104"/>
      <c r="AJ31" s="104"/>
      <c r="AK31" s="104"/>
      <c r="AL31" s="104"/>
      <c r="AM31" s="104"/>
      <c r="AN31" s="104"/>
      <c r="AO31" s="104"/>
    </row>
    <row r="32" spans="1:41" ht="14" x14ac:dyDescent="0.15">
      <c r="A32" s="131" t="str">
        <f>'SEQ Oct 2022'!K18</f>
        <v>Origin Energy</v>
      </c>
      <c r="B32" s="132" t="str">
        <f>'SEQ Oct 2022'!L18</f>
        <v>Go Variable</v>
      </c>
      <c r="C32" s="133">
        <f>IF('SEQ Oct 2022'!BP18=0,91*'SEQ Oct 2022'!M18/100,(91*'SEQ Oct 2022'!M18/100)+'SEQ Oct 2022'!BP18/4)</f>
        <v>116.86881818181818</v>
      </c>
      <c r="D32" s="133">
        <f>IF('SEQ Oct 2022'!O18="",$C$24*$C$25*'SEQ Oct 2022'!N18/100,IF($C$24*$C$25&gt;='SEQ Oct 2022'!P18,('SEQ Oct 2022'!P18*'SEQ Oct 2022'!N18/100),($C$24*$C$25*'SEQ Oct 2022'!N18/100)))</f>
        <v>847.95454545454527</v>
      </c>
      <c r="E32" s="133">
        <f>IF(AND('SEQ Oct 2022'!R18&gt;0,'SEQ Oct 2022'!T18&gt;0),IF(($C$24*$C$25&lt;'SEQ Oct 2022'!T18),(0),($C$24*$C$25-'SEQ Oct 2022'!T18)*'SEQ Oct 2022'!U18/100),IF(AND('SEQ Oct 2022'!R18&gt;0,'SEQ Oct 2022'!T18=""),IF(($C$24*$C$25&lt;'SEQ Oct 2022'!R18+'SEQ Oct 2022'!P18),(0),(($C$24*$C$25-('SEQ Oct 2022'!R18+'SEQ Oct 2022'!P18))*'SEQ Oct 2022'!S18/100)),IF(AND('SEQ Oct 2022'!P18&gt;0,'SEQ Oct 2022'!R18=""&gt;0),IF(($C$24*$C$25&lt;'SEQ Oct 2022'!P18),(0),($C$24*$C$25-'SEQ Oct 2022'!P18)*'SEQ Oct 2022'!Q18/100),0)))</f>
        <v>0</v>
      </c>
      <c r="F32" s="134">
        <f>($C$24*$C$26)*'SEQ Oct 2022'!AF18/100</f>
        <v>250.6363636363636</v>
      </c>
      <c r="G32" s="135">
        <f t="shared" si="14"/>
        <v>1215.4597272727269</v>
      </c>
      <c r="H32" s="239">
        <f t="shared" si="15"/>
        <v>4394.3636363636351</v>
      </c>
      <c r="I32" s="239">
        <f t="shared" si="13"/>
        <v>4861.8389090909077</v>
      </c>
      <c r="J32" s="136">
        <f t="shared" si="16"/>
        <v>5348.0227999999988</v>
      </c>
      <c r="K32" s="137">
        <f>'SEQ Oct 2022'!BB18</f>
        <v>0</v>
      </c>
      <c r="L32" s="137">
        <f>'SEQ Oct 2022'!BC18</f>
        <v>0</v>
      </c>
      <c r="M32" s="137">
        <f>'SEQ Oct 2022'!BD18</f>
        <v>0</v>
      </c>
      <c r="N32" s="137">
        <f>'SEQ Oct 2022'!BE18</f>
        <v>0</v>
      </c>
      <c r="O32" s="144" t="str">
        <f t="shared" si="17"/>
        <v>No discount</v>
      </c>
      <c r="P32" s="226" t="str">
        <f t="shared" si="18"/>
        <v>Inclusive</v>
      </c>
      <c r="Q32" s="240">
        <f t="shared" si="19"/>
        <v>4861.8389090909077</v>
      </c>
      <c r="R32" s="240">
        <f t="shared" si="20"/>
        <v>4861.8389090909077</v>
      </c>
      <c r="S32" s="136">
        <f t="shared" si="21"/>
        <v>5348.0227999999988</v>
      </c>
      <c r="T32" s="136">
        <f t="shared" si="21"/>
        <v>5348.0227999999988</v>
      </c>
      <c r="U32" s="160">
        <f>'SEQ Oct 2022'!BL18</f>
        <v>0</v>
      </c>
      <c r="V32" s="161">
        <f>'SEQ Oct 2022'!BM18</f>
        <v>0</v>
      </c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</row>
    <row r="33" spans="1:41" ht="14" x14ac:dyDescent="0.15">
      <c r="A33" s="131" t="str">
        <f>'SEQ Oct 2022'!K19</f>
        <v>Powershop</v>
      </c>
      <c r="B33" s="132" t="str">
        <f>'SEQ Oct 2022'!L19</f>
        <v>Carbon Neutral</v>
      </c>
      <c r="C33" s="133">
        <f>IF('SEQ Oct 2022'!BP19=0,91*'SEQ Oct 2022'!M19/100,(91*'SEQ Oct 2022'!M19/100)+'SEQ Oct 2022'!BP19/4)</f>
        <v>159.59745454545453</v>
      </c>
      <c r="D33" s="133">
        <f>IF('SEQ Oct 2022'!O19="",$C$24*$C$25*'SEQ Oct 2022'!N19/100,IF($C$24*$C$25&gt;='SEQ Oct 2022'!P19,('SEQ Oct 2022'!P19*'SEQ Oct 2022'!N19/100),($C$24*$C$25*'SEQ Oct 2022'!N19/100)))</f>
        <v>832.99999999999989</v>
      </c>
      <c r="E33" s="133">
        <f>IF(AND('SEQ Oct 2022'!R19&gt;0,'SEQ Oct 2022'!T19&gt;0),IF(($C$24*$C$25&lt;'SEQ Oct 2022'!T19),(0),($C$24*$C$25-'SEQ Oct 2022'!T19)*'SEQ Oct 2022'!U19/100),IF(AND('SEQ Oct 2022'!R19&gt;0,'SEQ Oct 2022'!T19=""),IF(($C$24*$C$25&lt;'SEQ Oct 2022'!R19+'SEQ Oct 2022'!P19),(0),(($C$24*$C$25-('SEQ Oct 2022'!R19+'SEQ Oct 2022'!P19))*'SEQ Oct 2022'!S19/100)),IF(AND('SEQ Oct 2022'!P19&gt;0,'SEQ Oct 2022'!R19=""&gt;0),IF(($C$24*$C$25&lt;'SEQ Oct 2022'!P19),(0),($C$24*$C$25-'SEQ Oct 2022'!P19)*'SEQ Oct 2022'!Q19/100),0)))</f>
        <v>0</v>
      </c>
      <c r="F33" s="134">
        <f>($C$24*$C$26)*'SEQ Oct 2022'!AF19/100</f>
        <v>245.72727272727269</v>
      </c>
      <c r="G33" s="135">
        <f t="shared" si="14"/>
        <v>1238.3247272727272</v>
      </c>
      <c r="H33" s="239">
        <f t="shared" si="15"/>
        <v>4314.9090909090901</v>
      </c>
      <c r="I33" s="239">
        <f t="shared" si="13"/>
        <v>4953.2989090909086</v>
      </c>
      <c r="J33" s="136">
        <f t="shared" si="16"/>
        <v>5448.6287999999995</v>
      </c>
      <c r="K33" s="137">
        <f>'SEQ Oct 2022'!BB19</f>
        <v>0</v>
      </c>
      <c r="L33" s="137">
        <f>'SEQ Oct 2022'!BC19</f>
        <v>0</v>
      </c>
      <c r="M33" s="137">
        <f>'SEQ Oct 2022'!BD19</f>
        <v>0</v>
      </c>
      <c r="N33" s="137">
        <f>'SEQ Oct 2022'!BE19</f>
        <v>0</v>
      </c>
      <c r="O33" s="144" t="str">
        <f t="shared" si="17"/>
        <v>No discount</v>
      </c>
      <c r="P33" s="226" t="str">
        <f t="shared" si="18"/>
        <v>Inclusive</v>
      </c>
      <c r="Q33" s="240">
        <f t="shared" si="19"/>
        <v>4953.2989090909086</v>
      </c>
      <c r="R33" s="240">
        <f t="shared" si="20"/>
        <v>4953.2989090909086</v>
      </c>
      <c r="S33" s="136">
        <f t="shared" si="21"/>
        <v>5448.6287999999995</v>
      </c>
      <c r="T33" s="136">
        <f t="shared" si="21"/>
        <v>5448.6287999999995</v>
      </c>
      <c r="U33" s="160">
        <f>'SEQ Oct 2022'!BL19</f>
        <v>0</v>
      </c>
      <c r="V33" s="161">
        <f>'SEQ Oct 2022'!BM19</f>
        <v>0</v>
      </c>
      <c r="W33" s="104"/>
      <c r="X33" s="104"/>
      <c r="Y33" s="104"/>
      <c r="Z33" s="104"/>
      <c r="AA33" s="104"/>
      <c r="AB33" s="104"/>
      <c r="AC33" s="104"/>
      <c r="AD33" s="104"/>
      <c r="AE33" s="104"/>
      <c r="AF33" s="104"/>
      <c r="AG33" s="104"/>
      <c r="AH33" s="104"/>
      <c r="AI33" s="104"/>
      <c r="AJ33" s="104"/>
      <c r="AK33" s="104"/>
      <c r="AL33" s="104"/>
      <c r="AM33" s="104"/>
      <c r="AN33" s="104"/>
      <c r="AO33" s="104"/>
    </row>
    <row r="34" spans="1:41" ht="14" x14ac:dyDescent="0.15">
      <c r="A34" s="131" t="str">
        <f>'SEQ Oct 2022'!K20</f>
        <v>Energy Locals</v>
      </c>
      <c r="B34" s="132" t="str">
        <f>'SEQ Oct 2022'!L20</f>
        <v>Business Member</v>
      </c>
      <c r="C34" s="133">
        <f>IF('SEQ Oct 2022'!BP20=0,91*'SEQ Oct 2022'!M20/100,(91*'SEQ Oct 2022'!M20/100)+'SEQ Oct 2022'!BP20/4)</f>
        <v>186.49545454545455</v>
      </c>
      <c r="D34" s="133">
        <f>IF('SEQ Oct 2022'!O20="",$C$24*$C$25*'SEQ Oct 2022'!N20/100,IF($C$24*$C$25&gt;='SEQ Oct 2022'!P20,('SEQ Oct 2022'!P20*'SEQ Oct 2022'!N20/100),($C$24*$C$25*'SEQ Oct 2022'!N20/100)))</f>
        <v>874.99999999999989</v>
      </c>
      <c r="E34" s="133">
        <f>IF(AND('SEQ Oct 2022'!R20&gt;0,'SEQ Oct 2022'!T20&gt;0),IF(($C$24*$C$25&lt;'SEQ Oct 2022'!T20),(0),($C$24*$C$25-'SEQ Oct 2022'!T20)*'SEQ Oct 2022'!U20/100),IF(AND('SEQ Oct 2022'!R20&gt;0,'SEQ Oct 2022'!T20=""),IF(($C$24*$C$25&lt;'SEQ Oct 2022'!R20+'SEQ Oct 2022'!P20),(0),(($C$24*$C$25-('SEQ Oct 2022'!R20+'SEQ Oct 2022'!P20))*'SEQ Oct 2022'!S20/100)),IF(AND('SEQ Oct 2022'!P20&gt;0,'SEQ Oct 2022'!R20=""&gt;0),IF(($C$24*$C$25&lt;'SEQ Oct 2022'!P20),(0),($C$24*$C$25-'SEQ Oct 2022'!P20)*'SEQ Oct 2022'!Q20/100),0)))</f>
        <v>0</v>
      </c>
      <c r="F34" s="134">
        <f>($C$24*$C$26)*'SEQ Oct 2022'!AF20/100</f>
        <v>300</v>
      </c>
      <c r="G34" s="135">
        <f t="shared" si="14"/>
        <v>1361.4954545454543</v>
      </c>
      <c r="H34" s="239">
        <f t="shared" si="15"/>
        <v>4699.9999999999991</v>
      </c>
      <c r="I34" s="239">
        <f t="shared" si="13"/>
        <v>5445.9818181818173</v>
      </c>
      <c r="J34" s="136">
        <f t="shared" si="16"/>
        <v>5990.58</v>
      </c>
      <c r="K34" s="137">
        <f>'SEQ Oct 2022'!BB20</f>
        <v>0</v>
      </c>
      <c r="L34" s="137">
        <f>'SEQ Oct 2022'!BC20</f>
        <v>0</v>
      </c>
      <c r="M34" s="137">
        <f>'SEQ Oct 2022'!BD20</f>
        <v>0</v>
      </c>
      <c r="N34" s="137">
        <f>'SEQ Oct 2022'!BE20</f>
        <v>0</v>
      </c>
      <c r="O34" s="144" t="str">
        <f t="shared" si="17"/>
        <v>No discount</v>
      </c>
      <c r="P34" s="226" t="str">
        <f t="shared" si="18"/>
        <v>Exclusive</v>
      </c>
      <c r="Q34" s="240">
        <f t="shared" si="19"/>
        <v>5445.9818181818173</v>
      </c>
      <c r="R34" s="240">
        <f t="shared" si="20"/>
        <v>5445.9818181818173</v>
      </c>
      <c r="S34" s="136">
        <f t="shared" si="21"/>
        <v>5990.58</v>
      </c>
      <c r="T34" s="136">
        <f t="shared" si="21"/>
        <v>5990.58</v>
      </c>
      <c r="U34" s="160">
        <f>'SEQ Oct 2022'!BL20</f>
        <v>0</v>
      </c>
      <c r="V34" s="161">
        <f>'SEQ Oct 2022'!BM20</f>
        <v>0</v>
      </c>
      <c r="W34" s="104"/>
      <c r="X34" s="104"/>
      <c r="Y34" s="104"/>
      <c r="Z34" s="104"/>
      <c r="AA34" s="104"/>
      <c r="AB34" s="104"/>
      <c r="AC34" s="104"/>
      <c r="AD34" s="104"/>
      <c r="AE34" s="104"/>
      <c r="AF34" s="104"/>
      <c r="AG34" s="104"/>
      <c r="AH34" s="104"/>
      <c r="AI34" s="104"/>
      <c r="AJ34" s="104"/>
      <c r="AK34" s="104"/>
      <c r="AL34" s="104"/>
      <c r="AM34" s="104"/>
      <c r="AN34" s="104"/>
      <c r="AO34" s="104"/>
    </row>
    <row r="35" spans="1:41" ht="14" x14ac:dyDescent="0.15">
      <c r="A35" s="131" t="str">
        <f>'SEQ Oct 2022'!K21</f>
        <v>Simply Energy</v>
      </c>
      <c r="B35" s="132" t="str">
        <f>'SEQ Oct 2022'!L21</f>
        <v>Business Basic</v>
      </c>
      <c r="C35" s="133">
        <f>IF('SEQ Oct 2022'!BP21=0,91*'SEQ Oct 2022'!M21/100,(91*'SEQ Oct 2022'!M21/100)+'SEQ Oct 2022'!BP21/4)</f>
        <v>105.833</v>
      </c>
      <c r="D35" s="133">
        <f>IF('SEQ Oct 2022'!O21="",$C$24*$C$25*'SEQ Oct 2022'!N21/100,IF($C$24*$C$25&gt;='SEQ Oct 2022'!P21,('SEQ Oct 2022'!P21*'SEQ Oct 2022'!N21/100),($C$24*$C$25*'SEQ Oct 2022'!N21/100)))</f>
        <v>951.0454545454545</v>
      </c>
      <c r="E35" s="133">
        <f>IF(AND('SEQ Oct 2022'!R21&gt;0,'SEQ Oct 2022'!T21&gt;0),IF(($C$24*$C$25&lt;'SEQ Oct 2022'!T21),(0),($C$24*$C$25-'SEQ Oct 2022'!T21)*'SEQ Oct 2022'!U21/100),IF(AND('SEQ Oct 2022'!R21&gt;0,'SEQ Oct 2022'!T21=""),IF(($C$24*$C$25&lt;'SEQ Oct 2022'!R21+'SEQ Oct 2022'!P21),(0),(($C$24*$C$25-('SEQ Oct 2022'!R21+'SEQ Oct 2022'!P21))*'SEQ Oct 2022'!S21/100)),IF(AND('SEQ Oct 2022'!P21&gt;0,'SEQ Oct 2022'!R21=""&gt;0),IF(($C$24*$C$25&lt;'SEQ Oct 2022'!P21),(0),($C$24*$C$25-'SEQ Oct 2022'!P21)*'SEQ Oct 2022'!Q21/100),0)))</f>
        <v>0</v>
      </c>
      <c r="F35" s="134">
        <f>($C$24*$C$26)*'SEQ Oct 2022'!AF21/100</f>
        <v>276.81818181818181</v>
      </c>
      <c r="G35" s="135">
        <f t="shared" si="14"/>
        <v>1333.6966363636363</v>
      </c>
      <c r="H35" s="239">
        <f t="shared" si="15"/>
        <v>4911.454545454545</v>
      </c>
      <c r="I35" s="239">
        <f t="shared" si="13"/>
        <v>5334.7865454545454</v>
      </c>
      <c r="J35" s="136">
        <f t="shared" si="16"/>
        <v>5868.2652000000007</v>
      </c>
      <c r="K35" s="137">
        <f>'SEQ Oct 2022'!BB21</f>
        <v>0</v>
      </c>
      <c r="L35" s="137">
        <f>'SEQ Oct 2022'!BC21</f>
        <v>0</v>
      </c>
      <c r="M35" s="137">
        <f>'SEQ Oct 2022'!BD21</f>
        <v>0</v>
      </c>
      <c r="N35" s="137">
        <f>'SEQ Oct 2022'!BE21</f>
        <v>0</v>
      </c>
      <c r="O35" s="144" t="str">
        <f t="shared" si="17"/>
        <v>No discount</v>
      </c>
      <c r="P35" s="226" t="str">
        <f t="shared" si="18"/>
        <v>Exclusive</v>
      </c>
      <c r="Q35" s="240">
        <f t="shared" si="19"/>
        <v>5334.7865454545454</v>
      </c>
      <c r="R35" s="240">
        <f t="shared" si="20"/>
        <v>5334.7865454545454</v>
      </c>
      <c r="S35" s="136">
        <f t="shared" si="21"/>
        <v>5868.2652000000007</v>
      </c>
      <c r="T35" s="136">
        <f t="shared" si="21"/>
        <v>5868.2652000000007</v>
      </c>
      <c r="U35" s="160">
        <f>'SEQ Oct 2022'!BL21</f>
        <v>0</v>
      </c>
      <c r="V35" s="161">
        <f>'SEQ Oct 2022'!BM21</f>
        <v>0</v>
      </c>
      <c r="W35" s="104"/>
      <c r="X35" s="104"/>
      <c r="Y35" s="104"/>
      <c r="Z35" s="104"/>
      <c r="AA35" s="104"/>
      <c r="AB35" s="104"/>
      <c r="AC35" s="104"/>
      <c r="AD35" s="104"/>
      <c r="AE35" s="104"/>
      <c r="AF35" s="104"/>
      <c r="AG35" s="104"/>
      <c r="AH35" s="104"/>
      <c r="AI35" s="104"/>
      <c r="AJ35" s="104"/>
      <c r="AK35" s="104"/>
      <c r="AL35" s="104"/>
      <c r="AM35" s="104"/>
      <c r="AN35" s="104"/>
      <c r="AO35" s="104"/>
    </row>
    <row r="36" spans="1:41" ht="14" x14ac:dyDescent="0.15">
      <c r="A36" s="131" t="str">
        <f>'SEQ Oct 2022'!K22</f>
        <v>Alinta Energy</v>
      </c>
      <c r="B36" s="132" t="str">
        <f>'SEQ Oct 2022'!L22</f>
        <v>BusinessDeal</v>
      </c>
      <c r="C36" s="133">
        <f>IF('SEQ Oct 2022'!BP22=0,91*'SEQ Oct 2022'!M22/100,(91*'SEQ Oct 2022'!M22/100)+'SEQ Oct 2022'!BP22/4)</f>
        <v>110.31681818181816</v>
      </c>
      <c r="D36" s="133">
        <f>IF('SEQ Oct 2022'!O22="",$C$24*$C$25*'SEQ Oct 2022'!N22/100,IF($C$24*$C$25&gt;='SEQ Oct 2022'!P22,('SEQ Oct 2022'!P22*'SEQ Oct 2022'!N22/100),($C$24*$C$25*'SEQ Oct 2022'!N22/100)))</f>
        <v>845.72727272727263</v>
      </c>
      <c r="E36" s="133">
        <f>IF(AND('SEQ Oct 2022'!R22&gt;0,'SEQ Oct 2022'!T22&gt;0),IF(($C$24*$C$25&lt;'SEQ Oct 2022'!T22),(0),($C$24*$C$25-'SEQ Oct 2022'!T22)*'SEQ Oct 2022'!U22/100),IF(AND('SEQ Oct 2022'!R22&gt;0,'SEQ Oct 2022'!T22=""),IF(($C$24*$C$25&lt;'SEQ Oct 2022'!R22+'SEQ Oct 2022'!P22),(0),(($C$24*$C$25-('SEQ Oct 2022'!R22+'SEQ Oct 2022'!P22))*'SEQ Oct 2022'!S22/100)),IF(AND('SEQ Oct 2022'!P22&gt;0,'SEQ Oct 2022'!R22=""&gt;0),IF(($C$24*$C$25&lt;'SEQ Oct 2022'!P22),(0),($C$24*$C$25-'SEQ Oct 2022'!P22)*'SEQ Oct 2022'!Q22/100),0)))</f>
        <v>0</v>
      </c>
      <c r="F36" s="134">
        <f>($C$24*$C$26)*'SEQ Oct 2022'!AF22/100</f>
        <v>267.27272727272725</v>
      </c>
      <c r="G36" s="135">
        <f t="shared" si="14"/>
        <v>1223.316818181818</v>
      </c>
      <c r="H36" s="239">
        <f t="shared" si="15"/>
        <v>4451.9999999999991</v>
      </c>
      <c r="I36" s="239">
        <f t="shared" si="13"/>
        <v>4893.267272727272</v>
      </c>
      <c r="J36" s="136">
        <f t="shared" si="16"/>
        <v>5382.5940000000001</v>
      </c>
      <c r="K36" s="137">
        <f>'SEQ Oct 2022'!BB22</f>
        <v>0</v>
      </c>
      <c r="L36" s="137">
        <f>'SEQ Oct 2022'!BC22</f>
        <v>0</v>
      </c>
      <c r="M36" s="137">
        <f>'SEQ Oct 2022'!BD22</f>
        <v>0</v>
      </c>
      <c r="N36" s="137">
        <f>'SEQ Oct 2022'!BE22</f>
        <v>0</v>
      </c>
      <c r="O36" s="144" t="str">
        <f t="shared" si="17"/>
        <v>No discount</v>
      </c>
      <c r="P36" s="226" t="str">
        <f t="shared" si="18"/>
        <v>Exclusive</v>
      </c>
      <c r="Q36" s="240">
        <f t="shared" si="19"/>
        <v>4893.267272727272</v>
      </c>
      <c r="R36" s="240">
        <f t="shared" si="20"/>
        <v>4893.267272727272</v>
      </c>
      <c r="S36" s="136">
        <f t="shared" si="21"/>
        <v>5382.5940000000001</v>
      </c>
      <c r="T36" s="136">
        <f t="shared" si="21"/>
        <v>5382.5940000000001</v>
      </c>
      <c r="U36" s="160">
        <f>'SEQ Oct 2022'!BL22</f>
        <v>0</v>
      </c>
      <c r="V36" s="161">
        <f>'SEQ Oct 2022'!BM22</f>
        <v>0</v>
      </c>
      <c r="W36" s="104"/>
      <c r="X36" s="104"/>
      <c r="Y36" s="104"/>
      <c r="Z36" s="104"/>
      <c r="AA36" s="104"/>
      <c r="AB36" s="104"/>
      <c r="AC36" s="104"/>
      <c r="AD36" s="104"/>
      <c r="AE36" s="104"/>
      <c r="AF36" s="104"/>
      <c r="AG36" s="104"/>
      <c r="AH36" s="104"/>
      <c r="AI36" s="104"/>
      <c r="AJ36" s="104"/>
      <c r="AK36" s="104"/>
      <c r="AL36" s="104"/>
      <c r="AM36" s="104"/>
      <c r="AN36" s="104"/>
      <c r="AO36" s="104"/>
    </row>
    <row r="37" spans="1:41" ht="14" x14ac:dyDescent="0.15">
      <c r="A37" s="131" t="str">
        <f>'SEQ Oct 2022'!K23</f>
        <v>Red Energy</v>
      </c>
      <c r="B37" s="132" t="str">
        <f>'SEQ Oct 2022'!L23</f>
        <v>Red Business Saver</v>
      </c>
      <c r="C37" s="133">
        <f>IF('SEQ Oct 2022'!BP23=0,91*'SEQ Oct 2022'!M23/100,(91*'SEQ Oct 2022'!M23/100)+'SEQ Oct 2022'!BP23/4)</f>
        <v>123.75999999999998</v>
      </c>
      <c r="D37" s="133">
        <f>IF('SEQ Oct 2022'!O23="",$C$24*$C$25*'SEQ Oct 2022'!N23/100,IF($C$24*$C$25&gt;='SEQ Oct 2022'!P23,('SEQ Oct 2022'!P23*'SEQ Oct 2022'!N23/100),($C$24*$C$25*'SEQ Oct 2022'!N23/100)))</f>
        <v>918.90909090909076</v>
      </c>
      <c r="E37" s="133">
        <f>IF(AND('SEQ Oct 2022'!R23&gt;0,'SEQ Oct 2022'!T23&gt;0),IF(($C$24*$C$25&lt;'SEQ Oct 2022'!T23),(0),($C$24*$C$25-'SEQ Oct 2022'!T23)*'SEQ Oct 2022'!U23/100),IF(AND('SEQ Oct 2022'!R23&gt;0,'SEQ Oct 2022'!T23=""),IF(($C$24*$C$25&lt;'SEQ Oct 2022'!R23+'SEQ Oct 2022'!P23),(0),(($C$24*$C$25-('SEQ Oct 2022'!R23+'SEQ Oct 2022'!P23))*'SEQ Oct 2022'!S23/100)),IF(AND('SEQ Oct 2022'!P23&gt;0,'SEQ Oct 2022'!R23=""&gt;0),IF(($C$24*$C$25&lt;'SEQ Oct 2022'!P23),(0),($C$24*$C$25-'SEQ Oct 2022'!P23)*'SEQ Oct 2022'!Q23/100),0)))</f>
        <v>0</v>
      </c>
      <c r="F37" s="134">
        <f>($C$24*$C$26)*'SEQ Oct 2022'!AF23/100</f>
        <v>281.99999999999994</v>
      </c>
      <c r="G37" s="135">
        <f t="shared" si="14"/>
        <v>1324.6690909090908</v>
      </c>
      <c r="H37" s="239">
        <f t="shared" si="15"/>
        <v>4803.6363636363631</v>
      </c>
      <c r="I37" s="239">
        <f t="shared" si="13"/>
        <v>5298.676363636363</v>
      </c>
      <c r="J37" s="136">
        <f t="shared" si="16"/>
        <v>5828.5439999999999</v>
      </c>
      <c r="K37" s="137">
        <f>'SEQ Oct 2022'!BB23</f>
        <v>0</v>
      </c>
      <c r="L37" s="137">
        <f>'SEQ Oct 2022'!BC23</f>
        <v>0</v>
      </c>
      <c r="M37" s="137">
        <f>'SEQ Oct 2022'!BD23</f>
        <v>0</v>
      </c>
      <c r="N37" s="137">
        <f>'SEQ Oct 2022'!BE23</f>
        <v>0</v>
      </c>
      <c r="O37" s="144" t="str">
        <f t="shared" si="17"/>
        <v>No discount</v>
      </c>
      <c r="P37" s="226" t="str">
        <f t="shared" si="18"/>
        <v>Inclusive</v>
      </c>
      <c r="Q37" s="240">
        <f t="shared" si="19"/>
        <v>5298.676363636363</v>
      </c>
      <c r="R37" s="240">
        <f t="shared" si="20"/>
        <v>5298.676363636363</v>
      </c>
      <c r="S37" s="136">
        <f t="shared" si="21"/>
        <v>5828.5439999999999</v>
      </c>
      <c r="T37" s="136">
        <f t="shared" si="21"/>
        <v>5828.5439999999999</v>
      </c>
      <c r="U37" s="160">
        <f>'SEQ Oct 2022'!BL23</f>
        <v>0</v>
      </c>
      <c r="V37" s="161">
        <f>'SEQ Oct 2022'!BM23</f>
        <v>0</v>
      </c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</row>
    <row r="38" spans="1:41" ht="14" x14ac:dyDescent="0.15">
      <c r="A38" s="131" t="str">
        <f>'SEQ Oct 2022'!K24</f>
        <v>CovaU</v>
      </c>
      <c r="B38" s="132" t="str">
        <f>'SEQ Oct 2022'!L24</f>
        <v>Freedom</v>
      </c>
      <c r="C38" s="133">
        <f>IF('SEQ Oct 2022'!BP24=0,91*'SEQ Oct 2022'!M24/100,(91*'SEQ Oct 2022'!M24/100)+'SEQ Oct 2022'!BP24/4)</f>
        <v>108.29</v>
      </c>
      <c r="D38" s="133">
        <f>IF('SEQ Oct 2022'!O24="",$C$24*$C$25*'SEQ Oct 2022'!N24/100,IF($C$24*$C$25&gt;='SEQ Oct 2022'!P24,('SEQ Oct 2022'!P24*'SEQ Oct 2022'!N24/100),($C$24*$C$25*'SEQ Oct 2022'!N24/100)))</f>
        <v>1598.5454545454545</v>
      </c>
      <c r="E38" s="133">
        <f>IF(AND('SEQ Oct 2022'!R24&gt;0,'SEQ Oct 2022'!T24&gt;0),IF(($C$24*$C$25&lt;'SEQ Oct 2022'!T24),(0),($C$24*$C$25-'SEQ Oct 2022'!T24)*'SEQ Oct 2022'!U24/100),IF(AND('SEQ Oct 2022'!R24&gt;0,'SEQ Oct 2022'!T24=""),IF(($C$24*$C$25&lt;'SEQ Oct 2022'!R24+'SEQ Oct 2022'!P24),(0),(($C$24*$C$25-('SEQ Oct 2022'!R24+'SEQ Oct 2022'!P24))*'SEQ Oct 2022'!S24/100)),IF(AND('SEQ Oct 2022'!P24&gt;0,'SEQ Oct 2022'!R24=""&gt;0),IF(($C$24*$C$25&lt;'SEQ Oct 2022'!P24),(0),($C$24*$C$25-'SEQ Oct 2022'!P24)*'SEQ Oct 2022'!Q24/100),0)))</f>
        <v>0</v>
      </c>
      <c r="F38" s="134">
        <f>($C$24*$C$26)*'SEQ Oct 2022'!AF24/100</f>
        <v>596.72727272727263</v>
      </c>
      <c r="G38" s="135">
        <f t="shared" si="14"/>
        <v>2303.562727272727</v>
      </c>
      <c r="H38" s="239">
        <f t="shared" si="15"/>
        <v>8781.0909090909081</v>
      </c>
      <c r="I38" s="239">
        <f t="shared" si="13"/>
        <v>9214.250909090908</v>
      </c>
      <c r="J38" s="136">
        <f t="shared" si="16"/>
        <v>10135.675999999999</v>
      </c>
      <c r="K38" s="137">
        <f>'SEQ Oct 2022'!BB24</f>
        <v>0</v>
      </c>
      <c r="L38" s="137">
        <f>'SEQ Oct 2022'!BC24</f>
        <v>15</v>
      </c>
      <c r="M38" s="137">
        <f>'SEQ Oct 2022'!BD24</f>
        <v>0</v>
      </c>
      <c r="N38" s="137">
        <f>'SEQ Oct 2022'!BE24</f>
        <v>0</v>
      </c>
      <c r="O38" s="144" t="str">
        <f t="shared" si="17"/>
        <v>Guaranteed off usage</v>
      </c>
      <c r="P38" s="226" t="str">
        <f t="shared" si="18"/>
        <v>Exclusive</v>
      </c>
      <c r="Q38" s="240">
        <f t="shared" si="19"/>
        <v>7897.0872727272717</v>
      </c>
      <c r="R38" s="240">
        <f t="shared" si="20"/>
        <v>7897.0872727272717</v>
      </c>
      <c r="S38" s="136">
        <f t="shared" si="21"/>
        <v>8686.7960000000003</v>
      </c>
      <c r="T38" s="136">
        <f t="shared" si="21"/>
        <v>8686.7960000000003</v>
      </c>
      <c r="U38" s="160">
        <f>'SEQ Oct 2022'!BL24</f>
        <v>0</v>
      </c>
      <c r="V38" s="161">
        <f>'SEQ Oct 2022'!BM24</f>
        <v>0</v>
      </c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</row>
    <row r="39" spans="1:41" ht="14" x14ac:dyDescent="0.15">
      <c r="A39" s="131" t="str">
        <f>'SEQ Oct 2022'!K25</f>
        <v>ReAmped Energy</v>
      </c>
      <c r="B39" s="132" t="str">
        <f>'SEQ Oct 2022'!L25</f>
        <v>Business</v>
      </c>
      <c r="C39" s="133">
        <f>IF('SEQ Oct 2022'!BP25=0,91*'SEQ Oct 2022'!M25/100,(91*'SEQ Oct 2022'!M25/100)+'SEQ Oct 2022'!BP25/4)</f>
        <v>137.70781818181817</v>
      </c>
      <c r="D39" s="133">
        <f>IF('SEQ Oct 2022'!O25="",$C$24*$C$25*'SEQ Oct 2022'!N25/100,IF($C$24*$C$25&gt;='SEQ Oct 2022'!P25,('SEQ Oct 2022'!P25*'SEQ Oct 2022'!N25/100),($C$24*$C$25*'SEQ Oct 2022'!N25/100)))</f>
        <v>1371.681818181818</v>
      </c>
      <c r="E39" s="133">
        <f>IF(AND('SEQ Oct 2022'!R25&gt;0,'SEQ Oct 2022'!T25&gt;0),IF(($C$24*$C$25&lt;'SEQ Oct 2022'!T25),(0),($C$24*$C$25-'SEQ Oct 2022'!T25)*'SEQ Oct 2022'!U25/100),IF(AND('SEQ Oct 2022'!R25&gt;0,'SEQ Oct 2022'!T25=""),IF(($C$24*$C$25&lt;'SEQ Oct 2022'!R25+'SEQ Oct 2022'!P25),(0),(($C$24*$C$25-('SEQ Oct 2022'!R25+'SEQ Oct 2022'!P25))*'SEQ Oct 2022'!S25/100)),IF(AND('SEQ Oct 2022'!P25&gt;0,'SEQ Oct 2022'!R25=""&gt;0),IF(($C$24*$C$25&lt;'SEQ Oct 2022'!P25),(0),($C$24*$C$25-'SEQ Oct 2022'!P25)*'SEQ Oct 2022'!Q25/100),0)))</f>
        <v>0</v>
      </c>
      <c r="F39" s="134">
        <f>($C$24*$C$26)*'SEQ Oct 2022'!AF25/100</f>
        <v>486.2727272727272</v>
      </c>
      <c r="G39" s="135">
        <f t="shared" si="14"/>
        <v>1995.6623636363634</v>
      </c>
      <c r="H39" s="239">
        <f t="shared" si="15"/>
        <v>7431.8181818181811</v>
      </c>
      <c r="I39" s="239">
        <f t="shared" si="13"/>
        <v>7982.6494545454534</v>
      </c>
      <c r="J39" s="136">
        <f t="shared" si="16"/>
        <v>8780.9143999999997</v>
      </c>
      <c r="K39" s="137">
        <f>'SEQ Oct 2022'!BB25</f>
        <v>0</v>
      </c>
      <c r="L39" s="137">
        <f>'SEQ Oct 2022'!BC25</f>
        <v>0</v>
      </c>
      <c r="M39" s="137">
        <f>'SEQ Oct 2022'!BD25</f>
        <v>0</v>
      </c>
      <c r="N39" s="137">
        <f>'SEQ Oct 2022'!BE25</f>
        <v>0</v>
      </c>
      <c r="O39" s="144" t="str">
        <f t="shared" si="17"/>
        <v>No discount</v>
      </c>
      <c r="P39" s="226" t="str">
        <f t="shared" si="18"/>
        <v>Exclusive</v>
      </c>
      <c r="Q39" s="240">
        <f t="shared" si="19"/>
        <v>7982.6494545454534</v>
      </c>
      <c r="R39" s="240">
        <f t="shared" si="20"/>
        <v>7982.6494545454534</v>
      </c>
      <c r="S39" s="136">
        <f t="shared" ref="S39:T40" si="22">Q39*1.1</f>
        <v>8780.9143999999997</v>
      </c>
      <c r="T39" s="136">
        <f t="shared" si="22"/>
        <v>8780.9143999999997</v>
      </c>
      <c r="U39" s="160">
        <f>'SEQ Oct 2022'!BL25</f>
        <v>0</v>
      </c>
      <c r="V39" s="161">
        <f>'SEQ Oct 2022'!BM25</f>
        <v>0</v>
      </c>
      <c r="W39" s="104"/>
      <c r="X39" s="104"/>
      <c r="Y39" s="104"/>
      <c r="Z39" s="104"/>
      <c r="AA39" s="104"/>
      <c r="AB39" s="104"/>
      <c r="AC39" s="104"/>
      <c r="AD39" s="104"/>
      <c r="AE39" s="104"/>
      <c r="AF39" s="104"/>
      <c r="AG39" s="104"/>
      <c r="AH39" s="104"/>
      <c r="AI39" s="104"/>
      <c r="AJ39" s="104"/>
      <c r="AK39" s="104"/>
      <c r="AL39" s="104"/>
      <c r="AM39" s="104"/>
      <c r="AN39" s="104"/>
      <c r="AO39" s="104"/>
    </row>
    <row r="40" spans="1:41" ht="14" x14ac:dyDescent="0.15">
      <c r="A40" s="131" t="str">
        <f>'SEQ Oct 2022'!K26</f>
        <v>Sumo Power</v>
      </c>
      <c r="B40" s="132" t="str">
        <f>'SEQ Oct 2022'!L26</f>
        <v>Freedom Business</v>
      </c>
      <c r="C40" s="133">
        <f>IF('SEQ Oct 2022'!BP26=0,91*'SEQ Oct 2022'!M26/100,(91*'SEQ Oct 2022'!M26/100)+'SEQ Oct 2022'!BP26/4)</f>
        <v>113.74999999999999</v>
      </c>
      <c r="D40" s="133">
        <f>IF('SEQ Oct 2022'!O26="",$C$24*$C$25*'SEQ Oct 2022'!N26/100,IF($C$24*$C$25&gt;='SEQ Oct 2022'!P26,('SEQ Oct 2022'!P26*'SEQ Oct 2022'!N26/100),($C$24*$C$25*'SEQ Oct 2022'!N26/100)))</f>
        <v>857.49999999999989</v>
      </c>
      <c r="E40" s="133">
        <f>IF(AND('SEQ Oct 2022'!R26&gt;0,'SEQ Oct 2022'!T26&gt;0),IF(($C$24*$C$25&lt;'SEQ Oct 2022'!T26),(0),($C$24*$C$25-'SEQ Oct 2022'!T26)*'SEQ Oct 2022'!U26/100),IF(AND('SEQ Oct 2022'!R26&gt;0,'SEQ Oct 2022'!T26=""),IF(($C$24*$C$25&lt;'SEQ Oct 2022'!R26+'SEQ Oct 2022'!P26),(0),(($C$24*$C$25-('SEQ Oct 2022'!R26+'SEQ Oct 2022'!P26))*'SEQ Oct 2022'!S26/100)),IF(AND('SEQ Oct 2022'!P26&gt;0,'SEQ Oct 2022'!R26=""&gt;0),IF(($C$24*$C$25&lt;'SEQ Oct 2022'!P26),(0),($C$24*$C$25-'SEQ Oct 2022'!P26)*'SEQ Oct 2022'!Q26/100),0)))</f>
        <v>0</v>
      </c>
      <c r="F40" s="134">
        <f>($C$24*$C$26)*'SEQ Oct 2022'!AF26/100</f>
        <v>273</v>
      </c>
      <c r="G40" s="135">
        <f t="shared" si="14"/>
        <v>1244.25</v>
      </c>
      <c r="H40" s="239">
        <f t="shared" si="15"/>
        <v>4522</v>
      </c>
      <c r="I40" s="239">
        <f t="shared" si="13"/>
        <v>4977</v>
      </c>
      <c r="J40" s="136">
        <f t="shared" si="16"/>
        <v>5474.7000000000007</v>
      </c>
      <c r="K40" s="137">
        <f>'SEQ Oct 2022'!BB26</f>
        <v>0</v>
      </c>
      <c r="L40" s="137">
        <f>'SEQ Oct 2022'!BC26</f>
        <v>0</v>
      </c>
      <c r="M40" s="137">
        <f>'SEQ Oct 2022'!BD26</f>
        <v>0</v>
      </c>
      <c r="N40" s="137">
        <f>'SEQ Oct 2022'!BE26</f>
        <v>0</v>
      </c>
      <c r="O40" s="144" t="str">
        <f t="shared" si="17"/>
        <v>No discount</v>
      </c>
      <c r="P40" s="226" t="str">
        <f t="shared" si="18"/>
        <v>Exclusive</v>
      </c>
      <c r="Q40" s="240">
        <f t="shared" si="19"/>
        <v>4977</v>
      </c>
      <c r="R40" s="240">
        <f t="shared" si="20"/>
        <v>4977</v>
      </c>
      <c r="S40" s="136">
        <f t="shared" si="22"/>
        <v>5474.7000000000007</v>
      </c>
      <c r="T40" s="136">
        <f t="shared" si="22"/>
        <v>5474.7000000000007</v>
      </c>
      <c r="U40" s="160">
        <f>'SEQ Oct 2022'!BL26</f>
        <v>0</v>
      </c>
      <c r="V40" s="161">
        <f>'SEQ Oct 2022'!BM26</f>
        <v>0</v>
      </c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</row>
    <row r="41" spans="1:41" ht="14" x14ac:dyDescent="0.15">
      <c r="A41" s="101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</row>
    <row r="42" spans="1:41" ht="15" thickBot="1" x14ac:dyDescent="0.2">
      <c r="A42" s="101"/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</row>
    <row r="43" spans="1:41" ht="14" x14ac:dyDescent="0.15">
      <c r="A43" s="72" t="s">
        <v>220</v>
      </c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</row>
    <row r="44" spans="1:41" ht="14" x14ac:dyDescent="0.15">
      <c r="A44" s="75" t="s">
        <v>198</v>
      </c>
      <c r="B44" s="47"/>
      <c r="C44" s="91">
        <v>5000</v>
      </c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76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</row>
    <row r="45" spans="1:41" ht="14" x14ac:dyDescent="0.15">
      <c r="A45" s="75" t="s">
        <v>266</v>
      </c>
      <c r="B45" s="47"/>
      <c r="C45" s="92">
        <v>0.7</v>
      </c>
      <c r="D45" s="47"/>
      <c r="E45" s="47"/>
      <c r="F45" s="47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76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</row>
    <row r="46" spans="1:41" ht="14" x14ac:dyDescent="0.15">
      <c r="A46" s="75" t="s">
        <v>218</v>
      </c>
      <c r="B46" s="47"/>
      <c r="C46" s="92">
        <v>0.3</v>
      </c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76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</row>
    <row r="47" spans="1:41" ht="14" x14ac:dyDescent="0.15">
      <c r="A47" s="75"/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76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</row>
    <row r="48" spans="1:41" ht="75" x14ac:dyDescent="0.15">
      <c r="A48" s="276" t="s">
        <v>144</v>
      </c>
      <c r="B48" s="122" t="s">
        <v>320</v>
      </c>
      <c r="C48" s="120" t="s">
        <v>204</v>
      </c>
      <c r="D48" s="120" t="s">
        <v>465</v>
      </c>
      <c r="E48" s="120" t="s">
        <v>205</v>
      </c>
      <c r="F48" s="122" t="s">
        <v>219</v>
      </c>
      <c r="G48" s="120" t="s">
        <v>206</v>
      </c>
      <c r="H48" s="277" t="s">
        <v>570</v>
      </c>
      <c r="I48" s="278" t="s">
        <v>207</v>
      </c>
      <c r="J48" s="123" t="s">
        <v>23</v>
      </c>
      <c r="K48" s="124" t="s">
        <v>286</v>
      </c>
      <c r="L48" s="124" t="s">
        <v>287</v>
      </c>
      <c r="M48" s="124" t="s">
        <v>288</v>
      </c>
      <c r="N48" s="124" t="s">
        <v>289</v>
      </c>
      <c r="O48" s="279" t="s">
        <v>571</v>
      </c>
      <c r="P48" s="279" t="s">
        <v>572</v>
      </c>
      <c r="Q48" s="280" t="s">
        <v>574</v>
      </c>
      <c r="R48" s="280" t="s">
        <v>575</v>
      </c>
      <c r="S48" s="125" t="s">
        <v>271</v>
      </c>
      <c r="T48" s="125" t="s">
        <v>272</v>
      </c>
      <c r="U48" s="124" t="s">
        <v>263</v>
      </c>
      <c r="V48" s="127" t="s">
        <v>264</v>
      </c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</row>
    <row r="49" spans="1:41" ht="14" x14ac:dyDescent="0.15">
      <c r="A49" s="131" t="str">
        <f>'SEQ Oct 2022'!K27</f>
        <v>AGL</v>
      </c>
      <c r="B49" s="132" t="str">
        <f>'SEQ Oct 2022'!L27</f>
        <v>Value Saver</v>
      </c>
      <c r="C49" s="133">
        <f>IF('SEQ Oct 2022'!BP27=0,91*'SEQ Oct 2022'!M27/100,(91*'SEQ Oct 2022'!M27/100)+'SEQ Oct 2022'!BP27/4)</f>
        <v>109.23309090909089</v>
      </c>
      <c r="D49" s="133">
        <f>IF('SEQ Oct 2022'!O27="",$C$44*$C$45*'SEQ Oct 2022'!N27/100,IF($C$44*$C$45&gt;='SEQ Oct 2022'!P27,('SEQ Oct 2022'!P27*'SEQ Oct 2022'!N27/100),($C$44*$C$45*'SEQ Oct 2022'!N27/100)))</f>
        <v>1004.5</v>
      </c>
      <c r="E49" s="133">
        <f>IF(AND('SEQ Oct 2022'!R27&gt;0,'SEQ Oct 2022'!T27&gt;0),IF(($C$44*$C$45&lt;'SEQ Oct 2022'!T27),(0),($C$44*$C$45-'SEQ Oct 2022'!T27)*'SEQ Oct 2022'!U27/100),IF(AND('SEQ Oct 2022'!R27&gt;0,'SEQ Oct 2022'!T27=""),IF(($C$44*$C$45&lt;'SEQ Oct 2022'!R27+'SEQ Oct 2022'!P27),(0),(($C$44*$C$45-('SEQ Oct 2022'!R27+'SEQ Oct 2022'!P27))*'SEQ Oct 2022'!S27/100)),IF(AND('SEQ Oct 2022'!P27&gt;0,'SEQ Oct 2022'!R27=""&gt;0),IF(($C$44*$C$45&lt;'SEQ Oct 2022'!P27),(0),($C$44*$C$45-'SEQ Oct 2022'!P27)*'SEQ Oct 2022'!Q27/100),0)))</f>
        <v>0</v>
      </c>
      <c r="F49" s="134">
        <f>($C$44*$C$46)*'SEQ Oct 2022'!W27/100</f>
        <v>344.45454545454544</v>
      </c>
      <c r="G49" s="135">
        <f>SUM(C49:F49)</f>
        <v>1458.1876363636363</v>
      </c>
      <c r="H49" s="239">
        <f>(G49-C49)*4</f>
        <v>5395.818181818182</v>
      </c>
      <c r="I49" s="239">
        <f t="shared" ref="I49:I60" si="23">G49*4</f>
        <v>5832.7505454545453</v>
      </c>
      <c r="J49" s="136">
        <f>I49*1.1</f>
        <v>6416.0255999999999</v>
      </c>
      <c r="K49" s="137">
        <f>'SEQ Oct 2022'!BB27</f>
        <v>0</v>
      </c>
      <c r="L49" s="137">
        <f>'SEQ Oct 2022'!BC27</f>
        <v>0</v>
      </c>
      <c r="M49" s="137">
        <f>'SEQ Oct 2022'!BD27</f>
        <v>0</v>
      </c>
      <c r="N49" s="137">
        <f>'SEQ Oct 2022'!BE27</f>
        <v>0</v>
      </c>
      <c r="O49" s="144" t="str">
        <f>IF(SUM(K49:N49)=0,"No discount",IF(K49&gt;0,"Guaranteed off bill",IF(L49&gt;0,"Guaranteed off usage",IF(M49&gt;0,"Pay-on-time off bill","Pay-on-time off usage"))))</f>
        <v>No discount</v>
      </c>
      <c r="P49" s="226" t="str">
        <f>IF(OR(A49="Origin Energy",A49="Red Energy",A49="Powershop"),"Inclusive","Exclusive")</f>
        <v>Exclusive</v>
      </c>
      <c r="Q49" s="240">
        <f>IF(AND(O49="Guaranteed off bill",P49="Inclusive"),((I49*1.1)-((I49*1.1)*K49/100))/1.1,IF(AND(O49="Guaranteed off usage",P49="Inclusive"),((I49*1.1)-((H49*1.1)*L49/100))/1.1,IF(AND(O49="Guaranteed off bill",P49="Exclusive"),I49-(I49*K49/100),IF(AND(O49="Guaranteed off usage",P49="Exclusive"),I49-(H49*L49/100),IF(P49="Inclusive",((I49*1.1))/1.1,I49)))))</f>
        <v>5832.7505454545453</v>
      </c>
      <c r="R49" s="240">
        <f>IF(AND(O49="Pay-on-time off bill",P49="Inclusive"),((Q49*1.1)-((Q49*1.1)*M49/100))/1.1,IF(AND(O49="Pay-on-time off usage",P49="Inclusive"),((Q49*1.1)-((H49*1.1)*N49/100))/1.1,IF(AND(O49="Pay-on-time off bill",P49="Exclusive"),Q49-(Q49*M49/100),IF(AND(O49="Pay-on-time off usage",P49="Exclusive"),Q49-(H49*N49/100),IF(P49="Inclusive",((Q49*1.1))/1.1,Q49)))))</f>
        <v>5832.7505454545453</v>
      </c>
      <c r="S49" s="136">
        <f>Q49*1.1</f>
        <v>6416.0255999999999</v>
      </c>
      <c r="T49" s="136">
        <f>R49*1.1</f>
        <v>6416.0255999999999</v>
      </c>
      <c r="U49" s="160">
        <f>'SEQ Oct 2022'!BL27</f>
        <v>0</v>
      </c>
      <c r="V49" s="161">
        <f>'SEQ Oct 2022'!BM27</f>
        <v>0</v>
      </c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</row>
    <row r="50" spans="1:41" ht="14" x14ac:dyDescent="0.15">
      <c r="A50" s="131" t="str">
        <f>'SEQ Oct 2022'!K28</f>
        <v>Diamond Energy</v>
      </c>
      <c r="B50" s="132" t="str">
        <f>'SEQ Oct 2022'!L28</f>
        <v xml:space="preserve">Renewable Saver </v>
      </c>
      <c r="C50" s="133">
        <f>IF('SEQ Oct 2022'!BP28=0,91*'SEQ Oct 2022'!M28/100,(91*'SEQ Oct 2022'!M28/100)+'SEQ Oct 2022'!BP28/4)</f>
        <v>136.40899999999999</v>
      </c>
      <c r="D50" s="133">
        <f>IF('SEQ Oct 2022'!O28="",$C$44*$C$45*'SEQ Oct 2022'!N28/100,IF($C$44*$C$45&gt;='SEQ Oct 2022'!P28,('SEQ Oct 2022'!P28*'SEQ Oct 2022'!N28/100),($C$44*$C$45*'SEQ Oct 2022'!N28/100)))</f>
        <v>1003.2272727272727</v>
      </c>
      <c r="E50" s="133">
        <f>IF(AND('SEQ Oct 2022'!R28&gt;0,'SEQ Oct 2022'!T28&gt;0),IF(($C$44*$C$45&lt;'SEQ Oct 2022'!T28),(0),($C$44*$C$45-'SEQ Oct 2022'!T28)*'SEQ Oct 2022'!U28/100),IF(AND('SEQ Oct 2022'!R28&gt;0,'SEQ Oct 2022'!T28=""),IF(($C$44*$C$45&lt;'SEQ Oct 2022'!R28+'SEQ Oct 2022'!P28),(0),(($C$44*$C$45-('SEQ Oct 2022'!R28+'SEQ Oct 2022'!P28))*'SEQ Oct 2022'!S28/100)),IF(AND('SEQ Oct 2022'!P28&gt;0,'SEQ Oct 2022'!R28=""&gt;0),IF(($C$44*$C$45&lt;'SEQ Oct 2022'!P28),(0),($C$44*$C$45-'SEQ Oct 2022'!P28)*'SEQ Oct 2022'!Q28/100),0)))</f>
        <v>0</v>
      </c>
      <c r="F50" s="134">
        <f>($C$44*$C$46)*'SEQ Oct 2022'!W28/100</f>
        <v>336.95454545454544</v>
      </c>
      <c r="G50" s="135">
        <f t="shared" ref="G50:G60" si="24">SUM(C50:F50)</f>
        <v>1476.5908181818181</v>
      </c>
      <c r="H50" s="239">
        <f t="shared" ref="H50:H60" si="25">(G50-C50)*4</f>
        <v>5360.7272727272721</v>
      </c>
      <c r="I50" s="239">
        <f t="shared" si="23"/>
        <v>5906.3632727272725</v>
      </c>
      <c r="J50" s="136">
        <f t="shared" ref="J50:J60" si="26">I50*1.1</f>
        <v>6496.9996000000001</v>
      </c>
      <c r="K50" s="137">
        <f>'SEQ Oct 2022'!BB28</f>
        <v>0</v>
      </c>
      <c r="L50" s="137">
        <f>'SEQ Oct 2022'!BC28</f>
        <v>0</v>
      </c>
      <c r="M50" s="137">
        <f>'SEQ Oct 2022'!BD28</f>
        <v>2</v>
      </c>
      <c r="N50" s="137">
        <f>'SEQ Oct 2022'!BE28</f>
        <v>0</v>
      </c>
      <c r="O50" s="144" t="str">
        <f t="shared" ref="O50" si="27">IF(SUM(K50:N50)=0,"No discount",IF(K50&gt;0,"Guaranteed off bill",IF(L50&gt;0,"Guaranteed off usage",IF(M50&gt;0,"Pay-on-time off bill","Pay-on-time off usage"))))</f>
        <v>Pay-on-time off bill</v>
      </c>
      <c r="P50" s="226" t="str">
        <f t="shared" ref="P50:P60" si="28">IF(OR(A50="Origin Energy",A50="Red Energy",A50="Powershop"),"Inclusive","Exclusive")</f>
        <v>Exclusive</v>
      </c>
      <c r="Q50" s="240">
        <f t="shared" ref="Q50:Q60" si="29">IF(AND(O50="Guaranteed off bill",P50="Inclusive"),((I50*1.1)-((I50*1.1)*K50/100))/1.1,IF(AND(O50="Guaranteed off usage",P50="Inclusive"),((I50*1.1)-((H50*1.1)*L50/100))/1.1,IF(AND(O50="Guaranteed off bill",P50="Exclusive"),I50-(I50*K50/100),IF(AND(O50="Guaranteed off usage",P50="Exclusive"),I50-(H50*L50/100),IF(P50="Inclusive",((I50*1.1))/1.1,I50)))))</f>
        <v>5906.3632727272725</v>
      </c>
      <c r="R50" s="240">
        <f t="shared" ref="R50:R60" si="30">IF(AND(O50="Pay-on-time off bill",P50="Inclusive"),((Q50*1.1)-((Q50*1.1)*M50/100))/1.1,IF(AND(O50="Pay-on-time off usage",P50="Inclusive"),((Q50*1.1)-((H50*1.1)*N50/100))/1.1,IF(AND(O50="Pay-on-time off bill",P50="Exclusive"),Q50-(Q50*M50/100),IF(AND(O50="Pay-on-time off usage",P50="Exclusive"),Q50-(H50*N50/100),IF(P50="Inclusive",((Q50*1.1))/1.1,Q50)))))</f>
        <v>5788.236007272727</v>
      </c>
      <c r="S50" s="136">
        <f t="shared" ref="S50:T58" si="31">Q50*1.1</f>
        <v>6496.9996000000001</v>
      </c>
      <c r="T50" s="136">
        <f t="shared" si="31"/>
        <v>6367.0596080000005</v>
      </c>
      <c r="U50" s="160">
        <f>'SEQ Oct 2022'!BL28</f>
        <v>0</v>
      </c>
      <c r="V50" s="161">
        <f>'SEQ Oct 2022'!BM28</f>
        <v>0</v>
      </c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</row>
    <row r="51" spans="1:41" ht="14" x14ac:dyDescent="0.15">
      <c r="A51" s="131" t="str">
        <f>'SEQ Oct 2022'!K29</f>
        <v>EnergyAustralia</v>
      </c>
      <c r="B51" s="132" t="str">
        <f>'SEQ Oct 2022'!L29</f>
        <v>Balance Plan</v>
      </c>
      <c r="C51" s="133">
        <f>IF('SEQ Oct 2022'!BP29=0,91*'SEQ Oct 2022'!M29/100,(91*'SEQ Oct 2022'!M29/100)+'SEQ Oct 2022'!BP29/4)</f>
        <v>115.84299999999999</v>
      </c>
      <c r="D51" s="133">
        <f>IF('SEQ Oct 2022'!O29="",$C$44*$C$45*'SEQ Oct 2022'!N29/100,IF($C$44*$C$45&gt;='SEQ Oct 2022'!P29,('SEQ Oct 2022'!P29*'SEQ Oct 2022'!N29/100),($C$44*$C$45*'SEQ Oct 2022'!N29/100)))</f>
        <v>1159.1363636363637</v>
      </c>
      <c r="E51" s="133">
        <f>IF(AND('SEQ Oct 2022'!R29&gt;0,'SEQ Oct 2022'!T29&gt;0),IF(($C$44*$C$45&lt;'SEQ Oct 2022'!T29),(0),($C$44*$C$45-'SEQ Oct 2022'!T29)*'SEQ Oct 2022'!U29/100),IF(AND('SEQ Oct 2022'!R29&gt;0,'SEQ Oct 2022'!T29=""),IF(($C$44*$C$45&lt;'SEQ Oct 2022'!R29+'SEQ Oct 2022'!P29),(0),(($C$44*$C$45-('SEQ Oct 2022'!R29+'SEQ Oct 2022'!P29))*'SEQ Oct 2022'!S29/100)),IF(AND('SEQ Oct 2022'!P29&gt;0,'SEQ Oct 2022'!R29=""&gt;0),IF(($C$44*$C$45&lt;'SEQ Oct 2022'!P29),(0),($C$44*$C$45-'SEQ Oct 2022'!P29)*'SEQ Oct 2022'!Q29/100),0)))</f>
        <v>0</v>
      </c>
      <c r="F51" s="134">
        <f>($C$44*$C$46)*'SEQ Oct 2022'!W29/100</f>
        <v>408.81818181818181</v>
      </c>
      <c r="G51" s="135">
        <f t="shared" si="24"/>
        <v>1683.7975454545456</v>
      </c>
      <c r="H51" s="239">
        <f t="shared" si="25"/>
        <v>6271.818181818182</v>
      </c>
      <c r="I51" s="239">
        <f t="shared" si="23"/>
        <v>6735.1901818181823</v>
      </c>
      <c r="J51" s="136">
        <f t="shared" si="26"/>
        <v>7408.7092000000011</v>
      </c>
      <c r="K51" s="137">
        <f>'SEQ Oct 2022'!BB29</f>
        <v>5</v>
      </c>
      <c r="L51" s="137">
        <f>'SEQ Oct 2022'!BC29</f>
        <v>0</v>
      </c>
      <c r="M51" s="137">
        <f>'SEQ Oct 2022'!BD29</f>
        <v>0</v>
      </c>
      <c r="N51" s="137">
        <f>'SEQ Oct 2022'!BE29</f>
        <v>0</v>
      </c>
      <c r="O51" s="144" t="str">
        <f t="shared" ref="O51:O60" si="32">IF(SUM(K51:N51)=0,"No discount",IF(K51&gt;0,"Guaranteed off bill",IF(L51&gt;0,"Guaranteed off usage",IF(M51&gt;0,"Pay-on-time off bill","Pay-on-time off usage"))))</f>
        <v>Guaranteed off bill</v>
      </c>
      <c r="P51" s="226" t="str">
        <f t="shared" si="28"/>
        <v>Exclusive</v>
      </c>
      <c r="Q51" s="240">
        <f t="shared" si="29"/>
        <v>6398.4306727272733</v>
      </c>
      <c r="R51" s="240">
        <f t="shared" si="30"/>
        <v>6398.4306727272733</v>
      </c>
      <c r="S51" s="136">
        <f t="shared" si="31"/>
        <v>7038.2737400000015</v>
      </c>
      <c r="T51" s="136">
        <f t="shared" si="31"/>
        <v>7038.2737400000015</v>
      </c>
      <c r="U51" s="160">
        <f>'SEQ Oct 2022'!BL29</f>
        <v>0</v>
      </c>
      <c r="V51" s="161">
        <f>'SEQ Oct 2022'!BM29</f>
        <v>0</v>
      </c>
      <c r="W51" s="104"/>
      <c r="X51" s="104"/>
      <c r="Y51" s="104"/>
      <c r="Z51" s="104"/>
      <c r="AA51" s="104"/>
      <c r="AB51" s="104"/>
      <c r="AC51" s="104"/>
      <c r="AD51" s="104"/>
      <c r="AE51" s="104"/>
      <c r="AF51" s="104"/>
      <c r="AG51" s="104"/>
      <c r="AH51" s="104"/>
      <c r="AI51" s="104"/>
      <c r="AJ51" s="104"/>
      <c r="AK51" s="104"/>
      <c r="AL51" s="104"/>
      <c r="AM51" s="104"/>
      <c r="AN51" s="104"/>
      <c r="AO51" s="104"/>
    </row>
    <row r="52" spans="1:41" ht="14" x14ac:dyDescent="0.15">
      <c r="A52" s="131" t="str">
        <f>'SEQ Oct 2022'!K30</f>
        <v>Origin Energy</v>
      </c>
      <c r="B52" s="132" t="str">
        <f>'SEQ Oct 2022'!L30</f>
        <v>Go Variable</v>
      </c>
      <c r="C52" s="133">
        <f>IF('SEQ Oct 2022'!BP30=0,91*'SEQ Oct 2022'!M30/100,(91*'SEQ Oct 2022'!M30/100)+'SEQ Oct 2022'!BP30/4)</f>
        <v>112.02927272727271</v>
      </c>
      <c r="D52" s="133">
        <f>IF('SEQ Oct 2022'!O30="",$C$44*$C$45*'SEQ Oct 2022'!N30/100,IF($C$44*$C$45&gt;='SEQ Oct 2022'!P30,('SEQ Oct 2022'!P30*'SEQ Oct 2022'!N30/100),($C$44*$C$45*'SEQ Oct 2022'!N30/100)))</f>
        <v>895.68181818181813</v>
      </c>
      <c r="E52" s="133">
        <f>IF(AND('SEQ Oct 2022'!R30&gt;0,'SEQ Oct 2022'!T30&gt;0),IF(($C$44*$C$45&lt;'SEQ Oct 2022'!T30),(0),($C$44*$C$45-'SEQ Oct 2022'!T30)*'SEQ Oct 2022'!U30/100),IF(AND('SEQ Oct 2022'!R30&gt;0,'SEQ Oct 2022'!T30=""),IF(($C$44*$C$45&lt;'SEQ Oct 2022'!R30+'SEQ Oct 2022'!P30),(0),(($C$44*$C$45-('SEQ Oct 2022'!R30+'SEQ Oct 2022'!P30))*'SEQ Oct 2022'!S30/100)),IF(AND('SEQ Oct 2022'!P30&gt;0,'SEQ Oct 2022'!R30=""&gt;0),IF(($C$44*$C$45&lt;'SEQ Oct 2022'!P30),(0),($C$44*$C$45-'SEQ Oct 2022'!P30)*'SEQ Oct 2022'!Q30/100),0)))</f>
        <v>0</v>
      </c>
      <c r="F52" s="134">
        <f>($C$44*$C$46)*'SEQ Oct 2022'!W30/100</f>
        <v>328.7727272727272</v>
      </c>
      <c r="G52" s="135">
        <f t="shared" si="24"/>
        <v>1336.4838181818182</v>
      </c>
      <c r="H52" s="239">
        <f t="shared" si="25"/>
        <v>4897.818181818182</v>
      </c>
      <c r="I52" s="239">
        <f t="shared" si="23"/>
        <v>5345.9352727272726</v>
      </c>
      <c r="J52" s="136">
        <f t="shared" si="26"/>
        <v>5880.5288</v>
      </c>
      <c r="K52" s="137">
        <f>'SEQ Oct 2022'!BB30</f>
        <v>0</v>
      </c>
      <c r="L52" s="137">
        <f>'SEQ Oct 2022'!BC30</f>
        <v>0</v>
      </c>
      <c r="M52" s="137">
        <f>'SEQ Oct 2022'!BD30</f>
        <v>0</v>
      </c>
      <c r="N52" s="137">
        <f>'SEQ Oct 2022'!BE30</f>
        <v>0</v>
      </c>
      <c r="O52" s="144" t="str">
        <f t="shared" si="32"/>
        <v>No discount</v>
      </c>
      <c r="P52" s="226" t="str">
        <f t="shared" si="28"/>
        <v>Inclusive</v>
      </c>
      <c r="Q52" s="240">
        <f t="shared" si="29"/>
        <v>5345.9352727272726</v>
      </c>
      <c r="R52" s="240">
        <f t="shared" si="30"/>
        <v>5345.9352727272726</v>
      </c>
      <c r="S52" s="136">
        <f t="shared" si="31"/>
        <v>5880.5288</v>
      </c>
      <c r="T52" s="136">
        <f t="shared" si="31"/>
        <v>5880.5288</v>
      </c>
      <c r="U52" s="160">
        <f>'SEQ Oct 2022'!BL30</f>
        <v>0</v>
      </c>
      <c r="V52" s="161">
        <f>'SEQ Oct 2022'!BM30</f>
        <v>0</v>
      </c>
      <c r="W52" s="104"/>
      <c r="X52" s="104"/>
      <c r="Y52" s="104"/>
      <c r="Z52" s="104"/>
      <c r="AA52" s="104"/>
      <c r="AB52" s="104"/>
      <c r="AC52" s="104"/>
      <c r="AD52" s="104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</row>
    <row r="53" spans="1:41" ht="14" x14ac:dyDescent="0.15">
      <c r="A53" s="131" t="str">
        <f>'SEQ Oct 2022'!K31</f>
        <v>Powershop</v>
      </c>
      <c r="B53" s="132" t="str">
        <f>'SEQ Oct 2022'!L31</f>
        <v>Carbon Neutral</v>
      </c>
      <c r="C53" s="133">
        <f>IF('SEQ Oct 2022'!BP31=0,91*'SEQ Oct 2022'!M31/100,(91*'SEQ Oct 2022'!M31/100)+'SEQ Oct 2022'!BP31/4)</f>
        <v>155.50245454545455</v>
      </c>
      <c r="D53" s="133">
        <f>IF('SEQ Oct 2022'!O31="",$C$44*$C$45*'SEQ Oct 2022'!N31/100,IF($C$44*$C$45&gt;='SEQ Oct 2022'!P31,('SEQ Oct 2022'!P31*'SEQ Oct 2022'!N31/100),($C$44*$C$45*'SEQ Oct 2022'!N31/100)))</f>
        <v>941.81818181818176</v>
      </c>
      <c r="E53" s="133">
        <f>IF(AND('SEQ Oct 2022'!R31&gt;0,'SEQ Oct 2022'!T31&gt;0),IF(($C$44*$C$45&lt;'SEQ Oct 2022'!T31),(0),($C$44*$C$45-'SEQ Oct 2022'!T31)*'SEQ Oct 2022'!U31/100),IF(AND('SEQ Oct 2022'!R31&gt;0,'SEQ Oct 2022'!T31=""),IF(($C$44*$C$45&lt;'SEQ Oct 2022'!R31+'SEQ Oct 2022'!P31),(0),(($C$44*$C$45-('SEQ Oct 2022'!R31+'SEQ Oct 2022'!P31))*'SEQ Oct 2022'!S31/100)),IF(AND('SEQ Oct 2022'!P31&gt;0,'SEQ Oct 2022'!R31=""&gt;0),IF(($C$44*$C$45&lt;'SEQ Oct 2022'!P31),(0),($C$44*$C$45-'SEQ Oct 2022'!P31)*'SEQ Oct 2022'!Q31/100),0)))</f>
        <v>0</v>
      </c>
      <c r="F53" s="134">
        <f>($C$44*$C$46)*'SEQ Oct 2022'!W31/100</f>
        <v>303.13636363636363</v>
      </c>
      <c r="G53" s="135">
        <f t="shared" si="24"/>
        <v>1400.4569999999999</v>
      </c>
      <c r="H53" s="239">
        <f t="shared" si="25"/>
        <v>4979.8181818181811</v>
      </c>
      <c r="I53" s="239">
        <f t="shared" si="23"/>
        <v>5601.8279999999995</v>
      </c>
      <c r="J53" s="136">
        <f t="shared" si="26"/>
        <v>6162.0108</v>
      </c>
      <c r="K53" s="137">
        <f>'SEQ Oct 2022'!BB31</f>
        <v>0</v>
      </c>
      <c r="L53" s="137">
        <f>'SEQ Oct 2022'!BC31</f>
        <v>0</v>
      </c>
      <c r="M53" s="137">
        <f>'SEQ Oct 2022'!BD31</f>
        <v>0</v>
      </c>
      <c r="N53" s="137">
        <f>'SEQ Oct 2022'!BE31</f>
        <v>0</v>
      </c>
      <c r="O53" s="144" t="str">
        <f t="shared" si="32"/>
        <v>No discount</v>
      </c>
      <c r="P53" s="226" t="str">
        <f t="shared" si="28"/>
        <v>Inclusive</v>
      </c>
      <c r="Q53" s="240">
        <f t="shared" si="29"/>
        <v>5601.8279999999995</v>
      </c>
      <c r="R53" s="240">
        <f t="shared" si="30"/>
        <v>5601.8279999999995</v>
      </c>
      <c r="S53" s="136">
        <f t="shared" si="31"/>
        <v>6162.0108</v>
      </c>
      <c r="T53" s="136">
        <f t="shared" si="31"/>
        <v>6162.0108</v>
      </c>
      <c r="U53" s="160">
        <f>'SEQ Oct 2022'!BL31</f>
        <v>0</v>
      </c>
      <c r="V53" s="161">
        <f>'SEQ Oct 2022'!BM31</f>
        <v>0</v>
      </c>
      <c r="W53" s="104"/>
      <c r="X53" s="104"/>
      <c r="Y53" s="104"/>
      <c r="Z53" s="104"/>
      <c r="AA53" s="104"/>
      <c r="AB53" s="104"/>
      <c r="AC53" s="104"/>
      <c r="AD53" s="104"/>
      <c r="AE53" s="104"/>
      <c r="AF53" s="104"/>
      <c r="AG53" s="104"/>
      <c r="AH53" s="104"/>
      <c r="AI53" s="104"/>
      <c r="AJ53" s="104"/>
      <c r="AK53" s="104"/>
      <c r="AL53" s="104"/>
      <c r="AM53" s="104"/>
      <c r="AN53" s="104"/>
      <c r="AO53" s="104"/>
    </row>
    <row r="54" spans="1:41" ht="14" x14ac:dyDescent="0.15">
      <c r="A54" s="131" t="str">
        <f>'SEQ Oct 2022'!K32</f>
        <v>Energy Locals</v>
      </c>
      <c r="B54" s="132" t="str">
        <f>'SEQ Oct 2022'!L32</f>
        <v>Business Member</v>
      </c>
      <c r="C54" s="133">
        <f>IF('SEQ Oct 2022'!BP32=0,91*'SEQ Oct 2022'!M32/100,(91*'SEQ Oct 2022'!M32/100)+'SEQ Oct 2022'!BP32/4)</f>
        <v>130.2409090909091</v>
      </c>
      <c r="D54" s="133">
        <f>IF('SEQ Oct 2022'!O32="",$C$44*$C$45*'SEQ Oct 2022'!N32/100,IF($C$44*$C$45&gt;='SEQ Oct 2022'!P32,('SEQ Oct 2022'!P32*'SEQ Oct 2022'!N32/100),($C$44*$C$45*'SEQ Oct 2022'!N32/100)))</f>
        <v>986.36363636363637</v>
      </c>
      <c r="E54" s="133">
        <f>IF(AND('SEQ Oct 2022'!R32&gt;0,'SEQ Oct 2022'!T32&gt;0),IF(($C$44*$C$45&lt;'SEQ Oct 2022'!T32),(0),($C$44*$C$45-'SEQ Oct 2022'!T32)*'SEQ Oct 2022'!U32/100),IF(AND('SEQ Oct 2022'!R32&gt;0,'SEQ Oct 2022'!T32=""),IF(($C$44*$C$45&lt;'SEQ Oct 2022'!R32+'SEQ Oct 2022'!P32),(0),(($C$44*$C$45-('SEQ Oct 2022'!R32+'SEQ Oct 2022'!P32))*'SEQ Oct 2022'!S32/100)),IF(AND('SEQ Oct 2022'!P32&gt;0,'SEQ Oct 2022'!R32=""&gt;0),IF(($C$44*$C$45&lt;'SEQ Oct 2022'!P32),(0),($C$44*$C$45-'SEQ Oct 2022'!P32)*'SEQ Oct 2022'!Q32/100),0)))</f>
        <v>0</v>
      </c>
      <c r="F54" s="134">
        <f>($C$44*$C$46)*'SEQ Oct 2022'!W32/100</f>
        <v>313.63636363636363</v>
      </c>
      <c r="G54" s="135">
        <f t="shared" si="24"/>
        <v>1430.2409090909091</v>
      </c>
      <c r="H54" s="239">
        <f t="shared" si="25"/>
        <v>5200</v>
      </c>
      <c r="I54" s="239">
        <f t="shared" si="23"/>
        <v>5720.9636363636364</v>
      </c>
      <c r="J54" s="136">
        <f t="shared" si="26"/>
        <v>6293.06</v>
      </c>
      <c r="K54" s="137">
        <f>'SEQ Oct 2022'!BB32</f>
        <v>0</v>
      </c>
      <c r="L54" s="137">
        <f>'SEQ Oct 2022'!BC32</f>
        <v>0</v>
      </c>
      <c r="M54" s="137">
        <f>'SEQ Oct 2022'!BD32</f>
        <v>0</v>
      </c>
      <c r="N54" s="137">
        <f>'SEQ Oct 2022'!BE32</f>
        <v>0</v>
      </c>
      <c r="O54" s="144" t="str">
        <f t="shared" si="32"/>
        <v>No discount</v>
      </c>
      <c r="P54" s="226" t="str">
        <f t="shared" si="28"/>
        <v>Exclusive</v>
      </c>
      <c r="Q54" s="240">
        <f t="shared" si="29"/>
        <v>5720.9636363636364</v>
      </c>
      <c r="R54" s="240">
        <f t="shared" si="30"/>
        <v>5720.9636363636364</v>
      </c>
      <c r="S54" s="136">
        <f t="shared" si="31"/>
        <v>6293.06</v>
      </c>
      <c r="T54" s="136">
        <f t="shared" si="31"/>
        <v>6293.06</v>
      </c>
      <c r="U54" s="160">
        <f>'SEQ Oct 2022'!BL32</f>
        <v>0</v>
      </c>
      <c r="V54" s="161">
        <f>'SEQ Oct 2022'!BM32</f>
        <v>0</v>
      </c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4"/>
      <c r="AH54" s="104"/>
      <c r="AI54" s="104"/>
      <c r="AJ54" s="104"/>
      <c r="AK54" s="104"/>
      <c r="AL54" s="104"/>
      <c r="AM54" s="104"/>
      <c r="AN54" s="104"/>
      <c r="AO54" s="104"/>
    </row>
    <row r="55" spans="1:41" ht="14" x14ac:dyDescent="0.15">
      <c r="A55" s="131" t="str">
        <f>'SEQ Oct 2022'!K33</f>
        <v>Simply Energy</v>
      </c>
      <c r="B55" s="132" t="str">
        <f>'SEQ Oct 2022'!L33</f>
        <v>Business Basic</v>
      </c>
      <c r="C55" s="133">
        <f>IF('SEQ Oct 2022'!BP33=0,91*'SEQ Oct 2022'!M33/100,(91*'SEQ Oct 2022'!M33/100)+'SEQ Oct 2022'!BP33/4)</f>
        <v>126.69681818181817</v>
      </c>
      <c r="D55" s="133">
        <f>IF('SEQ Oct 2022'!O33="",$C$44*$C$45*'SEQ Oct 2022'!N33/100,IF($C$44*$C$45&gt;='SEQ Oct 2022'!P33,('SEQ Oct 2022'!P33*'SEQ Oct 2022'!N33/100),($C$44*$C$45*'SEQ Oct 2022'!N33/100)))</f>
        <v>959</v>
      </c>
      <c r="E55" s="133">
        <f>IF(AND('SEQ Oct 2022'!R33&gt;0,'SEQ Oct 2022'!T33&gt;0),IF(($C$44*$C$45&lt;'SEQ Oct 2022'!T33),(0),($C$44*$C$45-'SEQ Oct 2022'!T33)*'SEQ Oct 2022'!U33/100),IF(AND('SEQ Oct 2022'!R33&gt;0,'SEQ Oct 2022'!T33=""),IF(($C$44*$C$45&lt;'SEQ Oct 2022'!R33+'SEQ Oct 2022'!P33),(0),(($C$44*$C$45-('SEQ Oct 2022'!R33+'SEQ Oct 2022'!P33))*'SEQ Oct 2022'!S33/100)),IF(AND('SEQ Oct 2022'!P33&gt;0,'SEQ Oct 2022'!R33=""&gt;0),IF(($C$44*$C$45&lt;'SEQ Oct 2022'!P33),(0),($C$44*$C$45-'SEQ Oct 2022'!P33)*'SEQ Oct 2022'!Q33/100),0)))</f>
        <v>0</v>
      </c>
      <c r="F55" s="134">
        <f>($C$44*$C$46)*'SEQ Oct 2022'!W33/100</f>
        <v>334.63636363636363</v>
      </c>
      <c r="G55" s="135">
        <f t="shared" si="24"/>
        <v>1420.3331818181819</v>
      </c>
      <c r="H55" s="239">
        <f t="shared" si="25"/>
        <v>5174.545454545455</v>
      </c>
      <c r="I55" s="239">
        <f t="shared" si="23"/>
        <v>5681.3327272727274</v>
      </c>
      <c r="J55" s="136">
        <f t="shared" si="26"/>
        <v>6249.4660000000003</v>
      </c>
      <c r="K55" s="137">
        <f>'SEQ Oct 2022'!BB33</f>
        <v>0</v>
      </c>
      <c r="L55" s="137">
        <f>'SEQ Oct 2022'!BC33</f>
        <v>0</v>
      </c>
      <c r="M55" s="137">
        <f>'SEQ Oct 2022'!BD33</f>
        <v>0</v>
      </c>
      <c r="N55" s="137">
        <f>'SEQ Oct 2022'!BE33</f>
        <v>0</v>
      </c>
      <c r="O55" s="144" t="str">
        <f t="shared" si="32"/>
        <v>No discount</v>
      </c>
      <c r="P55" s="226" t="str">
        <f t="shared" si="28"/>
        <v>Exclusive</v>
      </c>
      <c r="Q55" s="240">
        <f t="shared" si="29"/>
        <v>5681.3327272727274</v>
      </c>
      <c r="R55" s="240">
        <f t="shared" si="30"/>
        <v>5681.3327272727274</v>
      </c>
      <c r="S55" s="136">
        <f t="shared" si="31"/>
        <v>6249.4660000000003</v>
      </c>
      <c r="T55" s="136">
        <f t="shared" si="31"/>
        <v>6249.4660000000003</v>
      </c>
      <c r="U55" s="160">
        <f>'SEQ Oct 2022'!BL33</f>
        <v>0</v>
      </c>
      <c r="V55" s="161">
        <f>'SEQ Oct 2022'!BM33</f>
        <v>0</v>
      </c>
      <c r="W55" s="104"/>
      <c r="X55" s="104"/>
      <c r="Y55" s="104"/>
      <c r="Z55" s="104"/>
      <c r="AA55" s="104"/>
      <c r="AB55" s="104"/>
      <c r="AC55" s="104"/>
      <c r="AD55" s="104"/>
      <c r="AE55" s="104"/>
      <c r="AF55" s="104"/>
      <c r="AG55" s="104"/>
      <c r="AH55" s="104"/>
      <c r="AI55" s="104"/>
      <c r="AJ55" s="104"/>
      <c r="AK55" s="104"/>
      <c r="AL55" s="104"/>
      <c r="AM55" s="104"/>
      <c r="AN55" s="104"/>
      <c r="AO55" s="104"/>
    </row>
    <row r="56" spans="1:41" ht="14" x14ac:dyDescent="0.15">
      <c r="A56" s="131" t="str">
        <f>'SEQ Oct 2022'!K34</f>
        <v>Alinta Energy</v>
      </c>
      <c r="B56" s="132" t="str">
        <f>'SEQ Oct 2022'!L34</f>
        <v>BusinessDeal</v>
      </c>
      <c r="C56" s="133">
        <f>IF('SEQ Oct 2022'!BP34=0,91*'SEQ Oct 2022'!M34/100,(91*'SEQ Oct 2022'!M34/100)+'SEQ Oct 2022'!BP34/4)</f>
        <v>109.49781818181819</v>
      </c>
      <c r="D56" s="133">
        <f>IF('SEQ Oct 2022'!O34="",$C$44*$C$45*'SEQ Oct 2022'!N34/100,IF($C$44*$C$45&gt;='SEQ Oct 2022'!P34,('SEQ Oct 2022'!P34*'SEQ Oct 2022'!N34/100),($C$44*$C$45*'SEQ Oct 2022'!N34/100)))</f>
        <v>1042.9999999999998</v>
      </c>
      <c r="E56" s="133">
        <f>IF(AND('SEQ Oct 2022'!R34&gt;0,'SEQ Oct 2022'!T34&gt;0),IF(($C$44*$C$45&lt;'SEQ Oct 2022'!T34),(0),($C$44*$C$45-'SEQ Oct 2022'!T34)*'SEQ Oct 2022'!U34/100),IF(AND('SEQ Oct 2022'!R34&gt;0,'SEQ Oct 2022'!T34=""),IF(($C$44*$C$45&lt;'SEQ Oct 2022'!R34+'SEQ Oct 2022'!P34),(0),(($C$44*$C$45-('SEQ Oct 2022'!R34+'SEQ Oct 2022'!P34))*'SEQ Oct 2022'!S34/100)),IF(AND('SEQ Oct 2022'!P34&gt;0,'SEQ Oct 2022'!R34=""&gt;0),IF(($C$44*$C$45&lt;'SEQ Oct 2022'!P34),(0),($C$44*$C$45-'SEQ Oct 2022'!P34)*'SEQ Oct 2022'!Q34/100),0)))</f>
        <v>0</v>
      </c>
      <c r="F56" s="134">
        <f>($C$44*$C$46)*'SEQ Oct 2022'!W34/100</f>
        <v>360.27272727272725</v>
      </c>
      <c r="G56" s="135">
        <f t="shared" si="24"/>
        <v>1512.7705454545453</v>
      </c>
      <c r="H56" s="239">
        <f t="shared" si="25"/>
        <v>5613.0909090909081</v>
      </c>
      <c r="I56" s="239">
        <f t="shared" si="23"/>
        <v>6051.0821818181812</v>
      </c>
      <c r="J56" s="136">
        <f t="shared" si="26"/>
        <v>6656.1903999999995</v>
      </c>
      <c r="K56" s="137">
        <f>'SEQ Oct 2022'!BB34</f>
        <v>0</v>
      </c>
      <c r="L56" s="137">
        <f>'SEQ Oct 2022'!BC34</f>
        <v>0</v>
      </c>
      <c r="M56" s="137">
        <f>'SEQ Oct 2022'!BD34</f>
        <v>0</v>
      </c>
      <c r="N56" s="137">
        <f>'SEQ Oct 2022'!BE34</f>
        <v>0</v>
      </c>
      <c r="O56" s="144" t="str">
        <f t="shared" si="32"/>
        <v>No discount</v>
      </c>
      <c r="P56" s="226" t="str">
        <f t="shared" si="28"/>
        <v>Exclusive</v>
      </c>
      <c r="Q56" s="240">
        <f t="shared" si="29"/>
        <v>6051.0821818181812</v>
      </c>
      <c r="R56" s="240">
        <f t="shared" si="30"/>
        <v>6051.0821818181812</v>
      </c>
      <c r="S56" s="136">
        <f t="shared" si="31"/>
        <v>6656.1903999999995</v>
      </c>
      <c r="T56" s="136">
        <f t="shared" si="31"/>
        <v>6656.1903999999995</v>
      </c>
      <c r="U56" s="160">
        <f>'SEQ Oct 2022'!BL34</f>
        <v>0</v>
      </c>
      <c r="V56" s="161">
        <f>'SEQ Oct 2022'!BM34</f>
        <v>0</v>
      </c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4"/>
      <c r="AH56" s="104"/>
      <c r="AI56" s="104"/>
      <c r="AJ56" s="104"/>
      <c r="AK56" s="104"/>
      <c r="AL56" s="104"/>
      <c r="AM56" s="104"/>
      <c r="AN56" s="104"/>
      <c r="AO56" s="104"/>
    </row>
    <row r="57" spans="1:41" ht="14" x14ac:dyDescent="0.15">
      <c r="A57" s="131" t="str">
        <f>'SEQ Oct 2022'!K35</f>
        <v>Red Energy</v>
      </c>
      <c r="B57" s="132" t="str">
        <f>'SEQ Oct 2022'!L35</f>
        <v>Red Business Saver</v>
      </c>
      <c r="C57" s="133">
        <f>IF('SEQ Oct 2022'!BP35=0,91*'SEQ Oct 2022'!M35/100,(91*'SEQ Oct 2022'!M35/100)+'SEQ Oct 2022'!BP35/4)</f>
        <v>123.75999999999998</v>
      </c>
      <c r="D57" s="133">
        <f>IF('SEQ Oct 2022'!O35="",$C$44*$C$45*'SEQ Oct 2022'!N35/100,IF($C$44*$C$45&gt;='SEQ Oct 2022'!P35,('SEQ Oct 2022'!P35*'SEQ Oct 2022'!N35/100),($C$44*$C$45*'SEQ Oct 2022'!N35/100)))</f>
        <v>988.90909090909076</v>
      </c>
      <c r="E57" s="133">
        <f>IF(AND('SEQ Oct 2022'!R35&gt;0,'SEQ Oct 2022'!T35&gt;0),IF(($C$44*$C$45&lt;'SEQ Oct 2022'!T35),(0),($C$44*$C$45-'SEQ Oct 2022'!T35)*'SEQ Oct 2022'!U35/100),IF(AND('SEQ Oct 2022'!R35&gt;0,'SEQ Oct 2022'!T35=""),IF(($C$44*$C$45&lt;'SEQ Oct 2022'!R35+'SEQ Oct 2022'!P35),(0),(($C$44*$C$45-('SEQ Oct 2022'!R35+'SEQ Oct 2022'!P35))*'SEQ Oct 2022'!S35/100)),IF(AND('SEQ Oct 2022'!P35&gt;0,'SEQ Oct 2022'!R35=""&gt;0),IF(($C$44*$C$45&lt;'SEQ Oct 2022'!P35),(0),($C$44*$C$45-'SEQ Oct 2022'!P35)*'SEQ Oct 2022'!Q35/100),0)))</f>
        <v>0</v>
      </c>
      <c r="F57" s="134">
        <f>($C$44*$C$46)*'SEQ Oct 2022'!W35/100</f>
        <v>329.99999999999994</v>
      </c>
      <c r="G57" s="135">
        <f t="shared" si="24"/>
        <v>1442.6690909090908</v>
      </c>
      <c r="H57" s="239">
        <f t="shared" si="25"/>
        <v>5275.6363636363631</v>
      </c>
      <c r="I57" s="239">
        <f t="shared" si="23"/>
        <v>5770.676363636363</v>
      </c>
      <c r="J57" s="136">
        <f t="shared" si="26"/>
        <v>6347.7439999999997</v>
      </c>
      <c r="K57" s="137">
        <f>'SEQ Oct 2022'!BB35</f>
        <v>0</v>
      </c>
      <c r="L57" s="137">
        <f>'SEQ Oct 2022'!BC35</f>
        <v>0</v>
      </c>
      <c r="M57" s="137">
        <f>'SEQ Oct 2022'!BD35</f>
        <v>0</v>
      </c>
      <c r="N57" s="137">
        <f>'SEQ Oct 2022'!BE35</f>
        <v>0</v>
      </c>
      <c r="O57" s="144" t="str">
        <f t="shared" si="32"/>
        <v>No discount</v>
      </c>
      <c r="P57" s="226" t="str">
        <f t="shared" si="28"/>
        <v>Inclusive</v>
      </c>
      <c r="Q57" s="240">
        <f t="shared" si="29"/>
        <v>5770.676363636363</v>
      </c>
      <c r="R57" s="240">
        <f t="shared" si="30"/>
        <v>5770.676363636363</v>
      </c>
      <c r="S57" s="136">
        <f t="shared" si="31"/>
        <v>6347.7439999999997</v>
      </c>
      <c r="T57" s="136">
        <f t="shared" si="31"/>
        <v>6347.7439999999997</v>
      </c>
      <c r="U57" s="160">
        <f>'SEQ Oct 2022'!BL35</f>
        <v>0</v>
      </c>
      <c r="V57" s="161">
        <f>'SEQ Oct 2022'!BM35</f>
        <v>0</v>
      </c>
      <c r="W57" s="104"/>
      <c r="X57" s="104"/>
      <c r="Y57" s="104"/>
      <c r="Z57" s="104"/>
      <c r="AA57" s="104"/>
      <c r="AB57" s="104"/>
      <c r="AC57" s="104"/>
      <c r="AD57" s="104"/>
      <c r="AE57" s="104"/>
      <c r="AF57" s="104"/>
      <c r="AG57" s="104"/>
      <c r="AH57" s="104"/>
      <c r="AI57" s="104"/>
      <c r="AJ57" s="104"/>
      <c r="AK57" s="104"/>
      <c r="AL57" s="104"/>
      <c r="AM57" s="104"/>
      <c r="AN57" s="104"/>
      <c r="AO57" s="104"/>
    </row>
    <row r="58" spans="1:41" ht="14" x14ac:dyDescent="0.15">
      <c r="A58" s="131" t="str">
        <f>'SEQ Oct 2022'!K36</f>
        <v>CovaU</v>
      </c>
      <c r="B58" s="132" t="str">
        <f>'SEQ Oct 2022'!L36</f>
        <v>Freedom</v>
      </c>
      <c r="C58" s="133">
        <f>IF('SEQ Oct 2022'!BP36=0,91*'SEQ Oct 2022'!M36/100,(91*'SEQ Oct 2022'!M36/100)+'SEQ Oct 2022'!BP36/4)</f>
        <v>108.29</v>
      </c>
      <c r="D58" s="133">
        <f>IF('SEQ Oct 2022'!O36="",$C$44*$C$45*'SEQ Oct 2022'!N36/100,IF($C$44*$C$45&gt;='SEQ Oct 2022'!P36,('SEQ Oct 2022'!P36*'SEQ Oct 2022'!N36/100),($C$44*$C$45*'SEQ Oct 2022'!N36/100)))</f>
        <v>1824.1363636363633</v>
      </c>
      <c r="E58" s="133">
        <f>IF(AND('SEQ Oct 2022'!R36&gt;0,'SEQ Oct 2022'!T36&gt;0),IF(($C$44*$C$45&lt;'SEQ Oct 2022'!T36),(0),($C$44*$C$45-'SEQ Oct 2022'!T36)*'SEQ Oct 2022'!U36/100),IF(AND('SEQ Oct 2022'!R36&gt;0,'SEQ Oct 2022'!T36=""),IF(($C$44*$C$45&lt;'SEQ Oct 2022'!R36+'SEQ Oct 2022'!P36),(0),(($C$44*$C$45-('SEQ Oct 2022'!R36+'SEQ Oct 2022'!P36))*'SEQ Oct 2022'!S36/100)),IF(AND('SEQ Oct 2022'!P36&gt;0,'SEQ Oct 2022'!R36=""&gt;0),IF(($C$44*$C$45&lt;'SEQ Oct 2022'!P36),(0),($C$44*$C$45-'SEQ Oct 2022'!P36)*'SEQ Oct 2022'!Q36/100),0)))</f>
        <v>0</v>
      </c>
      <c r="F58" s="134">
        <f>($C$44*$C$46)*'SEQ Oct 2022'!W36/100</f>
        <v>648.40909090909076</v>
      </c>
      <c r="G58" s="135">
        <f t="shared" si="24"/>
        <v>2580.835454545454</v>
      </c>
      <c r="H58" s="239">
        <f t="shared" si="25"/>
        <v>9890.1818181818162</v>
      </c>
      <c r="I58" s="239">
        <f t="shared" si="23"/>
        <v>10323.341818181816</v>
      </c>
      <c r="J58" s="136">
        <f t="shared" si="26"/>
        <v>11355.675999999999</v>
      </c>
      <c r="K58" s="137">
        <f>'SEQ Oct 2022'!BB36</f>
        <v>0</v>
      </c>
      <c r="L58" s="137">
        <f>'SEQ Oct 2022'!BC36</f>
        <v>15</v>
      </c>
      <c r="M58" s="137">
        <f>'SEQ Oct 2022'!BD36</f>
        <v>0</v>
      </c>
      <c r="N58" s="137">
        <f>'SEQ Oct 2022'!BE36</f>
        <v>0</v>
      </c>
      <c r="O58" s="144" t="str">
        <f t="shared" si="32"/>
        <v>Guaranteed off usage</v>
      </c>
      <c r="P58" s="226" t="str">
        <f t="shared" si="28"/>
        <v>Exclusive</v>
      </c>
      <c r="Q58" s="240">
        <f t="shared" si="29"/>
        <v>8839.8145454545447</v>
      </c>
      <c r="R58" s="240">
        <f t="shared" si="30"/>
        <v>8839.8145454545447</v>
      </c>
      <c r="S58" s="136">
        <f t="shared" si="31"/>
        <v>9723.7960000000003</v>
      </c>
      <c r="T58" s="136">
        <f t="shared" si="31"/>
        <v>9723.7960000000003</v>
      </c>
      <c r="U58" s="160">
        <f>'SEQ Oct 2022'!BL36</f>
        <v>0</v>
      </c>
      <c r="V58" s="161">
        <f>'SEQ Oct 2022'!BM36</f>
        <v>0</v>
      </c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4"/>
      <c r="AH58" s="104"/>
      <c r="AI58" s="104"/>
      <c r="AJ58" s="104"/>
      <c r="AK58" s="104"/>
      <c r="AL58" s="104"/>
      <c r="AM58" s="104"/>
      <c r="AN58" s="104"/>
      <c r="AO58" s="104"/>
    </row>
    <row r="59" spans="1:41" ht="14" x14ac:dyDescent="0.15">
      <c r="A59" s="131" t="str">
        <f>'SEQ Oct 2022'!K37</f>
        <v>ReAmped Energy</v>
      </c>
      <c r="B59" s="132" t="str">
        <f>'SEQ Oct 2022'!L37</f>
        <v>Business</v>
      </c>
      <c r="C59" s="133">
        <f>IF('SEQ Oct 2022'!BP37=0,91*'SEQ Oct 2022'!M37/100,(91*'SEQ Oct 2022'!M37/100)+'SEQ Oct 2022'!BP37/4)</f>
        <v>116.92672727272726</v>
      </c>
      <c r="D59" s="133">
        <f>IF('SEQ Oct 2022'!O37="",$C$44*$C$45*'SEQ Oct 2022'!N37/100,IF($C$44*$C$45&gt;='SEQ Oct 2022'!P37,('SEQ Oct 2022'!P37*'SEQ Oct 2022'!N37/100),($C$44*$C$45*'SEQ Oct 2022'!N37/100)))</f>
        <v>1462.3636363636365</v>
      </c>
      <c r="E59" s="133">
        <f>IF(AND('SEQ Oct 2022'!R37&gt;0,'SEQ Oct 2022'!T37&gt;0),IF(($C$44*$C$45&lt;'SEQ Oct 2022'!T37),(0),($C$44*$C$45-'SEQ Oct 2022'!T37)*'SEQ Oct 2022'!U37/100),IF(AND('SEQ Oct 2022'!R37&gt;0,'SEQ Oct 2022'!T37=""),IF(($C$44*$C$45&lt;'SEQ Oct 2022'!R37+'SEQ Oct 2022'!P37),(0),(($C$44*$C$45-('SEQ Oct 2022'!R37+'SEQ Oct 2022'!P37))*'SEQ Oct 2022'!S37/100)),IF(AND('SEQ Oct 2022'!P37&gt;0,'SEQ Oct 2022'!R37=""&gt;0),IF(($C$44*$C$45&lt;'SEQ Oct 2022'!P37),(0),($C$44*$C$45-'SEQ Oct 2022'!P37)*'SEQ Oct 2022'!Q37/100),0)))</f>
        <v>0</v>
      </c>
      <c r="F59" s="134">
        <f>($C$44*$C$46)*'SEQ Oct 2022'!W37/100</f>
        <v>540.27272727272725</v>
      </c>
      <c r="G59" s="135">
        <f t="shared" si="24"/>
        <v>2119.563090909091</v>
      </c>
      <c r="H59" s="239">
        <f t="shared" si="25"/>
        <v>8010.545454545455</v>
      </c>
      <c r="I59" s="239">
        <f t="shared" si="23"/>
        <v>8478.252363636364</v>
      </c>
      <c r="J59" s="136">
        <f t="shared" si="26"/>
        <v>9326.0776000000005</v>
      </c>
      <c r="K59" s="137">
        <f>'SEQ Oct 2022'!BB37</f>
        <v>0</v>
      </c>
      <c r="L59" s="137">
        <f>'SEQ Oct 2022'!BC37</f>
        <v>0</v>
      </c>
      <c r="M59" s="137">
        <f>'SEQ Oct 2022'!BD37</f>
        <v>0</v>
      </c>
      <c r="N59" s="137">
        <f>'SEQ Oct 2022'!BE37</f>
        <v>0</v>
      </c>
      <c r="O59" s="144" t="str">
        <f t="shared" si="32"/>
        <v>No discount</v>
      </c>
      <c r="P59" s="226" t="str">
        <f t="shared" si="28"/>
        <v>Exclusive</v>
      </c>
      <c r="Q59" s="240">
        <f t="shared" si="29"/>
        <v>8478.252363636364</v>
      </c>
      <c r="R59" s="240">
        <f t="shared" si="30"/>
        <v>8478.252363636364</v>
      </c>
      <c r="S59" s="136">
        <f t="shared" ref="S59:T60" si="33">Q59*1.1</f>
        <v>9326.0776000000005</v>
      </c>
      <c r="T59" s="136">
        <f t="shared" si="33"/>
        <v>9326.0776000000005</v>
      </c>
      <c r="U59" s="160">
        <f>'SEQ Oct 2022'!BL37</f>
        <v>0</v>
      </c>
      <c r="V59" s="161">
        <f>'SEQ Oct 2022'!BM37</f>
        <v>0</v>
      </c>
      <c r="W59" s="104"/>
      <c r="X59" s="104"/>
      <c r="Y59" s="104"/>
      <c r="Z59" s="104"/>
      <c r="AA59" s="104"/>
      <c r="AB59" s="104"/>
      <c r="AC59" s="104"/>
      <c r="AD59" s="104"/>
      <c r="AE59" s="104"/>
      <c r="AF59" s="104"/>
      <c r="AG59" s="104"/>
      <c r="AH59" s="104"/>
      <c r="AI59" s="104"/>
      <c r="AJ59" s="104"/>
      <c r="AK59" s="104"/>
      <c r="AL59" s="104"/>
      <c r="AM59" s="104"/>
      <c r="AN59" s="104"/>
      <c r="AO59" s="104"/>
    </row>
    <row r="60" spans="1:41" ht="14" x14ac:dyDescent="0.15">
      <c r="A60" s="131" t="str">
        <f>'SEQ Oct 2022'!K38</f>
        <v>Sumo Power</v>
      </c>
      <c r="B60" s="132" t="str">
        <f>'SEQ Oct 2022'!L38</f>
        <v>Freedom Business</v>
      </c>
      <c r="C60" s="133">
        <f>IF('SEQ Oct 2022'!BP38=0,91*'SEQ Oct 2022'!M38/100,(91*'SEQ Oct 2022'!M38/100)+'SEQ Oct 2022'!BP38/4)</f>
        <v>109.19999999999999</v>
      </c>
      <c r="D60" s="133">
        <f>IF('SEQ Oct 2022'!O38="",$C$44*$C$45*'SEQ Oct 2022'!N38/100,IF($C$44*$C$45&gt;='SEQ Oct 2022'!P38,('SEQ Oct 2022'!P38*'SEQ Oct 2022'!N38/100),($C$44*$C$45*'SEQ Oct 2022'!N38/100)))</f>
        <v>980</v>
      </c>
      <c r="E60" s="133">
        <f>IF(AND('SEQ Oct 2022'!R38&gt;0,'SEQ Oct 2022'!T38&gt;0),IF(($C$44*$C$45&lt;'SEQ Oct 2022'!T38),(0),($C$44*$C$45-'SEQ Oct 2022'!T38)*'SEQ Oct 2022'!U38/100),IF(AND('SEQ Oct 2022'!R38&gt;0,'SEQ Oct 2022'!T38=""),IF(($C$44*$C$45&lt;'SEQ Oct 2022'!R38+'SEQ Oct 2022'!P38),(0),(($C$44*$C$45-('SEQ Oct 2022'!R38+'SEQ Oct 2022'!P38))*'SEQ Oct 2022'!S38/100)),IF(AND('SEQ Oct 2022'!P38&gt;0,'SEQ Oct 2022'!R38=""&gt;0),IF(($C$44*$C$45&lt;'SEQ Oct 2022'!P38),(0),($C$44*$C$45-'SEQ Oct 2022'!P38)*'SEQ Oct 2022'!Q38/100),0)))</f>
        <v>0</v>
      </c>
      <c r="F60" s="134">
        <f>($C$44*$C$46)*'SEQ Oct 2022'!W38/100</f>
        <v>329.99999999999994</v>
      </c>
      <c r="G60" s="135">
        <f t="shared" si="24"/>
        <v>1419.2</v>
      </c>
      <c r="H60" s="239">
        <f t="shared" si="25"/>
        <v>5240</v>
      </c>
      <c r="I60" s="239">
        <f t="shared" si="23"/>
        <v>5676.8</v>
      </c>
      <c r="J60" s="136">
        <f t="shared" si="26"/>
        <v>6244.4800000000005</v>
      </c>
      <c r="K60" s="137">
        <f>'SEQ Oct 2022'!BB38</f>
        <v>0</v>
      </c>
      <c r="L60" s="137">
        <f>'SEQ Oct 2022'!BC38</f>
        <v>0</v>
      </c>
      <c r="M60" s="137">
        <f>'SEQ Oct 2022'!BD38</f>
        <v>0</v>
      </c>
      <c r="N60" s="137">
        <f>'SEQ Oct 2022'!BE38</f>
        <v>0</v>
      </c>
      <c r="O60" s="144" t="str">
        <f t="shared" si="32"/>
        <v>No discount</v>
      </c>
      <c r="P60" s="226" t="str">
        <f t="shared" si="28"/>
        <v>Exclusive</v>
      </c>
      <c r="Q60" s="240">
        <f t="shared" si="29"/>
        <v>5676.8</v>
      </c>
      <c r="R60" s="240">
        <f t="shared" si="30"/>
        <v>5676.8</v>
      </c>
      <c r="S60" s="136">
        <f t="shared" si="33"/>
        <v>6244.4800000000005</v>
      </c>
      <c r="T60" s="136">
        <f t="shared" si="33"/>
        <v>6244.4800000000005</v>
      </c>
      <c r="U60" s="160">
        <f>'SEQ Oct 2022'!BL38</f>
        <v>0</v>
      </c>
      <c r="V60" s="161">
        <f>'SEQ Oct 2022'!BM38</f>
        <v>0</v>
      </c>
      <c r="W60" s="104"/>
      <c r="X60" s="104"/>
      <c r="Y60" s="104"/>
      <c r="Z60" s="104"/>
      <c r="AA60" s="104"/>
      <c r="AB60" s="104"/>
      <c r="AC60" s="104"/>
      <c r="AD60" s="104"/>
      <c r="AE60" s="104"/>
      <c r="AF60" s="104"/>
      <c r="AG60" s="104"/>
      <c r="AH60" s="104"/>
      <c r="AI60" s="104"/>
      <c r="AJ60" s="104"/>
      <c r="AK60" s="104"/>
      <c r="AL60" s="104"/>
      <c r="AM60" s="104"/>
      <c r="AN60" s="104"/>
      <c r="AO60" s="104"/>
    </row>
    <row r="61" spans="1:41" ht="14" x14ac:dyDescent="0.15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4"/>
      <c r="X61" s="104"/>
      <c r="Y61" s="104"/>
      <c r="Z61" s="104"/>
      <c r="AA61" s="104"/>
      <c r="AB61" s="104"/>
      <c r="AC61" s="104"/>
      <c r="AD61" s="104"/>
      <c r="AE61" s="104"/>
      <c r="AF61" s="104"/>
      <c r="AG61" s="104"/>
      <c r="AH61" s="104"/>
      <c r="AI61" s="104"/>
      <c r="AJ61" s="104"/>
      <c r="AK61" s="104"/>
      <c r="AL61" s="104"/>
      <c r="AM61" s="104"/>
      <c r="AN61" s="104"/>
      <c r="AO61" s="104"/>
    </row>
    <row r="62" spans="1:41" ht="14" x14ac:dyDescent="0.15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4"/>
      <c r="X62" s="104"/>
      <c r="Y62" s="104"/>
      <c r="Z62" s="104"/>
      <c r="AA62" s="104"/>
      <c r="AB62" s="104"/>
      <c r="AC62" s="104"/>
      <c r="AD62" s="104"/>
      <c r="AE62" s="104"/>
      <c r="AF62" s="104"/>
      <c r="AG62" s="104"/>
      <c r="AH62" s="104"/>
      <c r="AI62" s="104"/>
      <c r="AJ62" s="104"/>
      <c r="AK62" s="104"/>
      <c r="AL62" s="104"/>
      <c r="AM62" s="104"/>
      <c r="AN62" s="104"/>
      <c r="AO62" s="104"/>
    </row>
    <row r="63" spans="1:41" ht="14" x14ac:dyDescent="0.15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4"/>
      <c r="X63" s="104"/>
      <c r="Y63" s="104"/>
      <c r="Z63" s="104"/>
      <c r="AA63" s="104"/>
      <c r="AB63" s="104"/>
      <c r="AC63" s="104"/>
      <c r="AD63" s="104"/>
      <c r="AE63" s="104"/>
      <c r="AF63" s="104"/>
      <c r="AG63" s="104"/>
      <c r="AH63" s="104"/>
      <c r="AI63" s="104"/>
      <c r="AJ63" s="104"/>
      <c r="AK63" s="104"/>
      <c r="AL63" s="104"/>
      <c r="AM63" s="104"/>
      <c r="AN63" s="104"/>
      <c r="AO63" s="104"/>
    </row>
    <row r="64" spans="1:41" ht="14" x14ac:dyDescent="0.15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</row>
    <row r="65" spans="1:41" ht="14" x14ac:dyDescent="0.15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4"/>
      <c r="X65" s="104"/>
      <c r="Y65" s="104"/>
      <c r="Z65" s="104"/>
      <c r="AA65" s="104"/>
      <c r="AB65" s="104"/>
      <c r="AC65" s="104"/>
      <c r="AD65" s="104"/>
      <c r="AE65" s="104"/>
      <c r="AF65" s="104"/>
      <c r="AG65" s="104"/>
      <c r="AH65" s="104"/>
      <c r="AI65" s="104"/>
      <c r="AJ65" s="104"/>
      <c r="AK65" s="104"/>
      <c r="AL65" s="104"/>
      <c r="AM65" s="104"/>
      <c r="AN65" s="104"/>
      <c r="AO65" s="104"/>
    </row>
    <row r="66" spans="1:41" ht="14" x14ac:dyDescent="0.15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4"/>
      <c r="X66" s="104"/>
      <c r="Y66" s="104"/>
      <c r="Z66" s="104"/>
      <c r="AA66" s="104"/>
      <c r="AB66" s="104"/>
      <c r="AC66" s="104"/>
      <c r="AD66" s="104"/>
      <c r="AE66" s="104"/>
      <c r="AF66" s="104"/>
      <c r="AG66" s="104"/>
      <c r="AH66" s="104"/>
      <c r="AI66" s="104"/>
      <c r="AJ66" s="104"/>
      <c r="AK66" s="104"/>
      <c r="AL66" s="104"/>
      <c r="AM66" s="104"/>
      <c r="AN66" s="104"/>
      <c r="AO66" s="104"/>
    </row>
    <row r="67" spans="1:41" ht="14" x14ac:dyDescent="0.15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4"/>
      <c r="X67" s="104"/>
      <c r="Y67" s="104"/>
      <c r="Z67" s="104"/>
      <c r="AA67" s="104"/>
      <c r="AB67" s="104"/>
      <c r="AC67" s="104"/>
      <c r="AD67" s="104"/>
      <c r="AE67" s="104"/>
      <c r="AF67" s="104"/>
      <c r="AG67" s="104"/>
      <c r="AH67" s="104"/>
      <c r="AI67" s="104"/>
      <c r="AJ67" s="104"/>
      <c r="AK67" s="104"/>
      <c r="AL67" s="104"/>
      <c r="AM67" s="104"/>
      <c r="AN67" s="104"/>
      <c r="AO67" s="104"/>
    </row>
    <row r="68" spans="1:41" ht="14" x14ac:dyDescent="0.15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4"/>
      <c r="X68" s="104"/>
      <c r="Y68" s="104"/>
      <c r="Z68" s="104"/>
      <c r="AA68" s="104"/>
      <c r="AB68" s="104"/>
      <c r="AC68" s="104"/>
      <c r="AD68" s="104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</row>
    <row r="69" spans="1:41" ht="14" x14ac:dyDescent="0.15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4"/>
      <c r="X69" s="104"/>
      <c r="Y69" s="104"/>
      <c r="Z69" s="104"/>
      <c r="AA69" s="104"/>
      <c r="AB69" s="104"/>
      <c r="AC69" s="104"/>
      <c r="AD69" s="104"/>
      <c r="AE69" s="104"/>
      <c r="AF69" s="104"/>
      <c r="AG69" s="104"/>
      <c r="AH69" s="104"/>
      <c r="AI69" s="104"/>
      <c r="AJ69" s="104"/>
      <c r="AK69" s="104"/>
      <c r="AL69" s="104"/>
      <c r="AM69" s="104"/>
      <c r="AN69" s="104"/>
      <c r="AO69" s="104"/>
    </row>
    <row r="70" spans="1:41" ht="14" x14ac:dyDescent="0.15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4"/>
      <c r="X70" s="104"/>
      <c r="Y70" s="104"/>
      <c r="Z70" s="104"/>
      <c r="AA70" s="104"/>
      <c r="AB70" s="104"/>
      <c r="AC70" s="104"/>
      <c r="AD70" s="104"/>
      <c r="AE70" s="104"/>
      <c r="AF70" s="104"/>
      <c r="AG70" s="104"/>
      <c r="AH70" s="104"/>
      <c r="AI70" s="104"/>
      <c r="AJ70" s="104"/>
      <c r="AK70" s="104"/>
      <c r="AL70" s="104"/>
      <c r="AM70" s="104"/>
      <c r="AN70" s="104"/>
      <c r="AO70" s="104"/>
    </row>
    <row r="71" spans="1:41" ht="14" x14ac:dyDescent="0.15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4"/>
      <c r="X71" s="104"/>
      <c r="Y71" s="104"/>
      <c r="Z71" s="104"/>
      <c r="AA71" s="104"/>
      <c r="AB71" s="104"/>
      <c r="AC71" s="104"/>
      <c r="AD71" s="104"/>
      <c r="AE71" s="104"/>
      <c r="AF71" s="104"/>
      <c r="AG71" s="104"/>
      <c r="AH71" s="104"/>
      <c r="AI71" s="104"/>
      <c r="AJ71" s="104"/>
      <c r="AK71" s="104"/>
      <c r="AL71" s="104"/>
      <c r="AM71" s="104"/>
      <c r="AN71" s="104"/>
      <c r="AO71" s="104"/>
    </row>
    <row r="72" spans="1:41" ht="14" x14ac:dyDescent="0.15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4"/>
      <c r="X72" s="104"/>
      <c r="Y72" s="104"/>
      <c r="Z72" s="104"/>
      <c r="AA72" s="104"/>
      <c r="AB72" s="104"/>
      <c r="AC72" s="104"/>
      <c r="AD72" s="104"/>
      <c r="AE72" s="104"/>
      <c r="AF72" s="104"/>
      <c r="AG72" s="104"/>
      <c r="AH72" s="104"/>
      <c r="AI72" s="104"/>
      <c r="AJ72" s="104"/>
      <c r="AK72" s="104"/>
      <c r="AL72" s="104"/>
      <c r="AM72" s="104"/>
      <c r="AN72" s="104"/>
      <c r="AO72" s="104"/>
    </row>
    <row r="73" spans="1:41" ht="14" x14ac:dyDescent="0.15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4"/>
      <c r="X73" s="104"/>
      <c r="Y73" s="104"/>
      <c r="Z73" s="104"/>
      <c r="AA73" s="104"/>
      <c r="AB73" s="104"/>
      <c r="AC73" s="104"/>
      <c r="AD73" s="104"/>
      <c r="AE73" s="104"/>
      <c r="AF73" s="104"/>
      <c r="AG73" s="104"/>
      <c r="AH73" s="104"/>
      <c r="AI73" s="104"/>
      <c r="AJ73" s="104"/>
      <c r="AK73" s="104"/>
      <c r="AL73" s="104"/>
      <c r="AM73" s="104"/>
      <c r="AN73" s="104"/>
      <c r="AO73" s="104"/>
    </row>
    <row r="74" spans="1:41" ht="14" x14ac:dyDescent="0.15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4"/>
      <c r="X74" s="104"/>
      <c r="Y74" s="104"/>
      <c r="Z74" s="104"/>
      <c r="AA74" s="104"/>
      <c r="AB74" s="104"/>
      <c r="AC74" s="104"/>
      <c r="AD74" s="104"/>
      <c r="AE74" s="104"/>
      <c r="AF74" s="104"/>
      <c r="AG74" s="104"/>
      <c r="AH74" s="104"/>
      <c r="AI74" s="104"/>
      <c r="AJ74" s="104"/>
      <c r="AK74" s="104"/>
      <c r="AL74" s="104"/>
      <c r="AM74" s="104"/>
      <c r="AN74" s="104"/>
      <c r="AO74" s="104"/>
    </row>
    <row r="75" spans="1:41" ht="14" x14ac:dyDescent="0.15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4"/>
      <c r="X75" s="104"/>
      <c r="Y75" s="104"/>
      <c r="Z75" s="104"/>
      <c r="AA75" s="104"/>
      <c r="AB75" s="104"/>
      <c r="AC75" s="104"/>
      <c r="AD75" s="104"/>
      <c r="AE75" s="104"/>
      <c r="AF75" s="104"/>
      <c r="AG75" s="104"/>
      <c r="AH75" s="104"/>
      <c r="AI75" s="104"/>
      <c r="AJ75" s="104"/>
      <c r="AK75" s="104"/>
      <c r="AL75" s="104"/>
      <c r="AM75" s="104"/>
      <c r="AN75" s="104"/>
      <c r="AO75" s="104"/>
    </row>
    <row r="76" spans="1:41" ht="14" x14ac:dyDescent="0.15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4"/>
      <c r="X76" s="104"/>
      <c r="Y76" s="104"/>
      <c r="Z76" s="104"/>
      <c r="AA76" s="104"/>
      <c r="AB76" s="104"/>
      <c r="AC76" s="104"/>
      <c r="AD76" s="104"/>
      <c r="AE76" s="104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</row>
    <row r="77" spans="1:41" ht="14" x14ac:dyDescent="0.15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4"/>
      <c r="X77" s="104"/>
      <c r="Y77" s="104"/>
      <c r="Z77" s="104"/>
      <c r="AA77" s="104"/>
      <c r="AB77" s="104"/>
      <c r="AC77" s="104"/>
      <c r="AD77" s="104"/>
      <c r="AE77" s="104"/>
      <c r="AF77" s="104"/>
      <c r="AG77" s="104"/>
      <c r="AH77" s="104"/>
      <c r="AI77" s="104"/>
      <c r="AJ77" s="104"/>
      <c r="AK77" s="104"/>
      <c r="AL77" s="104"/>
      <c r="AM77" s="104"/>
      <c r="AN77" s="104"/>
      <c r="AO77" s="104"/>
    </row>
    <row r="78" spans="1:41" ht="14" x14ac:dyDescent="0.15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4"/>
      <c r="X78" s="104"/>
      <c r="Y78" s="104"/>
      <c r="Z78" s="104"/>
      <c r="AA78" s="104"/>
      <c r="AB78" s="104"/>
      <c r="AC78" s="104"/>
      <c r="AD78" s="104"/>
      <c r="AE78" s="104"/>
      <c r="AF78" s="104"/>
      <c r="AG78" s="104"/>
      <c r="AH78" s="104"/>
      <c r="AI78" s="104"/>
      <c r="AJ78" s="104"/>
      <c r="AK78" s="104"/>
      <c r="AL78" s="104"/>
      <c r="AM78" s="104"/>
      <c r="AN78" s="104"/>
      <c r="AO78" s="104"/>
    </row>
    <row r="79" spans="1:41" ht="14" x14ac:dyDescent="0.15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4"/>
      <c r="X79" s="104"/>
      <c r="Y79" s="104"/>
      <c r="Z79" s="104"/>
      <c r="AA79" s="104"/>
      <c r="AB79" s="104"/>
      <c r="AC79" s="104"/>
      <c r="AD79" s="104"/>
      <c r="AE79" s="104"/>
      <c r="AF79" s="104"/>
      <c r="AG79" s="104"/>
      <c r="AH79" s="104"/>
      <c r="AI79" s="104"/>
      <c r="AJ79" s="104"/>
      <c r="AK79" s="104"/>
      <c r="AL79" s="104"/>
      <c r="AM79" s="104"/>
      <c r="AN79" s="104"/>
      <c r="AO79" s="104"/>
    </row>
    <row r="80" spans="1:41" ht="14" x14ac:dyDescent="0.15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4"/>
      <c r="X80" s="104"/>
      <c r="Y80" s="104"/>
      <c r="Z80" s="104"/>
      <c r="AA80" s="104"/>
      <c r="AB80" s="104"/>
      <c r="AC80" s="104"/>
      <c r="AD80" s="104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</row>
    <row r="81" spans="1:41" ht="14" x14ac:dyDescent="0.15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</row>
    <row r="82" spans="1:41" ht="14" x14ac:dyDescent="0.15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4"/>
      <c r="X82" s="104"/>
      <c r="Y82" s="104"/>
      <c r="Z82" s="104"/>
      <c r="AA82" s="104"/>
      <c r="AB82" s="104"/>
      <c r="AC82" s="104"/>
      <c r="AD82" s="104"/>
      <c r="AE82" s="104"/>
      <c r="AF82" s="104"/>
      <c r="AG82" s="104"/>
      <c r="AH82" s="104"/>
      <c r="AI82" s="104"/>
      <c r="AJ82" s="104"/>
      <c r="AK82" s="104"/>
      <c r="AL82" s="104"/>
      <c r="AM82" s="104"/>
      <c r="AN82" s="104"/>
      <c r="AO82" s="104"/>
    </row>
    <row r="83" spans="1:41" ht="14" x14ac:dyDescent="0.15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4"/>
      <c r="X83" s="104"/>
      <c r="Y83" s="104"/>
      <c r="Z83" s="104"/>
      <c r="AA83" s="104"/>
      <c r="AB83" s="104"/>
      <c r="AC83" s="104"/>
      <c r="AD83" s="104"/>
      <c r="AE83" s="104"/>
      <c r="AF83" s="104"/>
      <c r="AG83" s="104"/>
      <c r="AH83" s="104"/>
      <c r="AI83" s="104"/>
      <c r="AJ83" s="104"/>
      <c r="AK83" s="104"/>
      <c r="AL83" s="104"/>
      <c r="AM83" s="104"/>
      <c r="AN83" s="104"/>
      <c r="AO83" s="104"/>
    </row>
    <row r="84" spans="1:41" ht="14" x14ac:dyDescent="0.15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4"/>
      <c r="X84" s="104"/>
      <c r="Y84" s="104"/>
      <c r="Z84" s="104"/>
      <c r="AA84" s="104"/>
      <c r="AB84" s="104"/>
      <c r="AC84" s="104"/>
      <c r="AD84" s="104"/>
      <c r="AE84" s="104"/>
      <c r="AF84" s="104"/>
      <c r="AG84" s="104"/>
      <c r="AH84" s="104"/>
      <c r="AI84" s="104"/>
      <c r="AJ84" s="104"/>
      <c r="AK84" s="104"/>
      <c r="AL84" s="104"/>
      <c r="AM84" s="104"/>
      <c r="AN84" s="104"/>
      <c r="AO84" s="104"/>
    </row>
    <row r="85" spans="1:41" ht="14" x14ac:dyDescent="0.15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4"/>
      <c r="X85" s="104"/>
      <c r="Y85" s="104"/>
      <c r="Z85" s="104"/>
      <c r="AA85" s="104"/>
      <c r="AB85" s="104"/>
      <c r="AC85" s="104"/>
      <c r="AD85" s="104"/>
      <c r="AE85" s="104"/>
      <c r="AF85" s="104"/>
      <c r="AG85" s="104"/>
      <c r="AH85" s="104"/>
      <c r="AI85" s="104"/>
      <c r="AJ85" s="104"/>
      <c r="AK85" s="104"/>
      <c r="AL85" s="104"/>
      <c r="AM85" s="104"/>
      <c r="AN85" s="104"/>
      <c r="AO85" s="104"/>
    </row>
    <row r="86" spans="1:41" ht="14" x14ac:dyDescent="0.15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4"/>
      <c r="X86" s="104"/>
      <c r="Y86" s="104"/>
      <c r="Z86" s="104"/>
      <c r="AA86" s="104"/>
      <c r="AB86" s="104"/>
      <c r="AC86" s="104"/>
      <c r="AD86" s="104"/>
      <c r="AE86" s="104"/>
      <c r="AF86" s="104"/>
      <c r="AG86" s="104"/>
      <c r="AH86" s="104"/>
      <c r="AI86" s="104"/>
      <c r="AJ86" s="104"/>
      <c r="AK86" s="104"/>
      <c r="AL86" s="104"/>
      <c r="AM86" s="104"/>
      <c r="AN86" s="104"/>
      <c r="AO86" s="104"/>
    </row>
    <row r="87" spans="1:41" ht="14" x14ac:dyDescent="0.15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4"/>
      <c r="X87" s="104"/>
      <c r="Y87" s="104"/>
      <c r="Z87" s="104"/>
      <c r="AA87" s="104"/>
      <c r="AB87" s="104"/>
      <c r="AC87" s="104"/>
      <c r="AD87" s="104"/>
      <c r="AE87" s="104"/>
      <c r="AF87" s="104"/>
      <c r="AG87" s="104"/>
      <c r="AH87" s="104"/>
      <c r="AI87" s="104"/>
      <c r="AJ87" s="104"/>
      <c r="AK87" s="104"/>
      <c r="AL87" s="104"/>
      <c r="AM87" s="104"/>
      <c r="AN87" s="104"/>
      <c r="AO87" s="104"/>
    </row>
    <row r="88" spans="1:41" ht="14" x14ac:dyDescent="0.15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4"/>
      <c r="X88" s="104"/>
      <c r="Y88" s="104"/>
      <c r="Z88" s="104"/>
      <c r="AA88" s="104"/>
      <c r="AB88" s="104"/>
      <c r="AC88" s="104"/>
      <c r="AD88" s="104"/>
      <c r="AE88" s="104"/>
      <c r="AF88" s="104"/>
      <c r="AG88" s="104"/>
      <c r="AH88" s="104"/>
      <c r="AI88" s="104"/>
      <c r="AJ88" s="104"/>
      <c r="AK88" s="104"/>
      <c r="AL88" s="104"/>
      <c r="AM88" s="104"/>
      <c r="AN88" s="104"/>
      <c r="AO88" s="104"/>
    </row>
    <row r="89" spans="1:41" ht="14" x14ac:dyDescent="0.15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4"/>
      <c r="X89" s="104"/>
      <c r="Y89" s="104"/>
      <c r="Z89" s="104"/>
      <c r="AA89" s="104"/>
      <c r="AB89" s="104"/>
      <c r="AC89" s="104"/>
      <c r="AD89" s="104"/>
      <c r="AE89" s="104"/>
      <c r="AF89" s="104"/>
      <c r="AG89" s="104"/>
      <c r="AH89" s="104"/>
      <c r="AI89" s="104"/>
      <c r="AJ89" s="104"/>
      <c r="AK89" s="104"/>
      <c r="AL89" s="104"/>
      <c r="AM89" s="104"/>
      <c r="AN89" s="104"/>
      <c r="AO89" s="104"/>
    </row>
    <row r="90" spans="1:41" ht="14" x14ac:dyDescent="0.15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4"/>
      <c r="X90" s="104"/>
      <c r="Y90" s="104"/>
      <c r="Z90" s="104"/>
      <c r="AA90" s="104"/>
      <c r="AB90" s="104"/>
      <c r="AC90" s="104"/>
      <c r="AD90" s="104"/>
      <c r="AE90" s="104"/>
      <c r="AF90" s="104"/>
      <c r="AG90" s="104"/>
      <c r="AH90" s="104"/>
      <c r="AI90" s="104"/>
      <c r="AJ90" s="104"/>
      <c r="AK90" s="104"/>
      <c r="AL90" s="104"/>
      <c r="AM90" s="104"/>
      <c r="AN90" s="104"/>
      <c r="AO90" s="104"/>
    </row>
    <row r="91" spans="1:41" ht="14" x14ac:dyDescent="0.15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4"/>
      <c r="X91" s="104"/>
      <c r="Y91" s="104"/>
      <c r="Z91" s="104"/>
      <c r="AA91" s="104"/>
      <c r="AB91" s="104"/>
      <c r="AC91" s="104"/>
      <c r="AD91" s="104"/>
      <c r="AE91" s="104"/>
      <c r="AF91" s="104"/>
      <c r="AG91" s="104"/>
      <c r="AH91" s="104"/>
      <c r="AI91" s="104"/>
      <c r="AJ91" s="104"/>
      <c r="AK91" s="104"/>
      <c r="AL91" s="104"/>
      <c r="AM91" s="104"/>
      <c r="AN91" s="104"/>
      <c r="AO91" s="104"/>
    </row>
    <row r="92" spans="1:41" ht="14" x14ac:dyDescent="0.15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4"/>
      <c r="X92" s="104"/>
      <c r="Y92" s="104"/>
      <c r="Z92" s="104"/>
      <c r="AA92" s="104"/>
      <c r="AB92" s="104"/>
      <c r="AC92" s="104"/>
      <c r="AD92" s="104"/>
      <c r="AE92" s="104"/>
      <c r="AF92" s="104"/>
      <c r="AG92" s="104"/>
      <c r="AH92" s="104"/>
      <c r="AI92" s="104"/>
      <c r="AJ92" s="104"/>
      <c r="AK92" s="104"/>
      <c r="AL92" s="104"/>
      <c r="AM92" s="104"/>
      <c r="AN92" s="104"/>
      <c r="AO92" s="104"/>
    </row>
    <row r="93" spans="1:41" ht="14" x14ac:dyDescent="0.15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4"/>
      <c r="X93" s="104"/>
      <c r="Y93" s="104"/>
      <c r="Z93" s="104"/>
      <c r="AA93" s="104"/>
      <c r="AB93" s="104"/>
      <c r="AC93" s="104"/>
      <c r="AD93" s="104"/>
      <c r="AE93" s="104"/>
      <c r="AF93" s="104"/>
      <c r="AG93" s="104"/>
      <c r="AH93" s="104"/>
      <c r="AI93" s="104"/>
      <c r="AJ93" s="104"/>
      <c r="AK93" s="104"/>
      <c r="AL93" s="104"/>
      <c r="AM93" s="104"/>
      <c r="AN93" s="104"/>
      <c r="AO93" s="104"/>
    </row>
    <row r="94" spans="1:41" ht="14" x14ac:dyDescent="0.15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4"/>
      <c r="X94" s="104"/>
      <c r="Y94" s="104"/>
      <c r="Z94" s="104"/>
      <c r="AA94" s="104"/>
      <c r="AB94" s="104"/>
      <c r="AC94" s="104"/>
      <c r="AD94" s="104"/>
      <c r="AE94" s="104"/>
      <c r="AF94" s="104"/>
      <c r="AG94" s="104"/>
      <c r="AH94" s="104"/>
      <c r="AI94" s="104"/>
      <c r="AJ94" s="104"/>
      <c r="AK94" s="104"/>
      <c r="AL94" s="104"/>
      <c r="AM94" s="104"/>
      <c r="AN94" s="104"/>
      <c r="AO94" s="104"/>
    </row>
    <row r="95" spans="1:41" ht="14" x14ac:dyDescent="0.15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</row>
    <row r="96" spans="1:41" ht="14" x14ac:dyDescent="0.15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4"/>
      <c r="X96" s="104"/>
      <c r="Y96" s="104"/>
      <c r="Z96" s="104"/>
      <c r="AA96" s="104"/>
      <c r="AB96" s="104"/>
      <c r="AC96" s="104"/>
      <c r="AD96" s="104"/>
      <c r="AE96" s="104"/>
      <c r="AF96" s="104"/>
      <c r="AG96" s="104"/>
      <c r="AH96" s="104"/>
      <c r="AI96" s="104"/>
      <c r="AJ96" s="104"/>
      <c r="AK96" s="104"/>
      <c r="AL96" s="104"/>
      <c r="AM96" s="104"/>
      <c r="AN96" s="104"/>
      <c r="AO96" s="104"/>
    </row>
    <row r="97" spans="1:41" ht="14" x14ac:dyDescent="0.15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4"/>
      <c r="X97" s="104"/>
      <c r="Y97" s="104"/>
      <c r="Z97" s="104"/>
      <c r="AA97" s="104"/>
      <c r="AB97" s="104"/>
      <c r="AC97" s="104"/>
      <c r="AD97" s="104"/>
      <c r="AE97" s="104"/>
      <c r="AF97" s="104"/>
      <c r="AG97" s="104"/>
      <c r="AH97" s="104"/>
      <c r="AI97" s="104"/>
      <c r="AJ97" s="104"/>
      <c r="AK97" s="104"/>
      <c r="AL97" s="104"/>
      <c r="AM97" s="104"/>
      <c r="AN97" s="104"/>
      <c r="AO97" s="104"/>
    </row>
    <row r="98" spans="1:41" ht="14" x14ac:dyDescent="0.15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4"/>
      <c r="X98" s="104"/>
      <c r="Y98" s="104"/>
      <c r="Z98" s="104"/>
      <c r="AA98" s="104"/>
      <c r="AB98" s="104"/>
      <c r="AC98" s="104"/>
      <c r="AD98" s="104"/>
      <c r="AE98" s="104"/>
      <c r="AF98" s="104"/>
      <c r="AG98" s="104"/>
      <c r="AH98" s="104"/>
      <c r="AI98" s="104"/>
      <c r="AJ98" s="104"/>
      <c r="AK98" s="104"/>
      <c r="AL98" s="104"/>
      <c r="AM98" s="104"/>
      <c r="AN98" s="104"/>
      <c r="AO98" s="104"/>
    </row>
    <row r="99" spans="1:41" ht="14" x14ac:dyDescent="0.15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4"/>
      <c r="X99" s="104"/>
      <c r="Y99" s="104"/>
      <c r="Z99" s="104"/>
      <c r="AA99" s="104"/>
      <c r="AB99" s="104"/>
      <c r="AC99" s="104"/>
      <c r="AD99" s="104"/>
      <c r="AE99" s="104"/>
      <c r="AF99" s="104"/>
      <c r="AG99" s="104"/>
      <c r="AH99" s="104"/>
      <c r="AI99" s="104"/>
      <c r="AJ99" s="104"/>
      <c r="AK99" s="104"/>
      <c r="AL99" s="104"/>
      <c r="AM99" s="104"/>
      <c r="AN99" s="104"/>
      <c r="AO99" s="104"/>
    </row>
  </sheetData>
  <sheetProtection algorithmName="SHA-512" hashValue="cZPycmwfTz/zzr4zYMywJjQWbamuCmVYq1npOj1iYHzt/XMgEkg6SuanU21pTbe3OL8KbXzwC5zDv7a5TNQ+bA==" saltValue="Q3dL3uqu+ViUfY9mMB8nS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BD110-9669-D54F-B6D9-E5152CEBAC1B}">
  <sheetPr codeName="Sheet51">
    <tabColor theme="6" tint="0.39997558519241921"/>
  </sheetPr>
  <dimension ref="A1:AO42"/>
  <sheetViews>
    <sheetView zoomScale="110" zoomScaleNormal="110" workbookViewId="0">
      <selection activeCell="O1" sqref="O1:R1048576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10.83203125" hidden="1" customWidth="1"/>
    <col min="15" max="18" width="10.83203125" hidden="1" customWidth="1"/>
  </cols>
  <sheetData>
    <row r="1" spans="1:41" ht="14" x14ac:dyDescent="0.15">
      <c r="A1" s="101" t="s">
        <v>24</v>
      </c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2"/>
      <c r="AM1" s="102"/>
      <c r="AN1" s="102"/>
      <c r="AO1" s="102"/>
    </row>
    <row r="2" spans="1:41" ht="14" x14ac:dyDescent="0.15">
      <c r="A2" s="103" t="s">
        <v>21</v>
      </c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2"/>
      <c r="AM2" s="102"/>
      <c r="AN2" s="102"/>
      <c r="AO2" s="102"/>
    </row>
    <row r="3" spans="1:41" ht="15" thickBot="1" x14ac:dyDescent="0.2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2"/>
      <c r="AM3" s="102"/>
      <c r="AN3" s="102"/>
      <c r="AO3" s="102"/>
    </row>
    <row r="4" spans="1:41" ht="14" x14ac:dyDescent="0.15">
      <c r="A4" s="72" t="s">
        <v>239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4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</row>
    <row r="5" spans="1:41" ht="14" x14ac:dyDescent="0.15">
      <c r="A5" s="75" t="s">
        <v>198</v>
      </c>
      <c r="B5" s="47"/>
      <c r="C5" s="91">
        <v>5000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76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</row>
    <row r="6" spans="1:41" ht="14" x14ac:dyDescent="0.15">
      <c r="A6" s="75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</row>
    <row r="7" spans="1:41" ht="90" x14ac:dyDescent="0.15">
      <c r="A7" s="276" t="s">
        <v>144</v>
      </c>
      <c r="B7" s="122" t="s">
        <v>320</v>
      </c>
      <c r="C7" s="120" t="s">
        <v>204</v>
      </c>
      <c r="D7" s="120" t="s">
        <v>463</v>
      </c>
      <c r="E7" s="120" t="s">
        <v>464</v>
      </c>
      <c r="F7" s="120" t="s">
        <v>205</v>
      </c>
      <c r="G7" s="120" t="s">
        <v>206</v>
      </c>
      <c r="H7" s="277" t="s">
        <v>570</v>
      </c>
      <c r="I7" s="278" t="s">
        <v>207</v>
      </c>
      <c r="J7" s="281" t="s">
        <v>23</v>
      </c>
      <c r="K7" s="124" t="s">
        <v>286</v>
      </c>
      <c r="L7" s="124" t="s">
        <v>287</v>
      </c>
      <c r="M7" s="124" t="s">
        <v>288</v>
      </c>
      <c r="N7" s="124" t="s">
        <v>289</v>
      </c>
      <c r="O7" s="279" t="s">
        <v>571</v>
      </c>
      <c r="P7" s="279" t="s">
        <v>572</v>
      </c>
      <c r="Q7" s="280" t="s">
        <v>574</v>
      </c>
      <c r="R7" s="280" t="s">
        <v>575</v>
      </c>
      <c r="S7" s="125" t="s">
        <v>271</v>
      </c>
      <c r="T7" s="125" t="s">
        <v>272</v>
      </c>
      <c r="U7" s="124" t="s">
        <v>263</v>
      </c>
      <c r="V7" s="127" t="s">
        <v>264</v>
      </c>
      <c r="W7" s="104"/>
      <c r="X7" s="104"/>
      <c r="Y7" s="104"/>
      <c r="Z7" s="104"/>
      <c r="AA7" s="104"/>
      <c r="AB7" s="104"/>
      <c r="AC7" s="104"/>
      <c r="AD7" s="104"/>
      <c r="AE7" s="104"/>
      <c r="AF7" s="104"/>
      <c r="AG7" s="104"/>
      <c r="AH7" s="104"/>
      <c r="AI7" s="104"/>
      <c r="AJ7" s="104"/>
      <c r="AK7" s="104"/>
      <c r="AL7" s="104"/>
      <c r="AM7" s="104"/>
      <c r="AN7" s="102"/>
      <c r="AO7" s="102"/>
    </row>
    <row r="8" spans="1:41" ht="18" customHeight="1" thickBot="1" x14ac:dyDescent="0.2">
      <c r="A8" s="186" t="str">
        <f>'ERG Oct 2022'!K2</f>
        <v>Ergon Energy</v>
      </c>
      <c r="B8" s="187" t="str">
        <f>'ERG Oct 2022'!L2</f>
        <v>Regulated</v>
      </c>
      <c r="C8" s="252">
        <f>IF('ERG Oct 2022'!BP2=0,91*'ERG Oct 2022'!M2/100,(91*'ERG Oct 2022'!M2/100)+'ERG Oct 2022'!BP2/4)</f>
        <v>112.05409090909089</v>
      </c>
      <c r="D8" s="253">
        <f>IF('ERG Oct 2022'!O2="",$C$5*'ERG Oct 2022'!N2/100,IF($C$5&gt;='ERG Oct 2022'!P2,('ERG Oct 2022'!P2*'ERG Oct 2022'!N2/100),($C$5*'ERG Oct 2022'!N2/100)))</f>
        <v>1270.4545454545453</v>
      </c>
      <c r="E8" s="253">
        <f>IF(AND('ERG Oct 2022'!P2&gt;0,'ERG Oct 2022'!R2&gt;0),IF($C$5&lt;'ERG Oct 2022'!P2,0,IF($C$5&lt;=('ERG Oct 2022'!R2+'ERG Oct 2022'!P2),(($C$5-'ERG Oct 2022'!P2)*'ERG Oct 2022'!Q2/100),(('ERG Oct 2022'!R2)*'ERG Oct 2022'!Q2/100))),0)</f>
        <v>0</v>
      </c>
      <c r="F8" s="253">
        <f>IF(AND('ERG Oct 2022'!R2&gt;0,'ERG Oct 2022'!T2&gt;0),IF(($C$5&lt;'ERG Oct 2022'!T2),(0),($C$5-'ERG Oct 2022'!T2)*'ERG Oct 2022'!U2/100),IF(AND('ERG Oct 2022'!R2&gt;0,'ERG Oct 2022'!T2=""),IF(($C$5&lt;'ERG Oct 2022'!R2+'ERG Oct 2022'!P2),(0),(($C$5-('ERG Oct 2022'!R2+'ERG Oct 2022'!P2))*'ERG Oct 2022'!S2/100)),IF(AND('ERG Oct 2022'!P2&gt;0,'ERG Oct 2022'!R2=""&gt;0),IF(($C$5&lt;'ERG Oct 2022'!P2),(0),($C$5-'ERG Oct 2022'!P2)*'ERG Oct 2022'!Q2/100),0)))</f>
        <v>0</v>
      </c>
      <c r="G8" s="254">
        <f>SUM(C8:F8)</f>
        <v>1382.5086363636362</v>
      </c>
      <c r="H8" s="255">
        <f t="shared" ref="H8" si="0">(G8-C8)*4</f>
        <v>5081.8181818181811</v>
      </c>
      <c r="I8" s="255">
        <f t="shared" ref="I8" si="1">G8*4</f>
        <v>5530.034545454545</v>
      </c>
      <c r="J8" s="256">
        <f>I8*1.1</f>
        <v>6083.0379999999996</v>
      </c>
      <c r="K8" s="257">
        <f>'ERG Oct 2022'!BB2</f>
        <v>0</v>
      </c>
      <c r="L8" s="257">
        <f>'ERG Oct 2022'!BC2</f>
        <v>0</v>
      </c>
      <c r="M8" s="257">
        <f>'ERG Oct 2022'!BD2</f>
        <v>0</v>
      </c>
      <c r="N8" s="257">
        <f>'ERG Oct 2022'!BE2</f>
        <v>0</v>
      </c>
      <c r="O8" s="258" t="str">
        <f>IF(SUM(K8:N8)=0,"No discount",IF(K8&gt;0,"Guaranteed off bill",IF(L8&gt;0,"Guaranteed off usage",IF(M8&gt;0,"Pay-on-time off bill","Pay-on-time off usage"))))</f>
        <v>No discount</v>
      </c>
      <c r="P8" s="259" t="str">
        <f t="shared" ref="P8" si="2">IF(OR(A8="Origin Energy",A8="Red Energy",A8="Powershop"),"Inclusive","Exclusive")</f>
        <v>Exclusive</v>
      </c>
      <c r="Q8" s="26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5530.034545454545</v>
      </c>
      <c r="R8" s="26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5530.034545454545</v>
      </c>
      <c r="S8" s="261">
        <f>Q8*1.1</f>
        <v>6083.0379999999996</v>
      </c>
      <c r="T8" s="256">
        <f>R8*1.1</f>
        <v>6083.0379999999996</v>
      </c>
      <c r="U8" s="262">
        <f>'ERG Oct 2022'!BL2</f>
        <v>0</v>
      </c>
      <c r="V8" s="263">
        <f>'ERG Oct 2022'!BM2</f>
        <v>0</v>
      </c>
      <c r="W8" s="104"/>
      <c r="X8" s="104"/>
      <c r="Y8" s="104"/>
      <c r="Z8" s="104"/>
      <c r="AA8" s="104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4"/>
      <c r="AN8" s="102"/>
      <c r="AO8" s="102"/>
    </row>
    <row r="9" spans="1:41" ht="14" x14ac:dyDescent="0.15">
      <c r="A9" s="102"/>
      <c r="B9" s="102"/>
      <c r="C9" s="102"/>
      <c r="D9" s="102"/>
      <c r="E9" s="102"/>
      <c r="F9" s="102"/>
      <c r="G9" s="102"/>
      <c r="H9" s="102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  <c r="T9" s="104"/>
      <c r="U9" s="104"/>
      <c r="V9" s="104"/>
      <c r="W9" s="104"/>
      <c r="X9" s="10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K9" s="104"/>
      <c r="AL9" s="102"/>
      <c r="AM9" s="102"/>
      <c r="AN9" s="102"/>
      <c r="AO9" s="102"/>
    </row>
    <row r="10" spans="1:41" ht="15" thickBot="1" x14ac:dyDescent="0.2">
      <c r="A10" s="102"/>
      <c r="B10" s="102"/>
      <c r="C10" s="102"/>
      <c r="D10" s="102"/>
      <c r="E10" s="102"/>
      <c r="F10" s="102"/>
      <c r="G10" s="102"/>
      <c r="H10" s="102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2"/>
      <c r="AM10" s="102"/>
      <c r="AN10" s="102"/>
      <c r="AO10" s="102"/>
    </row>
    <row r="11" spans="1:41" ht="14" x14ac:dyDescent="0.15">
      <c r="A11" s="72" t="s">
        <v>265</v>
      </c>
      <c r="B11" s="73"/>
      <c r="C11" s="73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73"/>
      <c r="T11" s="73"/>
      <c r="U11" s="73"/>
      <c r="V11" s="7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</row>
    <row r="12" spans="1:41" ht="14" x14ac:dyDescent="0.15">
      <c r="A12" s="75" t="s">
        <v>198</v>
      </c>
      <c r="B12" s="47"/>
      <c r="C12" s="91">
        <v>5000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9"/>
      <c r="S12" s="47"/>
      <c r="T12" s="47"/>
      <c r="U12" s="47"/>
      <c r="V12" s="76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</row>
    <row r="13" spans="1:41" ht="14" x14ac:dyDescent="0.15">
      <c r="A13" s="75" t="s">
        <v>266</v>
      </c>
      <c r="B13" s="47"/>
      <c r="C13" s="92">
        <v>0.7</v>
      </c>
      <c r="D13" s="88"/>
      <c r="E13" s="88"/>
      <c r="F13" s="89"/>
      <c r="G13" s="47"/>
      <c r="H13" s="47"/>
      <c r="I13" s="47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76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2"/>
      <c r="AM13" s="102"/>
      <c r="AN13" s="102"/>
      <c r="AO13" s="102"/>
    </row>
    <row r="14" spans="1:41" ht="14" x14ac:dyDescent="0.15">
      <c r="A14" s="75" t="s">
        <v>267</v>
      </c>
      <c r="B14" s="47"/>
      <c r="C14" s="92">
        <v>0.3</v>
      </c>
      <c r="D14" s="88"/>
      <c r="E14" s="88"/>
      <c r="F14" s="89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76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2"/>
      <c r="AM14" s="102"/>
      <c r="AN14" s="102"/>
      <c r="AO14" s="102"/>
    </row>
    <row r="15" spans="1:41" ht="14" x14ac:dyDescent="0.15">
      <c r="A15" s="75"/>
      <c r="B15" s="47"/>
      <c r="C15" s="88"/>
      <c r="D15" s="88"/>
      <c r="E15" s="88"/>
      <c r="F15" s="89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76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2"/>
      <c r="AM15" s="102"/>
      <c r="AN15" s="102"/>
      <c r="AO15" s="102"/>
    </row>
    <row r="16" spans="1:41" ht="90" x14ac:dyDescent="0.15">
      <c r="A16" s="276" t="s">
        <v>144</v>
      </c>
      <c r="B16" s="122" t="s">
        <v>320</v>
      </c>
      <c r="C16" s="120" t="s">
        <v>204</v>
      </c>
      <c r="D16" s="120" t="s">
        <v>463</v>
      </c>
      <c r="E16" s="120" t="s">
        <v>205</v>
      </c>
      <c r="F16" s="120" t="s">
        <v>265</v>
      </c>
      <c r="G16" s="120" t="s">
        <v>206</v>
      </c>
      <c r="H16" s="277" t="s">
        <v>570</v>
      </c>
      <c r="I16" s="278" t="s">
        <v>207</v>
      </c>
      <c r="J16" s="281" t="s">
        <v>23</v>
      </c>
      <c r="K16" s="124" t="s">
        <v>286</v>
      </c>
      <c r="L16" s="124" t="s">
        <v>287</v>
      </c>
      <c r="M16" s="124" t="s">
        <v>288</v>
      </c>
      <c r="N16" s="124" t="s">
        <v>289</v>
      </c>
      <c r="O16" s="279" t="s">
        <v>571</v>
      </c>
      <c r="P16" s="279" t="s">
        <v>572</v>
      </c>
      <c r="Q16" s="280" t="s">
        <v>574</v>
      </c>
      <c r="R16" s="280" t="s">
        <v>575</v>
      </c>
      <c r="S16" s="125" t="s">
        <v>271</v>
      </c>
      <c r="T16" s="125" t="s">
        <v>272</v>
      </c>
      <c r="U16" s="124" t="s">
        <v>263</v>
      </c>
      <c r="V16" s="127" t="s">
        <v>264</v>
      </c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2"/>
      <c r="AO16" s="102"/>
    </row>
    <row r="17" spans="1:41" ht="15" thickBot="1" x14ac:dyDescent="0.2">
      <c r="A17" s="186" t="str">
        <f>'ERG Oct 2022'!K3</f>
        <v>Ergon Energy</v>
      </c>
      <c r="B17" s="187" t="str">
        <f>'ERG Oct 2022'!L3</f>
        <v>Regulated</v>
      </c>
      <c r="C17" s="188">
        <f>IF('ERG Oct 2022'!BP3=0,91*'ERG Oct 2022'!M3/100,(91*'ERG Oct 2022'!M3/100)+'ERG Oct 2022'!BP3/4)</f>
        <v>112.05409090909089</v>
      </c>
      <c r="D17" s="188">
        <f>IF('ERG Oct 2022'!O3="",$C$12*$C$13*'ERG Oct 2022'!N3/100,IF($C$12*$C$13&gt;='ERG Oct 2022'!P3,('ERG Oct 2022'!P3*'ERG Oct 2022'!N3/100),($C$12*$C$13*'ERG Oct 2022'!N3/100)))</f>
        <v>778.90909090909088</v>
      </c>
      <c r="E17" s="189">
        <f>IF(AND('ERG Oct 2022'!R3&gt;0,'ERG Oct 2022'!T3&gt;0),IF(($C$12*$C$13&lt;'ERG Oct 2022'!T3),(0),($C$12*$C$13-'ERG Oct 2022'!T3)*'ERG Oct 2022'!U3/100),IF(AND('ERG Oct 2022'!R3&gt;0,'ERG Oct 2022'!T3=""),IF(($C$12*$C$13&lt;'ERG Oct 2022'!R3+'ERG Oct 2022'!P3),(0),(($C$12*$C$13-('ERG Oct 2022'!R3+'ERG Oct 2022'!P3))*'ERG Oct 2022'!S3/100)),IF(AND('ERG Oct 2022'!P3&gt;0,'ERG Oct 2022'!R3=""&gt;0),IF(($C$12*$C$13&lt;'ERG Oct 2022'!P3),(0),($C$12*$C$13-'ERG Oct 2022'!P3)*'ERG Oct 2022'!Q3/100),0)))</f>
        <v>0</v>
      </c>
      <c r="F17" s="189">
        <f>($C$12*$C$14)*'ERG Oct 2022'!AF3/100</f>
        <v>235.49999999999997</v>
      </c>
      <c r="G17" s="190">
        <f>SUM(C17:F17)</f>
        <v>1126.4631818181817</v>
      </c>
      <c r="H17" s="190">
        <f>(G17-C17)*4</f>
        <v>4057.6363636363635</v>
      </c>
      <c r="I17" s="191">
        <f t="shared" ref="I17" si="3">G17*4</f>
        <v>4505.852727272727</v>
      </c>
      <c r="J17" s="245">
        <f>I17*1.1</f>
        <v>4956.4380000000001</v>
      </c>
      <c r="K17" s="190">
        <f>'ERG Oct 2022'!BB3</f>
        <v>0</v>
      </c>
      <c r="L17" s="190">
        <f>'ERG Oct 2022'!BC3</f>
        <v>0</v>
      </c>
      <c r="M17" s="190">
        <f>'ERG Oct 2022'!BD3</f>
        <v>0</v>
      </c>
      <c r="N17" s="190">
        <f>'ERG Oct 2022'!BE3</f>
        <v>0</v>
      </c>
      <c r="O17" s="190" t="str">
        <f>IF(SUM(K17:N17)=0,"No discount",IF(K17&gt;0,"Guaranteed off bill",IF(L17&gt;0,"Guaranteed off usage",IF(M17&gt;0,"Pay-on-time off bill","Pay-on-time off usage"))))</f>
        <v>No discount</v>
      </c>
      <c r="P17" s="190" t="str">
        <f>IF(OR(A17="Origin Energy",A17="Red Energy",A17="Powershop"),"Inclusive","Exclusive")</f>
        <v>Exclusive</v>
      </c>
      <c r="Q17" s="190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4505.852727272727</v>
      </c>
      <c r="R17" s="190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4505.852727272727</v>
      </c>
      <c r="S17" s="190">
        <f>Q17*1.1</f>
        <v>4956.4380000000001</v>
      </c>
      <c r="T17" s="190">
        <f>R17*1.1</f>
        <v>4956.4380000000001</v>
      </c>
      <c r="U17" s="190">
        <f>'ERG Oct 2022'!BL3</f>
        <v>0</v>
      </c>
      <c r="V17" s="190">
        <f>'ERG Oct 2022'!BM3</f>
        <v>0</v>
      </c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2"/>
      <c r="AO17" s="102"/>
    </row>
    <row r="18" spans="1:41" ht="14" x14ac:dyDescent="0.15">
      <c r="A18" s="102"/>
      <c r="B18" s="102"/>
      <c r="C18" s="102"/>
      <c r="D18" s="102"/>
      <c r="E18" s="102"/>
      <c r="F18" s="102"/>
      <c r="G18" s="102"/>
      <c r="H18" s="102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2"/>
      <c r="AM18" s="102"/>
      <c r="AN18" s="102"/>
      <c r="AO18" s="102"/>
    </row>
    <row r="19" spans="1:41" ht="14" x14ac:dyDescent="0.15">
      <c r="A19" s="102"/>
      <c r="B19" s="102"/>
      <c r="C19" s="102"/>
      <c r="D19" s="102"/>
      <c r="E19" s="102"/>
      <c r="F19" s="102"/>
      <c r="G19" s="102"/>
      <c r="H19" s="102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2"/>
      <c r="AM19" s="102"/>
      <c r="AN19" s="102"/>
      <c r="AO19" s="102"/>
    </row>
    <row r="20" spans="1:41" ht="14" x14ac:dyDescent="0.15">
      <c r="A20" s="102"/>
      <c r="B20" s="102"/>
      <c r="C20" s="102"/>
      <c r="D20" s="102"/>
      <c r="E20" s="102"/>
      <c r="F20" s="102"/>
      <c r="G20" s="102"/>
      <c r="H20" s="102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4"/>
      <c r="AC20" s="104"/>
      <c r="AD20" s="104"/>
      <c r="AE20" s="104"/>
      <c r="AF20" s="104"/>
      <c r="AG20" s="104"/>
      <c r="AH20" s="104"/>
      <c r="AI20" s="104"/>
      <c r="AJ20" s="104"/>
      <c r="AK20" s="104"/>
      <c r="AL20" s="102"/>
      <c r="AM20" s="102"/>
      <c r="AN20" s="102"/>
      <c r="AO20" s="102"/>
    </row>
    <row r="21" spans="1:41" ht="14" x14ac:dyDescent="0.15">
      <c r="A21" s="102"/>
      <c r="B21" s="102"/>
      <c r="C21" s="102"/>
      <c r="D21" s="102"/>
      <c r="E21" s="102"/>
      <c r="F21" s="102"/>
      <c r="G21" s="102"/>
      <c r="H21" s="102"/>
      <c r="I21" s="104"/>
      <c r="J21" s="104"/>
      <c r="K21" s="104"/>
      <c r="L21" s="104"/>
      <c r="M21" s="104"/>
      <c r="N21" s="104"/>
      <c r="O21" s="104"/>
      <c r="P21" s="104"/>
      <c r="Q21" s="104"/>
      <c r="R21" s="104"/>
      <c r="S21" s="104"/>
      <c r="T21" s="104"/>
      <c r="U21" s="104"/>
      <c r="V21" s="104"/>
      <c r="W21" s="104"/>
      <c r="X21" s="104"/>
      <c r="Y21" s="104"/>
      <c r="Z21" s="104"/>
      <c r="AA21" s="104"/>
      <c r="AB21" s="104"/>
      <c r="AC21" s="104"/>
      <c r="AD21" s="104"/>
      <c r="AE21" s="104"/>
      <c r="AF21" s="104"/>
      <c r="AG21" s="104"/>
      <c r="AH21" s="104"/>
      <c r="AI21" s="104"/>
      <c r="AJ21" s="104"/>
      <c r="AK21" s="104"/>
      <c r="AL21" s="102"/>
      <c r="AM21" s="102"/>
      <c r="AN21" s="102"/>
      <c r="AO21" s="102"/>
    </row>
    <row r="22" spans="1:41" ht="14" x14ac:dyDescent="0.15">
      <c r="A22" s="102"/>
      <c r="B22" s="102"/>
      <c r="C22" s="102"/>
      <c r="D22" s="102"/>
      <c r="E22" s="102"/>
      <c r="F22" s="102"/>
      <c r="G22" s="102"/>
      <c r="H22" s="102"/>
      <c r="I22" s="104"/>
      <c r="J22" s="104"/>
      <c r="K22" s="104"/>
      <c r="L22" s="104"/>
      <c r="M22" s="104"/>
      <c r="N22" s="104"/>
      <c r="O22" s="104"/>
      <c r="P22" s="104"/>
      <c r="Q22" s="104"/>
      <c r="R22" s="104"/>
      <c r="S22" s="104"/>
      <c r="T22" s="104"/>
      <c r="U22" s="104"/>
      <c r="V22" s="104"/>
      <c r="W22" s="104"/>
      <c r="X22" s="104"/>
      <c r="Y22" s="104"/>
      <c r="Z22" s="104"/>
      <c r="AA22" s="104"/>
      <c r="AB22" s="104"/>
      <c r="AC22" s="104"/>
      <c r="AD22" s="104"/>
      <c r="AE22" s="104"/>
      <c r="AF22" s="104"/>
      <c r="AG22" s="104"/>
      <c r="AH22" s="104"/>
      <c r="AI22" s="104"/>
      <c r="AJ22" s="104"/>
      <c r="AK22" s="104"/>
      <c r="AL22" s="102"/>
      <c r="AM22" s="102"/>
      <c r="AN22" s="102"/>
      <c r="AO22" s="102"/>
    </row>
    <row r="23" spans="1:41" ht="14" x14ac:dyDescent="0.15">
      <c r="A23" s="102"/>
      <c r="B23" s="102"/>
      <c r="C23" s="102"/>
      <c r="D23" s="102"/>
      <c r="E23" s="102"/>
      <c r="F23" s="102"/>
      <c r="G23" s="102"/>
      <c r="H23" s="102"/>
      <c r="I23" s="104"/>
      <c r="J23" s="104"/>
      <c r="K23" s="104"/>
      <c r="L23" s="104"/>
      <c r="M23" s="104"/>
      <c r="N23" s="104"/>
      <c r="O23" s="104"/>
      <c r="P23" s="104"/>
      <c r="Q23" s="104"/>
      <c r="R23" s="104"/>
      <c r="S23" s="104"/>
      <c r="T23" s="104"/>
      <c r="U23" s="104"/>
      <c r="V23" s="104"/>
      <c r="W23" s="104"/>
      <c r="X23" s="104"/>
      <c r="Y23" s="104"/>
      <c r="Z23" s="104"/>
      <c r="AA23" s="104"/>
      <c r="AB23" s="104"/>
      <c r="AC23" s="104"/>
      <c r="AD23" s="104"/>
      <c r="AE23" s="104"/>
      <c r="AF23" s="104"/>
      <c r="AG23" s="104"/>
      <c r="AH23" s="104"/>
      <c r="AI23" s="104"/>
      <c r="AJ23" s="104"/>
      <c r="AK23" s="104"/>
      <c r="AL23" s="102"/>
      <c r="AM23" s="102"/>
      <c r="AN23" s="102"/>
      <c r="AO23" s="102"/>
    </row>
    <row r="24" spans="1:41" ht="14" x14ac:dyDescent="0.15">
      <c r="A24" s="102"/>
      <c r="B24" s="102"/>
      <c r="C24" s="102"/>
      <c r="D24" s="102"/>
      <c r="E24" s="102"/>
      <c r="F24" s="102"/>
      <c r="G24" s="102"/>
      <c r="H24" s="102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2"/>
      <c r="AM24" s="102"/>
      <c r="AN24" s="102"/>
      <c r="AO24" s="102"/>
    </row>
    <row r="25" spans="1:41" ht="14" x14ac:dyDescent="0.15">
      <c r="A25" s="102"/>
      <c r="B25" s="102"/>
      <c r="C25" s="102"/>
      <c r="D25" s="102"/>
      <c r="E25" s="102"/>
      <c r="F25" s="102"/>
      <c r="G25" s="102"/>
      <c r="H25" s="102"/>
      <c r="I25" s="104"/>
      <c r="J25" s="104"/>
      <c r="K25" s="104"/>
      <c r="L25" s="104"/>
      <c r="M25" s="104"/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4"/>
      <c r="AB25" s="104"/>
      <c r="AC25" s="104"/>
      <c r="AD25" s="104"/>
      <c r="AE25" s="104"/>
      <c r="AF25" s="104"/>
      <c r="AG25" s="104"/>
      <c r="AH25" s="104"/>
      <c r="AI25" s="104"/>
      <c r="AJ25" s="104"/>
      <c r="AK25" s="104"/>
      <c r="AL25" s="102"/>
      <c r="AM25" s="102"/>
      <c r="AN25" s="102"/>
      <c r="AO25" s="102"/>
    </row>
    <row r="26" spans="1:41" ht="14" x14ac:dyDescent="0.15">
      <c r="A26" s="102"/>
      <c r="B26" s="102"/>
      <c r="C26" s="102"/>
      <c r="D26" s="102"/>
      <c r="E26" s="102"/>
      <c r="F26" s="102"/>
      <c r="G26" s="102"/>
      <c r="H26" s="102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2"/>
      <c r="AM26" s="102"/>
      <c r="AN26" s="102"/>
      <c r="AO26" s="102"/>
    </row>
    <row r="27" spans="1:41" ht="14" x14ac:dyDescent="0.15">
      <c r="A27" s="102"/>
      <c r="B27" s="102"/>
      <c r="C27" s="102"/>
      <c r="D27" s="102"/>
      <c r="E27" s="102"/>
      <c r="F27" s="102"/>
      <c r="G27" s="102"/>
      <c r="H27" s="102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04"/>
      <c r="X27" s="104"/>
      <c r="Y27" s="104"/>
      <c r="Z27" s="104"/>
      <c r="AA27" s="104"/>
      <c r="AB27" s="104"/>
      <c r="AC27" s="104"/>
      <c r="AD27" s="104"/>
      <c r="AE27" s="104"/>
      <c r="AF27" s="104"/>
      <c r="AG27" s="104"/>
      <c r="AH27" s="104"/>
      <c r="AI27" s="104"/>
      <c r="AJ27" s="104"/>
      <c r="AK27" s="104"/>
      <c r="AL27" s="102"/>
      <c r="AM27" s="102"/>
      <c r="AN27" s="102"/>
      <c r="AO27" s="102"/>
    </row>
    <row r="28" spans="1:41" ht="14" x14ac:dyDescent="0.15">
      <c r="A28" s="102"/>
      <c r="B28" s="102"/>
      <c r="C28" s="102"/>
      <c r="D28" s="102"/>
      <c r="E28" s="102"/>
      <c r="F28" s="102"/>
      <c r="G28" s="102"/>
      <c r="H28" s="102"/>
      <c r="I28" s="104"/>
      <c r="J28" s="104"/>
      <c r="K28" s="104"/>
      <c r="L28" s="104"/>
      <c r="M28" s="104"/>
      <c r="N28" s="104"/>
      <c r="O28" s="104"/>
      <c r="P28" s="104"/>
      <c r="Q28" s="104"/>
      <c r="R28" s="104"/>
      <c r="S28" s="104"/>
      <c r="T28" s="104"/>
      <c r="U28" s="104"/>
      <c r="V28" s="104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</row>
    <row r="29" spans="1:41" ht="14" x14ac:dyDescent="0.15">
      <c r="A29" s="102"/>
      <c r="B29" s="102"/>
      <c r="C29" s="102"/>
      <c r="D29" s="102"/>
      <c r="E29" s="102"/>
      <c r="F29" s="102"/>
      <c r="G29" s="102"/>
      <c r="H29" s="102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  <c r="V29" s="104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</row>
    <row r="30" spans="1:41" ht="14" x14ac:dyDescent="0.15">
      <c r="A30" s="102"/>
      <c r="B30" s="102"/>
      <c r="C30" s="102"/>
      <c r="D30" s="102"/>
      <c r="E30" s="102"/>
      <c r="F30" s="102"/>
      <c r="G30" s="102"/>
      <c r="H30" s="102"/>
      <c r="I30" s="104"/>
      <c r="J30" s="104"/>
      <c r="K30" s="104"/>
      <c r="L30" s="104"/>
      <c r="M30" s="104"/>
      <c r="N30" s="104"/>
      <c r="O30" s="104"/>
      <c r="P30" s="104"/>
      <c r="Q30" s="104"/>
      <c r="R30" s="104"/>
      <c r="S30" s="104"/>
      <c r="T30" s="104"/>
      <c r="U30" s="104"/>
      <c r="V30" s="104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</row>
    <row r="31" spans="1:41" ht="14" x14ac:dyDescent="0.15">
      <c r="A31" s="102"/>
      <c r="B31" s="102"/>
      <c r="C31" s="102"/>
      <c r="D31" s="102"/>
      <c r="E31" s="102"/>
      <c r="F31" s="102"/>
      <c r="G31" s="102"/>
      <c r="H31" s="102"/>
      <c r="I31" s="104"/>
      <c r="J31" s="104"/>
      <c r="K31" s="104"/>
      <c r="L31" s="104"/>
      <c r="M31" s="104"/>
      <c r="N31" s="104"/>
      <c r="O31" s="104"/>
      <c r="P31" s="104"/>
      <c r="Q31" s="104"/>
      <c r="R31" s="104"/>
      <c r="S31" s="104"/>
      <c r="T31" s="104"/>
      <c r="U31" s="104"/>
      <c r="V31" s="104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</row>
    <row r="32" spans="1:41" ht="14" x14ac:dyDescent="0.15">
      <c r="A32" s="102"/>
      <c r="B32" s="102"/>
      <c r="C32" s="102"/>
      <c r="D32" s="102"/>
      <c r="E32" s="102"/>
      <c r="F32" s="102"/>
      <c r="G32" s="102"/>
      <c r="H32" s="102"/>
      <c r="I32" s="104"/>
      <c r="J32" s="104"/>
      <c r="K32" s="104"/>
      <c r="L32" s="104"/>
      <c r="M32" s="104"/>
      <c r="N32" s="104"/>
      <c r="O32" s="104"/>
      <c r="P32" s="104"/>
      <c r="Q32" s="104"/>
      <c r="R32" s="104"/>
      <c r="S32" s="104"/>
      <c r="T32" s="104"/>
      <c r="U32" s="104"/>
      <c r="V32" s="104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</row>
    <row r="33" spans="1:41" ht="14" x14ac:dyDescent="0.15">
      <c r="A33" s="102"/>
      <c r="B33" s="102"/>
      <c r="C33" s="102"/>
      <c r="D33" s="102"/>
      <c r="E33" s="102"/>
      <c r="F33" s="102"/>
      <c r="G33" s="102"/>
      <c r="H33" s="102"/>
      <c r="I33" s="104"/>
      <c r="J33" s="104"/>
      <c r="K33" s="104"/>
      <c r="L33" s="104"/>
      <c r="M33" s="104"/>
      <c r="N33" s="104"/>
      <c r="O33" s="104"/>
      <c r="P33" s="104"/>
      <c r="Q33" s="104"/>
      <c r="R33" s="104"/>
      <c r="S33" s="104"/>
      <c r="T33" s="104"/>
      <c r="U33" s="104"/>
      <c r="V33" s="104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</row>
    <row r="34" spans="1:41" ht="14" x14ac:dyDescent="0.15">
      <c r="A34" s="102"/>
      <c r="B34" s="102"/>
      <c r="C34" s="102"/>
      <c r="D34" s="102"/>
      <c r="E34" s="102"/>
      <c r="F34" s="102"/>
      <c r="G34" s="102"/>
      <c r="H34" s="102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  <c r="T34" s="104"/>
      <c r="U34" s="104"/>
      <c r="V34" s="104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</row>
    <row r="35" spans="1:41" ht="14" x14ac:dyDescent="0.15">
      <c r="A35" s="102"/>
      <c r="B35" s="102"/>
      <c r="C35" s="102"/>
      <c r="D35" s="102"/>
      <c r="E35" s="102"/>
      <c r="F35" s="102"/>
      <c r="G35" s="102"/>
      <c r="H35" s="102"/>
      <c r="I35" s="104"/>
      <c r="J35" s="104"/>
      <c r="K35" s="104"/>
      <c r="L35" s="104"/>
      <c r="M35" s="104"/>
      <c r="N35" s="104"/>
      <c r="O35" s="104"/>
      <c r="P35" s="104"/>
      <c r="Q35" s="104"/>
      <c r="R35" s="104"/>
      <c r="S35" s="104"/>
      <c r="T35" s="104"/>
      <c r="U35" s="104"/>
      <c r="V35" s="104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</row>
    <row r="36" spans="1:41" ht="14" x14ac:dyDescent="0.15">
      <c r="A36" s="102"/>
      <c r="B36" s="102"/>
      <c r="C36" s="102"/>
      <c r="D36" s="102"/>
      <c r="E36" s="102"/>
      <c r="F36" s="102"/>
      <c r="G36" s="102"/>
      <c r="H36" s="102"/>
      <c r="I36" s="104"/>
      <c r="J36" s="104"/>
      <c r="K36" s="104"/>
      <c r="L36" s="104"/>
      <c r="M36" s="104"/>
      <c r="N36" s="104"/>
      <c r="O36" s="104"/>
      <c r="P36" s="104"/>
      <c r="Q36" s="104"/>
      <c r="R36" s="104"/>
      <c r="S36" s="104"/>
      <c r="T36" s="104"/>
      <c r="U36" s="104"/>
      <c r="V36" s="104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</row>
    <row r="37" spans="1:41" ht="14" x14ac:dyDescent="0.15">
      <c r="A37" s="102"/>
      <c r="B37" s="102"/>
      <c r="C37" s="102"/>
      <c r="D37" s="102"/>
      <c r="E37" s="102"/>
      <c r="F37" s="102"/>
      <c r="G37" s="102"/>
      <c r="H37" s="102"/>
      <c r="I37" s="104"/>
      <c r="J37" s="104"/>
      <c r="K37" s="104"/>
      <c r="L37" s="104"/>
      <c r="M37" s="104"/>
      <c r="N37" s="104"/>
      <c r="O37" s="104"/>
      <c r="P37" s="104"/>
      <c r="Q37" s="104"/>
      <c r="R37" s="104"/>
      <c r="S37" s="104"/>
      <c r="T37" s="104"/>
      <c r="U37" s="104"/>
      <c r="V37" s="104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</row>
    <row r="38" spans="1:41" ht="14" x14ac:dyDescent="0.15">
      <c r="A38" s="102"/>
      <c r="B38" s="102"/>
      <c r="C38" s="102"/>
      <c r="D38" s="102"/>
      <c r="E38" s="102"/>
      <c r="F38" s="102"/>
      <c r="G38" s="102"/>
      <c r="H38" s="102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</row>
    <row r="39" spans="1:41" ht="14" x14ac:dyDescent="0.15">
      <c r="A39" s="102"/>
      <c r="B39" s="102"/>
      <c r="C39" s="102"/>
      <c r="D39" s="102"/>
      <c r="E39" s="102"/>
      <c r="F39" s="102"/>
      <c r="G39" s="102"/>
      <c r="H39" s="102"/>
      <c r="I39" s="104"/>
      <c r="J39" s="104"/>
      <c r="K39" s="104"/>
      <c r="L39" s="104"/>
      <c r="M39" s="104"/>
      <c r="N39" s="104"/>
      <c r="O39" s="104"/>
      <c r="P39" s="104"/>
      <c r="Q39" s="104"/>
      <c r="R39" s="104"/>
      <c r="S39" s="104"/>
      <c r="T39" s="104"/>
      <c r="U39" s="104"/>
      <c r="V39" s="104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</row>
    <row r="40" spans="1:41" ht="14" x14ac:dyDescent="0.15">
      <c r="A40" s="102"/>
      <c r="B40" s="102"/>
      <c r="C40" s="102"/>
      <c r="D40" s="102"/>
      <c r="E40" s="102"/>
      <c r="F40" s="102"/>
      <c r="G40" s="102"/>
      <c r="H40" s="102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</row>
    <row r="41" spans="1:41" ht="14" x14ac:dyDescent="0.15">
      <c r="A41" s="102"/>
      <c r="B41" s="102"/>
      <c r="C41" s="102"/>
      <c r="D41" s="102"/>
      <c r="E41" s="102"/>
      <c r="F41" s="102"/>
      <c r="G41" s="102"/>
      <c r="H41" s="102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</row>
    <row r="42" spans="1:41" ht="14" x14ac:dyDescent="0.15">
      <c r="A42" s="102"/>
      <c r="B42" s="102"/>
      <c r="C42" s="102"/>
      <c r="D42" s="102"/>
      <c r="E42" s="102"/>
      <c r="F42" s="102"/>
      <c r="G42" s="102"/>
      <c r="H42" s="102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</row>
  </sheetData>
  <sheetProtection algorithmName="SHA-512" hashValue="EQUpdxG0Pl3fcI6G5+fMILncbtMspgTYwD1LnKGZeX0bjq2Tb7gTHTm7EJf7dcmZNqHokukQHLI1zm1tYXA6dg==" saltValue="EGy2NSV7rwxO5g/e1FAs1g==" spinCount="100000" sheet="1" objects="1" scenarios="1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65</vt:i4>
      </vt:variant>
    </vt:vector>
  </HeadingPairs>
  <TitlesOfParts>
    <vt:vector size="65" baseType="lpstr">
      <vt:lpstr>Notes</vt:lpstr>
      <vt:lpstr>SEQ Bills April 2024</vt:lpstr>
      <vt:lpstr>ERG Bills April 2024</vt:lpstr>
      <vt:lpstr>SEQ Bills October 2023</vt:lpstr>
      <vt:lpstr>ERG Bills October 2023</vt:lpstr>
      <vt:lpstr>SEQ Bills April 2023</vt:lpstr>
      <vt:lpstr>ERG Bills April 2023</vt:lpstr>
      <vt:lpstr>SEQ Bills October 2022</vt:lpstr>
      <vt:lpstr>ERG Bills October 2022</vt:lpstr>
      <vt:lpstr>SEQ Bills April 2022</vt:lpstr>
      <vt:lpstr>ERG Bills April 2022</vt:lpstr>
      <vt:lpstr>SEQ Bills October 2021</vt:lpstr>
      <vt:lpstr>ERG Bills October 2021</vt:lpstr>
      <vt:lpstr>SEQ Bills April 2021</vt:lpstr>
      <vt:lpstr>ERG Bills April 2021</vt:lpstr>
      <vt:lpstr>SEQ Bills October 2020</vt:lpstr>
      <vt:lpstr>ERG Bills October 2020</vt:lpstr>
      <vt:lpstr>SEQ Bills April 2020</vt:lpstr>
      <vt:lpstr>ERG Bills April 2020</vt:lpstr>
      <vt:lpstr>SEQ Bills October 2019</vt:lpstr>
      <vt:lpstr>ERG Bills October 2019</vt:lpstr>
      <vt:lpstr>SEQ Bills April 2019</vt:lpstr>
      <vt:lpstr>ERG Bills April 2019</vt:lpstr>
      <vt:lpstr>SEQ Bills October 2018</vt:lpstr>
      <vt:lpstr>ERG Bills October 2018</vt:lpstr>
      <vt:lpstr>SEQ Bills April 2018</vt:lpstr>
      <vt:lpstr>ERG Bills April 2018</vt:lpstr>
      <vt:lpstr>SEQ Bills October 2017</vt:lpstr>
      <vt:lpstr>ERG Bills October 2017</vt:lpstr>
      <vt:lpstr>SEQ Bills April 2017</vt:lpstr>
      <vt:lpstr>ERG Bills April 2017</vt:lpstr>
      <vt:lpstr>SEQ Bills April 2016</vt:lpstr>
      <vt:lpstr>ERG Bills April 2016</vt:lpstr>
      <vt:lpstr>SEQ Apr 2024</vt:lpstr>
      <vt:lpstr>ERG Apr 2024</vt:lpstr>
      <vt:lpstr>SEQ Oct 2023</vt:lpstr>
      <vt:lpstr>ERG Oct 2023</vt:lpstr>
      <vt:lpstr>SEQ Apr 2023</vt:lpstr>
      <vt:lpstr>ERG Apr 2023</vt:lpstr>
      <vt:lpstr>SEQ Oct 2022</vt:lpstr>
      <vt:lpstr>ERG Oct 2022</vt:lpstr>
      <vt:lpstr>SEQ Apr 2022</vt:lpstr>
      <vt:lpstr>ERG Apr 2022</vt:lpstr>
      <vt:lpstr>SEQ Oct 2021</vt:lpstr>
      <vt:lpstr>ERG Oct 2021</vt:lpstr>
      <vt:lpstr>SEQ Apr 2021</vt:lpstr>
      <vt:lpstr>ERG Apr 2021</vt:lpstr>
      <vt:lpstr>SEQ Oct 2020</vt:lpstr>
      <vt:lpstr>ERG Oct 2020</vt:lpstr>
      <vt:lpstr>SEQ Apr 2020</vt:lpstr>
      <vt:lpstr>ERG Apr 2020</vt:lpstr>
      <vt:lpstr>SEQ Oct 2019</vt:lpstr>
      <vt:lpstr>ERG Oct 2019</vt:lpstr>
      <vt:lpstr>SEQ Apr 2019</vt:lpstr>
      <vt:lpstr>ERG Apr 2019</vt:lpstr>
      <vt:lpstr>SEQ Oct 2018</vt:lpstr>
      <vt:lpstr>ERG Oct 2018</vt:lpstr>
      <vt:lpstr>SEQ Apr 2018</vt:lpstr>
      <vt:lpstr>ERG Apr 2018</vt:lpstr>
      <vt:lpstr>SEQ Oct 2017</vt:lpstr>
      <vt:lpstr>ERG Oct 2017</vt:lpstr>
      <vt:lpstr>SEQ Apr 2017</vt:lpstr>
      <vt:lpstr>ERG Apr 2017</vt:lpstr>
      <vt:lpstr>SEQ Apr 2016</vt:lpstr>
      <vt:lpstr>ERG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2016-05-03T01:26:04Z</dcterms:created>
  <dcterms:modified xsi:type="dcterms:W3CDTF">2024-06-07T03:41:11Z</dcterms:modified>
</cp:coreProperties>
</file>